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ustomProperty1.bin" ContentType="application/vnd.openxmlformats-officedocument.spreadsheetml.customProperty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3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4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5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ustomProperty2.bin" ContentType="application/vnd.openxmlformats-officedocument.spreadsheetml.customProperty"/>
  <Override PartName="/xl/drawings/drawing6.xml" ContentType="application/vnd.openxmlformats-officedocument.drawing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7.xml" ContentType="application/vnd.openxmlformats-officedocument.drawing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market_intelligence_data\"/>
    </mc:Choice>
  </mc:AlternateContent>
  <xr:revisionPtr revIDLastSave="0" documentId="8_{E4B303D4-5168-42F4-A0F0-51F5D9C5C006}" xr6:coauthVersionLast="47" xr6:coauthVersionMax="47" xr10:uidLastSave="{00000000-0000-0000-0000-000000000000}"/>
  <bookViews>
    <workbookView xWindow="0" yWindow="360" windowWidth="23256" windowHeight="13896" firstSheet="4" activeTab="7" xr2:uid="{955C9470-2ECF-466D-9733-134E2464F47A}"/>
  </bookViews>
  <sheets>
    <sheet name="Preço Soja ESALQ" sheetId="1" r:id="rId1"/>
    <sheet name="Modelo Crushing Margin LIQ" sheetId="10" r:id="rId2"/>
    <sheet name="Modelo Soja" sheetId="5" r:id="rId3"/>
    <sheet name="Modelo Crushing Margin" sheetId="8" r:id="rId4"/>
    <sheet name="Modelo Farelo" sheetId="7" r:id="rId5"/>
    <sheet name="Modelo Oleo" sheetId="6" r:id="rId6"/>
    <sheet name="Frete ESALQ" sheetId="4" r:id="rId7"/>
    <sheet name="Modelo Frete" sheetId="11" r:id="rId8"/>
    <sheet name="Estudo PR" sheetId="9" r:id="rId9"/>
  </sheets>
  <externalReferences>
    <externalReference r:id="rId10"/>
    <externalReference r:id="rId11"/>
    <externalReference r:id="rId12"/>
    <externalReference r:id="rId13"/>
    <externalReference r:id="rId14"/>
  </externalReferenc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A67" i="11" l="1"/>
  <c r="CA66" i="11"/>
  <c r="CA65" i="11"/>
  <c r="CA64" i="11"/>
  <c r="CA63" i="11"/>
  <c r="CA62" i="11"/>
  <c r="CA61" i="11"/>
  <c r="CA60" i="11"/>
  <c r="CA59" i="11"/>
  <c r="CA58" i="11"/>
  <c r="CA57" i="11"/>
  <c r="CA56" i="11"/>
  <c r="CA55" i="11"/>
  <c r="CA54" i="11"/>
  <c r="CA53" i="11"/>
  <c r="CA52" i="11"/>
  <c r="CA51" i="11"/>
  <c r="CA50" i="11"/>
  <c r="CA49" i="11"/>
  <c r="CA48" i="11"/>
  <c r="CA47" i="11"/>
  <c r="CA46" i="11"/>
  <c r="CA45" i="11"/>
  <c r="CA44" i="11"/>
  <c r="CA43" i="11"/>
  <c r="CA42" i="11"/>
  <c r="CA41" i="11"/>
  <c r="CA40" i="11"/>
  <c r="CA39" i="11"/>
  <c r="CA38" i="11"/>
  <c r="CA37" i="11"/>
  <c r="CA36" i="11"/>
  <c r="CA35" i="11"/>
  <c r="CA34" i="11"/>
  <c r="CA33" i="11"/>
  <c r="CA32" i="11"/>
  <c r="CA31" i="11"/>
  <c r="CA30" i="11"/>
  <c r="CA29" i="11"/>
  <c r="CA28" i="11"/>
  <c r="CA27" i="11"/>
  <c r="CA26" i="11"/>
  <c r="CA25" i="11"/>
  <c r="CA24" i="11"/>
  <c r="CA23" i="11"/>
  <c r="CA22" i="11"/>
  <c r="CA21" i="11"/>
  <c r="CA20" i="11"/>
  <c r="CA19" i="11"/>
  <c r="CA18" i="11"/>
  <c r="CA17" i="11"/>
  <c r="CA16" i="11"/>
  <c r="CA15" i="11"/>
  <c r="CA14" i="11"/>
  <c r="CA13" i="11"/>
  <c r="CA12" i="11"/>
  <c r="CA11" i="11"/>
  <c r="CA10" i="11"/>
  <c r="CA9" i="11"/>
  <c r="CA8" i="11"/>
  <c r="CA7" i="11"/>
  <c r="CA6" i="11"/>
  <c r="CA5" i="11"/>
  <c r="CA4" i="11"/>
  <c r="CJ2" i="11"/>
  <c r="CI2" i="11"/>
  <c r="AG1" i="11"/>
  <c r="AH1" i="11"/>
  <c r="AI1" i="11"/>
  <c r="AJ1" i="11"/>
  <c r="AG2" i="11"/>
  <c r="AH2" i="11"/>
  <c r="AI2" i="11"/>
  <c r="AJ2" i="11"/>
  <c r="AG3" i="11"/>
  <c r="AH3" i="11"/>
  <c r="AI3" i="11"/>
  <c r="AJ3" i="11"/>
  <c r="AG4" i="11"/>
  <c r="AH4" i="11"/>
  <c r="AI4" i="11"/>
  <c r="AJ4" i="11"/>
  <c r="AG5" i="11"/>
  <c r="AH5" i="11"/>
  <c r="AI5" i="11"/>
  <c r="AJ5" i="11"/>
  <c r="AG6" i="11"/>
  <c r="AH6" i="11"/>
  <c r="AI6" i="11"/>
  <c r="AJ6" i="11"/>
  <c r="AG7" i="11"/>
  <c r="AH7" i="11"/>
  <c r="AI7" i="11"/>
  <c r="AJ7" i="11"/>
  <c r="AG8" i="11"/>
  <c r="AH8" i="11"/>
  <c r="AI8" i="11"/>
  <c r="AJ8" i="11"/>
  <c r="AG9" i="11"/>
  <c r="AH9" i="11"/>
  <c r="AI9" i="11"/>
  <c r="AJ9" i="11"/>
  <c r="AG10" i="11"/>
  <c r="AH10" i="11"/>
  <c r="AI10" i="11"/>
  <c r="AJ10" i="11"/>
  <c r="AG11" i="11"/>
  <c r="AH11" i="11"/>
  <c r="AI11" i="11"/>
  <c r="AJ11" i="11"/>
  <c r="AG12" i="11"/>
  <c r="AH12" i="11"/>
  <c r="AI12" i="11"/>
  <c r="AJ12" i="11"/>
  <c r="AG13" i="11"/>
  <c r="AH13" i="11"/>
  <c r="AI13" i="11"/>
  <c r="AJ13" i="11"/>
  <c r="AG14" i="11"/>
  <c r="AH14" i="11"/>
  <c r="AI14" i="11"/>
  <c r="AJ14" i="11"/>
  <c r="AG15" i="11"/>
  <c r="AH15" i="11"/>
  <c r="AI15" i="11"/>
  <c r="AJ15" i="11"/>
  <c r="AG16" i="11"/>
  <c r="AH16" i="11"/>
  <c r="AI16" i="11"/>
  <c r="AJ16" i="11"/>
  <c r="AG17" i="11"/>
  <c r="AH17" i="11"/>
  <c r="AI17" i="11"/>
  <c r="AJ17" i="11"/>
  <c r="AG18" i="11"/>
  <c r="AH18" i="11"/>
  <c r="AI18" i="11"/>
  <c r="AJ18" i="11"/>
  <c r="AG19" i="11"/>
  <c r="AH19" i="11"/>
  <c r="AI19" i="11"/>
  <c r="AJ19" i="11"/>
  <c r="AG20" i="11"/>
  <c r="AH20" i="11"/>
  <c r="AI20" i="11"/>
  <c r="AJ20" i="11"/>
  <c r="AG21" i="11"/>
  <c r="AH21" i="11"/>
  <c r="AI21" i="11"/>
  <c r="AJ21" i="11"/>
  <c r="AG22" i="11"/>
  <c r="AH22" i="11"/>
  <c r="AI22" i="11"/>
  <c r="AJ22" i="11"/>
  <c r="AG23" i="11"/>
  <c r="AH23" i="11"/>
  <c r="AI23" i="11"/>
  <c r="AJ23" i="11"/>
  <c r="AG25" i="11"/>
  <c r="AG24" i="11" s="1"/>
  <c r="AH25" i="11"/>
  <c r="AH24" i="11" s="1"/>
  <c r="AI25" i="11"/>
  <c r="AI24" i="11" s="1"/>
  <c r="AJ25" i="11"/>
  <c r="AJ24" i="11" s="1"/>
  <c r="AG26" i="11"/>
  <c r="AH26" i="11"/>
  <c r="AI26" i="11"/>
  <c r="AJ26" i="11"/>
  <c r="AG29" i="11"/>
  <c r="AH29" i="11"/>
  <c r="AI29" i="11"/>
  <c r="AJ29" i="11"/>
  <c r="AG30" i="11"/>
  <c r="AH30" i="11"/>
  <c r="AI30" i="11"/>
  <c r="AJ30" i="11"/>
  <c r="AG31" i="11"/>
  <c r="AH31" i="11"/>
  <c r="AI31" i="11"/>
  <c r="AJ31" i="11"/>
  <c r="AG33" i="11"/>
  <c r="AG32" i="11" s="1"/>
  <c r="AH33" i="11"/>
  <c r="AH32" i="11" s="1"/>
  <c r="AI33" i="11"/>
  <c r="AI32" i="11" s="1"/>
  <c r="AJ33" i="11"/>
  <c r="AJ32" i="11" s="1"/>
  <c r="AG34" i="11"/>
  <c r="AH34" i="11"/>
  <c r="AI34" i="11"/>
  <c r="AJ34" i="11"/>
  <c r="AG35" i="11"/>
  <c r="AH35" i="11"/>
  <c r="AI35" i="11"/>
  <c r="AJ35" i="11"/>
  <c r="AG36" i="11"/>
  <c r="AH36" i="11"/>
  <c r="AI36" i="11"/>
  <c r="AJ36" i="11"/>
  <c r="AG37" i="11"/>
  <c r="AH37" i="11"/>
  <c r="AI37" i="11"/>
  <c r="AJ37" i="11"/>
  <c r="AG39" i="11"/>
  <c r="AG38" i="11" s="1"/>
  <c r="AH39" i="11"/>
  <c r="AH38" i="11" s="1"/>
  <c r="AI39" i="11"/>
  <c r="AI38" i="11" s="1"/>
  <c r="AJ39" i="11"/>
  <c r="AJ38" i="11" s="1"/>
  <c r="AG40" i="11"/>
  <c r="AH40" i="11"/>
  <c r="AI40" i="11"/>
  <c r="AJ40" i="11"/>
  <c r="AG41" i="11"/>
  <c r="AH41" i="11"/>
  <c r="AI41" i="11"/>
  <c r="AJ41" i="11"/>
  <c r="AG42" i="11"/>
  <c r="AH42" i="11"/>
  <c r="AI42" i="11"/>
  <c r="AJ42" i="11"/>
  <c r="AG43" i="11"/>
  <c r="AH43" i="11"/>
  <c r="AI43" i="11"/>
  <c r="AJ43" i="11"/>
  <c r="AG45" i="11"/>
  <c r="AG44" i="11" s="1"/>
  <c r="AH45" i="11"/>
  <c r="AH44" i="11" s="1"/>
  <c r="AI45" i="11"/>
  <c r="AI44" i="11" s="1"/>
  <c r="AJ45" i="11"/>
  <c r="AJ44" i="11" s="1"/>
  <c r="AG46" i="11"/>
  <c r="AH46" i="11"/>
  <c r="AI46" i="11"/>
  <c r="AJ46" i="11"/>
  <c r="AG47" i="11"/>
  <c r="AH47" i="11"/>
  <c r="AI47" i="11"/>
  <c r="AJ47" i="11"/>
  <c r="AG48" i="11"/>
  <c r="AH48" i="11"/>
  <c r="AI48" i="11"/>
  <c r="AJ48" i="11"/>
  <c r="AG49" i="11"/>
  <c r="AH49" i="11"/>
  <c r="AI49" i="11"/>
  <c r="AJ49" i="11"/>
  <c r="AG50" i="11"/>
  <c r="AH50" i="11"/>
  <c r="AI50" i="11"/>
  <c r="AJ50" i="11"/>
  <c r="AG51" i="11"/>
  <c r="AH51" i="11"/>
  <c r="AI51" i="11"/>
  <c r="AJ51" i="11"/>
  <c r="AG52" i="11"/>
  <c r="AH52" i="11"/>
  <c r="AI52" i="11"/>
  <c r="AJ52" i="11"/>
  <c r="AG53" i="11"/>
  <c r="AH53" i="11"/>
  <c r="AI53" i="11"/>
  <c r="AJ53" i="11"/>
  <c r="AG54" i="11"/>
  <c r="AH54" i="11"/>
  <c r="AI54" i="11"/>
  <c r="AJ54" i="11"/>
  <c r="AG55" i="11"/>
  <c r="AH55" i="11"/>
  <c r="AI55" i="11"/>
  <c r="AJ55" i="11"/>
  <c r="AG56" i="11"/>
  <c r="AH56" i="11"/>
  <c r="AI56" i="11"/>
  <c r="AJ56" i="11"/>
  <c r="AG57" i="11"/>
  <c r="AH57" i="11"/>
  <c r="AI57" i="11"/>
  <c r="AJ57" i="11"/>
  <c r="AG58" i="11"/>
  <c r="AH58" i="11"/>
  <c r="AI58" i="11"/>
  <c r="AJ58" i="11"/>
  <c r="AG59" i="11"/>
  <c r="AH59" i="11"/>
  <c r="AI59" i="11"/>
  <c r="AJ59" i="11"/>
  <c r="AG60" i="11"/>
  <c r="AH60" i="11"/>
  <c r="AI60" i="11"/>
  <c r="AJ60" i="11"/>
  <c r="AG61" i="11"/>
  <c r="AH61" i="11"/>
  <c r="AI61" i="11"/>
  <c r="AJ61" i="11"/>
  <c r="AG63" i="11"/>
  <c r="AG62" i="11" s="1"/>
  <c r="AH63" i="11"/>
  <c r="AH62" i="11" s="1"/>
  <c r="AI63" i="11"/>
  <c r="AI62" i="11" s="1"/>
  <c r="AJ63" i="11"/>
  <c r="AJ62" i="11" s="1"/>
  <c r="AG64" i="11"/>
  <c r="AH64" i="11"/>
  <c r="AI64" i="11"/>
  <c r="AJ64" i="11"/>
  <c r="AG65" i="11"/>
  <c r="AH65" i="11"/>
  <c r="AI65" i="11"/>
  <c r="AJ65" i="11"/>
  <c r="AG66" i="11"/>
  <c r="AH66" i="11"/>
  <c r="AI66" i="11"/>
  <c r="AJ66" i="11"/>
  <c r="AG67" i="11"/>
  <c r="AH67" i="11"/>
  <c r="AI67" i="11"/>
  <c r="AJ67" i="11"/>
  <c r="BR3" i="11"/>
  <c r="BQ3" i="11"/>
  <c r="BP3" i="11"/>
  <c r="BO3" i="11"/>
  <c r="BR4" i="11"/>
  <c r="BQ4" i="11"/>
  <c r="BP4" i="11"/>
  <c r="BO4" i="11"/>
  <c r="AB1" i="11"/>
  <c r="AF1" i="11"/>
  <c r="AE1" i="11"/>
  <c r="AD1" i="11"/>
  <c r="AC1" i="11"/>
  <c r="AA1" i="11"/>
  <c r="AA2" i="11"/>
  <c r="AB2" i="11"/>
  <c r="AC2" i="11"/>
  <c r="AD2" i="11"/>
  <c r="AE2" i="11"/>
  <c r="AF2" i="11"/>
  <c r="AF3" i="11"/>
  <c r="BN3" i="11" s="1"/>
  <c r="AE3" i="11"/>
  <c r="BM3" i="11" s="1"/>
  <c r="AD3" i="11"/>
  <c r="BL3" i="11" s="1"/>
  <c r="AC3" i="11"/>
  <c r="BK3" i="11" s="1"/>
  <c r="AB3" i="11"/>
  <c r="BJ3" i="11" s="1"/>
  <c r="AA3" i="11"/>
  <c r="BI3" i="11" s="1"/>
  <c r="Z3" i="11"/>
  <c r="BH3" i="11" s="1"/>
  <c r="Z1" i="11"/>
  <c r="Z2" i="11"/>
  <c r="Y1" i="11"/>
  <c r="X1" i="11"/>
  <c r="W1" i="11"/>
  <c r="Y3" i="11"/>
  <c r="BG3" i="11" s="1"/>
  <c r="X3" i="11"/>
  <c r="BF3" i="11" s="1"/>
  <c r="W3" i="11"/>
  <c r="BE3" i="11" s="1"/>
  <c r="Y2" i="11"/>
  <c r="X2" i="11"/>
  <c r="W2" i="11"/>
  <c r="V1" i="11"/>
  <c r="U1" i="11"/>
  <c r="T1" i="11"/>
  <c r="S1" i="11"/>
  <c r="R1" i="11"/>
  <c r="Q1" i="11"/>
  <c r="P1" i="11"/>
  <c r="O1" i="11"/>
  <c r="N1" i="11"/>
  <c r="M1" i="11"/>
  <c r="L1" i="11"/>
  <c r="K1" i="11"/>
  <c r="AL3" i="11"/>
  <c r="AM3" i="11"/>
  <c r="AN3" i="11"/>
  <c r="AO3" i="11"/>
  <c r="AP3" i="11"/>
  <c r="AQ3" i="11"/>
  <c r="AR3" i="11"/>
  <c r="V3" i="11"/>
  <c r="BD3" i="11" s="1"/>
  <c r="U3" i="11"/>
  <c r="BC3" i="11" s="1"/>
  <c r="T3" i="11"/>
  <c r="BB3" i="11" s="1"/>
  <c r="S3" i="11"/>
  <c r="BA3" i="11" s="1"/>
  <c r="R3" i="11"/>
  <c r="AZ3" i="11" s="1"/>
  <c r="Q3" i="11"/>
  <c r="AY3" i="11" s="1"/>
  <c r="P3" i="11"/>
  <c r="AX3" i="11" s="1"/>
  <c r="O3" i="11"/>
  <c r="AW3" i="11" s="1"/>
  <c r="N3" i="11"/>
  <c r="AV3" i="11" s="1"/>
  <c r="M3" i="11"/>
  <c r="AU3" i="11" s="1"/>
  <c r="L3" i="11"/>
  <c r="AT3" i="11" s="1"/>
  <c r="K3" i="11"/>
  <c r="AS3" i="11" s="1"/>
  <c r="V2" i="11"/>
  <c r="U2" i="11"/>
  <c r="T2" i="11"/>
  <c r="S2" i="11"/>
  <c r="R2" i="11"/>
  <c r="Q2" i="11"/>
  <c r="P2" i="11"/>
  <c r="O2" i="11"/>
  <c r="N2" i="11"/>
  <c r="M2" i="11"/>
  <c r="L2" i="11"/>
  <c r="K2" i="11"/>
  <c r="J1" i="11"/>
  <c r="I1" i="11"/>
  <c r="H1" i="11"/>
  <c r="J2" i="11"/>
  <c r="I2" i="11"/>
  <c r="H2" i="11"/>
  <c r="G1" i="11"/>
  <c r="F1" i="11"/>
  <c r="E1" i="11"/>
  <c r="D1" i="11"/>
  <c r="C5" i="11"/>
  <c r="B4" i="11"/>
  <c r="AJ66" i="5"/>
  <c r="AO66" i="5"/>
  <c r="AN66" i="5"/>
  <c r="BL66" i="5" s="1"/>
  <c r="C66" i="5"/>
  <c r="A4" i="1" a="1"/>
  <c r="A4" i="1" s="1"/>
  <c r="A7" i="4" a="1"/>
  <c r="A7" i="4" s="1"/>
  <c r="C2891" i="1"/>
  <c r="C2890" i="1"/>
  <c r="C2889" i="1"/>
  <c r="C2888" i="1"/>
  <c r="C2887" i="1"/>
  <c r="C2886" i="1"/>
  <c r="C2885" i="1"/>
  <c r="C2884" i="1"/>
  <c r="C2883" i="1"/>
  <c r="C2882" i="1"/>
  <c r="C2881" i="1"/>
  <c r="C2880" i="1"/>
  <c r="C2879" i="1"/>
  <c r="C2878" i="1"/>
  <c r="C2877" i="1"/>
  <c r="C2876" i="1"/>
  <c r="C2875" i="1"/>
  <c r="C2874" i="1"/>
  <c r="C2873" i="1"/>
  <c r="C2872" i="1"/>
  <c r="C2871" i="1"/>
  <c r="C2870" i="1"/>
  <c r="C2869" i="1"/>
  <c r="C2868" i="1"/>
  <c r="C2867" i="1"/>
  <c r="C2866" i="1"/>
  <c r="C2865" i="1"/>
  <c r="C2864" i="1"/>
  <c r="C2863" i="1"/>
  <c r="C2862" i="1"/>
  <c r="C2861" i="1"/>
  <c r="C2860" i="1"/>
  <c r="C2859" i="1"/>
  <c r="C2858" i="1"/>
  <c r="C2857" i="1"/>
  <c r="C2856" i="1"/>
  <c r="C2855" i="1"/>
  <c r="C2854" i="1"/>
  <c r="C2853" i="1"/>
  <c r="C2852" i="1"/>
  <c r="C2851" i="1"/>
  <c r="C2850" i="1"/>
  <c r="C2849" i="1"/>
  <c r="C2848" i="1"/>
  <c r="C2847" i="1"/>
  <c r="C2846" i="1"/>
  <c r="C2845" i="1"/>
  <c r="C2844" i="1"/>
  <c r="C2843" i="1"/>
  <c r="C2842" i="1"/>
  <c r="C2841" i="1"/>
  <c r="C2840" i="1"/>
  <c r="C2839" i="1"/>
  <c r="C2838" i="1"/>
  <c r="C2837" i="1"/>
  <c r="C2836" i="1"/>
  <c r="C2835" i="1"/>
  <c r="C2834" i="1"/>
  <c r="C2833" i="1"/>
  <c r="C2832" i="1"/>
  <c r="C2831" i="1"/>
  <c r="C2830" i="1"/>
  <c r="C2829" i="1"/>
  <c r="C2828" i="1"/>
  <c r="C2827" i="1"/>
  <c r="C2826" i="1"/>
  <c r="C2825" i="1"/>
  <c r="C2824" i="1"/>
  <c r="C2823" i="1"/>
  <c r="C2822" i="1"/>
  <c r="C2821" i="1"/>
  <c r="C2820" i="1"/>
  <c r="C2819" i="1"/>
  <c r="C2818" i="1"/>
  <c r="C2817" i="1"/>
  <c r="C2816" i="1"/>
  <c r="C2815" i="1"/>
  <c r="C2814" i="1"/>
  <c r="C2813" i="1"/>
  <c r="C2812" i="1"/>
  <c r="C2811" i="1"/>
  <c r="C2810" i="1"/>
  <c r="C2809" i="1"/>
  <c r="C2808" i="1"/>
  <c r="C2807" i="1"/>
  <c r="C2806" i="1"/>
  <c r="C2805" i="1"/>
  <c r="C2804" i="1"/>
  <c r="C2803" i="1"/>
  <c r="C2802" i="1"/>
  <c r="C2801" i="1"/>
  <c r="C2800" i="1"/>
  <c r="C2799" i="1"/>
  <c r="C2798" i="1"/>
  <c r="C2797" i="1"/>
  <c r="C2796" i="1"/>
  <c r="C2795" i="1"/>
  <c r="C2794" i="1"/>
  <c r="C2793" i="1"/>
  <c r="C2792" i="1"/>
  <c r="C2791" i="1"/>
  <c r="C2790" i="1"/>
  <c r="C2789" i="1"/>
  <c r="C2788" i="1"/>
  <c r="C2787" i="1"/>
  <c r="C2786" i="1"/>
  <c r="C2785" i="1"/>
  <c r="C2784" i="1"/>
  <c r="C2783" i="1"/>
  <c r="C2782" i="1"/>
  <c r="C2781" i="1"/>
  <c r="C2780" i="1"/>
  <c r="C2779" i="1"/>
  <c r="C2778" i="1"/>
  <c r="C2777" i="1"/>
  <c r="C2776" i="1"/>
  <c r="C2775" i="1"/>
  <c r="C2774" i="1"/>
  <c r="C2773" i="1"/>
  <c r="C2772" i="1"/>
  <c r="C2771" i="1"/>
  <c r="C2770" i="1"/>
  <c r="C2769" i="1"/>
  <c r="C2768" i="1"/>
  <c r="C2767" i="1"/>
  <c r="C2766" i="1"/>
  <c r="C2765" i="1"/>
  <c r="C2764" i="1"/>
  <c r="C2763" i="1"/>
  <c r="C2762" i="1"/>
  <c r="C2761" i="1"/>
  <c r="C2760" i="1"/>
  <c r="C2759" i="1"/>
  <c r="C2758" i="1"/>
  <c r="C2757" i="1"/>
  <c r="C2756" i="1"/>
  <c r="C2755" i="1"/>
  <c r="C2754" i="1"/>
  <c r="C2753" i="1"/>
  <c r="C2752" i="1"/>
  <c r="C2751" i="1"/>
  <c r="C2750" i="1"/>
  <c r="C2749" i="1"/>
  <c r="C2748" i="1"/>
  <c r="C2747" i="1"/>
  <c r="C2746" i="1"/>
  <c r="C2745" i="1"/>
  <c r="C2744" i="1"/>
  <c r="C2743" i="1"/>
  <c r="C2742" i="1"/>
  <c r="C2741" i="1"/>
  <c r="C2740" i="1"/>
  <c r="C2739" i="1"/>
  <c r="C2738" i="1"/>
  <c r="C2737" i="1"/>
  <c r="C2736" i="1"/>
  <c r="C2735" i="1"/>
  <c r="C2734" i="1"/>
  <c r="C2733" i="1"/>
  <c r="C2732" i="1"/>
  <c r="C2731" i="1"/>
  <c r="C2730" i="1"/>
  <c r="C2729" i="1"/>
  <c r="C2728" i="1"/>
  <c r="C2727" i="1"/>
  <c r="C2726" i="1"/>
  <c r="C2725" i="1"/>
  <c r="C2724" i="1"/>
  <c r="C2723" i="1"/>
  <c r="C2722" i="1"/>
  <c r="C2721" i="1"/>
  <c r="C2720" i="1"/>
  <c r="C2719" i="1"/>
  <c r="C2718" i="1"/>
  <c r="C2717" i="1"/>
  <c r="C2716" i="1"/>
  <c r="C2715" i="1"/>
  <c r="C2714" i="1"/>
  <c r="C2713" i="1"/>
  <c r="C2712" i="1"/>
  <c r="C2711" i="1"/>
  <c r="C2710" i="1"/>
  <c r="C2709" i="1"/>
  <c r="C2708" i="1"/>
  <c r="C2707" i="1"/>
  <c r="C2706" i="1"/>
  <c r="C2705" i="1"/>
  <c r="C2704" i="1"/>
  <c r="C2703" i="1"/>
  <c r="C2702" i="1"/>
  <c r="C2701" i="1"/>
  <c r="C2700" i="1"/>
  <c r="C2699" i="1"/>
  <c r="C2698" i="1"/>
  <c r="C2697" i="1"/>
  <c r="C2696" i="1"/>
  <c r="C2695" i="1"/>
  <c r="C2694" i="1"/>
  <c r="C2693" i="1"/>
  <c r="C2692" i="1"/>
  <c r="C2691" i="1"/>
  <c r="C2690" i="1"/>
  <c r="C2689" i="1"/>
  <c r="C2688" i="1"/>
  <c r="C2687" i="1"/>
  <c r="C2686" i="1"/>
  <c r="C2685" i="1"/>
  <c r="C2684" i="1"/>
  <c r="C2683" i="1"/>
  <c r="C2682" i="1"/>
  <c r="C2681" i="1"/>
  <c r="C2680" i="1"/>
  <c r="C2679" i="1"/>
  <c r="C2678" i="1"/>
  <c r="C2677" i="1"/>
  <c r="C2676" i="1"/>
  <c r="C2675" i="1"/>
  <c r="C2674" i="1"/>
  <c r="C2673" i="1"/>
  <c r="C2672" i="1"/>
  <c r="C2671" i="1"/>
  <c r="C2670" i="1"/>
  <c r="C2669" i="1"/>
  <c r="C2668" i="1"/>
  <c r="C2667" i="1"/>
  <c r="C2666" i="1"/>
  <c r="C2665" i="1"/>
  <c r="C2664" i="1"/>
  <c r="C2663" i="1"/>
  <c r="C2662" i="1"/>
  <c r="C2661" i="1"/>
  <c r="C2660" i="1"/>
  <c r="C2659" i="1"/>
  <c r="C2658" i="1"/>
  <c r="C2657" i="1"/>
  <c r="C2656" i="1"/>
  <c r="C2655" i="1"/>
  <c r="C2654" i="1"/>
  <c r="C2653" i="1"/>
  <c r="C2652" i="1"/>
  <c r="C2651" i="1"/>
  <c r="C2650" i="1"/>
  <c r="C2649" i="1"/>
  <c r="C2648" i="1"/>
  <c r="C2647" i="1"/>
  <c r="C2646" i="1"/>
  <c r="C2645" i="1"/>
  <c r="C2644" i="1"/>
  <c r="C2643" i="1"/>
  <c r="C2642" i="1"/>
  <c r="C2641" i="1"/>
  <c r="C2640" i="1"/>
  <c r="C2639" i="1"/>
  <c r="C2638" i="1"/>
  <c r="C2637" i="1"/>
  <c r="C2636" i="1"/>
  <c r="C2635" i="1"/>
  <c r="C2634" i="1"/>
  <c r="C2633" i="1"/>
  <c r="C2632" i="1"/>
  <c r="C2631" i="1"/>
  <c r="C2630" i="1"/>
  <c r="C2629" i="1"/>
  <c r="C2628" i="1"/>
  <c r="C2627" i="1"/>
  <c r="C2626" i="1"/>
  <c r="C2625" i="1"/>
  <c r="C2624" i="1"/>
  <c r="C2623" i="1"/>
  <c r="C2622" i="1"/>
  <c r="C2621" i="1"/>
  <c r="C2620" i="1"/>
  <c r="C2619" i="1"/>
  <c r="C2618" i="1"/>
  <c r="C2617" i="1"/>
  <c r="C2616" i="1"/>
  <c r="C2615" i="1"/>
  <c r="C2614" i="1"/>
  <c r="C2613" i="1"/>
  <c r="C2612" i="1"/>
  <c r="C2611" i="1"/>
  <c r="C2610" i="1"/>
  <c r="C2609" i="1"/>
  <c r="C2608" i="1"/>
  <c r="C2607" i="1"/>
  <c r="C2606" i="1"/>
  <c r="C2605" i="1"/>
  <c r="C2604" i="1"/>
  <c r="C2603" i="1"/>
  <c r="C2602" i="1"/>
  <c r="C2601" i="1"/>
  <c r="C2600" i="1"/>
  <c r="C2599" i="1"/>
  <c r="C2598" i="1"/>
  <c r="C2597" i="1"/>
  <c r="C2596" i="1"/>
  <c r="C2595" i="1"/>
  <c r="C2594" i="1"/>
  <c r="C2593" i="1"/>
  <c r="C2592" i="1"/>
  <c r="C2591" i="1"/>
  <c r="C2590" i="1"/>
  <c r="C2589" i="1"/>
  <c r="C2588" i="1"/>
  <c r="C2587" i="1"/>
  <c r="C2586" i="1"/>
  <c r="C2585" i="1"/>
  <c r="C2584" i="1"/>
  <c r="C2583" i="1"/>
  <c r="C2582" i="1"/>
  <c r="C2581" i="1"/>
  <c r="C2580" i="1"/>
  <c r="C2579" i="1"/>
  <c r="C2578" i="1"/>
  <c r="C2577" i="1"/>
  <c r="C2576" i="1"/>
  <c r="C2575" i="1"/>
  <c r="C2574" i="1"/>
  <c r="C2573" i="1"/>
  <c r="C2572" i="1"/>
  <c r="C2571" i="1"/>
  <c r="C2570" i="1"/>
  <c r="C2569" i="1"/>
  <c r="C2568" i="1"/>
  <c r="C2567" i="1"/>
  <c r="C2566" i="1"/>
  <c r="C2565" i="1"/>
  <c r="C2564" i="1"/>
  <c r="C2563" i="1"/>
  <c r="C2562" i="1"/>
  <c r="C2561" i="1"/>
  <c r="C2560" i="1"/>
  <c r="C2559" i="1"/>
  <c r="C2558" i="1"/>
  <c r="C2557" i="1"/>
  <c r="C2556" i="1"/>
  <c r="C2555" i="1"/>
  <c r="C2554" i="1"/>
  <c r="C2553" i="1"/>
  <c r="C2552" i="1"/>
  <c r="C2551" i="1"/>
  <c r="C2550" i="1"/>
  <c r="C2549" i="1"/>
  <c r="C2548" i="1"/>
  <c r="C2547" i="1"/>
  <c r="C2546" i="1"/>
  <c r="C2545" i="1"/>
  <c r="C2544" i="1"/>
  <c r="C2543" i="1"/>
  <c r="C2542" i="1"/>
  <c r="C2541" i="1"/>
  <c r="C2540" i="1"/>
  <c r="C2539" i="1"/>
  <c r="C2538" i="1"/>
  <c r="C2537" i="1"/>
  <c r="C2536" i="1"/>
  <c r="C2535" i="1"/>
  <c r="C2534" i="1"/>
  <c r="C2533" i="1"/>
  <c r="C2532" i="1"/>
  <c r="C2531" i="1"/>
  <c r="C2530" i="1"/>
  <c r="C2529" i="1"/>
  <c r="C2528" i="1"/>
  <c r="C2527" i="1"/>
  <c r="C2526" i="1"/>
  <c r="C2525" i="1"/>
  <c r="C2524" i="1"/>
  <c r="C2523" i="1"/>
  <c r="C2522" i="1"/>
  <c r="C2521" i="1"/>
  <c r="C2520" i="1"/>
  <c r="C2519" i="1"/>
  <c r="C2518" i="1"/>
  <c r="C2517" i="1"/>
  <c r="C2516" i="1"/>
  <c r="C2515" i="1"/>
  <c r="C2514" i="1"/>
  <c r="C2513" i="1"/>
  <c r="C2512" i="1"/>
  <c r="C2511" i="1"/>
  <c r="C2510" i="1"/>
  <c r="C2509" i="1"/>
  <c r="C2508" i="1"/>
  <c r="C2507" i="1"/>
  <c r="C2506" i="1"/>
  <c r="C2505" i="1"/>
  <c r="C2504" i="1"/>
  <c r="C2503" i="1"/>
  <c r="C2502" i="1"/>
  <c r="C2501" i="1"/>
  <c r="C2500" i="1"/>
  <c r="C2499" i="1"/>
  <c r="C2498" i="1"/>
  <c r="C2497" i="1"/>
  <c r="C2496" i="1"/>
  <c r="C2495" i="1"/>
  <c r="C2494" i="1"/>
  <c r="C2493" i="1"/>
  <c r="C2492" i="1"/>
  <c r="C2491" i="1"/>
  <c r="C2490" i="1"/>
  <c r="C2489" i="1"/>
  <c r="C2488" i="1"/>
  <c r="C2487" i="1"/>
  <c r="C2486" i="1"/>
  <c r="C2485" i="1"/>
  <c r="C2484" i="1"/>
  <c r="C2483" i="1"/>
  <c r="C2482" i="1"/>
  <c r="C2481" i="1"/>
  <c r="C2480" i="1"/>
  <c r="C2479" i="1"/>
  <c r="C2478" i="1"/>
  <c r="C2477" i="1"/>
  <c r="C2476" i="1"/>
  <c r="C2475" i="1"/>
  <c r="C2474" i="1"/>
  <c r="C2473" i="1"/>
  <c r="C2472" i="1"/>
  <c r="C2471" i="1"/>
  <c r="C2470" i="1"/>
  <c r="C2469" i="1"/>
  <c r="C2468" i="1"/>
  <c r="C2467" i="1"/>
  <c r="C2466" i="1"/>
  <c r="C2465" i="1"/>
  <c r="C2464" i="1"/>
  <c r="C2463" i="1"/>
  <c r="C2462" i="1"/>
  <c r="C2461" i="1"/>
  <c r="C2460" i="1"/>
  <c r="C2459" i="1"/>
  <c r="C2458" i="1"/>
  <c r="C2457" i="1"/>
  <c r="C2456" i="1"/>
  <c r="C2455" i="1"/>
  <c r="C2454" i="1"/>
  <c r="C2453" i="1"/>
  <c r="C2452" i="1"/>
  <c r="C2451" i="1"/>
  <c r="C2450" i="1"/>
  <c r="C2449" i="1"/>
  <c r="C2448" i="1"/>
  <c r="C2447" i="1"/>
  <c r="C2446" i="1"/>
  <c r="C2445" i="1"/>
  <c r="C2444" i="1"/>
  <c r="C2443" i="1"/>
  <c r="C2442" i="1"/>
  <c r="C2441" i="1"/>
  <c r="C2440" i="1"/>
  <c r="C2439" i="1"/>
  <c r="C2438" i="1"/>
  <c r="C2437" i="1"/>
  <c r="C2436" i="1"/>
  <c r="C2435" i="1"/>
  <c r="C2434" i="1"/>
  <c r="C2433" i="1"/>
  <c r="C2432" i="1"/>
  <c r="C2431" i="1"/>
  <c r="C2430" i="1"/>
  <c r="C2429" i="1"/>
  <c r="C2428" i="1"/>
  <c r="C2427" i="1"/>
  <c r="C2426" i="1"/>
  <c r="C2425" i="1"/>
  <c r="C2424" i="1"/>
  <c r="C2423" i="1"/>
  <c r="C2422" i="1"/>
  <c r="C2421" i="1"/>
  <c r="C2420" i="1"/>
  <c r="C2419" i="1"/>
  <c r="C2418" i="1"/>
  <c r="C2417" i="1"/>
  <c r="C2416" i="1"/>
  <c r="C2415" i="1"/>
  <c r="C2414" i="1"/>
  <c r="C2413" i="1"/>
  <c r="C2412" i="1"/>
  <c r="C2411" i="1"/>
  <c r="C2410" i="1"/>
  <c r="C2409" i="1"/>
  <c r="C2408" i="1"/>
  <c r="C2407" i="1"/>
  <c r="C2406" i="1"/>
  <c r="C2405" i="1"/>
  <c r="C2404" i="1"/>
  <c r="C2403" i="1"/>
  <c r="C2402" i="1"/>
  <c r="C2401" i="1"/>
  <c r="C2400" i="1"/>
  <c r="C2399" i="1"/>
  <c r="C2398" i="1"/>
  <c r="C2397" i="1"/>
  <c r="C2396" i="1"/>
  <c r="C2395" i="1"/>
  <c r="C2394" i="1"/>
  <c r="C2393" i="1"/>
  <c r="C2392" i="1"/>
  <c r="C2391" i="1"/>
  <c r="C2390" i="1"/>
  <c r="C2389" i="1"/>
  <c r="C2388" i="1"/>
  <c r="C2387" i="1"/>
  <c r="C2386" i="1"/>
  <c r="C2385" i="1"/>
  <c r="C2384" i="1"/>
  <c r="C2383" i="1"/>
  <c r="C2382" i="1"/>
  <c r="C2381" i="1"/>
  <c r="C2380" i="1"/>
  <c r="C2379" i="1"/>
  <c r="C2378" i="1"/>
  <c r="C2377" i="1"/>
  <c r="C2376" i="1"/>
  <c r="C2375" i="1"/>
  <c r="C2374" i="1"/>
  <c r="C2373" i="1"/>
  <c r="C2372" i="1"/>
  <c r="C2371" i="1"/>
  <c r="C2370" i="1"/>
  <c r="C2369" i="1"/>
  <c r="C2368" i="1"/>
  <c r="C2367" i="1"/>
  <c r="C2366" i="1"/>
  <c r="C2365" i="1"/>
  <c r="C2364" i="1"/>
  <c r="C2363" i="1"/>
  <c r="C2362" i="1"/>
  <c r="C2361" i="1"/>
  <c r="C2360" i="1"/>
  <c r="C2359" i="1"/>
  <c r="C2358" i="1"/>
  <c r="C2357" i="1"/>
  <c r="C2356" i="1"/>
  <c r="C2355" i="1"/>
  <c r="C2354" i="1"/>
  <c r="C2353" i="1"/>
  <c r="C2352" i="1"/>
  <c r="C2351" i="1"/>
  <c r="C2350" i="1"/>
  <c r="C2349" i="1"/>
  <c r="C2348" i="1"/>
  <c r="C2347" i="1"/>
  <c r="C2346" i="1"/>
  <c r="C2345" i="1"/>
  <c r="C2344" i="1"/>
  <c r="C2343" i="1"/>
  <c r="C2342" i="1"/>
  <c r="C2341" i="1"/>
  <c r="C2340" i="1"/>
  <c r="C2339" i="1"/>
  <c r="C2338" i="1"/>
  <c r="C2337" i="1"/>
  <c r="C2336" i="1"/>
  <c r="C2335" i="1"/>
  <c r="C2334" i="1"/>
  <c r="C2333" i="1"/>
  <c r="C2332" i="1"/>
  <c r="C2331" i="1"/>
  <c r="C2330" i="1"/>
  <c r="C2329" i="1"/>
  <c r="C2328" i="1"/>
  <c r="C2327" i="1"/>
  <c r="C2326" i="1"/>
  <c r="C2325" i="1"/>
  <c r="C2324" i="1"/>
  <c r="C2323" i="1"/>
  <c r="C2322" i="1"/>
  <c r="C2321" i="1"/>
  <c r="C2320" i="1"/>
  <c r="C2319" i="1"/>
  <c r="C2318" i="1"/>
  <c r="C2317" i="1"/>
  <c r="C2316" i="1"/>
  <c r="C2315" i="1"/>
  <c r="C2314" i="1"/>
  <c r="C2313" i="1"/>
  <c r="C2312" i="1"/>
  <c r="C2311" i="1"/>
  <c r="C2310" i="1"/>
  <c r="C2309" i="1"/>
  <c r="C2308" i="1"/>
  <c r="C2307" i="1"/>
  <c r="C2306" i="1"/>
  <c r="C2305" i="1"/>
  <c r="C2304" i="1"/>
  <c r="C2303" i="1"/>
  <c r="C2302" i="1"/>
  <c r="C2301" i="1"/>
  <c r="C2300" i="1"/>
  <c r="C2299" i="1"/>
  <c r="C2298" i="1"/>
  <c r="C2297" i="1"/>
  <c r="C2296" i="1"/>
  <c r="C2295" i="1"/>
  <c r="C2294" i="1"/>
  <c r="C2293" i="1"/>
  <c r="C2292" i="1"/>
  <c r="C2291" i="1"/>
  <c r="C2290" i="1"/>
  <c r="C2289" i="1"/>
  <c r="C2288" i="1"/>
  <c r="C2287" i="1"/>
  <c r="C2286" i="1"/>
  <c r="C2285" i="1"/>
  <c r="C2284" i="1"/>
  <c r="C2283" i="1"/>
  <c r="C2282" i="1"/>
  <c r="C2281" i="1"/>
  <c r="C2280" i="1"/>
  <c r="C2279" i="1"/>
  <c r="C2278" i="1"/>
  <c r="C2277" i="1"/>
  <c r="C2276" i="1"/>
  <c r="C2275" i="1"/>
  <c r="C2274" i="1"/>
  <c r="C2273" i="1"/>
  <c r="C2272" i="1"/>
  <c r="C2271" i="1"/>
  <c r="C2270" i="1"/>
  <c r="C2269" i="1"/>
  <c r="C2268" i="1"/>
  <c r="C2267" i="1"/>
  <c r="C2266" i="1"/>
  <c r="C2265" i="1"/>
  <c r="C2264" i="1"/>
  <c r="C2263" i="1"/>
  <c r="C2262" i="1"/>
  <c r="C2261" i="1"/>
  <c r="C2260" i="1"/>
  <c r="C2259" i="1"/>
  <c r="C2258" i="1"/>
  <c r="C2257" i="1"/>
  <c r="C2256" i="1"/>
  <c r="C2255" i="1"/>
  <c r="C2254" i="1"/>
  <c r="C2253" i="1"/>
  <c r="C2252" i="1"/>
  <c r="C2251" i="1"/>
  <c r="C2250" i="1"/>
  <c r="C2249" i="1"/>
  <c r="C2248" i="1"/>
  <c r="C2247" i="1"/>
  <c r="C2246" i="1"/>
  <c r="C2245" i="1"/>
  <c r="C2244" i="1"/>
  <c r="C2243" i="1"/>
  <c r="C2242" i="1"/>
  <c r="C2241" i="1"/>
  <c r="C2240" i="1"/>
  <c r="C2239" i="1"/>
  <c r="C2238" i="1"/>
  <c r="C2237" i="1"/>
  <c r="C2236" i="1"/>
  <c r="C2235" i="1"/>
  <c r="C2234" i="1"/>
  <c r="C2233" i="1"/>
  <c r="C2232" i="1"/>
  <c r="C2231" i="1"/>
  <c r="C2230" i="1"/>
  <c r="C2229" i="1"/>
  <c r="C2228" i="1"/>
  <c r="C2227" i="1"/>
  <c r="C2226" i="1"/>
  <c r="C2225" i="1"/>
  <c r="C2224" i="1"/>
  <c r="C2223" i="1"/>
  <c r="C2222" i="1"/>
  <c r="C2221" i="1"/>
  <c r="C2220" i="1"/>
  <c r="C2219" i="1"/>
  <c r="C2218" i="1"/>
  <c r="C2217" i="1"/>
  <c r="C2216" i="1"/>
  <c r="C2215" i="1"/>
  <c r="C2214" i="1"/>
  <c r="C2213" i="1"/>
  <c r="C2212" i="1"/>
  <c r="C2211" i="1"/>
  <c r="C2210" i="1"/>
  <c r="C2209" i="1"/>
  <c r="C2208" i="1"/>
  <c r="C2207" i="1"/>
  <c r="C2206" i="1"/>
  <c r="C2205" i="1"/>
  <c r="C2204" i="1"/>
  <c r="C2203" i="1"/>
  <c r="C2202" i="1"/>
  <c r="C2201" i="1"/>
  <c r="C2200" i="1"/>
  <c r="C2199" i="1"/>
  <c r="C2198" i="1"/>
  <c r="C2197" i="1"/>
  <c r="C2196" i="1"/>
  <c r="C2195" i="1"/>
  <c r="C2194" i="1"/>
  <c r="C2193" i="1"/>
  <c r="C2192" i="1"/>
  <c r="C2191" i="1"/>
  <c r="C2190" i="1"/>
  <c r="C2189" i="1"/>
  <c r="C2188" i="1"/>
  <c r="C2187" i="1"/>
  <c r="C2186" i="1"/>
  <c r="C2185" i="1"/>
  <c r="C2184" i="1"/>
  <c r="C2183" i="1"/>
  <c r="C2182" i="1"/>
  <c r="C2181" i="1"/>
  <c r="C2180" i="1"/>
  <c r="C2179" i="1"/>
  <c r="C2178" i="1"/>
  <c r="C2177" i="1"/>
  <c r="C2176" i="1"/>
  <c r="C2175" i="1"/>
  <c r="C2174" i="1"/>
  <c r="C2173" i="1"/>
  <c r="C2172" i="1"/>
  <c r="C2171" i="1"/>
  <c r="C2170" i="1"/>
  <c r="C2169" i="1"/>
  <c r="C2168" i="1"/>
  <c r="C2167" i="1"/>
  <c r="C2166" i="1"/>
  <c r="C2165" i="1"/>
  <c r="C2164" i="1"/>
  <c r="C2163" i="1"/>
  <c r="C2162" i="1"/>
  <c r="C2161" i="1"/>
  <c r="C2160" i="1"/>
  <c r="C2159" i="1"/>
  <c r="C2158" i="1"/>
  <c r="C2157" i="1"/>
  <c r="C2156" i="1"/>
  <c r="C2155" i="1"/>
  <c r="C2154" i="1"/>
  <c r="C2153" i="1"/>
  <c r="C2152" i="1"/>
  <c r="C2151" i="1"/>
  <c r="C2150" i="1"/>
  <c r="C2149" i="1"/>
  <c r="C2148" i="1"/>
  <c r="C2147" i="1"/>
  <c r="C2146" i="1"/>
  <c r="C2145" i="1"/>
  <c r="C2144" i="1"/>
  <c r="C2143" i="1"/>
  <c r="C2142" i="1"/>
  <c r="C2141" i="1"/>
  <c r="C2140" i="1"/>
  <c r="C2139" i="1"/>
  <c r="C2138" i="1"/>
  <c r="C2137" i="1"/>
  <c r="C2136" i="1"/>
  <c r="C2135" i="1"/>
  <c r="C2134" i="1"/>
  <c r="C2133" i="1"/>
  <c r="C2132" i="1"/>
  <c r="C2131" i="1"/>
  <c r="C2130" i="1"/>
  <c r="C2129" i="1"/>
  <c r="C2128" i="1"/>
  <c r="C2127" i="1"/>
  <c r="C2126" i="1"/>
  <c r="C2125" i="1"/>
  <c r="C2124" i="1"/>
  <c r="C2123" i="1"/>
  <c r="C2122" i="1"/>
  <c r="C2121" i="1"/>
  <c r="C2120" i="1"/>
  <c r="C2119" i="1"/>
  <c r="C2118" i="1"/>
  <c r="C2117" i="1"/>
  <c r="C2116" i="1"/>
  <c r="C2115" i="1"/>
  <c r="C2114" i="1"/>
  <c r="C2113" i="1"/>
  <c r="C2112" i="1"/>
  <c r="C2111" i="1"/>
  <c r="C2110" i="1"/>
  <c r="C2109" i="1"/>
  <c r="C2108" i="1"/>
  <c r="C2107" i="1"/>
  <c r="C2106" i="1"/>
  <c r="C2105" i="1"/>
  <c r="C2104" i="1"/>
  <c r="C2103" i="1"/>
  <c r="C2102" i="1"/>
  <c r="C2101" i="1"/>
  <c r="C2100" i="1"/>
  <c r="C2099" i="1"/>
  <c r="C2098" i="1"/>
  <c r="C2097" i="1"/>
  <c r="C2096" i="1"/>
  <c r="C2095" i="1"/>
  <c r="C2094" i="1"/>
  <c r="C2093" i="1"/>
  <c r="C2092" i="1"/>
  <c r="C2091" i="1"/>
  <c r="C2090" i="1"/>
  <c r="C2089" i="1"/>
  <c r="C2088" i="1"/>
  <c r="C2087" i="1"/>
  <c r="C2086" i="1"/>
  <c r="C2085" i="1"/>
  <c r="C2084" i="1"/>
  <c r="C2083" i="1"/>
  <c r="C2082" i="1"/>
  <c r="C2081" i="1"/>
  <c r="C2080" i="1"/>
  <c r="C2079" i="1"/>
  <c r="C2078" i="1"/>
  <c r="C2077" i="1"/>
  <c r="C2076" i="1"/>
  <c r="C2075" i="1"/>
  <c r="C2074" i="1"/>
  <c r="C2073" i="1"/>
  <c r="C2072" i="1"/>
  <c r="C2071" i="1"/>
  <c r="C2070" i="1"/>
  <c r="C2069" i="1"/>
  <c r="C2068" i="1"/>
  <c r="C2067" i="1"/>
  <c r="C2066" i="1"/>
  <c r="C2065" i="1"/>
  <c r="C2064" i="1"/>
  <c r="C2063" i="1"/>
  <c r="C2062" i="1"/>
  <c r="C2061" i="1"/>
  <c r="C2060" i="1"/>
  <c r="C2059" i="1"/>
  <c r="C2058" i="1"/>
  <c r="C2057" i="1"/>
  <c r="C2056" i="1"/>
  <c r="C2055" i="1"/>
  <c r="C2054" i="1"/>
  <c r="C2053" i="1"/>
  <c r="C2052" i="1"/>
  <c r="C2051" i="1"/>
  <c r="C2050" i="1"/>
  <c r="C2049" i="1"/>
  <c r="C2048" i="1"/>
  <c r="C2047" i="1"/>
  <c r="C2046" i="1"/>
  <c r="C2045" i="1"/>
  <c r="C2044" i="1"/>
  <c r="C2043" i="1"/>
  <c r="C2042" i="1"/>
  <c r="C2041" i="1"/>
  <c r="C2040" i="1"/>
  <c r="C2039" i="1"/>
  <c r="C2038" i="1"/>
  <c r="C2037" i="1"/>
  <c r="C2036" i="1"/>
  <c r="C2035" i="1"/>
  <c r="C2034" i="1"/>
  <c r="C2033" i="1"/>
  <c r="C2032" i="1"/>
  <c r="C2031" i="1"/>
  <c r="C2030" i="1"/>
  <c r="C2029" i="1"/>
  <c r="C2028" i="1"/>
  <c r="C2027" i="1"/>
  <c r="C2026" i="1"/>
  <c r="C2025" i="1"/>
  <c r="C2024" i="1"/>
  <c r="C2023" i="1"/>
  <c r="C2022" i="1"/>
  <c r="C2021" i="1"/>
  <c r="C2020" i="1"/>
  <c r="C2019" i="1"/>
  <c r="C2018" i="1"/>
  <c r="C2017" i="1"/>
  <c r="C2016" i="1"/>
  <c r="C2015" i="1"/>
  <c r="C2014" i="1"/>
  <c r="C2013" i="1"/>
  <c r="C2012" i="1"/>
  <c r="C2011" i="1"/>
  <c r="C2010" i="1"/>
  <c r="C2009" i="1"/>
  <c r="C2008" i="1"/>
  <c r="C2007" i="1"/>
  <c r="C2006" i="1"/>
  <c r="C2005" i="1"/>
  <c r="C2004" i="1"/>
  <c r="C2003" i="1"/>
  <c r="C2002" i="1"/>
  <c r="C2001" i="1"/>
  <c r="C2000" i="1"/>
  <c r="C1999" i="1"/>
  <c r="C1998" i="1"/>
  <c r="C1997" i="1"/>
  <c r="C1996" i="1"/>
  <c r="C1995" i="1"/>
  <c r="C1994" i="1"/>
  <c r="C1993" i="1"/>
  <c r="C1992" i="1"/>
  <c r="C1991" i="1"/>
  <c r="C1990" i="1"/>
  <c r="C1989" i="1"/>
  <c r="C1988" i="1"/>
  <c r="C1987" i="1"/>
  <c r="C1986" i="1"/>
  <c r="C1985" i="1"/>
  <c r="C1984" i="1"/>
  <c r="C1983" i="1"/>
  <c r="C1982" i="1"/>
  <c r="C1981" i="1"/>
  <c r="C1980" i="1"/>
  <c r="C1979" i="1"/>
  <c r="C1978" i="1"/>
  <c r="C1977" i="1"/>
  <c r="C1976" i="1"/>
  <c r="C1975" i="1"/>
  <c r="C1974" i="1"/>
  <c r="C1973" i="1"/>
  <c r="C1972" i="1"/>
  <c r="C1971" i="1"/>
  <c r="C1970" i="1"/>
  <c r="C1969" i="1"/>
  <c r="C1968" i="1"/>
  <c r="C1967" i="1"/>
  <c r="C1966" i="1"/>
  <c r="C1965" i="1"/>
  <c r="C1964" i="1"/>
  <c r="C1963" i="1"/>
  <c r="C1962" i="1"/>
  <c r="C1961" i="1"/>
  <c r="C1960" i="1"/>
  <c r="C1959" i="1"/>
  <c r="C1958" i="1"/>
  <c r="C1957" i="1"/>
  <c r="C1956" i="1"/>
  <c r="C1955" i="1"/>
  <c r="C1954" i="1"/>
  <c r="C1953" i="1"/>
  <c r="C1952" i="1"/>
  <c r="C1951" i="1"/>
  <c r="C1950" i="1"/>
  <c r="C1949" i="1"/>
  <c r="C1948" i="1"/>
  <c r="C1947" i="1"/>
  <c r="C1946" i="1"/>
  <c r="C1945" i="1"/>
  <c r="C1944" i="1"/>
  <c r="C1943" i="1"/>
  <c r="C1942" i="1"/>
  <c r="C1941" i="1"/>
  <c r="C1940" i="1"/>
  <c r="C1939" i="1"/>
  <c r="C1938" i="1"/>
  <c r="C1937" i="1"/>
  <c r="C1936" i="1"/>
  <c r="C1935" i="1"/>
  <c r="C1934" i="1"/>
  <c r="C1933" i="1"/>
  <c r="C1932" i="1"/>
  <c r="C1931" i="1"/>
  <c r="C1930" i="1"/>
  <c r="C1929" i="1"/>
  <c r="C1928" i="1"/>
  <c r="C1927" i="1"/>
  <c r="C1926" i="1"/>
  <c r="C1925" i="1"/>
  <c r="C1924" i="1"/>
  <c r="C1923" i="1"/>
  <c r="C1922" i="1"/>
  <c r="C1921" i="1"/>
  <c r="C1920" i="1"/>
  <c r="C1919" i="1"/>
  <c r="C1918" i="1"/>
  <c r="C1917" i="1"/>
  <c r="C1916" i="1"/>
  <c r="C1915" i="1"/>
  <c r="C1914" i="1"/>
  <c r="C1913" i="1"/>
  <c r="C1912" i="1"/>
  <c r="C1911" i="1"/>
  <c r="C1910" i="1"/>
  <c r="C1909" i="1"/>
  <c r="C1908" i="1"/>
  <c r="C1907" i="1"/>
  <c r="C1906" i="1"/>
  <c r="C1905" i="1"/>
  <c r="C1904" i="1"/>
  <c r="C1903" i="1"/>
  <c r="C1902" i="1"/>
  <c r="C1901" i="1"/>
  <c r="C1900" i="1"/>
  <c r="C1899" i="1"/>
  <c r="C1898" i="1"/>
  <c r="C1897" i="1"/>
  <c r="C1896" i="1"/>
  <c r="C1895" i="1"/>
  <c r="C1894" i="1"/>
  <c r="C1893" i="1"/>
  <c r="C1892" i="1"/>
  <c r="C1891" i="1"/>
  <c r="C1890" i="1"/>
  <c r="C1889" i="1"/>
  <c r="C1888" i="1"/>
  <c r="C1887" i="1"/>
  <c r="C1886" i="1"/>
  <c r="C1885" i="1"/>
  <c r="C1884" i="1"/>
  <c r="C1883" i="1"/>
  <c r="C1882" i="1"/>
  <c r="C1881" i="1"/>
  <c r="C1880" i="1"/>
  <c r="C1879" i="1"/>
  <c r="C1878" i="1"/>
  <c r="C1877" i="1"/>
  <c r="C1876" i="1"/>
  <c r="C1875" i="1"/>
  <c r="C1874" i="1"/>
  <c r="C1873" i="1"/>
  <c r="C1872" i="1"/>
  <c r="C1871" i="1"/>
  <c r="C1870" i="1"/>
  <c r="C1869" i="1"/>
  <c r="C1868" i="1"/>
  <c r="C1867" i="1"/>
  <c r="C1866" i="1"/>
  <c r="C1865" i="1"/>
  <c r="C1864" i="1"/>
  <c r="C1863" i="1"/>
  <c r="C1862" i="1"/>
  <c r="C1861" i="1"/>
  <c r="C1860" i="1"/>
  <c r="C1859" i="1"/>
  <c r="C1858" i="1"/>
  <c r="C1857" i="1"/>
  <c r="C1856" i="1"/>
  <c r="C1855" i="1"/>
  <c r="C1854" i="1"/>
  <c r="C1853" i="1"/>
  <c r="C1852" i="1"/>
  <c r="C1851" i="1"/>
  <c r="C1850" i="1"/>
  <c r="C1849" i="1"/>
  <c r="C1848" i="1"/>
  <c r="C1847" i="1"/>
  <c r="C1846" i="1"/>
  <c r="C1845" i="1"/>
  <c r="C1844" i="1"/>
  <c r="C1843" i="1"/>
  <c r="C1842" i="1"/>
  <c r="C1841" i="1"/>
  <c r="C1840" i="1"/>
  <c r="C1839" i="1"/>
  <c r="C1838" i="1"/>
  <c r="C1837" i="1"/>
  <c r="C1836" i="1"/>
  <c r="C1835" i="1"/>
  <c r="C1834" i="1"/>
  <c r="C1833" i="1"/>
  <c r="C1832" i="1"/>
  <c r="C1831" i="1"/>
  <c r="C1830" i="1"/>
  <c r="C1829" i="1"/>
  <c r="C1828" i="1"/>
  <c r="C1827" i="1"/>
  <c r="C1826" i="1"/>
  <c r="C1825" i="1"/>
  <c r="C1824" i="1"/>
  <c r="C1823" i="1"/>
  <c r="C1822" i="1"/>
  <c r="C1821" i="1"/>
  <c r="C1820" i="1"/>
  <c r="C1819" i="1"/>
  <c r="C1818" i="1"/>
  <c r="C1817" i="1"/>
  <c r="C1816" i="1"/>
  <c r="C1815" i="1"/>
  <c r="C1814" i="1"/>
  <c r="C1813" i="1"/>
  <c r="C1812" i="1"/>
  <c r="C1811" i="1"/>
  <c r="C1810" i="1"/>
  <c r="C1809" i="1"/>
  <c r="C1808" i="1"/>
  <c r="C1807" i="1"/>
  <c r="C1806" i="1"/>
  <c r="C1805" i="1"/>
  <c r="C1804" i="1"/>
  <c r="C1803" i="1"/>
  <c r="C1802" i="1"/>
  <c r="C1801" i="1"/>
  <c r="C1800" i="1"/>
  <c r="C1799" i="1"/>
  <c r="C1798" i="1"/>
  <c r="C1797" i="1"/>
  <c r="C1796" i="1"/>
  <c r="C1795" i="1"/>
  <c r="C1794" i="1"/>
  <c r="C1793" i="1"/>
  <c r="C1792" i="1"/>
  <c r="C1791" i="1"/>
  <c r="C1790" i="1"/>
  <c r="C1789" i="1"/>
  <c r="C1788" i="1"/>
  <c r="C1787" i="1"/>
  <c r="C1786" i="1"/>
  <c r="C1785" i="1"/>
  <c r="C1784" i="1"/>
  <c r="C1783" i="1"/>
  <c r="C1782" i="1"/>
  <c r="C1781" i="1"/>
  <c r="C1780" i="1"/>
  <c r="C1779" i="1"/>
  <c r="C1778" i="1"/>
  <c r="C1777" i="1"/>
  <c r="C1776" i="1"/>
  <c r="C1775" i="1"/>
  <c r="C1774" i="1"/>
  <c r="C1773" i="1"/>
  <c r="C1772" i="1"/>
  <c r="C1771" i="1"/>
  <c r="C1770" i="1"/>
  <c r="C1769" i="1"/>
  <c r="C1768" i="1"/>
  <c r="C1767" i="1"/>
  <c r="C1766" i="1"/>
  <c r="C1765" i="1"/>
  <c r="C1764" i="1"/>
  <c r="C1763" i="1"/>
  <c r="C1762" i="1"/>
  <c r="C1761" i="1"/>
  <c r="C1760" i="1"/>
  <c r="C1759" i="1"/>
  <c r="C1758" i="1"/>
  <c r="C1757" i="1"/>
  <c r="C1756" i="1"/>
  <c r="C1755" i="1"/>
  <c r="C1754" i="1"/>
  <c r="C1753" i="1"/>
  <c r="C1752" i="1"/>
  <c r="C1751" i="1"/>
  <c r="C1750" i="1"/>
  <c r="C1749" i="1"/>
  <c r="C1748" i="1"/>
  <c r="C1747" i="1"/>
  <c r="C1746" i="1"/>
  <c r="C1745" i="1"/>
  <c r="C1744" i="1"/>
  <c r="C1743" i="1"/>
  <c r="C1742" i="1"/>
  <c r="C1741" i="1"/>
  <c r="C1740" i="1"/>
  <c r="C1739" i="1"/>
  <c r="C1738" i="1"/>
  <c r="C1737" i="1"/>
  <c r="C1736" i="1"/>
  <c r="C1735" i="1"/>
  <c r="C1734" i="1"/>
  <c r="C1733" i="1"/>
  <c r="C1732" i="1"/>
  <c r="C1731" i="1"/>
  <c r="C1730" i="1"/>
  <c r="C1729" i="1"/>
  <c r="C1728" i="1"/>
  <c r="C1727" i="1"/>
  <c r="C1726" i="1"/>
  <c r="C1725" i="1"/>
  <c r="C1724" i="1"/>
  <c r="C1723" i="1"/>
  <c r="C1722" i="1"/>
  <c r="C1721" i="1"/>
  <c r="C1720" i="1"/>
  <c r="C1719" i="1"/>
  <c r="C1718" i="1"/>
  <c r="C1717" i="1"/>
  <c r="C1716" i="1"/>
  <c r="C1715" i="1"/>
  <c r="C1714" i="1"/>
  <c r="C1713" i="1"/>
  <c r="C1712" i="1"/>
  <c r="C1711" i="1"/>
  <c r="C1710" i="1"/>
  <c r="C1709" i="1"/>
  <c r="C1708" i="1"/>
  <c r="C1707" i="1"/>
  <c r="C1706" i="1"/>
  <c r="C1705" i="1"/>
  <c r="C1704" i="1"/>
  <c r="C1703" i="1"/>
  <c r="C1702" i="1"/>
  <c r="C1701" i="1"/>
  <c r="C1700" i="1"/>
  <c r="C1699" i="1"/>
  <c r="C1698" i="1"/>
  <c r="C1697" i="1"/>
  <c r="C1696" i="1"/>
  <c r="C1695" i="1"/>
  <c r="C1694" i="1"/>
  <c r="C1693" i="1"/>
  <c r="C1692" i="1"/>
  <c r="C1691" i="1"/>
  <c r="C1690" i="1"/>
  <c r="C1689" i="1"/>
  <c r="C1688" i="1"/>
  <c r="C1687" i="1"/>
  <c r="C1686" i="1"/>
  <c r="C1685" i="1"/>
  <c r="C1684" i="1"/>
  <c r="C1683" i="1"/>
  <c r="C1682" i="1"/>
  <c r="C1681" i="1"/>
  <c r="C1680" i="1"/>
  <c r="C1679" i="1"/>
  <c r="C1678" i="1"/>
  <c r="C1677" i="1"/>
  <c r="C1676" i="1"/>
  <c r="C1675" i="1"/>
  <c r="C1674" i="1"/>
  <c r="C1673" i="1"/>
  <c r="C1672" i="1"/>
  <c r="C1671" i="1"/>
  <c r="C1670" i="1"/>
  <c r="C1669" i="1"/>
  <c r="C1668" i="1"/>
  <c r="C1667" i="1"/>
  <c r="C1666" i="1"/>
  <c r="C1665" i="1"/>
  <c r="C1664" i="1"/>
  <c r="C1663" i="1"/>
  <c r="C1662" i="1"/>
  <c r="C1661" i="1"/>
  <c r="C1660" i="1"/>
  <c r="C1659" i="1"/>
  <c r="C1658" i="1"/>
  <c r="C1657" i="1"/>
  <c r="C1656" i="1"/>
  <c r="C1655" i="1"/>
  <c r="C1654" i="1"/>
  <c r="C1653" i="1"/>
  <c r="C1652" i="1"/>
  <c r="C1651" i="1"/>
  <c r="C1650" i="1"/>
  <c r="C1649" i="1"/>
  <c r="C1648" i="1"/>
  <c r="C1647" i="1"/>
  <c r="C1646" i="1"/>
  <c r="C1645" i="1"/>
  <c r="C1644" i="1"/>
  <c r="C1643" i="1"/>
  <c r="C1642" i="1"/>
  <c r="C1641" i="1"/>
  <c r="C1640" i="1"/>
  <c r="C1639" i="1"/>
  <c r="C1638" i="1"/>
  <c r="C1637" i="1"/>
  <c r="C1636" i="1"/>
  <c r="C1635" i="1"/>
  <c r="C1634" i="1"/>
  <c r="C1633" i="1"/>
  <c r="C1632" i="1"/>
  <c r="C1631" i="1"/>
  <c r="C1630" i="1"/>
  <c r="AK11" i="10"/>
  <c r="AK12" i="10" s="1"/>
  <c r="AK13" i="10" s="1"/>
  <c r="AK14" i="10" s="1"/>
  <c r="AK15" i="10" s="1"/>
  <c r="AK5" i="10"/>
  <c r="AK6" i="10" s="1"/>
  <c r="AK7" i="10" s="1"/>
  <c r="AK8" i="10" s="1"/>
  <c r="AK4" i="10"/>
  <c r="E65" i="10"/>
  <c r="E64" i="10"/>
  <c r="E63" i="10"/>
  <c r="E62" i="10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E48" i="10"/>
  <c r="E47" i="10"/>
  <c r="E46" i="10"/>
  <c r="E45" i="10"/>
  <c r="E44" i="10"/>
  <c r="E43" i="10"/>
  <c r="E42" i="10"/>
  <c r="E41" i="10"/>
  <c r="E40" i="10"/>
  <c r="E39" i="10"/>
  <c r="E38" i="10"/>
  <c r="E37" i="10"/>
  <c r="E36" i="10"/>
  <c r="E35" i="10"/>
  <c r="E34" i="10"/>
  <c r="E33" i="10"/>
  <c r="E32" i="10"/>
  <c r="E31" i="10"/>
  <c r="E30" i="10"/>
  <c r="E29" i="10"/>
  <c r="E28" i="10"/>
  <c r="E27" i="10"/>
  <c r="E26" i="10"/>
  <c r="E25" i="10"/>
  <c r="E24" i="10"/>
  <c r="E23" i="10"/>
  <c r="E22" i="10"/>
  <c r="E21" i="10"/>
  <c r="E20" i="10"/>
  <c r="E19" i="10"/>
  <c r="E18" i="10"/>
  <c r="E17" i="10"/>
  <c r="E16" i="10"/>
  <c r="E15" i="10"/>
  <c r="E14" i="10"/>
  <c r="E13" i="10"/>
  <c r="E12" i="10"/>
  <c r="E11" i="10"/>
  <c r="E10" i="10"/>
  <c r="E9" i="10"/>
  <c r="E8" i="10"/>
  <c r="E7" i="10"/>
  <c r="E6" i="10"/>
  <c r="E5" i="10"/>
  <c r="E4" i="10"/>
  <c r="E3" i="10"/>
  <c r="V65" i="10"/>
  <c r="F65" i="10"/>
  <c r="Q65" i="10" s="1"/>
  <c r="V64" i="10"/>
  <c r="F64" i="10"/>
  <c r="Q64" i="10" s="1"/>
  <c r="V63" i="10"/>
  <c r="F63" i="10"/>
  <c r="Q63" i="10" s="1"/>
  <c r="V62" i="10"/>
  <c r="F62" i="10"/>
  <c r="Q62" i="10" s="1"/>
  <c r="V61" i="10"/>
  <c r="Q61" i="10"/>
  <c r="F61" i="10"/>
  <c r="V60" i="10"/>
  <c r="F60" i="10"/>
  <c r="Q60" i="10" s="1"/>
  <c r="V59" i="10"/>
  <c r="F59" i="10"/>
  <c r="Q59" i="10" s="1"/>
  <c r="V58" i="10"/>
  <c r="F58" i="10"/>
  <c r="Q58" i="10" s="1"/>
  <c r="V57" i="10"/>
  <c r="F57" i="10"/>
  <c r="Q57" i="10" s="1"/>
  <c r="V56" i="10"/>
  <c r="F56" i="10"/>
  <c r="Q56" i="10" s="1"/>
  <c r="V55" i="10"/>
  <c r="F55" i="10"/>
  <c r="Q55" i="10" s="1"/>
  <c r="V54" i="10"/>
  <c r="F54" i="10"/>
  <c r="Q54" i="10" s="1"/>
  <c r="V53" i="10"/>
  <c r="F53" i="10"/>
  <c r="Q53" i="10" s="1"/>
  <c r="V52" i="10"/>
  <c r="F52" i="10"/>
  <c r="Q52" i="10" s="1"/>
  <c r="V51" i="10"/>
  <c r="F51" i="10"/>
  <c r="Q51" i="10" s="1"/>
  <c r="V50" i="10"/>
  <c r="F50" i="10"/>
  <c r="Q50" i="10" s="1"/>
  <c r="V49" i="10"/>
  <c r="F49" i="10"/>
  <c r="Q49" i="10" s="1"/>
  <c r="V48" i="10"/>
  <c r="F48" i="10"/>
  <c r="Q48" i="10" s="1"/>
  <c r="V47" i="10"/>
  <c r="F47" i="10"/>
  <c r="Q47" i="10" s="1"/>
  <c r="V46" i="10"/>
  <c r="F46" i="10"/>
  <c r="Q46" i="10" s="1"/>
  <c r="V45" i="10"/>
  <c r="F45" i="10"/>
  <c r="Q45" i="10" s="1"/>
  <c r="V44" i="10"/>
  <c r="F44" i="10"/>
  <c r="Q44" i="10" s="1"/>
  <c r="V43" i="10"/>
  <c r="F43" i="10"/>
  <c r="Q43" i="10" s="1"/>
  <c r="V42" i="10"/>
  <c r="F42" i="10"/>
  <c r="Q42" i="10" s="1"/>
  <c r="V41" i="10"/>
  <c r="F41" i="10"/>
  <c r="Q41" i="10" s="1"/>
  <c r="V40" i="10"/>
  <c r="F40" i="10"/>
  <c r="Q40" i="10" s="1"/>
  <c r="V39" i="10"/>
  <c r="F39" i="10"/>
  <c r="Q39" i="10" s="1"/>
  <c r="F38" i="10"/>
  <c r="Q38" i="10" s="1"/>
  <c r="Q37" i="10"/>
  <c r="F37" i="10"/>
  <c r="F36" i="10"/>
  <c r="Q36" i="10" s="1"/>
  <c r="F35" i="10"/>
  <c r="Q35" i="10" s="1"/>
  <c r="F34" i="10"/>
  <c r="Q34" i="10" s="1"/>
  <c r="F33" i="10"/>
  <c r="Q33" i="10" s="1"/>
  <c r="F32" i="10"/>
  <c r="Q32" i="10" s="1"/>
  <c r="Q31" i="10"/>
  <c r="F31" i="10"/>
  <c r="F30" i="10"/>
  <c r="Q30" i="10" s="1"/>
  <c r="F29" i="10"/>
  <c r="Q29" i="10" s="1"/>
  <c r="F28" i="10"/>
  <c r="Q28" i="10" s="1"/>
  <c r="F27" i="10"/>
  <c r="Q27" i="10" s="1"/>
  <c r="F26" i="10"/>
  <c r="Q26" i="10" s="1"/>
  <c r="Q25" i="10"/>
  <c r="F25" i="10"/>
  <c r="F24" i="10"/>
  <c r="Q24" i="10" s="1"/>
  <c r="F23" i="10"/>
  <c r="Q23" i="10" s="1"/>
  <c r="F22" i="10"/>
  <c r="Q22" i="10" s="1"/>
  <c r="F21" i="10"/>
  <c r="Q21" i="10" s="1"/>
  <c r="F20" i="10"/>
  <c r="Q20" i="10" s="1"/>
  <c r="Q19" i="10"/>
  <c r="F19" i="10"/>
  <c r="F18" i="10"/>
  <c r="Q18" i="10" s="1"/>
  <c r="F17" i="10"/>
  <c r="Q17" i="10" s="1"/>
  <c r="F16" i="10"/>
  <c r="Q16" i="10" s="1"/>
  <c r="F15" i="10"/>
  <c r="Q15" i="10" s="1"/>
  <c r="F14" i="10"/>
  <c r="Q14" i="10" s="1"/>
  <c r="Q13" i="10"/>
  <c r="F13" i="10"/>
  <c r="F12" i="10"/>
  <c r="Q12" i="10" s="1"/>
  <c r="F11" i="10"/>
  <c r="Q11" i="10" s="1"/>
  <c r="F10" i="10"/>
  <c r="Q10" i="10" s="1"/>
  <c r="F9" i="10"/>
  <c r="Q9" i="10" s="1"/>
  <c r="F8" i="10"/>
  <c r="Q8" i="10" s="1"/>
  <c r="Q7" i="10"/>
  <c r="F7" i="10"/>
  <c r="F6" i="10"/>
  <c r="Q6" i="10" s="1"/>
  <c r="F5" i="10"/>
  <c r="Q5" i="10" s="1"/>
  <c r="F4" i="10"/>
  <c r="Q4" i="10" s="1"/>
  <c r="F3" i="10"/>
  <c r="Q3" i="10" s="1"/>
  <c r="C4" i="9"/>
  <c r="C5" i="9" s="1"/>
  <c r="B3" i="9"/>
  <c r="AG27" i="11" l="1"/>
  <c r="AG28" i="11"/>
  <c r="AH27" i="11"/>
  <c r="AH28" i="11"/>
  <c r="AI27" i="11"/>
  <c r="AI28" i="11"/>
  <c r="AJ27" i="11"/>
  <c r="AJ28" i="11"/>
  <c r="BW4" i="11"/>
  <c r="CB2" i="11"/>
  <c r="CA2" i="11"/>
  <c r="BZ2" i="11"/>
  <c r="BY2" i="11"/>
  <c r="BX2" i="11"/>
  <c r="BW2" i="11"/>
  <c r="BV2" i="11"/>
  <c r="BU2" i="11"/>
  <c r="Z4" i="11"/>
  <c r="BH4" i="11" s="1"/>
  <c r="AE4" i="11"/>
  <c r="BM4" i="11" s="1"/>
  <c r="AB4" i="11"/>
  <c r="BJ4" i="11" s="1"/>
  <c r="AD4" i="11"/>
  <c r="BL4" i="11" s="1"/>
  <c r="AF4" i="11"/>
  <c r="BN4" i="11" s="1"/>
  <c r="AC4" i="11"/>
  <c r="BK4" i="11" s="1"/>
  <c r="AA4" i="11"/>
  <c r="BI4" i="11" s="1"/>
  <c r="Y4" i="11"/>
  <c r="BG4" i="11" s="1"/>
  <c r="X4" i="11"/>
  <c r="BF4" i="11" s="1"/>
  <c r="W4" i="11"/>
  <c r="BE4" i="11" s="1"/>
  <c r="T4" i="11"/>
  <c r="BB4" i="11" s="1"/>
  <c r="Q4" i="11"/>
  <c r="AY4" i="11" s="1"/>
  <c r="M4" i="11"/>
  <c r="AU4" i="11" s="1"/>
  <c r="K4" i="11"/>
  <c r="AS4" i="11" s="1"/>
  <c r="V4" i="11"/>
  <c r="BD4" i="11" s="1"/>
  <c r="S4" i="11"/>
  <c r="BA4" i="11" s="1"/>
  <c r="BU4" i="11" s="1"/>
  <c r="CE4" i="11" s="1"/>
  <c r="P4" i="11"/>
  <c r="AX4" i="11" s="1"/>
  <c r="N4" i="11"/>
  <c r="AV4" i="11" s="1"/>
  <c r="L4" i="11"/>
  <c r="AT4" i="11" s="1"/>
  <c r="BV4" i="11" s="1"/>
  <c r="CF4" i="11" s="1"/>
  <c r="U4" i="11"/>
  <c r="BC4" i="11" s="1"/>
  <c r="R4" i="11"/>
  <c r="AZ4" i="11" s="1"/>
  <c r="O4" i="11"/>
  <c r="AW4" i="11" s="1"/>
  <c r="J4" i="11"/>
  <c r="AR4" i="11" s="1"/>
  <c r="I4" i="11"/>
  <c r="AQ4" i="11" s="1"/>
  <c r="G4" i="11"/>
  <c r="AO4" i="11" s="1"/>
  <c r="H4" i="11"/>
  <c r="AP4" i="11" s="1"/>
  <c r="F4" i="11"/>
  <c r="AN4" i="11" s="1"/>
  <c r="E4" i="11"/>
  <c r="AM4" i="11" s="1"/>
  <c r="BX4" i="11" s="1"/>
  <c r="CH4" i="11" s="1"/>
  <c r="D4" i="11"/>
  <c r="AL4" i="11" s="1"/>
  <c r="B5" i="11"/>
  <c r="C6" i="11"/>
  <c r="BM66" i="5"/>
  <c r="AU66" i="5"/>
  <c r="AT66" i="5"/>
  <c r="BA66" i="5"/>
  <c r="AZ66" i="5" s="1"/>
  <c r="B66" i="5"/>
  <c r="B5" i="9"/>
  <c r="C6" i="9"/>
  <c r="B4" i="9"/>
  <c r="CG4" i="11" l="1"/>
  <c r="CB4" i="11"/>
  <c r="BZ4" i="11"/>
  <c r="CK4" i="11"/>
  <c r="BY4" i="11"/>
  <c r="CI4" i="11" s="1"/>
  <c r="BQ5" i="11"/>
  <c r="BO5" i="11"/>
  <c r="BR5" i="11"/>
  <c r="BP5" i="11"/>
  <c r="Z5" i="11"/>
  <c r="BH5" i="11" s="1"/>
  <c r="AF5" i="11"/>
  <c r="BN5" i="11" s="1"/>
  <c r="AD5" i="11"/>
  <c r="BL5" i="11" s="1"/>
  <c r="AB5" i="11"/>
  <c r="BJ5" i="11" s="1"/>
  <c r="AA5" i="11"/>
  <c r="BI5" i="11" s="1"/>
  <c r="AE5" i="11"/>
  <c r="BM5" i="11" s="1"/>
  <c r="AC5" i="11"/>
  <c r="BK5" i="11" s="1"/>
  <c r="W5" i="11"/>
  <c r="BE5" i="11" s="1"/>
  <c r="Y5" i="11"/>
  <c r="BG5" i="11" s="1"/>
  <c r="X5" i="11"/>
  <c r="BF5" i="11" s="1"/>
  <c r="U5" i="11"/>
  <c r="BC5" i="11" s="1"/>
  <c r="R5" i="11"/>
  <c r="AZ5" i="11" s="1"/>
  <c r="P5" i="11"/>
  <c r="AX5" i="11" s="1"/>
  <c r="M5" i="11"/>
  <c r="AU5" i="11" s="1"/>
  <c r="K5" i="11"/>
  <c r="AS5" i="11" s="1"/>
  <c r="V5" i="11"/>
  <c r="BD5" i="11" s="1"/>
  <c r="S5" i="11"/>
  <c r="BA5" i="11" s="1"/>
  <c r="BU5" i="11" s="1"/>
  <c r="CE5" i="11" s="1"/>
  <c r="N5" i="11"/>
  <c r="AV5" i="11" s="1"/>
  <c r="T5" i="11"/>
  <c r="BB5" i="11" s="1"/>
  <c r="Q5" i="11"/>
  <c r="AY5" i="11" s="1"/>
  <c r="O5" i="11"/>
  <c r="AW5" i="11" s="1"/>
  <c r="L5" i="11"/>
  <c r="AT5" i="11" s="1"/>
  <c r="J5" i="11"/>
  <c r="AR5" i="11" s="1"/>
  <c r="I5" i="11"/>
  <c r="AQ5" i="11" s="1"/>
  <c r="H5" i="11"/>
  <c r="AP5" i="11" s="1"/>
  <c r="G5" i="11"/>
  <c r="AO5" i="11" s="1"/>
  <c r="F5" i="11"/>
  <c r="AN5" i="11" s="1"/>
  <c r="E5" i="11"/>
  <c r="AM5" i="11" s="1"/>
  <c r="BX5" i="11" s="1"/>
  <c r="D5" i="11"/>
  <c r="AL5" i="11" s="1"/>
  <c r="C7" i="11"/>
  <c r="B6" i="11"/>
  <c r="C7" i="9"/>
  <c r="B6" i="9"/>
  <c r="CL4" i="11" l="1"/>
  <c r="CJ4" i="11"/>
  <c r="BV5" i="11"/>
  <c r="CF5" i="11" s="1"/>
  <c r="BW5" i="11"/>
  <c r="CB5" i="11"/>
  <c r="BZ5" i="11"/>
  <c r="CK5" i="11"/>
  <c r="BY5" i="11"/>
  <c r="CI5" i="11" s="1"/>
  <c r="BR6" i="11"/>
  <c r="BP6" i="11"/>
  <c r="BQ6" i="11"/>
  <c r="BO6" i="11"/>
  <c r="Z6" i="11"/>
  <c r="BH6" i="11" s="1"/>
  <c r="AE6" i="11"/>
  <c r="BM6" i="11" s="1"/>
  <c r="AC6" i="11"/>
  <c r="BK6" i="11" s="1"/>
  <c r="AF6" i="11"/>
  <c r="BN6" i="11" s="1"/>
  <c r="AB6" i="11"/>
  <c r="BJ6" i="11" s="1"/>
  <c r="AD6" i="11"/>
  <c r="BL6" i="11" s="1"/>
  <c r="AA6" i="11"/>
  <c r="BI6" i="11" s="1"/>
  <c r="Y6" i="11"/>
  <c r="BG6" i="11" s="1"/>
  <c r="W6" i="11"/>
  <c r="BE6" i="11" s="1"/>
  <c r="X6" i="11"/>
  <c r="BF6" i="11" s="1"/>
  <c r="V6" i="11"/>
  <c r="BD6" i="11" s="1"/>
  <c r="U6" i="11"/>
  <c r="BC6" i="11" s="1"/>
  <c r="S6" i="11"/>
  <c r="BA6" i="11" s="1"/>
  <c r="BU6" i="11" s="1"/>
  <c r="CE6" i="11" s="1"/>
  <c r="R6" i="11"/>
  <c r="AZ6" i="11" s="1"/>
  <c r="P6" i="11"/>
  <c r="AX6" i="11" s="1"/>
  <c r="M6" i="11"/>
  <c r="AU6" i="11" s="1"/>
  <c r="L6" i="11"/>
  <c r="AT6" i="11" s="1"/>
  <c r="T6" i="11"/>
  <c r="BB6" i="11" s="1"/>
  <c r="Q6" i="11"/>
  <c r="AY6" i="11" s="1"/>
  <c r="N6" i="11"/>
  <c r="AV6" i="11" s="1"/>
  <c r="O6" i="11"/>
  <c r="AW6" i="11" s="1"/>
  <c r="K6" i="11"/>
  <c r="AS6" i="11" s="1"/>
  <c r="J6" i="11"/>
  <c r="AR6" i="11" s="1"/>
  <c r="H6" i="11"/>
  <c r="AP6" i="11" s="1"/>
  <c r="I6" i="11"/>
  <c r="AQ6" i="11" s="1"/>
  <c r="G6" i="11"/>
  <c r="AO6" i="11" s="1"/>
  <c r="F6" i="11"/>
  <c r="AN6" i="11" s="1"/>
  <c r="E6" i="11"/>
  <c r="AM6" i="11" s="1"/>
  <c r="BX6" i="11" s="1"/>
  <c r="D6" i="11"/>
  <c r="AL6" i="11" s="1"/>
  <c r="C8" i="11"/>
  <c r="B7" i="11"/>
  <c r="C8" i="9"/>
  <c r="B7" i="9"/>
  <c r="CL5" i="11" l="1"/>
  <c r="CJ5" i="11"/>
  <c r="CG5" i="11"/>
  <c r="CH5" i="11"/>
  <c r="BV6" i="11"/>
  <c r="CF6" i="11" s="1"/>
  <c r="BW6" i="11"/>
  <c r="CB6" i="11"/>
  <c r="BZ6" i="11"/>
  <c r="CK6" i="11"/>
  <c r="BY6" i="11"/>
  <c r="CI6" i="11" s="1"/>
  <c r="BQ7" i="11"/>
  <c r="BR7" i="11"/>
  <c r="BO7" i="11"/>
  <c r="BP7" i="11"/>
  <c r="Z7" i="11"/>
  <c r="BH7" i="11" s="1"/>
  <c r="AE7" i="11"/>
  <c r="BM7" i="11" s="1"/>
  <c r="AD7" i="11"/>
  <c r="BL7" i="11" s="1"/>
  <c r="AB7" i="11"/>
  <c r="BJ7" i="11" s="1"/>
  <c r="AF7" i="11"/>
  <c r="BN7" i="11" s="1"/>
  <c r="AC7" i="11"/>
  <c r="BK7" i="11" s="1"/>
  <c r="AA7" i="11"/>
  <c r="BI7" i="11" s="1"/>
  <c r="Y7" i="11"/>
  <c r="BG7" i="11" s="1"/>
  <c r="W7" i="11"/>
  <c r="BE7" i="11" s="1"/>
  <c r="X7" i="11"/>
  <c r="BF7" i="11" s="1"/>
  <c r="U7" i="11"/>
  <c r="BC7" i="11" s="1"/>
  <c r="S7" i="11"/>
  <c r="BA7" i="11" s="1"/>
  <c r="BU7" i="11" s="1"/>
  <c r="CE7" i="11" s="1"/>
  <c r="Q7" i="11"/>
  <c r="AY7" i="11" s="1"/>
  <c r="P7" i="11"/>
  <c r="AX7" i="11" s="1"/>
  <c r="M7" i="11"/>
  <c r="AU7" i="11" s="1"/>
  <c r="K7" i="11"/>
  <c r="AS7" i="11" s="1"/>
  <c r="V7" i="11"/>
  <c r="BD7" i="11" s="1"/>
  <c r="T7" i="11"/>
  <c r="BB7" i="11" s="1"/>
  <c r="R7" i="11"/>
  <c r="AZ7" i="11" s="1"/>
  <c r="O7" i="11"/>
  <c r="AW7" i="11" s="1"/>
  <c r="N7" i="11"/>
  <c r="AV7" i="11" s="1"/>
  <c r="L7" i="11"/>
  <c r="AT7" i="11" s="1"/>
  <c r="J7" i="11"/>
  <c r="AR7" i="11" s="1"/>
  <c r="I7" i="11"/>
  <c r="AQ7" i="11" s="1"/>
  <c r="H7" i="11"/>
  <c r="AP7" i="11" s="1"/>
  <c r="G7" i="11"/>
  <c r="AO7" i="11" s="1"/>
  <c r="F7" i="11"/>
  <c r="AN7" i="11" s="1"/>
  <c r="E7" i="11"/>
  <c r="AM7" i="11" s="1"/>
  <c r="BX7" i="11" s="1"/>
  <c r="D7" i="11"/>
  <c r="AL7" i="11" s="1"/>
  <c r="C9" i="11"/>
  <c r="B8" i="11"/>
  <c r="C9" i="9"/>
  <c r="B8" i="9"/>
  <c r="U65" i="6"/>
  <c r="U64" i="6"/>
  <c r="U63" i="6"/>
  <c r="U62" i="6"/>
  <c r="U61" i="6"/>
  <c r="U60" i="6"/>
  <c r="U59" i="6"/>
  <c r="U58" i="6"/>
  <c r="U57" i="6"/>
  <c r="U56" i="6"/>
  <c r="U55" i="6"/>
  <c r="U54" i="6"/>
  <c r="U53" i="6"/>
  <c r="U52" i="6"/>
  <c r="U51" i="6"/>
  <c r="U50" i="6"/>
  <c r="U49" i="6"/>
  <c r="U48" i="6"/>
  <c r="U47" i="6"/>
  <c r="U46" i="6"/>
  <c r="U45" i="6"/>
  <c r="U44" i="6"/>
  <c r="U43" i="6"/>
  <c r="U42" i="6"/>
  <c r="U41" i="6"/>
  <c r="U40" i="6"/>
  <c r="AB40" i="6" s="1"/>
  <c r="U39" i="6"/>
  <c r="U38" i="6"/>
  <c r="U37" i="6"/>
  <c r="U36" i="6"/>
  <c r="U35" i="6"/>
  <c r="U34" i="6"/>
  <c r="U33" i="6"/>
  <c r="U32" i="6"/>
  <c r="U31" i="6"/>
  <c r="U30" i="6"/>
  <c r="U29" i="6"/>
  <c r="U28" i="6"/>
  <c r="U27" i="6"/>
  <c r="U26" i="6"/>
  <c r="U25" i="6"/>
  <c r="U24" i="6"/>
  <c r="U23" i="6"/>
  <c r="U22" i="6"/>
  <c r="U21" i="6"/>
  <c r="U20" i="6"/>
  <c r="U19" i="6"/>
  <c r="U18" i="6"/>
  <c r="U17" i="6"/>
  <c r="U16" i="6"/>
  <c r="U15" i="6"/>
  <c r="U14" i="6"/>
  <c r="U13" i="6"/>
  <c r="U12" i="6"/>
  <c r="U11" i="6"/>
  <c r="U10" i="6"/>
  <c r="U9" i="6"/>
  <c r="U8" i="6"/>
  <c r="U7" i="6"/>
  <c r="U6" i="6"/>
  <c r="U5" i="6"/>
  <c r="U4" i="6"/>
  <c r="U3" i="6"/>
  <c r="T65" i="6"/>
  <c r="T64" i="6"/>
  <c r="T63" i="6"/>
  <c r="T62" i="6"/>
  <c r="T61" i="6"/>
  <c r="T60" i="6"/>
  <c r="T59" i="6"/>
  <c r="T58" i="6"/>
  <c r="T57" i="6"/>
  <c r="T56" i="6"/>
  <c r="T55" i="6"/>
  <c r="T54" i="6"/>
  <c r="T53" i="6"/>
  <c r="T52" i="6"/>
  <c r="T51" i="6"/>
  <c r="T50" i="6"/>
  <c r="T49" i="6"/>
  <c r="T48" i="6"/>
  <c r="T47" i="6"/>
  <c r="T46" i="6"/>
  <c r="T45" i="6"/>
  <c r="T44" i="6"/>
  <c r="T43" i="6"/>
  <c r="T42" i="6"/>
  <c r="T41" i="6"/>
  <c r="T40" i="6"/>
  <c r="T39" i="6"/>
  <c r="T38" i="6"/>
  <c r="T37" i="6"/>
  <c r="T36" i="6"/>
  <c r="T35" i="6"/>
  <c r="T34" i="6"/>
  <c r="T33" i="6"/>
  <c r="T32" i="6"/>
  <c r="T31" i="6"/>
  <c r="T30" i="6"/>
  <c r="T29" i="6"/>
  <c r="T28" i="6"/>
  <c r="T27" i="6"/>
  <c r="T26" i="6"/>
  <c r="T25" i="6"/>
  <c r="T24" i="6"/>
  <c r="T23" i="6"/>
  <c r="T22" i="6"/>
  <c r="T21" i="6"/>
  <c r="T20" i="6"/>
  <c r="T19" i="6"/>
  <c r="T18" i="6"/>
  <c r="T17" i="6"/>
  <c r="T16" i="6"/>
  <c r="T15" i="6"/>
  <c r="T14" i="6"/>
  <c r="T13" i="6"/>
  <c r="T12" i="6"/>
  <c r="T11" i="6"/>
  <c r="T10" i="6"/>
  <c r="T9" i="6"/>
  <c r="T8" i="6"/>
  <c r="T7" i="6"/>
  <c r="T6" i="6"/>
  <c r="T5" i="6"/>
  <c r="T4" i="6"/>
  <c r="T3" i="6"/>
  <c r="U65" i="7"/>
  <c r="T65" i="7"/>
  <c r="U64" i="7"/>
  <c r="T64" i="7"/>
  <c r="U63" i="7"/>
  <c r="T63" i="7"/>
  <c r="U62" i="7"/>
  <c r="T62" i="7"/>
  <c r="U61" i="7"/>
  <c r="T61" i="7"/>
  <c r="U60" i="7"/>
  <c r="T60" i="7"/>
  <c r="U59" i="7"/>
  <c r="T59" i="7"/>
  <c r="U58" i="7"/>
  <c r="T58" i="7"/>
  <c r="U57" i="7"/>
  <c r="T57" i="7"/>
  <c r="U56" i="7"/>
  <c r="T56" i="7"/>
  <c r="U55" i="7"/>
  <c r="T55" i="7"/>
  <c r="U54" i="7"/>
  <c r="T54" i="7"/>
  <c r="U53" i="7"/>
  <c r="T53" i="7"/>
  <c r="U52" i="7"/>
  <c r="T52" i="7"/>
  <c r="U51" i="7"/>
  <c r="T51" i="7"/>
  <c r="U50" i="7"/>
  <c r="T50" i="7"/>
  <c r="U49" i="7"/>
  <c r="T49" i="7"/>
  <c r="U48" i="7"/>
  <c r="T48" i="7"/>
  <c r="U47" i="7"/>
  <c r="T47" i="7"/>
  <c r="U46" i="7"/>
  <c r="T46" i="7"/>
  <c r="U45" i="7"/>
  <c r="T45" i="7"/>
  <c r="U44" i="7"/>
  <c r="T44" i="7"/>
  <c r="U43" i="7"/>
  <c r="T43" i="7"/>
  <c r="U42" i="7"/>
  <c r="T42" i="7"/>
  <c r="U41" i="7"/>
  <c r="T41" i="7"/>
  <c r="U40" i="7"/>
  <c r="T40" i="7"/>
  <c r="U39" i="7"/>
  <c r="T39" i="7"/>
  <c r="U38" i="7"/>
  <c r="T38" i="7"/>
  <c r="U37" i="7"/>
  <c r="T37" i="7"/>
  <c r="U36" i="7"/>
  <c r="T36" i="7"/>
  <c r="U35" i="7"/>
  <c r="T35" i="7"/>
  <c r="U34" i="7"/>
  <c r="T34" i="7"/>
  <c r="U33" i="7"/>
  <c r="T33" i="7"/>
  <c r="U32" i="7"/>
  <c r="T32" i="7"/>
  <c r="U31" i="7"/>
  <c r="T31" i="7"/>
  <c r="U30" i="7"/>
  <c r="T30" i="7"/>
  <c r="U29" i="7"/>
  <c r="T29" i="7"/>
  <c r="U28" i="7"/>
  <c r="T28" i="7"/>
  <c r="U27" i="7"/>
  <c r="T27" i="7"/>
  <c r="U26" i="7"/>
  <c r="T26" i="7"/>
  <c r="U25" i="7"/>
  <c r="T25" i="7"/>
  <c r="U24" i="7"/>
  <c r="T24" i="7"/>
  <c r="U23" i="7"/>
  <c r="T23" i="7"/>
  <c r="U22" i="7"/>
  <c r="T22" i="7"/>
  <c r="U21" i="7"/>
  <c r="T21" i="7"/>
  <c r="U20" i="7"/>
  <c r="T20" i="7"/>
  <c r="U19" i="7"/>
  <c r="T19" i="7"/>
  <c r="U18" i="7"/>
  <c r="T18" i="7"/>
  <c r="U17" i="7"/>
  <c r="T17" i="7"/>
  <c r="U16" i="7"/>
  <c r="T16" i="7"/>
  <c r="U15" i="7"/>
  <c r="T15" i="7"/>
  <c r="U14" i="7"/>
  <c r="T14" i="7"/>
  <c r="U13" i="7"/>
  <c r="T13" i="7"/>
  <c r="U12" i="7"/>
  <c r="T12" i="7"/>
  <c r="U11" i="7"/>
  <c r="T11" i="7"/>
  <c r="U10" i="7"/>
  <c r="T10" i="7"/>
  <c r="U9" i="7"/>
  <c r="T9" i="7"/>
  <c r="U8" i="7"/>
  <c r="T8" i="7"/>
  <c r="U7" i="7"/>
  <c r="T7" i="7"/>
  <c r="U6" i="7"/>
  <c r="T6" i="7"/>
  <c r="U5" i="7"/>
  <c r="T5" i="7"/>
  <c r="U4" i="7"/>
  <c r="T4" i="7"/>
  <c r="U3" i="7"/>
  <c r="T3" i="7"/>
  <c r="AO65" i="5"/>
  <c r="AO64" i="5"/>
  <c r="AO63" i="5"/>
  <c r="AO62" i="5"/>
  <c r="AO61" i="5"/>
  <c r="AO60" i="5"/>
  <c r="AO59" i="5"/>
  <c r="AO58" i="5"/>
  <c r="AO57" i="5"/>
  <c r="AO56" i="5"/>
  <c r="AO55" i="5"/>
  <c r="AO54" i="5"/>
  <c r="AO53" i="5"/>
  <c r="AO52" i="5"/>
  <c r="AO51" i="5"/>
  <c r="AO50" i="5"/>
  <c r="AO49" i="5"/>
  <c r="AO48" i="5"/>
  <c r="AO47" i="5"/>
  <c r="AO46" i="5"/>
  <c r="AO45" i="5"/>
  <c r="AO44" i="5"/>
  <c r="AO43" i="5"/>
  <c r="AO42" i="5"/>
  <c r="AO41" i="5"/>
  <c r="AO40" i="5"/>
  <c r="AO39" i="5"/>
  <c r="AO38" i="5"/>
  <c r="AO37" i="5"/>
  <c r="AO36" i="5"/>
  <c r="AO35" i="5"/>
  <c r="AO34" i="5"/>
  <c r="AO33" i="5"/>
  <c r="AO32" i="5"/>
  <c r="AO31" i="5"/>
  <c r="AO30" i="5"/>
  <c r="AO29" i="5"/>
  <c r="AO28" i="5"/>
  <c r="AO27" i="5"/>
  <c r="AO26" i="5"/>
  <c r="AO25" i="5"/>
  <c r="AO24" i="5"/>
  <c r="AO23" i="5"/>
  <c r="AO22" i="5"/>
  <c r="AO21" i="5"/>
  <c r="AO20" i="5"/>
  <c r="AO19" i="5"/>
  <c r="AO18" i="5"/>
  <c r="AO17" i="5"/>
  <c r="AO16" i="5"/>
  <c r="AO15" i="5"/>
  <c r="AO14" i="5"/>
  <c r="AO13" i="5"/>
  <c r="AO12" i="5"/>
  <c r="AO11" i="5"/>
  <c r="AO10" i="5"/>
  <c r="AO9" i="5"/>
  <c r="AO8" i="5"/>
  <c r="AO7" i="5"/>
  <c r="AO6" i="5"/>
  <c r="AO5" i="5"/>
  <c r="AO4" i="5"/>
  <c r="AO3" i="5"/>
  <c r="AN65" i="5"/>
  <c r="BL65" i="5" s="1"/>
  <c r="AN64" i="5"/>
  <c r="BL64" i="5" s="1"/>
  <c r="AN63" i="5"/>
  <c r="BL63" i="5" s="1"/>
  <c r="AN62" i="5"/>
  <c r="BL62" i="5" s="1"/>
  <c r="AN61" i="5"/>
  <c r="BL61" i="5" s="1"/>
  <c r="AN60" i="5"/>
  <c r="BL60" i="5" s="1"/>
  <c r="AN59" i="5"/>
  <c r="BL59" i="5" s="1"/>
  <c r="AN58" i="5"/>
  <c r="BL58" i="5" s="1"/>
  <c r="AN57" i="5"/>
  <c r="BL57" i="5" s="1"/>
  <c r="AN56" i="5"/>
  <c r="BL56" i="5" s="1"/>
  <c r="AN55" i="5"/>
  <c r="BL55" i="5" s="1"/>
  <c r="AN54" i="5"/>
  <c r="BL54" i="5" s="1"/>
  <c r="AN53" i="5"/>
  <c r="BL53" i="5" s="1"/>
  <c r="AN52" i="5"/>
  <c r="BL52" i="5" s="1"/>
  <c r="AN51" i="5"/>
  <c r="BL51" i="5" s="1"/>
  <c r="AN50" i="5"/>
  <c r="BL50" i="5" s="1"/>
  <c r="AN49" i="5"/>
  <c r="BL49" i="5" s="1"/>
  <c r="AN48" i="5"/>
  <c r="BL48" i="5" s="1"/>
  <c r="AN47" i="5"/>
  <c r="BL47" i="5" s="1"/>
  <c r="AN46" i="5"/>
  <c r="BL46" i="5" s="1"/>
  <c r="AN45" i="5"/>
  <c r="BL45" i="5" s="1"/>
  <c r="AN44" i="5"/>
  <c r="BL44" i="5" s="1"/>
  <c r="AN43" i="5"/>
  <c r="BL43" i="5" s="1"/>
  <c r="AN42" i="5"/>
  <c r="BL42" i="5" s="1"/>
  <c r="AN41" i="5"/>
  <c r="BL41" i="5" s="1"/>
  <c r="AN40" i="5"/>
  <c r="BL40" i="5" s="1"/>
  <c r="AN39" i="5"/>
  <c r="BL39" i="5" s="1"/>
  <c r="AN38" i="5"/>
  <c r="BL38" i="5" s="1"/>
  <c r="AN37" i="5"/>
  <c r="BL37" i="5" s="1"/>
  <c r="AN36" i="5"/>
  <c r="BL36" i="5" s="1"/>
  <c r="AN35" i="5"/>
  <c r="BL35" i="5" s="1"/>
  <c r="AN34" i="5"/>
  <c r="BL34" i="5" s="1"/>
  <c r="AN33" i="5"/>
  <c r="BL33" i="5" s="1"/>
  <c r="AN32" i="5"/>
  <c r="BL32" i="5" s="1"/>
  <c r="AN31" i="5"/>
  <c r="BL31" i="5" s="1"/>
  <c r="AN30" i="5"/>
  <c r="BL30" i="5" s="1"/>
  <c r="AN29" i="5"/>
  <c r="BL29" i="5" s="1"/>
  <c r="AN28" i="5"/>
  <c r="BL28" i="5" s="1"/>
  <c r="AN27" i="5"/>
  <c r="BL27" i="5" s="1"/>
  <c r="AN26" i="5"/>
  <c r="BL26" i="5" s="1"/>
  <c r="AN25" i="5"/>
  <c r="BL25" i="5" s="1"/>
  <c r="AN24" i="5"/>
  <c r="BL24" i="5" s="1"/>
  <c r="AN23" i="5"/>
  <c r="BL23" i="5" s="1"/>
  <c r="AN22" i="5"/>
  <c r="BL22" i="5" s="1"/>
  <c r="AN21" i="5"/>
  <c r="BL21" i="5" s="1"/>
  <c r="AN20" i="5"/>
  <c r="BL20" i="5" s="1"/>
  <c r="AN19" i="5"/>
  <c r="BL19" i="5" s="1"/>
  <c r="AN18" i="5"/>
  <c r="BL18" i="5" s="1"/>
  <c r="AN17" i="5"/>
  <c r="BL17" i="5" s="1"/>
  <c r="AN16" i="5"/>
  <c r="BL16" i="5" s="1"/>
  <c r="AG16" i="6" s="1"/>
  <c r="AN15" i="5"/>
  <c r="BL15" i="5" s="1"/>
  <c r="AN14" i="5"/>
  <c r="BL14" i="5" s="1"/>
  <c r="AN13" i="5"/>
  <c r="BL13" i="5" s="1"/>
  <c r="AN12" i="5"/>
  <c r="BL12" i="5" s="1"/>
  <c r="AN11" i="5"/>
  <c r="BL11" i="5" s="1"/>
  <c r="AN10" i="5"/>
  <c r="BL10" i="5" s="1"/>
  <c r="AN9" i="5"/>
  <c r="BL9" i="5" s="1"/>
  <c r="AN8" i="5"/>
  <c r="BL8" i="5" s="1"/>
  <c r="AN7" i="5"/>
  <c r="BL7" i="5" s="1"/>
  <c r="AN6" i="5"/>
  <c r="BL6" i="5" s="1"/>
  <c r="AN5" i="5"/>
  <c r="BL5" i="5" s="1"/>
  <c r="AN4" i="5"/>
  <c r="BL4" i="5" s="1"/>
  <c r="AG4" i="6" s="1"/>
  <c r="AN3" i="5"/>
  <c r="BL3" i="5" s="1"/>
  <c r="U65" i="8"/>
  <c r="U64" i="8"/>
  <c r="U63" i="8"/>
  <c r="U62" i="8"/>
  <c r="U61" i="8"/>
  <c r="U60" i="8"/>
  <c r="U59" i="8"/>
  <c r="U58" i="8"/>
  <c r="U57" i="8"/>
  <c r="U56" i="8"/>
  <c r="U55" i="8"/>
  <c r="U54" i="8"/>
  <c r="U53" i="8"/>
  <c r="U52" i="8"/>
  <c r="U51" i="8"/>
  <c r="U50" i="8"/>
  <c r="U49" i="8"/>
  <c r="U48" i="8"/>
  <c r="U47" i="8"/>
  <c r="U46" i="8"/>
  <c r="U45" i="8"/>
  <c r="U44" i="8"/>
  <c r="U43" i="8"/>
  <c r="U42" i="8"/>
  <c r="U41" i="8"/>
  <c r="U40" i="8"/>
  <c r="U39" i="8"/>
  <c r="E65" i="6"/>
  <c r="AT65" i="9" s="1"/>
  <c r="E64" i="6"/>
  <c r="AT64" i="9" s="1"/>
  <c r="E63" i="6"/>
  <c r="AT63" i="9" s="1"/>
  <c r="E62" i="6"/>
  <c r="AT62" i="9" s="1"/>
  <c r="E61" i="6"/>
  <c r="AT61" i="9" s="1"/>
  <c r="E60" i="6"/>
  <c r="AT60" i="9" s="1"/>
  <c r="E59" i="6"/>
  <c r="AT59" i="9" s="1"/>
  <c r="E58" i="6"/>
  <c r="AT58" i="9" s="1"/>
  <c r="E57" i="6"/>
  <c r="AT57" i="9" s="1"/>
  <c r="E56" i="6"/>
  <c r="AT56" i="9" s="1"/>
  <c r="E55" i="6"/>
  <c r="AT55" i="9" s="1"/>
  <c r="E54" i="6"/>
  <c r="AT54" i="9" s="1"/>
  <c r="E53" i="6"/>
  <c r="AT53" i="9" s="1"/>
  <c r="E52" i="6"/>
  <c r="E51" i="6"/>
  <c r="AA51" i="6" s="1"/>
  <c r="E50" i="6"/>
  <c r="E49" i="6"/>
  <c r="AT49" i="9" s="1"/>
  <c r="E48" i="6"/>
  <c r="AT48" i="9" s="1"/>
  <c r="E47" i="6"/>
  <c r="AT47" i="9" s="1"/>
  <c r="E46" i="6"/>
  <c r="AT46" i="9" s="1"/>
  <c r="E45" i="6"/>
  <c r="AT45" i="9" s="1"/>
  <c r="E44" i="6"/>
  <c r="AT44" i="9" s="1"/>
  <c r="E43" i="6"/>
  <c r="AT43" i="9" s="1"/>
  <c r="E42" i="6"/>
  <c r="AT42" i="9" s="1"/>
  <c r="E41" i="6"/>
  <c r="AT41" i="9" s="1"/>
  <c r="E40" i="6"/>
  <c r="AT40" i="9" s="1"/>
  <c r="E39" i="6"/>
  <c r="AT39" i="9" s="1"/>
  <c r="E38" i="6"/>
  <c r="AT38" i="9" s="1"/>
  <c r="E37" i="6"/>
  <c r="AT37" i="9" s="1"/>
  <c r="E36" i="6"/>
  <c r="AT36" i="9" s="1"/>
  <c r="E35" i="6"/>
  <c r="AT35" i="9" s="1"/>
  <c r="E34" i="6"/>
  <c r="AT34" i="9" s="1"/>
  <c r="E33" i="6"/>
  <c r="AT33" i="9" s="1"/>
  <c r="E32" i="6"/>
  <c r="AT32" i="9" s="1"/>
  <c r="E31" i="6"/>
  <c r="AT31" i="9" s="1"/>
  <c r="E30" i="6"/>
  <c r="AT30" i="9" s="1"/>
  <c r="E29" i="6"/>
  <c r="AT29" i="9" s="1"/>
  <c r="E28" i="6"/>
  <c r="AT28" i="9" s="1"/>
  <c r="E27" i="6"/>
  <c r="AT27" i="9" s="1"/>
  <c r="E26" i="6"/>
  <c r="AT26" i="9" s="1"/>
  <c r="E25" i="6"/>
  <c r="AT25" i="9" s="1"/>
  <c r="E24" i="6"/>
  <c r="AT24" i="9" s="1"/>
  <c r="E23" i="6"/>
  <c r="AT23" i="9" s="1"/>
  <c r="E22" i="6"/>
  <c r="AT22" i="9" s="1"/>
  <c r="E21" i="6"/>
  <c r="AT21" i="9" s="1"/>
  <c r="E20" i="6"/>
  <c r="AT20" i="9" s="1"/>
  <c r="E19" i="6"/>
  <c r="AT19" i="9" s="1"/>
  <c r="E18" i="6"/>
  <c r="AT18" i="9" s="1"/>
  <c r="E17" i="6"/>
  <c r="AT17" i="9" s="1"/>
  <c r="E16" i="6"/>
  <c r="AT16" i="9" s="1"/>
  <c r="E15" i="6"/>
  <c r="AT15" i="9" s="1"/>
  <c r="E14" i="6"/>
  <c r="E13" i="6"/>
  <c r="AT13" i="9" s="1"/>
  <c r="E12" i="6"/>
  <c r="AT12" i="9" s="1"/>
  <c r="E11" i="6"/>
  <c r="AT11" i="9" s="1"/>
  <c r="E10" i="6"/>
  <c r="AT10" i="9" s="1"/>
  <c r="E9" i="6"/>
  <c r="AT9" i="9" s="1"/>
  <c r="E8" i="6"/>
  <c r="AT8" i="9" s="1"/>
  <c r="E7" i="6"/>
  <c r="AT7" i="9" s="1"/>
  <c r="E6" i="6"/>
  <c r="AT6" i="9" s="1"/>
  <c r="E5" i="6"/>
  <c r="AT5" i="9" s="1"/>
  <c r="E4" i="6"/>
  <c r="AT4" i="9" s="1"/>
  <c r="E3" i="6"/>
  <c r="AA3" i="6" s="1"/>
  <c r="CL6" i="11" l="1"/>
  <c r="CJ6" i="11"/>
  <c r="CG6" i="11"/>
  <c r="CH6" i="11"/>
  <c r="BV7" i="11"/>
  <c r="CF7" i="11" s="1"/>
  <c r="BW7" i="11"/>
  <c r="CB7" i="11"/>
  <c r="BZ7" i="11"/>
  <c r="CK7" i="11"/>
  <c r="BY7" i="11"/>
  <c r="CI7" i="11" s="1"/>
  <c r="BO8" i="11"/>
  <c r="BQ8" i="11"/>
  <c r="BR8" i="11"/>
  <c r="BP8" i="11"/>
  <c r="Z8" i="11"/>
  <c r="BH8" i="11" s="1"/>
  <c r="AF8" i="11"/>
  <c r="BN8" i="11" s="1"/>
  <c r="AD8" i="11"/>
  <c r="BL8" i="11" s="1"/>
  <c r="AA8" i="11"/>
  <c r="BI8" i="11" s="1"/>
  <c r="AC8" i="11"/>
  <c r="BK8" i="11" s="1"/>
  <c r="AE8" i="11"/>
  <c r="BM8" i="11" s="1"/>
  <c r="AB8" i="11"/>
  <c r="BJ8" i="11" s="1"/>
  <c r="Y8" i="11"/>
  <c r="BG8" i="11" s="1"/>
  <c r="X8" i="11"/>
  <c r="BF8" i="11" s="1"/>
  <c r="W8" i="11"/>
  <c r="BE8" i="11" s="1"/>
  <c r="T8" i="11"/>
  <c r="BB8" i="11" s="1"/>
  <c r="R8" i="11"/>
  <c r="AZ8" i="11" s="1"/>
  <c r="P8" i="11"/>
  <c r="AX8" i="11" s="1"/>
  <c r="N8" i="11"/>
  <c r="AV8" i="11" s="1"/>
  <c r="L8" i="11"/>
  <c r="AT8" i="11" s="1"/>
  <c r="K8" i="11"/>
  <c r="AS8" i="11" s="1"/>
  <c r="V8" i="11"/>
  <c r="BD8" i="11" s="1"/>
  <c r="U8" i="11"/>
  <c r="BC8" i="11" s="1"/>
  <c r="S8" i="11"/>
  <c r="BA8" i="11" s="1"/>
  <c r="BU8" i="11" s="1"/>
  <c r="CE8" i="11" s="1"/>
  <c r="Q8" i="11"/>
  <c r="AY8" i="11" s="1"/>
  <c r="O8" i="11"/>
  <c r="AW8" i="11" s="1"/>
  <c r="M8" i="11"/>
  <c r="AU8" i="11" s="1"/>
  <c r="J8" i="11"/>
  <c r="AR8" i="11" s="1"/>
  <c r="I8" i="11"/>
  <c r="AQ8" i="11" s="1"/>
  <c r="H8" i="11"/>
  <c r="AP8" i="11" s="1"/>
  <c r="G8" i="11"/>
  <c r="AO8" i="11" s="1"/>
  <c r="F8" i="11"/>
  <c r="AN8" i="11" s="1"/>
  <c r="E8" i="11"/>
  <c r="AM8" i="11" s="1"/>
  <c r="BX8" i="11" s="1"/>
  <c r="D8" i="11"/>
  <c r="AL8" i="11" s="1"/>
  <c r="C10" i="11"/>
  <c r="B9" i="11"/>
  <c r="AA64" i="6"/>
  <c r="AA63" i="6"/>
  <c r="AA62" i="6"/>
  <c r="AA61" i="6"/>
  <c r="AA52" i="6"/>
  <c r="AA50" i="6"/>
  <c r="AA40" i="6"/>
  <c r="AA39" i="6"/>
  <c r="AA38" i="6"/>
  <c r="AA28" i="6"/>
  <c r="AA27" i="6"/>
  <c r="AA26" i="6"/>
  <c r="AA16" i="6"/>
  <c r="AA15" i="6"/>
  <c r="AA4" i="6"/>
  <c r="AT52" i="9"/>
  <c r="AB52" i="6"/>
  <c r="AT50" i="9"/>
  <c r="AB50" i="6"/>
  <c r="AT14" i="9"/>
  <c r="AA14" i="6"/>
  <c r="AB14" i="6"/>
  <c r="AG24" i="6"/>
  <c r="AG5" i="6"/>
  <c r="AG17" i="6"/>
  <c r="AG41" i="6"/>
  <c r="AG53" i="6"/>
  <c r="AG65" i="6"/>
  <c r="AA5" i="6"/>
  <c r="AA17" i="6"/>
  <c r="AA29" i="6"/>
  <c r="AA41" i="6"/>
  <c r="AA53" i="6"/>
  <c r="AA65" i="6"/>
  <c r="AB26" i="6"/>
  <c r="AB3" i="6"/>
  <c r="AT3" i="9"/>
  <c r="AA34" i="6"/>
  <c r="AA58" i="6"/>
  <c r="AG60" i="6"/>
  <c r="AA11" i="6"/>
  <c r="AA23" i="6"/>
  <c r="AA35" i="6"/>
  <c r="AA59" i="6"/>
  <c r="AG40" i="6"/>
  <c r="AA6" i="6"/>
  <c r="AA18" i="6"/>
  <c r="AA30" i="6"/>
  <c r="AB51" i="6"/>
  <c r="AT51" i="9"/>
  <c r="AA10" i="6"/>
  <c r="AA22" i="6"/>
  <c r="AA46" i="6"/>
  <c r="AA47" i="6"/>
  <c r="AG29" i="6"/>
  <c r="AG39" i="6"/>
  <c r="AG27" i="6"/>
  <c r="AG15" i="6"/>
  <c r="AG3" i="6"/>
  <c r="AG63" i="6"/>
  <c r="AG20" i="6"/>
  <c r="AG21" i="6"/>
  <c r="AG51" i="6"/>
  <c r="AG31" i="6"/>
  <c r="AG8" i="6"/>
  <c r="AG32" i="6"/>
  <c r="AG44" i="6"/>
  <c r="AG56" i="6"/>
  <c r="AG9" i="6"/>
  <c r="AG13" i="6"/>
  <c r="AG25" i="6"/>
  <c r="AG37" i="6"/>
  <c r="AG49" i="6"/>
  <c r="AG61" i="6"/>
  <c r="AG14" i="6"/>
  <c r="AG26" i="6"/>
  <c r="AG50" i="6"/>
  <c r="AG62" i="6"/>
  <c r="AG33" i="6"/>
  <c r="AG45" i="6"/>
  <c r="AG57" i="6"/>
  <c r="AG18" i="6"/>
  <c r="AG64" i="6"/>
  <c r="AG48" i="6"/>
  <c r="AG28" i="6"/>
  <c r="AG12" i="6"/>
  <c r="AG47" i="6"/>
  <c r="AG11" i="6"/>
  <c r="AG46" i="6"/>
  <c r="AG54" i="6"/>
  <c r="AG55" i="6"/>
  <c r="AG6" i="6"/>
  <c r="AG42" i="6"/>
  <c r="AG59" i="6"/>
  <c r="AG23" i="6"/>
  <c r="AG10" i="6"/>
  <c r="AG19" i="6"/>
  <c r="AG58" i="6"/>
  <c r="AG38" i="6"/>
  <c r="AG22" i="6"/>
  <c r="AG52" i="6"/>
  <c r="AG36" i="6"/>
  <c r="AG7" i="6"/>
  <c r="AG43" i="6"/>
  <c r="AB37" i="6"/>
  <c r="AG30" i="6"/>
  <c r="AG35" i="6"/>
  <c r="AG34" i="6"/>
  <c r="C10" i="9"/>
  <c r="B9" i="9"/>
  <c r="AB55" i="6"/>
  <c r="AA20" i="6"/>
  <c r="AA44" i="6"/>
  <c r="AA33" i="6"/>
  <c r="AA57" i="6"/>
  <c r="AA32" i="6"/>
  <c r="AA21" i="6"/>
  <c r="AA45" i="6"/>
  <c r="AA8" i="6"/>
  <c r="AA56" i="6"/>
  <c r="AA9" i="6"/>
  <c r="AB11" i="6"/>
  <c r="AB23" i="6"/>
  <c r="AB35" i="6"/>
  <c r="AB47" i="6"/>
  <c r="AB59" i="6"/>
  <c r="AA12" i="6"/>
  <c r="AA24" i="6"/>
  <c r="AA36" i="6"/>
  <c r="AA42" i="6"/>
  <c r="AA48" i="6"/>
  <c r="AA54" i="6"/>
  <c r="AA60" i="6"/>
  <c r="AB6" i="6"/>
  <c r="AB18" i="6"/>
  <c r="AB24" i="6"/>
  <c r="AB30" i="6"/>
  <c r="AB36" i="6"/>
  <c r="AB42" i="6"/>
  <c r="AB54" i="6"/>
  <c r="AB60" i="6"/>
  <c r="AA7" i="6"/>
  <c r="AA13" i="6"/>
  <c r="AA19" i="6"/>
  <c r="AA25" i="6"/>
  <c r="AA31" i="6"/>
  <c r="AA37" i="6"/>
  <c r="AA43" i="6"/>
  <c r="AA49" i="6"/>
  <c r="AA55" i="6"/>
  <c r="AB7" i="6"/>
  <c r="AB19" i="6"/>
  <c r="AB43" i="6"/>
  <c r="AB61" i="6"/>
  <c r="AB12" i="6"/>
  <c r="AB48" i="6"/>
  <c r="AB44" i="6"/>
  <c r="AB57" i="6"/>
  <c r="AB8" i="6"/>
  <c r="AB20" i="6"/>
  <c r="AB32" i="6"/>
  <c r="AB9" i="6"/>
  <c r="AB21" i="6"/>
  <c r="AB33" i="6"/>
  <c r="AB56" i="6"/>
  <c r="AB45" i="6"/>
  <c r="AB13" i="6"/>
  <c r="AB25" i="6"/>
  <c r="AB49" i="6"/>
  <c r="AB38" i="6"/>
  <c r="AB15" i="6"/>
  <c r="AB27" i="6"/>
  <c r="AB39" i="6"/>
  <c r="AB63" i="6"/>
  <c r="AB28" i="6"/>
  <c r="AB64" i="6"/>
  <c r="AB16" i="6"/>
  <c r="AB62" i="6"/>
  <c r="AB4" i="6"/>
  <c r="AB31" i="6"/>
  <c r="AB5" i="6"/>
  <c r="AB17" i="6"/>
  <c r="AB29" i="6"/>
  <c r="AB41" i="6"/>
  <c r="AB53" i="6"/>
  <c r="AB65" i="6"/>
  <c r="AB10" i="6"/>
  <c r="AB22" i="6"/>
  <c r="AB34" i="6"/>
  <c r="AB46" i="6"/>
  <c r="AB58" i="6"/>
  <c r="CL7" i="11" l="1"/>
  <c r="CJ7" i="11"/>
  <c r="CG7" i="11"/>
  <c r="CH7" i="11"/>
  <c r="BV8" i="11"/>
  <c r="CF8" i="11" s="1"/>
  <c r="BW8" i="11"/>
  <c r="CB8" i="11"/>
  <c r="BZ8" i="11"/>
  <c r="CK8" i="11"/>
  <c r="BY8" i="11"/>
  <c r="CI8" i="11" s="1"/>
  <c r="BP9" i="11"/>
  <c r="BR9" i="11"/>
  <c r="BO9" i="11"/>
  <c r="BQ9" i="11"/>
  <c r="Z9" i="11"/>
  <c r="BH9" i="11" s="1"/>
  <c r="AE9" i="11"/>
  <c r="BM9" i="11" s="1"/>
  <c r="AC9" i="11"/>
  <c r="BK9" i="11" s="1"/>
  <c r="AA9" i="11"/>
  <c r="BI9" i="11" s="1"/>
  <c r="AF9" i="11"/>
  <c r="BN9" i="11" s="1"/>
  <c r="AD9" i="11"/>
  <c r="BL9" i="11" s="1"/>
  <c r="AB9" i="11"/>
  <c r="BJ9" i="11" s="1"/>
  <c r="Y9" i="11"/>
  <c r="BG9" i="11" s="1"/>
  <c r="W9" i="11"/>
  <c r="BE9" i="11" s="1"/>
  <c r="X9" i="11"/>
  <c r="BF9" i="11" s="1"/>
  <c r="U9" i="11"/>
  <c r="BC9" i="11" s="1"/>
  <c r="T9" i="11"/>
  <c r="BB9" i="11" s="1"/>
  <c r="Q9" i="11"/>
  <c r="AY9" i="11" s="1"/>
  <c r="O9" i="11"/>
  <c r="AW9" i="11" s="1"/>
  <c r="N9" i="11"/>
  <c r="AV9" i="11" s="1"/>
  <c r="L9" i="11"/>
  <c r="AT9" i="11" s="1"/>
  <c r="K9" i="11"/>
  <c r="AS9" i="11" s="1"/>
  <c r="V9" i="11"/>
  <c r="BD9" i="11" s="1"/>
  <c r="R9" i="11"/>
  <c r="AZ9" i="11" s="1"/>
  <c r="M9" i="11"/>
  <c r="AU9" i="11" s="1"/>
  <c r="S9" i="11"/>
  <c r="BA9" i="11" s="1"/>
  <c r="BU9" i="11" s="1"/>
  <c r="CE9" i="11" s="1"/>
  <c r="P9" i="11"/>
  <c r="AX9" i="11" s="1"/>
  <c r="J9" i="11"/>
  <c r="AR9" i="11" s="1"/>
  <c r="H9" i="11"/>
  <c r="AP9" i="11" s="1"/>
  <c r="I9" i="11"/>
  <c r="AQ9" i="11" s="1"/>
  <c r="G9" i="11"/>
  <c r="AO9" i="11" s="1"/>
  <c r="F9" i="11"/>
  <c r="AN9" i="11" s="1"/>
  <c r="E9" i="11"/>
  <c r="AM9" i="11" s="1"/>
  <c r="BX9" i="11" s="1"/>
  <c r="D9" i="11"/>
  <c r="AL9" i="11" s="1"/>
  <c r="C11" i="11"/>
  <c r="B10" i="11"/>
  <c r="C11" i="9"/>
  <c r="B10" i="9"/>
  <c r="R65" i="7"/>
  <c r="AC65" i="7" s="1"/>
  <c r="R64" i="7"/>
  <c r="R63" i="7"/>
  <c r="R62" i="7"/>
  <c r="R61" i="7"/>
  <c r="R60" i="7"/>
  <c r="R59" i="7"/>
  <c r="AB59" i="7" s="1"/>
  <c r="R58" i="7"/>
  <c r="R57" i="7"/>
  <c r="R56" i="7"/>
  <c r="AB56" i="7" s="1"/>
  <c r="R55" i="7"/>
  <c r="R54" i="7"/>
  <c r="R53" i="7"/>
  <c r="AC53" i="7" s="1"/>
  <c r="R52" i="7"/>
  <c r="AC52" i="7" s="1"/>
  <c r="R51" i="7"/>
  <c r="R50" i="7"/>
  <c r="R49" i="7"/>
  <c r="R48" i="7"/>
  <c r="R47" i="7"/>
  <c r="AB47" i="7" s="1"/>
  <c r="R46" i="7"/>
  <c r="AB46" i="7" s="1"/>
  <c r="R45" i="7"/>
  <c r="R44" i="7"/>
  <c r="R43" i="7"/>
  <c r="R42" i="7"/>
  <c r="R41" i="7"/>
  <c r="R40" i="7"/>
  <c r="R39" i="7"/>
  <c r="R38" i="7"/>
  <c r="R37" i="7"/>
  <c r="R36" i="7"/>
  <c r="R35" i="7"/>
  <c r="R34" i="7"/>
  <c r="R33" i="7"/>
  <c r="R32" i="7"/>
  <c r="R31" i="7"/>
  <c r="R30" i="7"/>
  <c r="R29" i="7"/>
  <c r="AC29" i="7" s="1"/>
  <c r="R28" i="7"/>
  <c r="R27" i="7"/>
  <c r="R26" i="7"/>
  <c r="R25" i="7"/>
  <c r="R24" i="7"/>
  <c r="R23" i="7"/>
  <c r="R22" i="7"/>
  <c r="R21" i="7"/>
  <c r="R20" i="7"/>
  <c r="R19" i="7"/>
  <c r="R18" i="7"/>
  <c r="R17" i="7"/>
  <c r="R16" i="7"/>
  <c r="R15" i="7"/>
  <c r="R14" i="7"/>
  <c r="R13" i="7"/>
  <c r="R12" i="7"/>
  <c r="R11" i="7"/>
  <c r="AB11" i="7" s="1"/>
  <c r="R10" i="7"/>
  <c r="R9" i="7"/>
  <c r="R8" i="7"/>
  <c r="R7" i="7"/>
  <c r="R6" i="7"/>
  <c r="R5" i="7"/>
  <c r="R4" i="7"/>
  <c r="R3" i="7"/>
  <c r="AC41" i="7"/>
  <c r="AC40" i="7"/>
  <c r="AC17" i="7"/>
  <c r="AC16" i="7"/>
  <c r="AB31" i="7"/>
  <c r="AB19" i="7"/>
  <c r="CL8" i="11" l="1"/>
  <c r="CJ8" i="11"/>
  <c r="CG8" i="11"/>
  <c r="CH8" i="11"/>
  <c r="BW9" i="11"/>
  <c r="BV9" i="11"/>
  <c r="CF9" i="11" s="1"/>
  <c r="BZ9" i="11"/>
  <c r="CB9" i="11"/>
  <c r="CL9" i="11" s="1"/>
  <c r="BY9" i="11"/>
  <c r="CI9" i="11" s="1"/>
  <c r="BO10" i="11"/>
  <c r="BQ10" i="11"/>
  <c r="BR10" i="11"/>
  <c r="BP10" i="11"/>
  <c r="Z10" i="11"/>
  <c r="BH10" i="11" s="1"/>
  <c r="AF10" i="11"/>
  <c r="BN10" i="11" s="1"/>
  <c r="AD10" i="11"/>
  <c r="BL10" i="11" s="1"/>
  <c r="AA10" i="11"/>
  <c r="BI10" i="11" s="1"/>
  <c r="AC10" i="11"/>
  <c r="BK10" i="11" s="1"/>
  <c r="AE10" i="11"/>
  <c r="BM10" i="11" s="1"/>
  <c r="AB10" i="11"/>
  <c r="BJ10" i="11" s="1"/>
  <c r="X10" i="11"/>
  <c r="BF10" i="11" s="1"/>
  <c r="W10" i="11"/>
  <c r="BE10" i="11" s="1"/>
  <c r="Y10" i="11"/>
  <c r="BG10" i="11" s="1"/>
  <c r="T10" i="11"/>
  <c r="BB10" i="11" s="1"/>
  <c r="P10" i="11"/>
  <c r="AX10" i="11" s="1"/>
  <c r="N10" i="11"/>
  <c r="AV10" i="11" s="1"/>
  <c r="L10" i="11"/>
  <c r="AT10" i="11" s="1"/>
  <c r="V10" i="11"/>
  <c r="BD10" i="11" s="1"/>
  <c r="S10" i="11"/>
  <c r="BA10" i="11" s="1"/>
  <c r="BU10" i="11" s="1"/>
  <c r="CE10" i="11" s="1"/>
  <c r="Q10" i="11"/>
  <c r="AY10" i="11" s="1"/>
  <c r="M10" i="11"/>
  <c r="AU10" i="11" s="1"/>
  <c r="U10" i="11"/>
  <c r="BC10" i="11" s="1"/>
  <c r="R10" i="11"/>
  <c r="AZ10" i="11" s="1"/>
  <c r="O10" i="11"/>
  <c r="AW10" i="11" s="1"/>
  <c r="K10" i="11"/>
  <c r="AS10" i="11" s="1"/>
  <c r="J10" i="11"/>
  <c r="AR10" i="11" s="1"/>
  <c r="I10" i="11"/>
  <c r="AQ10" i="11" s="1"/>
  <c r="H10" i="11"/>
  <c r="AP10" i="11" s="1"/>
  <c r="G10" i="11"/>
  <c r="AO10" i="11" s="1"/>
  <c r="F10" i="11"/>
  <c r="AN10" i="11" s="1"/>
  <c r="E10" i="11"/>
  <c r="AM10" i="11" s="1"/>
  <c r="BX10" i="11" s="1"/>
  <c r="D10" i="11"/>
  <c r="AL10" i="11" s="1"/>
  <c r="C12" i="11"/>
  <c r="B11" i="11"/>
  <c r="AB7" i="7"/>
  <c r="AB55" i="7"/>
  <c r="AB57" i="7"/>
  <c r="AB58" i="7"/>
  <c r="AB9" i="7"/>
  <c r="AB21" i="7"/>
  <c r="AB10" i="7"/>
  <c r="AB33" i="7"/>
  <c r="AB22" i="7"/>
  <c r="AL37" i="9"/>
  <c r="AH37" i="7"/>
  <c r="AL50" i="9"/>
  <c r="AH50" i="7"/>
  <c r="AL51" i="9"/>
  <c r="AH51" i="7"/>
  <c r="AL52" i="9"/>
  <c r="AH52" i="7"/>
  <c r="AL5" i="9"/>
  <c r="AH5" i="7"/>
  <c r="AL53" i="9"/>
  <c r="AH53" i="7"/>
  <c r="AL43" i="9"/>
  <c r="AH43" i="7"/>
  <c r="AL8" i="9"/>
  <c r="AH8" i="7"/>
  <c r="AL20" i="9"/>
  <c r="AH20" i="7"/>
  <c r="AL32" i="9"/>
  <c r="AH32" i="7"/>
  <c r="AL44" i="9"/>
  <c r="AH44" i="7"/>
  <c r="AL56" i="9"/>
  <c r="AH56" i="7"/>
  <c r="AL9" i="9"/>
  <c r="AH9" i="7"/>
  <c r="AL21" i="9"/>
  <c r="AH21" i="7"/>
  <c r="AL33" i="9"/>
  <c r="AH33" i="7"/>
  <c r="AL45" i="9"/>
  <c r="AH45" i="7"/>
  <c r="AL57" i="9"/>
  <c r="AH57" i="7"/>
  <c r="AB53" i="7"/>
  <c r="AL10" i="9"/>
  <c r="AH10" i="7"/>
  <c r="AL22" i="9"/>
  <c r="AH22" i="7"/>
  <c r="AL34" i="9"/>
  <c r="AH34" i="7"/>
  <c r="AL46" i="9"/>
  <c r="AH46" i="7"/>
  <c r="AL58" i="9"/>
  <c r="AH58" i="7"/>
  <c r="AL12" i="9"/>
  <c r="AH12" i="7"/>
  <c r="AB24" i="7"/>
  <c r="AL24" i="9"/>
  <c r="AH24" i="7"/>
  <c r="AL36" i="9"/>
  <c r="AH36" i="7"/>
  <c r="AL48" i="9"/>
  <c r="AH48" i="7"/>
  <c r="AL60" i="9"/>
  <c r="AH60" i="7"/>
  <c r="AL13" i="9"/>
  <c r="AH13" i="7"/>
  <c r="AL25" i="9"/>
  <c r="AH25" i="7"/>
  <c r="AL49" i="9"/>
  <c r="AH49" i="7"/>
  <c r="AL61" i="9"/>
  <c r="AH61" i="7"/>
  <c r="AL14" i="9"/>
  <c r="AH14" i="7"/>
  <c r="AL26" i="9"/>
  <c r="AH26" i="7"/>
  <c r="AL38" i="9"/>
  <c r="AH38" i="7"/>
  <c r="AL62" i="9"/>
  <c r="AH62" i="7"/>
  <c r="AL3" i="9"/>
  <c r="AH3" i="7"/>
  <c r="AL15" i="9"/>
  <c r="AH15" i="7"/>
  <c r="AL27" i="9"/>
  <c r="AH27" i="7"/>
  <c r="AL39" i="9"/>
  <c r="AH39" i="7"/>
  <c r="AL63" i="9"/>
  <c r="AH63" i="7"/>
  <c r="AL4" i="9"/>
  <c r="AH4" i="7"/>
  <c r="AL16" i="9"/>
  <c r="AH16" i="7"/>
  <c r="AC28" i="7"/>
  <c r="AL28" i="9"/>
  <c r="AH28" i="7"/>
  <c r="AL40" i="9"/>
  <c r="AH40" i="7"/>
  <c r="AL64" i="9"/>
  <c r="AH64" i="7"/>
  <c r="AC60" i="7"/>
  <c r="AL17" i="9"/>
  <c r="AH17" i="7"/>
  <c r="AL29" i="9"/>
  <c r="AH29" i="7"/>
  <c r="AL41" i="9"/>
  <c r="AH41" i="7"/>
  <c r="AL65" i="9"/>
  <c r="AH65" i="7"/>
  <c r="AC63" i="7"/>
  <c r="AL6" i="9"/>
  <c r="AH6" i="7"/>
  <c r="AL18" i="9"/>
  <c r="AH18" i="7"/>
  <c r="AL30" i="9"/>
  <c r="AH30" i="7"/>
  <c r="AL42" i="9"/>
  <c r="AH42" i="7"/>
  <c r="AL54" i="9"/>
  <c r="AH54" i="7"/>
  <c r="AC64" i="7"/>
  <c r="AL7" i="9"/>
  <c r="AH7" i="7"/>
  <c r="AL19" i="9"/>
  <c r="AH19" i="7"/>
  <c r="AL31" i="9"/>
  <c r="AH31" i="7"/>
  <c r="AL55" i="9"/>
  <c r="AH55" i="7"/>
  <c r="AB54" i="7"/>
  <c r="AL11" i="9"/>
  <c r="AH11" i="7"/>
  <c r="AL23" i="9"/>
  <c r="AH23" i="7"/>
  <c r="AL35" i="9"/>
  <c r="AH35" i="7"/>
  <c r="AL47" i="9"/>
  <c r="AH47" i="7"/>
  <c r="AL59" i="9"/>
  <c r="AH59" i="7"/>
  <c r="B11" i="9"/>
  <c r="C12" i="9"/>
  <c r="AC3" i="7"/>
  <c r="AS7" i="7" s="1"/>
  <c r="AB23" i="7"/>
  <c r="AC62" i="7"/>
  <c r="AB12" i="7"/>
  <c r="AB60" i="7"/>
  <c r="AC13" i="7"/>
  <c r="AB13" i="7"/>
  <c r="AC25" i="7"/>
  <c r="AB25" i="7"/>
  <c r="AC37" i="7"/>
  <c r="AC49" i="7"/>
  <c r="AC61" i="7"/>
  <c r="AB36" i="7"/>
  <c r="AB48" i="7"/>
  <c r="AB61" i="7"/>
  <c r="AB14" i="7"/>
  <c r="AB26" i="7"/>
  <c r="AB38" i="7"/>
  <c r="AB50" i="7"/>
  <c r="AB62" i="7"/>
  <c r="AB65" i="7"/>
  <c r="AB3" i="7"/>
  <c r="AB15" i="7"/>
  <c r="AB27" i="7"/>
  <c r="AB39" i="7"/>
  <c r="AB51" i="7"/>
  <c r="AB63" i="7"/>
  <c r="AC12" i="7"/>
  <c r="AC24" i="7"/>
  <c r="AC36" i="7"/>
  <c r="AC48" i="7"/>
  <c r="AB4" i="7"/>
  <c r="AB16" i="7"/>
  <c r="AB28" i="7"/>
  <c r="AB40" i="7"/>
  <c r="AB52" i="7"/>
  <c r="AB64" i="7"/>
  <c r="AC4" i="7"/>
  <c r="AB5" i="7"/>
  <c r="AB17" i="7"/>
  <c r="AB29" i="7"/>
  <c r="AB41" i="7"/>
  <c r="AC14" i="7"/>
  <c r="AC26" i="7"/>
  <c r="AC38" i="7"/>
  <c r="AC50" i="7"/>
  <c r="AC5" i="7"/>
  <c r="AB6" i="7"/>
  <c r="AB18" i="7"/>
  <c r="AB30" i="7"/>
  <c r="AB42" i="7"/>
  <c r="AC15" i="7"/>
  <c r="AC27" i="7"/>
  <c r="AC39" i="7"/>
  <c r="AC51" i="7"/>
  <c r="AB45" i="7"/>
  <c r="AC6" i="7"/>
  <c r="AC18" i="7"/>
  <c r="AC30" i="7"/>
  <c r="AC42" i="7"/>
  <c r="AC54" i="7"/>
  <c r="AC20" i="7"/>
  <c r="AC32" i="7"/>
  <c r="AC44" i="7"/>
  <c r="AC56" i="7"/>
  <c r="AC9" i="7"/>
  <c r="AC21" i="7"/>
  <c r="AC33" i="7"/>
  <c r="AC45" i="7"/>
  <c r="AC57" i="7"/>
  <c r="AC7" i="7"/>
  <c r="AC31" i="7"/>
  <c r="AC55" i="7"/>
  <c r="AC11" i="7"/>
  <c r="AC23" i="7"/>
  <c r="AC35" i="7"/>
  <c r="AC47" i="7"/>
  <c r="AC59" i="7"/>
  <c r="AB43" i="7"/>
  <c r="AB8" i="7"/>
  <c r="AB20" i="7"/>
  <c r="AB32" i="7"/>
  <c r="AB44" i="7"/>
  <c r="AB34" i="7"/>
  <c r="AC19" i="7"/>
  <c r="AC43" i="7"/>
  <c r="AB35" i="7"/>
  <c r="AC8" i="7"/>
  <c r="AB37" i="7"/>
  <c r="AB49" i="7"/>
  <c r="AC10" i="7"/>
  <c r="AC22" i="7"/>
  <c r="AC34" i="7"/>
  <c r="AC46" i="7"/>
  <c r="AC58" i="7"/>
  <c r="CK9" i="11" l="1"/>
  <c r="CJ9" i="11"/>
  <c r="CG9" i="11"/>
  <c r="CH9" i="11"/>
  <c r="BV10" i="11"/>
  <c r="CF10" i="11" s="1"/>
  <c r="BW10" i="11"/>
  <c r="BZ10" i="11"/>
  <c r="CB10" i="11"/>
  <c r="CL10" i="11" s="1"/>
  <c r="BY10" i="11"/>
  <c r="CI10" i="11" s="1"/>
  <c r="BP11" i="11"/>
  <c r="BO11" i="11"/>
  <c r="BQ11" i="11"/>
  <c r="BR11" i="11"/>
  <c r="Z11" i="11"/>
  <c r="BH11" i="11" s="1"/>
  <c r="AF11" i="11"/>
  <c r="BN11" i="11" s="1"/>
  <c r="AD11" i="11"/>
  <c r="BL11" i="11" s="1"/>
  <c r="AB11" i="11"/>
  <c r="BJ11" i="11" s="1"/>
  <c r="AA11" i="11"/>
  <c r="BI11" i="11" s="1"/>
  <c r="AE11" i="11"/>
  <c r="BM11" i="11" s="1"/>
  <c r="AC11" i="11"/>
  <c r="BK11" i="11" s="1"/>
  <c r="X11" i="11"/>
  <c r="BF11" i="11" s="1"/>
  <c r="Y11" i="11"/>
  <c r="BG11" i="11" s="1"/>
  <c r="W11" i="11"/>
  <c r="BE11" i="11" s="1"/>
  <c r="V11" i="11"/>
  <c r="BD11" i="11" s="1"/>
  <c r="Q11" i="11"/>
  <c r="AY11" i="11" s="1"/>
  <c r="O11" i="11"/>
  <c r="AW11" i="11" s="1"/>
  <c r="L11" i="11"/>
  <c r="AT11" i="11" s="1"/>
  <c r="U11" i="11"/>
  <c r="BC11" i="11" s="1"/>
  <c r="S11" i="11"/>
  <c r="BA11" i="11" s="1"/>
  <c r="BU11" i="11" s="1"/>
  <c r="CE11" i="11" s="1"/>
  <c r="P11" i="11"/>
  <c r="AX11" i="11" s="1"/>
  <c r="N11" i="11"/>
  <c r="AV11" i="11" s="1"/>
  <c r="T11" i="11"/>
  <c r="BB11" i="11" s="1"/>
  <c r="R11" i="11"/>
  <c r="AZ11" i="11" s="1"/>
  <c r="M11" i="11"/>
  <c r="AU11" i="11" s="1"/>
  <c r="K11" i="11"/>
  <c r="AS11" i="11" s="1"/>
  <c r="J11" i="11"/>
  <c r="AR11" i="11" s="1"/>
  <c r="I11" i="11"/>
  <c r="AQ11" i="11" s="1"/>
  <c r="H11" i="11"/>
  <c r="AP11" i="11" s="1"/>
  <c r="G11" i="11"/>
  <c r="AO11" i="11" s="1"/>
  <c r="F11" i="11"/>
  <c r="AN11" i="11" s="1"/>
  <c r="E11" i="11"/>
  <c r="AM11" i="11" s="1"/>
  <c r="BX11" i="11" s="1"/>
  <c r="D11" i="11"/>
  <c r="AL11" i="11" s="1"/>
  <c r="C13" i="11"/>
  <c r="B12" i="11"/>
  <c r="C13" i="9"/>
  <c r="B12" i="9"/>
  <c r="CK10" i="11" l="1"/>
  <c r="CJ10" i="11"/>
  <c r="CG10" i="11"/>
  <c r="CH10" i="11"/>
  <c r="BW11" i="11"/>
  <c r="BV11" i="11"/>
  <c r="CF11" i="11" s="1"/>
  <c r="CB11" i="11"/>
  <c r="BZ11" i="11"/>
  <c r="BY11" i="11"/>
  <c r="CI11" i="11" s="1"/>
  <c r="BQ12" i="11"/>
  <c r="BO12" i="11"/>
  <c r="BP12" i="11"/>
  <c r="BR12" i="11"/>
  <c r="Z12" i="11"/>
  <c r="BH12" i="11" s="1"/>
  <c r="AF12" i="11"/>
  <c r="BN12" i="11" s="1"/>
  <c r="AE12" i="11"/>
  <c r="BM12" i="11" s="1"/>
  <c r="AD12" i="11"/>
  <c r="BL12" i="11" s="1"/>
  <c r="AB12" i="11"/>
  <c r="BJ12" i="11" s="1"/>
  <c r="AC12" i="11"/>
  <c r="BK12" i="11" s="1"/>
  <c r="AA12" i="11"/>
  <c r="BI12" i="11" s="1"/>
  <c r="X12" i="11"/>
  <c r="BF12" i="11" s="1"/>
  <c r="W12" i="11"/>
  <c r="BE12" i="11" s="1"/>
  <c r="Y12" i="11"/>
  <c r="BG12" i="11" s="1"/>
  <c r="T12" i="11"/>
  <c r="BB12" i="11" s="1"/>
  <c r="R12" i="11"/>
  <c r="AZ12" i="11" s="1"/>
  <c r="O12" i="11"/>
  <c r="AW12" i="11" s="1"/>
  <c r="L12" i="11"/>
  <c r="AT12" i="11" s="1"/>
  <c r="V12" i="11"/>
  <c r="BD12" i="11" s="1"/>
  <c r="S12" i="11"/>
  <c r="BA12" i="11" s="1"/>
  <c r="BU12" i="11" s="1"/>
  <c r="CE12" i="11" s="1"/>
  <c r="P12" i="11"/>
  <c r="AX12" i="11" s="1"/>
  <c r="N12" i="11"/>
  <c r="AV12" i="11" s="1"/>
  <c r="K12" i="11"/>
  <c r="AS12" i="11" s="1"/>
  <c r="U12" i="11"/>
  <c r="BC12" i="11" s="1"/>
  <c r="Q12" i="11"/>
  <c r="AY12" i="11" s="1"/>
  <c r="M12" i="11"/>
  <c r="AU12" i="11" s="1"/>
  <c r="J12" i="11"/>
  <c r="AR12" i="11" s="1"/>
  <c r="I12" i="11"/>
  <c r="AQ12" i="11" s="1"/>
  <c r="H12" i="11"/>
  <c r="AP12" i="11" s="1"/>
  <c r="G12" i="11"/>
  <c r="AO12" i="11" s="1"/>
  <c r="F12" i="11"/>
  <c r="AN12" i="11" s="1"/>
  <c r="E12" i="11"/>
  <c r="AM12" i="11" s="1"/>
  <c r="BX12" i="11" s="1"/>
  <c r="D12" i="11"/>
  <c r="AL12" i="11" s="1"/>
  <c r="C14" i="11"/>
  <c r="B13" i="11"/>
  <c r="C14" i="9"/>
  <c r="B13" i="9"/>
  <c r="BO3" i="4"/>
  <c r="BN3" i="4"/>
  <c r="BM3" i="4"/>
  <c r="BL3" i="4"/>
  <c r="BK3" i="4"/>
  <c r="BJ3" i="4"/>
  <c r="BI3" i="4"/>
  <c r="BH3" i="4"/>
  <c r="BG3" i="4"/>
  <c r="BF3" i="4"/>
  <c r="BE3" i="4"/>
  <c r="BD3" i="4"/>
  <c r="BC3" i="4"/>
  <c r="BB3" i="4"/>
  <c r="BA3" i="4"/>
  <c r="AZ3" i="4"/>
  <c r="AY3" i="4"/>
  <c r="AX3" i="4"/>
  <c r="AW3" i="4"/>
  <c r="AV3" i="4"/>
  <c r="AU3" i="4"/>
  <c r="AT3" i="4"/>
  <c r="AS3" i="4"/>
  <c r="AR3" i="4"/>
  <c r="AQ3" i="4"/>
  <c r="AP3" i="4"/>
  <c r="AO3" i="4"/>
  <c r="AN3" i="4"/>
  <c r="AM3" i="4"/>
  <c r="AL3" i="4"/>
  <c r="AK3" i="4"/>
  <c r="AJ3" i="4"/>
  <c r="AI3" i="4"/>
  <c r="AH3" i="4"/>
  <c r="AG3" i="4"/>
  <c r="AF3" i="4"/>
  <c r="AE3" i="4"/>
  <c r="AD3" i="4"/>
  <c r="AC3" i="4"/>
  <c r="AB3" i="4"/>
  <c r="AA3" i="4"/>
  <c r="Z3" i="4"/>
  <c r="Y3" i="4"/>
  <c r="X3" i="4"/>
  <c r="W3" i="4"/>
  <c r="V3" i="4"/>
  <c r="U3" i="4"/>
  <c r="T3" i="4"/>
  <c r="S3" i="4"/>
  <c r="R3" i="4"/>
  <c r="Q3" i="4"/>
  <c r="P3" i="4"/>
  <c r="O3" i="4"/>
  <c r="N3" i="4"/>
  <c r="M3" i="4"/>
  <c r="L3" i="4"/>
  <c r="K3" i="4"/>
  <c r="J3" i="4"/>
  <c r="I3" i="4"/>
  <c r="H3" i="4"/>
  <c r="G3" i="4"/>
  <c r="F3" i="4"/>
  <c r="BO2" i="4"/>
  <c r="BN2" i="4"/>
  <c r="BM2" i="4"/>
  <c r="BL2" i="4"/>
  <c r="BK2" i="4"/>
  <c r="BJ2" i="4"/>
  <c r="BI2" i="4"/>
  <c r="BH2" i="4"/>
  <c r="BG2" i="4"/>
  <c r="BF2" i="4"/>
  <c r="BE2" i="4"/>
  <c r="BD2" i="4"/>
  <c r="BC2" i="4"/>
  <c r="BB2" i="4"/>
  <c r="BA2" i="4"/>
  <c r="AZ2" i="4"/>
  <c r="AY2" i="4"/>
  <c r="AX2" i="4"/>
  <c r="AW2" i="4"/>
  <c r="AV2" i="4"/>
  <c r="AU2" i="4"/>
  <c r="AT2" i="4"/>
  <c r="AS2" i="4"/>
  <c r="AR2" i="4"/>
  <c r="AQ2" i="4"/>
  <c r="AP2" i="4"/>
  <c r="AO2" i="4"/>
  <c r="AN2" i="4"/>
  <c r="AM2" i="4"/>
  <c r="AL2" i="4"/>
  <c r="AK2" i="4"/>
  <c r="AJ2" i="4"/>
  <c r="AI2" i="4"/>
  <c r="AH2" i="4"/>
  <c r="AG2" i="4"/>
  <c r="AF2" i="4"/>
  <c r="AE2" i="4"/>
  <c r="AD2" i="4"/>
  <c r="AC2" i="4"/>
  <c r="AB2" i="4"/>
  <c r="AA2" i="4"/>
  <c r="Z2" i="4"/>
  <c r="Y2" i="4"/>
  <c r="X2" i="4"/>
  <c r="W2" i="4"/>
  <c r="V2" i="4"/>
  <c r="U2" i="4"/>
  <c r="T2" i="4"/>
  <c r="S2" i="4"/>
  <c r="R2" i="4"/>
  <c r="Q2" i="4"/>
  <c r="P2" i="4"/>
  <c r="O2" i="4"/>
  <c r="N2" i="4"/>
  <c r="M2" i="4"/>
  <c r="L2" i="4"/>
  <c r="K2" i="4"/>
  <c r="J2" i="4"/>
  <c r="I2" i="4"/>
  <c r="H2" i="4"/>
  <c r="G2" i="4"/>
  <c r="F2" i="4"/>
  <c r="E3" i="4"/>
  <c r="E2" i="4"/>
  <c r="CL11" i="11" l="1"/>
  <c r="CK11" i="11"/>
  <c r="CJ11" i="11"/>
  <c r="CG11" i="11"/>
  <c r="CH11" i="11"/>
  <c r="BW12" i="11"/>
  <c r="BV12" i="11"/>
  <c r="CF12" i="11" s="1"/>
  <c r="BZ12" i="11"/>
  <c r="CB12" i="11"/>
  <c r="CL12" i="11" s="1"/>
  <c r="BY12" i="11"/>
  <c r="CI12" i="11" s="1"/>
  <c r="BP13" i="11"/>
  <c r="BR13" i="11"/>
  <c r="BO13" i="11"/>
  <c r="BQ13" i="11"/>
  <c r="Z13" i="11"/>
  <c r="BH13" i="11" s="1"/>
  <c r="AF13" i="11"/>
  <c r="BN13" i="11" s="1"/>
  <c r="AE13" i="11"/>
  <c r="BM13" i="11" s="1"/>
  <c r="AD13" i="11"/>
  <c r="BL13" i="11" s="1"/>
  <c r="AC13" i="11"/>
  <c r="BK13" i="11" s="1"/>
  <c r="AA13" i="11"/>
  <c r="BI13" i="11" s="1"/>
  <c r="AB13" i="11"/>
  <c r="BJ13" i="11" s="1"/>
  <c r="Y13" i="11"/>
  <c r="BG13" i="11" s="1"/>
  <c r="X13" i="11"/>
  <c r="BF13" i="11" s="1"/>
  <c r="W13" i="11"/>
  <c r="BE13" i="11" s="1"/>
  <c r="T13" i="11"/>
  <c r="BB13" i="11" s="1"/>
  <c r="R13" i="11"/>
  <c r="AZ13" i="11" s="1"/>
  <c r="P13" i="11"/>
  <c r="AX13" i="11" s="1"/>
  <c r="N13" i="11"/>
  <c r="AV13" i="11" s="1"/>
  <c r="K13" i="11"/>
  <c r="AS13" i="11" s="1"/>
  <c r="U13" i="11"/>
  <c r="BC13" i="11" s="1"/>
  <c r="Q13" i="11"/>
  <c r="AY13" i="11" s="1"/>
  <c r="O13" i="11"/>
  <c r="AW13" i="11" s="1"/>
  <c r="V13" i="11"/>
  <c r="BD13" i="11" s="1"/>
  <c r="S13" i="11"/>
  <c r="BA13" i="11" s="1"/>
  <c r="BU13" i="11" s="1"/>
  <c r="CE13" i="11" s="1"/>
  <c r="M13" i="11"/>
  <c r="AU13" i="11" s="1"/>
  <c r="L13" i="11"/>
  <c r="AT13" i="11" s="1"/>
  <c r="J13" i="11"/>
  <c r="AR13" i="11" s="1"/>
  <c r="I13" i="11"/>
  <c r="AQ13" i="11" s="1"/>
  <c r="H13" i="11"/>
  <c r="AP13" i="11" s="1"/>
  <c r="G13" i="11"/>
  <c r="AO13" i="11" s="1"/>
  <c r="F13" i="11"/>
  <c r="AN13" i="11" s="1"/>
  <c r="E13" i="11"/>
  <c r="AM13" i="11" s="1"/>
  <c r="BX13" i="11" s="1"/>
  <c r="D13" i="11"/>
  <c r="AL13" i="11" s="1"/>
  <c r="B14" i="11"/>
  <c r="C15" i="11"/>
  <c r="C15" i="9"/>
  <c r="B14" i="9"/>
  <c r="E6" i="4" a="1"/>
  <c r="CK12" i="11" l="1"/>
  <c r="CJ12" i="11"/>
  <c r="CG12" i="11"/>
  <c r="CH12" i="11"/>
  <c r="BW13" i="11"/>
  <c r="BV13" i="11"/>
  <c r="CF13" i="11" s="1"/>
  <c r="BZ13" i="11"/>
  <c r="CB13" i="11"/>
  <c r="CK13" i="11"/>
  <c r="BY13" i="11"/>
  <c r="CI13" i="11" s="1"/>
  <c r="BR14" i="11"/>
  <c r="BQ14" i="11"/>
  <c r="BO14" i="11"/>
  <c r="BP14" i="11"/>
  <c r="Z14" i="11"/>
  <c r="BH14" i="11" s="1"/>
  <c r="AE14" i="11"/>
  <c r="BM14" i="11" s="1"/>
  <c r="AB14" i="11"/>
  <c r="BJ14" i="11" s="1"/>
  <c r="AC14" i="11"/>
  <c r="BK14" i="11" s="1"/>
  <c r="AF14" i="11"/>
  <c r="BN14" i="11" s="1"/>
  <c r="AD14" i="11"/>
  <c r="BL14" i="11" s="1"/>
  <c r="AA14" i="11"/>
  <c r="BI14" i="11" s="1"/>
  <c r="X14" i="11"/>
  <c r="BF14" i="11" s="1"/>
  <c r="Y14" i="11"/>
  <c r="BG14" i="11" s="1"/>
  <c r="W14" i="11"/>
  <c r="BE14" i="11" s="1"/>
  <c r="V14" i="11"/>
  <c r="BD14" i="11" s="1"/>
  <c r="S14" i="11"/>
  <c r="BA14" i="11" s="1"/>
  <c r="BU14" i="11" s="1"/>
  <c r="CE14" i="11" s="1"/>
  <c r="Q14" i="11"/>
  <c r="AY14" i="11" s="1"/>
  <c r="N14" i="11"/>
  <c r="AV14" i="11" s="1"/>
  <c r="T14" i="11"/>
  <c r="BB14" i="11" s="1"/>
  <c r="P14" i="11"/>
  <c r="AX14" i="11" s="1"/>
  <c r="M14" i="11"/>
  <c r="AU14" i="11" s="1"/>
  <c r="K14" i="11"/>
  <c r="AS14" i="11" s="1"/>
  <c r="U14" i="11"/>
  <c r="BC14" i="11" s="1"/>
  <c r="R14" i="11"/>
  <c r="AZ14" i="11" s="1"/>
  <c r="O14" i="11"/>
  <c r="AW14" i="11" s="1"/>
  <c r="L14" i="11"/>
  <c r="AT14" i="11" s="1"/>
  <c r="J14" i="11"/>
  <c r="AR14" i="11" s="1"/>
  <c r="I14" i="11"/>
  <c r="AQ14" i="11" s="1"/>
  <c r="H14" i="11"/>
  <c r="AP14" i="11" s="1"/>
  <c r="G14" i="11"/>
  <c r="AO14" i="11" s="1"/>
  <c r="F14" i="11"/>
  <c r="AN14" i="11" s="1"/>
  <c r="E14" i="11"/>
  <c r="AM14" i="11" s="1"/>
  <c r="BX14" i="11" s="1"/>
  <c r="D14" i="11"/>
  <c r="AL14" i="11" s="1"/>
  <c r="C16" i="11"/>
  <c r="B15" i="11"/>
  <c r="C16" i="9"/>
  <c r="B15" i="9"/>
  <c r="E6" i="4"/>
  <c r="CJ13" i="11" l="1"/>
  <c r="CL13" i="11"/>
  <c r="CG13" i="11"/>
  <c r="CH13" i="11"/>
  <c r="BV14" i="11"/>
  <c r="CF14" i="11" s="1"/>
  <c r="BW14" i="11"/>
  <c r="CB14" i="11"/>
  <c r="BZ14" i="11"/>
  <c r="BY14" i="11"/>
  <c r="CI14" i="11" s="1"/>
  <c r="BR15" i="11"/>
  <c r="BP15" i="11"/>
  <c r="BO15" i="11"/>
  <c r="BQ15" i="11"/>
  <c r="Z15" i="11"/>
  <c r="BH15" i="11" s="1"/>
  <c r="AF15" i="11"/>
  <c r="BN15" i="11" s="1"/>
  <c r="AD15" i="11"/>
  <c r="BL15" i="11" s="1"/>
  <c r="AC15" i="11"/>
  <c r="BK15" i="11" s="1"/>
  <c r="AA15" i="11"/>
  <c r="BI15" i="11" s="1"/>
  <c r="AE15" i="11"/>
  <c r="BM15" i="11" s="1"/>
  <c r="AB15" i="11"/>
  <c r="BJ15" i="11" s="1"/>
  <c r="Y15" i="11"/>
  <c r="BG15" i="11" s="1"/>
  <c r="X15" i="11"/>
  <c r="BF15" i="11" s="1"/>
  <c r="W15" i="11"/>
  <c r="BE15" i="11" s="1"/>
  <c r="V15" i="11"/>
  <c r="BD15" i="11" s="1"/>
  <c r="S15" i="11"/>
  <c r="BA15" i="11" s="1"/>
  <c r="BU15" i="11" s="1"/>
  <c r="CE15" i="11" s="1"/>
  <c r="P15" i="11"/>
  <c r="AX15" i="11" s="1"/>
  <c r="N15" i="11"/>
  <c r="AV15" i="11" s="1"/>
  <c r="L15" i="11"/>
  <c r="AT15" i="11" s="1"/>
  <c r="U15" i="11"/>
  <c r="BC15" i="11" s="1"/>
  <c r="R15" i="11"/>
  <c r="AZ15" i="11" s="1"/>
  <c r="O15" i="11"/>
  <c r="AW15" i="11" s="1"/>
  <c r="M15" i="11"/>
  <c r="AU15" i="11" s="1"/>
  <c r="T15" i="11"/>
  <c r="BB15" i="11" s="1"/>
  <c r="Q15" i="11"/>
  <c r="AY15" i="11" s="1"/>
  <c r="K15" i="11"/>
  <c r="AS15" i="11" s="1"/>
  <c r="J15" i="11"/>
  <c r="AR15" i="11" s="1"/>
  <c r="I15" i="11"/>
  <c r="AQ15" i="11" s="1"/>
  <c r="H15" i="11"/>
  <c r="AP15" i="11" s="1"/>
  <c r="G15" i="11"/>
  <c r="AO15" i="11" s="1"/>
  <c r="F15" i="11"/>
  <c r="AN15" i="11" s="1"/>
  <c r="E15" i="11"/>
  <c r="AM15" i="11" s="1"/>
  <c r="BX15" i="11" s="1"/>
  <c r="D15" i="11"/>
  <c r="AL15" i="11" s="1"/>
  <c r="C17" i="11"/>
  <c r="B16" i="11"/>
  <c r="C17" i="9"/>
  <c r="B16" i="9"/>
  <c r="C4" i="6"/>
  <c r="C5" i="6" s="1"/>
  <c r="B5" i="6" s="1"/>
  <c r="B3" i="6"/>
  <c r="CL14" i="11" l="1"/>
  <c r="CK14" i="11"/>
  <c r="CJ14" i="11"/>
  <c r="CG14" i="11"/>
  <c r="CH14" i="11"/>
  <c r="BV15" i="11"/>
  <c r="CF15" i="11" s="1"/>
  <c r="BW15" i="11"/>
  <c r="CB15" i="11"/>
  <c r="BZ15" i="11"/>
  <c r="BY15" i="11"/>
  <c r="CI15" i="11" s="1"/>
  <c r="BP16" i="11"/>
  <c r="BQ16" i="11"/>
  <c r="BR16" i="11"/>
  <c r="BO16" i="11"/>
  <c r="Z16" i="11"/>
  <c r="BH16" i="11" s="1"/>
  <c r="AE16" i="11"/>
  <c r="BM16" i="11" s="1"/>
  <c r="AC16" i="11"/>
  <c r="BK16" i="11" s="1"/>
  <c r="AA16" i="11"/>
  <c r="BI16" i="11" s="1"/>
  <c r="AF16" i="11"/>
  <c r="BN16" i="11" s="1"/>
  <c r="AB16" i="11"/>
  <c r="BJ16" i="11" s="1"/>
  <c r="AD16" i="11"/>
  <c r="BL16" i="11" s="1"/>
  <c r="X16" i="11"/>
  <c r="BF16" i="11" s="1"/>
  <c r="W16" i="11"/>
  <c r="BE16" i="11" s="1"/>
  <c r="Y16" i="11"/>
  <c r="BG16" i="11" s="1"/>
  <c r="T16" i="11"/>
  <c r="BB16" i="11" s="1"/>
  <c r="R16" i="11"/>
  <c r="AZ16" i="11" s="1"/>
  <c r="P16" i="11"/>
  <c r="AX16" i="11" s="1"/>
  <c r="N16" i="11"/>
  <c r="AV16" i="11" s="1"/>
  <c r="L16" i="11"/>
  <c r="AT16" i="11" s="1"/>
  <c r="V16" i="11"/>
  <c r="BD16" i="11" s="1"/>
  <c r="S16" i="11"/>
  <c r="BA16" i="11" s="1"/>
  <c r="BU16" i="11" s="1"/>
  <c r="CE16" i="11" s="1"/>
  <c r="M16" i="11"/>
  <c r="AU16" i="11" s="1"/>
  <c r="U16" i="11"/>
  <c r="BC16" i="11" s="1"/>
  <c r="Q16" i="11"/>
  <c r="AY16" i="11" s="1"/>
  <c r="O16" i="11"/>
  <c r="AW16" i="11" s="1"/>
  <c r="K16" i="11"/>
  <c r="AS16" i="11" s="1"/>
  <c r="J16" i="11"/>
  <c r="AR16" i="11" s="1"/>
  <c r="I16" i="11"/>
  <c r="AQ16" i="11" s="1"/>
  <c r="H16" i="11"/>
  <c r="AP16" i="11" s="1"/>
  <c r="G16" i="11"/>
  <c r="AO16" i="11" s="1"/>
  <c r="F16" i="11"/>
  <c r="AN16" i="11" s="1"/>
  <c r="E16" i="11"/>
  <c r="AM16" i="11" s="1"/>
  <c r="BX16" i="11" s="1"/>
  <c r="D16" i="11"/>
  <c r="AL16" i="11" s="1"/>
  <c r="C18" i="11"/>
  <c r="B17" i="11"/>
  <c r="B17" i="9"/>
  <c r="C18" i="9"/>
  <c r="B4" i="6"/>
  <c r="CL15" i="11" l="1"/>
  <c r="CK15" i="11"/>
  <c r="CJ15" i="11"/>
  <c r="CG15" i="11"/>
  <c r="CH15" i="11"/>
  <c r="BV16" i="11"/>
  <c r="CF16" i="11" s="1"/>
  <c r="BW16" i="11"/>
  <c r="BZ16" i="11"/>
  <c r="BY16" i="11"/>
  <c r="CI16" i="11" s="1"/>
  <c r="CB16" i="11"/>
  <c r="CK16" i="11"/>
  <c r="BR17" i="11"/>
  <c r="BO17" i="11"/>
  <c r="BP17" i="11"/>
  <c r="BQ17" i="11"/>
  <c r="Z17" i="11"/>
  <c r="BH17" i="11" s="1"/>
  <c r="AE17" i="11"/>
  <c r="BM17" i="11" s="1"/>
  <c r="AB17" i="11"/>
  <c r="BJ17" i="11" s="1"/>
  <c r="AD17" i="11"/>
  <c r="BL17" i="11" s="1"/>
  <c r="AF17" i="11"/>
  <c r="BN17" i="11" s="1"/>
  <c r="AC17" i="11"/>
  <c r="BK17" i="11" s="1"/>
  <c r="AA17" i="11"/>
  <c r="BI17" i="11" s="1"/>
  <c r="X17" i="11"/>
  <c r="BF17" i="11" s="1"/>
  <c r="W17" i="11"/>
  <c r="BE17" i="11" s="1"/>
  <c r="Y17" i="11"/>
  <c r="BG17" i="11" s="1"/>
  <c r="T17" i="11"/>
  <c r="BB17" i="11" s="1"/>
  <c r="R17" i="11"/>
  <c r="AZ17" i="11" s="1"/>
  <c r="N17" i="11"/>
  <c r="AV17" i="11" s="1"/>
  <c r="L17" i="11"/>
  <c r="AT17" i="11" s="1"/>
  <c r="V17" i="11"/>
  <c r="BD17" i="11" s="1"/>
  <c r="S17" i="11"/>
  <c r="BA17" i="11" s="1"/>
  <c r="BU17" i="11" s="1"/>
  <c r="CE17" i="11" s="1"/>
  <c r="Q17" i="11"/>
  <c r="AY17" i="11" s="1"/>
  <c r="O17" i="11"/>
  <c r="AW17" i="11" s="1"/>
  <c r="U17" i="11"/>
  <c r="BC17" i="11" s="1"/>
  <c r="P17" i="11"/>
  <c r="AX17" i="11" s="1"/>
  <c r="M17" i="11"/>
  <c r="AU17" i="11" s="1"/>
  <c r="K17" i="11"/>
  <c r="AS17" i="11" s="1"/>
  <c r="J17" i="11"/>
  <c r="AR17" i="11" s="1"/>
  <c r="I17" i="11"/>
  <c r="AQ17" i="11" s="1"/>
  <c r="H17" i="11"/>
  <c r="AP17" i="11" s="1"/>
  <c r="G17" i="11"/>
  <c r="AO17" i="11" s="1"/>
  <c r="F17" i="11"/>
  <c r="AN17" i="11" s="1"/>
  <c r="E17" i="11"/>
  <c r="AM17" i="11" s="1"/>
  <c r="BX17" i="11" s="1"/>
  <c r="D17" i="11"/>
  <c r="AL17" i="11" s="1"/>
  <c r="C19" i="11"/>
  <c r="B18" i="11"/>
  <c r="C19" i="9"/>
  <c r="B18" i="9"/>
  <c r="C6" i="6"/>
  <c r="CJ16" i="11" l="1"/>
  <c r="CL16" i="11"/>
  <c r="CG16" i="11"/>
  <c r="CH16" i="11"/>
  <c r="BW17" i="11"/>
  <c r="BV17" i="11"/>
  <c r="CF17" i="11" s="1"/>
  <c r="CB17" i="11"/>
  <c r="BZ17" i="11"/>
  <c r="BY17" i="11"/>
  <c r="CI17" i="11" s="1"/>
  <c r="BP18" i="11"/>
  <c r="BR18" i="11"/>
  <c r="BO18" i="11"/>
  <c r="BQ18" i="11"/>
  <c r="Z18" i="11"/>
  <c r="BH18" i="11" s="1"/>
  <c r="AE18" i="11"/>
  <c r="BM18" i="11" s="1"/>
  <c r="AC18" i="11"/>
  <c r="BK18" i="11" s="1"/>
  <c r="AB18" i="11"/>
  <c r="BJ18" i="11" s="1"/>
  <c r="AA18" i="11"/>
  <c r="BI18" i="11" s="1"/>
  <c r="AD18" i="11"/>
  <c r="BL18" i="11" s="1"/>
  <c r="AF18" i="11"/>
  <c r="BN18" i="11" s="1"/>
  <c r="W18" i="11"/>
  <c r="BE18" i="11" s="1"/>
  <c r="Y18" i="11"/>
  <c r="BG18" i="11" s="1"/>
  <c r="X18" i="11"/>
  <c r="BF18" i="11" s="1"/>
  <c r="V18" i="11"/>
  <c r="BD18" i="11" s="1"/>
  <c r="T18" i="11"/>
  <c r="BB18" i="11" s="1"/>
  <c r="Q18" i="11"/>
  <c r="AY18" i="11" s="1"/>
  <c r="M18" i="11"/>
  <c r="AU18" i="11" s="1"/>
  <c r="K18" i="11"/>
  <c r="AS18" i="11" s="1"/>
  <c r="S18" i="11"/>
  <c r="BA18" i="11" s="1"/>
  <c r="BU18" i="11" s="1"/>
  <c r="CE18" i="11" s="1"/>
  <c r="O18" i="11"/>
  <c r="AW18" i="11" s="1"/>
  <c r="L18" i="11"/>
  <c r="AT18" i="11" s="1"/>
  <c r="U18" i="11"/>
  <c r="BC18" i="11" s="1"/>
  <c r="R18" i="11"/>
  <c r="AZ18" i="11" s="1"/>
  <c r="P18" i="11"/>
  <c r="AX18" i="11" s="1"/>
  <c r="N18" i="11"/>
  <c r="AV18" i="11" s="1"/>
  <c r="J18" i="11"/>
  <c r="AR18" i="11" s="1"/>
  <c r="H18" i="11"/>
  <c r="AP18" i="11" s="1"/>
  <c r="I18" i="11"/>
  <c r="AQ18" i="11" s="1"/>
  <c r="G18" i="11"/>
  <c r="AO18" i="11" s="1"/>
  <c r="F18" i="11"/>
  <c r="AN18" i="11" s="1"/>
  <c r="E18" i="11"/>
  <c r="AM18" i="11" s="1"/>
  <c r="BX18" i="11" s="1"/>
  <c r="D18" i="11"/>
  <c r="AL18" i="11" s="1"/>
  <c r="C20" i="11"/>
  <c r="B19" i="11"/>
  <c r="C20" i="9"/>
  <c r="B19" i="9"/>
  <c r="C7" i="6"/>
  <c r="B6" i="6"/>
  <c r="C4" i="7"/>
  <c r="C5" i="7" s="1"/>
  <c r="B5" i="7" s="1"/>
  <c r="B3" i="7"/>
  <c r="F5" i="4"/>
  <c r="G5" i="4" s="1"/>
  <c r="H5" i="4" s="1"/>
  <c r="I5" i="4" s="1"/>
  <c r="J5" i="4" s="1"/>
  <c r="K5" i="4" s="1"/>
  <c r="L5" i="4" s="1"/>
  <c r="M5" i="4" s="1"/>
  <c r="N5" i="4" s="1"/>
  <c r="O5" i="4" s="1"/>
  <c r="P5" i="4" s="1"/>
  <c r="Q5" i="4" s="1"/>
  <c r="R5" i="4" s="1"/>
  <c r="S5" i="4" s="1"/>
  <c r="T5" i="4" s="1"/>
  <c r="U5" i="4" s="1"/>
  <c r="V5" i="4" s="1"/>
  <c r="W5" i="4" s="1"/>
  <c r="X5" i="4" s="1"/>
  <c r="Y5" i="4" s="1"/>
  <c r="Z5" i="4" s="1"/>
  <c r="AA5" i="4" s="1"/>
  <c r="AB5" i="4" s="1"/>
  <c r="AC5" i="4" s="1"/>
  <c r="AD5" i="4" s="1"/>
  <c r="AE5" i="4" s="1"/>
  <c r="AF5" i="4" s="1"/>
  <c r="AG5" i="4" s="1"/>
  <c r="AH5" i="4" s="1"/>
  <c r="AI5" i="4" s="1"/>
  <c r="AJ5" i="4" s="1"/>
  <c r="AK5" i="4" s="1"/>
  <c r="AL5" i="4" s="1"/>
  <c r="AM5" i="4" s="1"/>
  <c r="AN5" i="4" s="1"/>
  <c r="AO5" i="4" s="1"/>
  <c r="AP5" i="4" s="1"/>
  <c r="AQ5" i="4" s="1"/>
  <c r="AR5" i="4" s="1"/>
  <c r="AS5" i="4" s="1"/>
  <c r="AT5" i="4" s="1"/>
  <c r="AU5" i="4" s="1"/>
  <c r="AV5" i="4" s="1"/>
  <c r="AW5" i="4" s="1"/>
  <c r="AX5" i="4" s="1"/>
  <c r="AY5" i="4" s="1"/>
  <c r="AZ5" i="4" s="1"/>
  <c r="BA5" i="4" s="1"/>
  <c r="BB5" i="4" s="1"/>
  <c r="BC5" i="4" s="1"/>
  <c r="BD5" i="4" s="1"/>
  <c r="BE5" i="4" s="1"/>
  <c r="BF5" i="4" s="1"/>
  <c r="BG5" i="4" s="1"/>
  <c r="BH5" i="4" s="1"/>
  <c r="BI5" i="4" s="1"/>
  <c r="BJ5" i="4" s="1"/>
  <c r="BK5" i="4" s="1"/>
  <c r="BL5" i="4" s="1"/>
  <c r="BM5" i="4" s="1"/>
  <c r="BN5" i="4" s="1"/>
  <c r="BO5" i="4" s="1"/>
  <c r="C1632" i="4"/>
  <c r="C1631" i="4"/>
  <c r="C1630" i="4"/>
  <c r="C1629" i="4"/>
  <c r="C1628" i="4"/>
  <c r="C1627" i="4"/>
  <c r="C1626" i="4"/>
  <c r="C1625" i="4"/>
  <c r="C1624" i="4"/>
  <c r="C1623" i="4"/>
  <c r="C1622" i="4"/>
  <c r="C1621" i="4"/>
  <c r="C1620" i="4"/>
  <c r="C1619" i="4"/>
  <c r="C1618" i="4"/>
  <c r="C1617" i="4"/>
  <c r="C1616" i="4"/>
  <c r="C1615" i="4"/>
  <c r="C1614" i="4"/>
  <c r="C1613" i="4"/>
  <c r="C1612" i="4"/>
  <c r="C1611" i="4"/>
  <c r="C1610" i="4"/>
  <c r="C1609" i="4"/>
  <c r="C1608" i="4"/>
  <c r="C1607" i="4"/>
  <c r="C1606" i="4"/>
  <c r="C1605" i="4"/>
  <c r="C1604" i="4"/>
  <c r="C1603" i="4"/>
  <c r="C1602" i="4"/>
  <c r="C1601" i="4"/>
  <c r="C1600" i="4"/>
  <c r="C1599" i="4"/>
  <c r="C1598" i="4"/>
  <c r="C1597" i="4"/>
  <c r="C1596" i="4"/>
  <c r="C1595" i="4"/>
  <c r="C1594" i="4"/>
  <c r="C1593" i="4"/>
  <c r="C1592" i="4"/>
  <c r="C1591" i="4"/>
  <c r="C1590" i="4"/>
  <c r="C1589" i="4"/>
  <c r="C1588" i="4"/>
  <c r="C1587" i="4"/>
  <c r="C1586" i="4"/>
  <c r="C1585" i="4"/>
  <c r="C1584" i="4"/>
  <c r="C1583" i="4"/>
  <c r="C1582" i="4"/>
  <c r="C1581" i="4"/>
  <c r="C1580" i="4"/>
  <c r="C1579" i="4"/>
  <c r="C1578" i="4"/>
  <c r="C1577" i="4"/>
  <c r="C1576" i="4"/>
  <c r="C1575" i="4"/>
  <c r="C1574" i="4"/>
  <c r="C1573" i="4"/>
  <c r="C1572" i="4"/>
  <c r="C1571" i="4"/>
  <c r="C1570" i="4"/>
  <c r="C1569" i="4"/>
  <c r="C1568" i="4"/>
  <c r="C1567" i="4"/>
  <c r="C1566" i="4"/>
  <c r="C1565" i="4"/>
  <c r="C1564" i="4"/>
  <c r="C1563" i="4"/>
  <c r="C1562" i="4"/>
  <c r="C1561" i="4"/>
  <c r="C1560" i="4"/>
  <c r="C1559" i="4"/>
  <c r="C1558" i="4"/>
  <c r="C1557" i="4"/>
  <c r="C1556" i="4"/>
  <c r="C1555" i="4"/>
  <c r="C1554" i="4"/>
  <c r="C1553" i="4"/>
  <c r="C1552" i="4"/>
  <c r="C1551" i="4"/>
  <c r="C1550" i="4"/>
  <c r="C1549" i="4"/>
  <c r="C1548" i="4"/>
  <c r="C1547" i="4"/>
  <c r="C1546" i="4"/>
  <c r="C1545" i="4"/>
  <c r="C1544" i="4"/>
  <c r="C1543" i="4"/>
  <c r="C1542" i="4"/>
  <c r="C1541" i="4"/>
  <c r="C1540" i="4"/>
  <c r="C1539" i="4"/>
  <c r="C1538" i="4"/>
  <c r="C1537" i="4"/>
  <c r="C1536" i="4"/>
  <c r="C1535" i="4"/>
  <c r="C1534" i="4"/>
  <c r="C1533" i="4"/>
  <c r="C1532" i="4"/>
  <c r="C1531" i="4"/>
  <c r="C1530" i="4"/>
  <c r="C1529" i="4"/>
  <c r="C1528" i="4"/>
  <c r="C1527" i="4"/>
  <c r="C1526" i="4"/>
  <c r="C1525" i="4"/>
  <c r="C1524" i="4"/>
  <c r="C1523" i="4"/>
  <c r="C1522" i="4"/>
  <c r="C1521" i="4"/>
  <c r="C1520" i="4"/>
  <c r="C1519" i="4"/>
  <c r="C1518" i="4"/>
  <c r="C1517" i="4"/>
  <c r="C1516" i="4"/>
  <c r="C1515" i="4"/>
  <c r="C1514" i="4"/>
  <c r="C1513" i="4"/>
  <c r="C1512" i="4"/>
  <c r="C1511" i="4"/>
  <c r="C1510" i="4"/>
  <c r="C1509" i="4"/>
  <c r="C1508" i="4"/>
  <c r="C1507" i="4"/>
  <c r="C1506" i="4"/>
  <c r="C1505" i="4"/>
  <c r="C1504" i="4"/>
  <c r="C1503" i="4"/>
  <c r="C1502" i="4"/>
  <c r="C1501" i="4"/>
  <c r="C1500" i="4"/>
  <c r="C1499" i="4"/>
  <c r="C1498" i="4"/>
  <c r="C1497" i="4"/>
  <c r="C1496" i="4"/>
  <c r="C1495" i="4"/>
  <c r="C1494" i="4"/>
  <c r="C1493" i="4"/>
  <c r="C1492" i="4"/>
  <c r="C1491" i="4"/>
  <c r="C1490" i="4"/>
  <c r="C1489" i="4"/>
  <c r="C1488" i="4"/>
  <c r="C1487" i="4"/>
  <c r="C1486" i="4"/>
  <c r="C1485" i="4"/>
  <c r="C1484" i="4"/>
  <c r="C1483" i="4"/>
  <c r="C1482" i="4"/>
  <c r="C1481" i="4"/>
  <c r="C1480" i="4"/>
  <c r="C1479" i="4"/>
  <c r="C1478" i="4"/>
  <c r="C1477" i="4"/>
  <c r="C1476" i="4"/>
  <c r="C1475" i="4"/>
  <c r="C1474" i="4"/>
  <c r="C1473" i="4"/>
  <c r="C1472" i="4"/>
  <c r="C1471" i="4"/>
  <c r="C1470" i="4"/>
  <c r="C1469" i="4"/>
  <c r="C1468" i="4"/>
  <c r="C1467" i="4"/>
  <c r="C1466" i="4"/>
  <c r="C1465" i="4"/>
  <c r="C1464" i="4"/>
  <c r="C1463" i="4"/>
  <c r="C1462" i="4"/>
  <c r="C1461" i="4"/>
  <c r="C1460" i="4"/>
  <c r="C1459" i="4"/>
  <c r="C1458" i="4"/>
  <c r="C1457" i="4"/>
  <c r="C1456" i="4"/>
  <c r="C1455" i="4"/>
  <c r="C1454" i="4"/>
  <c r="C1453" i="4"/>
  <c r="C1452" i="4"/>
  <c r="C1451" i="4"/>
  <c r="C1450" i="4"/>
  <c r="C1449" i="4"/>
  <c r="C1448" i="4"/>
  <c r="C1447" i="4"/>
  <c r="C1446" i="4"/>
  <c r="C1445" i="4"/>
  <c r="C1444" i="4"/>
  <c r="C1443" i="4"/>
  <c r="C1442" i="4"/>
  <c r="C1441" i="4"/>
  <c r="C1440" i="4"/>
  <c r="C1439" i="4"/>
  <c r="C1438" i="4"/>
  <c r="C1437" i="4"/>
  <c r="C1436" i="4"/>
  <c r="C1435" i="4"/>
  <c r="C1434" i="4"/>
  <c r="C1433" i="4"/>
  <c r="C1432" i="4"/>
  <c r="C1431" i="4"/>
  <c r="C1430" i="4"/>
  <c r="C1429" i="4"/>
  <c r="C1428" i="4"/>
  <c r="C1427" i="4"/>
  <c r="C1426" i="4"/>
  <c r="C1425" i="4"/>
  <c r="C1424" i="4"/>
  <c r="C1423" i="4"/>
  <c r="C1422" i="4"/>
  <c r="C1421" i="4"/>
  <c r="C1420" i="4"/>
  <c r="C1419" i="4"/>
  <c r="C1418" i="4"/>
  <c r="C1417" i="4"/>
  <c r="C1416" i="4"/>
  <c r="C1415" i="4"/>
  <c r="C1414" i="4"/>
  <c r="C1413" i="4"/>
  <c r="C1412" i="4"/>
  <c r="C1411" i="4"/>
  <c r="C1410" i="4"/>
  <c r="C1409" i="4"/>
  <c r="C1408" i="4"/>
  <c r="C1407" i="4"/>
  <c r="C1406" i="4"/>
  <c r="C1405" i="4"/>
  <c r="C1404" i="4"/>
  <c r="C1403" i="4"/>
  <c r="C1402" i="4"/>
  <c r="C1401" i="4"/>
  <c r="C1400" i="4"/>
  <c r="C1399" i="4"/>
  <c r="C1398" i="4"/>
  <c r="C1397" i="4"/>
  <c r="C1396" i="4"/>
  <c r="C1395" i="4"/>
  <c r="C1394" i="4"/>
  <c r="C1393" i="4"/>
  <c r="C1392" i="4"/>
  <c r="C1391" i="4"/>
  <c r="C1390" i="4"/>
  <c r="C1389" i="4"/>
  <c r="C1388" i="4"/>
  <c r="C1387" i="4"/>
  <c r="C1386" i="4"/>
  <c r="C1385" i="4"/>
  <c r="C1384" i="4"/>
  <c r="C1383" i="4"/>
  <c r="C1382" i="4"/>
  <c r="C1381" i="4"/>
  <c r="C1380" i="4"/>
  <c r="C1379" i="4"/>
  <c r="C1378" i="4"/>
  <c r="C1377" i="4"/>
  <c r="C1376" i="4"/>
  <c r="C1375" i="4"/>
  <c r="C1374" i="4"/>
  <c r="C1373" i="4"/>
  <c r="C1372" i="4"/>
  <c r="C1371" i="4"/>
  <c r="C1370" i="4"/>
  <c r="C1369" i="4"/>
  <c r="C1368" i="4"/>
  <c r="C1367" i="4"/>
  <c r="C1366" i="4"/>
  <c r="C1365" i="4"/>
  <c r="C1364" i="4"/>
  <c r="C1363" i="4"/>
  <c r="C1362" i="4"/>
  <c r="C1361" i="4"/>
  <c r="C1360" i="4"/>
  <c r="C1359" i="4"/>
  <c r="C1358" i="4"/>
  <c r="C1357" i="4"/>
  <c r="C1356" i="4"/>
  <c r="C1355" i="4"/>
  <c r="C1354" i="4"/>
  <c r="C1353" i="4"/>
  <c r="C1352" i="4"/>
  <c r="C1351" i="4"/>
  <c r="C1350" i="4"/>
  <c r="C1349" i="4"/>
  <c r="C1348" i="4"/>
  <c r="C1347" i="4"/>
  <c r="C1346" i="4"/>
  <c r="C1345" i="4"/>
  <c r="C1344" i="4"/>
  <c r="C1343" i="4"/>
  <c r="C1342" i="4"/>
  <c r="C1341" i="4"/>
  <c r="C1340" i="4"/>
  <c r="C1339" i="4"/>
  <c r="C1338" i="4"/>
  <c r="C1337" i="4"/>
  <c r="C1336" i="4"/>
  <c r="C1335" i="4"/>
  <c r="C1334" i="4"/>
  <c r="C1333" i="4"/>
  <c r="C1332" i="4"/>
  <c r="C1331" i="4"/>
  <c r="C1330" i="4"/>
  <c r="C1329" i="4"/>
  <c r="C1328" i="4"/>
  <c r="C1327" i="4"/>
  <c r="C1326" i="4"/>
  <c r="C1325" i="4"/>
  <c r="C1324" i="4"/>
  <c r="C1323" i="4"/>
  <c r="C1322" i="4"/>
  <c r="C1321" i="4"/>
  <c r="C1320" i="4"/>
  <c r="C1319" i="4"/>
  <c r="C1318" i="4"/>
  <c r="C1317" i="4"/>
  <c r="C1316" i="4"/>
  <c r="C1315" i="4"/>
  <c r="C1314" i="4"/>
  <c r="C1313" i="4"/>
  <c r="C1312" i="4"/>
  <c r="C1311" i="4"/>
  <c r="C1310" i="4"/>
  <c r="C1309" i="4"/>
  <c r="C1308" i="4"/>
  <c r="C1307" i="4"/>
  <c r="C1306" i="4"/>
  <c r="C1305" i="4"/>
  <c r="C1304" i="4"/>
  <c r="C1303" i="4"/>
  <c r="C1302" i="4"/>
  <c r="C1301" i="4"/>
  <c r="C1300" i="4"/>
  <c r="C1299" i="4"/>
  <c r="C1298" i="4"/>
  <c r="C1297" i="4"/>
  <c r="C1296" i="4"/>
  <c r="C1295" i="4"/>
  <c r="C1294" i="4"/>
  <c r="C1293" i="4"/>
  <c r="C1292" i="4"/>
  <c r="C1291" i="4"/>
  <c r="C1290" i="4"/>
  <c r="C1289" i="4"/>
  <c r="C1288" i="4"/>
  <c r="C1287" i="4"/>
  <c r="C1286" i="4"/>
  <c r="C1285" i="4"/>
  <c r="C1284" i="4"/>
  <c r="C1283" i="4"/>
  <c r="C1282" i="4"/>
  <c r="C1281" i="4"/>
  <c r="C1280" i="4"/>
  <c r="C1279" i="4"/>
  <c r="C1278" i="4"/>
  <c r="C1277" i="4"/>
  <c r="C1276" i="4"/>
  <c r="C1275" i="4"/>
  <c r="C1274" i="4"/>
  <c r="C1273" i="4"/>
  <c r="C1272" i="4"/>
  <c r="C1271" i="4"/>
  <c r="C1270" i="4"/>
  <c r="C1269" i="4"/>
  <c r="C1268" i="4"/>
  <c r="C1267" i="4"/>
  <c r="C1266" i="4"/>
  <c r="C1265" i="4"/>
  <c r="C1264" i="4"/>
  <c r="C1263" i="4"/>
  <c r="C1262" i="4"/>
  <c r="C1261" i="4"/>
  <c r="C1260" i="4"/>
  <c r="C1259" i="4"/>
  <c r="C1258" i="4"/>
  <c r="C1257" i="4"/>
  <c r="C1256" i="4"/>
  <c r="C1255" i="4"/>
  <c r="C1254" i="4"/>
  <c r="C1253" i="4"/>
  <c r="C1252" i="4"/>
  <c r="C1251" i="4"/>
  <c r="C1250" i="4"/>
  <c r="C1249" i="4"/>
  <c r="C1248" i="4"/>
  <c r="C1247" i="4"/>
  <c r="C1246" i="4"/>
  <c r="C1245" i="4"/>
  <c r="C1244" i="4"/>
  <c r="C1243" i="4"/>
  <c r="C1242" i="4"/>
  <c r="C1241" i="4"/>
  <c r="C1240" i="4"/>
  <c r="C1239" i="4"/>
  <c r="C1238" i="4"/>
  <c r="C1237" i="4"/>
  <c r="C1236" i="4"/>
  <c r="C1235" i="4"/>
  <c r="C1234" i="4"/>
  <c r="C1233" i="4"/>
  <c r="C1232" i="4"/>
  <c r="C1231" i="4"/>
  <c r="C1230" i="4"/>
  <c r="C1229" i="4"/>
  <c r="C1228" i="4"/>
  <c r="C1227" i="4"/>
  <c r="C1226" i="4"/>
  <c r="C1225" i="4"/>
  <c r="C1224" i="4"/>
  <c r="C1223" i="4"/>
  <c r="C1222" i="4"/>
  <c r="C1221" i="4"/>
  <c r="C1220" i="4"/>
  <c r="C1219" i="4"/>
  <c r="C1218" i="4"/>
  <c r="C1217" i="4"/>
  <c r="C1216" i="4"/>
  <c r="C1215" i="4"/>
  <c r="C1214" i="4"/>
  <c r="C1213" i="4"/>
  <c r="C1212" i="4"/>
  <c r="C1211" i="4"/>
  <c r="C1210" i="4"/>
  <c r="C1209" i="4"/>
  <c r="C1208" i="4"/>
  <c r="C1207" i="4"/>
  <c r="C1206" i="4"/>
  <c r="C1205" i="4"/>
  <c r="C1204" i="4"/>
  <c r="C1203" i="4"/>
  <c r="C1202" i="4"/>
  <c r="C1201" i="4"/>
  <c r="C1200" i="4"/>
  <c r="C1199" i="4"/>
  <c r="C1198" i="4"/>
  <c r="C1197" i="4"/>
  <c r="C1196" i="4"/>
  <c r="C1195" i="4"/>
  <c r="C1194" i="4"/>
  <c r="C1193" i="4"/>
  <c r="C1192" i="4"/>
  <c r="C1191" i="4"/>
  <c r="C1190" i="4"/>
  <c r="C1189" i="4"/>
  <c r="C1188" i="4"/>
  <c r="C1187" i="4"/>
  <c r="C1186" i="4"/>
  <c r="C1185" i="4"/>
  <c r="C1184" i="4"/>
  <c r="C1183" i="4"/>
  <c r="C1182" i="4"/>
  <c r="C1181" i="4"/>
  <c r="C1180" i="4"/>
  <c r="C1179" i="4"/>
  <c r="C1178" i="4"/>
  <c r="C1177" i="4"/>
  <c r="C1176" i="4"/>
  <c r="C1175" i="4"/>
  <c r="C1174" i="4"/>
  <c r="C1173" i="4"/>
  <c r="C1172" i="4"/>
  <c r="C1171" i="4"/>
  <c r="C1170" i="4"/>
  <c r="C1169" i="4"/>
  <c r="C1168" i="4"/>
  <c r="C1167" i="4"/>
  <c r="C1166" i="4"/>
  <c r="C1165" i="4"/>
  <c r="C1164" i="4"/>
  <c r="C1163" i="4"/>
  <c r="C1162" i="4"/>
  <c r="C1161" i="4"/>
  <c r="C1160" i="4"/>
  <c r="C1159" i="4"/>
  <c r="C1158" i="4"/>
  <c r="C1157" i="4"/>
  <c r="C1156" i="4"/>
  <c r="C1155" i="4"/>
  <c r="C1154" i="4"/>
  <c r="C1153" i="4"/>
  <c r="C1152" i="4"/>
  <c r="C1151" i="4"/>
  <c r="C1150" i="4"/>
  <c r="C1149" i="4"/>
  <c r="C1148" i="4"/>
  <c r="C1147" i="4"/>
  <c r="C1146" i="4"/>
  <c r="C1145" i="4"/>
  <c r="C1144" i="4"/>
  <c r="C1143" i="4"/>
  <c r="C1142" i="4"/>
  <c r="C1141" i="4"/>
  <c r="C1140" i="4"/>
  <c r="C1139" i="4"/>
  <c r="C1138" i="4"/>
  <c r="C1137" i="4"/>
  <c r="C1136" i="4"/>
  <c r="C1135" i="4"/>
  <c r="C1134" i="4"/>
  <c r="C1133" i="4"/>
  <c r="C1132" i="4"/>
  <c r="C1131" i="4"/>
  <c r="C1130" i="4"/>
  <c r="C1129" i="4"/>
  <c r="C1128" i="4"/>
  <c r="C1127" i="4"/>
  <c r="C1126" i="4"/>
  <c r="C1125" i="4"/>
  <c r="C1124" i="4"/>
  <c r="C1123" i="4"/>
  <c r="C1122" i="4"/>
  <c r="C1121" i="4"/>
  <c r="C1120" i="4"/>
  <c r="C1119" i="4"/>
  <c r="C1118" i="4"/>
  <c r="C1117" i="4"/>
  <c r="C1116" i="4"/>
  <c r="C1115" i="4"/>
  <c r="C1114" i="4"/>
  <c r="C1113" i="4"/>
  <c r="C1112" i="4"/>
  <c r="C1111" i="4"/>
  <c r="C1110" i="4"/>
  <c r="C1109" i="4"/>
  <c r="C1108" i="4"/>
  <c r="C1107" i="4"/>
  <c r="C1106" i="4"/>
  <c r="C1105" i="4"/>
  <c r="C1104" i="4"/>
  <c r="C1103" i="4"/>
  <c r="C1102" i="4"/>
  <c r="C1101" i="4"/>
  <c r="C1100" i="4"/>
  <c r="C1099" i="4"/>
  <c r="C1098" i="4"/>
  <c r="C1097" i="4"/>
  <c r="C1096" i="4"/>
  <c r="C1095" i="4"/>
  <c r="C1094" i="4"/>
  <c r="C1093" i="4"/>
  <c r="C1092" i="4"/>
  <c r="C1091" i="4"/>
  <c r="C1090" i="4"/>
  <c r="C1089" i="4"/>
  <c r="C1088" i="4"/>
  <c r="C1087" i="4"/>
  <c r="C1086" i="4"/>
  <c r="C1085" i="4"/>
  <c r="C1084" i="4"/>
  <c r="C1083" i="4"/>
  <c r="C1082" i="4"/>
  <c r="C1081" i="4"/>
  <c r="C1080" i="4"/>
  <c r="C1079" i="4"/>
  <c r="C1078" i="4"/>
  <c r="C1077" i="4"/>
  <c r="C1076" i="4"/>
  <c r="C1075" i="4"/>
  <c r="C1074" i="4"/>
  <c r="C1073" i="4"/>
  <c r="C1072" i="4"/>
  <c r="C1071" i="4"/>
  <c r="C1070" i="4"/>
  <c r="C1069" i="4"/>
  <c r="C1068" i="4"/>
  <c r="C1067" i="4"/>
  <c r="C1066" i="4"/>
  <c r="C1065" i="4"/>
  <c r="C1064" i="4"/>
  <c r="C1063" i="4"/>
  <c r="C1062" i="4"/>
  <c r="C1061" i="4"/>
  <c r="C1060" i="4"/>
  <c r="C1059" i="4"/>
  <c r="C1058" i="4"/>
  <c r="C1057" i="4"/>
  <c r="C1056" i="4"/>
  <c r="C1055" i="4"/>
  <c r="C1054" i="4"/>
  <c r="C1053" i="4"/>
  <c r="C1052" i="4"/>
  <c r="C1051" i="4"/>
  <c r="C1050" i="4"/>
  <c r="C1049" i="4"/>
  <c r="C1048" i="4"/>
  <c r="C1047" i="4"/>
  <c r="C1046" i="4"/>
  <c r="C1045" i="4"/>
  <c r="C1044" i="4"/>
  <c r="C1043" i="4"/>
  <c r="C1042" i="4"/>
  <c r="C1041" i="4"/>
  <c r="C1040" i="4"/>
  <c r="C1039" i="4"/>
  <c r="C1038" i="4"/>
  <c r="C1037" i="4"/>
  <c r="C1036" i="4"/>
  <c r="C1035" i="4"/>
  <c r="C1034" i="4"/>
  <c r="C1033" i="4"/>
  <c r="C1032" i="4"/>
  <c r="C1031" i="4"/>
  <c r="C1030" i="4"/>
  <c r="C1029" i="4"/>
  <c r="C1028" i="4"/>
  <c r="C1027" i="4"/>
  <c r="C1026" i="4"/>
  <c r="C1025" i="4"/>
  <c r="C1024" i="4"/>
  <c r="C1023" i="4"/>
  <c r="C1022" i="4"/>
  <c r="C1021" i="4"/>
  <c r="C1020" i="4"/>
  <c r="C1019" i="4"/>
  <c r="C1018" i="4"/>
  <c r="C1017" i="4"/>
  <c r="C1016" i="4"/>
  <c r="C1015" i="4"/>
  <c r="C1014" i="4"/>
  <c r="C1013" i="4"/>
  <c r="C1012" i="4"/>
  <c r="C1011" i="4"/>
  <c r="C1010" i="4"/>
  <c r="C1009" i="4"/>
  <c r="C1008" i="4"/>
  <c r="C1007" i="4"/>
  <c r="C1006" i="4"/>
  <c r="C1005" i="4"/>
  <c r="C1004" i="4"/>
  <c r="C1003" i="4"/>
  <c r="C1002" i="4"/>
  <c r="C1001" i="4"/>
  <c r="C1000" i="4"/>
  <c r="C999" i="4"/>
  <c r="C998" i="4"/>
  <c r="C997" i="4"/>
  <c r="C996" i="4"/>
  <c r="C995" i="4"/>
  <c r="C994" i="4"/>
  <c r="C993" i="4"/>
  <c r="C992" i="4"/>
  <c r="C991" i="4"/>
  <c r="C990" i="4"/>
  <c r="C989" i="4"/>
  <c r="C988" i="4"/>
  <c r="C987" i="4"/>
  <c r="C986" i="4"/>
  <c r="C985" i="4"/>
  <c r="C984" i="4"/>
  <c r="C983" i="4"/>
  <c r="C982" i="4"/>
  <c r="C981" i="4"/>
  <c r="C980" i="4"/>
  <c r="C979" i="4"/>
  <c r="C978" i="4"/>
  <c r="C977" i="4"/>
  <c r="C976" i="4"/>
  <c r="C975" i="4"/>
  <c r="C974" i="4"/>
  <c r="C973" i="4"/>
  <c r="C972" i="4"/>
  <c r="C971" i="4"/>
  <c r="C970" i="4"/>
  <c r="C969" i="4"/>
  <c r="C968" i="4"/>
  <c r="C967" i="4"/>
  <c r="C966" i="4"/>
  <c r="C965" i="4"/>
  <c r="C964" i="4"/>
  <c r="C963" i="4"/>
  <c r="C962" i="4"/>
  <c r="C961" i="4"/>
  <c r="C960" i="4"/>
  <c r="C959" i="4"/>
  <c r="C958" i="4"/>
  <c r="C957" i="4"/>
  <c r="C956" i="4"/>
  <c r="C955" i="4"/>
  <c r="C954" i="4"/>
  <c r="C953" i="4"/>
  <c r="C952" i="4"/>
  <c r="C951" i="4"/>
  <c r="C950" i="4"/>
  <c r="C949" i="4"/>
  <c r="C948" i="4"/>
  <c r="C947" i="4"/>
  <c r="C946" i="4"/>
  <c r="C945" i="4"/>
  <c r="C944" i="4"/>
  <c r="C943" i="4"/>
  <c r="C942" i="4"/>
  <c r="C941" i="4"/>
  <c r="C940" i="4"/>
  <c r="C939" i="4"/>
  <c r="C938" i="4"/>
  <c r="C937" i="4"/>
  <c r="C936" i="4"/>
  <c r="C935" i="4"/>
  <c r="C934" i="4"/>
  <c r="C933" i="4"/>
  <c r="C932" i="4"/>
  <c r="C931" i="4"/>
  <c r="C930" i="4"/>
  <c r="C929" i="4"/>
  <c r="C928" i="4"/>
  <c r="C927" i="4"/>
  <c r="C926" i="4"/>
  <c r="C925" i="4"/>
  <c r="C924" i="4"/>
  <c r="C923" i="4"/>
  <c r="C922" i="4"/>
  <c r="C921" i="4"/>
  <c r="C920" i="4"/>
  <c r="C919" i="4"/>
  <c r="C918" i="4"/>
  <c r="C917" i="4"/>
  <c r="C916" i="4"/>
  <c r="C915" i="4"/>
  <c r="C914" i="4"/>
  <c r="C913" i="4"/>
  <c r="C912" i="4"/>
  <c r="C911" i="4"/>
  <c r="C910" i="4"/>
  <c r="C909" i="4"/>
  <c r="C908" i="4"/>
  <c r="C907" i="4"/>
  <c r="C906" i="4"/>
  <c r="C905" i="4"/>
  <c r="C904" i="4"/>
  <c r="C903" i="4"/>
  <c r="C902" i="4"/>
  <c r="C901" i="4"/>
  <c r="C900" i="4"/>
  <c r="C899" i="4"/>
  <c r="C898" i="4"/>
  <c r="C897" i="4"/>
  <c r="C896" i="4"/>
  <c r="C895" i="4"/>
  <c r="C894" i="4"/>
  <c r="C893" i="4"/>
  <c r="C892" i="4"/>
  <c r="C891" i="4"/>
  <c r="C890" i="4"/>
  <c r="C889" i="4"/>
  <c r="C888" i="4"/>
  <c r="C887" i="4"/>
  <c r="C886" i="4"/>
  <c r="C885" i="4"/>
  <c r="C884" i="4"/>
  <c r="C883" i="4"/>
  <c r="C882" i="4"/>
  <c r="C881" i="4"/>
  <c r="C880" i="4"/>
  <c r="C879" i="4"/>
  <c r="C878" i="4"/>
  <c r="C877" i="4"/>
  <c r="C876" i="4"/>
  <c r="C875" i="4"/>
  <c r="C874" i="4"/>
  <c r="C873" i="4"/>
  <c r="C872" i="4"/>
  <c r="C871" i="4"/>
  <c r="C870" i="4"/>
  <c r="C869" i="4"/>
  <c r="C868" i="4"/>
  <c r="C867" i="4"/>
  <c r="C866" i="4"/>
  <c r="C865" i="4"/>
  <c r="C864" i="4"/>
  <c r="C863" i="4"/>
  <c r="C862" i="4"/>
  <c r="C861" i="4"/>
  <c r="C860" i="4"/>
  <c r="C859" i="4"/>
  <c r="C858" i="4"/>
  <c r="C857" i="4"/>
  <c r="C856" i="4"/>
  <c r="C855" i="4"/>
  <c r="C854" i="4"/>
  <c r="C853" i="4"/>
  <c r="C852" i="4"/>
  <c r="C851" i="4"/>
  <c r="C850" i="4"/>
  <c r="C849" i="4"/>
  <c r="C848" i="4"/>
  <c r="C847" i="4"/>
  <c r="C846" i="4"/>
  <c r="C845" i="4"/>
  <c r="C844" i="4"/>
  <c r="C843" i="4"/>
  <c r="C842" i="4"/>
  <c r="C841" i="4"/>
  <c r="C840" i="4"/>
  <c r="C839" i="4"/>
  <c r="C838" i="4"/>
  <c r="C837" i="4"/>
  <c r="C836" i="4"/>
  <c r="C835" i="4"/>
  <c r="C834" i="4"/>
  <c r="C833" i="4"/>
  <c r="C832" i="4"/>
  <c r="C831" i="4"/>
  <c r="C830" i="4"/>
  <c r="C829" i="4"/>
  <c r="C828" i="4"/>
  <c r="C827" i="4"/>
  <c r="C826" i="4"/>
  <c r="C825" i="4"/>
  <c r="C824" i="4"/>
  <c r="C823" i="4"/>
  <c r="C822" i="4"/>
  <c r="C821" i="4"/>
  <c r="C820" i="4"/>
  <c r="C819" i="4"/>
  <c r="C818" i="4"/>
  <c r="C817" i="4"/>
  <c r="C816" i="4"/>
  <c r="C815" i="4"/>
  <c r="C814" i="4"/>
  <c r="C813" i="4"/>
  <c r="C812" i="4"/>
  <c r="C811" i="4"/>
  <c r="C810" i="4"/>
  <c r="C809" i="4"/>
  <c r="C808" i="4"/>
  <c r="C807" i="4"/>
  <c r="C806" i="4"/>
  <c r="C805" i="4"/>
  <c r="C804" i="4"/>
  <c r="C803" i="4"/>
  <c r="C802" i="4"/>
  <c r="C801" i="4"/>
  <c r="C800" i="4"/>
  <c r="C799" i="4"/>
  <c r="C798" i="4"/>
  <c r="C797" i="4"/>
  <c r="C796" i="4"/>
  <c r="C795" i="4"/>
  <c r="C794" i="4"/>
  <c r="C793" i="4"/>
  <c r="C792" i="4"/>
  <c r="C791" i="4"/>
  <c r="C790" i="4"/>
  <c r="C789" i="4"/>
  <c r="C788" i="4"/>
  <c r="C787" i="4"/>
  <c r="C786" i="4"/>
  <c r="C785" i="4"/>
  <c r="C784" i="4"/>
  <c r="C783" i="4"/>
  <c r="C782" i="4"/>
  <c r="C781" i="4"/>
  <c r="C780" i="4"/>
  <c r="C779" i="4"/>
  <c r="C778" i="4"/>
  <c r="C777" i="4"/>
  <c r="C776" i="4"/>
  <c r="C775" i="4"/>
  <c r="C774" i="4"/>
  <c r="C773" i="4"/>
  <c r="C772" i="4"/>
  <c r="C771" i="4"/>
  <c r="C770" i="4"/>
  <c r="C769" i="4"/>
  <c r="C768" i="4"/>
  <c r="C767" i="4"/>
  <c r="C766" i="4"/>
  <c r="C765" i="4"/>
  <c r="C764" i="4"/>
  <c r="C763" i="4"/>
  <c r="C762" i="4"/>
  <c r="C761" i="4"/>
  <c r="C760" i="4"/>
  <c r="C759" i="4"/>
  <c r="C758" i="4"/>
  <c r="C757" i="4"/>
  <c r="C756" i="4"/>
  <c r="C755" i="4"/>
  <c r="C754" i="4"/>
  <c r="C753" i="4"/>
  <c r="C752" i="4"/>
  <c r="C751" i="4"/>
  <c r="C750" i="4"/>
  <c r="C749" i="4"/>
  <c r="C748" i="4"/>
  <c r="C747" i="4"/>
  <c r="C746" i="4"/>
  <c r="C745" i="4"/>
  <c r="C744" i="4"/>
  <c r="C743" i="4"/>
  <c r="C742" i="4"/>
  <c r="C741" i="4"/>
  <c r="C740" i="4"/>
  <c r="C739" i="4"/>
  <c r="C738" i="4"/>
  <c r="C737" i="4"/>
  <c r="C736" i="4"/>
  <c r="C735" i="4"/>
  <c r="C734" i="4"/>
  <c r="C733" i="4"/>
  <c r="C732" i="4"/>
  <c r="C731" i="4"/>
  <c r="C730" i="4"/>
  <c r="C729" i="4"/>
  <c r="C728" i="4"/>
  <c r="C727" i="4"/>
  <c r="C726" i="4"/>
  <c r="C725" i="4"/>
  <c r="C724" i="4"/>
  <c r="C723" i="4"/>
  <c r="C722" i="4"/>
  <c r="C721" i="4"/>
  <c r="C720" i="4"/>
  <c r="C719" i="4"/>
  <c r="C718" i="4"/>
  <c r="C717" i="4"/>
  <c r="C716" i="4"/>
  <c r="C715" i="4"/>
  <c r="C714" i="4"/>
  <c r="C713" i="4"/>
  <c r="C712" i="4"/>
  <c r="C711" i="4"/>
  <c r="C710" i="4"/>
  <c r="C709" i="4"/>
  <c r="C708" i="4"/>
  <c r="C707" i="4"/>
  <c r="C706" i="4"/>
  <c r="C705" i="4"/>
  <c r="C704" i="4"/>
  <c r="C703" i="4"/>
  <c r="C702" i="4"/>
  <c r="C701" i="4"/>
  <c r="C700" i="4"/>
  <c r="C699" i="4"/>
  <c r="C698" i="4"/>
  <c r="C697" i="4"/>
  <c r="C696" i="4"/>
  <c r="C695" i="4"/>
  <c r="C694" i="4"/>
  <c r="C693" i="4"/>
  <c r="C692" i="4"/>
  <c r="C691" i="4"/>
  <c r="C690" i="4"/>
  <c r="C689" i="4"/>
  <c r="C688" i="4"/>
  <c r="C687" i="4"/>
  <c r="C686" i="4"/>
  <c r="C685" i="4"/>
  <c r="C684" i="4"/>
  <c r="C683" i="4"/>
  <c r="C682" i="4"/>
  <c r="C681" i="4"/>
  <c r="C680" i="4"/>
  <c r="C679" i="4"/>
  <c r="C678" i="4"/>
  <c r="C677" i="4"/>
  <c r="C676" i="4"/>
  <c r="C675" i="4"/>
  <c r="C674" i="4"/>
  <c r="C673" i="4"/>
  <c r="C672" i="4"/>
  <c r="C671" i="4"/>
  <c r="C670" i="4"/>
  <c r="C669" i="4"/>
  <c r="C668" i="4"/>
  <c r="C667" i="4"/>
  <c r="C666" i="4"/>
  <c r="C665" i="4"/>
  <c r="C664" i="4"/>
  <c r="C663" i="4"/>
  <c r="C662" i="4"/>
  <c r="C661" i="4"/>
  <c r="C660" i="4"/>
  <c r="C659" i="4"/>
  <c r="C658" i="4"/>
  <c r="C657" i="4"/>
  <c r="C656" i="4"/>
  <c r="C655" i="4"/>
  <c r="C654" i="4"/>
  <c r="C653" i="4"/>
  <c r="C652" i="4"/>
  <c r="C651" i="4"/>
  <c r="C650" i="4"/>
  <c r="C649" i="4"/>
  <c r="C648" i="4"/>
  <c r="C647" i="4"/>
  <c r="C646" i="4"/>
  <c r="C645" i="4"/>
  <c r="C644" i="4"/>
  <c r="C643" i="4"/>
  <c r="C642" i="4"/>
  <c r="C641" i="4"/>
  <c r="C640" i="4"/>
  <c r="C639" i="4"/>
  <c r="C638" i="4"/>
  <c r="C637" i="4"/>
  <c r="C636" i="4"/>
  <c r="C635" i="4"/>
  <c r="C634" i="4"/>
  <c r="C633" i="4"/>
  <c r="C632" i="4"/>
  <c r="C631" i="4"/>
  <c r="C630" i="4"/>
  <c r="C629" i="4"/>
  <c r="C628" i="4"/>
  <c r="C627" i="4"/>
  <c r="C626" i="4"/>
  <c r="C625" i="4"/>
  <c r="C624" i="4"/>
  <c r="C623" i="4"/>
  <c r="C622" i="4"/>
  <c r="C621" i="4"/>
  <c r="C620" i="4"/>
  <c r="C619" i="4"/>
  <c r="C618" i="4"/>
  <c r="C617" i="4"/>
  <c r="C616" i="4"/>
  <c r="C615" i="4"/>
  <c r="C614" i="4"/>
  <c r="C613" i="4"/>
  <c r="C612" i="4"/>
  <c r="C611" i="4"/>
  <c r="C610" i="4"/>
  <c r="C609" i="4"/>
  <c r="C608" i="4"/>
  <c r="C607" i="4"/>
  <c r="C606" i="4"/>
  <c r="C605" i="4"/>
  <c r="C604" i="4"/>
  <c r="C603" i="4"/>
  <c r="C602" i="4"/>
  <c r="C601" i="4"/>
  <c r="C600" i="4"/>
  <c r="C599" i="4"/>
  <c r="C598" i="4"/>
  <c r="C597" i="4"/>
  <c r="C596" i="4"/>
  <c r="C595" i="4"/>
  <c r="C594" i="4"/>
  <c r="C593" i="4"/>
  <c r="C592" i="4"/>
  <c r="C591" i="4"/>
  <c r="C590" i="4"/>
  <c r="C589" i="4"/>
  <c r="C588" i="4"/>
  <c r="C587" i="4"/>
  <c r="C586" i="4"/>
  <c r="C585" i="4"/>
  <c r="C584" i="4"/>
  <c r="C583" i="4"/>
  <c r="C582" i="4"/>
  <c r="C581" i="4"/>
  <c r="C580" i="4"/>
  <c r="C579" i="4"/>
  <c r="C578" i="4"/>
  <c r="C577" i="4"/>
  <c r="C576" i="4"/>
  <c r="C575" i="4"/>
  <c r="C574" i="4"/>
  <c r="C573" i="4"/>
  <c r="C572" i="4"/>
  <c r="C571" i="4"/>
  <c r="C570" i="4"/>
  <c r="C569" i="4"/>
  <c r="C568" i="4"/>
  <c r="C567" i="4"/>
  <c r="C566" i="4"/>
  <c r="C565" i="4"/>
  <c r="C564" i="4"/>
  <c r="C563" i="4"/>
  <c r="C562" i="4"/>
  <c r="C561" i="4"/>
  <c r="C560" i="4"/>
  <c r="C559" i="4"/>
  <c r="C558" i="4"/>
  <c r="C557" i="4"/>
  <c r="C556" i="4"/>
  <c r="C555" i="4"/>
  <c r="C554" i="4"/>
  <c r="C553" i="4"/>
  <c r="C552" i="4"/>
  <c r="C551" i="4"/>
  <c r="C550" i="4"/>
  <c r="C549" i="4"/>
  <c r="C548" i="4"/>
  <c r="C547" i="4"/>
  <c r="C546" i="4"/>
  <c r="C545" i="4"/>
  <c r="C544" i="4"/>
  <c r="C543" i="4"/>
  <c r="C542" i="4"/>
  <c r="C541" i="4"/>
  <c r="C540" i="4"/>
  <c r="C539" i="4"/>
  <c r="C538" i="4"/>
  <c r="C537" i="4"/>
  <c r="C536" i="4"/>
  <c r="C535" i="4"/>
  <c r="C534" i="4"/>
  <c r="C533" i="4"/>
  <c r="C532" i="4"/>
  <c r="C531" i="4"/>
  <c r="C530" i="4"/>
  <c r="C529" i="4"/>
  <c r="C528" i="4"/>
  <c r="C527" i="4"/>
  <c r="C526" i="4"/>
  <c r="C525" i="4"/>
  <c r="C524" i="4"/>
  <c r="C523" i="4"/>
  <c r="C522" i="4"/>
  <c r="C521" i="4"/>
  <c r="C520" i="4"/>
  <c r="C519" i="4"/>
  <c r="C518" i="4"/>
  <c r="C517" i="4"/>
  <c r="C516" i="4"/>
  <c r="C515" i="4"/>
  <c r="C514" i="4"/>
  <c r="C513" i="4"/>
  <c r="C512" i="4"/>
  <c r="C511" i="4"/>
  <c r="C510" i="4"/>
  <c r="C509" i="4"/>
  <c r="C508" i="4"/>
  <c r="C507" i="4"/>
  <c r="C506" i="4"/>
  <c r="C505" i="4"/>
  <c r="C504" i="4"/>
  <c r="C503" i="4"/>
  <c r="C502" i="4"/>
  <c r="C501" i="4"/>
  <c r="C500" i="4"/>
  <c r="C499" i="4"/>
  <c r="C498" i="4"/>
  <c r="C497" i="4"/>
  <c r="C496" i="4"/>
  <c r="C495" i="4"/>
  <c r="C494" i="4"/>
  <c r="C493" i="4"/>
  <c r="C492" i="4"/>
  <c r="C491" i="4"/>
  <c r="C490" i="4"/>
  <c r="C489" i="4"/>
  <c r="C488" i="4"/>
  <c r="C487" i="4"/>
  <c r="C486" i="4"/>
  <c r="C485" i="4"/>
  <c r="C484" i="4"/>
  <c r="C483" i="4"/>
  <c r="C482" i="4"/>
  <c r="C481" i="4"/>
  <c r="C480" i="4"/>
  <c r="C479" i="4"/>
  <c r="C478" i="4"/>
  <c r="C477" i="4"/>
  <c r="C476" i="4"/>
  <c r="C475" i="4"/>
  <c r="C474" i="4"/>
  <c r="C473" i="4"/>
  <c r="C472" i="4"/>
  <c r="C471" i="4"/>
  <c r="C470" i="4"/>
  <c r="C469" i="4"/>
  <c r="C468" i="4"/>
  <c r="C467" i="4"/>
  <c r="C466" i="4"/>
  <c r="C465" i="4"/>
  <c r="C464" i="4"/>
  <c r="C463" i="4"/>
  <c r="C462" i="4"/>
  <c r="C461" i="4"/>
  <c r="C460" i="4"/>
  <c r="C459" i="4"/>
  <c r="C458" i="4"/>
  <c r="C457" i="4"/>
  <c r="C456" i="4"/>
  <c r="C455" i="4"/>
  <c r="C454" i="4"/>
  <c r="C453" i="4"/>
  <c r="C452" i="4"/>
  <c r="C451" i="4"/>
  <c r="C450" i="4"/>
  <c r="C449" i="4"/>
  <c r="C448" i="4"/>
  <c r="C447" i="4"/>
  <c r="C446" i="4"/>
  <c r="C445" i="4"/>
  <c r="C444" i="4"/>
  <c r="C443" i="4"/>
  <c r="C442" i="4"/>
  <c r="C441" i="4"/>
  <c r="C440" i="4"/>
  <c r="C439" i="4"/>
  <c r="C438" i="4"/>
  <c r="C437" i="4"/>
  <c r="C436" i="4"/>
  <c r="C435" i="4"/>
  <c r="C434" i="4"/>
  <c r="C433" i="4"/>
  <c r="C432" i="4"/>
  <c r="C431" i="4"/>
  <c r="C430" i="4"/>
  <c r="C429" i="4"/>
  <c r="C428" i="4"/>
  <c r="C427" i="4"/>
  <c r="C426" i="4"/>
  <c r="C425" i="4"/>
  <c r="C424" i="4"/>
  <c r="C423" i="4"/>
  <c r="C422" i="4"/>
  <c r="C421" i="4"/>
  <c r="C420" i="4"/>
  <c r="C419" i="4"/>
  <c r="C418" i="4"/>
  <c r="C417" i="4"/>
  <c r="C416" i="4"/>
  <c r="C415" i="4"/>
  <c r="C414" i="4"/>
  <c r="C413" i="4"/>
  <c r="C412" i="4"/>
  <c r="C411" i="4"/>
  <c r="C410" i="4"/>
  <c r="C409" i="4"/>
  <c r="C408" i="4"/>
  <c r="C407" i="4"/>
  <c r="C406" i="4"/>
  <c r="C405" i="4"/>
  <c r="C404" i="4"/>
  <c r="C403" i="4"/>
  <c r="C402" i="4"/>
  <c r="C401" i="4"/>
  <c r="C400" i="4"/>
  <c r="C399" i="4"/>
  <c r="C398" i="4"/>
  <c r="C397" i="4"/>
  <c r="C396" i="4"/>
  <c r="C395" i="4"/>
  <c r="C394" i="4"/>
  <c r="C393" i="4"/>
  <c r="C392" i="4"/>
  <c r="C391" i="4"/>
  <c r="C390" i="4"/>
  <c r="C389" i="4"/>
  <c r="C388" i="4"/>
  <c r="C387" i="4"/>
  <c r="C386" i="4"/>
  <c r="C385" i="4"/>
  <c r="C384" i="4"/>
  <c r="C383" i="4"/>
  <c r="C382" i="4"/>
  <c r="C381" i="4"/>
  <c r="C380" i="4"/>
  <c r="C379" i="4"/>
  <c r="C378" i="4"/>
  <c r="C377" i="4"/>
  <c r="C376" i="4"/>
  <c r="C375" i="4"/>
  <c r="C374" i="4"/>
  <c r="C373" i="4"/>
  <c r="C372" i="4"/>
  <c r="C371" i="4"/>
  <c r="C370" i="4"/>
  <c r="C369" i="4"/>
  <c r="C368" i="4"/>
  <c r="C367" i="4"/>
  <c r="C366" i="4"/>
  <c r="C365" i="4"/>
  <c r="C364" i="4"/>
  <c r="C363" i="4"/>
  <c r="C362" i="4"/>
  <c r="C361" i="4"/>
  <c r="C360" i="4"/>
  <c r="C359" i="4"/>
  <c r="C358" i="4"/>
  <c r="C357" i="4"/>
  <c r="C356" i="4"/>
  <c r="C355" i="4"/>
  <c r="C354" i="4"/>
  <c r="C353" i="4"/>
  <c r="C352" i="4"/>
  <c r="C351" i="4"/>
  <c r="C350" i="4"/>
  <c r="C349" i="4"/>
  <c r="C348" i="4"/>
  <c r="C347" i="4"/>
  <c r="C346" i="4"/>
  <c r="C345" i="4"/>
  <c r="C344" i="4"/>
  <c r="C343" i="4"/>
  <c r="C342" i="4"/>
  <c r="C341" i="4"/>
  <c r="C340" i="4"/>
  <c r="C339" i="4"/>
  <c r="C338" i="4"/>
  <c r="C337" i="4"/>
  <c r="C336" i="4"/>
  <c r="C335" i="4"/>
  <c r="C334" i="4"/>
  <c r="C333" i="4"/>
  <c r="C332" i="4"/>
  <c r="C331" i="4"/>
  <c r="C330" i="4"/>
  <c r="C329" i="4"/>
  <c r="C328" i="4"/>
  <c r="C327" i="4"/>
  <c r="C326" i="4"/>
  <c r="C325" i="4"/>
  <c r="C324" i="4"/>
  <c r="C323" i="4"/>
  <c r="C322" i="4"/>
  <c r="C321" i="4"/>
  <c r="C320" i="4"/>
  <c r="C319" i="4"/>
  <c r="C318" i="4"/>
  <c r="C317" i="4"/>
  <c r="C316" i="4"/>
  <c r="C315" i="4"/>
  <c r="C314" i="4"/>
  <c r="C313" i="4"/>
  <c r="C312" i="4"/>
  <c r="C311" i="4"/>
  <c r="C310" i="4"/>
  <c r="C309" i="4"/>
  <c r="C308" i="4"/>
  <c r="C307" i="4"/>
  <c r="C306" i="4"/>
  <c r="C305" i="4"/>
  <c r="C304" i="4"/>
  <c r="C303" i="4"/>
  <c r="C302" i="4"/>
  <c r="C301" i="4"/>
  <c r="C300" i="4"/>
  <c r="C299" i="4"/>
  <c r="C298" i="4"/>
  <c r="C297" i="4"/>
  <c r="C296" i="4"/>
  <c r="C295" i="4"/>
  <c r="C294" i="4"/>
  <c r="C293" i="4"/>
  <c r="C292" i="4"/>
  <c r="C291" i="4"/>
  <c r="C290" i="4"/>
  <c r="C289" i="4"/>
  <c r="C288" i="4"/>
  <c r="C287" i="4"/>
  <c r="C286" i="4"/>
  <c r="C285" i="4"/>
  <c r="C284" i="4"/>
  <c r="C283" i="4"/>
  <c r="C282" i="4"/>
  <c r="C281" i="4"/>
  <c r="C280" i="4"/>
  <c r="C279" i="4"/>
  <c r="C278" i="4"/>
  <c r="C277" i="4"/>
  <c r="C276" i="4"/>
  <c r="C275" i="4"/>
  <c r="C274" i="4"/>
  <c r="C273" i="4"/>
  <c r="C272" i="4"/>
  <c r="C271" i="4"/>
  <c r="C270" i="4"/>
  <c r="C269" i="4"/>
  <c r="C268" i="4"/>
  <c r="C267" i="4"/>
  <c r="C266" i="4"/>
  <c r="C265" i="4"/>
  <c r="C264" i="4"/>
  <c r="C263" i="4"/>
  <c r="C262" i="4"/>
  <c r="C261" i="4"/>
  <c r="C260" i="4"/>
  <c r="C259" i="4"/>
  <c r="C258" i="4"/>
  <c r="C257" i="4"/>
  <c r="C256" i="4"/>
  <c r="C255" i="4"/>
  <c r="C254" i="4"/>
  <c r="C253" i="4"/>
  <c r="C252" i="4"/>
  <c r="C251" i="4"/>
  <c r="C250" i="4"/>
  <c r="C249" i="4"/>
  <c r="C248" i="4"/>
  <c r="C247" i="4"/>
  <c r="C246" i="4"/>
  <c r="C245" i="4"/>
  <c r="C244" i="4"/>
  <c r="C243" i="4"/>
  <c r="C242" i="4"/>
  <c r="C241" i="4"/>
  <c r="C240" i="4"/>
  <c r="C239" i="4"/>
  <c r="C238" i="4"/>
  <c r="C237" i="4"/>
  <c r="C236" i="4"/>
  <c r="C235" i="4"/>
  <c r="C234" i="4"/>
  <c r="C233" i="4"/>
  <c r="C232" i="4"/>
  <c r="C231" i="4"/>
  <c r="C230" i="4"/>
  <c r="C229" i="4"/>
  <c r="C228" i="4"/>
  <c r="C227" i="4"/>
  <c r="C226" i="4"/>
  <c r="C225" i="4"/>
  <c r="C224" i="4"/>
  <c r="C223" i="4"/>
  <c r="C222" i="4"/>
  <c r="C221" i="4"/>
  <c r="C220" i="4"/>
  <c r="C219" i="4"/>
  <c r="C218" i="4"/>
  <c r="C217" i="4"/>
  <c r="C216" i="4"/>
  <c r="C215" i="4"/>
  <c r="C214" i="4"/>
  <c r="C213" i="4"/>
  <c r="C212" i="4"/>
  <c r="C211" i="4"/>
  <c r="C210" i="4"/>
  <c r="C209" i="4"/>
  <c r="C208" i="4"/>
  <c r="C207" i="4"/>
  <c r="C206" i="4"/>
  <c r="C205" i="4"/>
  <c r="C204" i="4"/>
  <c r="C203" i="4"/>
  <c r="C202" i="4"/>
  <c r="C201" i="4"/>
  <c r="C200" i="4"/>
  <c r="C199" i="4"/>
  <c r="C198" i="4"/>
  <c r="C197" i="4"/>
  <c r="C196" i="4"/>
  <c r="C195" i="4"/>
  <c r="C194" i="4"/>
  <c r="C193" i="4"/>
  <c r="C192" i="4"/>
  <c r="C191" i="4"/>
  <c r="C190" i="4"/>
  <c r="C189" i="4"/>
  <c r="C188" i="4"/>
  <c r="C187" i="4"/>
  <c r="C186" i="4"/>
  <c r="C185" i="4"/>
  <c r="C184" i="4"/>
  <c r="C183" i="4"/>
  <c r="C182" i="4"/>
  <c r="C181" i="4"/>
  <c r="C180" i="4"/>
  <c r="C179" i="4"/>
  <c r="C178" i="4"/>
  <c r="C177" i="4"/>
  <c r="C176" i="4"/>
  <c r="C175" i="4"/>
  <c r="C174" i="4"/>
  <c r="C173" i="4"/>
  <c r="C172" i="4"/>
  <c r="C171" i="4"/>
  <c r="C170" i="4"/>
  <c r="C169" i="4"/>
  <c r="C168" i="4"/>
  <c r="C167" i="4"/>
  <c r="C166" i="4"/>
  <c r="C165" i="4"/>
  <c r="C164" i="4"/>
  <c r="C163" i="4"/>
  <c r="C162" i="4"/>
  <c r="C161" i="4"/>
  <c r="C160" i="4"/>
  <c r="C159" i="4"/>
  <c r="C158" i="4"/>
  <c r="C157" i="4"/>
  <c r="C156" i="4"/>
  <c r="C155" i="4"/>
  <c r="C154" i="4"/>
  <c r="C153" i="4"/>
  <c r="C152" i="4"/>
  <c r="C151" i="4"/>
  <c r="C150" i="4"/>
  <c r="C149" i="4"/>
  <c r="C148" i="4"/>
  <c r="C147" i="4"/>
  <c r="C146" i="4"/>
  <c r="C145" i="4"/>
  <c r="C144" i="4"/>
  <c r="C143" i="4"/>
  <c r="C142" i="4"/>
  <c r="C141" i="4"/>
  <c r="C140" i="4"/>
  <c r="C139" i="4"/>
  <c r="C138" i="4"/>
  <c r="C137" i="4"/>
  <c r="C136" i="4"/>
  <c r="C135" i="4"/>
  <c r="C134" i="4"/>
  <c r="C133" i="4"/>
  <c r="C132" i="4"/>
  <c r="C131" i="4"/>
  <c r="C130" i="4"/>
  <c r="C129" i="4"/>
  <c r="C128" i="4"/>
  <c r="C127" i="4"/>
  <c r="C126" i="4"/>
  <c r="C125" i="4"/>
  <c r="C124" i="4"/>
  <c r="C123" i="4"/>
  <c r="C122" i="4"/>
  <c r="C121" i="4"/>
  <c r="C120" i="4"/>
  <c r="C119" i="4"/>
  <c r="C118" i="4"/>
  <c r="C117" i="4"/>
  <c r="C116" i="4"/>
  <c r="C115" i="4"/>
  <c r="C114" i="4"/>
  <c r="C113" i="4"/>
  <c r="C112" i="4"/>
  <c r="C111" i="4"/>
  <c r="C110" i="4"/>
  <c r="C109" i="4"/>
  <c r="C108" i="4"/>
  <c r="C107" i="4"/>
  <c r="C106" i="4"/>
  <c r="C105" i="4"/>
  <c r="C104" i="4"/>
  <c r="C103" i="4"/>
  <c r="C102" i="4"/>
  <c r="C101" i="4"/>
  <c r="C100" i="4"/>
  <c r="C99" i="4"/>
  <c r="C98" i="4"/>
  <c r="C97" i="4"/>
  <c r="C96" i="4"/>
  <c r="C95" i="4"/>
  <c r="C94" i="4"/>
  <c r="C93" i="4"/>
  <c r="C92" i="4"/>
  <c r="C91" i="4"/>
  <c r="C90" i="4"/>
  <c r="C89" i="4"/>
  <c r="C88" i="4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1629" i="1"/>
  <c r="C1628" i="1"/>
  <c r="C1627" i="1"/>
  <c r="C1626" i="1"/>
  <c r="C1625" i="1"/>
  <c r="C1624" i="1"/>
  <c r="C1623" i="1"/>
  <c r="C1622" i="1"/>
  <c r="C1621" i="1"/>
  <c r="C1620" i="1"/>
  <c r="C1619" i="1"/>
  <c r="C1618" i="1"/>
  <c r="C1617" i="1"/>
  <c r="C1616" i="1"/>
  <c r="C1615" i="1"/>
  <c r="C1614" i="1"/>
  <c r="C1613" i="1"/>
  <c r="C1612" i="1"/>
  <c r="C1611" i="1"/>
  <c r="C1610" i="1"/>
  <c r="C1609" i="1"/>
  <c r="C1608" i="1"/>
  <c r="C1607" i="1"/>
  <c r="C1606" i="1"/>
  <c r="C1605" i="1"/>
  <c r="C1604" i="1"/>
  <c r="C1603" i="1"/>
  <c r="C1602" i="1"/>
  <c r="C1601" i="1"/>
  <c r="C1600" i="1"/>
  <c r="C1599" i="1"/>
  <c r="C1598" i="1"/>
  <c r="C1597" i="1"/>
  <c r="C1596" i="1"/>
  <c r="C1595" i="1"/>
  <c r="C1594" i="1"/>
  <c r="C1593" i="1"/>
  <c r="C1592" i="1"/>
  <c r="C1591" i="1"/>
  <c r="C1590" i="1"/>
  <c r="C1589" i="1"/>
  <c r="C1588" i="1"/>
  <c r="C1587" i="1"/>
  <c r="C1586" i="1"/>
  <c r="C1585" i="1"/>
  <c r="C1584" i="1"/>
  <c r="C1583" i="1"/>
  <c r="C1582" i="1"/>
  <c r="C1581" i="1"/>
  <c r="C1580" i="1"/>
  <c r="C1579" i="1"/>
  <c r="C1578" i="1"/>
  <c r="C1577" i="1"/>
  <c r="C1576" i="1"/>
  <c r="C1575" i="1"/>
  <c r="C1574" i="1"/>
  <c r="C1573" i="1"/>
  <c r="C1572" i="1"/>
  <c r="C1571" i="1"/>
  <c r="C1570" i="1"/>
  <c r="C1569" i="1"/>
  <c r="C1568" i="1"/>
  <c r="C1567" i="1"/>
  <c r="C1566" i="1"/>
  <c r="C1565" i="1"/>
  <c r="C1564" i="1"/>
  <c r="C1563" i="1"/>
  <c r="C1562" i="1"/>
  <c r="C1561" i="1"/>
  <c r="C1560" i="1"/>
  <c r="C1559" i="1"/>
  <c r="C1558" i="1"/>
  <c r="C1557" i="1"/>
  <c r="BA3" i="5"/>
  <c r="CL17" i="11" l="1"/>
  <c r="CJ17" i="11"/>
  <c r="CK17" i="11"/>
  <c r="CG17" i="11"/>
  <c r="CH17" i="11"/>
  <c r="BW18" i="11"/>
  <c r="BV18" i="11"/>
  <c r="CF18" i="11" s="1"/>
  <c r="CB18" i="11"/>
  <c r="BZ18" i="11"/>
  <c r="CJ18" i="11" s="1"/>
  <c r="BY18" i="11"/>
  <c r="CI18" i="11" s="1"/>
  <c r="BR19" i="11"/>
  <c r="BO19" i="11"/>
  <c r="BP19" i="11"/>
  <c r="BQ19" i="11"/>
  <c r="Z19" i="11"/>
  <c r="BH19" i="11" s="1"/>
  <c r="AD19" i="11"/>
  <c r="BL19" i="11" s="1"/>
  <c r="AA19" i="11"/>
  <c r="BI19" i="11" s="1"/>
  <c r="AE19" i="11"/>
  <c r="BM19" i="11" s="1"/>
  <c r="AB19" i="11"/>
  <c r="BJ19" i="11" s="1"/>
  <c r="AF19" i="11"/>
  <c r="BN19" i="11" s="1"/>
  <c r="AC19" i="11"/>
  <c r="BK19" i="11" s="1"/>
  <c r="X19" i="11"/>
  <c r="BF19" i="11" s="1"/>
  <c r="W19" i="11"/>
  <c r="BE19" i="11" s="1"/>
  <c r="Y19" i="11"/>
  <c r="BG19" i="11" s="1"/>
  <c r="U19" i="11"/>
  <c r="BC19" i="11" s="1"/>
  <c r="R19" i="11"/>
  <c r="AZ19" i="11" s="1"/>
  <c r="P19" i="11"/>
  <c r="AX19" i="11" s="1"/>
  <c r="N19" i="11"/>
  <c r="AV19" i="11" s="1"/>
  <c r="M19" i="11"/>
  <c r="AU19" i="11" s="1"/>
  <c r="V19" i="11"/>
  <c r="BD19" i="11" s="1"/>
  <c r="S19" i="11"/>
  <c r="BA19" i="11" s="1"/>
  <c r="BU19" i="11" s="1"/>
  <c r="CE19" i="11" s="1"/>
  <c r="Q19" i="11"/>
  <c r="AY19" i="11" s="1"/>
  <c r="K19" i="11"/>
  <c r="AS19" i="11" s="1"/>
  <c r="T19" i="11"/>
  <c r="BB19" i="11" s="1"/>
  <c r="O19" i="11"/>
  <c r="AW19" i="11" s="1"/>
  <c r="L19" i="11"/>
  <c r="AT19" i="11" s="1"/>
  <c r="J19" i="11"/>
  <c r="AR19" i="11" s="1"/>
  <c r="I19" i="11"/>
  <c r="AQ19" i="11" s="1"/>
  <c r="H19" i="11"/>
  <c r="AP19" i="11" s="1"/>
  <c r="G19" i="11"/>
  <c r="AO19" i="11" s="1"/>
  <c r="F19" i="11"/>
  <c r="AN19" i="11" s="1"/>
  <c r="E19" i="11"/>
  <c r="AM19" i="11" s="1"/>
  <c r="BX19" i="11" s="1"/>
  <c r="D19" i="11"/>
  <c r="AL19" i="11" s="1"/>
  <c r="C21" i="11"/>
  <c r="B20" i="11"/>
  <c r="AQ66" i="5"/>
  <c r="AW66" i="5" s="1"/>
  <c r="AP66" i="5"/>
  <c r="AV66" i="5" s="1"/>
  <c r="AR66" i="5"/>
  <c r="AS66" i="5"/>
  <c r="G18" i="9"/>
  <c r="N18" i="9" s="1"/>
  <c r="F18" i="9"/>
  <c r="E18" i="9"/>
  <c r="H18" i="9"/>
  <c r="O18" i="9" s="1"/>
  <c r="D18" i="9"/>
  <c r="K18" i="9" s="1"/>
  <c r="D3" i="9"/>
  <c r="K3" i="9" s="1"/>
  <c r="G3" i="9"/>
  <c r="F3" i="9"/>
  <c r="H3" i="9"/>
  <c r="O3" i="9" s="1"/>
  <c r="E3" i="9"/>
  <c r="F4" i="9"/>
  <c r="H4" i="9"/>
  <c r="O4" i="9" s="1"/>
  <c r="E4" i="9"/>
  <c r="E5" i="9"/>
  <c r="D5" i="9"/>
  <c r="K5" i="9" s="1"/>
  <c r="D4" i="9"/>
  <c r="K4" i="9" s="1"/>
  <c r="H5" i="9"/>
  <c r="O5" i="9" s="1"/>
  <c r="F5" i="9"/>
  <c r="G4" i="9"/>
  <c r="G5" i="9"/>
  <c r="H6" i="9"/>
  <c r="O6" i="9" s="1"/>
  <c r="G6" i="9"/>
  <c r="D6" i="9"/>
  <c r="K6" i="9" s="1"/>
  <c r="E6" i="9"/>
  <c r="F6" i="9"/>
  <c r="G7" i="9"/>
  <c r="E7" i="9"/>
  <c r="F7" i="9"/>
  <c r="H7" i="9"/>
  <c r="O7" i="9" s="1"/>
  <c r="D7" i="9"/>
  <c r="K7" i="9" s="1"/>
  <c r="D8" i="9"/>
  <c r="K8" i="9" s="1"/>
  <c r="G8" i="9"/>
  <c r="H8" i="9"/>
  <c r="O8" i="9" s="1"/>
  <c r="F8" i="9"/>
  <c r="E8" i="9"/>
  <c r="D9" i="9"/>
  <c r="K9" i="9" s="1"/>
  <c r="G9" i="9"/>
  <c r="H9" i="9"/>
  <c r="O9" i="9" s="1"/>
  <c r="F9" i="9"/>
  <c r="E9" i="9"/>
  <c r="F10" i="9"/>
  <c r="G10" i="9"/>
  <c r="E10" i="9"/>
  <c r="H10" i="9"/>
  <c r="O10" i="9" s="1"/>
  <c r="D10" i="9"/>
  <c r="K10" i="9" s="1"/>
  <c r="F11" i="9"/>
  <c r="D11" i="9"/>
  <c r="K11" i="9" s="1"/>
  <c r="H11" i="9"/>
  <c r="O11" i="9" s="1"/>
  <c r="G11" i="9"/>
  <c r="E11" i="9"/>
  <c r="F12" i="9"/>
  <c r="D12" i="9"/>
  <c r="K12" i="9" s="1"/>
  <c r="G12" i="9"/>
  <c r="H12" i="9"/>
  <c r="O12" i="9" s="1"/>
  <c r="E12" i="9"/>
  <c r="F13" i="9"/>
  <c r="E13" i="9"/>
  <c r="D13" i="9"/>
  <c r="K13" i="9" s="1"/>
  <c r="H13" i="9"/>
  <c r="O13" i="9" s="1"/>
  <c r="G13" i="9"/>
  <c r="F14" i="9"/>
  <c r="H14" i="9"/>
  <c r="O14" i="9" s="1"/>
  <c r="D14" i="9"/>
  <c r="K14" i="9" s="1"/>
  <c r="G14" i="9"/>
  <c r="E14" i="9"/>
  <c r="G15" i="9"/>
  <c r="D15" i="9"/>
  <c r="K15" i="9" s="1"/>
  <c r="F15" i="9"/>
  <c r="H15" i="9"/>
  <c r="O15" i="9" s="1"/>
  <c r="E15" i="9"/>
  <c r="X5" i="6"/>
  <c r="AE5" i="6" s="1"/>
  <c r="W5" i="6"/>
  <c r="AD5" i="6" s="1"/>
  <c r="Y3" i="6"/>
  <c r="AF3" i="6" s="1"/>
  <c r="G16" i="9"/>
  <c r="E16" i="9"/>
  <c r="Y5" i="6"/>
  <c r="AF5" i="6" s="1"/>
  <c r="V5" i="6"/>
  <c r="AC5" i="6" s="1"/>
  <c r="W3" i="6"/>
  <c r="AD3" i="6" s="1"/>
  <c r="V3" i="6"/>
  <c r="AC3" i="6" s="1"/>
  <c r="F16" i="9"/>
  <c r="H16" i="9"/>
  <c r="O16" i="9" s="1"/>
  <c r="X3" i="6"/>
  <c r="AE3" i="6" s="1"/>
  <c r="D16" i="9"/>
  <c r="K16" i="9" s="1"/>
  <c r="X4" i="6"/>
  <c r="AE4" i="6" s="1"/>
  <c r="F17" i="9"/>
  <c r="Y4" i="6"/>
  <c r="AF4" i="6" s="1"/>
  <c r="W4" i="6"/>
  <c r="AD4" i="6" s="1"/>
  <c r="H17" i="9"/>
  <c r="O17" i="9" s="1"/>
  <c r="G17" i="9"/>
  <c r="V4" i="6"/>
  <c r="AC4" i="6" s="1"/>
  <c r="D17" i="9"/>
  <c r="K17" i="9" s="1"/>
  <c r="E17" i="9"/>
  <c r="V5" i="7"/>
  <c r="AD5" i="7" s="1"/>
  <c r="X5" i="7"/>
  <c r="Y5" i="7"/>
  <c r="W5" i="7"/>
  <c r="AE5" i="7" s="1"/>
  <c r="W3" i="7"/>
  <c r="AE3" i="7" s="1"/>
  <c r="Y3" i="7"/>
  <c r="V3" i="7"/>
  <c r="AD3" i="7" s="1"/>
  <c r="X3" i="7"/>
  <c r="D19" i="9"/>
  <c r="K19" i="9" s="1"/>
  <c r="F19" i="9"/>
  <c r="G19" i="9"/>
  <c r="E19" i="9"/>
  <c r="H19" i="9"/>
  <c r="O19" i="9" s="1"/>
  <c r="C21" i="9"/>
  <c r="B20" i="9"/>
  <c r="AZ3" i="5"/>
  <c r="E3" i="8"/>
  <c r="P3" i="8" s="1"/>
  <c r="Y6" i="6"/>
  <c r="AF6" i="6" s="1"/>
  <c r="X6" i="6"/>
  <c r="AE6" i="6" s="1"/>
  <c r="W6" i="6"/>
  <c r="AD6" i="6" s="1"/>
  <c r="V6" i="6"/>
  <c r="AC6" i="6" s="1"/>
  <c r="C8" i="6"/>
  <c r="B7" i="6"/>
  <c r="B4" i="7"/>
  <c r="C6" i="7"/>
  <c r="G1" i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  <c r="AI1" i="1" s="1"/>
  <c r="AJ1" i="1" s="1"/>
  <c r="AK1" i="1" s="1"/>
  <c r="AL1" i="1" s="1"/>
  <c r="AM1" i="1" s="1"/>
  <c r="AN1" i="1" s="1"/>
  <c r="AO1" i="1" s="1"/>
  <c r="AP1" i="1" s="1"/>
  <c r="AQ1" i="1" s="1"/>
  <c r="AR1" i="1" s="1"/>
  <c r="AS1" i="1" s="1"/>
  <c r="AT1" i="1" s="1"/>
  <c r="AU1" i="1" s="1"/>
  <c r="AV1" i="1" s="1"/>
  <c r="AW1" i="1" s="1"/>
  <c r="AX1" i="1" s="1"/>
  <c r="AY1" i="1" s="1"/>
  <c r="AZ1" i="1" s="1"/>
  <c r="BA1" i="1" s="1"/>
  <c r="BB1" i="1" s="1"/>
  <c r="BC1" i="1" s="1"/>
  <c r="BD1" i="1" s="1"/>
  <c r="BE1" i="1" s="1"/>
  <c r="BF1" i="1" s="1"/>
  <c r="BG1" i="1" s="1"/>
  <c r="BH1" i="1" s="1"/>
  <c r="BI1" i="1" s="1"/>
  <c r="BJ1" i="1" s="1"/>
  <c r="BK1" i="1" s="1"/>
  <c r="BL1" i="1" s="1"/>
  <c r="BM1" i="1" s="1"/>
  <c r="BN1" i="1" s="1"/>
  <c r="F1" i="1"/>
  <c r="C4" i="5"/>
  <c r="B3" i="5"/>
  <c r="C1556" i="1"/>
  <c r="C1555" i="1"/>
  <c r="C1554" i="1"/>
  <c r="C1553" i="1"/>
  <c r="C1552" i="1"/>
  <c r="C1551" i="1"/>
  <c r="C1550" i="1"/>
  <c r="C1549" i="1"/>
  <c r="C1548" i="1"/>
  <c r="C1547" i="1"/>
  <c r="C1546" i="1"/>
  <c r="C1545" i="1"/>
  <c r="C1544" i="1"/>
  <c r="C1543" i="1"/>
  <c r="C1542" i="1"/>
  <c r="C1541" i="1"/>
  <c r="C1540" i="1"/>
  <c r="C1539" i="1"/>
  <c r="C1538" i="1"/>
  <c r="C1537" i="1"/>
  <c r="C1536" i="1"/>
  <c r="C1535" i="1"/>
  <c r="C1534" i="1"/>
  <c r="C1533" i="1"/>
  <c r="C1532" i="1"/>
  <c r="C1531" i="1"/>
  <c r="C1530" i="1"/>
  <c r="C1529" i="1"/>
  <c r="C1528" i="1"/>
  <c r="C1527" i="1"/>
  <c r="C1526" i="1"/>
  <c r="C1525" i="1"/>
  <c r="C1524" i="1"/>
  <c r="C1523" i="1"/>
  <c r="C1522" i="1"/>
  <c r="C1521" i="1"/>
  <c r="C1520" i="1"/>
  <c r="C1519" i="1"/>
  <c r="C1518" i="1"/>
  <c r="C1517" i="1"/>
  <c r="C1516" i="1"/>
  <c r="C1515" i="1"/>
  <c r="C1514" i="1"/>
  <c r="C1513" i="1"/>
  <c r="C1512" i="1"/>
  <c r="C1511" i="1"/>
  <c r="C1510" i="1"/>
  <c r="C1509" i="1"/>
  <c r="C1508" i="1"/>
  <c r="C1507" i="1"/>
  <c r="C1506" i="1"/>
  <c r="C1505" i="1"/>
  <c r="C1504" i="1"/>
  <c r="C1503" i="1"/>
  <c r="C1502" i="1"/>
  <c r="C1501" i="1"/>
  <c r="C1500" i="1"/>
  <c r="C1499" i="1"/>
  <c r="C1498" i="1"/>
  <c r="C1497" i="1"/>
  <c r="C1496" i="1"/>
  <c r="C1495" i="1"/>
  <c r="C1494" i="1"/>
  <c r="C1493" i="1"/>
  <c r="C1492" i="1"/>
  <c r="C1491" i="1"/>
  <c r="C1490" i="1"/>
  <c r="C1489" i="1"/>
  <c r="C1488" i="1"/>
  <c r="C1487" i="1"/>
  <c r="C1486" i="1"/>
  <c r="C1485" i="1"/>
  <c r="C1484" i="1"/>
  <c r="C1483" i="1"/>
  <c r="C1482" i="1"/>
  <c r="C1481" i="1"/>
  <c r="C1480" i="1"/>
  <c r="C1479" i="1"/>
  <c r="C1478" i="1"/>
  <c r="C1477" i="1"/>
  <c r="C1476" i="1"/>
  <c r="C1475" i="1"/>
  <c r="C1474" i="1"/>
  <c r="C1473" i="1"/>
  <c r="C1472" i="1"/>
  <c r="C1471" i="1"/>
  <c r="C1470" i="1"/>
  <c r="C1469" i="1"/>
  <c r="C1468" i="1"/>
  <c r="C1467" i="1"/>
  <c r="C1466" i="1"/>
  <c r="C1465" i="1"/>
  <c r="C1464" i="1"/>
  <c r="C1463" i="1"/>
  <c r="C1462" i="1"/>
  <c r="C1461" i="1"/>
  <c r="C1460" i="1"/>
  <c r="C1459" i="1"/>
  <c r="C1458" i="1"/>
  <c r="C1457" i="1"/>
  <c r="C1456" i="1"/>
  <c r="C1455" i="1"/>
  <c r="C1454" i="1"/>
  <c r="C1453" i="1"/>
  <c r="C1452" i="1"/>
  <c r="C1451" i="1"/>
  <c r="C1450" i="1"/>
  <c r="C1449" i="1"/>
  <c r="C1448" i="1"/>
  <c r="C1447" i="1"/>
  <c r="C1446" i="1"/>
  <c r="C1445" i="1"/>
  <c r="C1444" i="1"/>
  <c r="C1443" i="1"/>
  <c r="C1442" i="1"/>
  <c r="C1441" i="1"/>
  <c r="C1440" i="1"/>
  <c r="C1439" i="1"/>
  <c r="C1438" i="1"/>
  <c r="C1437" i="1"/>
  <c r="C1436" i="1"/>
  <c r="C1435" i="1"/>
  <c r="C1434" i="1"/>
  <c r="C1433" i="1"/>
  <c r="C1432" i="1"/>
  <c r="C1431" i="1"/>
  <c r="C1430" i="1"/>
  <c r="C1429" i="1"/>
  <c r="C1428" i="1"/>
  <c r="C1427" i="1"/>
  <c r="C1426" i="1"/>
  <c r="C1425" i="1"/>
  <c r="C1424" i="1"/>
  <c r="C1423" i="1"/>
  <c r="C1422" i="1"/>
  <c r="C1421" i="1"/>
  <c r="C1420" i="1"/>
  <c r="C1419" i="1"/>
  <c r="C1418" i="1"/>
  <c r="C1417" i="1"/>
  <c r="C1416" i="1"/>
  <c r="C1415" i="1"/>
  <c r="C1414" i="1"/>
  <c r="C1413" i="1"/>
  <c r="C1412" i="1"/>
  <c r="C1411" i="1"/>
  <c r="C1410" i="1"/>
  <c r="C1409" i="1"/>
  <c r="C1408" i="1"/>
  <c r="C1407" i="1"/>
  <c r="C1406" i="1"/>
  <c r="C1405" i="1"/>
  <c r="C1404" i="1"/>
  <c r="C1403" i="1"/>
  <c r="C1402" i="1"/>
  <c r="C1401" i="1"/>
  <c r="C1400" i="1"/>
  <c r="C1399" i="1"/>
  <c r="C1398" i="1"/>
  <c r="C1397" i="1"/>
  <c r="C1396" i="1"/>
  <c r="C1395" i="1"/>
  <c r="C1394" i="1"/>
  <c r="C1393" i="1"/>
  <c r="C1392" i="1"/>
  <c r="C1391" i="1"/>
  <c r="C1390" i="1"/>
  <c r="C1389" i="1"/>
  <c r="C1388" i="1"/>
  <c r="C1387" i="1"/>
  <c r="C1386" i="1"/>
  <c r="C1385" i="1"/>
  <c r="C1384" i="1"/>
  <c r="C1383" i="1"/>
  <c r="C1382" i="1"/>
  <c r="C1381" i="1"/>
  <c r="C1380" i="1"/>
  <c r="C1379" i="1"/>
  <c r="C1378" i="1"/>
  <c r="C1377" i="1"/>
  <c r="C1376" i="1"/>
  <c r="C1375" i="1"/>
  <c r="C1374" i="1"/>
  <c r="C1373" i="1"/>
  <c r="C1372" i="1"/>
  <c r="C1371" i="1"/>
  <c r="C1370" i="1"/>
  <c r="C1369" i="1"/>
  <c r="C1368" i="1"/>
  <c r="C1367" i="1"/>
  <c r="C1366" i="1"/>
  <c r="C1365" i="1"/>
  <c r="C1364" i="1"/>
  <c r="C1363" i="1"/>
  <c r="C1362" i="1"/>
  <c r="C1361" i="1"/>
  <c r="C1360" i="1"/>
  <c r="C1359" i="1"/>
  <c r="C1358" i="1"/>
  <c r="C1357" i="1"/>
  <c r="C1356" i="1"/>
  <c r="C1355" i="1"/>
  <c r="C1354" i="1"/>
  <c r="C1353" i="1"/>
  <c r="C1352" i="1"/>
  <c r="C1351" i="1"/>
  <c r="C1350" i="1"/>
  <c r="C1349" i="1"/>
  <c r="C1348" i="1"/>
  <c r="C1347" i="1"/>
  <c r="C1346" i="1"/>
  <c r="C1345" i="1"/>
  <c r="C1344" i="1"/>
  <c r="C1343" i="1"/>
  <c r="C1342" i="1"/>
  <c r="C1341" i="1"/>
  <c r="C1340" i="1"/>
  <c r="C1339" i="1"/>
  <c r="C1338" i="1"/>
  <c r="C1337" i="1"/>
  <c r="C1336" i="1"/>
  <c r="C1335" i="1"/>
  <c r="C1334" i="1"/>
  <c r="C1333" i="1"/>
  <c r="C1332" i="1"/>
  <c r="C1331" i="1"/>
  <c r="C1330" i="1"/>
  <c r="C1329" i="1"/>
  <c r="C1328" i="1"/>
  <c r="C1327" i="1"/>
  <c r="C1326" i="1"/>
  <c r="C1325" i="1"/>
  <c r="C1324" i="1"/>
  <c r="C1323" i="1"/>
  <c r="C1322" i="1"/>
  <c r="C1321" i="1"/>
  <c r="C1320" i="1"/>
  <c r="C1319" i="1"/>
  <c r="C1318" i="1"/>
  <c r="C1317" i="1"/>
  <c r="C1316" i="1"/>
  <c r="C1315" i="1"/>
  <c r="C1314" i="1"/>
  <c r="C1313" i="1"/>
  <c r="C1312" i="1"/>
  <c r="C1311" i="1"/>
  <c r="C1310" i="1"/>
  <c r="C1309" i="1"/>
  <c r="C1308" i="1"/>
  <c r="C1307" i="1"/>
  <c r="C1306" i="1"/>
  <c r="C1305" i="1"/>
  <c r="C1304" i="1"/>
  <c r="C1303" i="1"/>
  <c r="C1302" i="1"/>
  <c r="C1301" i="1"/>
  <c r="C1300" i="1"/>
  <c r="C1299" i="1"/>
  <c r="C1298" i="1"/>
  <c r="C1297" i="1"/>
  <c r="C1296" i="1"/>
  <c r="C1295" i="1"/>
  <c r="C1294" i="1"/>
  <c r="C1293" i="1"/>
  <c r="C1292" i="1"/>
  <c r="C1291" i="1"/>
  <c r="C1290" i="1"/>
  <c r="C1289" i="1"/>
  <c r="C1288" i="1"/>
  <c r="C1287" i="1"/>
  <c r="C1286" i="1"/>
  <c r="C1285" i="1"/>
  <c r="C1284" i="1"/>
  <c r="C1283" i="1"/>
  <c r="C1282" i="1"/>
  <c r="C1281" i="1"/>
  <c r="C1280" i="1"/>
  <c r="C1279" i="1"/>
  <c r="C1278" i="1"/>
  <c r="C1277" i="1"/>
  <c r="C1276" i="1"/>
  <c r="C1275" i="1"/>
  <c r="C1274" i="1"/>
  <c r="C1273" i="1"/>
  <c r="C1272" i="1"/>
  <c r="C1271" i="1"/>
  <c r="C1270" i="1"/>
  <c r="C1269" i="1"/>
  <c r="C1268" i="1"/>
  <c r="C1267" i="1"/>
  <c r="C1266" i="1"/>
  <c r="C1265" i="1"/>
  <c r="C1264" i="1"/>
  <c r="C1263" i="1"/>
  <c r="C1262" i="1"/>
  <c r="C1261" i="1"/>
  <c r="C1260" i="1"/>
  <c r="C1259" i="1"/>
  <c r="C1258" i="1"/>
  <c r="C1257" i="1"/>
  <c r="C1256" i="1"/>
  <c r="C1255" i="1"/>
  <c r="C1254" i="1"/>
  <c r="C1253" i="1"/>
  <c r="C1252" i="1"/>
  <c r="C1251" i="1"/>
  <c r="C1250" i="1"/>
  <c r="C1249" i="1"/>
  <c r="C1248" i="1"/>
  <c r="C1247" i="1"/>
  <c r="C1246" i="1"/>
  <c r="C1245" i="1"/>
  <c r="C1244" i="1"/>
  <c r="C1243" i="1"/>
  <c r="C1242" i="1"/>
  <c r="C1241" i="1"/>
  <c r="C1240" i="1"/>
  <c r="C1239" i="1"/>
  <c r="C1238" i="1"/>
  <c r="C1237" i="1"/>
  <c r="C1236" i="1"/>
  <c r="C1235" i="1"/>
  <c r="C1234" i="1"/>
  <c r="C1233" i="1"/>
  <c r="C1232" i="1"/>
  <c r="C1231" i="1"/>
  <c r="C1230" i="1"/>
  <c r="C1229" i="1"/>
  <c r="C1228" i="1"/>
  <c r="C1227" i="1"/>
  <c r="C1226" i="1"/>
  <c r="C1225" i="1"/>
  <c r="C1224" i="1"/>
  <c r="C1223" i="1"/>
  <c r="C1222" i="1"/>
  <c r="C1221" i="1"/>
  <c r="C1220" i="1"/>
  <c r="C1219" i="1"/>
  <c r="C1218" i="1"/>
  <c r="C1217" i="1"/>
  <c r="C1216" i="1"/>
  <c r="C1215" i="1"/>
  <c r="C1214" i="1"/>
  <c r="C1213" i="1"/>
  <c r="C1212" i="1"/>
  <c r="C1211" i="1"/>
  <c r="C1210" i="1"/>
  <c r="C1209" i="1"/>
  <c r="C1208" i="1"/>
  <c r="C1207" i="1"/>
  <c r="C1206" i="1"/>
  <c r="C1205" i="1"/>
  <c r="C1204" i="1"/>
  <c r="C1203" i="1"/>
  <c r="C1202" i="1"/>
  <c r="C1201" i="1"/>
  <c r="C1200" i="1"/>
  <c r="C1199" i="1"/>
  <c r="C1198" i="1"/>
  <c r="C1197" i="1"/>
  <c r="C1196" i="1"/>
  <c r="C1195" i="1"/>
  <c r="C1194" i="1"/>
  <c r="C1193" i="1"/>
  <c r="C1192" i="1"/>
  <c r="C1191" i="1"/>
  <c r="C1190" i="1"/>
  <c r="C1189" i="1"/>
  <c r="C1188" i="1"/>
  <c r="C1187" i="1"/>
  <c r="C1186" i="1"/>
  <c r="C1185" i="1"/>
  <c r="C1184" i="1"/>
  <c r="C1183" i="1"/>
  <c r="C1182" i="1"/>
  <c r="C1181" i="1"/>
  <c r="C1180" i="1"/>
  <c r="C1179" i="1"/>
  <c r="C1178" i="1"/>
  <c r="C1177" i="1"/>
  <c r="C1176" i="1"/>
  <c r="C1175" i="1"/>
  <c r="C1174" i="1"/>
  <c r="C1173" i="1"/>
  <c r="C1172" i="1"/>
  <c r="C1171" i="1"/>
  <c r="C1170" i="1"/>
  <c r="C1169" i="1"/>
  <c r="C1168" i="1"/>
  <c r="C1167" i="1"/>
  <c r="C1166" i="1"/>
  <c r="C1165" i="1"/>
  <c r="C1164" i="1"/>
  <c r="C1163" i="1"/>
  <c r="C1162" i="1"/>
  <c r="C1161" i="1"/>
  <c r="C1160" i="1"/>
  <c r="C1159" i="1"/>
  <c r="C1158" i="1"/>
  <c r="C1157" i="1"/>
  <c r="C1156" i="1"/>
  <c r="C1155" i="1"/>
  <c r="C1154" i="1"/>
  <c r="C1153" i="1"/>
  <c r="C1152" i="1"/>
  <c r="C1151" i="1"/>
  <c r="C1150" i="1"/>
  <c r="C1149" i="1"/>
  <c r="C1148" i="1"/>
  <c r="C1147" i="1"/>
  <c r="C1146" i="1"/>
  <c r="C1145" i="1"/>
  <c r="C1144" i="1"/>
  <c r="C1143" i="1"/>
  <c r="C1142" i="1"/>
  <c r="C1141" i="1"/>
  <c r="C1140" i="1"/>
  <c r="C1139" i="1"/>
  <c r="C1138" i="1"/>
  <c r="C1137" i="1"/>
  <c r="C1136" i="1"/>
  <c r="C1135" i="1"/>
  <c r="C1134" i="1"/>
  <c r="C1133" i="1"/>
  <c r="C1132" i="1"/>
  <c r="C1131" i="1"/>
  <c r="C1130" i="1"/>
  <c r="C1129" i="1"/>
  <c r="C1128" i="1"/>
  <c r="C1127" i="1"/>
  <c r="C1126" i="1"/>
  <c r="C1125" i="1"/>
  <c r="C1124" i="1"/>
  <c r="C1123" i="1"/>
  <c r="C1122" i="1"/>
  <c r="C1121" i="1"/>
  <c r="C1120" i="1"/>
  <c r="C1119" i="1"/>
  <c r="C1118" i="1"/>
  <c r="C1117" i="1"/>
  <c r="C1116" i="1"/>
  <c r="C1115" i="1"/>
  <c r="C1114" i="1"/>
  <c r="C1113" i="1"/>
  <c r="C1112" i="1"/>
  <c r="C1111" i="1"/>
  <c r="C1110" i="1"/>
  <c r="C1109" i="1"/>
  <c r="C1108" i="1"/>
  <c r="C1107" i="1"/>
  <c r="C1106" i="1"/>
  <c r="C1105" i="1"/>
  <c r="C1104" i="1"/>
  <c r="C1103" i="1"/>
  <c r="C1102" i="1"/>
  <c r="C1101" i="1"/>
  <c r="C1100" i="1"/>
  <c r="C1099" i="1"/>
  <c r="C1098" i="1"/>
  <c r="C1097" i="1"/>
  <c r="C1096" i="1"/>
  <c r="C1095" i="1"/>
  <c r="C1094" i="1"/>
  <c r="C1093" i="1"/>
  <c r="C1092" i="1"/>
  <c r="C1091" i="1"/>
  <c r="C1090" i="1"/>
  <c r="C1089" i="1"/>
  <c r="C1088" i="1"/>
  <c r="C1087" i="1"/>
  <c r="C1086" i="1"/>
  <c r="C1085" i="1"/>
  <c r="C1084" i="1"/>
  <c r="C1083" i="1"/>
  <c r="C1082" i="1"/>
  <c r="C1081" i="1"/>
  <c r="C1080" i="1"/>
  <c r="C1079" i="1"/>
  <c r="C1078" i="1"/>
  <c r="C1077" i="1"/>
  <c r="C1076" i="1"/>
  <c r="C1075" i="1"/>
  <c r="C1074" i="1"/>
  <c r="C1073" i="1"/>
  <c r="C1072" i="1"/>
  <c r="C1071" i="1"/>
  <c r="C1070" i="1"/>
  <c r="C1069" i="1"/>
  <c r="C1068" i="1"/>
  <c r="C1067" i="1"/>
  <c r="C1066" i="1"/>
  <c r="C1065" i="1"/>
  <c r="C1064" i="1"/>
  <c r="C1063" i="1"/>
  <c r="C1062" i="1"/>
  <c r="C1061" i="1"/>
  <c r="C1060" i="1"/>
  <c r="C1059" i="1"/>
  <c r="C1058" i="1"/>
  <c r="C1057" i="1"/>
  <c r="C1056" i="1"/>
  <c r="C1055" i="1"/>
  <c r="C1054" i="1"/>
  <c r="C1053" i="1"/>
  <c r="C1052" i="1"/>
  <c r="C1051" i="1"/>
  <c r="C1050" i="1"/>
  <c r="C1049" i="1"/>
  <c r="C1048" i="1"/>
  <c r="C1047" i="1"/>
  <c r="C1046" i="1"/>
  <c r="C1045" i="1"/>
  <c r="C1044" i="1"/>
  <c r="C1043" i="1"/>
  <c r="C1042" i="1"/>
  <c r="C1041" i="1"/>
  <c r="C1040" i="1"/>
  <c r="C1039" i="1"/>
  <c r="C1038" i="1"/>
  <c r="C1037" i="1"/>
  <c r="C1036" i="1"/>
  <c r="C1035" i="1"/>
  <c r="C1034" i="1"/>
  <c r="C1033" i="1"/>
  <c r="C1032" i="1"/>
  <c r="C1031" i="1"/>
  <c r="C1030" i="1"/>
  <c r="C1029" i="1"/>
  <c r="C1028" i="1"/>
  <c r="C1027" i="1"/>
  <c r="C1026" i="1"/>
  <c r="C1025" i="1"/>
  <c r="C1024" i="1"/>
  <c r="C1023" i="1"/>
  <c r="C1022" i="1"/>
  <c r="C1021" i="1"/>
  <c r="C1020" i="1"/>
  <c r="C1019" i="1"/>
  <c r="C1018" i="1"/>
  <c r="C1017" i="1"/>
  <c r="C1016" i="1"/>
  <c r="C1015" i="1"/>
  <c r="C1014" i="1"/>
  <c r="C1013" i="1"/>
  <c r="C1012" i="1"/>
  <c r="C1011" i="1"/>
  <c r="C1010" i="1"/>
  <c r="C1009" i="1"/>
  <c r="C1008" i="1"/>
  <c r="C1007" i="1"/>
  <c r="C1006" i="1"/>
  <c r="C1005" i="1"/>
  <c r="C1004" i="1"/>
  <c r="C1003" i="1"/>
  <c r="C1002" i="1"/>
  <c r="C1001" i="1"/>
  <c r="C1000" i="1"/>
  <c r="C999" i="1"/>
  <c r="C998" i="1"/>
  <c r="C997" i="1"/>
  <c r="C996" i="1"/>
  <c r="C995" i="1"/>
  <c r="C994" i="1"/>
  <c r="C993" i="1"/>
  <c r="C992" i="1"/>
  <c r="C991" i="1"/>
  <c r="C990" i="1"/>
  <c r="C989" i="1"/>
  <c r="C988" i="1"/>
  <c r="C987" i="1"/>
  <c r="C986" i="1"/>
  <c r="C985" i="1"/>
  <c r="C984" i="1"/>
  <c r="C983" i="1"/>
  <c r="C982" i="1"/>
  <c r="C981" i="1"/>
  <c r="C980" i="1"/>
  <c r="C979" i="1"/>
  <c r="C978" i="1"/>
  <c r="C977" i="1"/>
  <c r="C976" i="1"/>
  <c r="C975" i="1"/>
  <c r="C974" i="1"/>
  <c r="C973" i="1"/>
  <c r="C972" i="1"/>
  <c r="C971" i="1"/>
  <c r="C970" i="1"/>
  <c r="C969" i="1"/>
  <c r="C968" i="1"/>
  <c r="C967" i="1"/>
  <c r="C966" i="1"/>
  <c r="C965" i="1"/>
  <c r="C964" i="1"/>
  <c r="C963" i="1"/>
  <c r="C962" i="1"/>
  <c r="C961" i="1"/>
  <c r="C960" i="1"/>
  <c r="C959" i="1"/>
  <c r="C958" i="1"/>
  <c r="C957" i="1"/>
  <c r="C956" i="1"/>
  <c r="C955" i="1"/>
  <c r="C954" i="1"/>
  <c r="C953" i="1"/>
  <c r="C952" i="1"/>
  <c r="C951" i="1"/>
  <c r="C950" i="1"/>
  <c r="C949" i="1"/>
  <c r="C948" i="1"/>
  <c r="C947" i="1"/>
  <c r="C946" i="1"/>
  <c r="C945" i="1"/>
  <c r="C944" i="1"/>
  <c r="C943" i="1"/>
  <c r="C942" i="1"/>
  <c r="C941" i="1"/>
  <c r="C940" i="1"/>
  <c r="C939" i="1"/>
  <c r="C938" i="1"/>
  <c r="C937" i="1"/>
  <c r="C936" i="1"/>
  <c r="C935" i="1"/>
  <c r="C934" i="1"/>
  <c r="C933" i="1"/>
  <c r="C932" i="1"/>
  <c r="C931" i="1"/>
  <c r="C930" i="1"/>
  <c r="C929" i="1"/>
  <c r="C928" i="1"/>
  <c r="C927" i="1"/>
  <c r="C926" i="1"/>
  <c r="C925" i="1"/>
  <c r="C924" i="1"/>
  <c r="C923" i="1"/>
  <c r="C922" i="1"/>
  <c r="C921" i="1"/>
  <c r="C920" i="1"/>
  <c r="C919" i="1"/>
  <c r="C918" i="1"/>
  <c r="C917" i="1"/>
  <c r="C916" i="1"/>
  <c r="C915" i="1"/>
  <c r="C914" i="1"/>
  <c r="C913" i="1"/>
  <c r="C912" i="1"/>
  <c r="C911" i="1"/>
  <c r="C910" i="1"/>
  <c r="C909" i="1"/>
  <c r="C908" i="1"/>
  <c r="C907" i="1"/>
  <c r="C906" i="1"/>
  <c r="C905" i="1"/>
  <c r="C904" i="1"/>
  <c r="C903" i="1"/>
  <c r="C902" i="1"/>
  <c r="C901" i="1"/>
  <c r="C900" i="1"/>
  <c r="C899" i="1"/>
  <c r="C898" i="1"/>
  <c r="C897" i="1"/>
  <c r="C896" i="1"/>
  <c r="C895" i="1"/>
  <c r="C894" i="1"/>
  <c r="C893" i="1"/>
  <c r="C892" i="1"/>
  <c r="C891" i="1"/>
  <c r="C890" i="1"/>
  <c r="C889" i="1"/>
  <c r="C888" i="1"/>
  <c r="C887" i="1"/>
  <c r="C886" i="1"/>
  <c r="C885" i="1"/>
  <c r="C884" i="1"/>
  <c r="C883" i="1"/>
  <c r="C882" i="1"/>
  <c r="C881" i="1"/>
  <c r="C880" i="1"/>
  <c r="C879" i="1"/>
  <c r="C878" i="1"/>
  <c r="C877" i="1"/>
  <c r="C876" i="1"/>
  <c r="C875" i="1"/>
  <c r="C874" i="1"/>
  <c r="C873" i="1"/>
  <c r="C872" i="1"/>
  <c r="C871" i="1"/>
  <c r="C870" i="1"/>
  <c r="C869" i="1"/>
  <c r="C868" i="1"/>
  <c r="C867" i="1"/>
  <c r="C866" i="1"/>
  <c r="C865" i="1"/>
  <c r="C864" i="1"/>
  <c r="C863" i="1"/>
  <c r="C862" i="1"/>
  <c r="C861" i="1"/>
  <c r="C860" i="1"/>
  <c r="C859" i="1"/>
  <c r="C858" i="1"/>
  <c r="C857" i="1"/>
  <c r="C856" i="1"/>
  <c r="C855" i="1"/>
  <c r="C854" i="1"/>
  <c r="C853" i="1"/>
  <c r="C852" i="1"/>
  <c r="C851" i="1"/>
  <c r="C850" i="1"/>
  <c r="C849" i="1"/>
  <c r="C848" i="1"/>
  <c r="C847" i="1"/>
  <c r="C846" i="1"/>
  <c r="C845" i="1"/>
  <c r="C844" i="1"/>
  <c r="C843" i="1"/>
  <c r="C842" i="1"/>
  <c r="C841" i="1"/>
  <c r="C840" i="1"/>
  <c r="C839" i="1"/>
  <c r="C838" i="1"/>
  <c r="C837" i="1"/>
  <c r="C836" i="1"/>
  <c r="C835" i="1"/>
  <c r="C834" i="1"/>
  <c r="C833" i="1"/>
  <c r="C832" i="1"/>
  <c r="C831" i="1"/>
  <c r="C830" i="1"/>
  <c r="C829" i="1"/>
  <c r="C828" i="1"/>
  <c r="C827" i="1"/>
  <c r="C826" i="1"/>
  <c r="C825" i="1"/>
  <c r="C824" i="1"/>
  <c r="C823" i="1"/>
  <c r="C822" i="1"/>
  <c r="C821" i="1"/>
  <c r="C820" i="1"/>
  <c r="C819" i="1"/>
  <c r="C818" i="1"/>
  <c r="C817" i="1"/>
  <c r="C816" i="1"/>
  <c r="C815" i="1"/>
  <c r="C814" i="1"/>
  <c r="C813" i="1"/>
  <c r="C812" i="1"/>
  <c r="C811" i="1"/>
  <c r="C810" i="1"/>
  <c r="C809" i="1"/>
  <c r="C808" i="1"/>
  <c r="C807" i="1"/>
  <c r="C806" i="1"/>
  <c r="C805" i="1"/>
  <c r="C804" i="1"/>
  <c r="C803" i="1"/>
  <c r="C802" i="1"/>
  <c r="C801" i="1"/>
  <c r="C800" i="1"/>
  <c r="C799" i="1"/>
  <c r="C798" i="1"/>
  <c r="C797" i="1"/>
  <c r="C796" i="1"/>
  <c r="C795" i="1"/>
  <c r="C794" i="1"/>
  <c r="C793" i="1"/>
  <c r="C792" i="1"/>
  <c r="C791" i="1"/>
  <c r="C790" i="1"/>
  <c r="C789" i="1"/>
  <c r="C788" i="1"/>
  <c r="C787" i="1"/>
  <c r="C786" i="1"/>
  <c r="C785" i="1"/>
  <c r="C784" i="1"/>
  <c r="C783" i="1"/>
  <c r="C782" i="1"/>
  <c r="C781" i="1"/>
  <c r="C780" i="1"/>
  <c r="C779" i="1"/>
  <c r="C778" i="1"/>
  <c r="C777" i="1"/>
  <c r="C776" i="1"/>
  <c r="C775" i="1"/>
  <c r="C774" i="1"/>
  <c r="C773" i="1"/>
  <c r="C772" i="1"/>
  <c r="C771" i="1"/>
  <c r="C770" i="1"/>
  <c r="C769" i="1"/>
  <c r="C768" i="1"/>
  <c r="C767" i="1"/>
  <c r="C766" i="1"/>
  <c r="C765" i="1"/>
  <c r="C764" i="1"/>
  <c r="C763" i="1"/>
  <c r="C762" i="1"/>
  <c r="C761" i="1"/>
  <c r="C760" i="1"/>
  <c r="C759" i="1"/>
  <c r="C758" i="1"/>
  <c r="C757" i="1"/>
  <c r="C756" i="1"/>
  <c r="C755" i="1"/>
  <c r="C754" i="1"/>
  <c r="C753" i="1"/>
  <c r="C752" i="1"/>
  <c r="C751" i="1"/>
  <c r="C750" i="1"/>
  <c r="C749" i="1"/>
  <c r="C748" i="1"/>
  <c r="C747" i="1"/>
  <c r="C746" i="1"/>
  <c r="C745" i="1"/>
  <c r="C744" i="1"/>
  <c r="C743" i="1"/>
  <c r="C742" i="1"/>
  <c r="C741" i="1"/>
  <c r="C740" i="1"/>
  <c r="C739" i="1"/>
  <c r="C738" i="1"/>
  <c r="C737" i="1"/>
  <c r="C736" i="1"/>
  <c r="C735" i="1"/>
  <c r="C734" i="1"/>
  <c r="C733" i="1"/>
  <c r="C732" i="1"/>
  <c r="C731" i="1"/>
  <c r="C730" i="1"/>
  <c r="C729" i="1"/>
  <c r="C728" i="1"/>
  <c r="C727" i="1"/>
  <c r="C726" i="1"/>
  <c r="C725" i="1"/>
  <c r="C724" i="1"/>
  <c r="C723" i="1"/>
  <c r="C722" i="1"/>
  <c r="C721" i="1"/>
  <c r="C720" i="1"/>
  <c r="C719" i="1"/>
  <c r="C718" i="1"/>
  <c r="C717" i="1"/>
  <c r="C716" i="1"/>
  <c r="C715" i="1"/>
  <c r="C714" i="1"/>
  <c r="C713" i="1"/>
  <c r="C712" i="1"/>
  <c r="C711" i="1"/>
  <c r="C710" i="1"/>
  <c r="C709" i="1"/>
  <c r="C708" i="1"/>
  <c r="C707" i="1"/>
  <c r="C706" i="1"/>
  <c r="C705" i="1"/>
  <c r="C704" i="1"/>
  <c r="C703" i="1"/>
  <c r="C702" i="1"/>
  <c r="C701" i="1"/>
  <c r="C700" i="1"/>
  <c r="C699" i="1"/>
  <c r="C698" i="1"/>
  <c r="C697" i="1"/>
  <c r="C696" i="1"/>
  <c r="C695" i="1"/>
  <c r="C694" i="1"/>
  <c r="C693" i="1"/>
  <c r="C692" i="1"/>
  <c r="C691" i="1"/>
  <c r="C690" i="1"/>
  <c r="C689" i="1"/>
  <c r="C688" i="1"/>
  <c r="C687" i="1"/>
  <c r="C686" i="1"/>
  <c r="C685" i="1"/>
  <c r="C684" i="1"/>
  <c r="C683" i="1"/>
  <c r="C682" i="1"/>
  <c r="C681" i="1"/>
  <c r="C680" i="1"/>
  <c r="C679" i="1"/>
  <c r="C678" i="1"/>
  <c r="C677" i="1"/>
  <c r="C676" i="1"/>
  <c r="C675" i="1"/>
  <c r="C674" i="1"/>
  <c r="C673" i="1"/>
  <c r="C672" i="1"/>
  <c r="C671" i="1"/>
  <c r="C670" i="1"/>
  <c r="C669" i="1"/>
  <c r="C668" i="1"/>
  <c r="C667" i="1"/>
  <c r="C666" i="1"/>
  <c r="C665" i="1"/>
  <c r="C664" i="1"/>
  <c r="C663" i="1"/>
  <c r="C662" i="1"/>
  <c r="C661" i="1"/>
  <c r="C660" i="1"/>
  <c r="C659" i="1"/>
  <c r="C658" i="1"/>
  <c r="C657" i="1"/>
  <c r="C656" i="1"/>
  <c r="C655" i="1"/>
  <c r="C654" i="1"/>
  <c r="C653" i="1"/>
  <c r="C652" i="1"/>
  <c r="C651" i="1"/>
  <c r="C650" i="1"/>
  <c r="C649" i="1"/>
  <c r="C648" i="1"/>
  <c r="C647" i="1"/>
  <c r="C646" i="1"/>
  <c r="C645" i="1"/>
  <c r="C644" i="1"/>
  <c r="C643" i="1"/>
  <c r="C642" i="1"/>
  <c r="C641" i="1"/>
  <c r="C640" i="1"/>
  <c r="C639" i="1"/>
  <c r="C638" i="1"/>
  <c r="C637" i="1"/>
  <c r="C636" i="1"/>
  <c r="C635" i="1"/>
  <c r="C634" i="1"/>
  <c r="C633" i="1"/>
  <c r="C632" i="1"/>
  <c r="C631" i="1"/>
  <c r="C630" i="1"/>
  <c r="C629" i="1"/>
  <c r="C628" i="1"/>
  <c r="C627" i="1"/>
  <c r="C626" i="1"/>
  <c r="C625" i="1"/>
  <c r="C624" i="1"/>
  <c r="C623" i="1"/>
  <c r="C622" i="1"/>
  <c r="C621" i="1"/>
  <c r="C620" i="1"/>
  <c r="C619" i="1"/>
  <c r="C618" i="1"/>
  <c r="C617" i="1"/>
  <c r="C616" i="1"/>
  <c r="C615" i="1"/>
  <c r="C614" i="1"/>
  <c r="C613" i="1"/>
  <c r="C612" i="1"/>
  <c r="C611" i="1"/>
  <c r="C610" i="1"/>
  <c r="C609" i="1"/>
  <c r="C608" i="1"/>
  <c r="C607" i="1"/>
  <c r="C606" i="1"/>
  <c r="C605" i="1"/>
  <c r="C604" i="1"/>
  <c r="C603" i="1"/>
  <c r="C602" i="1"/>
  <c r="C601" i="1"/>
  <c r="C600" i="1"/>
  <c r="C599" i="1"/>
  <c r="C598" i="1"/>
  <c r="C597" i="1"/>
  <c r="C596" i="1"/>
  <c r="C595" i="1"/>
  <c r="C594" i="1"/>
  <c r="C593" i="1"/>
  <c r="C592" i="1"/>
  <c r="C591" i="1"/>
  <c r="C590" i="1"/>
  <c r="C589" i="1"/>
  <c r="C588" i="1"/>
  <c r="C587" i="1"/>
  <c r="C586" i="1"/>
  <c r="C585" i="1"/>
  <c r="C584" i="1"/>
  <c r="C583" i="1"/>
  <c r="C582" i="1"/>
  <c r="C581" i="1"/>
  <c r="C580" i="1"/>
  <c r="C579" i="1"/>
  <c r="C578" i="1"/>
  <c r="C577" i="1"/>
  <c r="C576" i="1"/>
  <c r="C575" i="1"/>
  <c r="C574" i="1"/>
  <c r="C573" i="1"/>
  <c r="C572" i="1"/>
  <c r="C571" i="1"/>
  <c r="C570" i="1"/>
  <c r="C569" i="1"/>
  <c r="C568" i="1"/>
  <c r="C567" i="1"/>
  <c r="C566" i="1"/>
  <c r="C565" i="1"/>
  <c r="C564" i="1"/>
  <c r="C563" i="1"/>
  <c r="C562" i="1"/>
  <c r="C561" i="1"/>
  <c r="C560" i="1"/>
  <c r="C559" i="1"/>
  <c r="C558" i="1"/>
  <c r="C557" i="1"/>
  <c r="C556" i="1"/>
  <c r="C555" i="1"/>
  <c r="C554" i="1"/>
  <c r="C553" i="1"/>
  <c r="C552" i="1"/>
  <c r="C551" i="1"/>
  <c r="C550" i="1"/>
  <c r="C549" i="1"/>
  <c r="C548" i="1"/>
  <c r="C547" i="1"/>
  <c r="C546" i="1"/>
  <c r="C545" i="1"/>
  <c r="C544" i="1"/>
  <c r="C543" i="1"/>
  <c r="C542" i="1"/>
  <c r="C541" i="1"/>
  <c r="C540" i="1"/>
  <c r="C539" i="1"/>
  <c r="C538" i="1"/>
  <c r="C537" i="1"/>
  <c r="C536" i="1"/>
  <c r="C535" i="1"/>
  <c r="C534" i="1"/>
  <c r="C533" i="1"/>
  <c r="C532" i="1"/>
  <c r="C531" i="1"/>
  <c r="C530" i="1"/>
  <c r="C529" i="1"/>
  <c r="C528" i="1"/>
  <c r="C527" i="1"/>
  <c r="C526" i="1"/>
  <c r="C525" i="1"/>
  <c r="C524" i="1"/>
  <c r="C523" i="1"/>
  <c r="C522" i="1"/>
  <c r="C521" i="1"/>
  <c r="C520" i="1"/>
  <c r="C519" i="1"/>
  <c r="C518" i="1"/>
  <c r="C517" i="1"/>
  <c r="C516" i="1"/>
  <c r="C515" i="1"/>
  <c r="C514" i="1"/>
  <c r="C513" i="1"/>
  <c r="C512" i="1"/>
  <c r="C511" i="1"/>
  <c r="C510" i="1"/>
  <c r="C509" i="1"/>
  <c r="C508" i="1"/>
  <c r="C507" i="1"/>
  <c r="C506" i="1"/>
  <c r="C505" i="1"/>
  <c r="C504" i="1"/>
  <c r="C503" i="1"/>
  <c r="C502" i="1"/>
  <c r="C501" i="1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485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E3" i="1" a="1"/>
  <c r="CL18" i="11" l="1"/>
  <c r="CK18" i="11"/>
  <c r="CG18" i="11"/>
  <c r="CH18" i="11"/>
  <c r="BW19" i="11"/>
  <c r="BV19" i="11"/>
  <c r="CF19" i="11" s="1"/>
  <c r="CB19" i="11"/>
  <c r="CK19" i="11"/>
  <c r="BZ19" i="11"/>
  <c r="BY19" i="11"/>
  <c r="CI19" i="11" s="1"/>
  <c r="BQ20" i="11"/>
  <c r="BR20" i="11"/>
  <c r="BO20" i="11"/>
  <c r="BP20" i="11"/>
  <c r="Z20" i="11"/>
  <c r="BH20" i="11" s="1"/>
  <c r="AE20" i="11"/>
  <c r="BM20" i="11" s="1"/>
  <c r="AA20" i="11"/>
  <c r="BI20" i="11" s="1"/>
  <c r="AC20" i="11"/>
  <c r="BK20" i="11" s="1"/>
  <c r="AF20" i="11"/>
  <c r="BN20" i="11" s="1"/>
  <c r="AD20" i="11"/>
  <c r="BL20" i="11" s="1"/>
  <c r="AB20" i="11"/>
  <c r="BJ20" i="11" s="1"/>
  <c r="X20" i="11"/>
  <c r="BF20" i="11" s="1"/>
  <c r="W20" i="11"/>
  <c r="BE20" i="11" s="1"/>
  <c r="Y20" i="11"/>
  <c r="BG20" i="11" s="1"/>
  <c r="V20" i="11"/>
  <c r="BD20" i="11" s="1"/>
  <c r="S20" i="11"/>
  <c r="BA20" i="11" s="1"/>
  <c r="BU20" i="11" s="1"/>
  <c r="CE20" i="11" s="1"/>
  <c r="R20" i="11"/>
  <c r="AZ20" i="11" s="1"/>
  <c r="O20" i="11"/>
  <c r="AW20" i="11" s="1"/>
  <c r="M20" i="11"/>
  <c r="AU20" i="11" s="1"/>
  <c r="K20" i="11"/>
  <c r="AS20" i="11" s="1"/>
  <c r="T20" i="11"/>
  <c r="BB20" i="11" s="1"/>
  <c r="Q20" i="11"/>
  <c r="AY20" i="11" s="1"/>
  <c r="N20" i="11"/>
  <c r="AV20" i="11" s="1"/>
  <c r="U20" i="11"/>
  <c r="BC20" i="11" s="1"/>
  <c r="P20" i="11"/>
  <c r="AX20" i="11" s="1"/>
  <c r="L20" i="11"/>
  <c r="AT20" i="11" s="1"/>
  <c r="J20" i="11"/>
  <c r="AR20" i="11" s="1"/>
  <c r="I20" i="11"/>
  <c r="AQ20" i="11" s="1"/>
  <c r="H20" i="11"/>
  <c r="AP20" i="11" s="1"/>
  <c r="G20" i="11"/>
  <c r="AO20" i="11" s="1"/>
  <c r="F20" i="11"/>
  <c r="AN20" i="11" s="1"/>
  <c r="E20" i="11"/>
  <c r="AM20" i="11" s="1"/>
  <c r="BX20" i="11" s="1"/>
  <c r="D20" i="11"/>
  <c r="AL20" i="11" s="1"/>
  <c r="C22" i="11"/>
  <c r="B21" i="11"/>
  <c r="T18" i="9"/>
  <c r="AQ18" i="9"/>
  <c r="M9" i="9"/>
  <c r="AG9" i="7"/>
  <c r="N4" i="9"/>
  <c r="T4" i="9" s="1"/>
  <c r="AQ4" i="9"/>
  <c r="M5" i="9"/>
  <c r="AG5" i="7"/>
  <c r="N9" i="9"/>
  <c r="T9" i="9" s="1"/>
  <c r="AQ9" i="9"/>
  <c r="M13" i="9"/>
  <c r="AG13" i="7"/>
  <c r="L16" i="9"/>
  <c r="AR16" i="9"/>
  <c r="L12" i="9"/>
  <c r="AR12" i="9"/>
  <c r="L8" i="9"/>
  <c r="AR8" i="9"/>
  <c r="N19" i="9"/>
  <c r="T19" i="9" s="1"/>
  <c r="AQ19" i="9"/>
  <c r="N12" i="9"/>
  <c r="T12" i="9" s="1"/>
  <c r="AQ12" i="9"/>
  <c r="L4" i="9"/>
  <c r="AR4" i="9"/>
  <c r="M19" i="9"/>
  <c r="AG19" i="7"/>
  <c r="L17" i="9"/>
  <c r="AR17" i="9"/>
  <c r="N8" i="9"/>
  <c r="T8" i="9" s="1"/>
  <c r="AQ8" i="9"/>
  <c r="M12" i="9"/>
  <c r="AG12" i="7"/>
  <c r="M4" i="9"/>
  <c r="AG4" i="7"/>
  <c r="L15" i="9"/>
  <c r="AR15" i="9"/>
  <c r="L11" i="9"/>
  <c r="S11" i="9" s="1"/>
  <c r="AR11" i="9"/>
  <c r="L3" i="9"/>
  <c r="AR3" i="9"/>
  <c r="L13" i="9"/>
  <c r="AR13" i="9"/>
  <c r="L19" i="9"/>
  <c r="AR19" i="9"/>
  <c r="N17" i="9"/>
  <c r="T17" i="9" s="1"/>
  <c r="AQ17" i="9"/>
  <c r="N11" i="9"/>
  <c r="T11" i="9" s="1"/>
  <c r="AQ11" i="9"/>
  <c r="M15" i="9"/>
  <c r="AG15" i="7"/>
  <c r="M7" i="9"/>
  <c r="AG7" i="7"/>
  <c r="M3" i="9"/>
  <c r="AG3" i="7"/>
  <c r="L7" i="9"/>
  <c r="AR7" i="9"/>
  <c r="N3" i="9"/>
  <c r="T3" i="9" s="1"/>
  <c r="AQ3" i="9"/>
  <c r="N16" i="9"/>
  <c r="T16" i="9" s="1"/>
  <c r="AQ16" i="9"/>
  <c r="N15" i="9"/>
  <c r="T15" i="9" s="1"/>
  <c r="AQ15" i="9"/>
  <c r="M11" i="9"/>
  <c r="AG11" i="7"/>
  <c r="N7" i="9"/>
  <c r="T7" i="9" s="1"/>
  <c r="AQ7" i="9"/>
  <c r="M17" i="9"/>
  <c r="AG17" i="7"/>
  <c r="L14" i="9"/>
  <c r="AR14" i="9"/>
  <c r="M6" i="9"/>
  <c r="AG6" i="7"/>
  <c r="L6" i="9"/>
  <c r="S6" i="9" s="1"/>
  <c r="AR6" i="9"/>
  <c r="M8" i="9"/>
  <c r="AG8" i="7"/>
  <c r="L10" i="9"/>
  <c r="S10" i="9" s="1"/>
  <c r="AR10" i="9"/>
  <c r="L18" i="9"/>
  <c r="AR18" i="9"/>
  <c r="L5" i="9"/>
  <c r="AR5" i="9"/>
  <c r="N10" i="9"/>
  <c r="T10" i="9" s="1"/>
  <c r="AQ10" i="9"/>
  <c r="N6" i="9"/>
  <c r="T6" i="9" s="1"/>
  <c r="AQ6" i="9"/>
  <c r="M18" i="9"/>
  <c r="AG18" i="7"/>
  <c r="N14" i="9"/>
  <c r="T14" i="9" s="1"/>
  <c r="AQ14" i="9"/>
  <c r="M14" i="9"/>
  <c r="AG14" i="7"/>
  <c r="M10" i="9"/>
  <c r="AG10" i="7"/>
  <c r="M16" i="9"/>
  <c r="AG16" i="7"/>
  <c r="N13" i="9"/>
  <c r="T13" i="9" s="1"/>
  <c r="AQ13" i="9"/>
  <c r="L9" i="9"/>
  <c r="AR9" i="9"/>
  <c r="N5" i="9"/>
  <c r="T5" i="9" s="1"/>
  <c r="AQ5" i="9"/>
  <c r="X4" i="7"/>
  <c r="V4" i="7"/>
  <c r="AD4" i="7" s="1"/>
  <c r="Y4" i="7"/>
  <c r="W4" i="7"/>
  <c r="AE4" i="7" s="1"/>
  <c r="H20" i="9"/>
  <c r="O20" i="9" s="1"/>
  <c r="E20" i="9"/>
  <c r="D20" i="9"/>
  <c r="K20" i="9" s="1"/>
  <c r="G20" i="9"/>
  <c r="F20" i="9"/>
  <c r="C22" i="9"/>
  <c r="B21" i="9"/>
  <c r="Y7" i="6"/>
  <c r="AF7" i="6" s="1"/>
  <c r="X7" i="6"/>
  <c r="AE7" i="6" s="1"/>
  <c r="W7" i="6"/>
  <c r="AD7" i="6" s="1"/>
  <c r="V7" i="6"/>
  <c r="AC7" i="6" s="1"/>
  <c r="AP3" i="5"/>
  <c r="AS3" i="5"/>
  <c r="AR3" i="5"/>
  <c r="AQ3" i="5"/>
  <c r="C9" i="6"/>
  <c r="B8" i="6"/>
  <c r="B6" i="7"/>
  <c r="C7" i="7"/>
  <c r="B4" i="5"/>
  <c r="AS4" i="5" s="1"/>
  <c r="BA4" i="5"/>
  <c r="C5" i="5"/>
  <c r="E3" i="1"/>
  <c r="CL19" i="11" l="1"/>
  <c r="CJ19" i="11"/>
  <c r="CG19" i="11"/>
  <c r="CH19" i="11"/>
  <c r="BW20" i="11"/>
  <c r="BV20" i="11"/>
  <c r="CF20" i="11" s="1"/>
  <c r="CB20" i="11"/>
  <c r="BZ20" i="11"/>
  <c r="BY20" i="11"/>
  <c r="CI20" i="11" s="1"/>
  <c r="BR21" i="11"/>
  <c r="BP21" i="11"/>
  <c r="BQ21" i="11"/>
  <c r="BO21" i="11"/>
  <c r="Z21" i="11"/>
  <c r="BH21" i="11" s="1"/>
  <c r="AF21" i="11"/>
  <c r="BN21" i="11" s="1"/>
  <c r="AE21" i="11"/>
  <c r="BM21" i="11" s="1"/>
  <c r="AD21" i="11"/>
  <c r="BL21" i="11" s="1"/>
  <c r="AB21" i="11"/>
  <c r="BJ21" i="11" s="1"/>
  <c r="AA21" i="11"/>
  <c r="BI21" i="11" s="1"/>
  <c r="AC21" i="11"/>
  <c r="BK21" i="11" s="1"/>
  <c r="Y21" i="11"/>
  <c r="BG21" i="11" s="1"/>
  <c r="X21" i="11"/>
  <c r="BF21" i="11" s="1"/>
  <c r="W21" i="11"/>
  <c r="BE21" i="11" s="1"/>
  <c r="T21" i="11"/>
  <c r="BB21" i="11" s="1"/>
  <c r="R21" i="11"/>
  <c r="AZ21" i="11" s="1"/>
  <c r="O21" i="11"/>
  <c r="AW21" i="11" s="1"/>
  <c r="V21" i="11"/>
  <c r="BD21" i="11" s="1"/>
  <c r="S21" i="11"/>
  <c r="BA21" i="11" s="1"/>
  <c r="BU21" i="11" s="1"/>
  <c r="CE21" i="11" s="1"/>
  <c r="Q21" i="11"/>
  <c r="AY21" i="11" s="1"/>
  <c r="N21" i="11"/>
  <c r="AV21" i="11" s="1"/>
  <c r="K21" i="11"/>
  <c r="AS21" i="11" s="1"/>
  <c r="U21" i="11"/>
  <c r="BC21" i="11" s="1"/>
  <c r="P21" i="11"/>
  <c r="AX21" i="11" s="1"/>
  <c r="M21" i="11"/>
  <c r="AU21" i="11" s="1"/>
  <c r="L21" i="11"/>
  <c r="AT21" i="11" s="1"/>
  <c r="J21" i="11"/>
  <c r="AR21" i="11" s="1"/>
  <c r="I21" i="11"/>
  <c r="AQ21" i="11" s="1"/>
  <c r="H21" i="11"/>
  <c r="AP21" i="11" s="1"/>
  <c r="G21" i="11"/>
  <c r="AO21" i="11" s="1"/>
  <c r="F21" i="11"/>
  <c r="AN21" i="11" s="1"/>
  <c r="E21" i="11"/>
  <c r="AM21" i="11" s="1"/>
  <c r="BX21" i="11" s="1"/>
  <c r="D21" i="11"/>
  <c r="AL21" i="11" s="1"/>
  <c r="C23" i="11"/>
  <c r="B22" i="11"/>
  <c r="X18" i="9"/>
  <c r="AC18" i="9" s="1"/>
  <c r="AV18" i="9" s="1"/>
  <c r="Z18" i="7"/>
  <c r="AF18" i="7" s="1"/>
  <c r="S15" i="9"/>
  <c r="S7" i="9"/>
  <c r="S9" i="9"/>
  <c r="S19" i="9"/>
  <c r="S18" i="9"/>
  <c r="S3" i="9"/>
  <c r="X19" i="9"/>
  <c r="Z19" i="7"/>
  <c r="AF19" i="7" s="1"/>
  <c r="S8" i="9"/>
  <c r="S12" i="9"/>
  <c r="X3" i="9"/>
  <c r="Z3" i="7"/>
  <c r="AF3" i="7" s="1"/>
  <c r="R15" i="9"/>
  <c r="W15" i="9"/>
  <c r="N20" i="9"/>
  <c r="T20" i="9" s="1"/>
  <c r="AQ20" i="9"/>
  <c r="X14" i="9"/>
  <c r="Z14" i="7"/>
  <c r="AF14" i="7" s="1"/>
  <c r="S14" i="9"/>
  <c r="R10" i="9"/>
  <c r="W10" i="9"/>
  <c r="W6" i="9"/>
  <c r="R6" i="9"/>
  <c r="L20" i="9"/>
  <c r="AR20" i="9"/>
  <c r="R11" i="9"/>
  <c r="W11" i="9"/>
  <c r="Z18" i="9"/>
  <c r="S17" i="9"/>
  <c r="X13" i="9"/>
  <c r="Z13" i="7"/>
  <c r="AF13" i="7" s="1"/>
  <c r="X7" i="9"/>
  <c r="Z7" i="7"/>
  <c r="AF7" i="7" s="1"/>
  <c r="X17" i="9"/>
  <c r="Z17" i="7"/>
  <c r="AF17" i="7" s="1"/>
  <c r="X10" i="9"/>
  <c r="Z10" i="7"/>
  <c r="AF10" i="7" s="1"/>
  <c r="S4" i="9"/>
  <c r="X4" i="9"/>
  <c r="Z4" i="7"/>
  <c r="AF4" i="7" s="1"/>
  <c r="S16" i="9"/>
  <c r="X8" i="9"/>
  <c r="Z8" i="7"/>
  <c r="AF8" i="7" s="1"/>
  <c r="X16" i="9"/>
  <c r="Z16" i="7"/>
  <c r="AF16" i="7" s="1"/>
  <c r="X11" i="9"/>
  <c r="Z11" i="7"/>
  <c r="AF11" i="7" s="1"/>
  <c r="X9" i="9"/>
  <c r="Z9" i="7"/>
  <c r="AF9" i="7" s="1"/>
  <c r="X6" i="9"/>
  <c r="Z6" i="7"/>
  <c r="AF6" i="7" s="1"/>
  <c r="M20" i="9"/>
  <c r="AG20" i="7"/>
  <c r="X5" i="9"/>
  <c r="Z5" i="7"/>
  <c r="AF5" i="7" s="1"/>
  <c r="S5" i="9"/>
  <c r="X15" i="9"/>
  <c r="Z15" i="7"/>
  <c r="AF15" i="7" s="1"/>
  <c r="S13" i="9"/>
  <c r="X12" i="9"/>
  <c r="Z12" i="7"/>
  <c r="AF12" i="7" s="1"/>
  <c r="V6" i="7"/>
  <c r="AD6" i="7" s="1"/>
  <c r="X6" i="7"/>
  <c r="Y6" i="7"/>
  <c r="W6" i="7"/>
  <c r="AE6" i="7" s="1"/>
  <c r="AA18" i="9"/>
  <c r="AW18" i="9" s="1"/>
  <c r="AD18" i="9"/>
  <c r="AB18" i="9"/>
  <c r="AC19" i="9"/>
  <c r="AV19" i="9" s="1"/>
  <c r="Z19" i="9"/>
  <c r="R19" i="9"/>
  <c r="W19" i="9"/>
  <c r="G21" i="9"/>
  <c r="H21" i="9"/>
  <c r="O21" i="9" s="1"/>
  <c r="E21" i="9"/>
  <c r="D21" i="9"/>
  <c r="K21" i="9" s="1"/>
  <c r="F21" i="9"/>
  <c r="C23" i="9"/>
  <c r="B22" i="9"/>
  <c r="AZ4" i="5"/>
  <c r="E4" i="8"/>
  <c r="P4" i="8" s="1"/>
  <c r="W8" i="6"/>
  <c r="AD8" i="6" s="1"/>
  <c r="V8" i="6"/>
  <c r="AC8" i="6" s="1"/>
  <c r="X8" i="6"/>
  <c r="AE8" i="6" s="1"/>
  <c r="Y8" i="6"/>
  <c r="AF8" i="6" s="1"/>
  <c r="AP4" i="5"/>
  <c r="AR4" i="5"/>
  <c r="AQ4" i="5"/>
  <c r="B9" i="6"/>
  <c r="C10" i="6"/>
  <c r="C8" i="7"/>
  <c r="B7" i="7"/>
  <c r="C6" i="5"/>
  <c r="BA6" i="5" s="1"/>
  <c r="BA5" i="5"/>
  <c r="B5" i="5"/>
  <c r="AS5" i="5" s="1"/>
  <c r="C4" i="4"/>
  <c r="C5" i="4" s="1"/>
  <c r="C1" i="1"/>
  <c r="BK6" i="4" a="1"/>
  <c r="AO3" i="1" a="1"/>
  <c r="J3" i="1" a="1"/>
  <c r="X6" i="4" a="1"/>
  <c r="BJ6" i="4" a="1"/>
  <c r="Q3" i="1" a="1"/>
  <c r="AR3" i="1" a="1"/>
  <c r="BL6" i="4" a="1"/>
  <c r="L6" i="4" a="1"/>
  <c r="AU6" i="4" a="1"/>
  <c r="BE3" i="1" a="1"/>
  <c r="K3" i="1" a="1"/>
  <c r="AF3" i="1" a="1"/>
  <c r="V3" i="1" a="1"/>
  <c r="AA6" i="4" a="1"/>
  <c r="F3" i="1" a="1"/>
  <c r="AI6" i="4" a="1"/>
  <c r="BA3" i="1" a="1"/>
  <c r="H6" i="4" a="1"/>
  <c r="F6" i="4" a="1"/>
  <c r="M3" i="1" a="1"/>
  <c r="I3" i="1" a="1"/>
  <c r="AG3" i="1" a="1"/>
  <c r="AD6" i="4" a="1"/>
  <c r="N3" i="1" a="1"/>
  <c r="BM3" i="1" a="1"/>
  <c r="AE3" i="1" a="1"/>
  <c r="AN6" i="4" a="1"/>
  <c r="M6" i="4" a="1"/>
  <c r="AT6" i="4" a="1"/>
  <c r="BN6" i="4" a="1"/>
  <c r="Z6" i="4" a="1"/>
  <c r="AB3" i="1" a="1"/>
  <c r="AE6" i="4" a="1"/>
  <c r="AR6" i="4" a="1"/>
  <c r="R6" i="4" a="1"/>
  <c r="L3" i="1" a="1"/>
  <c r="U3" i="1" a="1"/>
  <c r="AJ6" i="4" a="1"/>
  <c r="AV6" i="4" a="1"/>
  <c r="BF6" i="4" a="1"/>
  <c r="BI6" i="4" a="1"/>
  <c r="AC3" i="1" a="1"/>
  <c r="O6" i="4" a="1"/>
  <c r="T6" i="4" a="1"/>
  <c r="AV3" i="1" a="1"/>
  <c r="AW6" i="4" a="1"/>
  <c r="BB6" i="4" a="1"/>
  <c r="AG6" i="4" a="1"/>
  <c r="BA6" i="4" a="1"/>
  <c r="AD3" i="1" a="1"/>
  <c r="AJ3" i="1" a="1"/>
  <c r="AX6" i="4" a="1"/>
  <c r="BI3" i="1" a="1"/>
  <c r="AM6" i="4" a="1"/>
  <c r="Q6" i="4" a="1"/>
  <c r="BO6" i="4" a="1"/>
  <c r="AM3" i="1" a="1"/>
  <c r="BC3" i="1" a="1"/>
  <c r="AY3" i="1" a="1"/>
  <c r="BN3" i="1" a="1"/>
  <c r="AT3" i="1" a="1"/>
  <c r="Y6" i="4" a="1"/>
  <c r="H3" i="1" a="1"/>
  <c r="K6" i="4" a="1"/>
  <c r="AQ6" i="4" a="1"/>
  <c r="AH6" i="4" a="1"/>
  <c r="X3" i="1" a="1"/>
  <c r="W6" i="4" a="1"/>
  <c r="AP3" i="1" a="1"/>
  <c r="W3" i="1" a="1"/>
  <c r="V6" i="4" a="1"/>
  <c r="AK6" i="4" a="1"/>
  <c r="O3" i="1" a="1"/>
  <c r="R3" i="1" a="1"/>
  <c r="N6" i="4" a="1"/>
  <c r="AW3" i="1" a="1"/>
  <c r="BG6" i="4" a="1"/>
  <c r="AP6" i="4" a="1"/>
  <c r="BK3" i="1" a="1"/>
  <c r="AA3" i="1" a="1"/>
  <c r="AX3" i="1" a="1"/>
  <c r="BH6" i="4" a="1"/>
  <c r="BJ3" i="1" a="1"/>
  <c r="Y3" i="1" a="1"/>
  <c r="BE6" i="4" a="1"/>
  <c r="AS6" i="4" a="1"/>
  <c r="AC6" i="4" a="1"/>
  <c r="AI3" i="1" a="1"/>
  <c r="AS3" i="1" a="1"/>
  <c r="BC6" i="4" a="1"/>
  <c r="Z3" i="1" a="1"/>
  <c r="BM6" i="4" a="1"/>
  <c r="P6" i="4" a="1"/>
  <c r="BG3" i="1" a="1"/>
  <c r="P3" i="1" a="1"/>
  <c r="AN3" i="1" a="1"/>
  <c r="AU3" i="1" a="1"/>
  <c r="AK3" i="1" a="1"/>
  <c r="AH3" i="1" a="1"/>
  <c r="J6" i="4" a="1"/>
  <c r="S6" i="4" a="1"/>
  <c r="BB3" i="1" a="1"/>
  <c r="AY6" i="4" a="1"/>
  <c r="AZ3" i="1" a="1"/>
  <c r="BH3" i="1" a="1"/>
  <c r="T3" i="1" a="1"/>
  <c r="BD6" i="4" a="1"/>
  <c r="BL3" i="1" a="1"/>
  <c r="BD3" i="1" a="1"/>
  <c r="AF6" i="4" a="1"/>
  <c r="AZ6" i="4" a="1"/>
  <c r="G3" i="1" a="1"/>
  <c r="G6" i="4" a="1"/>
  <c r="BF3" i="1" a="1"/>
  <c r="U6" i="4" a="1"/>
  <c r="S3" i="1" a="1"/>
  <c r="AO6" i="4" a="1"/>
  <c r="AL3" i="1" a="1"/>
  <c r="I6" i="4" a="1"/>
  <c r="AL6" i="4" a="1"/>
  <c r="AQ3" i="1" a="1"/>
  <c r="AB6" i="4" a="1"/>
  <c r="CL20" i="11" l="1"/>
  <c r="CK20" i="11"/>
  <c r="CJ20" i="11"/>
  <c r="CG20" i="11"/>
  <c r="CH20" i="11"/>
  <c r="BW21" i="11"/>
  <c r="BV21" i="11"/>
  <c r="CF21" i="11" s="1"/>
  <c r="CB21" i="11"/>
  <c r="BZ21" i="11"/>
  <c r="BY21" i="11"/>
  <c r="CI21" i="11" s="1"/>
  <c r="BQ22" i="11"/>
  <c r="BP22" i="11"/>
  <c r="BR22" i="11"/>
  <c r="BO22" i="11"/>
  <c r="Z22" i="11"/>
  <c r="BH22" i="11" s="1"/>
  <c r="AF22" i="11"/>
  <c r="BN22" i="11" s="1"/>
  <c r="AC22" i="11"/>
  <c r="BK22" i="11" s="1"/>
  <c r="AB22" i="11"/>
  <c r="BJ22" i="11" s="1"/>
  <c r="AE22" i="11"/>
  <c r="BM22" i="11" s="1"/>
  <c r="AD22" i="11"/>
  <c r="BL22" i="11" s="1"/>
  <c r="AA22" i="11"/>
  <c r="BI22" i="11" s="1"/>
  <c r="Y22" i="11"/>
  <c r="BG22" i="11" s="1"/>
  <c r="X22" i="11"/>
  <c r="BF22" i="11" s="1"/>
  <c r="W22" i="11"/>
  <c r="BE22" i="11" s="1"/>
  <c r="U22" i="11"/>
  <c r="BC22" i="11" s="1"/>
  <c r="T22" i="11"/>
  <c r="BB22" i="11" s="1"/>
  <c r="P22" i="11"/>
  <c r="AX22" i="11" s="1"/>
  <c r="N22" i="11"/>
  <c r="AV22" i="11" s="1"/>
  <c r="L22" i="11"/>
  <c r="AT22" i="11" s="1"/>
  <c r="R22" i="11"/>
  <c r="AZ22" i="11" s="1"/>
  <c r="M22" i="11"/>
  <c r="AU22" i="11" s="1"/>
  <c r="V22" i="11"/>
  <c r="BD22" i="11" s="1"/>
  <c r="S22" i="11"/>
  <c r="BA22" i="11" s="1"/>
  <c r="BU22" i="11" s="1"/>
  <c r="CE22" i="11" s="1"/>
  <c r="Q22" i="11"/>
  <c r="AY22" i="11" s="1"/>
  <c r="O22" i="11"/>
  <c r="AW22" i="11" s="1"/>
  <c r="K22" i="11"/>
  <c r="AS22" i="11" s="1"/>
  <c r="J22" i="11"/>
  <c r="AR22" i="11" s="1"/>
  <c r="I22" i="11"/>
  <c r="AQ22" i="11" s="1"/>
  <c r="H22" i="11"/>
  <c r="AP22" i="11" s="1"/>
  <c r="G22" i="11"/>
  <c r="AO22" i="11" s="1"/>
  <c r="F22" i="11"/>
  <c r="AN22" i="11" s="1"/>
  <c r="E22" i="11"/>
  <c r="AM22" i="11" s="1"/>
  <c r="BX22" i="11" s="1"/>
  <c r="D22" i="11"/>
  <c r="AL22" i="11" s="1"/>
  <c r="B23" i="11"/>
  <c r="C24" i="11"/>
  <c r="W7" i="9"/>
  <c r="R7" i="9"/>
  <c r="R9" i="9"/>
  <c r="W9" i="9"/>
  <c r="W18" i="9"/>
  <c r="R18" i="9"/>
  <c r="R3" i="9"/>
  <c r="W3" i="9"/>
  <c r="C2" i="1"/>
  <c r="S20" i="9"/>
  <c r="X20" i="9"/>
  <c r="AC20" i="9" s="1"/>
  <c r="AV20" i="9" s="1"/>
  <c r="Z20" i="7"/>
  <c r="AF20" i="7" s="1"/>
  <c r="P6" i="9"/>
  <c r="I6" i="9"/>
  <c r="AP6" i="9" s="1"/>
  <c r="V6" i="9"/>
  <c r="AE6" i="9" s="1"/>
  <c r="AU6" i="9" s="1"/>
  <c r="AC5" i="9"/>
  <c r="AV5" i="9" s="1"/>
  <c r="Z5" i="9"/>
  <c r="AA10" i="9"/>
  <c r="AW10" i="9" s="1"/>
  <c r="AD10" i="9"/>
  <c r="AB10" i="9"/>
  <c r="AD9" i="9"/>
  <c r="AB9" i="9"/>
  <c r="AA9" i="9"/>
  <c r="AW9" i="9" s="1"/>
  <c r="P9" i="9"/>
  <c r="I9" i="9"/>
  <c r="AP9" i="9" s="1"/>
  <c r="V9" i="9"/>
  <c r="AE9" i="9" s="1"/>
  <c r="AU9" i="9" s="1"/>
  <c r="AC17" i="9"/>
  <c r="AV17" i="9" s="1"/>
  <c r="Z17" i="9"/>
  <c r="I18" i="9"/>
  <c r="AP18" i="9" s="1"/>
  <c r="Z14" i="9"/>
  <c r="AC14" i="9"/>
  <c r="AV14" i="9" s="1"/>
  <c r="Z6" i="9"/>
  <c r="AC6" i="9"/>
  <c r="AV6" i="9" s="1"/>
  <c r="Z10" i="9"/>
  <c r="AC10" i="9"/>
  <c r="AV10" i="9" s="1"/>
  <c r="AA6" i="9"/>
  <c r="AW6" i="9" s="1"/>
  <c r="AB6" i="9"/>
  <c r="AD6" i="9"/>
  <c r="P10" i="9"/>
  <c r="I10" i="9"/>
  <c r="AP10" i="9" s="1"/>
  <c r="V10" i="9"/>
  <c r="AE10" i="9" s="1"/>
  <c r="AU10" i="9" s="1"/>
  <c r="Z11" i="9"/>
  <c r="AC11" i="9"/>
  <c r="AV11" i="9" s="1"/>
  <c r="AD15" i="9"/>
  <c r="AB15" i="9"/>
  <c r="AA15" i="9"/>
  <c r="AW15" i="9" s="1"/>
  <c r="P15" i="9"/>
  <c r="V15" i="9"/>
  <c r="AE15" i="9" s="1"/>
  <c r="AU15" i="9" s="1"/>
  <c r="I15" i="9"/>
  <c r="AP15" i="9" s="1"/>
  <c r="N21" i="9"/>
  <c r="T21" i="9" s="1"/>
  <c r="AQ21" i="9"/>
  <c r="Z15" i="9"/>
  <c r="AC15" i="9"/>
  <c r="AV15" i="9" s="1"/>
  <c r="R5" i="9"/>
  <c r="W5" i="9"/>
  <c r="R4" i="9"/>
  <c r="W4" i="9"/>
  <c r="R17" i="9"/>
  <c r="W17" i="9"/>
  <c r="AC13" i="9"/>
  <c r="AV13" i="9" s="1"/>
  <c r="Z13" i="9"/>
  <c r="AC8" i="9"/>
  <c r="AV8" i="9" s="1"/>
  <c r="Z8" i="9"/>
  <c r="R12" i="9"/>
  <c r="W12" i="9"/>
  <c r="Z4" i="9"/>
  <c r="AC4" i="9"/>
  <c r="AV4" i="9" s="1"/>
  <c r="Z7" i="9"/>
  <c r="AC7" i="9"/>
  <c r="AV7" i="9" s="1"/>
  <c r="R16" i="9"/>
  <c r="W16" i="9"/>
  <c r="AB11" i="9"/>
  <c r="AA11" i="9"/>
  <c r="AW11" i="9" s="1"/>
  <c r="AD11" i="9"/>
  <c r="R8" i="9"/>
  <c r="W8" i="9"/>
  <c r="R14" i="9"/>
  <c r="W14" i="9"/>
  <c r="Z3" i="9"/>
  <c r="AC3" i="9"/>
  <c r="AV3" i="9" s="1"/>
  <c r="Z12" i="9"/>
  <c r="AC12" i="9"/>
  <c r="AV12" i="9" s="1"/>
  <c r="P11" i="9"/>
  <c r="V11" i="9"/>
  <c r="AE11" i="9" s="1"/>
  <c r="AU11" i="9" s="1"/>
  <c r="I11" i="9"/>
  <c r="AP11" i="9" s="1"/>
  <c r="Z9" i="9"/>
  <c r="AC9" i="9"/>
  <c r="AV9" i="9" s="1"/>
  <c r="Z16" i="9"/>
  <c r="AC16" i="9"/>
  <c r="AV16" i="9" s="1"/>
  <c r="M21" i="9"/>
  <c r="AG21" i="7"/>
  <c r="L21" i="9"/>
  <c r="S21" i="9" s="1"/>
  <c r="AR21" i="9"/>
  <c r="R13" i="9"/>
  <c r="W13" i="9"/>
  <c r="X7" i="7"/>
  <c r="Y7" i="7"/>
  <c r="V7" i="7"/>
  <c r="AD7" i="7" s="1"/>
  <c r="W7" i="7"/>
  <c r="AE7" i="7" s="1"/>
  <c r="P19" i="9"/>
  <c r="V19" i="9"/>
  <c r="AE19" i="9" s="1"/>
  <c r="AU19" i="9" s="1"/>
  <c r="I19" i="9"/>
  <c r="AP19" i="9" s="1"/>
  <c r="AD19" i="9"/>
  <c r="AB19" i="9"/>
  <c r="AA19" i="9"/>
  <c r="AW19" i="9" s="1"/>
  <c r="G22" i="9"/>
  <c r="AQ22" i="9" s="1"/>
  <c r="D22" i="9"/>
  <c r="H22" i="9"/>
  <c r="E22" i="9"/>
  <c r="AR22" i="9" s="1"/>
  <c r="F22" i="9"/>
  <c r="AG22" i="7" s="1"/>
  <c r="B23" i="9"/>
  <c r="C24" i="9"/>
  <c r="AZ5" i="5"/>
  <c r="E5" i="8"/>
  <c r="P5" i="8" s="1"/>
  <c r="AZ6" i="5"/>
  <c r="E6" i="8"/>
  <c r="P6" i="8" s="1"/>
  <c r="Y9" i="6"/>
  <c r="AF9" i="6" s="1"/>
  <c r="X9" i="6"/>
  <c r="AE9" i="6" s="1"/>
  <c r="W9" i="6"/>
  <c r="AD9" i="6" s="1"/>
  <c r="V9" i="6"/>
  <c r="AC9" i="6" s="1"/>
  <c r="AP5" i="5"/>
  <c r="AR5" i="5"/>
  <c r="AQ5" i="5"/>
  <c r="C11" i="6"/>
  <c r="B10" i="6"/>
  <c r="C9" i="7"/>
  <c r="B8" i="7"/>
  <c r="C7" i="5"/>
  <c r="BA7" i="5" s="1"/>
  <c r="B6" i="5"/>
  <c r="AS6" i="5" s="1"/>
  <c r="M3" i="1"/>
  <c r="AA3" i="1"/>
  <c r="BJ6" i="4"/>
  <c r="Z3" i="1"/>
  <c r="R6" i="4"/>
  <c r="BM3" i="1"/>
  <c r="AQ6" i="4"/>
  <c r="Y6" i="4"/>
  <c r="AO3" i="1"/>
  <c r="V6" i="4"/>
  <c r="AT3" i="1"/>
  <c r="BH3" i="1"/>
  <c r="AP6" i="4"/>
  <c r="N3" i="1"/>
  <c r="H3" i="1"/>
  <c r="AB6" i="4"/>
  <c r="AS6" i="4"/>
  <c r="AI3" i="1"/>
  <c r="BG6" i="4"/>
  <c r="AQ3" i="1"/>
  <c r="AT6" i="4"/>
  <c r="AD6" i="4"/>
  <c r="Y3" i="1"/>
  <c r="BB6" i="4"/>
  <c r="I3" i="1"/>
  <c r="AC6" i="4"/>
  <c r="P3" i="1"/>
  <c r="G3" i="1"/>
  <c r="K6" i="4"/>
  <c r="BM6" i="4"/>
  <c r="AM6" i="4"/>
  <c r="AP3" i="1"/>
  <c r="G6" i="4"/>
  <c r="AN3" i="1"/>
  <c r="I6" i="4"/>
  <c r="BH6" i="4"/>
  <c r="AR3" i="1"/>
  <c r="O3" i="1"/>
  <c r="AU3" i="1"/>
  <c r="BG3" i="1"/>
  <c r="AC3" i="1"/>
  <c r="H6" i="4"/>
  <c r="BI3" i="1"/>
  <c r="AN6" i="4"/>
  <c r="N6" i="4"/>
  <c r="T6" i="4"/>
  <c r="AW3" i="1"/>
  <c r="R3" i="1"/>
  <c r="AG3" i="1"/>
  <c r="BB3" i="1"/>
  <c r="BD6" i="4"/>
  <c r="AW6" i="4"/>
  <c r="F3" i="1"/>
  <c r="BD3" i="1"/>
  <c r="S3" i="1"/>
  <c r="BN6" i="4"/>
  <c r="AY6" i="4"/>
  <c r="V3" i="1"/>
  <c r="AL6" i="4"/>
  <c r="AX3" i="1"/>
  <c r="J3" i="1"/>
  <c r="BE6" i="4"/>
  <c r="AK6" i="4"/>
  <c r="J6" i="4"/>
  <c r="AB3" i="1"/>
  <c r="AF6" i="4"/>
  <c r="U6" i="4"/>
  <c r="AR6" i="4"/>
  <c r="AH6" i="4"/>
  <c r="BO6" i="4"/>
  <c r="AF3" i="1"/>
  <c r="Q6" i="4"/>
  <c r="BK6" i="4"/>
  <c r="BA3" i="1"/>
  <c r="AJ3" i="1"/>
  <c r="AV3" i="1"/>
  <c r="BK3" i="1"/>
  <c r="AL3" i="1"/>
  <c r="AU6" i="4"/>
  <c r="AS3" i="1"/>
  <c r="AA6" i="4"/>
  <c r="W3" i="1"/>
  <c r="AK3" i="1"/>
  <c r="AX6" i="4"/>
  <c r="BC3" i="1"/>
  <c r="L6" i="4"/>
  <c r="BF6" i="4"/>
  <c r="AI6" i="4"/>
  <c r="BL3" i="1"/>
  <c r="X3" i="1"/>
  <c r="AM3" i="1"/>
  <c r="BJ3" i="1"/>
  <c r="S6" i="4"/>
  <c r="BE3" i="1"/>
  <c r="BF3" i="1"/>
  <c r="BN3" i="1"/>
  <c r="O6" i="4"/>
  <c r="T3" i="1"/>
  <c r="AD3" i="1"/>
  <c r="K3" i="1"/>
  <c r="Q3" i="1"/>
  <c r="X6" i="4"/>
  <c r="BA6" i="4"/>
  <c r="BL6" i="4"/>
  <c r="AJ6" i="4"/>
  <c r="Z6" i="4"/>
  <c r="BC6" i="4"/>
  <c r="M6" i="4"/>
  <c r="AV6" i="4"/>
  <c r="AZ3" i="1"/>
  <c r="AY3" i="1"/>
  <c r="U3" i="1"/>
  <c r="AE3" i="1"/>
  <c r="L3" i="1"/>
  <c r="AH3" i="1"/>
  <c r="AE6" i="4"/>
  <c r="AZ6" i="4"/>
  <c r="F6" i="4"/>
  <c r="BI6" i="4"/>
  <c r="AG6" i="4"/>
  <c r="AO6" i="4"/>
  <c r="W6" i="4"/>
  <c r="P6" i="4"/>
  <c r="AH66" i="5" l="1"/>
  <c r="AY66" i="5" s="1"/>
  <c r="O66" i="5"/>
  <c r="AG66" i="5"/>
  <c r="AX66" i="5" s="1"/>
  <c r="L66" i="5"/>
  <c r="AF66" i="5"/>
  <c r="AI66" i="5"/>
  <c r="I66" i="5"/>
  <c r="AE66" i="5"/>
  <c r="D66" i="5"/>
  <c r="E66" i="5"/>
  <c r="CL21" i="11"/>
  <c r="CK21" i="11"/>
  <c r="CJ21" i="11"/>
  <c r="CG21" i="11"/>
  <c r="CH21" i="11"/>
  <c r="BW22" i="11"/>
  <c r="BV22" i="11"/>
  <c r="CF22" i="11" s="1"/>
  <c r="CB22" i="11"/>
  <c r="BZ22" i="11"/>
  <c r="BY22" i="11"/>
  <c r="CI22" i="11" s="1"/>
  <c r="Z23" i="11"/>
  <c r="AF23" i="11"/>
  <c r="AC23" i="11"/>
  <c r="AE23" i="11"/>
  <c r="AB23" i="11"/>
  <c r="AD23" i="11"/>
  <c r="AA23" i="11"/>
  <c r="Y23" i="11"/>
  <c r="BG23" i="11" s="1"/>
  <c r="W23" i="11"/>
  <c r="X23" i="11"/>
  <c r="P66" i="5"/>
  <c r="Q66" i="5"/>
  <c r="J66" i="5"/>
  <c r="K66" i="5"/>
  <c r="M66" i="5"/>
  <c r="U23" i="11"/>
  <c r="R23" i="11"/>
  <c r="N23" i="11"/>
  <c r="T23" i="11"/>
  <c r="P23" i="11"/>
  <c r="M23" i="11"/>
  <c r="K23" i="11"/>
  <c r="V23" i="11"/>
  <c r="BD23" i="11" s="1"/>
  <c r="S23" i="11"/>
  <c r="Q23" i="11"/>
  <c r="O23" i="11"/>
  <c r="L23" i="11"/>
  <c r="N66" i="5"/>
  <c r="F66" i="5"/>
  <c r="G66" i="5"/>
  <c r="H66" i="5"/>
  <c r="J23" i="11"/>
  <c r="I23" i="11"/>
  <c r="H23" i="11"/>
  <c r="G23" i="11"/>
  <c r="AO23" i="11" s="1"/>
  <c r="F23" i="11"/>
  <c r="AN23" i="11" s="1"/>
  <c r="E23" i="11"/>
  <c r="AM23" i="11" s="1"/>
  <c r="D23" i="11"/>
  <c r="AL23" i="11" s="1"/>
  <c r="C25" i="11"/>
  <c r="B24" i="11"/>
  <c r="R66" i="5"/>
  <c r="S66" i="5"/>
  <c r="T66" i="5"/>
  <c r="U66" i="5"/>
  <c r="AA66" i="5"/>
  <c r="AB66" i="5"/>
  <c r="AC66" i="5"/>
  <c r="AD66" i="5"/>
  <c r="AB7" i="9"/>
  <c r="AA7" i="9"/>
  <c r="AW7" i="9" s="1"/>
  <c r="AD7" i="9"/>
  <c r="P7" i="9"/>
  <c r="V7" i="9"/>
  <c r="AE7" i="9" s="1"/>
  <c r="AU7" i="9" s="1"/>
  <c r="I7" i="9"/>
  <c r="AP7" i="9" s="1"/>
  <c r="V18" i="9"/>
  <c r="AE18" i="9" s="1"/>
  <c r="AU18" i="9" s="1"/>
  <c r="P18" i="9"/>
  <c r="V3" i="9"/>
  <c r="AE3" i="9" s="1"/>
  <c r="AU3" i="9" s="1"/>
  <c r="I3" i="9"/>
  <c r="AP3" i="9" s="1"/>
  <c r="P3" i="9"/>
  <c r="AD3" i="9"/>
  <c r="AA3" i="9"/>
  <c r="AW3" i="9" s="1"/>
  <c r="AB3" i="9"/>
  <c r="W20" i="9"/>
  <c r="R20" i="9"/>
  <c r="Z20" i="9"/>
  <c r="P13" i="9"/>
  <c r="I13" i="9"/>
  <c r="AP13" i="9" s="1"/>
  <c r="V13" i="9"/>
  <c r="AE13" i="9" s="1"/>
  <c r="AU13" i="9" s="1"/>
  <c r="AA14" i="9"/>
  <c r="AW14" i="9" s="1"/>
  <c r="AD14" i="9"/>
  <c r="AB14" i="9"/>
  <c r="P14" i="9"/>
  <c r="V14" i="9"/>
  <c r="AE14" i="9" s="1"/>
  <c r="AU14" i="9" s="1"/>
  <c r="I14" i="9"/>
  <c r="AP14" i="9" s="1"/>
  <c r="AD8" i="9"/>
  <c r="AB8" i="9"/>
  <c r="AA8" i="9"/>
  <c r="AW8" i="9" s="1"/>
  <c r="AA17" i="9"/>
  <c r="AW17" i="9" s="1"/>
  <c r="AD17" i="9"/>
  <c r="AB17" i="9"/>
  <c r="AB13" i="9"/>
  <c r="AD13" i="9"/>
  <c r="AA13" i="9"/>
  <c r="AW13" i="9" s="1"/>
  <c r="AA4" i="9"/>
  <c r="AW4" i="9" s="1"/>
  <c r="AB4" i="9"/>
  <c r="AD4" i="9"/>
  <c r="V8" i="9"/>
  <c r="AE8" i="9" s="1"/>
  <c r="AU8" i="9" s="1"/>
  <c r="P8" i="9"/>
  <c r="I8" i="9"/>
  <c r="AP8" i="9" s="1"/>
  <c r="I17" i="9"/>
  <c r="AP17" i="9" s="1"/>
  <c r="P17" i="9"/>
  <c r="V17" i="9"/>
  <c r="AE17" i="9" s="1"/>
  <c r="AU17" i="9" s="1"/>
  <c r="P4" i="9"/>
  <c r="V4" i="9"/>
  <c r="AE4" i="9" s="1"/>
  <c r="AU4" i="9" s="1"/>
  <c r="I4" i="9"/>
  <c r="AP4" i="9" s="1"/>
  <c r="AD16" i="9"/>
  <c r="AA16" i="9"/>
  <c r="AW16" i="9" s="1"/>
  <c r="AB16" i="9"/>
  <c r="AD5" i="9"/>
  <c r="AA5" i="9"/>
  <c r="AW5" i="9" s="1"/>
  <c r="AB5" i="9"/>
  <c r="P16" i="9"/>
  <c r="V16" i="9"/>
  <c r="AE16" i="9" s="1"/>
  <c r="AU16" i="9" s="1"/>
  <c r="I16" i="9"/>
  <c r="AP16" i="9" s="1"/>
  <c r="P5" i="9"/>
  <c r="V5" i="9"/>
  <c r="AE5" i="9" s="1"/>
  <c r="AU5" i="9" s="1"/>
  <c r="I5" i="9"/>
  <c r="AP5" i="9" s="1"/>
  <c r="P12" i="9"/>
  <c r="V12" i="9"/>
  <c r="AE12" i="9" s="1"/>
  <c r="AU12" i="9" s="1"/>
  <c r="I12" i="9"/>
  <c r="AP12" i="9" s="1"/>
  <c r="X21" i="9"/>
  <c r="AC21" i="9" s="1"/>
  <c r="AV21" i="9" s="1"/>
  <c r="Z21" i="7"/>
  <c r="AF21" i="7" s="1"/>
  <c r="AA12" i="9"/>
  <c r="AW12" i="9" s="1"/>
  <c r="AD12" i="9"/>
  <c r="AB12" i="9"/>
  <c r="M5" i="7"/>
  <c r="X8" i="7"/>
  <c r="W8" i="7"/>
  <c r="AE8" i="7" s="1"/>
  <c r="Y8" i="7"/>
  <c r="V8" i="7"/>
  <c r="AD8" i="7" s="1"/>
  <c r="AA20" i="9"/>
  <c r="AW20" i="9" s="1"/>
  <c r="AD20" i="9"/>
  <c r="AB20" i="9"/>
  <c r="R21" i="9"/>
  <c r="W21" i="9"/>
  <c r="M22" i="9"/>
  <c r="L22" i="9"/>
  <c r="O22" i="9"/>
  <c r="K22" i="9"/>
  <c r="N22" i="9"/>
  <c r="T22" i="9" s="1"/>
  <c r="C25" i="9"/>
  <c r="B24" i="9"/>
  <c r="C8" i="5"/>
  <c r="BA8" i="5" s="1"/>
  <c r="AZ8" i="5" s="1"/>
  <c r="AZ7" i="5"/>
  <c r="E7" i="8"/>
  <c r="P7" i="8" s="1"/>
  <c r="V10" i="6"/>
  <c r="AC10" i="6" s="1"/>
  <c r="Y10" i="6"/>
  <c r="AF10" i="6" s="1"/>
  <c r="X10" i="6"/>
  <c r="AE10" i="6" s="1"/>
  <c r="W10" i="6"/>
  <c r="AD10" i="6" s="1"/>
  <c r="BE66" i="5" l="1"/>
  <c r="BD66" i="5"/>
  <c r="BF66" i="5"/>
  <c r="BB66" i="5"/>
  <c r="BG66" i="5"/>
  <c r="CL22" i="11"/>
  <c r="CK22" i="11"/>
  <c r="CJ22" i="11"/>
  <c r="CG22" i="11"/>
  <c r="CH22" i="11"/>
  <c r="BP23" i="11"/>
  <c r="BR23" i="11"/>
  <c r="BO23" i="11"/>
  <c r="BQ23" i="11"/>
  <c r="BH23" i="11"/>
  <c r="BN23" i="11"/>
  <c r="BK23" i="11"/>
  <c r="BM23" i="11"/>
  <c r="BJ23" i="11"/>
  <c r="BL23" i="11"/>
  <c r="BI23" i="11"/>
  <c r="BE23" i="11"/>
  <c r="BF23" i="11"/>
  <c r="BC66" i="5"/>
  <c r="BC23" i="11"/>
  <c r="AZ23" i="11"/>
  <c r="AV23" i="11"/>
  <c r="BB23" i="11"/>
  <c r="AX23" i="11"/>
  <c r="AU23" i="11"/>
  <c r="AS23" i="11"/>
  <c r="BA23" i="11"/>
  <c r="BU23" i="11" s="1"/>
  <c r="CE23" i="11" s="1"/>
  <c r="AY23" i="11"/>
  <c r="AW23" i="11"/>
  <c r="AT23" i="11"/>
  <c r="AR23" i="11"/>
  <c r="AQ23" i="11"/>
  <c r="AP23" i="11"/>
  <c r="C26" i="11"/>
  <c r="B25" i="11"/>
  <c r="P20" i="9"/>
  <c r="V20" i="9"/>
  <c r="AE20" i="9" s="1"/>
  <c r="AU20" i="9" s="1"/>
  <c r="I20" i="9"/>
  <c r="AP20" i="9" s="1"/>
  <c r="Z21" i="9"/>
  <c r="X22" i="9"/>
  <c r="Z22" i="7"/>
  <c r="AF22" i="7" s="1"/>
  <c r="AD21" i="9"/>
  <c r="AB21" i="9"/>
  <c r="AA21" i="9"/>
  <c r="AW21" i="9" s="1"/>
  <c r="P21" i="9"/>
  <c r="V21" i="9"/>
  <c r="AE21" i="9" s="1"/>
  <c r="AU21" i="9" s="1"/>
  <c r="I21" i="9"/>
  <c r="AP21" i="9" s="1"/>
  <c r="H24" i="9"/>
  <c r="E24" i="9"/>
  <c r="AR24" i="9" s="1"/>
  <c r="F24" i="9"/>
  <c r="AG24" i="7" s="1"/>
  <c r="G24" i="9"/>
  <c r="AQ24" i="9" s="1"/>
  <c r="D24" i="9"/>
  <c r="S22" i="9"/>
  <c r="C26" i="9"/>
  <c r="B25" i="9"/>
  <c r="E8" i="8"/>
  <c r="P8" i="8" s="1"/>
  <c r="AP6" i="5"/>
  <c r="AR6" i="5"/>
  <c r="AQ6" i="5"/>
  <c r="D3" i="6"/>
  <c r="H3" i="6" s="1"/>
  <c r="D6" i="6"/>
  <c r="H6" i="6" s="1"/>
  <c r="D5" i="6"/>
  <c r="H5" i="6" s="1"/>
  <c r="D4" i="6"/>
  <c r="H4" i="6" s="1"/>
  <c r="C12" i="6"/>
  <c r="B11" i="6"/>
  <c r="L7" i="7"/>
  <c r="M6" i="7"/>
  <c r="J5" i="7"/>
  <c r="K4" i="7"/>
  <c r="I5" i="7"/>
  <c r="I4" i="7"/>
  <c r="M4" i="7"/>
  <c r="J4" i="7"/>
  <c r="K6" i="7"/>
  <c r="N5" i="7"/>
  <c r="I6" i="7"/>
  <c r="L6" i="7"/>
  <c r="L4" i="7"/>
  <c r="J6" i="7"/>
  <c r="N6" i="7"/>
  <c r="K5" i="7"/>
  <c r="N4" i="7"/>
  <c r="N3" i="7"/>
  <c r="M3" i="7"/>
  <c r="K3" i="7"/>
  <c r="J3" i="7"/>
  <c r="H6" i="7"/>
  <c r="I3" i="7"/>
  <c r="H5" i="7"/>
  <c r="H3" i="7"/>
  <c r="H4" i="7"/>
  <c r="G4" i="7"/>
  <c r="G6" i="7"/>
  <c r="G5" i="7"/>
  <c r="F6" i="7"/>
  <c r="AO6" i="9" s="1"/>
  <c r="G3" i="7"/>
  <c r="F5" i="7"/>
  <c r="AO5" i="9" s="1"/>
  <c r="F4" i="7"/>
  <c r="AO4" i="9" s="1"/>
  <c r="F3" i="7"/>
  <c r="E3" i="7"/>
  <c r="D5" i="7"/>
  <c r="AM5" i="9" s="1"/>
  <c r="E4" i="7"/>
  <c r="AN4" i="9" s="1"/>
  <c r="D6" i="7"/>
  <c r="AM6" i="9" s="1"/>
  <c r="E6" i="7"/>
  <c r="AN6" i="9" s="1"/>
  <c r="E5" i="7"/>
  <c r="AN5" i="9" s="1"/>
  <c r="D4" i="7"/>
  <c r="AM4" i="9" s="1"/>
  <c r="D3" i="7"/>
  <c r="B9" i="7"/>
  <c r="C10" i="7"/>
  <c r="B7" i="5"/>
  <c r="G7" i="7" s="1"/>
  <c r="AA4" i="5"/>
  <c r="S4" i="10" s="1"/>
  <c r="AB4" i="5"/>
  <c r="AH4" i="9" s="1"/>
  <c r="AF5" i="5"/>
  <c r="AC6" i="5"/>
  <c r="AI6" i="9" s="1"/>
  <c r="AA5" i="5"/>
  <c r="S5" i="10" s="1"/>
  <c r="AB5" i="5"/>
  <c r="AH5" i="9" s="1"/>
  <c r="AG3" i="5"/>
  <c r="AX3" i="5" s="1"/>
  <c r="K3" i="10" s="1"/>
  <c r="AG6" i="5"/>
  <c r="AX6" i="5" s="1"/>
  <c r="K6" i="10" s="1"/>
  <c r="AH6" i="5"/>
  <c r="AY6" i="5" s="1"/>
  <c r="L6" i="10" s="1"/>
  <c r="AE5" i="5"/>
  <c r="AC5" i="5"/>
  <c r="AI5" i="9" s="1"/>
  <c r="AI3" i="5"/>
  <c r="AI6" i="5"/>
  <c r="S5" i="5"/>
  <c r="AI5" i="5"/>
  <c r="AD5" i="5"/>
  <c r="AJ5" i="9" s="1"/>
  <c r="AH5" i="5"/>
  <c r="AY5" i="5" s="1"/>
  <c r="L5" i="10" s="1"/>
  <c r="AF3" i="5"/>
  <c r="AC4" i="5"/>
  <c r="AI4" i="9" s="1"/>
  <c r="AD3" i="5"/>
  <c r="AJ3" i="9" s="1"/>
  <c r="AF6" i="5"/>
  <c r="AE6" i="5"/>
  <c r="AG4" i="5"/>
  <c r="AX4" i="5" s="1"/>
  <c r="K4" i="10" s="1"/>
  <c r="AA3" i="5"/>
  <c r="S3" i="10" s="1"/>
  <c r="AB6" i="5"/>
  <c r="AH6" i="9" s="1"/>
  <c r="AF4" i="5"/>
  <c r="AH3" i="5"/>
  <c r="AY3" i="5" s="1"/>
  <c r="L3" i="10" s="1"/>
  <c r="AI4" i="5"/>
  <c r="AG5" i="5"/>
  <c r="AX5" i="5" s="1"/>
  <c r="K5" i="10" s="1"/>
  <c r="AD6" i="5"/>
  <c r="AJ6" i="9" s="1"/>
  <c r="AE4" i="5"/>
  <c r="AC3" i="5"/>
  <c r="AI3" i="9" s="1"/>
  <c r="AB3" i="5"/>
  <c r="AH3" i="9" s="1"/>
  <c r="AA6" i="5"/>
  <c r="S6" i="10" s="1"/>
  <c r="AH4" i="5"/>
  <c r="AY4" i="5" s="1"/>
  <c r="L4" i="10" s="1"/>
  <c r="AE3" i="5"/>
  <c r="AG7" i="5"/>
  <c r="AD4" i="5"/>
  <c r="AJ4" i="9" s="1"/>
  <c r="U3" i="5"/>
  <c r="R5" i="5"/>
  <c r="T4" i="5"/>
  <c r="R6" i="5"/>
  <c r="S4" i="5"/>
  <c r="U4" i="5"/>
  <c r="U5" i="5"/>
  <c r="S6" i="5"/>
  <c r="T5" i="5"/>
  <c r="R4" i="5"/>
  <c r="U6" i="5"/>
  <c r="T6" i="5"/>
  <c r="S3" i="5"/>
  <c r="T3" i="5"/>
  <c r="R3" i="5"/>
  <c r="L4" i="5"/>
  <c r="Q5" i="5"/>
  <c r="Q6" i="5"/>
  <c r="Q4" i="5"/>
  <c r="Q3" i="5"/>
  <c r="O3" i="5"/>
  <c r="H4" i="5"/>
  <c r="P5" i="5"/>
  <c r="O5" i="5"/>
  <c r="N5" i="5"/>
  <c r="H5" i="5"/>
  <c r="J6" i="5"/>
  <c r="F3" i="5"/>
  <c r="L6" i="5"/>
  <c r="P4" i="5"/>
  <c r="G6" i="5"/>
  <c r="M4" i="5"/>
  <c r="H6" i="5"/>
  <c r="O6" i="5"/>
  <c r="I4" i="5"/>
  <c r="E4" i="5"/>
  <c r="M5" i="5"/>
  <c r="K6" i="5"/>
  <c r="F5" i="5"/>
  <c r="K4" i="5"/>
  <c r="N6" i="5"/>
  <c r="M3" i="5"/>
  <c r="N3" i="5"/>
  <c r="E5" i="5"/>
  <c r="N4" i="5"/>
  <c r="J5" i="5"/>
  <c r="F6" i="5"/>
  <c r="G5" i="5"/>
  <c r="K3" i="5"/>
  <c r="I6" i="5"/>
  <c r="K5" i="5"/>
  <c r="L5" i="5"/>
  <c r="P6" i="5"/>
  <c r="J4" i="5"/>
  <c r="H3" i="5"/>
  <c r="F4" i="5"/>
  <c r="O4" i="5"/>
  <c r="I5" i="5"/>
  <c r="J3" i="5"/>
  <c r="M6" i="5"/>
  <c r="E6" i="5"/>
  <c r="G4" i="5"/>
  <c r="L3" i="5"/>
  <c r="G3" i="5"/>
  <c r="I3" i="5"/>
  <c r="P3" i="5"/>
  <c r="D6" i="5"/>
  <c r="D4" i="5"/>
  <c r="E3" i="5"/>
  <c r="D5" i="5"/>
  <c r="D3" i="5"/>
  <c r="C9" i="5"/>
  <c r="BA9" i="5" s="1"/>
  <c r="B8" i="5"/>
  <c r="BH66" i="5" l="1"/>
  <c r="BW23" i="11"/>
  <c r="BV23" i="11"/>
  <c r="CF23" i="11" s="1"/>
  <c r="CB23" i="11"/>
  <c r="BZ23" i="11"/>
  <c r="CJ23" i="11" s="1"/>
  <c r="BY23" i="11"/>
  <c r="BX23" i="11"/>
  <c r="CH23" i="11" s="1"/>
  <c r="Z25" i="11"/>
  <c r="AE25" i="11"/>
  <c r="AD25" i="11"/>
  <c r="AC25" i="11"/>
  <c r="AB25" i="11"/>
  <c r="AA25" i="11"/>
  <c r="AF25" i="11"/>
  <c r="W25" i="11"/>
  <c r="Y25" i="11"/>
  <c r="X25" i="11"/>
  <c r="V25" i="11"/>
  <c r="T25" i="11"/>
  <c r="S25" i="11"/>
  <c r="P25" i="11"/>
  <c r="N25" i="11"/>
  <c r="L25" i="11"/>
  <c r="U25" i="11"/>
  <c r="Q25" i="11"/>
  <c r="O25" i="11"/>
  <c r="K25" i="11"/>
  <c r="R25" i="11"/>
  <c r="M25" i="11"/>
  <c r="J25" i="11"/>
  <c r="I25" i="11"/>
  <c r="H25" i="11"/>
  <c r="G25" i="11"/>
  <c r="F25" i="11"/>
  <c r="E25" i="11"/>
  <c r="D25" i="11"/>
  <c r="C27" i="11"/>
  <c r="B26" i="11"/>
  <c r="AC22" i="9"/>
  <c r="AV22" i="9" s="1"/>
  <c r="Z22" i="9"/>
  <c r="BK5" i="9"/>
  <c r="BK6" i="9"/>
  <c r="BI4" i="9"/>
  <c r="BJ6" i="9"/>
  <c r="BJ4" i="9"/>
  <c r="BJ5" i="9"/>
  <c r="BI5" i="9"/>
  <c r="BK4" i="9"/>
  <c r="BI6" i="9"/>
  <c r="AM3" i="9"/>
  <c r="AO3" i="9"/>
  <c r="BK3" i="9" s="1"/>
  <c r="AN3" i="9"/>
  <c r="BJ3" i="9" s="1"/>
  <c r="W9" i="7"/>
  <c r="AE9" i="7" s="1"/>
  <c r="X9" i="7"/>
  <c r="Y9" i="7"/>
  <c r="V9" i="7"/>
  <c r="AD9" i="7" s="1"/>
  <c r="R4" i="8"/>
  <c r="J4" i="8"/>
  <c r="J3" i="8"/>
  <c r="R5" i="8"/>
  <c r="K3" i="8"/>
  <c r="K4" i="8"/>
  <c r="R6" i="8"/>
  <c r="K6" i="8"/>
  <c r="J6" i="8"/>
  <c r="J5" i="8"/>
  <c r="K5" i="8"/>
  <c r="R3" i="8"/>
  <c r="BE4" i="9"/>
  <c r="BE5" i="9"/>
  <c r="BE6" i="9"/>
  <c r="BD6" i="9"/>
  <c r="BC4" i="9"/>
  <c r="BD5" i="9"/>
  <c r="BD4" i="9"/>
  <c r="BC6" i="9"/>
  <c r="BC5" i="9"/>
  <c r="R22" i="9"/>
  <c r="W22" i="9"/>
  <c r="D25" i="9"/>
  <c r="G25" i="9"/>
  <c r="AQ25" i="9" s="1"/>
  <c r="E25" i="9"/>
  <c r="AR25" i="9" s="1"/>
  <c r="H25" i="9"/>
  <c r="F25" i="9"/>
  <c r="AG25" i="7" s="1"/>
  <c r="K24" i="9"/>
  <c r="D23" i="9"/>
  <c r="K23" i="9" s="1"/>
  <c r="N24" i="9"/>
  <c r="G23" i="9"/>
  <c r="M24" i="9"/>
  <c r="F23" i="9"/>
  <c r="L24" i="9"/>
  <c r="E23" i="9"/>
  <c r="O24" i="9"/>
  <c r="H23" i="9"/>
  <c r="O23" i="9" s="1"/>
  <c r="C27" i="9"/>
  <c r="B26" i="9"/>
  <c r="K7" i="5"/>
  <c r="E7" i="5"/>
  <c r="N7" i="7"/>
  <c r="Q7" i="5"/>
  <c r="AZ9" i="5"/>
  <c r="E9" i="8"/>
  <c r="P9" i="8" s="1"/>
  <c r="P7" i="5"/>
  <c r="L3" i="7"/>
  <c r="L5" i="7"/>
  <c r="Y11" i="6"/>
  <c r="AF11" i="6" s="1"/>
  <c r="X11" i="6"/>
  <c r="AE11" i="6" s="1"/>
  <c r="W11" i="6"/>
  <c r="AD11" i="6" s="1"/>
  <c r="V11" i="6"/>
  <c r="AC11" i="6" s="1"/>
  <c r="N8" i="7"/>
  <c r="AS8" i="5"/>
  <c r="L8" i="7"/>
  <c r="M8" i="7"/>
  <c r="J8" i="7"/>
  <c r="AC7" i="5"/>
  <c r="AI7" i="9" s="1"/>
  <c r="AS7" i="5"/>
  <c r="D7" i="5"/>
  <c r="N7" i="5"/>
  <c r="BG7" i="5" s="1"/>
  <c r="G7" i="5"/>
  <c r="D7" i="6"/>
  <c r="H7" i="6" s="1"/>
  <c r="F7" i="5"/>
  <c r="O7" i="5"/>
  <c r="F7" i="7"/>
  <c r="AO7" i="9" s="1"/>
  <c r="M7" i="7"/>
  <c r="M7" i="5"/>
  <c r="J7" i="7"/>
  <c r="T7" i="5"/>
  <c r="AD7" i="5"/>
  <c r="AJ7" i="9" s="1"/>
  <c r="D7" i="7"/>
  <c r="AM7" i="9" s="1"/>
  <c r="L7" i="5"/>
  <c r="AA7" i="5"/>
  <c r="S7" i="10" s="1"/>
  <c r="S7" i="5"/>
  <c r="I7" i="7"/>
  <c r="AR8" i="5"/>
  <c r="AQ8" i="5"/>
  <c r="K8" i="7"/>
  <c r="E8" i="7"/>
  <c r="AN8" i="9" s="1"/>
  <c r="I8" i="7"/>
  <c r="D8" i="6"/>
  <c r="H8" i="6" s="1"/>
  <c r="F8" i="7"/>
  <c r="AO8" i="9" s="1"/>
  <c r="D8" i="7"/>
  <c r="AM8" i="9" s="1"/>
  <c r="H8" i="7"/>
  <c r="G8" i="7"/>
  <c r="AE7" i="5"/>
  <c r="AP7" i="5"/>
  <c r="AR7" i="5"/>
  <c r="AX7" i="5" s="1"/>
  <c r="K7" i="10" s="1"/>
  <c r="AQ7" i="5"/>
  <c r="H7" i="7"/>
  <c r="AI7" i="5"/>
  <c r="U7" i="5"/>
  <c r="J7" i="5"/>
  <c r="H7" i="5"/>
  <c r="AB7" i="5"/>
  <c r="AH7" i="9" s="1"/>
  <c r="E7" i="7"/>
  <c r="AN7" i="9" s="1"/>
  <c r="R7" i="5"/>
  <c r="I7" i="5"/>
  <c r="AF7" i="5"/>
  <c r="K7" i="7"/>
  <c r="C13" i="6"/>
  <c r="B12" i="6"/>
  <c r="C11" i="7"/>
  <c r="B10" i="7"/>
  <c r="AH7" i="5"/>
  <c r="AA8" i="5"/>
  <c r="S8" i="10" s="1"/>
  <c r="AP8" i="5"/>
  <c r="G8" i="5"/>
  <c r="T8" i="5"/>
  <c r="O8" i="5"/>
  <c r="E8" i="5"/>
  <c r="L8" i="5"/>
  <c r="AE8" i="5"/>
  <c r="I8" i="5"/>
  <c r="AD8" i="5"/>
  <c r="AJ8" i="9" s="1"/>
  <c r="AB8" i="5"/>
  <c r="AH8" i="9" s="1"/>
  <c r="AC8" i="5"/>
  <c r="AI8" i="9" s="1"/>
  <c r="AF8" i="5"/>
  <c r="N8" i="5"/>
  <c r="M8" i="5"/>
  <c r="AH8" i="5"/>
  <c r="AI8" i="5"/>
  <c r="H8" i="5"/>
  <c r="AG8" i="5"/>
  <c r="BG6" i="5"/>
  <c r="BG4" i="5"/>
  <c r="BG5" i="5"/>
  <c r="BG3" i="5"/>
  <c r="BF4" i="5"/>
  <c r="BF6" i="5"/>
  <c r="BF5" i="5"/>
  <c r="BF3" i="5"/>
  <c r="BD6" i="5"/>
  <c r="BD5" i="5"/>
  <c r="BE3" i="5"/>
  <c r="BE5" i="5"/>
  <c r="BE6" i="5"/>
  <c r="BE4" i="5"/>
  <c r="BD4" i="5"/>
  <c r="BC4" i="5"/>
  <c r="BD3" i="5"/>
  <c r="BC6" i="5"/>
  <c r="BC5" i="5"/>
  <c r="BC3" i="5"/>
  <c r="BB6" i="5"/>
  <c r="BB4" i="5"/>
  <c r="BB5" i="5"/>
  <c r="BB3" i="5"/>
  <c r="S8" i="5"/>
  <c r="D8" i="5"/>
  <c r="R8" i="5"/>
  <c r="U8" i="5"/>
  <c r="K8" i="5"/>
  <c r="Q8" i="5"/>
  <c r="J8" i="5"/>
  <c r="F8" i="5"/>
  <c r="P8" i="5"/>
  <c r="C10" i="5"/>
  <c r="BA10" i="5" s="1"/>
  <c r="B9" i="5"/>
  <c r="AS9" i="5" s="1"/>
  <c r="CG23" i="11" l="1"/>
  <c r="CL23" i="11"/>
  <c r="CK23" i="11"/>
  <c r="CI23" i="11"/>
  <c r="BQ24" i="11"/>
  <c r="BQ25" i="11"/>
  <c r="BO24" i="11"/>
  <c r="BO25" i="11"/>
  <c r="BR24" i="11"/>
  <c r="BR25" i="11"/>
  <c r="BP24" i="11"/>
  <c r="BP25" i="11"/>
  <c r="BH25" i="11"/>
  <c r="Z24" i="11"/>
  <c r="BH24" i="11" s="1"/>
  <c r="AE24" i="11"/>
  <c r="BM24" i="11" s="1"/>
  <c r="BM25" i="11"/>
  <c r="AD24" i="11"/>
  <c r="BL24" i="11" s="1"/>
  <c r="BL25" i="11"/>
  <c r="AC24" i="11"/>
  <c r="BK24" i="11" s="1"/>
  <c r="BK25" i="11"/>
  <c r="AB24" i="11"/>
  <c r="BJ24" i="11" s="1"/>
  <c r="BJ25" i="11"/>
  <c r="AA24" i="11"/>
  <c r="BI24" i="11" s="1"/>
  <c r="BI25" i="11"/>
  <c r="AF24" i="11"/>
  <c r="BN24" i="11" s="1"/>
  <c r="BN25" i="11"/>
  <c r="Y24" i="11"/>
  <c r="BG24" i="11" s="1"/>
  <c r="BG25" i="11"/>
  <c r="Z26" i="11"/>
  <c r="AF26" i="11"/>
  <c r="AD26" i="11"/>
  <c r="AC26" i="11"/>
  <c r="AA26" i="11"/>
  <c r="AE26" i="11"/>
  <c r="AB26" i="11"/>
  <c r="W24" i="11"/>
  <c r="BE24" i="11" s="1"/>
  <c r="BE25" i="11"/>
  <c r="X24" i="11"/>
  <c r="BF24" i="11" s="1"/>
  <c r="BF25" i="11"/>
  <c r="V24" i="11"/>
  <c r="BD24" i="11" s="1"/>
  <c r="BD25" i="11"/>
  <c r="Y26" i="11"/>
  <c r="BG26" i="11" s="1"/>
  <c r="X26" i="11"/>
  <c r="W26" i="11"/>
  <c r="T24" i="11"/>
  <c r="BB24" i="11" s="1"/>
  <c r="BB25" i="11"/>
  <c r="S24" i="11"/>
  <c r="BA24" i="11" s="1"/>
  <c r="BU24" i="11" s="1"/>
  <c r="CE24" i="11" s="1"/>
  <c r="BA25" i="11"/>
  <c r="BU25" i="11" s="1"/>
  <c r="CE25" i="11" s="1"/>
  <c r="P24" i="11"/>
  <c r="AX24" i="11" s="1"/>
  <c r="AX25" i="11"/>
  <c r="N24" i="11"/>
  <c r="AV24" i="11" s="1"/>
  <c r="AV25" i="11"/>
  <c r="L24" i="11"/>
  <c r="AT24" i="11" s="1"/>
  <c r="AT25" i="11"/>
  <c r="U24" i="11"/>
  <c r="BC24" i="11" s="1"/>
  <c r="BC25" i="11"/>
  <c r="Q24" i="11"/>
  <c r="AY24" i="11" s="1"/>
  <c r="AY25" i="11"/>
  <c r="O24" i="11"/>
  <c r="AW24" i="11" s="1"/>
  <c r="AW25" i="11"/>
  <c r="K24" i="11"/>
  <c r="AS24" i="11" s="1"/>
  <c r="AS25" i="11"/>
  <c r="R24" i="11"/>
  <c r="AZ24" i="11" s="1"/>
  <c r="AZ25" i="11"/>
  <c r="M24" i="11"/>
  <c r="AU24" i="11" s="1"/>
  <c r="AU25" i="11"/>
  <c r="T26" i="11"/>
  <c r="Q26" i="11"/>
  <c r="O26" i="11"/>
  <c r="L26" i="11"/>
  <c r="V26" i="11"/>
  <c r="BD26" i="11" s="1"/>
  <c r="S26" i="11"/>
  <c r="P26" i="11"/>
  <c r="N26" i="11"/>
  <c r="U26" i="11"/>
  <c r="R26" i="11"/>
  <c r="M26" i="11"/>
  <c r="K26" i="11"/>
  <c r="J24" i="11"/>
  <c r="AR24" i="11" s="1"/>
  <c r="AR25" i="11"/>
  <c r="I24" i="11"/>
  <c r="AQ24" i="11" s="1"/>
  <c r="AQ25" i="11"/>
  <c r="H24" i="11"/>
  <c r="AP24" i="11" s="1"/>
  <c r="AP25" i="11"/>
  <c r="J26" i="11"/>
  <c r="I26" i="11"/>
  <c r="H26" i="11"/>
  <c r="G24" i="11"/>
  <c r="AO24" i="11" s="1"/>
  <c r="AO25" i="11"/>
  <c r="F24" i="11"/>
  <c r="AN24" i="11" s="1"/>
  <c r="AN25" i="11"/>
  <c r="E24" i="11"/>
  <c r="AM24" i="11" s="1"/>
  <c r="BX24" i="11" s="1"/>
  <c r="AM25" i="11"/>
  <c r="BX25" i="11" s="1"/>
  <c r="D24" i="11"/>
  <c r="AL24" i="11" s="1"/>
  <c r="AL25" i="11"/>
  <c r="G26" i="11"/>
  <c r="AO26" i="11" s="1"/>
  <c r="F26" i="11"/>
  <c r="AN26" i="11" s="1"/>
  <c r="E26" i="11"/>
  <c r="AM26" i="11" s="1"/>
  <c r="D26" i="11"/>
  <c r="AL26" i="11" s="1"/>
  <c r="C28" i="11"/>
  <c r="B27" i="11"/>
  <c r="AY8" i="5"/>
  <c r="T24" i="9"/>
  <c r="L23" i="9"/>
  <c r="AR23" i="9"/>
  <c r="M23" i="9"/>
  <c r="AG23" i="7"/>
  <c r="N23" i="9"/>
  <c r="T23" i="9" s="1"/>
  <c r="AQ23" i="9"/>
  <c r="X24" i="9"/>
  <c r="Z24" i="7"/>
  <c r="AF24" i="7" s="1"/>
  <c r="AX8" i="5"/>
  <c r="K8" i="10" s="1"/>
  <c r="BK7" i="9"/>
  <c r="BJ8" i="9"/>
  <c r="BJ7" i="9"/>
  <c r="BK8" i="9"/>
  <c r="BI8" i="9"/>
  <c r="BI7" i="9"/>
  <c r="BC3" i="9"/>
  <c r="BI3" i="9"/>
  <c r="BD3" i="9"/>
  <c r="BE3" i="9"/>
  <c r="Y10" i="7"/>
  <c r="W10" i="7"/>
  <c r="AE10" i="7" s="1"/>
  <c r="X10" i="7"/>
  <c r="V10" i="7"/>
  <c r="AD10" i="7" s="1"/>
  <c r="R7" i="8"/>
  <c r="J7" i="8"/>
  <c r="R8" i="8"/>
  <c r="BE7" i="9"/>
  <c r="BD7" i="9"/>
  <c r="BC8" i="9"/>
  <c r="BE8" i="9"/>
  <c r="BD8" i="9"/>
  <c r="BC7" i="9"/>
  <c r="S24" i="9"/>
  <c r="AA22" i="9"/>
  <c r="AW22" i="9" s="1"/>
  <c r="AD22" i="9"/>
  <c r="AB22" i="9"/>
  <c r="P22" i="9"/>
  <c r="I22" i="9"/>
  <c r="AP22" i="9" s="1"/>
  <c r="V22" i="9"/>
  <c r="AE22" i="9" s="1"/>
  <c r="AU22" i="9" s="1"/>
  <c r="O25" i="9"/>
  <c r="L25" i="9"/>
  <c r="M25" i="9"/>
  <c r="N25" i="9"/>
  <c r="K25" i="9"/>
  <c r="C28" i="9"/>
  <c r="B27" i="9"/>
  <c r="BC7" i="5"/>
  <c r="AY7" i="5"/>
  <c r="L7" i="10" s="1"/>
  <c r="AZ10" i="5"/>
  <c r="E10" i="8"/>
  <c r="P10" i="8" s="1"/>
  <c r="X12" i="6"/>
  <c r="AE12" i="6" s="1"/>
  <c r="W12" i="6"/>
  <c r="AD12" i="6" s="1"/>
  <c r="Y12" i="6"/>
  <c r="AF12" i="6" s="1"/>
  <c r="V12" i="6"/>
  <c r="AC12" i="6" s="1"/>
  <c r="BP26" i="11" l="1"/>
  <c r="BO26" i="11"/>
  <c r="BR26" i="11"/>
  <c r="BQ26" i="11"/>
  <c r="BW24" i="11"/>
  <c r="BV24" i="11"/>
  <c r="CF24" i="11" s="1"/>
  <c r="BW25" i="11"/>
  <c r="BV25" i="11"/>
  <c r="CF25" i="11" s="1"/>
  <c r="CB24" i="11"/>
  <c r="BZ24" i="11"/>
  <c r="BY24" i="11"/>
  <c r="CI24" i="11" s="1"/>
  <c r="CB25" i="11"/>
  <c r="BZ25" i="11"/>
  <c r="BY25" i="11"/>
  <c r="CI25" i="11" s="1"/>
  <c r="BH26" i="11"/>
  <c r="BN26" i="11"/>
  <c r="BL26" i="11"/>
  <c r="BK26" i="11"/>
  <c r="BI26" i="11"/>
  <c r="BM26" i="11"/>
  <c r="BJ26" i="11"/>
  <c r="BF26" i="11"/>
  <c r="BE26" i="11"/>
  <c r="BB26" i="11"/>
  <c r="AY26" i="11"/>
  <c r="AW26" i="11"/>
  <c r="AT26" i="11"/>
  <c r="BA26" i="11"/>
  <c r="BU26" i="11" s="1"/>
  <c r="CE26" i="11" s="1"/>
  <c r="AX26" i="11"/>
  <c r="AV26" i="11"/>
  <c r="BC26" i="11"/>
  <c r="AZ26" i="11"/>
  <c r="AU26" i="11"/>
  <c r="AS26" i="11"/>
  <c r="AR26" i="11"/>
  <c r="AQ26" i="11"/>
  <c r="AP26" i="11"/>
  <c r="BX26" i="11" s="1"/>
  <c r="C29" i="11"/>
  <c r="B28" i="11"/>
  <c r="S23" i="9"/>
  <c r="Z24" i="9"/>
  <c r="AC24" i="9"/>
  <c r="AV24" i="9" s="1"/>
  <c r="L8" i="10"/>
  <c r="K8" i="8"/>
  <c r="X23" i="9"/>
  <c r="Z23" i="7"/>
  <c r="AF23" i="7" s="1"/>
  <c r="J8" i="8"/>
  <c r="K7" i="8"/>
  <c r="R24" i="9"/>
  <c r="W24" i="9"/>
  <c r="S25" i="9"/>
  <c r="T25" i="9"/>
  <c r="C29" i="9"/>
  <c r="B28" i="9"/>
  <c r="BE7" i="5"/>
  <c r="BD7" i="5"/>
  <c r="BB7" i="5"/>
  <c r="BF7" i="5"/>
  <c r="AP9" i="5"/>
  <c r="AR9" i="5"/>
  <c r="AQ9" i="5"/>
  <c r="I9" i="7"/>
  <c r="L9" i="7"/>
  <c r="H9" i="7"/>
  <c r="M9" i="7"/>
  <c r="G9" i="7"/>
  <c r="N9" i="7"/>
  <c r="J9" i="7"/>
  <c r="K9" i="7"/>
  <c r="D9" i="6"/>
  <c r="H9" i="6" s="1"/>
  <c r="E9" i="7"/>
  <c r="D9" i="7"/>
  <c r="F9" i="7"/>
  <c r="B13" i="6"/>
  <c r="C14" i="6"/>
  <c r="C12" i="7"/>
  <c r="B11" i="7"/>
  <c r="BH3" i="5"/>
  <c r="BH5" i="5"/>
  <c r="BH6" i="5"/>
  <c r="BH4" i="5"/>
  <c r="BB8" i="5"/>
  <c r="BD8" i="5"/>
  <c r="BG8" i="5"/>
  <c r="BE8" i="5"/>
  <c r="BF8" i="5"/>
  <c r="AC9" i="5"/>
  <c r="AI9" i="9" s="1"/>
  <c r="AI9" i="5"/>
  <c r="AE9" i="5"/>
  <c r="AG9" i="5"/>
  <c r="AD9" i="5"/>
  <c r="AJ9" i="9" s="1"/>
  <c r="AB9" i="5"/>
  <c r="AH9" i="9" s="1"/>
  <c r="AF9" i="5"/>
  <c r="AA9" i="5"/>
  <c r="S9" i="10" s="1"/>
  <c r="AH9" i="5"/>
  <c r="AY9" i="5" s="1"/>
  <c r="L9" i="10" s="1"/>
  <c r="BC8" i="5"/>
  <c r="S9" i="5"/>
  <c r="T9" i="5"/>
  <c r="F9" i="5"/>
  <c r="E9" i="5"/>
  <c r="H9" i="5"/>
  <c r="N9" i="5"/>
  <c r="I9" i="5"/>
  <c r="J9" i="5"/>
  <c r="R9" i="5"/>
  <c r="P9" i="5"/>
  <c r="G9" i="5"/>
  <c r="M9" i="5"/>
  <c r="K9" i="5"/>
  <c r="D9" i="5"/>
  <c r="Q9" i="5"/>
  <c r="L9" i="5"/>
  <c r="O9" i="5"/>
  <c r="U9" i="5"/>
  <c r="C11" i="5"/>
  <c r="BA11" i="5" s="1"/>
  <c r="B10" i="5"/>
  <c r="AS10" i="5" s="1"/>
  <c r="CJ24" i="11" l="1"/>
  <c r="CK25" i="11"/>
  <c r="CL24" i="11"/>
  <c r="CK24" i="11"/>
  <c r="CL25" i="11"/>
  <c r="CJ25" i="11"/>
  <c r="CG24" i="11"/>
  <c r="CH24" i="11"/>
  <c r="CG25" i="11"/>
  <c r="CH25" i="11"/>
  <c r="CB26" i="11"/>
  <c r="CL26" i="11" s="1"/>
  <c r="BZ26" i="11"/>
  <c r="BY26" i="11"/>
  <c r="CI26" i="11" s="1"/>
  <c r="BW26" i="11"/>
  <c r="BV26" i="11"/>
  <c r="CF26" i="11" s="1"/>
  <c r="C30" i="11"/>
  <c r="B29" i="11"/>
  <c r="R23" i="9"/>
  <c r="W23" i="9"/>
  <c r="X25" i="9"/>
  <c r="Z25" i="7"/>
  <c r="AF25" i="7" s="1"/>
  <c r="AC23" i="9"/>
  <c r="AV23" i="9" s="1"/>
  <c r="Z23" i="9"/>
  <c r="AX9" i="5"/>
  <c r="AM9" i="9"/>
  <c r="BI9" i="9" s="1"/>
  <c r="AO9" i="9"/>
  <c r="BK9" i="9" s="1"/>
  <c r="AN9" i="9"/>
  <c r="BJ9" i="9" s="1"/>
  <c r="Y11" i="7"/>
  <c r="W11" i="7"/>
  <c r="AE11" i="7" s="1"/>
  <c r="V11" i="7"/>
  <c r="AD11" i="7" s="1"/>
  <c r="X11" i="7"/>
  <c r="K9" i="8"/>
  <c r="R9" i="8"/>
  <c r="R25" i="9"/>
  <c r="W25" i="9"/>
  <c r="AA24" i="9"/>
  <c r="AW24" i="9" s="1"/>
  <c r="AD24" i="9"/>
  <c r="AB24" i="9"/>
  <c r="P24" i="9"/>
  <c r="I24" i="9"/>
  <c r="AP24" i="9" s="1"/>
  <c r="V24" i="9"/>
  <c r="AE24" i="9" s="1"/>
  <c r="AU24" i="9" s="1"/>
  <c r="F28" i="9"/>
  <c r="AG28" i="7" s="1"/>
  <c r="D28" i="9"/>
  <c r="G28" i="9"/>
  <c r="AQ28" i="9" s="1"/>
  <c r="E28" i="9"/>
  <c r="AR28" i="9" s="1"/>
  <c r="H28" i="9"/>
  <c r="B29" i="9"/>
  <c r="C30" i="9"/>
  <c r="AZ11" i="5"/>
  <c r="E11" i="8"/>
  <c r="P11" i="8" s="1"/>
  <c r="Y13" i="6"/>
  <c r="AF13" i="6" s="1"/>
  <c r="X13" i="6"/>
  <c r="AE13" i="6" s="1"/>
  <c r="W13" i="6"/>
  <c r="AD13" i="6" s="1"/>
  <c r="V13" i="6"/>
  <c r="AC13" i="6" s="1"/>
  <c r="BH7" i="5"/>
  <c r="AP10" i="5"/>
  <c r="AR10" i="5"/>
  <c r="AQ10" i="5"/>
  <c r="D10" i="6"/>
  <c r="H10" i="6" s="1"/>
  <c r="K10" i="7"/>
  <c r="F10" i="7"/>
  <c r="AO10" i="9" s="1"/>
  <c r="J10" i="7"/>
  <c r="I10" i="7"/>
  <c r="D10" i="7"/>
  <c r="AM10" i="9" s="1"/>
  <c r="N10" i="7"/>
  <c r="L10" i="7"/>
  <c r="G10" i="7"/>
  <c r="E10" i="7"/>
  <c r="AN10" i="9" s="1"/>
  <c r="M10" i="7"/>
  <c r="H10" i="7"/>
  <c r="B14" i="6"/>
  <c r="C15" i="6"/>
  <c r="C13" i="7"/>
  <c r="B12" i="7"/>
  <c r="BH8" i="5"/>
  <c r="BC9" i="5"/>
  <c r="BB9" i="5"/>
  <c r="BD9" i="5"/>
  <c r="BG9" i="5"/>
  <c r="BF9" i="5"/>
  <c r="BE9" i="5"/>
  <c r="AE10" i="5"/>
  <c r="AC10" i="5"/>
  <c r="AI10" i="9" s="1"/>
  <c r="AG10" i="5"/>
  <c r="AX10" i="5" s="1"/>
  <c r="K10" i="10" s="1"/>
  <c r="AB10" i="5"/>
  <c r="AH10" i="9" s="1"/>
  <c r="AD10" i="5"/>
  <c r="AJ10" i="9" s="1"/>
  <c r="AF10" i="5"/>
  <c r="AI10" i="5"/>
  <c r="AH10" i="5"/>
  <c r="AY10" i="5" s="1"/>
  <c r="L10" i="10" s="1"/>
  <c r="AA10" i="5"/>
  <c r="S10" i="10" s="1"/>
  <c r="T10" i="5"/>
  <c r="Q10" i="5"/>
  <c r="I10" i="5"/>
  <c r="P10" i="5"/>
  <c r="J10" i="5"/>
  <c r="G10" i="5"/>
  <c r="D10" i="5"/>
  <c r="O10" i="5"/>
  <c r="R10" i="5"/>
  <c r="H10" i="5"/>
  <c r="M10" i="5"/>
  <c r="S10" i="5"/>
  <c r="E10" i="5"/>
  <c r="F10" i="5"/>
  <c r="K10" i="5"/>
  <c r="L10" i="5"/>
  <c r="N10" i="5"/>
  <c r="U10" i="5"/>
  <c r="C12" i="5"/>
  <c r="BA12" i="5" s="1"/>
  <c r="B11" i="5"/>
  <c r="AS11" i="5" s="1"/>
  <c r="CK26" i="11" l="1"/>
  <c r="CJ26" i="11"/>
  <c r="CG26" i="11"/>
  <c r="CH26" i="11"/>
  <c r="Z29" i="11"/>
  <c r="AE29" i="11"/>
  <c r="AD29" i="11"/>
  <c r="AB29" i="11"/>
  <c r="AA29" i="11"/>
  <c r="AF29" i="11"/>
  <c r="AC29" i="11"/>
  <c r="Y29" i="11"/>
  <c r="BG29" i="11" s="1"/>
  <c r="W29" i="11"/>
  <c r="X29" i="11"/>
  <c r="V29" i="11"/>
  <c r="BD29" i="11" s="1"/>
  <c r="T29" i="11"/>
  <c r="R29" i="11"/>
  <c r="P29" i="11"/>
  <c r="M29" i="11"/>
  <c r="S29" i="11"/>
  <c r="Q29" i="11"/>
  <c r="O29" i="11"/>
  <c r="L29" i="11"/>
  <c r="U29" i="11"/>
  <c r="N29" i="11"/>
  <c r="K29" i="11"/>
  <c r="J29" i="11"/>
  <c r="I29" i="11"/>
  <c r="H29" i="11"/>
  <c r="G29" i="11"/>
  <c r="AO29" i="11" s="1"/>
  <c r="F29" i="11"/>
  <c r="AN29" i="11" s="1"/>
  <c r="E29" i="11"/>
  <c r="AM29" i="11" s="1"/>
  <c r="D29" i="11"/>
  <c r="AL29" i="11" s="1"/>
  <c r="C31" i="11"/>
  <c r="B30" i="11"/>
  <c r="P23" i="9"/>
  <c r="I23" i="9"/>
  <c r="AP23" i="9" s="1"/>
  <c r="V23" i="9"/>
  <c r="AE23" i="9" s="1"/>
  <c r="AU23" i="9" s="1"/>
  <c r="AB23" i="9"/>
  <c r="AA23" i="9"/>
  <c r="AW23" i="9" s="1"/>
  <c r="AD23" i="9"/>
  <c r="AC25" i="9"/>
  <c r="AV25" i="9" s="1"/>
  <c r="Z25" i="9"/>
  <c r="K9" i="10"/>
  <c r="J9" i="8"/>
  <c r="BC9" i="9"/>
  <c r="BJ10" i="9"/>
  <c r="BK10" i="9"/>
  <c r="BI10" i="9"/>
  <c r="BD9" i="9"/>
  <c r="BE9" i="9"/>
  <c r="Y12" i="7"/>
  <c r="W12" i="7"/>
  <c r="AE12" i="7" s="1"/>
  <c r="V12" i="7"/>
  <c r="AD12" i="7" s="1"/>
  <c r="X12" i="7"/>
  <c r="R10" i="8"/>
  <c r="K10" i="8"/>
  <c r="J10" i="8"/>
  <c r="BD10" i="9"/>
  <c r="BC10" i="9"/>
  <c r="BE10" i="9"/>
  <c r="AD25" i="9"/>
  <c r="AB25" i="9"/>
  <c r="AA25" i="9"/>
  <c r="AW25" i="9" s="1"/>
  <c r="P25" i="9"/>
  <c r="V25" i="9"/>
  <c r="AE25" i="9" s="1"/>
  <c r="AU25" i="9" s="1"/>
  <c r="I25" i="9"/>
  <c r="AP25" i="9" s="1"/>
  <c r="F29" i="9"/>
  <c r="G29" i="9"/>
  <c r="H29" i="9"/>
  <c r="O29" i="9" s="1"/>
  <c r="E29" i="9"/>
  <c r="D29" i="9"/>
  <c r="K29" i="9" s="1"/>
  <c r="H27" i="9"/>
  <c r="O27" i="9" s="1"/>
  <c r="O28" i="9"/>
  <c r="H26" i="9"/>
  <c r="O26" i="9" s="1"/>
  <c r="L28" i="9"/>
  <c r="E27" i="9"/>
  <c r="E26" i="9"/>
  <c r="G27" i="9"/>
  <c r="N28" i="9"/>
  <c r="G26" i="9"/>
  <c r="D27" i="9"/>
  <c r="K27" i="9" s="1"/>
  <c r="K28" i="9"/>
  <c r="D26" i="9"/>
  <c r="K26" i="9" s="1"/>
  <c r="F27" i="9"/>
  <c r="M28" i="9"/>
  <c r="F26" i="9"/>
  <c r="C31" i="9"/>
  <c r="B30" i="9"/>
  <c r="AZ12" i="5"/>
  <c r="E12" i="8"/>
  <c r="P12" i="8" s="1"/>
  <c r="Y14" i="6"/>
  <c r="AF14" i="6" s="1"/>
  <c r="X14" i="6"/>
  <c r="AE14" i="6" s="1"/>
  <c r="V14" i="6"/>
  <c r="AC14" i="6" s="1"/>
  <c r="W14" i="6"/>
  <c r="AD14" i="6" s="1"/>
  <c r="AP11" i="5"/>
  <c r="AR11" i="5"/>
  <c r="AQ11" i="5"/>
  <c r="K11" i="7"/>
  <c r="F11" i="7"/>
  <c r="AO11" i="9" s="1"/>
  <c r="D11" i="6"/>
  <c r="H11" i="6" s="1"/>
  <c r="H11" i="7"/>
  <c r="J11" i="7"/>
  <c r="E11" i="7"/>
  <c r="AN11" i="9" s="1"/>
  <c r="I11" i="7"/>
  <c r="M11" i="7"/>
  <c r="L11" i="7"/>
  <c r="G11" i="7"/>
  <c r="N11" i="7"/>
  <c r="D11" i="7"/>
  <c r="AM11" i="9" s="1"/>
  <c r="C16" i="6"/>
  <c r="B15" i="6"/>
  <c r="B13" i="7"/>
  <c r="C14" i="7"/>
  <c r="BH9" i="5"/>
  <c r="BG10" i="5"/>
  <c r="BE10" i="5"/>
  <c r="BC10" i="5"/>
  <c r="BD10" i="5"/>
  <c r="BF10" i="5"/>
  <c r="BB10" i="5"/>
  <c r="AF11" i="5"/>
  <c r="AI11" i="5"/>
  <c r="AC11" i="5"/>
  <c r="AI11" i="9" s="1"/>
  <c r="AD11" i="5"/>
  <c r="AJ11" i="9" s="1"/>
  <c r="AE11" i="5"/>
  <c r="AH11" i="5"/>
  <c r="AY11" i="5" s="1"/>
  <c r="L11" i="10" s="1"/>
  <c r="AB11" i="5"/>
  <c r="AH11" i="9" s="1"/>
  <c r="AG11" i="5"/>
  <c r="AA11" i="5"/>
  <c r="S11" i="10" s="1"/>
  <c r="R11" i="5"/>
  <c r="S11" i="5"/>
  <c r="Q11" i="5"/>
  <c r="L11" i="5"/>
  <c r="F11" i="5"/>
  <c r="T11" i="5"/>
  <c r="P11" i="5"/>
  <c r="G11" i="5"/>
  <c r="H11" i="5"/>
  <c r="O11" i="5"/>
  <c r="N11" i="5"/>
  <c r="I11" i="5"/>
  <c r="K11" i="5"/>
  <c r="J11" i="5"/>
  <c r="D11" i="5"/>
  <c r="U11" i="5"/>
  <c r="M11" i="5"/>
  <c r="E11" i="5"/>
  <c r="C13" i="5"/>
  <c r="BA13" i="5" s="1"/>
  <c r="B12" i="5"/>
  <c r="AS12" i="5" s="1"/>
  <c r="BQ27" i="11" l="1"/>
  <c r="BQ29" i="11"/>
  <c r="BQ28" i="11"/>
  <c r="BP27" i="11"/>
  <c r="BP28" i="11"/>
  <c r="BP29" i="11"/>
  <c r="BR27" i="11"/>
  <c r="BR29" i="11"/>
  <c r="BR28" i="11"/>
  <c r="BO27" i="11"/>
  <c r="BO28" i="11"/>
  <c r="BO29" i="11"/>
  <c r="BR30" i="11"/>
  <c r="BP30" i="11"/>
  <c r="BO30" i="11"/>
  <c r="BQ30" i="11"/>
  <c r="Z27" i="11"/>
  <c r="BH27" i="11" s="1"/>
  <c r="Z28" i="11"/>
  <c r="BH28" i="11" s="1"/>
  <c r="BH29" i="11"/>
  <c r="AE27" i="11"/>
  <c r="BM27" i="11" s="1"/>
  <c r="BM29" i="11"/>
  <c r="AE28" i="11"/>
  <c r="BM28" i="11" s="1"/>
  <c r="AD27" i="11"/>
  <c r="BL27" i="11" s="1"/>
  <c r="AD28" i="11"/>
  <c r="BL28" i="11" s="1"/>
  <c r="BL29" i="11"/>
  <c r="AB27" i="11"/>
  <c r="BJ27" i="11" s="1"/>
  <c r="AB28" i="11"/>
  <c r="BJ28" i="11" s="1"/>
  <c r="BJ29" i="11"/>
  <c r="AA27" i="11"/>
  <c r="BI27" i="11" s="1"/>
  <c r="AA28" i="11"/>
  <c r="BI28" i="11" s="1"/>
  <c r="BI29" i="11"/>
  <c r="AF27" i="11"/>
  <c r="BN27" i="11" s="1"/>
  <c r="BN29" i="11"/>
  <c r="AF28" i="11"/>
  <c r="BN28" i="11" s="1"/>
  <c r="AC27" i="11"/>
  <c r="BK27" i="11" s="1"/>
  <c r="AC28" i="11"/>
  <c r="BK28" i="11" s="1"/>
  <c r="BK29" i="11"/>
  <c r="Z30" i="11"/>
  <c r="BH30" i="11" s="1"/>
  <c r="AE30" i="11"/>
  <c r="BM30" i="11" s="1"/>
  <c r="AD30" i="11"/>
  <c r="BL30" i="11" s="1"/>
  <c r="AB30" i="11"/>
  <c r="BJ30" i="11" s="1"/>
  <c r="AA30" i="11"/>
  <c r="BI30" i="11" s="1"/>
  <c r="AF30" i="11"/>
  <c r="BN30" i="11" s="1"/>
  <c r="AC30" i="11"/>
  <c r="BK30" i="11" s="1"/>
  <c r="Y27" i="11"/>
  <c r="BG27" i="11" s="1"/>
  <c r="Y28" i="11"/>
  <c r="BG28" i="11" s="1"/>
  <c r="W27" i="11"/>
  <c r="BE27" i="11" s="1"/>
  <c r="BE29" i="11"/>
  <c r="W28" i="11"/>
  <c r="BE28" i="11" s="1"/>
  <c r="X27" i="11"/>
  <c r="BF27" i="11" s="1"/>
  <c r="BF29" i="11"/>
  <c r="X28" i="11"/>
  <c r="BF28" i="11" s="1"/>
  <c r="Y30" i="11"/>
  <c r="BG30" i="11" s="1"/>
  <c r="W30" i="11"/>
  <c r="BE30" i="11" s="1"/>
  <c r="X30" i="11"/>
  <c r="BF30" i="11" s="1"/>
  <c r="V27" i="11"/>
  <c r="BD27" i="11" s="1"/>
  <c r="V28" i="11"/>
  <c r="BD28" i="11" s="1"/>
  <c r="T27" i="11"/>
  <c r="BB27" i="11" s="1"/>
  <c r="BB29" i="11"/>
  <c r="T28" i="11"/>
  <c r="BB28" i="11" s="1"/>
  <c r="R27" i="11"/>
  <c r="AZ27" i="11" s="1"/>
  <c r="AZ29" i="11"/>
  <c r="R28" i="11"/>
  <c r="AZ28" i="11" s="1"/>
  <c r="P27" i="11"/>
  <c r="AX27" i="11" s="1"/>
  <c r="AX29" i="11"/>
  <c r="P28" i="11"/>
  <c r="AX28" i="11" s="1"/>
  <c r="M27" i="11"/>
  <c r="AU27" i="11" s="1"/>
  <c r="AU29" i="11"/>
  <c r="M28" i="11"/>
  <c r="AU28" i="11" s="1"/>
  <c r="S27" i="11"/>
  <c r="BA27" i="11" s="1"/>
  <c r="BU27" i="11" s="1"/>
  <c r="CE27" i="11" s="1"/>
  <c r="S28" i="11"/>
  <c r="BA28" i="11" s="1"/>
  <c r="BU28" i="11" s="1"/>
  <c r="CE28" i="11" s="1"/>
  <c r="BA29" i="11"/>
  <c r="BU29" i="11" s="1"/>
  <c r="CE29" i="11" s="1"/>
  <c r="Q27" i="11"/>
  <c r="AY27" i="11" s="1"/>
  <c r="Q28" i="11"/>
  <c r="AY28" i="11" s="1"/>
  <c r="AY29" i="11"/>
  <c r="O27" i="11"/>
  <c r="AW27" i="11" s="1"/>
  <c r="O28" i="11"/>
  <c r="AW28" i="11" s="1"/>
  <c r="AW29" i="11"/>
  <c r="L27" i="11"/>
  <c r="AT27" i="11" s="1"/>
  <c r="L28" i="11"/>
  <c r="AT28" i="11" s="1"/>
  <c r="AT29" i="11"/>
  <c r="U27" i="11"/>
  <c r="BC27" i="11" s="1"/>
  <c r="U28" i="11"/>
  <c r="BC28" i="11" s="1"/>
  <c r="BC29" i="11"/>
  <c r="N27" i="11"/>
  <c r="AV27" i="11" s="1"/>
  <c r="N28" i="11"/>
  <c r="AV28" i="11" s="1"/>
  <c r="AV29" i="11"/>
  <c r="K27" i="11"/>
  <c r="AS27" i="11" s="1"/>
  <c r="K28" i="11"/>
  <c r="AS28" i="11" s="1"/>
  <c r="AS29" i="11"/>
  <c r="T30" i="11"/>
  <c r="BB30" i="11" s="1"/>
  <c r="R30" i="11"/>
  <c r="AZ30" i="11" s="1"/>
  <c r="O30" i="11"/>
  <c r="AW30" i="11" s="1"/>
  <c r="L30" i="11"/>
  <c r="AT30" i="11" s="1"/>
  <c r="U30" i="11"/>
  <c r="BC30" i="11" s="1"/>
  <c r="Q30" i="11"/>
  <c r="AY30" i="11" s="1"/>
  <c r="N30" i="11"/>
  <c r="AV30" i="11" s="1"/>
  <c r="K30" i="11"/>
  <c r="AS30" i="11" s="1"/>
  <c r="V30" i="11"/>
  <c r="BD30" i="11" s="1"/>
  <c r="S30" i="11"/>
  <c r="BA30" i="11" s="1"/>
  <c r="BU30" i="11" s="1"/>
  <c r="CE30" i="11" s="1"/>
  <c r="P30" i="11"/>
  <c r="AX30" i="11" s="1"/>
  <c r="M30" i="11"/>
  <c r="AU30" i="11" s="1"/>
  <c r="J27" i="11"/>
  <c r="AR27" i="11" s="1"/>
  <c r="J28" i="11"/>
  <c r="AR28" i="11" s="1"/>
  <c r="AR29" i="11"/>
  <c r="I27" i="11"/>
  <c r="AQ27" i="11" s="1"/>
  <c r="AQ29" i="11"/>
  <c r="I28" i="11"/>
  <c r="AQ28" i="11" s="1"/>
  <c r="H27" i="11"/>
  <c r="AP27" i="11" s="1"/>
  <c r="H28" i="11"/>
  <c r="AP28" i="11" s="1"/>
  <c r="AP29" i="11"/>
  <c r="J30" i="11"/>
  <c r="AR30" i="11" s="1"/>
  <c r="I30" i="11"/>
  <c r="AQ30" i="11" s="1"/>
  <c r="H30" i="11"/>
  <c r="AP30" i="11" s="1"/>
  <c r="G27" i="11"/>
  <c r="AO27" i="11" s="1"/>
  <c r="G28" i="11"/>
  <c r="AO28" i="11" s="1"/>
  <c r="F27" i="11"/>
  <c r="AN27" i="11" s="1"/>
  <c r="F28" i="11"/>
  <c r="AN28" i="11" s="1"/>
  <c r="E27" i="11"/>
  <c r="AM27" i="11" s="1"/>
  <c r="BX27" i="11" s="1"/>
  <c r="E28" i="11"/>
  <c r="AM28" i="11" s="1"/>
  <c r="BX28" i="11" s="1"/>
  <c r="D27" i="11"/>
  <c r="AL27" i="11" s="1"/>
  <c r="D28" i="11"/>
  <c r="AL28" i="11" s="1"/>
  <c r="G30" i="11"/>
  <c r="AO30" i="11" s="1"/>
  <c r="F30" i="11"/>
  <c r="AN30" i="11" s="1"/>
  <c r="E30" i="11"/>
  <c r="AM30" i="11" s="1"/>
  <c r="BX30" i="11" s="1"/>
  <c r="D30" i="11"/>
  <c r="AL30" i="11" s="1"/>
  <c r="B31" i="11"/>
  <c r="C32" i="11"/>
  <c r="M27" i="9"/>
  <c r="AG27" i="7"/>
  <c r="N26" i="9"/>
  <c r="T26" i="9" s="1"/>
  <c r="AQ26" i="9"/>
  <c r="N27" i="9"/>
  <c r="T27" i="9" s="1"/>
  <c r="AQ27" i="9"/>
  <c r="L26" i="9"/>
  <c r="AR26" i="9"/>
  <c r="L27" i="9"/>
  <c r="AR27" i="9"/>
  <c r="L29" i="9"/>
  <c r="AR29" i="9"/>
  <c r="N29" i="9"/>
  <c r="T29" i="9" s="1"/>
  <c r="AQ29" i="9"/>
  <c r="M29" i="9"/>
  <c r="AG29" i="7"/>
  <c r="M26" i="9"/>
  <c r="AG26" i="7"/>
  <c r="BJ11" i="9"/>
  <c r="BK11" i="9"/>
  <c r="BI11" i="9"/>
  <c r="W13" i="7"/>
  <c r="AE13" i="7" s="1"/>
  <c r="Y13" i="7"/>
  <c r="V13" i="7"/>
  <c r="AD13" i="7" s="1"/>
  <c r="X13" i="7"/>
  <c r="R11" i="8"/>
  <c r="K11" i="8"/>
  <c r="S28" i="9"/>
  <c r="R28" i="9" s="1"/>
  <c r="BE11" i="9"/>
  <c r="BD11" i="9"/>
  <c r="BC11" i="9"/>
  <c r="T28" i="9"/>
  <c r="G30" i="9"/>
  <c r="AQ30" i="9" s="1"/>
  <c r="H30" i="9"/>
  <c r="E30" i="9"/>
  <c r="AR30" i="9" s="1"/>
  <c r="D30" i="9"/>
  <c r="F30" i="9"/>
  <c r="AG30" i="7" s="1"/>
  <c r="C32" i="9"/>
  <c r="B31" i="9"/>
  <c r="AZ13" i="5"/>
  <c r="E13" i="8"/>
  <c r="P13" i="8" s="1"/>
  <c r="AX11" i="5"/>
  <c r="K11" i="10" s="1"/>
  <c r="Y15" i="6"/>
  <c r="AF15" i="6" s="1"/>
  <c r="X15" i="6"/>
  <c r="AE15" i="6" s="1"/>
  <c r="W15" i="6"/>
  <c r="AD15" i="6" s="1"/>
  <c r="V15" i="6"/>
  <c r="AC15" i="6" s="1"/>
  <c r="AP12" i="5"/>
  <c r="AR12" i="5"/>
  <c r="AQ12" i="5"/>
  <c r="L12" i="7"/>
  <c r="K12" i="7" s="1"/>
  <c r="H12" i="7"/>
  <c r="J12" i="7"/>
  <c r="G12" i="7"/>
  <c r="N12" i="7"/>
  <c r="I12" i="7"/>
  <c r="M12" i="7"/>
  <c r="D12" i="6"/>
  <c r="H12" i="6" s="1"/>
  <c r="D12" i="7"/>
  <c r="AM12" i="9" s="1"/>
  <c r="F12" i="7"/>
  <c r="E12" i="7"/>
  <c r="AN12" i="9" s="1"/>
  <c r="C17" i="6"/>
  <c r="B16" i="6"/>
  <c r="B14" i="7"/>
  <c r="C15" i="7"/>
  <c r="BH10" i="5"/>
  <c r="BE11" i="5"/>
  <c r="BG11" i="5"/>
  <c r="AI12" i="5"/>
  <c r="AH12" i="5"/>
  <c r="AY12" i="5" s="1"/>
  <c r="L12" i="10" s="1"/>
  <c r="AA12" i="5"/>
  <c r="S12" i="10" s="1"/>
  <c r="AG12" i="5"/>
  <c r="AD12" i="5"/>
  <c r="AJ12" i="9" s="1"/>
  <c r="AF12" i="5"/>
  <c r="AC12" i="5"/>
  <c r="AI12" i="9" s="1"/>
  <c r="AE12" i="5"/>
  <c r="AB12" i="5"/>
  <c r="AH12" i="9" s="1"/>
  <c r="BD11" i="5"/>
  <c r="BF11" i="5"/>
  <c r="BC11" i="5"/>
  <c r="BB11" i="5"/>
  <c r="AJ3" i="5"/>
  <c r="T12" i="5"/>
  <c r="O12" i="5"/>
  <c r="F12" i="5"/>
  <c r="G12" i="5"/>
  <c r="U12" i="5"/>
  <c r="R12" i="5"/>
  <c r="S12" i="5"/>
  <c r="K12" i="5"/>
  <c r="H12" i="5"/>
  <c r="P12" i="5"/>
  <c r="M12" i="5"/>
  <c r="L12" i="5"/>
  <c r="D12" i="5"/>
  <c r="Q12" i="5"/>
  <c r="I12" i="5"/>
  <c r="J12" i="5"/>
  <c r="N12" i="5"/>
  <c r="E12" i="5"/>
  <c r="C14" i="5"/>
  <c r="BA14" i="5" s="1"/>
  <c r="B13" i="5"/>
  <c r="AS13" i="5" s="1"/>
  <c r="BV27" i="11" l="1"/>
  <c r="CF27" i="11" s="1"/>
  <c r="BW27" i="11"/>
  <c r="BW28" i="11"/>
  <c r="BV28" i="11"/>
  <c r="CF28" i="11" s="1"/>
  <c r="BV29" i="11"/>
  <c r="CF29" i="11" s="1"/>
  <c r="BW29" i="11"/>
  <c r="CG29" i="11" s="1"/>
  <c r="BV30" i="11"/>
  <c r="CF30" i="11" s="1"/>
  <c r="BW30" i="11"/>
  <c r="CB29" i="11"/>
  <c r="CK29" i="11"/>
  <c r="BZ29" i="11"/>
  <c r="BY29" i="11"/>
  <c r="CI29" i="11" s="1"/>
  <c r="BX29" i="11"/>
  <c r="CH29" i="11" s="1"/>
  <c r="BY27" i="11"/>
  <c r="CI27" i="11" s="1"/>
  <c r="BZ27" i="11"/>
  <c r="CJ27" i="11" s="1"/>
  <c r="CK27" i="11"/>
  <c r="CB27" i="11"/>
  <c r="BY28" i="11"/>
  <c r="CI28" i="11" s="1"/>
  <c r="BZ28" i="11"/>
  <c r="CJ28" i="11" s="1"/>
  <c r="CK28" i="11"/>
  <c r="CB28" i="11"/>
  <c r="CL28" i="11" s="1"/>
  <c r="CB30" i="11"/>
  <c r="BY30" i="11"/>
  <c r="CI30" i="11" s="1"/>
  <c r="BZ30" i="11"/>
  <c r="CJ30" i="11" s="1"/>
  <c r="Z31" i="11"/>
  <c r="AF31" i="11"/>
  <c r="AD31" i="11"/>
  <c r="AC31" i="11"/>
  <c r="AB31" i="11"/>
  <c r="AA31" i="11"/>
  <c r="AE31" i="11"/>
  <c r="X31" i="11"/>
  <c r="W31" i="11"/>
  <c r="Y31" i="11"/>
  <c r="BG31" i="11" s="1"/>
  <c r="V31" i="11"/>
  <c r="BD31" i="11" s="1"/>
  <c r="T31" i="11"/>
  <c r="R31" i="11"/>
  <c r="O31" i="11"/>
  <c r="M31" i="11"/>
  <c r="K31" i="11"/>
  <c r="S31" i="11"/>
  <c r="P31" i="11"/>
  <c r="L31" i="11"/>
  <c r="U31" i="11"/>
  <c r="Q31" i="11"/>
  <c r="N31" i="11"/>
  <c r="J31" i="11"/>
  <c r="I31" i="11"/>
  <c r="H31" i="11"/>
  <c r="G31" i="11"/>
  <c r="AO31" i="11" s="1"/>
  <c r="F31" i="11"/>
  <c r="AN31" i="11" s="1"/>
  <c r="E31" i="11"/>
  <c r="AM31" i="11" s="1"/>
  <c r="D31" i="11"/>
  <c r="AL31" i="11" s="1"/>
  <c r="C33" i="11"/>
  <c r="B32" i="11"/>
  <c r="S27" i="9"/>
  <c r="S26" i="9"/>
  <c r="S29" i="9"/>
  <c r="X29" i="9"/>
  <c r="Z29" i="7"/>
  <c r="AF29" i="7" s="1"/>
  <c r="X26" i="9"/>
  <c r="Z26" i="7"/>
  <c r="AF26" i="7" s="1"/>
  <c r="X28" i="9"/>
  <c r="Z28" i="7"/>
  <c r="AF28" i="7" s="1"/>
  <c r="X27" i="9"/>
  <c r="AC27" i="9" s="1"/>
  <c r="AV27" i="9" s="1"/>
  <c r="Z27" i="7"/>
  <c r="AF27" i="7" s="1"/>
  <c r="AX12" i="5"/>
  <c r="K12" i="10" s="1"/>
  <c r="BJ12" i="9"/>
  <c r="BI12" i="9"/>
  <c r="AO12" i="9"/>
  <c r="BK12" i="9" s="1"/>
  <c r="X14" i="7"/>
  <c r="Y14" i="7"/>
  <c r="V14" i="7"/>
  <c r="AD14" i="7" s="1"/>
  <c r="W14" i="7"/>
  <c r="AE14" i="7" s="1"/>
  <c r="R12" i="8"/>
  <c r="K12" i="8"/>
  <c r="J11" i="8"/>
  <c r="AW3" i="5"/>
  <c r="J3" i="10" s="1"/>
  <c r="AG3" i="9"/>
  <c r="BM3" i="5"/>
  <c r="W28" i="9"/>
  <c r="BD12" i="9"/>
  <c r="BC12" i="9"/>
  <c r="R27" i="9"/>
  <c r="W27" i="9"/>
  <c r="P28" i="9"/>
  <c r="V28" i="9"/>
  <c r="AE28" i="9" s="1"/>
  <c r="AU28" i="9" s="1"/>
  <c r="I28" i="9"/>
  <c r="AP28" i="9" s="1"/>
  <c r="K30" i="9"/>
  <c r="M30" i="9"/>
  <c r="L30" i="9"/>
  <c r="O30" i="9"/>
  <c r="N30" i="9"/>
  <c r="C33" i="9"/>
  <c r="B32" i="9"/>
  <c r="AZ14" i="5"/>
  <c r="E14" i="8"/>
  <c r="P14" i="8" s="1"/>
  <c r="W16" i="6"/>
  <c r="AD16" i="6" s="1"/>
  <c r="V16" i="6"/>
  <c r="AC16" i="6" s="1"/>
  <c r="Y16" i="6"/>
  <c r="AF16" i="6" s="1"/>
  <c r="X16" i="6"/>
  <c r="AE16" i="6" s="1"/>
  <c r="AP13" i="5"/>
  <c r="AR13" i="5"/>
  <c r="AQ13" i="5"/>
  <c r="D13" i="6"/>
  <c r="H13" i="6" s="1"/>
  <c r="I13" i="7"/>
  <c r="G13" i="7"/>
  <c r="F13" i="7"/>
  <c r="AO13" i="9" s="1"/>
  <c r="N13" i="7"/>
  <c r="M13" i="7"/>
  <c r="D13" i="7"/>
  <c r="AM13" i="9" s="1"/>
  <c r="L13" i="7"/>
  <c r="H13" i="7"/>
  <c r="E13" i="7"/>
  <c r="AN13" i="9" s="1"/>
  <c r="J13" i="7"/>
  <c r="AV3" i="5"/>
  <c r="I3" i="10" s="1"/>
  <c r="B17" i="6"/>
  <c r="C18" i="6"/>
  <c r="C16" i="7"/>
  <c r="B15" i="7"/>
  <c r="AT3" i="5"/>
  <c r="G3" i="10" s="1"/>
  <c r="AU3" i="5"/>
  <c r="H3" i="10" s="1"/>
  <c r="BH11" i="5"/>
  <c r="BC12" i="5"/>
  <c r="BG12" i="5"/>
  <c r="BF12" i="5"/>
  <c r="BB12" i="5"/>
  <c r="BE12" i="5"/>
  <c r="AF13" i="5"/>
  <c r="AH13" i="5"/>
  <c r="AY13" i="5" s="1"/>
  <c r="L13" i="10" s="1"/>
  <c r="AG13" i="5"/>
  <c r="AD13" i="5"/>
  <c r="AJ13" i="9" s="1"/>
  <c r="AE13" i="5"/>
  <c r="AB13" i="5"/>
  <c r="AH13" i="9" s="1"/>
  <c r="AC13" i="5"/>
  <c r="AI13" i="9" s="1"/>
  <c r="AI13" i="5"/>
  <c r="AA13" i="5"/>
  <c r="S13" i="10" s="1"/>
  <c r="BD12" i="5"/>
  <c r="AJ4" i="5"/>
  <c r="S13" i="5"/>
  <c r="R13" i="5"/>
  <c r="U13" i="5"/>
  <c r="T13" i="5"/>
  <c r="N13" i="5"/>
  <c r="E13" i="5"/>
  <c r="M13" i="5"/>
  <c r="G13" i="5"/>
  <c r="J13" i="5"/>
  <c r="K13" i="5"/>
  <c r="D13" i="5"/>
  <c r="Q13" i="5"/>
  <c r="L13" i="5"/>
  <c r="F13" i="5"/>
  <c r="P13" i="5"/>
  <c r="O13" i="5"/>
  <c r="H13" i="5"/>
  <c r="I13" i="5"/>
  <c r="C15" i="5"/>
  <c r="BA15" i="5" s="1"/>
  <c r="B14" i="5"/>
  <c r="AS14" i="5" s="1"/>
  <c r="CJ29" i="11" l="1"/>
  <c r="CK30" i="11"/>
  <c r="CL29" i="11"/>
  <c r="CL27" i="11"/>
  <c r="CL30" i="11"/>
  <c r="CG27" i="11"/>
  <c r="CH27" i="11"/>
  <c r="CG28" i="11"/>
  <c r="CH28" i="11"/>
  <c r="CG30" i="11"/>
  <c r="CH30" i="11"/>
  <c r="BR31" i="11"/>
  <c r="BP31" i="11"/>
  <c r="BO31" i="11"/>
  <c r="BQ31" i="11"/>
  <c r="CB31" i="11"/>
  <c r="BZ31" i="11"/>
  <c r="BY31" i="11"/>
  <c r="CI31" i="11" s="1"/>
  <c r="BH31" i="11"/>
  <c r="BN31" i="11"/>
  <c r="BL31" i="11"/>
  <c r="BK31" i="11"/>
  <c r="BJ31" i="11"/>
  <c r="BI31" i="11"/>
  <c r="BM31" i="11"/>
  <c r="BF31" i="11"/>
  <c r="BE31" i="11"/>
  <c r="BB31" i="11"/>
  <c r="AZ31" i="11"/>
  <c r="AW31" i="11"/>
  <c r="AU31" i="11"/>
  <c r="AS31" i="11"/>
  <c r="BA31" i="11"/>
  <c r="BU31" i="11" s="1"/>
  <c r="CE31" i="11" s="1"/>
  <c r="AX31" i="11"/>
  <c r="AT31" i="11"/>
  <c r="BC31" i="11"/>
  <c r="AY31" i="11"/>
  <c r="AV31" i="11"/>
  <c r="AR31" i="11"/>
  <c r="AQ31" i="11"/>
  <c r="AP31" i="11"/>
  <c r="BX31" i="11" s="1"/>
  <c r="C34" i="11"/>
  <c r="B33" i="11"/>
  <c r="R26" i="9"/>
  <c r="W26" i="9"/>
  <c r="AC29" i="9"/>
  <c r="AV29" i="9" s="1"/>
  <c r="Z29" i="9"/>
  <c r="AC26" i="9"/>
  <c r="AV26" i="9" s="1"/>
  <c r="Z26" i="9"/>
  <c r="AC28" i="9"/>
  <c r="AV28" i="9" s="1"/>
  <c r="Z28" i="9"/>
  <c r="AA28" i="9"/>
  <c r="AW28" i="9" s="1"/>
  <c r="AB28" i="9"/>
  <c r="R29" i="9"/>
  <c r="W29" i="9"/>
  <c r="J12" i="8"/>
  <c r="Z27" i="9"/>
  <c r="BJ13" i="9"/>
  <c r="BK13" i="9"/>
  <c r="BI13" i="9"/>
  <c r="BE12" i="9"/>
  <c r="W15" i="7"/>
  <c r="AE15" i="7" s="1"/>
  <c r="X15" i="7"/>
  <c r="Y15" i="7"/>
  <c r="V15" i="7"/>
  <c r="AD15" i="7" s="1"/>
  <c r="H3" i="8"/>
  <c r="F3" i="8"/>
  <c r="I3" i="8"/>
  <c r="G3" i="8"/>
  <c r="L3" i="8"/>
  <c r="M3" i="10"/>
  <c r="K13" i="8"/>
  <c r="R13" i="8"/>
  <c r="BB3" i="9"/>
  <c r="BH3" i="9"/>
  <c r="AG4" i="9"/>
  <c r="BM4" i="5"/>
  <c r="AD28" i="9"/>
  <c r="T30" i="9"/>
  <c r="BE13" i="9"/>
  <c r="BD13" i="9"/>
  <c r="BC13" i="9"/>
  <c r="AD27" i="9"/>
  <c r="AB27" i="9"/>
  <c r="AA27" i="9"/>
  <c r="AW27" i="9" s="1"/>
  <c r="S30" i="9"/>
  <c r="P27" i="9"/>
  <c r="I27" i="9"/>
  <c r="AP27" i="9" s="1"/>
  <c r="V27" i="9"/>
  <c r="AE27" i="9" s="1"/>
  <c r="AU27" i="9" s="1"/>
  <c r="F32" i="9"/>
  <c r="AG32" i="7" s="1"/>
  <c r="D32" i="9"/>
  <c r="G32" i="9"/>
  <c r="AQ32" i="9" s="1"/>
  <c r="E32" i="9"/>
  <c r="AR32" i="9" s="1"/>
  <c r="H32" i="9"/>
  <c r="C34" i="9"/>
  <c r="B33" i="9"/>
  <c r="AZ15" i="5"/>
  <c r="E15" i="8"/>
  <c r="P15" i="8" s="1"/>
  <c r="AX13" i="5"/>
  <c r="K13" i="10" s="1"/>
  <c r="Y17" i="6"/>
  <c r="AF17" i="6" s="1"/>
  <c r="X17" i="6"/>
  <c r="AE17" i="6" s="1"/>
  <c r="V17" i="6"/>
  <c r="AC17" i="6" s="1"/>
  <c r="W17" i="6"/>
  <c r="AD17" i="6" s="1"/>
  <c r="AP14" i="5"/>
  <c r="AR14" i="5"/>
  <c r="AQ14" i="5"/>
  <c r="M14" i="7"/>
  <c r="H14" i="7"/>
  <c r="G14" i="7"/>
  <c r="J14" i="7"/>
  <c r="E14" i="7"/>
  <c r="AN14" i="9" s="1"/>
  <c r="D14" i="6"/>
  <c r="H14" i="6" s="1"/>
  <c r="D14" i="7"/>
  <c r="AM14" i="9" s="1"/>
  <c r="K14" i="7"/>
  <c r="N14" i="7"/>
  <c r="I14" i="7"/>
  <c r="F14" i="7"/>
  <c r="AO14" i="9" s="1"/>
  <c r="L14" i="7"/>
  <c r="AV4" i="5"/>
  <c r="I4" i="10" s="1"/>
  <c r="AW4" i="5"/>
  <c r="J4" i="10" s="1"/>
  <c r="B18" i="6"/>
  <c r="C19" i="6"/>
  <c r="C17" i="7"/>
  <c r="B16" i="7"/>
  <c r="AT4" i="5"/>
  <c r="G4" i="10" s="1"/>
  <c r="AU4" i="5"/>
  <c r="H4" i="10" s="1"/>
  <c r="BH12" i="5"/>
  <c r="BG13" i="5"/>
  <c r="BD13" i="5"/>
  <c r="BB13" i="5"/>
  <c r="BE13" i="5"/>
  <c r="BC13" i="5"/>
  <c r="BF13" i="5"/>
  <c r="AA14" i="5"/>
  <c r="S14" i="10" s="1"/>
  <c r="AD14" i="5"/>
  <c r="AJ14" i="9" s="1"/>
  <c r="AC14" i="5"/>
  <c r="AI14" i="9" s="1"/>
  <c r="AH14" i="5"/>
  <c r="AY14" i="5" s="1"/>
  <c r="L14" i="10" s="1"/>
  <c r="AB14" i="5"/>
  <c r="AH14" i="9" s="1"/>
  <c r="AF14" i="5"/>
  <c r="AG14" i="5"/>
  <c r="AI14" i="5"/>
  <c r="AE14" i="5"/>
  <c r="AJ5" i="5"/>
  <c r="T14" i="5"/>
  <c r="S14" i="5"/>
  <c r="N14" i="5"/>
  <c r="I14" i="5"/>
  <c r="J14" i="5"/>
  <c r="Q14" i="5"/>
  <c r="K14" i="5"/>
  <c r="F14" i="5"/>
  <c r="U14" i="5"/>
  <c r="H14" i="5"/>
  <c r="D14" i="5"/>
  <c r="R14" i="5"/>
  <c r="M14" i="5"/>
  <c r="L14" i="5"/>
  <c r="P14" i="5"/>
  <c r="G14" i="5"/>
  <c r="E14" i="5"/>
  <c r="O14" i="5"/>
  <c r="C16" i="5"/>
  <c r="BA16" i="5" s="1"/>
  <c r="B15" i="5"/>
  <c r="AS15" i="5" s="1"/>
  <c r="CL31" i="11" l="1"/>
  <c r="CK31" i="11"/>
  <c r="CJ31" i="11"/>
  <c r="BW31" i="11"/>
  <c r="BV31" i="11"/>
  <c r="CF31" i="11" s="1"/>
  <c r="Z33" i="11"/>
  <c r="AF33" i="11"/>
  <c r="AD33" i="11"/>
  <c r="AC33" i="11"/>
  <c r="AA33" i="11"/>
  <c r="AE33" i="11"/>
  <c r="AB33" i="11"/>
  <c r="W33" i="11"/>
  <c r="Y33" i="11"/>
  <c r="X33" i="11"/>
  <c r="V33" i="11"/>
  <c r="Q33" i="11"/>
  <c r="O33" i="11"/>
  <c r="N33" i="11"/>
  <c r="L33" i="11"/>
  <c r="T33" i="11"/>
  <c r="R33" i="11"/>
  <c r="P33" i="11"/>
  <c r="U33" i="11"/>
  <c r="S33" i="11"/>
  <c r="M33" i="11"/>
  <c r="K33" i="11"/>
  <c r="J33" i="11"/>
  <c r="I33" i="11"/>
  <c r="H33" i="11"/>
  <c r="G33" i="11"/>
  <c r="F33" i="11"/>
  <c r="E33" i="11"/>
  <c r="D33" i="11"/>
  <c r="C35" i="11"/>
  <c r="B34" i="11"/>
  <c r="P26" i="9"/>
  <c r="I26" i="9"/>
  <c r="AP26" i="9" s="1"/>
  <c r="V26" i="9"/>
  <c r="AE26" i="9" s="1"/>
  <c r="AU26" i="9" s="1"/>
  <c r="AA26" i="9"/>
  <c r="AW26" i="9" s="1"/>
  <c r="AB26" i="9"/>
  <c r="AD26" i="9"/>
  <c r="P29" i="9"/>
  <c r="V29" i="9"/>
  <c r="AE29" i="9" s="1"/>
  <c r="AU29" i="9" s="1"/>
  <c r="I29" i="9"/>
  <c r="AP29" i="9" s="1"/>
  <c r="AB29" i="9"/>
  <c r="AA29" i="9"/>
  <c r="AW29" i="9" s="1"/>
  <c r="AD29" i="9"/>
  <c r="X30" i="9"/>
  <c r="Z30" i="7"/>
  <c r="AF30" i="7" s="1"/>
  <c r="BK14" i="9"/>
  <c r="BJ14" i="9"/>
  <c r="BI14" i="9"/>
  <c r="X16" i="7"/>
  <c r="V16" i="7"/>
  <c r="AD16" i="7" s="1"/>
  <c r="Y16" i="7"/>
  <c r="W16" i="7"/>
  <c r="AE16" i="7" s="1"/>
  <c r="K13" i="7"/>
  <c r="L4" i="8"/>
  <c r="M4" i="10"/>
  <c r="G4" i="8"/>
  <c r="F4" i="8"/>
  <c r="I4" i="8"/>
  <c r="H4" i="8"/>
  <c r="K14" i="8"/>
  <c r="J13" i="8"/>
  <c r="R14" i="8"/>
  <c r="BH4" i="9"/>
  <c r="BB4" i="9"/>
  <c r="AG5" i="9"/>
  <c r="BM5" i="5"/>
  <c r="BE14" i="9"/>
  <c r="BD14" i="9"/>
  <c r="BC14" i="9"/>
  <c r="R30" i="9"/>
  <c r="W30" i="9"/>
  <c r="H33" i="9"/>
  <c r="O33" i="9" s="1"/>
  <c r="E33" i="9"/>
  <c r="F33" i="9"/>
  <c r="G33" i="9"/>
  <c r="D33" i="9"/>
  <c r="K33" i="9" s="1"/>
  <c r="O32" i="9"/>
  <c r="H31" i="9"/>
  <c r="O31" i="9" s="1"/>
  <c r="L32" i="9"/>
  <c r="E31" i="9"/>
  <c r="N32" i="9"/>
  <c r="G31" i="9"/>
  <c r="K32" i="9"/>
  <c r="D31" i="9"/>
  <c r="K31" i="9" s="1"/>
  <c r="M32" i="9"/>
  <c r="F31" i="9"/>
  <c r="C35" i="9"/>
  <c r="B34" i="9"/>
  <c r="AZ16" i="5"/>
  <c r="E16" i="8"/>
  <c r="P16" i="8" s="1"/>
  <c r="Y18" i="6"/>
  <c r="AF18" i="6" s="1"/>
  <c r="X18" i="6"/>
  <c r="AE18" i="6" s="1"/>
  <c r="W18" i="6"/>
  <c r="AD18" i="6" s="1"/>
  <c r="V18" i="6"/>
  <c r="AC18" i="6" s="1"/>
  <c r="AX14" i="5"/>
  <c r="K14" i="10" s="1"/>
  <c r="AP15" i="5"/>
  <c r="AR15" i="5"/>
  <c r="AQ15" i="5"/>
  <c r="J15" i="7"/>
  <c r="G15" i="7"/>
  <c r="H15" i="7"/>
  <c r="D15" i="6"/>
  <c r="H15" i="6" s="1"/>
  <c r="I15" i="7"/>
  <c r="F15" i="7"/>
  <c r="AO15" i="9" s="1"/>
  <c r="L15" i="7"/>
  <c r="E15" i="7"/>
  <c r="AN15" i="9" s="1"/>
  <c r="N15" i="7"/>
  <c r="M15" i="7"/>
  <c r="K15" i="7"/>
  <c r="D15" i="7"/>
  <c r="AM15" i="9" s="1"/>
  <c r="AV5" i="5"/>
  <c r="I5" i="10" s="1"/>
  <c r="AW5" i="5"/>
  <c r="J5" i="10" s="1"/>
  <c r="C20" i="6"/>
  <c r="B19" i="6"/>
  <c r="B17" i="7"/>
  <c r="C18" i="7"/>
  <c r="AT5" i="5"/>
  <c r="G5" i="10" s="1"/>
  <c r="AU5" i="5"/>
  <c r="H5" i="10" s="1"/>
  <c r="BH13" i="5"/>
  <c r="BF14" i="5"/>
  <c r="BB14" i="5"/>
  <c r="BD14" i="5"/>
  <c r="BG14" i="5"/>
  <c r="BE14" i="5"/>
  <c r="BC14" i="5"/>
  <c r="AH15" i="5"/>
  <c r="AY15" i="5" s="1"/>
  <c r="L15" i="10" s="1"/>
  <c r="AG15" i="5"/>
  <c r="AD15" i="5"/>
  <c r="AJ15" i="9" s="1"/>
  <c r="AF15" i="5"/>
  <c r="AE15" i="5"/>
  <c r="AA15" i="5"/>
  <c r="S15" i="10" s="1"/>
  <c r="AB15" i="5"/>
  <c r="AH15" i="9" s="1"/>
  <c r="AI15" i="5"/>
  <c r="AC15" i="5"/>
  <c r="AI15" i="9" s="1"/>
  <c r="AJ6" i="5"/>
  <c r="U15" i="5"/>
  <c r="E15" i="5"/>
  <c r="S15" i="5"/>
  <c r="M15" i="5"/>
  <c r="T15" i="5"/>
  <c r="N15" i="5"/>
  <c r="K15" i="5"/>
  <c r="H15" i="5"/>
  <c r="R15" i="5"/>
  <c r="J15" i="5"/>
  <c r="F15" i="5"/>
  <c r="Q15" i="5"/>
  <c r="P15" i="5"/>
  <c r="I15" i="5"/>
  <c r="G15" i="5"/>
  <c r="O15" i="5"/>
  <c r="L15" i="5"/>
  <c r="D15" i="5"/>
  <c r="C17" i="5"/>
  <c r="BA17" i="5" s="1"/>
  <c r="B16" i="5"/>
  <c r="AS16" i="5" s="1"/>
  <c r="CG31" i="11" l="1"/>
  <c r="CH31" i="11"/>
  <c r="BR32" i="11"/>
  <c r="BR33" i="11"/>
  <c r="BP32" i="11"/>
  <c r="BP33" i="11"/>
  <c r="BQ32" i="11"/>
  <c r="BQ33" i="11"/>
  <c r="BO32" i="11"/>
  <c r="BO33" i="11"/>
  <c r="BR34" i="11"/>
  <c r="BP34" i="11"/>
  <c r="BQ34" i="11"/>
  <c r="BO34" i="11"/>
  <c r="BH33" i="11"/>
  <c r="Z32" i="11"/>
  <c r="BH32" i="11" s="1"/>
  <c r="AF32" i="11"/>
  <c r="BN32" i="11" s="1"/>
  <c r="BN33" i="11"/>
  <c r="AD32" i="11"/>
  <c r="BL32" i="11" s="1"/>
  <c r="BL33" i="11"/>
  <c r="AC32" i="11"/>
  <c r="BK32" i="11" s="1"/>
  <c r="BK33" i="11"/>
  <c r="AA32" i="11"/>
  <c r="BI32" i="11" s="1"/>
  <c r="BI33" i="11"/>
  <c r="AE32" i="11"/>
  <c r="BM32" i="11" s="1"/>
  <c r="BM33" i="11"/>
  <c r="AB32" i="11"/>
  <c r="BJ32" i="11" s="1"/>
  <c r="BJ33" i="11"/>
  <c r="Y32" i="11"/>
  <c r="BG32" i="11" s="1"/>
  <c r="BG33" i="11"/>
  <c r="Z34" i="11"/>
  <c r="BH34" i="11" s="1"/>
  <c r="AF34" i="11"/>
  <c r="BN34" i="11" s="1"/>
  <c r="AB34" i="11"/>
  <c r="BJ34" i="11" s="1"/>
  <c r="AD34" i="11"/>
  <c r="BL34" i="11" s="1"/>
  <c r="AE34" i="11"/>
  <c r="BM34" i="11" s="1"/>
  <c r="AC34" i="11"/>
  <c r="BK34" i="11" s="1"/>
  <c r="AA34" i="11"/>
  <c r="BI34" i="11" s="1"/>
  <c r="W32" i="11"/>
  <c r="BE32" i="11" s="1"/>
  <c r="BE33" i="11"/>
  <c r="X32" i="11"/>
  <c r="BF32" i="11" s="1"/>
  <c r="BF33" i="11"/>
  <c r="V32" i="11"/>
  <c r="BD32" i="11" s="1"/>
  <c r="BD33" i="11"/>
  <c r="Y34" i="11"/>
  <c r="BG34" i="11" s="1"/>
  <c r="X34" i="11"/>
  <c r="BF34" i="11" s="1"/>
  <c r="W34" i="11"/>
  <c r="BE34" i="11" s="1"/>
  <c r="Q32" i="11"/>
  <c r="AY32" i="11" s="1"/>
  <c r="AY33" i="11"/>
  <c r="O32" i="11"/>
  <c r="AW32" i="11" s="1"/>
  <c r="AW33" i="11"/>
  <c r="N32" i="11"/>
  <c r="AV32" i="11" s="1"/>
  <c r="AV33" i="11"/>
  <c r="L32" i="11"/>
  <c r="AT32" i="11" s="1"/>
  <c r="AT33" i="11"/>
  <c r="T32" i="11"/>
  <c r="BB32" i="11" s="1"/>
  <c r="BB33" i="11"/>
  <c r="R32" i="11"/>
  <c r="AZ32" i="11" s="1"/>
  <c r="AZ33" i="11"/>
  <c r="P32" i="11"/>
  <c r="AX32" i="11" s="1"/>
  <c r="AX33" i="11"/>
  <c r="U32" i="11"/>
  <c r="BC32" i="11" s="1"/>
  <c r="BC33" i="11"/>
  <c r="S32" i="11"/>
  <c r="BA32" i="11" s="1"/>
  <c r="BU32" i="11" s="1"/>
  <c r="CE32" i="11" s="1"/>
  <c r="BA33" i="11"/>
  <c r="BU33" i="11" s="1"/>
  <c r="CE33" i="11" s="1"/>
  <c r="M32" i="11"/>
  <c r="AU32" i="11" s="1"/>
  <c r="AU33" i="11"/>
  <c r="K32" i="11"/>
  <c r="AS32" i="11" s="1"/>
  <c r="AS33" i="11"/>
  <c r="T34" i="11"/>
  <c r="BB34" i="11" s="1"/>
  <c r="Q34" i="11"/>
  <c r="AY34" i="11" s="1"/>
  <c r="P34" i="11"/>
  <c r="AX34" i="11" s="1"/>
  <c r="N34" i="11"/>
  <c r="AV34" i="11" s="1"/>
  <c r="V34" i="11"/>
  <c r="BD34" i="11" s="1"/>
  <c r="S34" i="11"/>
  <c r="BA34" i="11" s="1"/>
  <c r="BU34" i="11" s="1"/>
  <c r="CE34" i="11" s="1"/>
  <c r="M34" i="11"/>
  <c r="AU34" i="11" s="1"/>
  <c r="K34" i="11"/>
  <c r="AS34" i="11" s="1"/>
  <c r="U34" i="11"/>
  <c r="BC34" i="11" s="1"/>
  <c r="R34" i="11"/>
  <c r="AZ34" i="11" s="1"/>
  <c r="O34" i="11"/>
  <c r="AW34" i="11" s="1"/>
  <c r="L34" i="11"/>
  <c r="AT34" i="11" s="1"/>
  <c r="J32" i="11"/>
  <c r="AR32" i="11" s="1"/>
  <c r="AR33" i="11"/>
  <c r="I32" i="11"/>
  <c r="AQ32" i="11" s="1"/>
  <c r="AQ33" i="11"/>
  <c r="H32" i="11"/>
  <c r="AP32" i="11" s="1"/>
  <c r="AP33" i="11"/>
  <c r="J34" i="11"/>
  <c r="AR34" i="11" s="1"/>
  <c r="I34" i="11"/>
  <c r="AQ34" i="11" s="1"/>
  <c r="H34" i="11"/>
  <c r="AP34" i="11" s="1"/>
  <c r="G32" i="11"/>
  <c r="AO32" i="11" s="1"/>
  <c r="AO33" i="11"/>
  <c r="F32" i="11"/>
  <c r="AN32" i="11" s="1"/>
  <c r="AN33" i="11"/>
  <c r="E32" i="11"/>
  <c r="AM32" i="11" s="1"/>
  <c r="BX32" i="11" s="1"/>
  <c r="AM33" i="11"/>
  <c r="BX33" i="11" s="1"/>
  <c r="D32" i="11"/>
  <c r="AL32" i="11" s="1"/>
  <c r="AL33" i="11"/>
  <c r="G34" i="11"/>
  <c r="AO34" i="11" s="1"/>
  <c r="F34" i="11"/>
  <c r="AN34" i="11" s="1"/>
  <c r="E34" i="11"/>
  <c r="AM34" i="11" s="1"/>
  <c r="BX34" i="11" s="1"/>
  <c r="D34" i="11"/>
  <c r="AL34" i="11" s="1"/>
  <c r="C36" i="11"/>
  <c r="B35" i="11"/>
  <c r="AC30" i="9"/>
  <c r="AV30" i="9" s="1"/>
  <c r="Z30" i="9"/>
  <c r="L31" i="9"/>
  <c r="AR31" i="9"/>
  <c r="N33" i="9"/>
  <c r="T33" i="9" s="1"/>
  <c r="AQ33" i="9"/>
  <c r="M33" i="9"/>
  <c r="AG33" i="7"/>
  <c r="L33" i="9"/>
  <c r="S33" i="9" s="1"/>
  <c r="AR33" i="9"/>
  <c r="N31" i="9"/>
  <c r="T31" i="9" s="1"/>
  <c r="AQ31" i="9"/>
  <c r="M31" i="9"/>
  <c r="AG31" i="7"/>
  <c r="BJ15" i="9"/>
  <c r="BK15" i="9"/>
  <c r="BI15" i="9"/>
  <c r="V17" i="7"/>
  <c r="AD17" i="7" s="1"/>
  <c r="Y17" i="7"/>
  <c r="X17" i="7"/>
  <c r="W17" i="7"/>
  <c r="AE17" i="7" s="1"/>
  <c r="G5" i="8"/>
  <c r="F5" i="8"/>
  <c r="I5" i="8"/>
  <c r="H5" i="8"/>
  <c r="L5" i="8"/>
  <c r="M5" i="10"/>
  <c r="R15" i="8"/>
  <c r="J14" i="8"/>
  <c r="K15" i="8"/>
  <c r="AG6" i="9"/>
  <c r="BM6" i="5"/>
  <c r="BH5" i="9"/>
  <c r="BB5" i="9"/>
  <c r="BE15" i="9"/>
  <c r="BC15" i="9"/>
  <c r="BD15" i="9"/>
  <c r="AA30" i="9"/>
  <c r="AW30" i="9" s="1"/>
  <c r="AD30" i="9"/>
  <c r="AB30" i="9"/>
  <c r="P30" i="9"/>
  <c r="V30" i="9"/>
  <c r="AE30" i="9" s="1"/>
  <c r="AU30" i="9" s="1"/>
  <c r="I30" i="9"/>
  <c r="AP30" i="9" s="1"/>
  <c r="T32" i="9"/>
  <c r="S32" i="9"/>
  <c r="H34" i="9"/>
  <c r="O34" i="9" s="1"/>
  <c r="E34" i="9"/>
  <c r="F34" i="9"/>
  <c r="G34" i="9"/>
  <c r="D34" i="9"/>
  <c r="K34" i="9" s="1"/>
  <c r="B35" i="9"/>
  <c r="C36" i="9"/>
  <c r="AZ17" i="5"/>
  <c r="E17" i="8"/>
  <c r="P17" i="8" s="1"/>
  <c r="AX15" i="5"/>
  <c r="K15" i="10" s="1"/>
  <c r="Y19" i="6"/>
  <c r="AF19" i="6" s="1"/>
  <c r="X19" i="6"/>
  <c r="AE19" i="6" s="1"/>
  <c r="W19" i="6"/>
  <c r="AD19" i="6" s="1"/>
  <c r="V19" i="6"/>
  <c r="AC19" i="6" s="1"/>
  <c r="AP16" i="5"/>
  <c r="AR16" i="5"/>
  <c r="AQ16" i="5"/>
  <c r="J16" i="7"/>
  <c r="K16" i="7"/>
  <c r="L16" i="7"/>
  <c r="D16" i="7"/>
  <c r="AM16" i="9" s="1"/>
  <c r="N16" i="7"/>
  <c r="D16" i="6"/>
  <c r="H16" i="6" s="1"/>
  <c r="I16" i="7"/>
  <c r="M16" i="7"/>
  <c r="G16" i="7"/>
  <c r="F16" i="7"/>
  <c r="AO16" i="9" s="1"/>
  <c r="H16" i="7"/>
  <c r="E16" i="7"/>
  <c r="AN16" i="9" s="1"/>
  <c r="AV6" i="5"/>
  <c r="I6" i="10" s="1"/>
  <c r="AW6" i="5"/>
  <c r="J6" i="10" s="1"/>
  <c r="C21" i="6"/>
  <c r="B20" i="6"/>
  <c r="C19" i="7"/>
  <c r="B18" i="7"/>
  <c r="AU6" i="5"/>
  <c r="H6" i="10" s="1"/>
  <c r="AT6" i="5"/>
  <c r="G6" i="10" s="1"/>
  <c r="BH14" i="5"/>
  <c r="BE15" i="5"/>
  <c r="BD15" i="5"/>
  <c r="BF15" i="5"/>
  <c r="BG15" i="5"/>
  <c r="BC15" i="5"/>
  <c r="AC16" i="5"/>
  <c r="AI16" i="9" s="1"/>
  <c r="AI16" i="5"/>
  <c r="AH16" i="5"/>
  <c r="AY16" i="5" s="1"/>
  <c r="L16" i="10" s="1"/>
  <c r="AD16" i="5"/>
  <c r="AJ16" i="9" s="1"/>
  <c r="AE16" i="5"/>
  <c r="AA16" i="5"/>
  <c r="S16" i="10" s="1"/>
  <c r="AG16" i="5"/>
  <c r="AF16" i="5"/>
  <c r="AB16" i="5"/>
  <c r="AH16" i="9" s="1"/>
  <c r="BB15" i="5"/>
  <c r="AJ7" i="5"/>
  <c r="S16" i="5"/>
  <c r="R16" i="5"/>
  <c r="M16" i="5"/>
  <c r="T16" i="5"/>
  <c r="Q16" i="5"/>
  <c r="H16" i="5"/>
  <c r="F16" i="5"/>
  <c r="L16" i="5"/>
  <c r="J16" i="5"/>
  <c r="P16" i="5"/>
  <c r="K16" i="5"/>
  <c r="N16" i="5"/>
  <c r="E16" i="5"/>
  <c r="U16" i="5"/>
  <c r="G16" i="5"/>
  <c r="I16" i="5"/>
  <c r="O16" i="5"/>
  <c r="D16" i="5"/>
  <c r="C18" i="5"/>
  <c r="BA18" i="5" s="1"/>
  <c r="B17" i="5"/>
  <c r="AS17" i="5" s="1"/>
  <c r="BW32" i="11" l="1"/>
  <c r="BV32" i="11"/>
  <c r="CF32" i="11" s="1"/>
  <c r="BW33" i="11"/>
  <c r="BV33" i="11"/>
  <c r="CF33" i="11" s="1"/>
  <c r="BW34" i="11"/>
  <c r="BV34" i="11"/>
  <c r="CF34" i="11" s="1"/>
  <c r="CB32" i="11"/>
  <c r="CL32" i="11" s="1"/>
  <c r="CK32" i="11"/>
  <c r="BZ32" i="11"/>
  <c r="BY32" i="11"/>
  <c r="CI32" i="11" s="1"/>
  <c r="CB33" i="11"/>
  <c r="CK33" i="11"/>
  <c r="BZ33" i="11"/>
  <c r="BY33" i="11"/>
  <c r="CI33" i="11" s="1"/>
  <c r="CB34" i="11"/>
  <c r="BZ34" i="11"/>
  <c r="BY34" i="11"/>
  <c r="CI34" i="11" s="1"/>
  <c r="BQ35" i="11"/>
  <c r="BO35" i="11"/>
  <c r="BR35" i="11"/>
  <c r="BP35" i="11"/>
  <c r="Z35" i="11"/>
  <c r="BH35" i="11" s="1"/>
  <c r="AE35" i="11"/>
  <c r="BM35" i="11" s="1"/>
  <c r="AB35" i="11"/>
  <c r="BJ35" i="11" s="1"/>
  <c r="AD35" i="11"/>
  <c r="BL35" i="11" s="1"/>
  <c r="AA35" i="11"/>
  <c r="BI35" i="11" s="1"/>
  <c r="AF35" i="11"/>
  <c r="BN35" i="11" s="1"/>
  <c r="AC35" i="11"/>
  <c r="BK35" i="11" s="1"/>
  <c r="Y35" i="11"/>
  <c r="BG35" i="11" s="1"/>
  <c r="X35" i="11"/>
  <c r="BF35" i="11" s="1"/>
  <c r="W35" i="11"/>
  <c r="BE35" i="11" s="1"/>
  <c r="V35" i="11"/>
  <c r="BD35" i="11" s="1"/>
  <c r="S35" i="11"/>
  <c r="BA35" i="11" s="1"/>
  <c r="BU35" i="11" s="1"/>
  <c r="CE35" i="11" s="1"/>
  <c r="R35" i="11"/>
  <c r="AZ35" i="11" s="1"/>
  <c r="O35" i="11"/>
  <c r="AW35" i="11" s="1"/>
  <c r="L35" i="11"/>
  <c r="AT35" i="11" s="1"/>
  <c r="U35" i="11"/>
  <c r="BC35" i="11" s="1"/>
  <c r="P35" i="11"/>
  <c r="AX35" i="11" s="1"/>
  <c r="M35" i="11"/>
  <c r="AU35" i="11" s="1"/>
  <c r="T35" i="11"/>
  <c r="BB35" i="11" s="1"/>
  <c r="Q35" i="11"/>
  <c r="AY35" i="11" s="1"/>
  <c r="N35" i="11"/>
  <c r="AV35" i="11" s="1"/>
  <c r="K35" i="11"/>
  <c r="AS35" i="11" s="1"/>
  <c r="J35" i="11"/>
  <c r="AR35" i="11" s="1"/>
  <c r="I35" i="11"/>
  <c r="AQ35" i="11" s="1"/>
  <c r="H35" i="11"/>
  <c r="AP35" i="11" s="1"/>
  <c r="G35" i="11"/>
  <c r="AO35" i="11" s="1"/>
  <c r="F35" i="11"/>
  <c r="AN35" i="11" s="1"/>
  <c r="E35" i="11"/>
  <c r="AM35" i="11" s="1"/>
  <c r="BX35" i="11" s="1"/>
  <c r="D35" i="11"/>
  <c r="AL35" i="11" s="1"/>
  <c r="C37" i="11"/>
  <c r="B36" i="11"/>
  <c r="S31" i="9"/>
  <c r="N34" i="9"/>
  <c r="T34" i="9" s="1"/>
  <c r="AQ34" i="9"/>
  <c r="M34" i="9"/>
  <c r="AG34" i="7"/>
  <c r="L34" i="9"/>
  <c r="S34" i="9" s="1"/>
  <c r="AR34" i="9"/>
  <c r="X32" i="9"/>
  <c r="AC32" i="9" s="1"/>
  <c r="AV32" i="9" s="1"/>
  <c r="Z32" i="7"/>
  <c r="AF32" i="7" s="1"/>
  <c r="X33" i="9"/>
  <c r="AC33" i="9" s="1"/>
  <c r="AV33" i="9" s="1"/>
  <c r="Z33" i="7"/>
  <c r="AF33" i="7" s="1"/>
  <c r="X31" i="9"/>
  <c r="AC31" i="9" s="1"/>
  <c r="AV31" i="9" s="1"/>
  <c r="Z31" i="7"/>
  <c r="AF31" i="7" s="1"/>
  <c r="BI16" i="9"/>
  <c r="BJ16" i="9"/>
  <c r="BK16" i="9"/>
  <c r="V18" i="7"/>
  <c r="AD18" i="7" s="1"/>
  <c r="Y18" i="7"/>
  <c r="X18" i="7"/>
  <c r="W18" i="7"/>
  <c r="AE18" i="7" s="1"/>
  <c r="I6" i="8"/>
  <c r="H6" i="8"/>
  <c r="L6" i="8"/>
  <c r="M6" i="10"/>
  <c r="F6" i="8"/>
  <c r="G6" i="8"/>
  <c r="K16" i="8"/>
  <c r="J15" i="8"/>
  <c r="R16" i="8"/>
  <c r="AG7" i="9"/>
  <c r="BM7" i="5"/>
  <c r="BB6" i="9"/>
  <c r="BH6" i="9"/>
  <c r="BC16" i="9"/>
  <c r="BD16" i="9"/>
  <c r="BE16" i="9"/>
  <c r="R32" i="9"/>
  <c r="W32" i="9"/>
  <c r="R33" i="9"/>
  <c r="W33" i="9"/>
  <c r="F35" i="9"/>
  <c r="D35" i="9"/>
  <c r="K35" i="9" s="1"/>
  <c r="G35" i="9"/>
  <c r="E35" i="9"/>
  <c r="H35" i="9"/>
  <c r="O35" i="9" s="1"/>
  <c r="C37" i="9"/>
  <c r="B36" i="9"/>
  <c r="AX16" i="5"/>
  <c r="K16" i="10" s="1"/>
  <c r="AZ18" i="5"/>
  <c r="E18" i="8"/>
  <c r="P18" i="8" s="1"/>
  <c r="Y20" i="6"/>
  <c r="AF20" i="6" s="1"/>
  <c r="X20" i="6"/>
  <c r="AE20" i="6" s="1"/>
  <c r="W20" i="6"/>
  <c r="AD20" i="6" s="1"/>
  <c r="V20" i="6"/>
  <c r="AC20" i="6" s="1"/>
  <c r="AP17" i="5"/>
  <c r="AR17" i="5"/>
  <c r="AQ17" i="5"/>
  <c r="E17" i="7"/>
  <c r="AN17" i="9" s="1"/>
  <c r="H17" i="7"/>
  <c r="D17" i="6"/>
  <c r="H17" i="6" s="1"/>
  <c r="F17" i="7"/>
  <c r="AO17" i="9" s="1"/>
  <c r="I17" i="7"/>
  <c r="J17" i="7"/>
  <c r="L17" i="7"/>
  <c r="N17" i="7"/>
  <c r="G17" i="7"/>
  <c r="D17" i="7"/>
  <c r="AM17" i="9" s="1"/>
  <c r="K17" i="7"/>
  <c r="M17" i="7"/>
  <c r="AV7" i="5"/>
  <c r="I7" i="10" s="1"/>
  <c r="AW7" i="5"/>
  <c r="J7" i="10" s="1"/>
  <c r="B21" i="6"/>
  <c r="C22" i="6"/>
  <c r="C20" i="7"/>
  <c r="B19" i="7"/>
  <c r="AU7" i="5"/>
  <c r="H7" i="10" s="1"/>
  <c r="AT7" i="5"/>
  <c r="G7" i="10" s="1"/>
  <c r="BH15" i="5"/>
  <c r="BC16" i="5"/>
  <c r="BF16" i="5"/>
  <c r="AA17" i="5"/>
  <c r="S17" i="10" s="1"/>
  <c r="AI17" i="5"/>
  <c r="AH17" i="5"/>
  <c r="AY17" i="5" s="1"/>
  <c r="L17" i="10" s="1"/>
  <c r="AE17" i="5"/>
  <c r="AC17" i="5"/>
  <c r="AI17" i="9" s="1"/>
  <c r="AB17" i="5"/>
  <c r="AH17" i="9" s="1"/>
  <c r="AF17" i="5"/>
  <c r="AD17" i="5"/>
  <c r="AJ17" i="9" s="1"/>
  <c r="AG17" i="5"/>
  <c r="BE16" i="5"/>
  <c r="BB16" i="5"/>
  <c r="BD16" i="5"/>
  <c r="BG16" i="5"/>
  <c r="AJ8" i="5"/>
  <c r="U17" i="5"/>
  <c r="R17" i="5"/>
  <c r="N17" i="5"/>
  <c r="S17" i="5"/>
  <c r="I17" i="5"/>
  <c r="Q17" i="5"/>
  <c r="E17" i="5"/>
  <c r="H17" i="5"/>
  <c r="M17" i="5"/>
  <c r="L17" i="5"/>
  <c r="T17" i="5"/>
  <c r="O17" i="5"/>
  <c r="K17" i="5"/>
  <c r="D17" i="5"/>
  <c r="F17" i="5"/>
  <c r="J17" i="5"/>
  <c r="G17" i="5"/>
  <c r="P17" i="5"/>
  <c r="C19" i="5"/>
  <c r="BA19" i="5" s="1"/>
  <c r="B18" i="5"/>
  <c r="AS18" i="5" s="1"/>
  <c r="CJ33" i="11" l="1"/>
  <c r="CL34" i="11"/>
  <c r="CK34" i="11"/>
  <c r="CJ34" i="11"/>
  <c r="CJ32" i="11"/>
  <c r="CL33" i="11"/>
  <c r="CG32" i="11"/>
  <c r="CH32" i="11"/>
  <c r="CG33" i="11"/>
  <c r="CH33" i="11"/>
  <c r="CG34" i="11"/>
  <c r="CH34" i="11"/>
  <c r="BW35" i="11"/>
  <c r="BV35" i="11"/>
  <c r="CF35" i="11" s="1"/>
  <c r="CB35" i="11"/>
  <c r="BZ35" i="11"/>
  <c r="BY35" i="11"/>
  <c r="CI35" i="11" s="1"/>
  <c r="BR36" i="11"/>
  <c r="BP36" i="11"/>
  <c r="BQ36" i="11"/>
  <c r="BO36" i="11"/>
  <c r="Z36" i="11"/>
  <c r="BH36" i="11" s="1"/>
  <c r="AF36" i="11"/>
  <c r="BN36" i="11" s="1"/>
  <c r="AE36" i="11"/>
  <c r="BM36" i="11" s="1"/>
  <c r="AC36" i="11"/>
  <c r="BK36" i="11" s="1"/>
  <c r="AA36" i="11"/>
  <c r="BI36" i="11" s="1"/>
  <c r="AD36" i="11"/>
  <c r="BL36" i="11" s="1"/>
  <c r="AB36" i="11"/>
  <c r="BJ36" i="11" s="1"/>
  <c r="X36" i="11"/>
  <c r="BF36" i="11" s="1"/>
  <c r="Y36" i="11"/>
  <c r="BG36" i="11" s="1"/>
  <c r="W36" i="11"/>
  <c r="BE36" i="11" s="1"/>
  <c r="V36" i="11"/>
  <c r="BD36" i="11" s="1"/>
  <c r="U36" i="11"/>
  <c r="BC36" i="11" s="1"/>
  <c r="T36" i="11"/>
  <c r="BB36" i="11" s="1"/>
  <c r="S36" i="11"/>
  <c r="BA36" i="11" s="1"/>
  <c r="BU36" i="11" s="1"/>
  <c r="CE36" i="11" s="1"/>
  <c r="R36" i="11"/>
  <c r="AZ36" i="11" s="1"/>
  <c r="Q36" i="11"/>
  <c r="AY36" i="11" s="1"/>
  <c r="P36" i="11"/>
  <c r="AX36" i="11" s="1"/>
  <c r="N36" i="11"/>
  <c r="AV36" i="11" s="1"/>
  <c r="L36" i="11"/>
  <c r="AT36" i="11" s="1"/>
  <c r="O36" i="11"/>
  <c r="AW36" i="11" s="1"/>
  <c r="K36" i="11"/>
  <c r="AS36" i="11" s="1"/>
  <c r="M36" i="11"/>
  <c r="AU36" i="11" s="1"/>
  <c r="J36" i="11"/>
  <c r="AR36" i="11" s="1"/>
  <c r="I36" i="11"/>
  <c r="AQ36" i="11" s="1"/>
  <c r="H36" i="11"/>
  <c r="AP36" i="11" s="1"/>
  <c r="G36" i="11"/>
  <c r="AO36" i="11" s="1"/>
  <c r="F36" i="11"/>
  <c r="AN36" i="11" s="1"/>
  <c r="E36" i="11"/>
  <c r="AM36" i="11" s="1"/>
  <c r="BX36" i="11" s="1"/>
  <c r="D36" i="11"/>
  <c r="AL36" i="11" s="1"/>
  <c r="C38" i="11"/>
  <c r="B37" i="11"/>
  <c r="R31" i="9"/>
  <c r="W31" i="9"/>
  <c r="Z32" i="9"/>
  <c r="L35" i="9"/>
  <c r="AR35" i="9"/>
  <c r="N35" i="9"/>
  <c r="T35" i="9" s="1"/>
  <c r="AQ35" i="9"/>
  <c r="M35" i="9"/>
  <c r="AG35" i="7"/>
  <c r="X34" i="9"/>
  <c r="Z34" i="7"/>
  <c r="AF34" i="7" s="1"/>
  <c r="Z33" i="9"/>
  <c r="Z31" i="9"/>
  <c r="BJ17" i="9"/>
  <c r="BK17" i="9"/>
  <c r="BI17" i="9"/>
  <c r="X19" i="7"/>
  <c r="Y19" i="7"/>
  <c r="W19" i="7"/>
  <c r="AE19" i="7" s="1"/>
  <c r="V19" i="7"/>
  <c r="AD19" i="7" s="1"/>
  <c r="L7" i="8"/>
  <c r="M7" i="10"/>
  <c r="I7" i="8"/>
  <c r="H7" i="8"/>
  <c r="F7" i="8"/>
  <c r="G7" i="8"/>
  <c r="K17" i="8"/>
  <c r="J16" i="8"/>
  <c r="R17" i="8"/>
  <c r="AG8" i="9"/>
  <c r="BM8" i="5"/>
  <c r="BH7" i="9"/>
  <c r="BB7" i="9"/>
  <c r="BC17" i="9"/>
  <c r="BD17" i="9"/>
  <c r="BE17" i="9"/>
  <c r="R34" i="9"/>
  <c r="W34" i="9"/>
  <c r="AD33" i="9"/>
  <c r="AB33" i="9"/>
  <c r="AA33" i="9"/>
  <c r="AW33" i="9" s="1"/>
  <c r="P33" i="9"/>
  <c r="I33" i="9"/>
  <c r="AP33" i="9" s="1"/>
  <c r="V33" i="9"/>
  <c r="AE33" i="9" s="1"/>
  <c r="AU33" i="9" s="1"/>
  <c r="AA32" i="9"/>
  <c r="AW32" i="9" s="1"/>
  <c r="AD32" i="9"/>
  <c r="AB32" i="9"/>
  <c r="P32" i="9"/>
  <c r="V32" i="9"/>
  <c r="AE32" i="9" s="1"/>
  <c r="AU32" i="9" s="1"/>
  <c r="I32" i="9"/>
  <c r="AP32" i="9" s="1"/>
  <c r="H36" i="9"/>
  <c r="E36" i="9"/>
  <c r="AR36" i="9" s="1"/>
  <c r="D36" i="9"/>
  <c r="F36" i="9"/>
  <c r="AG36" i="7" s="1"/>
  <c r="G36" i="9"/>
  <c r="AQ36" i="9" s="1"/>
  <c r="C38" i="9"/>
  <c r="B37" i="9"/>
  <c r="AZ19" i="5"/>
  <c r="E19" i="8"/>
  <c r="P19" i="8" s="1"/>
  <c r="AX17" i="5"/>
  <c r="K17" i="10" s="1"/>
  <c r="Y21" i="6"/>
  <c r="AF21" i="6" s="1"/>
  <c r="X21" i="6"/>
  <c r="AE21" i="6" s="1"/>
  <c r="W21" i="6"/>
  <c r="AD21" i="6" s="1"/>
  <c r="V21" i="6"/>
  <c r="AC21" i="6" s="1"/>
  <c r="AP18" i="5"/>
  <c r="AR18" i="5"/>
  <c r="AQ18" i="5"/>
  <c r="D18" i="6"/>
  <c r="H18" i="6" s="1"/>
  <c r="N18" i="7"/>
  <c r="F18" i="7"/>
  <c r="AO18" i="9" s="1"/>
  <c r="I18" i="7"/>
  <c r="K18" i="7"/>
  <c r="J18" i="7"/>
  <c r="G18" i="7"/>
  <c r="D18" i="7"/>
  <c r="AM18" i="9" s="1"/>
  <c r="M18" i="7"/>
  <c r="H18" i="7"/>
  <c r="L18" i="7"/>
  <c r="E18" i="7"/>
  <c r="AN18" i="9" s="1"/>
  <c r="AV8" i="5"/>
  <c r="I8" i="10" s="1"/>
  <c r="AW8" i="5"/>
  <c r="J8" i="10" s="1"/>
  <c r="C23" i="6"/>
  <c r="B22" i="6"/>
  <c r="C21" i="7"/>
  <c r="B20" i="7"/>
  <c r="AU8" i="5"/>
  <c r="H8" i="10" s="1"/>
  <c r="AT8" i="5"/>
  <c r="G8" i="10" s="1"/>
  <c r="BH16" i="5"/>
  <c r="BB17" i="5"/>
  <c r="BE17" i="5"/>
  <c r="BD17" i="5"/>
  <c r="BF17" i="5"/>
  <c r="AC18" i="5"/>
  <c r="AI18" i="9" s="1"/>
  <c r="AG18" i="5"/>
  <c r="AE18" i="5"/>
  <c r="AD18" i="5"/>
  <c r="AJ18" i="9" s="1"/>
  <c r="AA18" i="5"/>
  <c r="S18" i="10" s="1"/>
  <c r="AB18" i="5"/>
  <c r="AH18" i="9" s="1"/>
  <c r="AI18" i="5"/>
  <c r="AH18" i="5"/>
  <c r="AY18" i="5" s="1"/>
  <c r="L18" i="10" s="1"/>
  <c r="AF18" i="5"/>
  <c r="BG17" i="5"/>
  <c r="BC17" i="5"/>
  <c r="AJ9" i="5"/>
  <c r="R18" i="5"/>
  <c r="S18" i="5"/>
  <c r="U18" i="5"/>
  <c r="H18" i="5"/>
  <c r="G18" i="5"/>
  <c r="O18" i="5"/>
  <c r="J18" i="5"/>
  <c r="Q18" i="5"/>
  <c r="F18" i="5"/>
  <c r="L18" i="5"/>
  <c r="N18" i="5"/>
  <c r="T18" i="5"/>
  <c r="P18" i="5"/>
  <c r="D18" i="5"/>
  <c r="I18" i="5"/>
  <c r="K18" i="5"/>
  <c r="M18" i="5"/>
  <c r="E18" i="5"/>
  <c r="C20" i="5"/>
  <c r="BA20" i="5" s="1"/>
  <c r="B19" i="5"/>
  <c r="AS19" i="5" s="1"/>
  <c r="CL35" i="11" l="1"/>
  <c r="CJ35" i="11"/>
  <c r="CK35" i="11"/>
  <c r="CG35" i="11"/>
  <c r="CH35" i="11"/>
  <c r="BW36" i="11"/>
  <c r="BV36" i="11"/>
  <c r="CF36" i="11" s="1"/>
  <c r="CB36" i="11"/>
  <c r="CL36" i="11" s="1"/>
  <c r="CK36" i="11"/>
  <c r="BZ36" i="11"/>
  <c r="BY36" i="11"/>
  <c r="CI36" i="11" s="1"/>
  <c r="Z37" i="11"/>
  <c r="AF37" i="11"/>
  <c r="AD37" i="11"/>
  <c r="AB37" i="11"/>
  <c r="AE37" i="11"/>
  <c r="AC37" i="11"/>
  <c r="AA37" i="11"/>
  <c r="Y37" i="11"/>
  <c r="BG37" i="11" s="1"/>
  <c r="X37" i="11"/>
  <c r="W37" i="11"/>
  <c r="V37" i="11"/>
  <c r="BD37" i="11" s="1"/>
  <c r="U37" i="11"/>
  <c r="T37" i="11"/>
  <c r="S37" i="11"/>
  <c r="R37" i="11"/>
  <c r="Q37" i="11"/>
  <c r="P37" i="11"/>
  <c r="O37" i="11"/>
  <c r="N37" i="11"/>
  <c r="M37" i="11"/>
  <c r="L37" i="11"/>
  <c r="K37" i="11"/>
  <c r="I37" i="11"/>
  <c r="H37" i="11"/>
  <c r="J37" i="11"/>
  <c r="G37" i="11"/>
  <c r="AO37" i="11" s="1"/>
  <c r="F37" i="11"/>
  <c r="AN37" i="11" s="1"/>
  <c r="E37" i="11"/>
  <c r="AM37" i="11" s="1"/>
  <c r="D37" i="11"/>
  <c r="AL37" i="11" s="1"/>
  <c r="C39" i="11"/>
  <c r="B38" i="11"/>
  <c r="S35" i="9"/>
  <c r="Z34" i="9"/>
  <c r="AC34" i="9"/>
  <c r="AV34" i="9" s="1"/>
  <c r="V31" i="9"/>
  <c r="AE31" i="9" s="1"/>
  <c r="AU31" i="9" s="1"/>
  <c r="P31" i="9"/>
  <c r="I31" i="9"/>
  <c r="AP31" i="9" s="1"/>
  <c r="AA31" i="9"/>
  <c r="AW31" i="9" s="1"/>
  <c r="AB31" i="9"/>
  <c r="AD31" i="9"/>
  <c r="X35" i="9"/>
  <c r="Z35" i="7"/>
  <c r="AF35" i="7" s="1"/>
  <c r="BJ18" i="9"/>
  <c r="BK18" i="9"/>
  <c r="BI18" i="9"/>
  <c r="W20" i="7"/>
  <c r="AE20" i="7" s="1"/>
  <c r="X20" i="7"/>
  <c r="V20" i="7"/>
  <c r="AD20" i="7" s="1"/>
  <c r="Y20" i="7"/>
  <c r="L8" i="8"/>
  <c r="M8" i="10"/>
  <c r="H8" i="8"/>
  <c r="F8" i="8"/>
  <c r="I8" i="8"/>
  <c r="G8" i="8"/>
  <c r="K18" i="8"/>
  <c r="R18" i="8"/>
  <c r="J17" i="8"/>
  <c r="AG9" i="9"/>
  <c r="BM9" i="5"/>
  <c r="BH8" i="9"/>
  <c r="BB8" i="9"/>
  <c r="BC18" i="9"/>
  <c r="BD18" i="9"/>
  <c r="BE18" i="9"/>
  <c r="AA34" i="9"/>
  <c r="AW34" i="9" s="1"/>
  <c r="AD34" i="9"/>
  <c r="AB34" i="9"/>
  <c r="P34" i="9"/>
  <c r="I34" i="9"/>
  <c r="AP34" i="9" s="1"/>
  <c r="V34" i="9"/>
  <c r="AE34" i="9" s="1"/>
  <c r="AU34" i="9" s="1"/>
  <c r="N36" i="9"/>
  <c r="M36" i="9"/>
  <c r="K36" i="9"/>
  <c r="L36" i="9"/>
  <c r="O36" i="9"/>
  <c r="C39" i="9"/>
  <c r="B38" i="9"/>
  <c r="AX18" i="5"/>
  <c r="K18" i="10" s="1"/>
  <c r="AZ20" i="5"/>
  <c r="E20" i="8"/>
  <c r="P20" i="8" s="1"/>
  <c r="V22" i="6"/>
  <c r="Y22" i="6"/>
  <c r="X22" i="6"/>
  <c r="W22" i="6"/>
  <c r="AP19" i="5"/>
  <c r="AR19" i="5"/>
  <c r="AQ19" i="5"/>
  <c r="I19" i="7"/>
  <c r="K19" i="7"/>
  <c r="J19" i="7"/>
  <c r="E19" i="7"/>
  <c r="AN19" i="9" s="1"/>
  <c r="D19" i="7"/>
  <c r="AM19" i="9" s="1"/>
  <c r="M19" i="7"/>
  <c r="G19" i="7"/>
  <c r="L19" i="7"/>
  <c r="F19" i="7"/>
  <c r="AO19" i="9" s="1"/>
  <c r="H19" i="7"/>
  <c r="N19" i="7"/>
  <c r="D19" i="6"/>
  <c r="H19" i="6" s="1"/>
  <c r="AV9" i="5"/>
  <c r="I9" i="10" s="1"/>
  <c r="AW9" i="5"/>
  <c r="J9" i="10" s="1"/>
  <c r="C24" i="6"/>
  <c r="B23" i="6"/>
  <c r="B21" i="7"/>
  <c r="C22" i="7"/>
  <c r="AU9" i="5"/>
  <c r="H9" i="10" s="1"/>
  <c r="AT9" i="5"/>
  <c r="G9" i="10" s="1"/>
  <c r="BH17" i="5"/>
  <c r="BF18" i="5"/>
  <c r="BD18" i="5"/>
  <c r="BG18" i="5"/>
  <c r="AA19" i="5"/>
  <c r="S19" i="10" s="1"/>
  <c r="AE19" i="5"/>
  <c r="AC19" i="5"/>
  <c r="AI19" i="9" s="1"/>
  <c r="AH19" i="5"/>
  <c r="AY19" i="5" s="1"/>
  <c r="L19" i="10" s="1"/>
  <c r="AG19" i="5"/>
  <c r="AB19" i="5"/>
  <c r="AH19" i="9" s="1"/>
  <c r="AF19" i="5"/>
  <c r="AD19" i="5"/>
  <c r="AJ19" i="9" s="1"/>
  <c r="AI19" i="5"/>
  <c r="BC18" i="5"/>
  <c r="BB18" i="5"/>
  <c r="BE18" i="5"/>
  <c r="AJ10" i="5"/>
  <c r="S19" i="5"/>
  <c r="Q19" i="5"/>
  <c r="N19" i="5"/>
  <c r="K19" i="5"/>
  <c r="I19" i="5"/>
  <c r="J19" i="5"/>
  <c r="R19" i="5"/>
  <c r="U19" i="5"/>
  <c r="H19" i="5"/>
  <c r="O19" i="5"/>
  <c r="D19" i="5"/>
  <c r="P19" i="5"/>
  <c r="T19" i="5"/>
  <c r="L19" i="5"/>
  <c r="M19" i="5"/>
  <c r="G19" i="5"/>
  <c r="F19" i="5"/>
  <c r="E19" i="5"/>
  <c r="C21" i="5"/>
  <c r="BA21" i="5" s="1"/>
  <c r="B20" i="5"/>
  <c r="AS20" i="5" s="1"/>
  <c r="CJ36" i="11" l="1"/>
  <c r="CG36" i="11"/>
  <c r="CH36" i="11"/>
  <c r="BQ37" i="11"/>
  <c r="BP37" i="11"/>
  <c r="BR37" i="11"/>
  <c r="BO37" i="11"/>
  <c r="BH37" i="11"/>
  <c r="BN37" i="11"/>
  <c r="BL37" i="11"/>
  <c r="BJ37" i="11"/>
  <c r="BM37" i="11"/>
  <c r="BK37" i="11"/>
  <c r="BI37" i="11"/>
  <c r="BF37" i="11"/>
  <c r="BE37" i="11"/>
  <c r="BC37" i="11"/>
  <c r="BB37" i="11"/>
  <c r="BA37" i="11"/>
  <c r="BU37" i="11" s="1"/>
  <c r="CE37" i="11" s="1"/>
  <c r="AZ37" i="11"/>
  <c r="AY37" i="11"/>
  <c r="AX37" i="11"/>
  <c r="AW37" i="11"/>
  <c r="AV37" i="11"/>
  <c r="AU37" i="11"/>
  <c r="AT37" i="11"/>
  <c r="AS37" i="11"/>
  <c r="AQ37" i="11"/>
  <c r="AP37" i="11"/>
  <c r="AR37" i="11"/>
  <c r="C40" i="11"/>
  <c r="B39" i="11"/>
  <c r="R35" i="9"/>
  <c r="W35" i="9"/>
  <c r="AC35" i="9"/>
  <c r="AV35" i="9" s="1"/>
  <c r="Z35" i="9"/>
  <c r="BK19" i="9"/>
  <c r="BJ19" i="9"/>
  <c r="BI19" i="9"/>
  <c r="X21" i="7"/>
  <c r="W21" i="7"/>
  <c r="AE21" i="7" s="1"/>
  <c r="Y21" i="7"/>
  <c r="V21" i="7"/>
  <c r="AD21" i="7" s="1"/>
  <c r="G9" i="8"/>
  <c r="I9" i="8"/>
  <c r="H9" i="8"/>
  <c r="L9" i="8"/>
  <c r="M9" i="10"/>
  <c r="F9" i="8"/>
  <c r="J18" i="8"/>
  <c r="R19" i="8"/>
  <c r="K19" i="8"/>
  <c r="AG10" i="9"/>
  <c r="BM10" i="5"/>
  <c r="BH9" i="9"/>
  <c r="BB9" i="9"/>
  <c r="BD19" i="9"/>
  <c r="BC19" i="9"/>
  <c r="BE19" i="9"/>
  <c r="S36" i="9"/>
  <c r="G38" i="9"/>
  <c r="AQ38" i="9" s="1"/>
  <c r="H38" i="9"/>
  <c r="E38" i="9"/>
  <c r="AR38" i="9" s="1"/>
  <c r="D38" i="9"/>
  <c r="F38" i="9"/>
  <c r="AG38" i="7" s="1"/>
  <c r="T36" i="9"/>
  <c r="C40" i="9"/>
  <c r="B39" i="9"/>
  <c r="AZ21" i="5"/>
  <c r="E21" i="8"/>
  <c r="P21" i="8" s="1"/>
  <c r="AX19" i="5"/>
  <c r="K19" i="10" s="1"/>
  <c r="AD22" i="6"/>
  <c r="AE22" i="6"/>
  <c r="AF22" i="6"/>
  <c r="AC22" i="6"/>
  <c r="AP20" i="5"/>
  <c r="AR20" i="5"/>
  <c r="AQ20" i="5"/>
  <c r="L20" i="7"/>
  <c r="F20" i="7"/>
  <c r="AO20" i="9" s="1"/>
  <c r="D20" i="7"/>
  <c r="AM20" i="9" s="1"/>
  <c r="K20" i="7"/>
  <c r="H20" i="7"/>
  <c r="D20" i="6"/>
  <c r="H20" i="6" s="1"/>
  <c r="J20" i="7"/>
  <c r="I20" i="7"/>
  <c r="E20" i="7"/>
  <c r="AN20" i="9" s="1"/>
  <c r="N20" i="7"/>
  <c r="G20" i="7"/>
  <c r="M20" i="7"/>
  <c r="AV10" i="5"/>
  <c r="I10" i="10" s="1"/>
  <c r="AW10" i="5"/>
  <c r="J10" i="10" s="1"/>
  <c r="C25" i="6"/>
  <c r="B24" i="6"/>
  <c r="BD19" i="5"/>
  <c r="C23" i="7"/>
  <c r="B22" i="7"/>
  <c r="AU10" i="5"/>
  <c r="H10" i="10" s="1"/>
  <c r="AT10" i="5"/>
  <c r="G10" i="10" s="1"/>
  <c r="BH18" i="5"/>
  <c r="BF19" i="5"/>
  <c r="BC19" i="5"/>
  <c r="BB19" i="5"/>
  <c r="BG19" i="5"/>
  <c r="AA20" i="5"/>
  <c r="S20" i="10" s="1"/>
  <c r="AF20" i="5"/>
  <c r="AB20" i="5"/>
  <c r="AH20" i="9" s="1"/>
  <c r="AD20" i="5"/>
  <c r="AJ20" i="9" s="1"/>
  <c r="AE20" i="5"/>
  <c r="AG20" i="5"/>
  <c r="AC20" i="5"/>
  <c r="AI20" i="9" s="1"/>
  <c r="AI20" i="5"/>
  <c r="AH20" i="5"/>
  <c r="AY20" i="5" s="1"/>
  <c r="L20" i="10" s="1"/>
  <c r="BE19" i="5"/>
  <c r="AJ11" i="5"/>
  <c r="T20" i="5"/>
  <c r="M20" i="5"/>
  <c r="I20" i="5"/>
  <c r="D20" i="5"/>
  <c r="S20" i="5"/>
  <c r="U20" i="5"/>
  <c r="N20" i="5"/>
  <c r="J20" i="5"/>
  <c r="E20" i="5"/>
  <c r="K20" i="5"/>
  <c r="Q20" i="5"/>
  <c r="R20" i="5"/>
  <c r="H20" i="5"/>
  <c r="F20" i="5"/>
  <c r="P20" i="5"/>
  <c r="L20" i="5"/>
  <c r="O20" i="5"/>
  <c r="G20" i="5"/>
  <c r="C22" i="5"/>
  <c r="BA22" i="5" s="1"/>
  <c r="B21" i="5"/>
  <c r="AS21" i="5" s="1"/>
  <c r="BW37" i="11" l="1"/>
  <c r="BV37" i="11"/>
  <c r="CF37" i="11" s="1"/>
  <c r="BY37" i="11"/>
  <c r="CI37" i="11" s="1"/>
  <c r="CB37" i="11"/>
  <c r="CL37" i="11" s="1"/>
  <c r="BZ37" i="11"/>
  <c r="BX37" i="11"/>
  <c r="CH37" i="11" s="1"/>
  <c r="Z39" i="11"/>
  <c r="AF39" i="11"/>
  <c r="AD39" i="11"/>
  <c r="AB39" i="11"/>
  <c r="AC39" i="11"/>
  <c r="AE39" i="11"/>
  <c r="AA39" i="11"/>
  <c r="Y39" i="11"/>
  <c r="X39" i="11"/>
  <c r="W39" i="11"/>
  <c r="U39" i="11"/>
  <c r="T39" i="11"/>
  <c r="S39" i="11"/>
  <c r="R39" i="11"/>
  <c r="Q39" i="11"/>
  <c r="P39" i="11"/>
  <c r="O39" i="11"/>
  <c r="N39" i="11"/>
  <c r="M39" i="11"/>
  <c r="L39" i="11"/>
  <c r="K39" i="11"/>
  <c r="V39" i="11"/>
  <c r="J39" i="11"/>
  <c r="H39" i="11"/>
  <c r="I39" i="11"/>
  <c r="G39" i="11"/>
  <c r="F39" i="11"/>
  <c r="E39" i="11"/>
  <c r="D39" i="11"/>
  <c r="C41" i="11"/>
  <c r="B40" i="11"/>
  <c r="P35" i="9"/>
  <c r="I35" i="9"/>
  <c r="AP35" i="9" s="1"/>
  <c r="V35" i="9"/>
  <c r="AE35" i="9" s="1"/>
  <c r="AU35" i="9" s="1"/>
  <c r="AB35" i="9"/>
  <c r="AA35" i="9"/>
  <c r="AW35" i="9" s="1"/>
  <c r="AD35" i="9"/>
  <c r="X36" i="9"/>
  <c r="Z36" i="7"/>
  <c r="AF36" i="7" s="1"/>
  <c r="BJ20" i="9"/>
  <c r="BK20" i="9"/>
  <c r="BI20" i="9"/>
  <c r="Y22" i="7"/>
  <c r="X22" i="7"/>
  <c r="W22" i="7"/>
  <c r="V22" i="7"/>
  <c r="F10" i="8"/>
  <c r="G10" i="8"/>
  <c r="L10" i="8"/>
  <c r="M10" i="10"/>
  <c r="I10" i="8"/>
  <c r="H10" i="8"/>
  <c r="R20" i="8"/>
  <c r="J19" i="8"/>
  <c r="K20" i="8"/>
  <c r="AG11" i="9"/>
  <c r="BM11" i="5"/>
  <c r="BH10" i="9"/>
  <c r="BB10" i="9"/>
  <c r="BD20" i="9"/>
  <c r="BC20" i="9"/>
  <c r="BE20" i="9"/>
  <c r="R36" i="9"/>
  <c r="W36" i="9"/>
  <c r="G39" i="9"/>
  <c r="D39" i="9"/>
  <c r="K39" i="9" s="1"/>
  <c r="H39" i="9"/>
  <c r="O39" i="9" s="1"/>
  <c r="E39" i="9"/>
  <c r="F39" i="9"/>
  <c r="M38" i="9"/>
  <c r="F37" i="9"/>
  <c r="K38" i="9"/>
  <c r="D37" i="9"/>
  <c r="K37" i="9" s="1"/>
  <c r="L38" i="9"/>
  <c r="E37" i="9"/>
  <c r="O38" i="9"/>
  <c r="H37" i="9"/>
  <c r="O37" i="9" s="1"/>
  <c r="N38" i="9"/>
  <c r="G37" i="9"/>
  <c r="C41" i="9"/>
  <c r="B40" i="9"/>
  <c r="AZ22" i="5"/>
  <c r="E22" i="8"/>
  <c r="P22" i="8" s="1"/>
  <c r="AX20" i="5"/>
  <c r="K20" i="10" s="1"/>
  <c r="X24" i="6"/>
  <c r="W24" i="6"/>
  <c r="V24" i="6"/>
  <c r="Y24" i="6"/>
  <c r="AP21" i="5"/>
  <c r="AR21" i="5"/>
  <c r="AQ21" i="5"/>
  <c r="D21" i="6"/>
  <c r="H21" i="6" s="1"/>
  <c r="L21" i="7"/>
  <c r="I21" i="7"/>
  <c r="H21" i="7"/>
  <c r="E21" i="7"/>
  <c r="AN21" i="9" s="1"/>
  <c r="G21" i="7"/>
  <c r="M21" i="7"/>
  <c r="K21" i="7"/>
  <c r="D21" i="7"/>
  <c r="AM21" i="9" s="1"/>
  <c r="J21" i="7"/>
  <c r="N21" i="7"/>
  <c r="F21" i="7"/>
  <c r="AO21" i="9" s="1"/>
  <c r="AV11" i="5"/>
  <c r="I11" i="10" s="1"/>
  <c r="AW11" i="5"/>
  <c r="J11" i="10" s="1"/>
  <c r="B25" i="6"/>
  <c r="C26" i="6"/>
  <c r="C24" i="7"/>
  <c r="B23" i="7"/>
  <c r="AU11" i="5"/>
  <c r="H11" i="10" s="1"/>
  <c r="AT11" i="5"/>
  <c r="G11" i="10" s="1"/>
  <c r="BH19" i="5"/>
  <c r="BB20" i="5"/>
  <c r="BE20" i="5"/>
  <c r="BC20" i="5"/>
  <c r="BG20" i="5"/>
  <c r="BF20" i="5"/>
  <c r="AH21" i="5"/>
  <c r="AY21" i="5" s="1"/>
  <c r="L21" i="10" s="1"/>
  <c r="AI21" i="5"/>
  <c r="AG21" i="5"/>
  <c r="AC21" i="5"/>
  <c r="AI21" i="9" s="1"/>
  <c r="AE21" i="5"/>
  <c r="AB21" i="5"/>
  <c r="AH21" i="9" s="1"/>
  <c r="AD21" i="5"/>
  <c r="AJ21" i="9" s="1"/>
  <c r="AF21" i="5"/>
  <c r="AA21" i="5"/>
  <c r="S21" i="10" s="1"/>
  <c r="BD20" i="5"/>
  <c r="AJ12" i="5"/>
  <c r="S21" i="5"/>
  <c r="O21" i="5"/>
  <c r="T21" i="5"/>
  <c r="L21" i="5"/>
  <c r="I21" i="5"/>
  <c r="M21" i="5"/>
  <c r="U21" i="5"/>
  <c r="Q21" i="5"/>
  <c r="R21" i="5"/>
  <c r="P21" i="5"/>
  <c r="G21" i="5"/>
  <c r="K21" i="5"/>
  <c r="H21" i="5"/>
  <c r="J21" i="5"/>
  <c r="N21" i="5"/>
  <c r="F21" i="5"/>
  <c r="E21" i="5"/>
  <c r="D21" i="5"/>
  <c r="C23" i="5"/>
  <c r="BA23" i="5" s="1"/>
  <c r="B22" i="5"/>
  <c r="AS22" i="5" s="1"/>
  <c r="CK37" i="11" l="1"/>
  <c r="CJ37" i="11"/>
  <c r="CG37" i="11"/>
  <c r="BP38" i="11"/>
  <c r="BP39" i="11"/>
  <c r="BR38" i="11"/>
  <c r="BR39" i="11"/>
  <c r="BO38" i="11"/>
  <c r="BO39" i="11"/>
  <c r="BQ38" i="11"/>
  <c r="BQ39" i="11"/>
  <c r="BR40" i="11"/>
  <c r="BQ40" i="11"/>
  <c r="BP40" i="11"/>
  <c r="BO40" i="11"/>
  <c r="BH39" i="11"/>
  <c r="Z38" i="11"/>
  <c r="BH38" i="11" s="1"/>
  <c r="AF38" i="11"/>
  <c r="BN38" i="11" s="1"/>
  <c r="BN39" i="11"/>
  <c r="AD38" i="11"/>
  <c r="BL38" i="11" s="1"/>
  <c r="BL39" i="11"/>
  <c r="AB38" i="11"/>
  <c r="BJ38" i="11" s="1"/>
  <c r="BJ39" i="11"/>
  <c r="AC38" i="11"/>
  <c r="BK38" i="11" s="1"/>
  <c r="BK39" i="11"/>
  <c r="AE38" i="11"/>
  <c r="BM38" i="11" s="1"/>
  <c r="BM39" i="11"/>
  <c r="AA38" i="11"/>
  <c r="BI38" i="11" s="1"/>
  <c r="BI39" i="11"/>
  <c r="Y38" i="11"/>
  <c r="BG38" i="11" s="1"/>
  <c r="BG39" i="11"/>
  <c r="Z40" i="11"/>
  <c r="BH40" i="11" s="1"/>
  <c r="AD40" i="11"/>
  <c r="BL40" i="11" s="1"/>
  <c r="AB40" i="11"/>
  <c r="BJ40" i="11" s="1"/>
  <c r="AF40" i="11"/>
  <c r="BN40" i="11" s="1"/>
  <c r="AE40" i="11"/>
  <c r="BM40" i="11" s="1"/>
  <c r="AC40" i="11"/>
  <c r="BK40" i="11" s="1"/>
  <c r="AA40" i="11"/>
  <c r="BI40" i="11" s="1"/>
  <c r="X38" i="11"/>
  <c r="BF38" i="11" s="1"/>
  <c r="BF39" i="11"/>
  <c r="W38" i="11"/>
  <c r="BE38" i="11" s="1"/>
  <c r="BE39" i="11"/>
  <c r="V38" i="11"/>
  <c r="BD38" i="11" s="1"/>
  <c r="BD39" i="11"/>
  <c r="Y40" i="11"/>
  <c r="BG40" i="11" s="1"/>
  <c r="X40" i="11"/>
  <c r="BF40" i="11" s="1"/>
  <c r="W40" i="11"/>
  <c r="BE40" i="11" s="1"/>
  <c r="U38" i="11"/>
  <c r="BC38" i="11" s="1"/>
  <c r="BC39" i="11"/>
  <c r="T38" i="11"/>
  <c r="BB38" i="11" s="1"/>
  <c r="BB39" i="11"/>
  <c r="S38" i="11"/>
  <c r="BA38" i="11" s="1"/>
  <c r="BU38" i="11" s="1"/>
  <c r="CE38" i="11" s="1"/>
  <c r="BA39" i="11"/>
  <c r="BU39" i="11" s="1"/>
  <c r="CE39" i="11" s="1"/>
  <c r="R38" i="11"/>
  <c r="AZ38" i="11" s="1"/>
  <c r="AZ39" i="11"/>
  <c r="Q38" i="11"/>
  <c r="AY38" i="11" s="1"/>
  <c r="AY39" i="11"/>
  <c r="P38" i="11"/>
  <c r="AX38" i="11" s="1"/>
  <c r="AX39" i="11"/>
  <c r="O38" i="11"/>
  <c r="AW38" i="11" s="1"/>
  <c r="AW39" i="11"/>
  <c r="N38" i="11"/>
  <c r="AV38" i="11" s="1"/>
  <c r="AV39" i="11"/>
  <c r="M38" i="11"/>
  <c r="AU38" i="11" s="1"/>
  <c r="AU39" i="11"/>
  <c r="L38" i="11"/>
  <c r="AT38" i="11" s="1"/>
  <c r="AT39" i="11"/>
  <c r="K38" i="11"/>
  <c r="AS38" i="11" s="1"/>
  <c r="AS39" i="11"/>
  <c r="V40" i="11"/>
  <c r="BD40" i="11" s="1"/>
  <c r="U40" i="11"/>
  <c r="BC40" i="11" s="1"/>
  <c r="T40" i="11"/>
  <c r="BB40" i="11" s="1"/>
  <c r="R40" i="11"/>
  <c r="AZ40" i="11" s="1"/>
  <c r="Q40" i="11"/>
  <c r="AY40" i="11" s="1"/>
  <c r="O40" i="11"/>
  <c r="AW40" i="11" s="1"/>
  <c r="N40" i="11"/>
  <c r="AV40" i="11" s="1"/>
  <c r="M40" i="11"/>
  <c r="AU40" i="11" s="1"/>
  <c r="K40" i="11"/>
  <c r="AS40" i="11" s="1"/>
  <c r="S40" i="11"/>
  <c r="BA40" i="11" s="1"/>
  <c r="BU40" i="11" s="1"/>
  <c r="CE40" i="11" s="1"/>
  <c r="P40" i="11"/>
  <c r="AX40" i="11" s="1"/>
  <c r="L40" i="11"/>
  <c r="AT40" i="11" s="1"/>
  <c r="J38" i="11"/>
  <c r="AR38" i="11" s="1"/>
  <c r="AR39" i="11"/>
  <c r="H38" i="11"/>
  <c r="AP38" i="11" s="1"/>
  <c r="AP39" i="11"/>
  <c r="I38" i="11"/>
  <c r="AQ38" i="11" s="1"/>
  <c r="AQ39" i="11"/>
  <c r="J40" i="11"/>
  <c r="AR40" i="11" s="1"/>
  <c r="I40" i="11"/>
  <c r="AQ40" i="11" s="1"/>
  <c r="H40" i="11"/>
  <c r="AP40" i="11" s="1"/>
  <c r="G38" i="11"/>
  <c r="AO38" i="11" s="1"/>
  <c r="AO39" i="11"/>
  <c r="F38" i="11"/>
  <c r="AN38" i="11" s="1"/>
  <c r="AN39" i="11"/>
  <c r="E38" i="11"/>
  <c r="AM38" i="11" s="1"/>
  <c r="BX38" i="11" s="1"/>
  <c r="AM39" i="11"/>
  <c r="BX39" i="11" s="1"/>
  <c r="D38" i="11"/>
  <c r="AL38" i="11" s="1"/>
  <c r="AL39" i="11"/>
  <c r="G40" i="11"/>
  <c r="AO40" i="11" s="1"/>
  <c r="F40" i="11"/>
  <c r="AN40" i="11" s="1"/>
  <c r="E40" i="11"/>
  <c r="AM40" i="11" s="1"/>
  <c r="BX40" i="11" s="1"/>
  <c r="D40" i="11"/>
  <c r="AL40" i="11" s="1"/>
  <c r="C42" i="11"/>
  <c r="B41" i="11"/>
  <c r="AC36" i="9"/>
  <c r="AV36" i="9" s="1"/>
  <c r="Z36" i="9"/>
  <c r="M37" i="9"/>
  <c r="AG37" i="7"/>
  <c r="M39" i="9"/>
  <c r="AG39" i="7"/>
  <c r="L39" i="9"/>
  <c r="S39" i="9" s="1"/>
  <c r="AR39" i="9"/>
  <c r="L37" i="9"/>
  <c r="AR37" i="9"/>
  <c r="N39" i="9"/>
  <c r="T39" i="9" s="1"/>
  <c r="AQ39" i="9"/>
  <c r="N37" i="9"/>
  <c r="T37" i="9" s="1"/>
  <c r="AQ37" i="9"/>
  <c r="BK21" i="9"/>
  <c r="BJ21" i="9"/>
  <c r="BI21" i="9"/>
  <c r="AD22" i="7"/>
  <c r="AE22" i="7"/>
  <c r="F11" i="8"/>
  <c r="H11" i="8"/>
  <c r="L11" i="8"/>
  <c r="M11" i="10"/>
  <c r="G11" i="8"/>
  <c r="I11" i="8"/>
  <c r="R21" i="8"/>
  <c r="J20" i="8"/>
  <c r="K21" i="8"/>
  <c r="AG12" i="9"/>
  <c r="BM12" i="5"/>
  <c r="BH11" i="9"/>
  <c r="BB11" i="9"/>
  <c r="BE21" i="9"/>
  <c r="BC21" i="9"/>
  <c r="BD21" i="9"/>
  <c r="S38" i="9"/>
  <c r="AA36" i="9"/>
  <c r="AW36" i="9" s="1"/>
  <c r="AD36" i="9"/>
  <c r="AB36" i="9"/>
  <c r="P36" i="9"/>
  <c r="V36" i="9"/>
  <c r="AE36" i="9" s="1"/>
  <c r="AU36" i="9" s="1"/>
  <c r="I36" i="9"/>
  <c r="AP36" i="9" s="1"/>
  <c r="T38" i="9"/>
  <c r="H40" i="9"/>
  <c r="O40" i="9" s="1"/>
  <c r="E40" i="9"/>
  <c r="F40" i="9"/>
  <c r="G40" i="9"/>
  <c r="D40" i="9"/>
  <c r="K40" i="9" s="1"/>
  <c r="B41" i="9"/>
  <c r="C42" i="9"/>
  <c r="AZ23" i="5"/>
  <c r="E23" i="8"/>
  <c r="P23" i="8" s="1"/>
  <c r="AX21" i="5"/>
  <c r="K21" i="10" s="1"/>
  <c r="AF24" i="6"/>
  <c r="Y23" i="6"/>
  <c r="AF23" i="6" s="1"/>
  <c r="AC24" i="6"/>
  <c r="V23" i="6"/>
  <c r="AC23" i="6" s="1"/>
  <c r="AD24" i="6"/>
  <c r="W23" i="6"/>
  <c r="AD23" i="6" s="1"/>
  <c r="W25" i="6"/>
  <c r="V25" i="6"/>
  <c r="X25" i="6"/>
  <c r="Y25" i="6"/>
  <c r="AE24" i="6"/>
  <c r="X23" i="6"/>
  <c r="AE23" i="6" s="1"/>
  <c r="BW38" i="11" l="1"/>
  <c r="BV38" i="11"/>
  <c r="CF38" i="11" s="1"/>
  <c r="BW39" i="11"/>
  <c r="BV39" i="11"/>
  <c r="CF39" i="11" s="1"/>
  <c r="BW40" i="11"/>
  <c r="BV40" i="11"/>
  <c r="CF40" i="11" s="1"/>
  <c r="CB38" i="11"/>
  <c r="BZ38" i="11"/>
  <c r="BY38" i="11"/>
  <c r="CI38" i="11" s="1"/>
  <c r="CB39" i="11"/>
  <c r="CL39" i="11" s="1"/>
  <c r="BZ39" i="11"/>
  <c r="BY39" i="11"/>
  <c r="CI39" i="11" s="1"/>
  <c r="CB40" i="11"/>
  <c r="BZ40" i="11"/>
  <c r="BY40" i="11"/>
  <c r="CI40" i="11" s="1"/>
  <c r="BQ41" i="11"/>
  <c r="BP41" i="11"/>
  <c r="BR41" i="11"/>
  <c r="BO41" i="11"/>
  <c r="Z41" i="11"/>
  <c r="BH41" i="11" s="1"/>
  <c r="AD41" i="11"/>
  <c r="BL41" i="11" s="1"/>
  <c r="AC41" i="11"/>
  <c r="BK41" i="11" s="1"/>
  <c r="AB41" i="11"/>
  <c r="BJ41" i="11" s="1"/>
  <c r="AE41" i="11"/>
  <c r="BM41" i="11" s="1"/>
  <c r="AF41" i="11"/>
  <c r="BN41" i="11" s="1"/>
  <c r="AA41" i="11"/>
  <c r="BI41" i="11" s="1"/>
  <c r="W41" i="11"/>
  <c r="BE41" i="11" s="1"/>
  <c r="Y41" i="11"/>
  <c r="BG41" i="11" s="1"/>
  <c r="X41" i="11"/>
  <c r="BF41" i="11" s="1"/>
  <c r="U41" i="11"/>
  <c r="BC41" i="11" s="1"/>
  <c r="T41" i="11"/>
  <c r="BB41" i="11" s="1"/>
  <c r="Q41" i="11"/>
  <c r="AY41" i="11" s="1"/>
  <c r="O41" i="11"/>
  <c r="AW41" i="11" s="1"/>
  <c r="L41" i="11"/>
  <c r="AT41" i="11" s="1"/>
  <c r="V41" i="11"/>
  <c r="BD41" i="11" s="1"/>
  <c r="S41" i="11"/>
  <c r="BA41" i="11" s="1"/>
  <c r="BU41" i="11" s="1"/>
  <c r="CE41" i="11" s="1"/>
  <c r="R41" i="11"/>
  <c r="AZ41" i="11" s="1"/>
  <c r="P41" i="11"/>
  <c r="AX41" i="11" s="1"/>
  <c r="N41" i="11"/>
  <c r="AV41" i="11" s="1"/>
  <c r="K41" i="11"/>
  <c r="AS41" i="11" s="1"/>
  <c r="M41" i="11"/>
  <c r="AU41" i="11" s="1"/>
  <c r="H41" i="11"/>
  <c r="AP41" i="11" s="1"/>
  <c r="J41" i="11"/>
  <c r="AR41" i="11" s="1"/>
  <c r="I41" i="11"/>
  <c r="AQ41" i="11" s="1"/>
  <c r="G41" i="11"/>
  <c r="AO41" i="11" s="1"/>
  <c r="F41" i="11"/>
  <c r="AN41" i="11" s="1"/>
  <c r="E41" i="11"/>
  <c r="AM41" i="11" s="1"/>
  <c r="BX41" i="11" s="1"/>
  <c r="D41" i="11"/>
  <c r="AL41" i="11" s="1"/>
  <c r="B42" i="11"/>
  <c r="C43" i="11"/>
  <c r="S37" i="9"/>
  <c r="X37" i="9"/>
  <c r="Z37" i="7"/>
  <c r="AF37" i="7" s="1"/>
  <c r="X39" i="9"/>
  <c r="Z39" i="7"/>
  <c r="AF39" i="7" s="1"/>
  <c r="L40" i="9"/>
  <c r="AR40" i="9"/>
  <c r="N40" i="9"/>
  <c r="T40" i="9" s="1"/>
  <c r="AQ40" i="9"/>
  <c r="M40" i="9"/>
  <c r="AG40" i="7"/>
  <c r="X38" i="9"/>
  <c r="Z38" i="7"/>
  <c r="AF38" i="7" s="1"/>
  <c r="L12" i="8"/>
  <c r="M12" i="10"/>
  <c r="J21" i="8"/>
  <c r="BH12" i="9"/>
  <c r="BB12" i="9"/>
  <c r="R38" i="9"/>
  <c r="W38" i="9"/>
  <c r="R39" i="9"/>
  <c r="W39" i="9"/>
  <c r="D41" i="9"/>
  <c r="K41" i="9" s="1"/>
  <c r="G41" i="9"/>
  <c r="H41" i="9"/>
  <c r="O41" i="9" s="1"/>
  <c r="F41" i="9"/>
  <c r="E41" i="9"/>
  <c r="C43" i="9"/>
  <c r="B42" i="9"/>
  <c r="AE25" i="6"/>
  <c r="AF25" i="6"/>
  <c r="AC25" i="6"/>
  <c r="AD25" i="6"/>
  <c r="AP22" i="5"/>
  <c r="AR22" i="5"/>
  <c r="AQ22" i="5"/>
  <c r="G22" i="7"/>
  <c r="D22" i="6"/>
  <c r="H22" i="6" s="1"/>
  <c r="L22" i="7"/>
  <c r="H22" i="7"/>
  <c r="N22" i="7"/>
  <c r="K22" i="7"/>
  <c r="I22" i="7"/>
  <c r="F22" i="7"/>
  <c r="AO22" i="9" s="1"/>
  <c r="J22" i="7"/>
  <c r="D22" i="7"/>
  <c r="AM22" i="9" s="1"/>
  <c r="E22" i="7"/>
  <c r="AN22" i="9" s="1"/>
  <c r="M22" i="7"/>
  <c r="AV12" i="5"/>
  <c r="I12" i="10" s="1"/>
  <c r="AW12" i="5"/>
  <c r="J12" i="10" s="1"/>
  <c r="C27" i="6"/>
  <c r="B26" i="6"/>
  <c r="C25" i="7"/>
  <c r="B24" i="7"/>
  <c r="AT12" i="5"/>
  <c r="G12" i="10" s="1"/>
  <c r="AU12" i="5"/>
  <c r="H12" i="10" s="1"/>
  <c r="BH20" i="5"/>
  <c r="BB21" i="5"/>
  <c r="BG21" i="5"/>
  <c r="AG22" i="5"/>
  <c r="AX22" i="5" s="1"/>
  <c r="K22" i="10" s="1"/>
  <c r="AB22" i="5"/>
  <c r="AH22" i="9" s="1"/>
  <c r="AC22" i="5"/>
  <c r="AI22" i="9" s="1"/>
  <c r="AA22" i="5"/>
  <c r="S22" i="10" s="1"/>
  <c r="AE22" i="5"/>
  <c r="AH22" i="5"/>
  <c r="AY22" i="5" s="1"/>
  <c r="L22" i="10" s="1"/>
  <c r="AD22" i="5"/>
  <c r="AJ22" i="9" s="1"/>
  <c r="AI22" i="5"/>
  <c r="AF22" i="5"/>
  <c r="BE21" i="5"/>
  <c r="BD21" i="5"/>
  <c r="BF21" i="5"/>
  <c r="BC21" i="5"/>
  <c r="AJ13" i="5"/>
  <c r="T22" i="5"/>
  <c r="K22" i="5"/>
  <c r="H22" i="5"/>
  <c r="S22" i="5"/>
  <c r="E22" i="5"/>
  <c r="F22" i="5"/>
  <c r="U22" i="5"/>
  <c r="R22" i="5"/>
  <c r="P22" i="5"/>
  <c r="G22" i="5"/>
  <c r="L22" i="5"/>
  <c r="J22" i="5"/>
  <c r="M22" i="5"/>
  <c r="D22" i="5"/>
  <c r="O22" i="5"/>
  <c r="Q22" i="5"/>
  <c r="I22" i="5"/>
  <c r="N22" i="5"/>
  <c r="C24" i="5"/>
  <c r="BA24" i="5" s="1"/>
  <c r="B23" i="5"/>
  <c r="CK39" i="11" l="1"/>
  <c r="CJ39" i="11"/>
  <c r="CL40" i="11"/>
  <c r="CK40" i="11"/>
  <c r="CJ40" i="11"/>
  <c r="CL38" i="11"/>
  <c r="CJ38" i="11"/>
  <c r="CK38" i="11"/>
  <c r="CG38" i="11"/>
  <c r="CH38" i="11"/>
  <c r="CG39" i="11"/>
  <c r="CH39" i="11"/>
  <c r="CG40" i="11"/>
  <c r="CH40" i="11"/>
  <c r="BW41" i="11"/>
  <c r="BV41" i="11"/>
  <c r="CF41" i="11" s="1"/>
  <c r="CB41" i="11"/>
  <c r="CL41" i="11" s="1"/>
  <c r="BZ41" i="11"/>
  <c r="BY41" i="11"/>
  <c r="CI41" i="11" s="1"/>
  <c r="BP42" i="11"/>
  <c r="BQ42" i="11"/>
  <c r="BO42" i="11"/>
  <c r="BR42" i="11"/>
  <c r="Z42" i="11"/>
  <c r="BH42" i="11" s="1"/>
  <c r="AF42" i="11"/>
  <c r="BN42" i="11" s="1"/>
  <c r="AD42" i="11"/>
  <c r="BL42" i="11" s="1"/>
  <c r="AB42" i="11"/>
  <c r="BJ42" i="11" s="1"/>
  <c r="AA42" i="11"/>
  <c r="BI42" i="11" s="1"/>
  <c r="AE42" i="11"/>
  <c r="BM42" i="11" s="1"/>
  <c r="AC42" i="11"/>
  <c r="BK42" i="11" s="1"/>
  <c r="Y42" i="11"/>
  <c r="BG42" i="11" s="1"/>
  <c r="X42" i="11"/>
  <c r="BF42" i="11" s="1"/>
  <c r="W42" i="11"/>
  <c r="BE42" i="11" s="1"/>
  <c r="V42" i="11"/>
  <c r="BD42" i="11" s="1"/>
  <c r="T42" i="11"/>
  <c r="BB42" i="11" s="1"/>
  <c r="R42" i="11"/>
  <c r="AZ42" i="11" s="1"/>
  <c r="P42" i="11"/>
  <c r="AX42" i="11" s="1"/>
  <c r="O42" i="11"/>
  <c r="AW42" i="11" s="1"/>
  <c r="M42" i="11"/>
  <c r="AU42" i="11" s="1"/>
  <c r="K42" i="11"/>
  <c r="AS42" i="11" s="1"/>
  <c r="U42" i="11"/>
  <c r="BC42" i="11" s="1"/>
  <c r="S42" i="11"/>
  <c r="BA42" i="11" s="1"/>
  <c r="BU42" i="11" s="1"/>
  <c r="CE42" i="11" s="1"/>
  <c r="Q42" i="11"/>
  <c r="AY42" i="11" s="1"/>
  <c r="N42" i="11"/>
  <c r="AV42" i="11" s="1"/>
  <c r="L42" i="11"/>
  <c r="AT42" i="11" s="1"/>
  <c r="J42" i="11"/>
  <c r="AR42" i="11" s="1"/>
  <c r="I42" i="11"/>
  <c r="AQ42" i="11" s="1"/>
  <c r="H42" i="11"/>
  <c r="AP42" i="11" s="1"/>
  <c r="G42" i="11"/>
  <c r="AO42" i="11" s="1"/>
  <c r="F42" i="11"/>
  <c r="AN42" i="11" s="1"/>
  <c r="E42" i="11"/>
  <c r="AM42" i="11" s="1"/>
  <c r="BX42" i="11" s="1"/>
  <c r="D42" i="11"/>
  <c r="AL42" i="11" s="1"/>
  <c r="C44" i="11"/>
  <c r="B43" i="11"/>
  <c r="S40" i="9"/>
  <c r="R37" i="9"/>
  <c r="W37" i="9"/>
  <c r="AC37" i="9"/>
  <c r="AV37" i="9" s="1"/>
  <c r="Z37" i="9"/>
  <c r="Z39" i="9"/>
  <c r="AC39" i="9"/>
  <c r="AV39" i="9" s="1"/>
  <c r="AC38" i="9"/>
  <c r="AV38" i="9" s="1"/>
  <c r="Z38" i="9"/>
  <c r="X40" i="9"/>
  <c r="Z40" i="7"/>
  <c r="AF40" i="7" s="1"/>
  <c r="L41" i="9"/>
  <c r="S41" i="9" s="1"/>
  <c r="AR41" i="9"/>
  <c r="M41" i="9"/>
  <c r="AG41" i="7"/>
  <c r="N41" i="9"/>
  <c r="T41" i="9" s="1"/>
  <c r="AQ41" i="9"/>
  <c r="BJ22" i="9"/>
  <c r="BK22" i="9"/>
  <c r="BI22" i="9"/>
  <c r="V24" i="7"/>
  <c r="Y24" i="7"/>
  <c r="W24" i="7"/>
  <c r="X24" i="7"/>
  <c r="G12" i="8"/>
  <c r="I12" i="8"/>
  <c r="H12" i="8"/>
  <c r="F12" i="8"/>
  <c r="R22" i="8"/>
  <c r="J22" i="8"/>
  <c r="K22" i="8"/>
  <c r="AG13" i="9"/>
  <c r="BM13" i="5"/>
  <c r="BE22" i="9"/>
  <c r="BC22" i="9"/>
  <c r="BD22" i="9"/>
  <c r="P38" i="9"/>
  <c r="V38" i="9"/>
  <c r="AE38" i="9" s="1"/>
  <c r="AU38" i="9" s="1"/>
  <c r="I38" i="9"/>
  <c r="AP38" i="9" s="1"/>
  <c r="AD39" i="9"/>
  <c r="AA39" i="9"/>
  <c r="AW39" i="9" s="1"/>
  <c r="AB39" i="9"/>
  <c r="P39" i="9"/>
  <c r="V39" i="9"/>
  <c r="AE39" i="9" s="1"/>
  <c r="AU39" i="9" s="1"/>
  <c r="I39" i="9"/>
  <c r="AP39" i="9" s="1"/>
  <c r="AA38" i="9"/>
  <c r="AW38" i="9" s="1"/>
  <c r="AD38" i="9"/>
  <c r="AB38" i="9"/>
  <c r="F42" i="9"/>
  <c r="AG42" i="7" s="1"/>
  <c r="D42" i="9"/>
  <c r="G42" i="9"/>
  <c r="AQ42" i="9" s="1"/>
  <c r="H42" i="9"/>
  <c r="E42" i="9"/>
  <c r="AR42" i="9" s="1"/>
  <c r="C44" i="9"/>
  <c r="B43" i="9"/>
  <c r="AZ24" i="5"/>
  <c r="E24" i="8"/>
  <c r="P24" i="8" s="1"/>
  <c r="J23" i="7"/>
  <c r="M23" i="7"/>
  <c r="H23" i="7"/>
  <c r="N23" i="7"/>
  <c r="I23" i="7"/>
  <c r="L23" i="7"/>
  <c r="G23" i="7"/>
  <c r="D23" i="7"/>
  <c r="AM23" i="9" s="1"/>
  <c r="E23" i="7"/>
  <c r="AN23" i="9" s="1"/>
  <c r="D23" i="6"/>
  <c r="H23" i="6" s="1"/>
  <c r="K23" i="7"/>
  <c r="F23" i="7"/>
  <c r="AO23" i="9" s="1"/>
  <c r="AV13" i="5"/>
  <c r="I13" i="10" s="1"/>
  <c r="AW13" i="5"/>
  <c r="J13" i="10" s="1"/>
  <c r="C28" i="6"/>
  <c r="B27" i="6"/>
  <c r="B25" i="7"/>
  <c r="C26" i="7"/>
  <c r="AT13" i="5"/>
  <c r="G13" i="10" s="1"/>
  <c r="AU13" i="5"/>
  <c r="H13" i="10" s="1"/>
  <c r="BH21" i="5"/>
  <c r="BC22" i="5"/>
  <c r="AB23" i="5"/>
  <c r="AH23" i="9" s="1"/>
  <c r="AA23" i="5"/>
  <c r="S23" i="10" s="1"/>
  <c r="AC23" i="5"/>
  <c r="AI23" i="9" s="1"/>
  <c r="AG23" i="5"/>
  <c r="AH23" i="5"/>
  <c r="AI23" i="5"/>
  <c r="AF23" i="5"/>
  <c r="AE23" i="5"/>
  <c r="AD23" i="5"/>
  <c r="AJ23" i="9" s="1"/>
  <c r="BG22" i="5"/>
  <c r="BD22" i="5"/>
  <c r="BB22" i="5"/>
  <c r="BE22" i="5"/>
  <c r="BF22" i="5"/>
  <c r="AJ14" i="5"/>
  <c r="S23" i="5"/>
  <c r="T23" i="5"/>
  <c r="J23" i="5"/>
  <c r="G23" i="5"/>
  <c r="K23" i="5"/>
  <c r="R23" i="5"/>
  <c r="U23" i="5"/>
  <c r="M23" i="5"/>
  <c r="F23" i="5"/>
  <c r="E23" i="5"/>
  <c r="L23" i="5"/>
  <c r="Q23" i="5"/>
  <c r="N23" i="5"/>
  <c r="P23" i="5"/>
  <c r="O23" i="5"/>
  <c r="D23" i="5"/>
  <c r="I23" i="5"/>
  <c r="H23" i="5"/>
  <c r="C25" i="5"/>
  <c r="BA25" i="5" s="1"/>
  <c r="B24" i="5"/>
  <c r="AS24" i="5" s="1"/>
  <c r="AS23" i="5" s="1"/>
  <c r="CK41" i="11" l="1"/>
  <c r="CJ41" i="11"/>
  <c r="CG41" i="11"/>
  <c r="CH41" i="11"/>
  <c r="BW42" i="11"/>
  <c r="BV42" i="11"/>
  <c r="CF42" i="11" s="1"/>
  <c r="CB42" i="11"/>
  <c r="BZ42" i="11"/>
  <c r="BY42" i="11"/>
  <c r="CI42" i="11" s="1"/>
  <c r="Z43" i="11"/>
  <c r="AF43" i="11"/>
  <c r="AD43" i="11"/>
  <c r="AB43" i="11"/>
  <c r="AE43" i="11"/>
  <c r="AC43" i="11"/>
  <c r="AA43" i="11"/>
  <c r="X43" i="11"/>
  <c r="Y43" i="11"/>
  <c r="BG43" i="11" s="1"/>
  <c r="W43" i="11"/>
  <c r="U43" i="11"/>
  <c r="T43" i="11"/>
  <c r="R43" i="11"/>
  <c r="P43" i="11"/>
  <c r="N43" i="11"/>
  <c r="L43" i="11"/>
  <c r="V43" i="11"/>
  <c r="BD43" i="11" s="1"/>
  <c r="S43" i="11"/>
  <c r="Q43" i="11"/>
  <c r="O43" i="11"/>
  <c r="M43" i="11"/>
  <c r="K43" i="11"/>
  <c r="J43" i="11"/>
  <c r="H43" i="11"/>
  <c r="I43" i="11"/>
  <c r="G43" i="11"/>
  <c r="AO43" i="11" s="1"/>
  <c r="F43" i="11"/>
  <c r="AN43" i="11" s="1"/>
  <c r="E43" i="11"/>
  <c r="AM43" i="11" s="1"/>
  <c r="D43" i="11"/>
  <c r="AL43" i="11" s="1"/>
  <c r="C45" i="11"/>
  <c r="B44" i="11"/>
  <c r="R40" i="9"/>
  <c r="W40" i="9"/>
  <c r="I37" i="9"/>
  <c r="AP37" i="9" s="1"/>
  <c r="P37" i="9"/>
  <c r="V37" i="9"/>
  <c r="AE37" i="9" s="1"/>
  <c r="AU37" i="9" s="1"/>
  <c r="AD37" i="9"/>
  <c r="AB37" i="9"/>
  <c r="AA37" i="9"/>
  <c r="AW37" i="9" s="1"/>
  <c r="AC40" i="9"/>
  <c r="AV40" i="9" s="1"/>
  <c r="Z40" i="9"/>
  <c r="X41" i="9"/>
  <c r="Z41" i="7"/>
  <c r="AF41" i="7" s="1"/>
  <c r="BI23" i="9"/>
  <c r="BJ23" i="9"/>
  <c r="BK23" i="9"/>
  <c r="X23" i="7"/>
  <c r="AE24" i="7"/>
  <c r="W23" i="7"/>
  <c r="AE23" i="7" s="1"/>
  <c r="Y23" i="7"/>
  <c r="Y25" i="7"/>
  <c r="W25" i="7"/>
  <c r="V25" i="7"/>
  <c r="X25" i="7"/>
  <c r="AD24" i="7"/>
  <c r="V23" i="7"/>
  <c r="AD23" i="7" s="1"/>
  <c r="L13" i="8"/>
  <c r="M13" i="10"/>
  <c r="I13" i="8"/>
  <c r="H13" i="8"/>
  <c r="G13" i="8"/>
  <c r="F13" i="8"/>
  <c r="R23" i="8"/>
  <c r="AG14" i="9"/>
  <c r="BM14" i="5"/>
  <c r="BH13" i="9"/>
  <c r="BB13" i="9"/>
  <c r="BE23" i="9"/>
  <c r="BD23" i="9"/>
  <c r="BC23" i="9"/>
  <c r="R41" i="9"/>
  <c r="W41" i="9"/>
  <c r="L42" i="9"/>
  <c r="O42" i="9"/>
  <c r="N42" i="9"/>
  <c r="K42" i="9"/>
  <c r="M42" i="9"/>
  <c r="C45" i="9"/>
  <c r="B44" i="9"/>
  <c r="AZ25" i="5"/>
  <c r="E25" i="8"/>
  <c r="P25" i="8" s="1"/>
  <c r="AY23" i="5"/>
  <c r="AP24" i="5"/>
  <c r="AP23" i="5" s="1"/>
  <c r="AR24" i="5"/>
  <c r="AR23" i="5" s="1"/>
  <c r="AX23" i="5" s="1"/>
  <c r="K23" i="10" s="1"/>
  <c r="AQ24" i="5"/>
  <c r="AQ23" i="5" s="1"/>
  <c r="J24" i="7"/>
  <c r="I24" i="7"/>
  <c r="M24" i="7"/>
  <c r="L24" i="7"/>
  <c r="H24" i="7"/>
  <c r="K24" i="7"/>
  <c r="D24" i="7"/>
  <c r="AM24" i="9" s="1"/>
  <c r="E24" i="7"/>
  <c r="AN24" i="9" s="1"/>
  <c r="D24" i="6"/>
  <c r="H24" i="6" s="1"/>
  <c r="F24" i="7"/>
  <c r="AO24" i="9" s="1"/>
  <c r="N24" i="7"/>
  <c r="G24" i="7"/>
  <c r="AV14" i="5"/>
  <c r="I14" i="10" s="1"/>
  <c r="AW14" i="5"/>
  <c r="J14" i="10" s="1"/>
  <c r="C29" i="6"/>
  <c r="B28" i="6"/>
  <c r="C27" i="7"/>
  <c r="B26" i="7"/>
  <c r="AT14" i="5"/>
  <c r="G14" i="10" s="1"/>
  <c r="AU14" i="5"/>
  <c r="H14" i="10" s="1"/>
  <c r="BH22" i="5"/>
  <c r="BD23" i="5"/>
  <c r="BG23" i="5"/>
  <c r="BC23" i="5"/>
  <c r="BB23" i="5"/>
  <c r="BE23" i="5"/>
  <c r="BF23" i="5"/>
  <c r="AD24" i="5"/>
  <c r="AJ24" i="9" s="1"/>
  <c r="AB24" i="5"/>
  <c r="AH24" i="9" s="1"/>
  <c r="AF24" i="5"/>
  <c r="AC24" i="5"/>
  <c r="AI24" i="9" s="1"/>
  <c r="AH24" i="5"/>
  <c r="AY24" i="5" s="1"/>
  <c r="L24" i="10" s="1"/>
  <c r="AA24" i="5"/>
  <c r="S24" i="10" s="1"/>
  <c r="AG24" i="5"/>
  <c r="AI24" i="5"/>
  <c r="AE24" i="5"/>
  <c r="AJ15" i="5"/>
  <c r="R24" i="5"/>
  <c r="U24" i="5"/>
  <c r="J24" i="5"/>
  <c r="K24" i="5"/>
  <c r="S24" i="5"/>
  <c r="O24" i="5"/>
  <c r="F24" i="5"/>
  <c r="D24" i="5"/>
  <c r="I24" i="5"/>
  <c r="T24" i="5"/>
  <c r="P24" i="5"/>
  <c r="M24" i="5"/>
  <c r="N24" i="5"/>
  <c r="E24" i="5"/>
  <c r="Q24" i="5"/>
  <c r="H24" i="5"/>
  <c r="G24" i="5"/>
  <c r="L24" i="5"/>
  <c r="C26" i="5"/>
  <c r="BA26" i="5" s="1"/>
  <c r="B25" i="5"/>
  <c r="AS25" i="5" s="1"/>
  <c r="CK42" i="11" l="1"/>
  <c r="CJ42" i="11"/>
  <c r="CL42" i="11"/>
  <c r="CG42" i="11"/>
  <c r="CH42" i="11"/>
  <c r="BR43" i="11"/>
  <c r="BP43" i="11"/>
  <c r="BO43" i="11"/>
  <c r="BQ43" i="11"/>
  <c r="BH43" i="11"/>
  <c r="BN43" i="11"/>
  <c r="BL43" i="11"/>
  <c r="BJ43" i="11"/>
  <c r="BM43" i="11"/>
  <c r="BK43" i="11"/>
  <c r="BI43" i="11"/>
  <c r="BF43" i="11"/>
  <c r="BE43" i="11"/>
  <c r="BC43" i="11"/>
  <c r="BB43" i="11"/>
  <c r="AZ43" i="11"/>
  <c r="AX43" i="11"/>
  <c r="AV43" i="11"/>
  <c r="AT43" i="11"/>
  <c r="BA43" i="11"/>
  <c r="BU43" i="11" s="1"/>
  <c r="CE43" i="11" s="1"/>
  <c r="AY43" i="11"/>
  <c r="AW43" i="11"/>
  <c r="AU43" i="11"/>
  <c r="AS43" i="11"/>
  <c r="AR43" i="11"/>
  <c r="AP43" i="11"/>
  <c r="BX43" i="11" s="1"/>
  <c r="AQ43" i="11"/>
  <c r="B45" i="11"/>
  <c r="C46" i="11"/>
  <c r="V40" i="9"/>
  <c r="AE40" i="9" s="1"/>
  <c r="AU40" i="9" s="1"/>
  <c r="I40" i="9"/>
  <c r="AP40" i="9" s="1"/>
  <c r="P40" i="9"/>
  <c r="AA40" i="9"/>
  <c r="AW40" i="9" s="1"/>
  <c r="AB40" i="9"/>
  <c r="AD40" i="9"/>
  <c r="AC41" i="9"/>
  <c r="AV41" i="9" s="1"/>
  <c r="Z41" i="9"/>
  <c r="BJ24" i="9"/>
  <c r="BI24" i="9"/>
  <c r="BK24" i="9"/>
  <c r="AD25" i="7"/>
  <c r="AE25" i="7"/>
  <c r="L23" i="10"/>
  <c r="G14" i="8"/>
  <c r="I14" i="8"/>
  <c r="H14" i="8"/>
  <c r="F14" i="8"/>
  <c r="L14" i="8"/>
  <c r="M14" i="10"/>
  <c r="R24" i="8"/>
  <c r="J23" i="8"/>
  <c r="K24" i="8"/>
  <c r="K23" i="8"/>
  <c r="AG15" i="9"/>
  <c r="BM15" i="5"/>
  <c r="BB14" i="9"/>
  <c r="BH14" i="9"/>
  <c r="BE24" i="9"/>
  <c r="BD24" i="9"/>
  <c r="BC24" i="9"/>
  <c r="AB41" i="9"/>
  <c r="AA41" i="9"/>
  <c r="AW41" i="9" s="1"/>
  <c r="AD41" i="9"/>
  <c r="P41" i="9"/>
  <c r="V41" i="9"/>
  <c r="AE41" i="9" s="1"/>
  <c r="AU41" i="9" s="1"/>
  <c r="I41" i="9"/>
  <c r="AP41" i="9" s="1"/>
  <c r="F44" i="9"/>
  <c r="AG44" i="7" s="1"/>
  <c r="G44" i="9"/>
  <c r="AQ44" i="9" s="1"/>
  <c r="H44" i="9"/>
  <c r="E44" i="9"/>
  <c r="AR44" i="9" s="1"/>
  <c r="D44" i="9"/>
  <c r="T42" i="9"/>
  <c r="S42" i="9"/>
  <c r="C46" i="9"/>
  <c r="B45" i="9"/>
  <c r="AZ26" i="5"/>
  <c r="E26" i="8"/>
  <c r="P26" i="8" s="1"/>
  <c r="X28" i="6"/>
  <c r="W28" i="6"/>
  <c r="Y28" i="6"/>
  <c r="V28" i="6"/>
  <c r="AX24" i="5"/>
  <c r="K24" i="10" s="1"/>
  <c r="AP25" i="5"/>
  <c r="AR25" i="5"/>
  <c r="AQ25" i="5"/>
  <c r="M25" i="7"/>
  <c r="D25" i="6"/>
  <c r="H25" i="6" s="1"/>
  <c r="N25" i="7"/>
  <c r="L25" i="7"/>
  <c r="I25" i="7"/>
  <c r="G25" i="7"/>
  <c r="F25" i="7"/>
  <c r="AO25" i="9" s="1"/>
  <c r="E25" i="7"/>
  <c r="AN25" i="9" s="1"/>
  <c r="H25" i="7"/>
  <c r="D25" i="7"/>
  <c r="AM25" i="9" s="1"/>
  <c r="J25" i="7"/>
  <c r="K25" i="7"/>
  <c r="AV15" i="5"/>
  <c r="I15" i="10" s="1"/>
  <c r="AW15" i="5"/>
  <c r="J15" i="10" s="1"/>
  <c r="B29" i="6"/>
  <c r="C30" i="6"/>
  <c r="C28" i="7"/>
  <c r="B27" i="7"/>
  <c r="AT15" i="5"/>
  <c r="G15" i="10" s="1"/>
  <c r="AU15" i="5"/>
  <c r="H15" i="10" s="1"/>
  <c r="BH23" i="5"/>
  <c r="BB24" i="5"/>
  <c r="BC24" i="5"/>
  <c r="BF24" i="5"/>
  <c r="BG24" i="5"/>
  <c r="BD24" i="5"/>
  <c r="AA25" i="5"/>
  <c r="S25" i="10" s="1"/>
  <c r="AI25" i="5"/>
  <c r="AC25" i="5"/>
  <c r="AI25" i="9" s="1"/>
  <c r="AD25" i="5"/>
  <c r="AJ25" i="9" s="1"/>
  <c r="AB25" i="5"/>
  <c r="AH25" i="9" s="1"/>
  <c r="AH25" i="5"/>
  <c r="AY25" i="5" s="1"/>
  <c r="AE25" i="5"/>
  <c r="AG25" i="5"/>
  <c r="AF25" i="5"/>
  <c r="BE24" i="5"/>
  <c r="AJ16" i="5"/>
  <c r="T25" i="5"/>
  <c r="R25" i="5"/>
  <c r="Q25" i="5"/>
  <c r="P25" i="5"/>
  <c r="H25" i="5"/>
  <c r="G25" i="5"/>
  <c r="K25" i="5"/>
  <c r="D25" i="5"/>
  <c r="N25" i="5"/>
  <c r="S25" i="5"/>
  <c r="U25" i="5"/>
  <c r="L25" i="5"/>
  <c r="O25" i="5"/>
  <c r="J25" i="5"/>
  <c r="E25" i="5"/>
  <c r="M25" i="5"/>
  <c r="F25" i="5"/>
  <c r="I25" i="5"/>
  <c r="C27" i="5"/>
  <c r="BA27" i="5" s="1"/>
  <c r="B26" i="5"/>
  <c r="BZ43" i="11" l="1"/>
  <c r="BY43" i="11"/>
  <c r="CI43" i="11" s="1"/>
  <c r="CB43" i="11"/>
  <c r="CK43" i="11"/>
  <c r="BW43" i="11"/>
  <c r="BV43" i="11"/>
  <c r="CF43" i="11" s="1"/>
  <c r="Z45" i="11"/>
  <c r="AF45" i="11"/>
  <c r="AC45" i="11"/>
  <c r="AD45" i="11"/>
  <c r="AA45" i="11"/>
  <c r="AE45" i="11"/>
  <c r="AB45" i="11"/>
  <c r="Y45" i="11"/>
  <c r="X45" i="11"/>
  <c r="W45" i="11"/>
  <c r="V45" i="11"/>
  <c r="U45" i="11"/>
  <c r="T45" i="11"/>
  <c r="S45" i="11"/>
  <c r="Q45" i="11"/>
  <c r="P45" i="11"/>
  <c r="N45" i="11"/>
  <c r="L45" i="11"/>
  <c r="K45" i="11"/>
  <c r="R45" i="11"/>
  <c r="O45" i="11"/>
  <c r="M45" i="11"/>
  <c r="J45" i="11"/>
  <c r="I45" i="11"/>
  <c r="H45" i="11"/>
  <c r="G45" i="11"/>
  <c r="F45" i="11"/>
  <c r="E45" i="11"/>
  <c r="D45" i="11"/>
  <c r="C47" i="11"/>
  <c r="B46" i="11"/>
  <c r="X42" i="9"/>
  <c r="Z42" i="7"/>
  <c r="AF42" i="7" s="1"/>
  <c r="BJ25" i="9"/>
  <c r="BI25" i="9"/>
  <c r="BK25" i="9"/>
  <c r="L25" i="10"/>
  <c r="I15" i="8"/>
  <c r="G15" i="8"/>
  <c r="F15" i="8"/>
  <c r="L15" i="8"/>
  <c r="M15" i="10"/>
  <c r="H15" i="8"/>
  <c r="R25" i="8"/>
  <c r="J24" i="8"/>
  <c r="K25" i="8"/>
  <c r="AG16" i="9"/>
  <c r="BM16" i="5"/>
  <c r="BH15" i="9"/>
  <c r="BB15" i="9"/>
  <c r="BC25" i="9"/>
  <c r="BE25" i="9"/>
  <c r="BD25" i="9"/>
  <c r="R42" i="9"/>
  <c r="W42" i="9"/>
  <c r="G45" i="9"/>
  <c r="H45" i="9"/>
  <c r="O45" i="9" s="1"/>
  <c r="E45" i="9"/>
  <c r="F45" i="9"/>
  <c r="D45" i="9"/>
  <c r="K45" i="9" s="1"/>
  <c r="K44" i="9"/>
  <c r="D43" i="9"/>
  <c r="K43" i="9" s="1"/>
  <c r="L44" i="9"/>
  <c r="E43" i="9"/>
  <c r="O44" i="9"/>
  <c r="H43" i="9"/>
  <c r="O43" i="9" s="1"/>
  <c r="N44" i="9"/>
  <c r="G43" i="9"/>
  <c r="M44" i="9"/>
  <c r="F43" i="9"/>
  <c r="C47" i="9"/>
  <c r="B46" i="9"/>
  <c r="AZ27" i="5"/>
  <c r="E27" i="8"/>
  <c r="P27" i="8" s="1"/>
  <c r="AX25" i="5"/>
  <c r="K25" i="10" s="1"/>
  <c r="Y27" i="6"/>
  <c r="AF27" i="6" s="1"/>
  <c r="AF28" i="6"/>
  <c r="Y26" i="6"/>
  <c r="AF26" i="6" s="1"/>
  <c r="V29" i="6"/>
  <c r="AC29" i="6" s="1"/>
  <c r="Y29" i="6"/>
  <c r="AF29" i="6" s="1"/>
  <c r="X29" i="6"/>
  <c r="AE29" i="6" s="1"/>
  <c r="W29" i="6"/>
  <c r="AD29" i="6" s="1"/>
  <c r="W27" i="6"/>
  <c r="AD27" i="6" s="1"/>
  <c r="AD28" i="6"/>
  <c r="W26" i="6"/>
  <c r="AD26" i="6" s="1"/>
  <c r="V27" i="6"/>
  <c r="AC27" i="6" s="1"/>
  <c r="AC28" i="6"/>
  <c r="V26" i="6"/>
  <c r="AC26" i="6" s="1"/>
  <c r="X27" i="6"/>
  <c r="AE27" i="6" s="1"/>
  <c r="AE28" i="6"/>
  <c r="X26" i="6"/>
  <c r="AE26" i="6" s="1"/>
  <c r="L26" i="7"/>
  <c r="I26" i="7"/>
  <c r="K26" i="7"/>
  <c r="J26" i="7"/>
  <c r="G26" i="7"/>
  <c r="D26" i="6"/>
  <c r="H26" i="6" s="1"/>
  <c r="F26" i="7"/>
  <c r="AO26" i="9" s="1"/>
  <c r="M26" i="7"/>
  <c r="D26" i="7"/>
  <c r="AM26" i="9" s="1"/>
  <c r="E26" i="7"/>
  <c r="AN26" i="9" s="1"/>
  <c r="N26" i="7"/>
  <c r="H26" i="7"/>
  <c r="AV16" i="5"/>
  <c r="I16" i="10" s="1"/>
  <c r="AW16" i="5"/>
  <c r="J16" i="10" s="1"/>
  <c r="B30" i="6"/>
  <c r="C31" i="6"/>
  <c r="C29" i="7"/>
  <c r="B28" i="7"/>
  <c r="AT16" i="5"/>
  <c r="G16" i="10" s="1"/>
  <c r="AU16" i="5"/>
  <c r="H16" i="10" s="1"/>
  <c r="BH24" i="5"/>
  <c r="BC25" i="5"/>
  <c r="BB25" i="5"/>
  <c r="BG25" i="5"/>
  <c r="BF25" i="5"/>
  <c r="BE25" i="5"/>
  <c r="AF26" i="5"/>
  <c r="AH26" i="5"/>
  <c r="AG26" i="5"/>
  <c r="AB26" i="5"/>
  <c r="AH26" i="9" s="1"/>
  <c r="AC26" i="5"/>
  <c r="AI26" i="9" s="1"/>
  <c r="AI26" i="5"/>
  <c r="AD26" i="5"/>
  <c r="AJ26" i="9" s="1"/>
  <c r="AE26" i="5"/>
  <c r="AA26" i="5"/>
  <c r="S26" i="10" s="1"/>
  <c r="BD25" i="5"/>
  <c r="AJ17" i="5"/>
  <c r="R26" i="5"/>
  <c r="U26" i="5"/>
  <c r="S26" i="5"/>
  <c r="P26" i="5"/>
  <c r="I26" i="5"/>
  <c r="T26" i="5"/>
  <c r="E26" i="5"/>
  <c r="G26" i="5"/>
  <c r="O26" i="5"/>
  <c r="L26" i="5"/>
  <c r="Q26" i="5"/>
  <c r="J26" i="5"/>
  <c r="M26" i="5"/>
  <c r="F26" i="5"/>
  <c r="D26" i="5"/>
  <c r="K26" i="5"/>
  <c r="H26" i="5"/>
  <c r="N26" i="5"/>
  <c r="C28" i="5"/>
  <c r="BA28" i="5" s="1"/>
  <c r="B27" i="5"/>
  <c r="CJ43" i="11" l="1"/>
  <c r="CL43" i="11"/>
  <c r="CG43" i="11"/>
  <c r="CH43" i="11"/>
  <c r="BQ44" i="11"/>
  <c r="BQ45" i="11"/>
  <c r="BR44" i="11"/>
  <c r="BR45" i="11"/>
  <c r="BO44" i="11"/>
  <c r="BO45" i="11"/>
  <c r="BP44" i="11"/>
  <c r="BP45" i="11"/>
  <c r="BR46" i="11"/>
  <c r="BO46" i="11"/>
  <c r="BQ46" i="11"/>
  <c r="BP46" i="11"/>
  <c r="BH45" i="11"/>
  <c r="Z44" i="11"/>
  <c r="BH44" i="11" s="1"/>
  <c r="AF44" i="11"/>
  <c r="BN44" i="11" s="1"/>
  <c r="BN45" i="11"/>
  <c r="AC44" i="11"/>
  <c r="BK44" i="11" s="1"/>
  <c r="BK45" i="11"/>
  <c r="AD44" i="11"/>
  <c r="BL44" i="11" s="1"/>
  <c r="BL45" i="11"/>
  <c r="AA44" i="11"/>
  <c r="BI44" i="11" s="1"/>
  <c r="BI45" i="11"/>
  <c r="AE44" i="11"/>
  <c r="BM44" i="11" s="1"/>
  <c r="BM45" i="11"/>
  <c r="AB44" i="11"/>
  <c r="BJ44" i="11" s="1"/>
  <c r="BJ45" i="11"/>
  <c r="Y44" i="11"/>
  <c r="BG44" i="11" s="1"/>
  <c r="BG45" i="11"/>
  <c r="Z46" i="11"/>
  <c r="BH46" i="11" s="1"/>
  <c r="AF46" i="11"/>
  <c r="BN46" i="11" s="1"/>
  <c r="AE46" i="11"/>
  <c r="BM46" i="11" s="1"/>
  <c r="AA46" i="11"/>
  <c r="BI46" i="11" s="1"/>
  <c r="AC46" i="11"/>
  <c r="BK46" i="11" s="1"/>
  <c r="AD46" i="11"/>
  <c r="BL46" i="11" s="1"/>
  <c r="AB46" i="11"/>
  <c r="BJ46" i="11" s="1"/>
  <c r="X44" i="11"/>
  <c r="BF44" i="11" s="1"/>
  <c r="BF45" i="11"/>
  <c r="W44" i="11"/>
  <c r="BE44" i="11" s="1"/>
  <c r="BE45" i="11"/>
  <c r="V44" i="11"/>
  <c r="BD44" i="11" s="1"/>
  <c r="BD45" i="11"/>
  <c r="Y46" i="11"/>
  <c r="BG46" i="11" s="1"/>
  <c r="X46" i="11"/>
  <c r="BF46" i="11" s="1"/>
  <c r="W46" i="11"/>
  <c r="BE46" i="11" s="1"/>
  <c r="U44" i="11"/>
  <c r="BC44" i="11" s="1"/>
  <c r="BC45" i="11"/>
  <c r="T44" i="11"/>
  <c r="BB44" i="11" s="1"/>
  <c r="BB45" i="11"/>
  <c r="S44" i="11"/>
  <c r="BA44" i="11" s="1"/>
  <c r="BU44" i="11" s="1"/>
  <c r="CE44" i="11" s="1"/>
  <c r="BA45" i="11"/>
  <c r="BU45" i="11" s="1"/>
  <c r="CE45" i="11" s="1"/>
  <c r="Q44" i="11"/>
  <c r="AY44" i="11" s="1"/>
  <c r="AY45" i="11"/>
  <c r="P44" i="11"/>
  <c r="AX44" i="11" s="1"/>
  <c r="AX45" i="11"/>
  <c r="N44" i="11"/>
  <c r="AV44" i="11" s="1"/>
  <c r="AV45" i="11"/>
  <c r="L44" i="11"/>
  <c r="AT44" i="11" s="1"/>
  <c r="AT45" i="11"/>
  <c r="K44" i="11"/>
  <c r="AS44" i="11" s="1"/>
  <c r="AS45" i="11"/>
  <c r="R44" i="11"/>
  <c r="AZ44" i="11" s="1"/>
  <c r="AZ45" i="11"/>
  <c r="O44" i="11"/>
  <c r="AW44" i="11" s="1"/>
  <c r="AW45" i="11"/>
  <c r="M44" i="11"/>
  <c r="AU44" i="11" s="1"/>
  <c r="AU45" i="11"/>
  <c r="V46" i="11"/>
  <c r="BD46" i="11" s="1"/>
  <c r="T46" i="11"/>
  <c r="BB46" i="11" s="1"/>
  <c r="S46" i="11"/>
  <c r="BA46" i="11" s="1"/>
  <c r="BU46" i="11" s="1"/>
  <c r="CE46" i="11" s="1"/>
  <c r="R46" i="11"/>
  <c r="AZ46" i="11" s="1"/>
  <c r="P46" i="11"/>
  <c r="AX46" i="11" s="1"/>
  <c r="N46" i="11"/>
  <c r="AV46" i="11" s="1"/>
  <c r="L46" i="11"/>
  <c r="AT46" i="11" s="1"/>
  <c r="U46" i="11"/>
  <c r="BC46" i="11" s="1"/>
  <c r="Q46" i="11"/>
  <c r="AY46" i="11" s="1"/>
  <c r="O46" i="11"/>
  <c r="AW46" i="11" s="1"/>
  <c r="M46" i="11"/>
  <c r="AU46" i="11" s="1"/>
  <c r="K46" i="11"/>
  <c r="AS46" i="11" s="1"/>
  <c r="J44" i="11"/>
  <c r="AR44" i="11" s="1"/>
  <c r="AR45" i="11"/>
  <c r="I44" i="11"/>
  <c r="AQ44" i="11" s="1"/>
  <c r="AQ45" i="11"/>
  <c r="H44" i="11"/>
  <c r="AP44" i="11" s="1"/>
  <c r="AP45" i="11"/>
  <c r="J46" i="11"/>
  <c r="AR46" i="11" s="1"/>
  <c r="I46" i="11"/>
  <c r="AQ46" i="11" s="1"/>
  <c r="H46" i="11"/>
  <c r="AP46" i="11" s="1"/>
  <c r="G44" i="11"/>
  <c r="AO44" i="11" s="1"/>
  <c r="AO45" i="11"/>
  <c r="F44" i="11"/>
  <c r="AN44" i="11" s="1"/>
  <c r="AN45" i="11"/>
  <c r="E44" i="11"/>
  <c r="AM44" i="11" s="1"/>
  <c r="BX44" i="11" s="1"/>
  <c r="AM45" i="11"/>
  <c r="BX45" i="11" s="1"/>
  <c r="D44" i="11"/>
  <c r="AL44" i="11" s="1"/>
  <c r="AL45" i="11"/>
  <c r="G46" i="11"/>
  <c r="AO46" i="11" s="1"/>
  <c r="F46" i="11"/>
  <c r="AN46" i="11" s="1"/>
  <c r="E46" i="11"/>
  <c r="AM46" i="11" s="1"/>
  <c r="BX46" i="11" s="1"/>
  <c r="D46" i="11"/>
  <c r="AL46" i="11" s="1"/>
  <c r="C48" i="11"/>
  <c r="B47" i="11"/>
  <c r="AC42" i="9"/>
  <c r="AV42" i="9" s="1"/>
  <c r="Z42" i="9"/>
  <c r="N43" i="9"/>
  <c r="T43" i="9" s="1"/>
  <c r="AQ43" i="9"/>
  <c r="L43" i="9"/>
  <c r="AR43" i="9"/>
  <c r="M45" i="9"/>
  <c r="AG45" i="7"/>
  <c r="L45" i="9"/>
  <c r="S45" i="9" s="1"/>
  <c r="AR45" i="9"/>
  <c r="N45" i="9"/>
  <c r="T45" i="9" s="1"/>
  <c r="AQ45" i="9"/>
  <c r="M43" i="9"/>
  <c r="AG43" i="7"/>
  <c r="BJ26" i="9"/>
  <c r="BK26" i="9"/>
  <c r="BI26" i="9"/>
  <c r="W28" i="7"/>
  <c r="V28" i="7"/>
  <c r="Y28" i="7"/>
  <c r="X28" i="7"/>
  <c r="I16" i="8"/>
  <c r="H16" i="8"/>
  <c r="L16" i="8"/>
  <c r="M16" i="10"/>
  <c r="G16" i="8"/>
  <c r="F16" i="8"/>
  <c r="R26" i="8"/>
  <c r="J25" i="8"/>
  <c r="AG17" i="9"/>
  <c r="BM17" i="5"/>
  <c r="BH16" i="9"/>
  <c r="BB16" i="9"/>
  <c r="BE26" i="9"/>
  <c r="BD26" i="9"/>
  <c r="BC26" i="9"/>
  <c r="T44" i="9"/>
  <c r="AA42" i="9"/>
  <c r="AW42" i="9" s="1"/>
  <c r="AD42" i="9"/>
  <c r="AB42" i="9"/>
  <c r="P42" i="9"/>
  <c r="V42" i="9"/>
  <c r="AE42" i="9" s="1"/>
  <c r="AU42" i="9" s="1"/>
  <c r="I42" i="9"/>
  <c r="AP42" i="9" s="1"/>
  <c r="S44" i="9"/>
  <c r="F46" i="9"/>
  <c r="D46" i="9"/>
  <c r="K46" i="9" s="1"/>
  <c r="H46" i="9"/>
  <c r="O46" i="9" s="1"/>
  <c r="G46" i="9"/>
  <c r="E46" i="9"/>
  <c r="B47" i="9"/>
  <c r="C48" i="9"/>
  <c r="AZ28" i="5"/>
  <c r="E28" i="8"/>
  <c r="P28" i="8" s="1"/>
  <c r="Y30" i="6"/>
  <c r="X30" i="6"/>
  <c r="W30" i="6"/>
  <c r="V30" i="6"/>
  <c r="M27" i="7"/>
  <c r="I27" i="7"/>
  <c r="H27" i="7"/>
  <c r="D27" i="6"/>
  <c r="H27" i="6" s="1"/>
  <c r="E27" i="7"/>
  <c r="AN27" i="9" s="1"/>
  <c r="L27" i="7"/>
  <c r="K27" i="7"/>
  <c r="J27" i="7"/>
  <c r="G27" i="7"/>
  <c r="D27" i="7"/>
  <c r="AM27" i="9" s="1"/>
  <c r="F27" i="7"/>
  <c r="AO27" i="9" s="1"/>
  <c r="N27" i="7"/>
  <c r="AV17" i="5"/>
  <c r="I17" i="10" s="1"/>
  <c r="AW17" i="5"/>
  <c r="J17" i="10" s="1"/>
  <c r="C32" i="6"/>
  <c r="B31" i="6"/>
  <c r="B29" i="7"/>
  <c r="C30" i="7"/>
  <c r="BE26" i="5"/>
  <c r="AT17" i="5"/>
  <c r="G17" i="10" s="1"/>
  <c r="AU17" i="5"/>
  <c r="H17" i="10" s="1"/>
  <c r="BH25" i="5"/>
  <c r="BG26" i="5"/>
  <c r="BC26" i="5"/>
  <c r="AF27" i="5"/>
  <c r="AA27" i="5"/>
  <c r="S27" i="10" s="1"/>
  <c r="AG27" i="5"/>
  <c r="AD27" i="5"/>
  <c r="AJ27" i="9" s="1"/>
  <c r="AC27" i="5"/>
  <c r="AI27" i="9" s="1"/>
  <c r="AE27" i="5"/>
  <c r="AH27" i="5"/>
  <c r="AB27" i="5"/>
  <c r="AH27" i="9" s="1"/>
  <c r="AI27" i="5"/>
  <c r="BB26" i="5"/>
  <c r="BD26" i="5"/>
  <c r="BF26" i="5"/>
  <c r="AJ18" i="5"/>
  <c r="U27" i="5"/>
  <c r="R27" i="5"/>
  <c r="K27" i="5"/>
  <c r="L27" i="5"/>
  <c r="T27" i="5"/>
  <c r="O27" i="5"/>
  <c r="N27" i="5"/>
  <c r="Q27" i="5"/>
  <c r="E27" i="5"/>
  <c r="F27" i="5"/>
  <c r="G27" i="5"/>
  <c r="S27" i="5"/>
  <c r="I27" i="5"/>
  <c r="D27" i="5"/>
  <c r="J27" i="5"/>
  <c r="P27" i="5"/>
  <c r="M27" i="5"/>
  <c r="H27" i="5"/>
  <c r="C29" i="5"/>
  <c r="BA29" i="5" s="1"/>
  <c r="B28" i="5"/>
  <c r="AS28" i="5" s="1"/>
  <c r="BW44" i="11" l="1"/>
  <c r="BV44" i="11"/>
  <c r="CF44" i="11" s="1"/>
  <c r="BW45" i="11"/>
  <c r="BV45" i="11"/>
  <c r="CF45" i="11" s="1"/>
  <c r="BW46" i="11"/>
  <c r="BV46" i="11"/>
  <c r="CF46" i="11" s="1"/>
  <c r="CB44" i="11"/>
  <c r="BZ44" i="11"/>
  <c r="BY44" i="11"/>
  <c r="CI44" i="11" s="1"/>
  <c r="CB45" i="11"/>
  <c r="BZ45" i="11"/>
  <c r="BY45" i="11"/>
  <c r="CI45" i="11" s="1"/>
  <c r="CB46" i="11"/>
  <c r="BZ46" i="11"/>
  <c r="BY46" i="11"/>
  <c r="CI46" i="11" s="1"/>
  <c r="BQ47" i="11"/>
  <c r="BP47" i="11"/>
  <c r="BR47" i="11"/>
  <c r="BO47" i="11"/>
  <c r="Z47" i="11"/>
  <c r="BH47" i="11" s="1"/>
  <c r="AF47" i="11"/>
  <c r="BN47" i="11" s="1"/>
  <c r="AD47" i="11"/>
  <c r="BL47" i="11" s="1"/>
  <c r="AB47" i="11"/>
  <c r="BJ47" i="11" s="1"/>
  <c r="AA47" i="11"/>
  <c r="BI47" i="11" s="1"/>
  <c r="AE47" i="11"/>
  <c r="BM47" i="11" s="1"/>
  <c r="AC47" i="11"/>
  <c r="BK47" i="11" s="1"/>
  <c r="Y47" i="11"/>
  <c r="BG47" i="11" s="1"/>
  <c r="X47" i="11"/>
  <c r="BF47" i="11" s="1"/>
  <c r="W47" i="11"/>
  <c r="BE47" i="11" s="1"/>
  <c r="V47" i="11"/>
  <c r="BD47" i="11" s="1"/>
  <c r="T47" i="11"/>
  <c r="BB47" i="11" s="1"/>
  <c r="R47" i="11"/>
  <c r="AZ47" i="11" s="1"/>
  <c r="Q47" i="11"/>
  <c r="AY47" i="11" s="1"/>
  <c r="N47" i="11"/>
  <c r="AV47" i="11" s="1"/>
  <c r="K47" i="11"/>
  <c r="AS47" i="11" s="1"/>
  <c r="U47" i="11"/>
  <c r="BC47" i="11" s="1"/>
  <c r="S47" i="11"/>
  <c r="BA47" i="11" s="1"/>
  <c r="BU47" i="11" s="1"/>
  <c r="CE47" i="11" s="1"/>
  <c r="P47" i="11"/>
  <c r="AX47" i="11" s="1"/>
  <c r="O47" i="11"/>
  <c r="AW47" i="11" s="1"/>
  <c r="M47" i="11"/>
  <c r="AU47" i="11" s="1"/>
  <c r="L47" i="11"/>
  <c r="AT47" i="11" s="1"/>
  <c r="J47" i="11"/>
  <c r="AR47" i="11" s="1"/>
  <c r="H47" i="11"/>
  <c r="AP47" i="11" s="1"/>
  <c r="I47" i="11"/>
  <c r="AQ47" i="11" s="1"/>
  <c r="G47" i="11"/>
  <c r="AO47" i="11" s="1"/>
  <c r="F47" i="11"/>
  <c r="AN47" i="11" s="1"/>
  <c r="E47" i="11"/>
  <c r="AM47" i="11" s="1"/>
  <c r="BX47" i="11" s="1"/>
  <c r="D47" i="11"/>
  <c r="AL47" i="11" s="1"/>
  <c r="C49" i="11"/>
  <c r="B48" i="11"/>
  <c r="S43" i="9"/>
  <c r="X44" i="9"/>
  <c r="Z44" i="7"/>
  <c r="AF44" i="7" s="1"/>
  <c r="X43" i="9"/>
  <c r="Z43" i="7"/>
  <c r="AF43" i="7" s="1"/>
  <c r="X45" i="9"/>
  <c r="Z45" i="7"/>
  <c r="AF45" i="7" s="1"/>
  <c r="L46" i="9"/>
  <c r="S46" i="9" s="1"/>
  <c r="AR46" i="9"/>
  <c r="N46" i="9"/>
  <c r="T46" i="9" s="1"/>
  <c r="AQ46" i="9"/>
  <c r="M46" i="9"/>
  <c r="AG46" i="7"/>
  <c r="BK27" i="9"/>
  <c r="BI27" i="9"/>
  <c r="BJ27" i="9"/>
  <c r="Y27" i="7"/>
  <c r="Y26" i="7"/>
  <c r="V27" i="7"/>
  <c r="AD27" i="7" s="1"/>
  <c r="AD28" i="7"/>
  <c r="V26" i="7"/>
  <c r="AD26" i="7" s="1"/>
  <c r="X29" i="7"/>
  <c r="W29" i="7"/>
  <c r="AE29" i="7" s="1"/>
  <c r="Y29" i="7"/>
  <c r="V29" i="7"/>
  <c r="AD29" i="7" s="1"/>
  <c r="X27" i="7"/>
  <c r="X26" i="7"/>
  <c r="W27" i="7"/>
  <c r="AE27" i="7" s="1"/>
  <c r="AE28" i="7"/>
  <c r="W26" i="7"/>
  <c r="AE26" i="7" s="1"/>
  <c r="L17" i="8"/>
  <c r="M17" i="10"/>
  <c r="I17" i="8"/>
  <c r="H17" i="8"/>
  <c r="G17" i="8"/>
  <c r="F17" i="8"/>
  <c r="R27" i="8"/>
  <c r="BH17" i="9"/>
  <c r="BB17" i="9"/>
  <c r="AG18" i="9"/>
  <c r="BM18" i="5"/>
  <c r="BD27" i="9"/>
  <c r="BE27" i="9"/>
  <c r="BC27" i="9"/>
  <c r="R44" i="9"/>
  <c r="W44" i="9"/>
  <c r="R45" i="9"/>
  <c r="W45" i="9"/>
  <c r="H47" i="9"/>
  <c r="O47" i="9" s="1"/>
  <c r="E47" i="9"/>
  <c r="F47" i="9"/>
  <c r="D47" i="9"/>
  <c r="K47" i="9" s="1"/>
  <c r="G47" i="9"/>
  <c r="C49" i="9"/>
  <c r="B48" i="9"/>
  <c r="AZ29" i="5"/>
  <c r="E29" i="8"/>
  <c r="P29" i="8" s="1"/>
  <c r="AC30" i="6"/>
  <c r="AD30" i="6"/>
  <c r="AE30" i="6"/>
  <c r="AF30" i="6"/>
  <c r="AS27" i="5"/>
  <c r="AY27" i="5" s="1"/>
  <c r="L27" i="10" s="1"/>
  <c r="AS26" i="5"/>
  <c r="AY26" i="5" s="1"/>
  <c r="AP28" i="5"/>
  <c r="AP26" i="5" s="1"/>
  <c r="AR28" i="5"/>
  <c r="AQ28" i="5"/>
  <c r="K28" i="7"/>
  <c r="M28" i="7"/>
  <c r="L28" i="7"/>
  <c r="E28" i="7"/>
  <c r="AN28" i="9" s="1"/>
  <c r="G28" i="7"/>
  <c r="I28" i="7"/>
  <c r="N28" i="7"/>
  <c r="H28" i="7"/>
  <c r="F28" i="7"/>
  <c r="AO28" i="9" s="1"/>
  <c r="J28" i="7"/>
  <c r="D28" i="6"/>
  <c r="H28" i="6" s="1"/>
  <c r="D28" i="7"/>
  <c r="AM28" i="9" s="1"/>
  <c r="AV18" i="5"/>
  <c r="I18" i="10" s="1"/>
  <c r="AW18" i="5"/>
  <c r="J18" i="10" s="1"/>
  <c r="C33" i="6"/>
  <c r="B32" i="6"/>
  <c r="C31" i="7"/>
  <c r="B30" i="7"/>
  <c r="AU18" i="5"/>
  <c r="H18" i="10" s="1"/>
  <c r="AT18" i="5"/>
  <c r="G18" i="10" s="1"/>
  <c r="BH26" i="5"/>
  <c r="BC27" i="5"/>
  <c r="BF27" i="5"/>
  <c r="BG27" i="5"/>
  <c r="BD27" i="5"/>
  <c r="BE27" i="5"/>
  <c r="BB27" i="5"/>
  <c r="AB28" i="5"/>
  <c r="AH28" i="9" s="1"/>
  <c r="AD28" i="5"/>
  <c r="AJ28" i="9" s="1"/>
  <c r="AF28" i="5"/>
  <c r="AE28" i="5"/>
  <c r="AA28" i="5"/>
  <c r="S28" i="10" s="1"/>
  <c r="AG28" i="5"/>
  <c r="AH28" i="5"/>
  <c r="AY28" i="5" s="1"/>
  <c r="L28" i="10" s="1"/>
  <c r="AC28" i="5"/>
  <c r="AI28" i="9" s="1"/>
  <c r="AI28" i="5"/>
  <c r="AJ19" i="5"/>
  <c r="T28" i="5"/>
  <c r="J28" i="5"/>
  <c r="S28" i="5"/>
  <c r="E28" i="5"/>
  <c r="M28" i="5"/>
  <c r="U28" i="5"/>
  <c r="H28" i="5"/>
  <c r="N28" i="5"/>
  <c r="O28" i="5"/>
  <c r="I28" i="5"/>
  <c r="K28" i="5"/>
  <c r="L28" i="5"/>
  <c r="D28" i="5"/>
  <c r="G28" i="5"/>
  <c r="F28" i="5"/>
  <c r="P28" i="5"/>
  <c r="R28" i="5"/>
  <c r="Q28" i="5"/>
  <c r="C30" i="5"/>
  <c r="BA30" i="5" s="1"/>
  <c r="B29" i="5"/>
  <c r="AS29" i="5" s="1"/>
  <c r="CL44" i="11" l="1"/>
  <c r="CJ44" i="11"/>
  <c r="CK45" i="11"/>
  <c r="CL46" i="11"/>
  <c r="CK46" i="11"/>
  <c r="CL45" i="11"/>
  <c r="CK44" i="11"/>
  <c r="CJ45" i="11"/>
  <c r="CJ46" i="11"/>
  <c r="CG44" i="11"/>
  <c r="CH44" i="11"/>
  <c r="CG45" i="11"/>
  <c r="CH45" i="11"/>
  <c r="CG46" i="11"/>
  <c r="CH46" i="11"/>
  <c r="BW47" i="11"/>
  <c r="BV47" i="11"/>
  <c r="CF47" i="11" s="1"/>
  <c r="CB47" i="11"/>
  <c r="BZ47" i="11"/>
  <c r="BY47" i="11"/>
  <c r="CI47" i="11" s="1"/>
  <c r="BR48" i="11"/>
  <c r="BP48" i="11"/>
  <c r="BO48" i="11"/>
  <c r="BQ48" i="11"/>
  <c r="Z48" i="11"/>
  <c r="BH48" i="11" s="1"/>
  <c r="AF48" i="11"/>
  <c r="BN48" i="11" s="1"/>
  <c r="AD48" i="11"/>
  <c r="BL48" i="11" s="1"/>
  <c r="AA48" i="11"/>
  <c r="BI48" i="11" s="1"/>
  <c r="AC48" i="11"/>
  <c r="BK48" i="11" s="1"/>
  <c r="AE48" i="11"/>
  <c r="BM48" i="11" s="1"/>
  <c r="AB48" i="11"/>
  <c r="BJ48" i="11" s="1"/>
  <c r="Y48" i="11"/>
  <c r="BG48" i="11" s="1"/>
  <c r="X48" i="11"/>
  <c r="BF48" i="11" s="1"/>
  <c r="W48" i="11"/>
  <c r="BE48" i="11" s="1"/>
  <c r="V48" i="11"/>
  <c r="BD48" i="11" s="1"/>
  <c r="T48" i="11"/>
  <c r="BB48" i="11" s="1"/>
  <c r="R48" i="11"/>
  <c r="AZ48" i="11" s="1"/>
  <c r="Q48" i="11"/>
  <c r="AY48" i="11" s="1"/>
  <c r="P48" i="11"/>
  <c r="AX48" i="11" s="1"/>
  <c r="N48" i="11"/>
  <c r="AV48" i="11" s="1"/>
  <c r="L48" i="11"/>
  <c r="AT48" i="11" s="1"/>
  <c r="U48" i="11"/>
  <c r="BC48" i="11" s="1"/>
  <c r="S48" i="11"/>
  <c r="BA48" i="11" s="1"/>
  <c r="BU48" i="11" s="1"/>
  <c r="CE48" i="11" s="1"/>
  <c r="O48" i="11"/>
  <c r="AW48" i="11" s="1"/>
  <c r="M48" i="11"/>
  <c r="AU48" i="11" s="1"/>
  <c r="K48" i="11"/>
  <c r="AS48" i="11" s="1"/>
  <c r="J48" i="11"/>
  <c r="AR48" i="11" s="1"/>
  <c r="I48" i="11"/>
  <c r="AQ48" i="11" s="1"/>
  <c r="H48" i="11"/>
  <c r="AP48" i="11" s="1"/>
  <c r="G48" i="11"/>
  <c r="AO48" i="11" s="1"/>
  <c r="F48" i="11"/>
  <c r="AN48" i="11" s="1"/>
  <c r="E48" i="11"/>
  <c r="AM48" i="11" s="1"/>
  <c r="BX48" i="11" s="1"/>
  <c r="D48" i="11"/>
  <c r="AL48" i="11" s="1"/>
  <c r="B49" i="11"/>
  <c r="C50" i="11"/>
  <c r="R43" i="9"/>
  <c r="W43" i="9"/>
  <c r="AC44" i="9"/>
  <c r="AV44" i="9" s="1"/>
  <c r="Z44" i="9"/>
  <c r="AC43" i="9"/>
  <c r="AV43" i="9" s="1"/>
  <c r="Z43" i="9"/>
  <c r="AC45" i="9"/>
  <c r="AV45" i="9" s="1"/>
  <c r="Z45" i="9"/>
  <c r="X46" i="9"/>
  <c r="Z46" i="7"/>
  <c r="AF46" i="7" s="1"/>
  <c r="M47" i="9"/>
  <c r="AG47" i="7"/>
  <c r="L47" i="9"/>
  <c r="AR47" i="9"/>
  <c r="N47" i="9"/>
  <c r="T47" i="9" s="1"/>
  <c r="AQ47" i="9"/>
  <c r="BJ28" i="9"/>
  <c r="BK28" i="9"/>
  <c r="BI28" i="9"/>
  <c r="W30" i="7"/>
  <c r="X30" i="7"/>
  <c r="V30" i="7"/>
  <c r="Y30" i="7"/>
  <c r="L26" i="10"/>
  <c r="H18" i="8"/>
  <c r="F18" i="8"/>
  <c r="I18" i="8"/>
  <c r="L18" i="8"/>
  <c r="M18" i="10"/>
  <c r="G18" i="8"/>
  <c r="K28" i="8"/>
  <c r="K26" i="8"/>
  <c r="K27" i="8"/>
  <c r="R28" i="8"/>
  <c r="AG19" i="9"/>
  <c r="BM19" i="5"/>
  <c r="BB18" i="9"/>
  <c r="BH18" i="9"/>
  <c r="BC28" i="9"/>
  <c r="BE28" i="9"/>
  <c r="BD28" i="9"/>
  <c r="AD45" i="9"/>
  <c r="AB45" i="9"/>
  <c r="AA45" i="9"/>
  <c r="AW45" i="9" s="1"/>
  <c r="P45" i="9"/>
  <c r="I45" i="9"/>
  <c r="AP45" i="9" s="1"/>
  <c r="V45" i="9"/>
  <c r="AE45" i="9" s="1"/>
  <c r="AU45" i="9" s="1"/>
  <c r="AA44" i="9"/>
  <c r="AW44" i="9" s="1"/>
  <c r="AD44" i="9"/>
  <c r="AB44" i="9"/>
  <c r="P44" i="9"/>
  <c r="V44" i="9"/>
  <c r="AE44" i="9" s="1"/>
  <c r="AU44" i="9" s="1"/>
  <c r="I44" i="9"/>
  <c r="AP44" i="9" s="1"/>
  <c r="R46" i="9"/>
  <c r="W46" i="9"/>
  <c r="H48" i="9"/>
  <c r="O48" i="9" s="1"/>
  <c r="E48" i="9"/>
  <c r="F48" i="9"/>
  <c r="G48" i="9"/>
  <c r="D48" i="9"/>
  <c r="K48" i="9" s="1"/>
  <c r="C50" i="9"/>
  <c r="B49" i="9"/>
  <c r="AX28" i="5"/>
  <c r="K28" i="10" s="1"/>
  <c r="AZ30" i="5"/>
  <c r="E30" i="8"/>
  <c r="P30" i="8" s="1"/>
  <c r="AP27" i="5"/>
  <c r="V32" i="6"/>
  <c r="W32" i="6"/>
  <c r="Y32" i="6"/>
  <c r="X32" i="6"/>
  <c r="AQ27" i="5"/>
  <c r="AQ26" i="5"/>
  <c r="AP29" i="5"/>
  <c r="AR29" i="5"/>
  <c r="AQ29" i="5"/>
  <c r="L29" i="7"/>
  <c r="J29" i="7"/>
  <c r="F29" i="7"/>
  <c r="AO29" i="9" s="1"/>
  <c r="D29" i="6"/>
  <c r="H29" i="6" s="1"/>
  <c r="N29" i="7"/>
  <c r="G29" i="7"/>
  <c r="D29" i="7"/>
  <c r="AM29" i="9" s="1"/>
  <c r="I29" i="7"/>
  <c r="M29" i="7"/>
  <c r="E29" i="7"/>
  <c r="AN29" i="9" s="1"/>
  <c r="K29" i="7"/>
  <c r="H29" i="7"/>
  <c r="AR27" i="5"/>
  <c r="AX27" i="5" s="1"/>
  <c r="K27" i="10" s="1"/>
  <c r="AR26" i="5"/>
  <c r="AX26" i="5" s="1"/>
  <c r="K26" i="10" s="1"/>
  <c r="AV19" i="5"/>
  <c r="I19" i="10" s="1"/>
  <c r="AW19" i="5"/>
  <c r="J19" i="10" s="1"/>
  <c r="B33" i="6"/>
  <c r="C34" i="6"/>
  <c r="C32" i="7"/>
  <c r="B31" i="7"/>
  <c r="AU19" i="5"/>
  <c r="H19" i="10" s="1"/>
  <c r="AT19" i="5"/>
  <c r="G19" i="10" s="1"/>
  <c r="BH27" i="5"/>
  <c r="BD28" i="5"/>
  <c r="BG28" i="5"/>
  <c r="BC28" i="5"/>
  <c r="BB28" i="5"/>
  <c r="AH29" i="5"/>
  <c r="AY29" i="5" s="1"/>
  <c r="L29" i="10" s="1"/>
  <c r="AD29" i="5"/>
  <c r="AJ29" i="9" s="1"/>
  <c r="AB29" i="5"/>
  <c r="AH29" i="9" s="1"/>
  <c r="AF29" i="5"/>
  <c r="AE29" i="5"/>
  <c r="AA29" i="5"/>
  <c r="S29" i="10" s="1"/>
  <c r="AI29" i="5"/>
  <c r="AG29" i="5"/>
  <c r="AX29" i="5" s="1"/>
  <c r="K29" i="10" s="1"/>
  <c r="AC29" i="5"/>
  <c r="AI29" i="9" s="1"/>
  <c r="BF28" i="5"/>
  <c r="BE28" i="5"/>
  <c r="AJ20" i="5"/>
  <c r="T29" i="5"/>
  <c r="H29" i="5"/>
  <c r="S29" i="5"/>
  <c r="Q29" i="5"/>
  <c r="O29" i="5"/>
  <c r="F29" i="5"/>
  <c r="U29" i="5"/>
  <c r="I29" i="5"/>
  <c r="N29" i="5"/>
  <c r="M29" i="5"/>
  <c r="J29" i="5"/>
  <c r="K29" i="5"/>
  <c r="L29" i="5"/>
  <c r="P29" i="5"/>
  <c r="E29" i="5"/>
  <c r="G29" i="5"/>
  <c r="D29" i="5"/>
  <c r="R29" i="5"/>
  <c r="C31" i="5"/>
  <c r="BA31" i="5" s="1"/>
  <c r="B30" i="5"/>
  <c r="AS30" i="5" s="1"/>
  <c r="CL47" i="11" l="1"/>
  <c r="CK47" i="11"/>
  <c r="CJ47" i="11"/>
  <c r="CG47" i="11"/>
  <c r="CH47" i="11"/>
  <c r="BW48" i="11"/>
  <c r="BV48" i="11"/>
  <c r="CF48" i="11" s="1"/>
  <c r="CB48" i="11"/>
  <c r="BZ48" i="11"/>
  <c r="BY48" i="11"/>
  <c r="CI48" i="11" s="1"/>
  <c r="BQ49" i="11"/>
  <c r="BP49" i="11"/>
  <c r="BR49" i="11"/>
  <c r="BO49" i="11"/>
  <c r="Z49" i="11"/>
  <c r="BH49" i="11" s="1"/>
  <c r="AE49" i="11"/>
  <c r="BM49" i="11" s="1"/>
  <c r="AD49" i="11"/>
  <c r="BL49" i="11" s="1"/>
  <c r="AC49" i="11"/>
  <c r="BK49" i="11" s="1"/>
  <c r="AB49" i="11"/>
  <c r="BJ49" i="11" s="1"/>
  <c r="AF49" i="11"/>
  <c r="BN49" i="11" s="1"/>
  <c r="AA49" i="11"/>
  <c r="BI49" i="11" s="1"/>
  <c r="Y49" i="11"/>
  <c r="BG49" i="11" s="1"/>
  <c r="X49" i="11"/>
  <c r="BF49" i="11" s="1"/>
  <c r="W49" i="11"/>
  <c r="BE49" i="11" s="1"/>
  <c r="U49" i="11"/>
  <c r="BC49" i="11" s="1"/>
  <c r="T49" i="11"/>
  <c r="BB49" i="11" s="1"/>
  <c r="R49" i="11"/>
  <c r="AZ49" i="11" s="1"/>
  <c r="Q49" i="11"/>
  <c r="AY49" i="11" s="1"/>
  <c r="N49" i="11"/>
  <c r="AV49" i="11" s="1"/>
  <c r="L49" i="11"/>
  <c r="AT49" i="11" s="1"/>
  <c r="V49" i="11"/>
  <c r="BD49" i="11" s="1"/>
  <c r="S49" i="11"/>
  <c r="BA49" i="11" s="1"/>
  <c r="BU49" i="11" s="1"/>
  <c r="CE49" i="11" s="1"/>
  <c r="P49" i="11"/>
  <c r="AX49" i="11" s="1"/>
  <c r="O49" i="11"/>
  <c r="AW49" i="11" s="1"/>
  <c r="M49" i="11"/>
  <c r="AU49" i="11" s="1"/>
  <c r="K49" i="11"/>
  <c r="AS49" i="11" s="1"/>
  <c r="J49" i="11"/>
  <c r="AR49" i="11" s="1"/>
  <c r="I49" i="11"/>
  <c r="AQ49" i="11" s="1"/>
  <c r="H49" i="11"/>
  <c r="AP49" i="11" s="1"/>
  <c r="G49" i="11"/>
  <c r="AO49" i="11" s="1"/>
  <c r="F49" i="11"/>
  <c r="AN49" i="11" s="1"/>
  <c r="E49" i="11"/>
  <c r="AM49" i="11" s="1"/>
  <c r="BX49" i="11" s="1"/>
  <c r="D49" i="11"/>
  <c r="AL49" i="11" s="1"/>
  <c r="C51" i="11"/>
  <c r="B50" i="11"/>
  <c r="P43" i="9"/>
  <c r="I43" i="9"/>
  <c r="AP43" i="9" s="1"/>
  <c r="V43" i="9"/>
  <c r="AE43" i="9" s="1"/>
  <c r="AU43" i="9" s="1"/>
  <c r="AD43" i="9"/>
  <c r="AB43" i="9"/>
  <c r="AA43" i="9"/>
  <c r="AW43" i="9" s="1"/>
  <c r="Z46" i="9"/>
  <c r="AC46" i="9"/>
  <c r="AV46" i="9" s="1"/>
  <c r="S47" i="9"/>
  <c r="X47" i="9"/>
  <c r="Z47" i="7"/>
  <c r="AF47" i="7" s="1"/>
  <c r="M48" i="9"/>
  <c r="AG48" i="7"/>
  <c r="N48" i="9"/>
  <c r="T48" i="9" s="1"/>
  <c r="AQ48" i="9"/>
  <c r="L48" i="9"/>
  <c r="S48" i="9" s="1"/>
  <c r="AR48" i="9"/>
  <c r="BJ29" i="9"/>
  <c r="BK29" i="9"/>
  <c r="BI29" i="9"/>
  <c r="AD30" i="7"/>
  <c r="AE30" i="7"/>
  <c r="F19" i="8"/>
  <c r="G19" i="8"/>
  <c r="L19" i="8"/>
  <c r="M19" i="10"/>
  <c r="I19" i="8"/>
  <c r="H19" i="8"/>
  <c r="J26" i="8"/>
  <c r="R29" i="8"/>
  <c r="K29" i="8"/>
  <c r="J27" i="8"/>
  <c r="J28" i="8"/>
  <c r="J29" i="8"/>
  <c r="AG20" i="9"/>
  <c r="BM20" i="5"/>
  <c r="BH19" i="9"/>
  <c r="BB19" i="9"/>
  <c r="BD29" i="9"/>
  <c r="BC29" i="9"/>
  <c r="BE29" i="9"/>
  <c r="P46" i="9"/>
  <c r="I46" i="9"/>
  <c r="AP46" i="9" s="1"/>
  <c r="V46" i="9"/>
  <c r="AE46" i="9" s="1"/>
  <c r="AU46" i="9" s="1"/>
  <c r="AA46" i="9"/>
  <c r="AW46" i="9" s="1"/>
  <c r="AD46" i="9"/>
  <c r="AB46" i="9"/>
  <c r="D49" i="9"/>
  <c r="K49" i="9" s="1"/>
  <c r="F49" i="9"/>
  <c r="G49" i="9"/>
  <c r="H49" i="9"/>
  <c r="O49" i="9" s="1"/>
  <c r="E49" i="9"/>
  <c r="C51" i="9"/>
  <c r="B50" i="9"/>
  <c r="AZ31" i="5"/>
  <c r="E31" i="8"/>
  <c r="P31" i="8" s="1"/>
  <c r="Y33" i="6"/>
  <c r="AF33" i="6" s="1"/>
  <c r="X33" i="6"/>
  <c r="AE33" i="6" s="1"/>
  <c r="W33" i="6"/>
  <c r="AD33" i="6" s="1"/>
  <c r="V33" i="6"/>
  <c r="AC33" i="6" s="1"/>
  <c r="AE32" i="6"/>
  <c r="X31" i="6"/>
  <c r="AE31" i="6" s="1"/>
  <c r="AF32" i="6"/>
  <c r="Y31" i="6"/>
  <c r="AF31" i="6" s="1"/>
  <c r="AD32" i="6"/>
  <c r="W31" i="6"/>
  <c r="AD31" i="6" s="1"/>
  <c r="AC32" i="6"/>
  <c r="V31" i="6"/>
  <c r="AC31" i="6" s="1"/>
  <c r="CL48" i="11" l="1"/>
  <c r="CJ48" i="11"/>
  <c r="CK48" i="11"/>
  <c r="CG48" i="11"/>
  <c r="CH48" i="11"/>
  <c r="BW49" i="11"/>
  <c r="BV49" i="11"/>
  <c r="CF49" i="11" s="1"/>
  <c r="CB49" i="11"/>
  <c r="BZ49" i="11"/>
  <c r="BY49" i="11"/>
  <c r="CI49" i="11" s="1"/>
  <c r="CK49" i="11"/>
  <c r="BR50" i="11"/>
  <c r="BP50" i="11"/>
  <c r="BO50" i="11"/>
  <c r="BQ50" i="11"/>
  <c r="Z50" i="11"/>
  <c r="BH50" i="11" s="1"/>
  <c r="AE50" i="11"/>
  <c r="BM50" i="11" s="1"/>
  <c r="AD50" i="11"/>
  <c r="BL50" i="11" s="1"/>
  <c r="AB50" i="11"/>
  <c r="BJ50" i="11" s="1"/>
  <c r="AF50" i="11"/>
  <c r="BN50" i="11" s="1"/>
  <c r="AC50" i="11"/>
  <c r="BK50" i="11" s="1"/>
  <c r="AA50" i="11"/>
  <c r="BI50" i="11" s="1"/>
  <c r="Y50" i="11"/>
  <c r="BG50" i="11" s="1"/>
  <c r="X50" i="11"/>
  <c r="BF50" i="11" s="1"/>
  <c r="W50" i="11"/>
  <c r="BE50" i="11" s="1"/>
  <c r="V50" i="11"/>
  <c r="BD50" i="11" s="1"/>
  <c r="T50" i="11"/>
  <c r="BB50" i="11" s="1"/>
  <c r="R50" i="11"/>
  <c r="AZ50" i="11" s="1"/>
  <c r="P50" i="11"/>
  <c r="AX50" i="11" s="1"/>
  <c r="N50" i="11"/>
  <c r="AV50" i="11" s="1"/>
  <c r="L50" i="11"/>
  <c r="AT50" i="11" s="1"/>
  <c r="K50" i="11"/>
  <c r="AS50" i="11" s="1"/>
  <c r="U50" i="11"/>
  <c r="BC50" i="11" s="1"/>
  <c r="S50" i="11"/>
  <c r="BA50" i="11" s="1"/>
  <c r="BU50" i="11" s="1"/>
  <c r="CE50" i="11" s="1"/>
  <c r="Q50" i="11"/>
  <c r="AY50" i="11" s="1"/>
  <c r="O50" i="11"/>
  <c r="AW50" i="11" s="1"/>
  <c r="M50" i="11"/>
  <c r="AU50" i="11" s="1"/>
  <c r="J50" i="11"/>
  <c r="AR50" i="11" s="1"/>
  <c r="H50" i="11"/>
  <c r="AP50" i="11" s="1"/>
  <c r="I50" i="11"/>
  <c r="AQ50" i="11" s="1"/>
  <c r="G50" i="11"/>
  <c r="AO50" i="11" s="1"/>
  <c r="F50" i="11"/>
  <c r="AN50" i="11" s="1"/>
  <c r="E50" i="11"/>
  <c r="AM50" i="11" s="1"/>
  <c r="BX50" i="11" s="1"/>
  <c r="D50" i="11"/>
  <c r="AL50" i="11" s="1"/>
  <c r="C52" i="11"/>
  <c r="B51" i="11"/>
  <c r="R47" i="9"/>
  <c r="W47" i="9"/>
  <c r="AC47" i="9"/>
  <c r="AV47" i="9" s="1"/>
  <c r="Z47" i="9"/>
  <c r="X48" i="9"/>
  <c r="Z48" i="7"/>
  <c r="AF48" i="7" s="1"/>
  <c r="L49" i="9"/>
  <c r="AR49" i="9"/>
  <c r="N49" i="9"/>
  <c r="T49" i="9" s="1"/>
  <c r="AQ49" i="9"/>
  <c r="M49" i="9"/>
  <c r="AG49" i="7"/>
  <c r="L20" i="8"/>
  <c r="M20" i="10"/>
  <c r="BH20" i="9"/>
  <c r="BB20" i="9"/>
  <c r="R48" i="9"/>
  <c r="W48" i="9"/>
  <c r="H50" i="9"/>
  <c r="O50" i="9" s="1"/>
  <c r="E50" i="9"/>
  <c r="D50" i="9"/>
  <c r="K50" i="9" s="1"/>
  <c r="F50" i="9"/>
  <c r="G50" i="9"/>
  <c r="C52" i="9"/>
  <c r="B51" i="9"/>
  <c r="AP30" i="5"/>
  <c r="AR30" i="5"/>
  <c r="AQ30" i="5"/>
  <c r="J30" i="7"/>
  <c r="F30" i="7"/>
  <c r="AO30" i="9" s="1"/>
  <c r="I30" i="7"/>
  <c r="M30" i="7"/>
  <c r="E30" i="7"/>
  <c r="AN30" i="9" s="1"/>
  <c r="N30" i="7"/>
  <c r="D30" i="6"/>
  <c r="H30" i="6" s="1"/>
  <c r="K30" i="7"/>
  <c r="H30" i="7"/>
  <c r="L30" i="7"/>
  <c r="D30" i="7"/>
  <c r="AM30" i="9" s="1"/>
  <c r="G30" i="7"/>
  <c r="AV20" i="5"/>
  <c r="I20" i="10" s="1"/>
  <c r="AW20" i="5"/>
  <c r="J20" i="10" s="1"/>
  <c r="C35" i="6"/>
  <c r="B34" i="6"/>
  <c r="C33" i="7"/>
  <c r="B32" i="7"/>
  <c r="AU20" i="5"/>
  <c r="H20" i="10" s="1"/>
  <c r="AT20" i="5"/>
  <c r="G20" i="10" s="1"/>
  <c r="BH28" i="5"/>
  <c r="BB29" i="5"/>
  <c r="BD29" i="5"/>
  <c r="BG29" i="5"/>
  <c r="BE29" i="5"/>
  <c r="BF29" i="5"/>
  <c r="AC30" i="5"/>
  <c r="AI30" i="9" s="1"/>
  <c r="AG30" i="5"/>
  <c r="AA30" i="5"/>
  <c r="S30" i="10" s="1"/>
  <c r="AB30" i="5"/>
  <c r="AH30" i="9" s="1"/>
  <c r="AE30" i="5"/>
  <c r="AI30" i="5"/>
  <c r="AH30" i="5"/>
  <c r="AY30" i="5" s="1"/>
  <c r="L30" i="10" s="1"/>
  <c r="AD30" i="5"/>
  <c r="AJ30" i="9" s="1"/>
  <c r="AF30" i="5"/>
  <c r="BC29" i="5"/>
  <c r="AJ21" i="5"/>
  <c r="S30" i="5"/>
  <c r="U30" i="5"/>
  <c r="T30" i="5"/>
  <c r="R30" i="5"/>
  <c r="H30" i="5"/>
  <c r="G30" i="5"/>
  <c r="P30" i="5"/>
  <c r="Q30" i="5"/>
  <c r="L30" i="5"/>
  <c r="M30" i="5"/>
  <c r="F30" i="5"/>
  <c r="J30" i="5"/>
  <c r="I30" i="5"/>
  <c r="D30" i="5"/>
  <c r="E30" i="5"/>
  <c r="O30" i="5"/>
  <c r="K30" i="5"/>
  <c r="N30" i="5"/>
  <c r="C32" i="5"/>
  <c r="BA32" i="5" s="1"/>
  <c r="B31" i="5"/>
  <c r="CL49" i="11" l="1"/>
  <c r="CJ49" i="11"/>
  <c r="CG49" i="11"/>
  <c r="CH49" i="11"/>
  <c r="BW50" i="11"/>
  <c r="BV50" i="11"/>
  <c r="CF50" i="11" s="1"/>
  <c r="CB50" i="11"/>
  <c r="BZ50" i="11"/>
  <c r="BY50" i="11"/>
  <c r="CI50" i="11" s="1"/>
  <c r="BR51" i="11"/>
  <c r="BP51" i="11"/>
  <c r="BQ51" i="11"/>
  <c r="BO51" i="11"/>
  <c r="Z51" i="11"/>
  <c r="BH51" i="11" s="1"/>
  <c r="AE51" i="11"/>
  <c r="BM51" i="11" s="1"/>
  <c r="AD51" i="11"/>
  <c r="BL51" i="11" s="1"/>
  <c r="AC51" i="11"/>
  <c r="BK51" i="11" s="1"/>
  <c r="AB51" i="11"/>
  <c r="BJ51" i="11" s="1"/>
  <c r="AA51" i="11"/>
  <c r="BI51" i="11" s="1"/>
  <c r="AF51" i="11"/>
  <c r="BN51" i="11" s="1"/>
  <c r="Y51" i="11"/>
  <c r="BG51" i="11" s="1"/>
  <c r="X51" i="11"/>
  <c r="BF51" i="11" s="1"/>
  <c r="W51" i="11"/>
  <c r="BE51" i="11" s="1"/>
  <c r="V51" i="11"/>
  <c r="BD51" i="11" s="1"/>
  <c r="U51" i="11"/>
  <c r="BC51" i="11" s="1"/>
  <c r="T51" i="11"/>
  <c r="BB51" i="11" s="1"/>
  <c r="R51" i="11"/>
  <c r="AZ51" i="11" s="1"/>
  <c r="P51" i="11"/>
  <c r="AX51" i="11" s="1"/>
  <c r="N51" i="11"/>
  <c r="AV51" i="11" s="1"/>
  <c r="L51" i="11"/>
  <c r="AT51" i="11" s="1"/>
  <c r="S51" i="11"/>
  <c r="BA51" i="11" s="1"/>
  <c r="BU51" i="11" s="1"/>
  <c r="CE51" i="11" s="1"/>
  <c r="Q51" i="11"/>
  <c r="AY51" i="11" s="1"/>
  <c r="O51" i="11"/>
  <c r="AW51" i="11" s="1"/>
  <c r="M51" i="11"/>
  <c r="AU51" i="11" s="1"/>
  <c r="K51" i="11"/>
  <c r="AS51" i="11" s="1"/>
  <c r="J51" i="11"/>
  <c r="AR51" i="11" s="1"/>
  <c r="I51" i="11"/>
  <c r="AQ51" i="11" s="1"/>
  <c r="H51" i="11"/>
  <c r="AP51" i="11" s="1"/>
  <c r="G51" i="11"/>
  <c r="AO51" i="11" s="1"/>
  <c r="F51" i="11"/>
  <c r="AN51" i="11" s="1"/>
  <c r="E51" i="11"/>
  <c r="AM51" i="11" s="1"/>
  <c r="BX51" i="11" s="1"/>
  <c r="D51" i="11"/>
  <c r="AL51" i="11" s="1"/>
  <c r="B52" i="11"/>
  <c r="C53" i="11"/>
  <c r="S49" i="9"/>
  <c r="P47" i="9"/>
  <c r="I47" i="9"/>
  <c r="AP47" i="9" s="1"/>
  <c r="V47" i="9"/>
  <c r="AE47" i="9" s="1"/>
  <c r="AU47" i="9" s="1"/>
  <c r="AB47" i="9"/>
  <c r="AD47" i="9"/>
  <c r="AA47" i="9"/>
  <c r="AW47" i="9" s="1"/>
  <c r="AC48" i="9"/>
  <c r="AV48" i="9" s="1"/>
  <c r="Z48" i="9"/>
  <c r="AX30" i="5"/>
  <c r="X49" i="9"/>
  <c r="Z49" i="7"/>
  <c r="AF49" i="7" s="1"/>
  <c r="N50" i="9"/>
  <c r="T50" i="9" s="1"/>
  <c r="AQ50" i="9"/>
  <c r="M50" i="9"/>
  <c r="AG50" i="7"/>
  <c r="L50" i="9"/>
  <c r="S50" i="9" s="1"/>
  <c r="AR50" i="9"/>
  <c r="BJ30" i="9"/>
  <c r="BK30" i="9"/>
  <c r="BI30" i="9"/>
  <c r="V32" i="7"/>
  <c r="Y32" i="7"/>
  <c r="X32" i="7"/>
  <c r="W32" i="7"/>
  <c r="H20" i="8"/>
  <c r="G20" i="8"/>
  <c r="I20" i="8"/>
  <c r="F20" i="8"/>
  <c r="R30" i="8"/>
  <c r="K30" i="8"/>
  <c r="AG21" i="9"/>
  <c r="BM21" i="5"/>
  <c r="BE30" i="9"/>
  <c r="BC30" i="9"/>
  <c r="BD30" i="9"/>
  <c r="P48" i="9"/>
  <c r="V48" i="9"/>
  <c r="AE48" i="9" s="1"/>
  <c r="AU48" i="9" s="1"/>
  <c r="I48" i="9"/>
  <c r="AP48" i="9" s="1"/>
  <c r="AA48" i="9"/>
  <c r="AW48" i="9" s="1"/>
  <c r="AD48" i="9"/>
  <c r="AB48" i="9"/>
  <c r="G51" i="9"/>
  <c r="H51" i="9"/>
  <c r="O51" i="9" s="1"/>
  <c r="E51" i="9"/>
  <c r="D51" i="9"/>
  <c r="K51" i="9" s="1"/>
  <c r="F51" i="9"/>
  <c r="C53" i="9"/>
  <c r="B52" i="9"/>
  <c r="AZ32" i="5"/>
  <c r="E32" i="8"/>
  <c r="P32" i="8" s="1"/>
  <c r="Y34" i="6"/>
  <c r="AF34" i="6" s="1"/>
  <c r="X34" i="6"/>
  <c r="AE34" i="6" s="1"/>
  <c r="W34" i="6"/>
  <c r="AD34" i="6" s="1"/>
  <c r="V34" i="6"/>
  <c r="AC34" i="6" s="1"/>
  <c r="I31" i="7"/>
  <c r="H31" i="7"/>
  <c r="F31" i="7"/>
  <c r="AO31" i="9" s="1"/>
  <c r="D31" i="7"/>
  <c r="AM31" i="9" s="1"/>
  <c r="J31" i="7"/>
  <c r="G31" i="7"/>
  <c r="K31" i="7"/>
  <c r="M31" i="7"/>
  <c r="L31" i="7"/>
  <c r="N31" i="7"/>
  <c r="E31" i="7"/>
  <c r="AN31" i="9" s="1"/>
  <c r="D31" i="6"/>
  <c r="H31" i="6" s="1"/>
  <c r="AV21" i="5"/>
  <c r="I21" i="10" s="1"/>
  <c r="AW21" i="5"/>
  <c r="J21" i="10" s="1"/>
  <c r="C36" i="6"/>
  <c r="B35" i="6"/>
  <c r="B33" i="7"/>
  <c r="C34" i="7"/>
  <c r="AU21" i="5"/>
  <c r="H21" i="10" s="1"/>
  <c r="AT21" i="5"/>
  <c r="G21" i="10" s="1"/>
  <c r="BH29" i="5"/>
  <c r="BB30" i="5"/>
  <c r="BD30" i="5"/>
  <c r="BE30" i="5"/>
  <c r="BF30" i="5"/>
  <c r="AI31" i="5"/>
  <c r="AE31" i="5"/>
  <c r="AH31" i="5"/>
  <c r="AF31" i="5"/>
  <c r="AA31" i="5"/>
  <c r="S31" i="10" s="1"/>
  <c r="AB31" i="5"/>
  <c r="AH31" i="9" s="1"/>
  <c r="AC31" i="5"/>
  <c r="AI31" i="9" s="1"/>
  <c r="AG31" i="5"/>
  <c r="AD31" i="5"/>
  <c r="AJ31" i="9" s="1"/>
  <c r="BG30" i="5"/>
  <c r="BC30" i="5"/>
  <c r="AJ22" i="5"/>
  <c r="U31" i="5"/>
  <c r="S31" i="5"/>
  <c r="Q31" i="5"/>
  <c r="H31" i="5"/>
  <c r="R31" i="5"/>
  <c r="N31" i="5"/>
  <c r="T31" i="5"/>
  <c r="O31" i="5"/>
  <c r="E31" i="5"/>
  <c r="P31" i="5"/>
  <c r="I31" i="5"/>
  <c r="G31" i="5"/>
  <c r="M31" i="5"/>
  <c r="K31" i="5"/>
  <c r="D31" i="5"/>
  <c r="J31" i="5"/>
  <c r="L31" i="5"/>
  <c r="F31" i="5"/>
  <c r="C33" i="5"/>
  <c r="BA33" i="5" s="1"/>
  <c r="B32" i="5"/>
  <c r="AS32" i="5" s="1"/>
  <c r="AS31" i="5" s="1"/>
  <c r="CL50" i="11" l="1"/>
  <c r="CK50" i="11"/>
  <c r="CJ50" i="11"/>
  <c r="CG50" i="11"/>
  <c r="CH50" i="11"/>
  <c r="BW51" i="11"/>
  <c r="BV51" i="11"/>
  <c r="CF51" i="11" s="1"/>
  <c r="CB51" i="11"/>
  <c r="BZ51" i="11"/>
  <c r="BY51" i="11"/>
  <c r="CI51" i="11" s="1"/>
  <c r="BQ52" i="11"/>
  <c r="BP52" i="11"/>
  <c r="BR52" i="11"/>
  <c r="BO52" i="11"/>
  <c r="Z52" i="11"/>
  <c r="BH52" i="11" s="1"/>
  <c r="AF52" i="11"/>
  <c r="BN52" i="11" s="1"/>
  <c r="AE52" i="11"/>
  <c r="BM52" i="11" s="1"/>
  <c r="AD52" i="11"/>
  <c r="BL52" i="11" s="1"/>
  <c r="AC52" i="11"/>
  <c r="BK52" i="11" s="1"/>
  <c r="AB52" i="11"/>
  <c r="BJ52" i="11" s="1"/>
  <c r="AA52" i="11"/>
  <c r="BI52" i="11" s="1"/>
  <c r="Y52" i="11"/>
  <c r="BG52" i="11" s="1"/>
  <c r="X52" i="11"/>
  <c r="BF52" i="11" s="1"/>
  <c r="W52" i="11"/>
  <c r="BE52" i="11" s="1"/>
  <c r="S52" i="11"/>
  <c r="BA52" i="11" s="1"/>
  <c r="BU52" i="11" s="1"/>
  <c r="CE52" i="11" s="1"/>
  <c r="M52" i="11"/>
  <c r="AU52" i="11" s="1"/>
  <c r="V52" i="11"/>
  <c r="BD52" i="11" s="1"/>
  <c r="U52" i="11"/>
  <c r="BC52" i="11" s="1"/>
  <c r="T52" i="11"/>
  <c r="BB52" i="11" s="1"/>
  <c r="R52" i="11"/>
  <c r="AZ52" i="11" s="1"/>
  <c r="Q52" i="11"/>
  <c r="AY52" i="11" s="1"/>
  <c r="P52" i="11"/>
  <c r="AX52" i="11" s="1"/>
  <c r="O52" i="11"/>
  <c r="AW52" i="11" s="1"/>
  <c r="N52" i="11"/>
  <c r="AV52" i="11" s="1"/>
  <c r="L52" i="11"/>
  <c r="AT52" i="11" s="1"/>
  <c r="K52" i="11"/>
  <c r="AS52" i="11" s="1"/>
  <c r="J52" i="11"/>
  <c r="AR52" i="11" s="1"/>
  <c r="I52" i="11"/>
  <c r="AQ52" i="11" s="1"/>
  <c r="H52" i="11"/>
  <c r="AP52" i="11" s="1"/>
  <c r="G52" i="11"/>
  <c r="AO52" i="11" s="1"/>
  <c r="F52" i="11"/>
  <c r="AN52" i="11" s="1"/>
  <c r="E52" i="11"/>
  <c r="AM52" i="11" s="1"/>
  <c r="BX52" i="11" s="1"/>
  <c r="D52" i="11"/>
  <c r="AL52" i="11" s="1"/>
  <c r="C54" i="11"/>
  <c r="B53" i="11"/>
  <c r="R49" i="9"/>
  <c r="W49" i="9"/>
  <c r="AC49" i="9"/>
  <c r="AV49" i="9" s="1"/>
  <c r="Z49" i="9"/>
  <c r="AY31" i="5"/>
  <c r="K30" i="10"/>
  <c r="J30" i="8"/>
  <c r="N51" i="9"/>
  <c r="T51" i="9" s="1"/>
  <c r="AQ51" i="9"/>
  <c r="L51" i="9"/>
  <c r="AR51" i="9"/>
  <c r="X50" i="9"/>
  <c r="Z50" i="7"/>
  <c r="AF50" i="7" s="1"/>
  <c r="M51" i="9"/>
  <c r="AG51" i="7"/>
  <c r="BK31" i="9"/>
  <c r="BJ31" i="9"/>
  <c r="BI31" i="9"/>
  <c r="AE32" i="7"/>
  <c r="W31" i="7"/>
  <c r="AE31" i="7" s="1"/>
  <c r="X31" i="7"/>
  <c r="Y31" i="7"/>
  <c r="V33" i="7"/>
  <c r="AD33" i="7" s="1"/>
  <c r="X33" i="7"/>
  <c r="Y33" i="7"/>
  <c r="W33" i="7"/>
  <c r="AE33" i="7" s="1"/>
  <c r="AD32" i="7"/>
  <c r="V31" i="7"/>
  <c r="AD31" i="7" s="1"/>
  <c r="G21" i="8"/>
  <c r="I21" i="8"/>
  <c r="H21" i="8"/>
  <c r="F21" i="8"/>
  <c r="L21" i="8"/>
  <c r="M21" i="10"/>
  <c r="R31" i="8"/>
  <c r="AG22" i="9"/>
  <c r="BM22" i="5"/>
  <c r="BH21" i="9"/>
  <c r="BB21" i="9"/>
  <c r="BC31" i="9"/>
  <c r="BD31" i="9"/>
  <c r="BE31" i="9"/>
  <c r="R50" i="9"/>
  <c r="W50" i="9"/>
  <c r="G52" i="9"/>
  <c r="D52" i="9"/>
  <c r="K52" i="9" s="1"/>
  <c r="H52" i="9"/>
  <c r="O52" i="9" s="1"/>
  <c r="E52" i="9"/>
  <c r="F52" i="9"/>
  <c r="B53" i="9"/>
  <c r="C54" i="9"/>
  <c r="AZ33" i="5"/>
  <c r="E33" i="8"/>
  <c r="P33" i="8" s="1"/>
  <c r="X35" i="6"/>
  <c r="AE35" i="6" s="1"/>
  <c r="Y35" i="6"/>
  <c r="AF35" i="6" s="1"/>
  <c r="W35" i="6"/>
  <c r="AD35" i="6" s="1"/>
  <c r="V35" i="6"/>
  <c r="AC35" i="6" s="1"/>
  <c r="AP32" i="5"/>
  <c r="AP31" i="5" s="1"/>
  <c r="AR32" i="5"/>
  <c r="AR31" i="5" s="1"/>
  <c r="AX31" i="5" s="1"/>
  <c r="K31" i="10" s="1"/>
  <c r="AQ32" i="5"/>
  <c r="AQ31" i="5" s="1"/>
  <c r="J32" i="7"/>
  <c r="M32" i="7"/>
  <c r="N32" i="7"/>
  <c r="H32" i="7"/>
  <c r="D32" i="6"/>
  <c r="H32" i="6" s="1"/>
  <c r="G32" i="7"/>
  <c r="D32" i="7"/>
  <c r="AM32" i="9" s="1"/>
  <c r="K32" i="7"/>
  <c r="I32" i="7"/>
  <c r="L32" i="7"/>
  <c r="F32" i="7"/>
  <c r="AO32" i="9" s="1"/>
  <c r="E32" i="7"/>
  <c r="AN32" i="9" s="1"/>
  <c r="AV22" i="5"/>
  <c r="I22" i="10" s="1"/>
  <c r="AW22" i="5"/>
  <c r="J22" i="10" s="1"/>
  <c r="C37" i="6"/>
  <c r="B36" i="6"/>
  <c r="B34" i="7"/>
  <c r="C35" i="7"/>
  <c r="AU22" i="5"/>
  <c r="H22" i="10" s="1"/>
  <c r="AT22" i="5"/>
  <c r="G22" i="10" s="1"/>
  <c r="BH30" i="5"/>
  <c r="BD31" i="5"/>
  <c r="BE31" i="5"/>
  <c r="BC31" i="5"/>
  <c r="BF31" i="5"/>
  <c r="BB31" i="5"/>
  <c r="BG31" i="5"/>
  <c r="AG32" i="5"/>
  <c r="AH32" i="5"/>
  <c r="AY32" i="5" s="1"/>
  <c r="AE32" i="5"/>
  <c r="AI32" i="5"/>
  <c r="AD32" i="5"/>
  <c r="AJ32" i="9" s="1"/>
  <c r="AF32" i="5"/>
  <c r="AC32" i="5"/>
  <c r="AI32" i="9" s="1"/>
  <c r="AA32" i="5"/>
  <c r="S32" i="10" s="1"/>
  <c r="AB32" i="5"/>
  <c r="AH32" i="9" s="1"/>
  <c r="AJ23" i="5"/>
  <c r="U32" i="5"/>
  <c r="T32" i="5"/>
  <c r="S32" i="5"/>
  <c r="I32" i="5"/>
  <c r="K32" i="5"/>
  <c r="P32" i="5"/>
  <c r="E32" i="5"/>
  <c r="O32" i="5"/>
  <c r="N32" i="5"/>
  <c r="M32" i="5"/>
  <c r="G32" i="5"/>
  <c r="J32" i="5"/>
  <c r="R32" i="5"/>
  <c r="Q32" i="5"/>
  <c r="D32" i="5"/>
  <c r="L32" i="5"/>
  <c r="F32" i="5"/>
  <c r="H32" i="5"/>
  <c r="C34" i="5"/>
  <c r="BA34" i="5" s="1"/>
  <c r="B33" i="5"/>
  <c r="AS33" i="5" s="1"/>
  <c r="CL51" i="11" l="1"/>
  <c r="CK51" i="11"/>
  <c r="CJ51" i="11"/>
  <c r="CG51" i="11"/>
  <c r="CH51" i="11"/>
  <c r="BW52" i="11"/>
  <c r="BV52" i="11"/>
  <c r="CF52" i="11" s="1"/>
  <c r="CB52" i="11"/>
  <c r="BZ52" i="11"/>
  <c r="BY52" i="11"/>
  <c r="CI52" i="11" s="1"/>
  <c r="BR53" i="11"/>
  <c r="BO53" i="11"/>
  <c r="BQ53" i="11"/>
  <c r="BP53" i="11"/>
  <c r="Z53" i="11"/>
  <c r="BH53" i="11" s="1"/>
  <c r="AF53" i="11"/>
  <c r="BN53" i="11" s="1"/>
  <c r="AD53" i="11"/>
  <c r="BL53" i="11" s="1"/>
  <c r="AB53" i="11"/>
  <c r="BJ53" i="11" s="1"/>
  <c r="AA53" i="11"/>
  <c r="BI53" i="11" s="1"/>
  <c r="AE53" i="11"/>
  <c r="BM53" i="11" s="1"/>
  <c r="AC53" i="11"/>
  <c r="BK53" i="11" s="1"/>
  <c r="Y53" i="11"/>
  <c r="BG53" i="11" s="1"/>
  <c r="X53" i="11"/>
  <c r="BF53" i="11" s="1"/>
  <c r="W53" i="11"/>
  <c r="BE53" i="11" s="1"/>
  <c r="V53" i="11"/>
  <c r="BD53" i="11" s="1"/>
  <c r="U53" i="11"/>
  <c r="BC53" i="11" s="1"/>
  <c r="T53" i="11"/>
  <c r="BB53" i="11" s="1"/>
  <c r="S53" i="11"/>
  <c r="BA53" i="11" s="1"/>
  <c r="BU53" i="11" s="1"/>
  <c r="CE53" i="11" s="1"/>
  <c r="R53" i="11"/>
  <c r="AZ53" i="11" s="1"/>
  <c r="Q53" i="11"/>
  <c r="AY53" i="11" s="1"/>
  <c r="P53" i="11"/>
  <c r="AX53" i="11" s="1"/>
  <c r="O53" i="11"/>
  <c r="AW53" i="11" s="1"/>
  <c r="N53" i="11"/>
  <c r="AV53" i="11" s="1"/>
  <c r="M53" i="11"/>
  <c r="AU53" i="11" s="1"/>
  <c r="L53" i="11"/>
  <c r="AT53" i="11" s="1"/>
  <c r="K53" i="11"/>
  <c r="AS53" i="11" s="1"/>
  <c r="J53" i="11"/>
  <c r="AR53" i="11" s="1"/>
  <c r="H53" i="11"/>
  <c r="AP53" i="11" s="1"/>
  <c r="I53" i="11"/>
  <c r="AQ53" i="11" s="1"/>
  <c r="G53" i="11"/>
  <c r="AO53" i="11" s="1"/>
  <c r="F53" i="11"/>
  <c r="AN53" i="11" s="1"/>
  <c r="E53" i="11"/>
  <c r="AM53" i="11" s="1"/>
  <c r="BX53" i="11" s="1"/>
  <c r="D53" i="11"/>
  <c r="AL53" i="11" s="1"/>
  <c r="B54" i="11"/>
  <c r="C55" i="11"/>
  <c r="S51" i="9"/>
  <c r="P49" i="9"/>
  <c r="I49" i="9"/>
  <c r="AP49" i="9" s="1"/>
  <c r="V49" i="9"/>
  <c r="AE49" i="9" s="1"/>
  <c r="AU49" i="9" s="1"/>
  <c r="AD49" i="9"/>
  <c r="AB49" i="9"/>
  <c r="AA49" i="9"/>
  <c r="AW49" i="9" s="1"/>
  <c r="Z50" i="9"/>
  <c r="AC50" i="9"/>
  <c r="AV50" i="9" s="1"/>
  <c r="K31" i="8"/>
  <c r="L31" i="10"/>
  <c r="X51" i="9"/>
  <c r="Z51" i="7"/>
  <c r="AF51" i="7" s="1"/>
  <c r="M52" i="9"/>
  <c r="AG52" i="7"/>
  <c r="L52" i="9"/>
  <c r="S52" i="9" s="1"/>
  <c r="AR52" i="9"/>
  <c r="N52" i="9"/>
  <c r="T52" i="9" s="1"/>
  <c r="AQ52" i="9"/>
  <c r="BJ32" i="9"/>
  <c r="BK32" i="9"/>
  <c r="BI32" i="9"/>
  <c r="L32" i="10"/>
  <c r="V34" i="7"/>
  <c r="AD34" i="7" s="1"/>
  <c r="X34" i="7"/>
  <c r="Y34" i="7"/>
  <c r="W34" i="7"/>
  <c r="AE34" i="7" s="1"/>
  <c r="H22" i="8"/>
  <c r="I22" i="8"/>
  <c r="L22" i="8"/>
  <c r="M22" i="10"/>
  <c r="F22" i="8"/>
  <c r="G22" i="8"/>
  <c r="R32" i="8"/>
  <c r="J31" i="8"/>
  <c r="K32" i="8"/>
  <c r="BH22" i="9"/>
  <c r="BB22" i="9"/>
  <c r="AG23" i="9"/>
  <c r="BM23" i="5"/>
  <c r="BE32" i="9"/>
  <c r="BD32" i="9"/>
  <c r="BC32" i="9"/>
  <c r="AA50" i="9"/>
  <c r="AW50" i="9" s="1"/>
  <c r="AD50" i="9"/>
  <c r="AB50" i="9"/>
  <c r="P50" i="9"/>
  <c r="I50" i="9"/>
  <c r="AP50" i="9" s="1"/>
  <c r="V50" i="9"/>
  <c r="AE50" i="9" s="1"/>
  <c r="AU50" i="9" s="1"/>
  <c r="E53" i="9"/>
  <c r="H53" i="9"/>
  <c r="O53" i="9" s="1"/>
  <c r="F53" i="9"/>
  <c r="D53" i="9"/>
  <c r="K53" i="9" s="1"/>
  <c r="G53" i="9"/>
  <c r="C55" i="9"/>
  <c r="B54" i="9"/>
  <c r="AZ34" i="5"/>
  <c r="E34" i="8"/>
  <c r="P34" i="8" s="1"/>
  <c r="AX32" i="5"/>
  <c r="K32" i="10" s="1"/>
  <c r="Y36" i="6"/>
  <c r="X36" i="6"/>
  <c r="W36" i="6"/>
  <c r="V36" i="6"/>
  <c r="AP33" i="5"/>
  <c r="AR33" i="5"/>
  <c r="AQ33" i="5"/>
  <c r="H33" i="7"/>
  <c r="D33" i="6"/>
  <c r="H33" i="6" s="1"/>
  <c r="E33" i="7"/>
  <c r="AN33" i="9" s="1"/>
  <c r="M33" i="7"/>
  <c r="D33" i="7"/>
  <c r="AM33" i="9" s="1"/>
  <c r="G33" i="7"/>
  <c r="K33" i="7"/>
  <c r="L33" i="7"/>
  <c r="N33" i="7"/>
  <c r="I33" i="7"/>
  <c r="F33" i="7"/>
  <c r="AO33" i="9" s="1"/>
  <c r="J33" i="7"/>
  <c r="AV23" i="5"/>
  <c r="I23" i="10" s="1"/>
  <c r="AW23" i="5"/>
  <c r="J23" i="10" s="1"/>
  <c r="B37" i="6"/>
  <c r="C38" i="6"/>
  <c r="C36" i="7"/>
  <c r="B35" i="7"/>
  <c r="AU23" i="5"/>
  <c r="H23" i="10" s="1"/>
  <c r="AT23" i="5"/>
  <c r="G23" i="10" s="1"/>
  <c r="BH31" i="5"/>
  <c r="BD32" i="5"/>
  <c r="BG32" i="5"/>
  <c r="BF32" i="5"/>
  <c r="AA33" i="5"/>
  <c r="S33" i="10" s="1"/>
  <c r="AB33" i="5"/>
  <c r="AH33" i="9" s="1"/>
  <c r="AH33" i="5"/>
  <c r="AY33" i="5" s="1"/>
  <c r="L33" i="10" s="1"/>
  <c r="AF33" i="5"/>
  <c r="AD33" i="5"/>
  <c r="AJ33" i="9" s="1"/>
  <c r="AI33" i="5"/>
  <c r="AC33" i="5"/>
  <c r="AI33" i="9" s="1"/>
  <c r="AG33" i="5"/>
  <c r="AE33" i="5"/>
  <c r="BC32" i="5"/>
  <c r="BB32" i="5"/>
  <c r="BE32" i="5"/>
  <c r="AJ24" i="5"/>
  <c r="R33" i="5"/>
  <c r="T33" i="5"/>
  <c r="S33" i="5"/>
  <c r="K33" i="5"/>
  <c r="D33" i="5"/>
  <c r="U33" i="5"/>
  <c r="P33" i="5"/>
  <c r="N33" i="5"/>
  <c r="I33" i="5"/>
  <c r="M33" i="5"/>
  <c r="Q33" i="5"/>
  <c r="H33" i="5"/>
  <c r="J33" i="5"/>
  <c r="L33" i="5"/>
  <c r="E33" i="5"/>
  <c r="F33" i="5"/>
  <c r="O33" i="5"/>
  <c r="G33" i="5"/>
  <c r="C35" i="5"/>
  <c r="BA35" i="5" s="1"/>
  <c r="B34" i="5"/>
  <c r="AS34" i="5" s="1"/>
  <c r="CL52" i="11" l="1"/>
  <c r="CK52" i="11"/>
  <c r="CJ52" i="11"/>
  <c r="CG52" i="11"/>
  <c r="CH52" i="11"/>
  <c r="BW53" i="11"/>
  <c r="BV53" i="11"/>
  <c r="CF53" i="11" s="1"/>
  <c r="CB53" i="11"/>
  <c r="BZ53" i="11"/>
  <c r="BY53" i="11"/>
  <c r="CI53" i="11" s="1"/>
  <c r="BQ54" i="11"/>
  <c r="BP54" i="11"/>
  <c r="BR54" i="11"/>
  <c r="BO54" i="11"/>
  <c r="Z54" i="11"/>
  <c r="BH54" i="11" s="1"/>
  <c r="AE54" i="11"/>
  <c r="BM54" i="11" s="1"/>
  <c r="AD54" i="11"/>
  <c r="BL54" i="11" s="1"/>
  <c r="AB54" i="11"/>
  <c r="BJ54" i="11" s="1"/>
  <c r="AF54" i="11"/>
  <c r="BN54" i="11" s="1"/>
  <c r="AC54" i="11"/>
  <c r="BK54" i="11" s="1"/>
  <c r="AA54" i="11"/>
  <c r="BI54" i="11" s="1"/>
  <c r="Y54" i="11"/>
  <c r="BG54" i="11" s="1"/>
  <c r="X54" i="11"/>
  <c r="BF54" i="11" s="1"/>
  <c r="W54" i="11"/>
  <c r="BE54" i="11" s="1"/>
  <c r="V54" i="11"/>
  <c r="BD54" i="11" s="1"/>
  <c r="U54" i="11"/>
  <c r="BC54" i="11" s="1"/>
  <c r="T54" i="11"/>
  <c r="BB54" i="11" s="1"/>
  <c r="S54" i="11"/>
  <c r="BA54" i="11" s="1"/>
  <c r="BU54" i="11" s="1"/>
  <c r="CE54" i="11" s="1"/>
  <c r="R54" i="11"/>
  <c r="AZ54" i="11" s="1"/>
  <c r="Q54" i="11"/>
  <c r="AY54" i="11" s="1"/>
  <c r="P54" i="11"/>
  <c r="AX54" i="11" s="1"/>
  <c r="O54" i="11"/>
  <c r="AW54" i="11" s="1"/>
  <c r="N54" i="11"/>
  <c r="AV54" i="11" s="1"/>
  <c r="M54" i="11"/>
  <c r="AU54" i="11" s="1"/>
  <c r="L54" i="11"/>
  <c r="AT54" i="11" s="1"/>
  <c r="K54" i="11"/>
  <c r="AS54" i="11" s="1"/>
  <c r="J54" i="11"/>
  <c r="AR54" i="11" s="1"/>
  <c r="I54" i="11"/>
  <c r="AQ54" i="11" s="1"/>
  <c r="H54" i="11"/>
  <c r="AP54" i="11" s="1"/>
  <c r="G54" i="11"/>
  <c r="AO54" i="11" s="1"/>
  <c r="F54" i="11"/>
  <c r="AN54" i="11" s="1"/>
  <c r="E54" i="11"/>
  <c r="AM54" i="11" s="1"/>
  <c r="BX54" i="11" s="1"/>
  <c r="D54" i="11"/>
  <c r="AL54" i="11" s="1"/>
  <c r="C56" i="11"/>
  <c r="B55" i="11"/>
  <c r="R51" i="9"/>
  <c r="W51" i="9"/>
  <c r="AC51" i="9"/>
  <c r="AV51" i="9" s="1"/>
  <c r="Z51" i="9"/>
  <c r="X52" i="9"/>
  <c r="Z52" i="7"/>
  <c r="AF52" i="7" s="1"/>
  <c r="N53" i="9"/>
  <c r="T53" i="9" s="1"/>
  <c r="AQ53" i="9"/>
  <c r="M53" i="9"/>
  <c r="AG53" i="7"/>
  <c r="L53" i="9"/>
  <c r="AR53" i="9"/>
  <c r="BI33" i="9"/>
  <c r="BJ33" i="9"/>
  <c r="BK33" i="9"/>
  <c r="X35" i="7"/>
  <c r="V35" i="7"/>
  <c r="AD35" i="7" s="1"/>
  <c r="W35" i="7"/>
  <c r="AE35" i="7" s="1"/>
  <c r="Y35" i="7"/>
  <c r="I23" i="8"/>
  <c r="G23" i="8"/>
  <c r="H23" i="8"/>
  <c r="L23" i="8"/>
  <c r="M23" i="10"/>
  <c r="F23" i="8"/>
  <c r="K33" i="8"/>
  <c r="J32" i="8"/>
  <c r="R33" i="8"/>
  <c r="BH23" i="9"/>
  <c r="BB23" i="9"/>
  <c r="AG24" i="9"/>
  <c r="BM24" i="5"/>
  <c r="BC33" i="9"/>
  <c r="BD33" i="9"/>
  <c r="BE33" i="9"/>
  <c r="R52" i="9"/>
  <c r="W52" i="9"/>
  <c r="D54" i="9"/>
  <c r="K54" i="9" s="1"/>
  <c r="G54" i="9"/>
  <c r="E54" i="9"/>
  <c r="H54" i="9"/>
  <c r="O54" i="9" s="1"/>
  <c r="F54" i="9"/>
  <c r="C56" i="9"/>
  <c r="B55" i="9"/>
  <c r="AZ35" i="5"/>
  <c r="E35" i="8"/>
  <c r="P35" i="8" s="1"/>
  <c r="AX33" i="5"/>
  <c r="K33" i="10" s="1"/>
  <c r="AD36" i="6"/>
  <c r="AC36" i="6"/>
  <c r="AE36" i="6"/>
  <c r="AF36" i="6"/>
  <c r="AP34" i="5"/>
  <c r="AR34" i="5"/>
  <c r="AQ34" i="5"/>
  <c r="L34" i="7"/>
  <c r="J34" i="7"/>
  <c r="K34" i="7"/>
  <c r="G34" i="7"/>
  <c r="D34" i="6"/>
  <c r="H34" i="6" s="1"/>
  <c r="N34" i="7"/>
  <c r="M34" i="7"/>
  <c r="H34" i="7"/>
  <c r="D34" i="7"/>
  <c r="AM34" i="9" s="1"/>
  <c r="E34" i="7"/>
  <c r="AN34" i="9" s="1"/>
  <c r="F34" i="7"/>
  <c r="AO34" i="9" s="1"/>
  <c r="I34" i="7"/>
  <c r="AV24" i="5"/>
  <c r="I24" i="10" s="1"/>
  <c r="AW24" i="5"/>
  <c r="J24" i="10" s="1"/>
  <c r="B38" i="6"/>
  <c r="C39" i="6"/>
  <c r="C37" i="7"/>
  <c r="B36" i="7"/>
  <c r="AT24" i="5"/>
  <c r="G24" i="10" s="1"/>
  <c r="AU24" i="5"/>
  <c r="H24" i="10" s="1"/>
  <c r="BH32" i="5"/>
  <c r="BF33" i="5"/>
  <c r="BD33" i="5"/>
  <c r="BG33" i="5"/>
  <c r="BC33" i="5"/>
  <c r="BB33" i="5"/>
  <c r="BE33" i="5"/>
  <c r="AG34" i="5"/>
  <c r="AI34" i="5"/>
  <c r="AF34" i="5"/>
  <c r="AH34" i="5"/>
  <c r="AY34" i="5" s="1"/>
  <c r="L34" i="10" s="1"/>
  <c r="AA34" i="5"/>
  <c r="S34" i="10" s="1"/>
  <c r="AB34" i="5"/>
  <c r="AH34" i="9" s="1"/>
  <c r="AD34" i="5"/>
  <c r="AJ34" i="9" s="1"/>
  <c r="AC34" i="5"/>
  <c r="AI34" i="9" s="1"/>
  <c r="AE34" i="5"/>
  <c r="AJ25" i="5"/>
  <c r="U34" i="5"/>
  <c r="T34" i="5"/>
  <c r="E34" i="5"/>
  <c r="H34" i="5"/>
  <c r="Q34" i="5"/>
  <c r="P34" i="5"/>
  <c r="L34" i="5"/>
  <c r="R34" i="5"/>
  <c r="S34" i="5"/>
  <c r="J34" i="5"/>
  <c r="D34" i="5"/>
  <c r="M34" i="5"/>
  <c r="G34" i="5"/>
  <c r="O34" i="5"/>
  <c r="F34" i="5"/>
  <c r="K34" i="5"/>
  <c r="N34" i="5"/>
  <c r="I34" i="5"/>
  <c r="C36" i="5"/>
  <c r="BA36" i="5" s="1"/>
  <c r="B35" i="5"/>
  <c r="AS35" i="5" s="1"/>
  <c r="CL53" i="11" l="1"/>
  <c r="CK53" i="11"/>
  <c r="CJ53" i="11"/>
  <c r="CG53" i="11"/>
  <c r="CH53" i="11"/>
  <c r="BW54" i="11"/>
  <c r="BV54" i="11"/>
  <c r="CF54" i="11" s="1"/>
  <c r="CB54" i="11"/>
  <c r="CK54" i="11"/>
  <c r="BZ54" i="11"/>
  <c r="CJ54" i="11" s="1"/>
  <c r="BY54" i="11"/>
  <c r="CI54" i="11" s="1"/>
  <c r="BR55" i="11"/>
  <c r="BQ55" i="11"/>
  <c r="BO55" i="11"/>
  <c r="BP55" i="11"/>
  <c r="Z55" i="11"/>
  <c r="BH55" i="11" s="1"/>
  <c r="AF55" i="11"/>
  <c r="BN55" i="11" s="1"/>
  <c r="AD55" i="11"/>
  <c r="BL55" i="11" s="1"/>
  <c r="AB55" i="11"/>
  <c r="BJ55" i="11" s="1"/>
  <c r="AA55" i="11"/>
  <c r="BI55" i="11" s="1"/>
  <c r="AE55" i="11"/>
  <c r="BM55" i="11" s="1"/>
  <c r="AC55" i="11"/>
  <c r="BK55" i="11" s="1"/>
  <c r="Y55" i="11"/>
  <c r="BG55" i="11" s="1"/>
  <c r="X55" i="11"/>
  <c r="BF55" i="11" s="1"/>
  <c r="W55" i="11"/>
  <c r="BE55" i="11" s="1"/>
  <c r="V55" i="11"/>
  <c r="BD55" i="11" s="1"/>
  <c r="U55" i="11"/>
  <c r="BC55" i="11" s="1"/>
  <c r="T55" i="11"/>
  <c r="BB55" i="11" s="1"/>
  <c r="S55" i="11"/>
  <c r="BA55" i="11" s="1"/>
  <c r="BU55" i="11" s="1"/>
  <c r="CE55" i="11" s="1"/>
  <c r="R55" i="11"/>
  <c r="AZ55" i="11" s="1"/>
  <c r="Q55" i="11"/>
  <c r="AY55" i="11" s="1"/>
  <c r="P55" i="11"/>
  <c r="AX55" i="11" s="1"/>
  <c r="O55" i="11"/>
  <c r="AW55" i="11" s="1"/>
  <c r="N55" i="11"/>
  <c r="AV55" i="11" s="1"/>
  <c r="M55" i="11"/>
  <c r="AU55" i="11" s="1"/>
  <c r="L55" i="11"/>
  <c r="AT55" i="11" s="1"/>
  <c r="K55" i="11"/>
  <c r="AS55" i="11" s="1"/>
  <c r="J55" i="11"/>
  <c r="AR55" i="11" s="1"/>
  <c r="I55" i="11"/>
  <c r="AQ55" i="11" s="1"/>
  <c r="H55" i="11"/>
  <c r="AP55" i="11" s="1"/>
  <c r="G55" i="11"/>
  <c r="AO55" i="11" s="1"/>
  <c r="F55" i="11"/>
  <c r="AN55" i="11" s="1"/>
  <c r="E55" i="11"/>
  <c r="AM55" i="11" s="1"/>
  <c r="BX55" i="11" s="1"/>
  <c r="D55" i="11"/>
  <c r="AL55" i="11" s="1"/>
  <c r="B56" i="11"/>
  <c r="C57" i="11"/>
  <c r="P51" i="9"/>
  <c r="V51" i="9"/>
  <c r="AE51" i="9" s="1"/>
  <c r="AU51" i="9" s="1"/>
  <c r="I51" i="9"/>
  <c r="AP51" i="9" s="1"/>
  <c r="AD51" i="9"/>
  <c r="AB51" i="9"/>
  <c r="AA51" i="9"/>
  <c r="AW51" i="9" s="1"/>
  <c r="S53" i="9"/>
  <c r="AC52" i="9"/>
  <c r="AV52" i="9" s="1"/>
  <c r="Z52" i="9"/>
  <c r="X53" i="9"/>
  <c r="Z53" i="7"/>
  <c r="AF53" i="7" s="1"/>
  <c r="M54" i="9"/>
  <c r="AG54" i="7"/>
  <c r="L54" i="9"/>
  <c r="AR54" i="9"/>
  <c r="N54" i="9"/>
  <c r="T54" i="9" s="1"/>
  <c r="AQ54" i="9"/>
  <c r="BK34" i="9"/>
  <c r="BJ34" i="9"/>
  <c r="BI34" i="9"/>
  <c r="X36" i="7"/>
  <c r="W36" i="7"/>
  <c r="V36" i="7"/>
  <c r="Y36" i="7"/>
  <c r="H24" i="8"/>
  <c r="I24" i="8"/>
  <c r="L24" i="8"/>
  <c r="M24" i="10"/>
  <c r="G24" i="8"/>
  <c r="F24" i="8"/>
  <c r="R34" i="8"/>
  <c r="K34" i="8"/>
  <c r="J33" i="8"/>
  <c r="AG25" i="9"/>
  <c r="BM25" i="5"/>
  <c r="BB24" i="9"/>
  <c r="BH24" i="9"/>
  <c r="BE34" i="9"/>
  <c r="BD34" i="9"/>
  <c r="BC34" i="9"/>
  <c r="AA52" i="9"/>
  <c r="AW52" i="9" s="1"/>
  <c r="AD52" i="9"/>
  <c r="AB52" i="9"/>
  <c r="P52" i="9"/>
  <c r="V52" i="9"/>
  <c r="AE52" i="9" s="1"/>
  <c r="AU52" i="9" s="1"/>
  <c r="I52" i="9"/>
  <c r="AP52" i="9" s="1"/>
  <c r="F55" i="9"/>
  <c r="D55" i="9"/>
  <c r="K55" i="9" s="1"/>
  <c r="G55" i="9"/>
  <c r="E55" i="9"/>
  <c r="H55" i="9"/>
  <c r="O55" i="9" s="1"/>
  <c r="C57" i="9"/>
  <c r="B56" i="9"/>
  <c r="AZ36" i="5"/>
  <c r="E36" i="8"/>
  <c r="P36" i="8" s="1"/>
  <c r="AX34" i="5"/>
  <c r="K34" i="10" s="1"/>
  <c r="X38" i="6"/>
  <c r="W38" i="6"/>
  <c r="V38" i="6"/>
  <c r="Y38" i="6"/>
  <c r="CL54" i="11" l="1"/>
  <c r="CG54" i="11"/>
  <c r="CH54" i="11"/>
  <c r="BW55" i="11"/>
  <c r="BV55" i="11"/>
  <c r="CF55" i="11" s="1"/>
  <c r="CB55" i="11"/>
  <c r="CK55" i="11"/>
  <c r="BZ55" i="11"/>
  <c r="BY55" i="11"/>
  <c r="CI55" i="11" s="1"/>
  <c r="BR56" i="11"/>
  <c r="BP56" i="11"/>
  <c r="BQ56" i="11"/>
  <c r="BO56" i="11"/>
  <c r="Z56" i="11"/>
  <c r="BH56" i="11" s="1"/>
  <c r="AF56" i="11"/>
  <c r="BN56" i="11" s="1"/>
  <c r="AE56" i="11"/>
  <c r="BM56" i="11" s="1"/>
  <c r="AC56" i="11"/>
  <c r="BK56" i="11" s="1"/>
  <c r="AB56" i="11"/>
  <c r="BJ56" i="11" s="1"/>
  <c r="AD56" i="11"/>
  <c r="BL56" i="11" s="1"/>
  <c r="AA56" i="11"/>
  <c r="BI56" i="11" s="1"/>
  <c r="Y56" i="11"/>
  <c r="BG56" i="11" s="1"/>
  <c r="X56" i="11"/>
  <c r="BF56" i="11" s="1"/>
  <c r="W56" i="11"/>
  <c r="BE56" i="11" s="1"/>
  <c r="V56" i="11"/>
  <c r="BD56" i="11" s="1"/>
  <c r="U56" i="11"/>
  <c r="BC56" i="11" s="1"/>
  <c r="T56" i="11"/>
  <c r="BB56" i="11" s="1"/>
  <c r="S56" i="11"/>
  <c r="BA56" i="11" s="1"/>
  <c r="BU56" i="11" s="1"/>
  <c r="CE56" i="11" s="1"/>
  <c r="R56" i="11"/>
  <c r="AZ56" i="11" s="1"/>
  <c r="Q56" i="11"/>
  <c r="AY56" i="11" s="1"/>
  <c r="P56" i="11"/>
  <c r="AX56" i="11" s="1"/>
  <c r="O56" i="11"/>
  <c r="AW56" i="11" s="1"/>
  <c r="N56" i="11"/>
  <c r="AV56" i="11" s="1"/>
  <c r="M56" i="11"/>
  <c r="AU56" i="11" s="1"/>
  <c r="L56" i="11"/>
  <c r="AT56" i="11" s="1"/>
  <c r="K56" i="11"/>
  <c r="AS56" i="11" s="1"/>
  <c r="I56" i="11"/>
  <c r="AQ56" i="11" s="1"/>
  <c r="J56" i="11"/>
  <c r="AR56" i="11" s="1"/>
  <c r="H56" i="11"/>
  <c r="AP56" i="11" s="1"/>
  <c r="G56" i="11"/>
  <c r="AO56" i="11" s="1"/>
  <c r="F56" i="11"/>
  <c r="AN56" i="11" s="1"/>
  <c r="E56" i="11"/>
  <c r="AM56" i="11" s="1"/>
  <c r="BX56" i="11" s="1"/>
  <c r="D56" i="11"/>
  <c r="AL56" i="11" s="1"/>
  <c r="B57" i="11"/>
  <c r="C58" i="11"/>
  <c r="R53" i="9"/>
  <c r="W53" i="9"/>
  <c r="S54" i="9"/>
  <c r="X54" i="9"/>
  <c r="Z54" i="7"/>
  <c r="AF54" i="7" s="1"/>
  <c r="N55" i="9"/>
  <c r="AQ55" i="9"/>
  <c r="L55" i="9"/>
  <c r="AR55" i="9"/>
  <c r="M55" i="9"/>
  <c r="AG55" i="7"/>
  <c r="AC53" i="9"/>
  <c r="AV53" i="9" s="1"/>
  <c r="Z53" i="9"/>
  <c r="AE36" i="7"/>
  <c r="AD36" i="7"/>
  <c r="L25" i="8"/>
  <c r="M25" i="10"/>
  <c r="J34" i="8"/>
  <c r="BB25" i="9"/>
  <c r="BH25" i="9"/>
  <c r="R54" i="9"/>
  <c r="W54" i="9"/>
  <c r="AB53" i="9"/>
  <c r="AA53" i="9"/>
  <c r="AW53" i="9" s="1"/>
  <c r="AD53" i="9"/>
  <c r="P53" i="9"/>
  <c r="V53" i="9"/>
  <c r="AE53" i="9" s="1"/>
  <c r="AU53" i="9" s="1"/>
  <c r="I53" i="9"/>
  <c r="AP53" i="9" s="1"/>
  <c r="T55" i="9"/>
  <c r="F56" i="9"/>
  <c r="G56" i="9"/>
  <c r="H56" i="9"/>
  <c r="O56" i="9" s="1"/>
  <c r="E56" i="9"/>
  <c r="D56" i="9"/>
  <c r="K56" i="9" s="1"/>
  <c r="S55" i="9"/>
  <c r="C58" i="9"/>
  <c r="B57" i="9"/>
  <c r="AC38" i="6"/>
  <c r="V37" i="6"/>
  <c r="AC37" i="6" s="1"/>
  <c r="AD38" i="6"/>
  <c r="W37" i="6"/>
  <c r="AD37" i="6" s="1"/>
  <c r="AF38" i="6"/>
  <c r="Y37" i="6"/>
  <c r="AF37" i="6" s="1"/>
  <c r="AE38" i="6"/>
  <c r="X37" i="6"/>
  <c r="AE37" i="6" s="1"/>
  <c r="AP35" i="5"/>
  <c r="AR35" i="5"/>
  <c r="AQ35" i="5"/>
  <c r="D35" i="7"/>
  <c r="AM35" i="9" s="1"/>
  <c r="D35" i="6"/>
  <c r="H35" i="6" s="1"/>
  <c r="L35" i="7"/>
  <c r="F35" i="7"/>
  <c r="AO35" i="9" s="1"/>
  <c r="H35" i="7"/>
  <c r="I35" i="7"/>
  <c r="K35" i="7"/>
  <c r="J35" i="7"/>
  <c r="M35" i="7"/>
  <c r="N35" i="7"/>
  <c r="G35" i="7"/>
  <c r="E35" i="7"/>
  <c r="AN35" i="9" s="1"/>
  <c r="AV25" i="5"/>
  <c r="I25" i="10" s="1"/>
  <c r="AW25" i="5"/>
  <c r="J25" i="10" s="1"/>
  <c r="C40" i="6"/>
  <c r="B39" i="6"/>
  <c r="B37" i="7"/>
  <c r="C38" i="7"/>
  <c r="AT25" i="5"/>
  <c r="G25" i="10" s="1"/>
  <c r="AU25" i="5"/>
  <c r="H25" i="10" s="1"/>
  <c r="BH33" i="5"/>
  <c r="BF34" i="5"/>
  <c r="BG34" i="5"/>
  <c r="BD34" i="5"/>
  <c r="BE34" i="5"/>
  <c r="BB34" i="5"/>
  <c r="BC34" i="5"/>
  <c r="AC35" i="5"/>
  <c r="AI35" i="9" s="1"/>
  <c r="AF35" i="5"/>
  <c r="AA35" i="5"/>
  <c r="S35" i="10" s="1"/>
  <c r="AE35" i="5"/>
  <c r="AB35" i="5"/>
  <c r="AH35" i="9" s="1"/>
  <c r="AH35" i="5"/>
  <c r="AY35" i="5" s="1"/>
  <c r="L35" i="10" s="1"/>
  <c r="AD35" i="5"/>
  <c r="AJ35" i="9" s="1"/>
  <c r="AI35" i="5"/>
  <c r="AG35" i="5"/>
  <c r="AJ26" i="5"/>
  <c r="U35" i="5"/>
  <c r="S35" i="5"/>
  <c r="T35" i="5"/>
  <c r="O35" i="5"/>
  <c r="E35" i="5"/>
  <c r="Q35" i="5"/>
  <c r="D35" i="5"/>
  <c r="N35" i="5"/>
  <c r="I35" i="5"/>
  <c r="M35" i="5"/>
  <c r="G35" i="5"/>
  <c r="J35" i="5"/>
  <c r="P35" i="5"/>
  <c r="F35" i="5"/>
  <c r="R35" i="5"/>
  <c r="H35" i="5"/>
  <c r="L35" i="5"/>
  <c r="K35" i="5"/>
  <c r="C37" i="5"/>
  <c r="BA37" i="5" s="1"/>
  <c r="B36" i="5"/>
  <c r="AS36" i="5" s="1"/>
  <c r="CL55" i="11" l="1"/>
  <c r="CJ55" i="11"/>
  <c r="CG55" i="11"/>
  <c r="CH55" i="11"/>
  <c r="BW56" i="11"/>
  <c r="BV56" i="11"/>
  <c r="CF56" i="11" s="1"/>
  <c r="CB56" i="11"/>
  <c r="BZ56" i="11"/>
  <c r="BY56" i="11"/>
  <c r="CI56" i="11" s="1"/>
  <c r="BR57" i="11"/>
  <c r="BP57" i="11"/>
  <c r="BO57" i="11"/>
  <c r="BQ57" i="11"/>
  <c r="Z57" i="11"/>
  <c r="BH57" i="11" s="1"/>
  <c r="AE57" i="11"/>
  <c r="BM57" i="11" s="1"/>
  <c r="AD57" i="11"/>
  <c r="BL57" i="11" s="1"/>
  <c r="AC57" i="11"/>
  <c r="BK57" i="11" s="1"/>
  <c r="AA57" i="11"/>
  <c r="BI57" i="11" s="1"/>
  <c r="AF57" i="11"/>
  <c r="BN57" i="11" s="1"/>
  <c r="AB57" i="11"/>
  <c r="BJ57" i="11" s="1"/>
  <c r="Y57" i="11"/>
  <c r="BG57" i="11" s="1"/>
  <c r="X57" i="11"/>
  <c r="BF57" i="11" s="1"/>
  <c r="W57" i="11"/>
  <c r="BE57" i="11" s="1"/>
  <c r="V57" i="11"/>
  <c r="BD57" i="11" s="1"/>
  <c r="U57" i="11"/>
  <c r="BC57" i="11" s="1"/>
  <c r="T57" i="11"/>
  <c r="BB57" i="11" s="1"/>
  <c r="S57" i="11"/>
  <c r="BA57" i="11" s="1"/>
  <c r="BU57" i="11" s="1"/>
  <c r="CE57" i="11" s="1"/>
  <c r="R57" i="11"/>
  <c r="AZ57" i="11" s="1"/>
  <c r="Q57" i="11"/>
  <c r="AY57" i="11" s="1"/>
  <c r="P57" i="11"/>
  <c r="AX57" i="11" s="1"/>
  <c r="O57" i="11"/>
  <c r="AW57" i="11" s="1"/>
  <c r="N57" i="11"/>
  <c r="AV57" i="11" s="1"/>
  <c r="M57" i="11"/>
  <c r="AU57" i="11" s="1"/>
  <c r="L57" i="11"/>
  <c r="AT57" i="11" s="1"/>
  <c r="K57" i="11"/>
  <c r="AS57" i="11" s="1"/>
  <c r="H57" i="11"/>
  <c r="AP57" i="11" s="1"/>
  <c r="J57" i="11"/>
  <c r="AR57" i="11" s="1"/>
  <c r="I57" i="11"/>
  <c r="AQ57" i="11" s="1"/>
  <c r="G57" i="11"/>
  <c r="AO57" i="11" s="1"/>
  <c r="F57" i="11"/>
  <c r="AN57" i="11" s="1"/>
  <c r="E57" i="11"/>
  <c r="AM57" i="11" s="1"/>
  <c r="BX57" i="11" s="1"/>
  <c r="D57" i="11"/>
  <c r="AL57" i="11" s="1"/>
  <c r="B58" i="11"/>
  <c r="C59" i="11"/>
  <c r="L56" i="9"/>
  <c r="AR56" i="9"/>
  <c r="N56" i="9"/>
  <c r="T56" i="9" s="1"/>
  <c r="AQ56" i="9"/>
  <c r="M56" i="9"/>
  <c r="S56" i="9" s="1"/>
  <c r="AG56" i="7"/>
  <c r="X55" i="9"/>
  <c r="AC55" i="9" s="1"/>
  <c r="AV55" i="9" s="1"/>
  <c r="Z55" i="7"/>
  <c r="AF55" i="7" s="1"/>
  <c r="Z54" i="9"/>
  <c r="AC54" i="9"/>
  <c r="AV54" i="9" s="1"/>
  <c r="AX35" i="5"/>
  <c r="K35" i="10" s="1"/>
  <c r="BJ35" i="9"/>
  <c r="BK35" i="9"/>
  <c r="BI35" i="9"/>
  <c r="H25" i="8"/>
  <c r="G25" i="8"/>
  <c r="F25" i="8"/>
  <c r="I25" i="8"/>
  <c r="K35" i="8"/>
  <c r="R35" i="8"/>
  <c r="AG26" i="9"/>
  <c r="BM26" i="5"/>
  <c r="BE35" i="9"/>
  <c r="BD35" i="9"/>
  <c r="BC35" i="9"/>
  <c r="R55" i="9"/>
  <c r="W55" i="9"/>
  <c r="AA54" i="9"/>
  <c r="AW54" i="9" s="1"/>
  <c r="AB54" i="9"/>
  <c r="AD54" i="9"/>
  <c r="P54" i="9"/>
  <c r="V54" i="9"/>
  <c r="AE54" i="9" s="1"/>
  <c r="AU54" i="9" s="1"/>
  <c r="I54" i="9"/>
  <c r="AP54" i="9" s="1"/>
  <c r="G57" i="9"/>
  <c r="H57" i="9"/>
  <c r="O57" i="9" s="1"/>
  <c r="D57" i="9"/>
  <c r="K57" i="9" s="1"/>
  <c r="E57" i="9"/>
  <c r="F57" i="9"/>
  <c r="C59" i="9"/>
  <c r="B58" i="9"/>
  <c r="AZ37" i="5"/>
  <c r="E37" i="8"/>
  <c r="P37" i="8" s="1"/>
  <c r="V39" i="6"/>
  <c r="AC39" i="6" s="1"/>
  <c r="Y39" i="6"/>
  <c r="AF39" i="6" s="1"/>
  <c r="X39" i="6"/>
  <c r="AE39" i="6" s="1"/>
  <c r="W39" i="6"/>
  <c r="AD39" i="6" s="1"/>
  <c r="AP36" i="5"/>
  <c r="AR36" i="5"/>
  <c r="AQ36" i="5"/>
  <c r="L36" i="7"/>
  <c r="M36" i="7"/>
  <c r="K36" i="7"/>
  <c r="D36" i="7"/>
  <c r="AM36" i="9" s="1"/>
  <c r="D36" i="6"/>
  <c r="H36" i="6" s="1"/>
  <c r="I36" i="7"/>
  <c r="E36" i="7"/>
  <c r="AN36" i="9" s="1"/>
  <c r="F36" i="7"/>
  <c r="AO36" i="9" s="1"/>
  <c r="J36" i="7"/>
  <c r="G36" i="7"/>
  <c r="H36" i="7"/>
  <c r="N36" i="7"/>
  <c r="AV26" i="5"/>
  <c r="I26" i="10" s="1"/>
  <c r="AW26" i="5"/>
  <c r="J26" i="10" s="1"/>
  <c r="C41" i="6"/>
  <c r="B40" i="6"/>
  <c r="C39" i="7"/>
  <c r="B38" i="7"/>
  <c r="AT26" i="5"/>
  <c r="G26" i="10" s="1"/>
  <c r="AU26" i="5"/>
  <c r="H26" i="10" s="1"/>
  <c r="BC35" i="5"/>
  <c r="BH34" i="5"/>
  <c r="BE35" i="5"/>
  <c r="BD35" i="5"/>
  <c r="BF35" i="5"/>
  <c r="BB35" i="5"/>
  <c r="BG35" i="5"/>
  <c r="AF36" i="5"/>
  <c r="AG36" i="5"/>
  <c r="AH36" i="5"/>
  <c r="AY36" i="5" s="1"/>
  <c r="L36" i="10" s="1"/>
  <c r="AA36" i="5"/>
  <c r="S36" i="10" s="1"/>
  <c r="AC36" i="5"/>
  <c r="AI36" i="9" s="1"/>
  <c r="AB36" i="5"/>
  <c r="AH36" i="9" s="1"/>
  <c r="AE36" i="5"/>
  <c r="AI36" i="5"/>
  <c r="AD36" i="5"/>
  <c r="AJ36" i="9" s="1"/>
  <c r="AJ27" i="5"/>
  <c r="S36" i="5"/>
  <c r="T36" i="5"/>
  <c r="P36" i="5"/>
  <c r="F36" i="5"/>
  <c r="G36" i="5"/>
  <c r="I36" i="5"/>
  <c r="L36" i="5"/>
  <c r="R36" i="5"/>
  <c r="E36" i="5"/>
  <c r="Q36" i="5"/>
  <c r="D36" i="5"/>
  <c r="K36" i="5"/>
  <c r="H36" i="5"/>
  <c r="O36" i="5"/>
  <c r="M36" i="5"/>
  <c r="N36" i="5"/>
  <c r="U36" i="5"/>
  <c r="J36" i="5"/>
  <c r="C38" i="5"/>
  <c r="BA38" i="5" s="1"/>
  <c r="B37" i="5"/>
  <c r="CL56" i="11" l="1"/>
  <c r="CJ56" i="11"/>
  <c r="CK56" i="11"/>
  <c r="CG56" i="11"/>
  <c r="CH56" i="11"/>
  <c r="BW57" i="11"/>
  <c r="BV57" i="11"/>
  <c r="CF57" i="11" s="1"/>
  <c r="CB57" i="11"/>
  <c r="CL57" i="11" s="1"/>
  <c r="BZ57" i="11"/>
  <c r="BY57" i="11"/>
  <c r="CI57" i="11" s="1"/>
  <c r="BQ58" i="11"/>
  <c r="BR58" i="11"/>
  <c r="BP58" i="11"/>
  <c r="BO58" i="11"/>
  <c r="Z58" i="11"/>
  <c r="BH58" i="11" s="1"/>
  <c r="AF58" i="11"/>
  <c r="BN58" i="11" s="1"/>
  <c r="AD58" i="11"/>
  <c r="BL58" i="11" s="1"/>
  <c r="AC58" i="11"/>
  <c r="BK58" i="11" s="1"/>
  <c r="AA58" i="11"/>
  <c r="BI58" i="11" s="1"/>
  <c r="AE58" i="11"/>
  <c r="BM58" i="11" s="1"/>
  <c r="AB58" i="11"/>
  <c r="BJ58" i="11" s="1"/>
  <c r="Y58" i="11"/>
  <c r="BG58" i="11" s="1"/>
  <c r="X58" i="11"/>
  <c r="BF58" i="11" s="1"/>
  <c r="W58" i="11"/>
  <c r="BE58" i="11" s="1"/>
  <c r="V58" i="11"/>
  <c r="BD58" i="11" s="1"/>
  <c r="U58" i="11"/>
  <c r="BC58" i="11" s="1"/>
  <c r="T58" i="11"/>
  <c r="BB58" i="11" s="1"/>
  <c r="S58" i="11"/>
  <c r="BA58" i="11" s="1"/>
  <c r="BU58" i="11" s="1"/>
  <c r="CE58" i="11" s="1"/>
  <c r="R58" i="11"/>
  <c r="AZ58" i="11" s="1"/>
  <c r="Q58" i="11"/>
  <c r="AY58" i="11" s="1"/>
  <c r="P58" i="11"/>
  <c r="AX58" i="11" s="1"/>
  <c r="O58" i="11"/>
  <c r="AW58" i="11" s="1"/>
  <c r="N58" i="11"/>
  <c r="AV58" i="11" s="1"/>
  <c r="M58" i="11"/>
  <c r="AU58" i="11" s="1"/>
  <c r="L58" i="11"/>
  <c r="AT58" i="11" s="1"/>
  <c r="K58" i="11"/>
  <c r="AS58" i="11" s="1"/>
  <c r="I58" i="11"/>
  <c r="AQ58" i="11" s="1"/>
  <c r="J58" i="11"/>
  <c r="AR58" i="11" s="1"/>
  <c r="H58" i="11"/>
  <c r="AP58" i="11" s="1"/>
  <c r="G58" i="11"/>
  <c r="AO58" i="11" s="1"/>
  <c r="F58" i="11"/>
  <c r="AN58" i="11" s="1"/>
  <c r="E58" i="11"/>
  <c r="AM58" i="11" s="1"/>
  <c r="BX58" i="11" s="1"/>
  <c r="D58" i="11"/>
  <c r="AL58" i="11" s="1"/>
  <c r="C60" i="11"/>
  <c r="B59" i="11"/>
  <c r="Z55" i="9"/>
  <c r="J35" i="8"/>
  <c r="X56" i="9"/>
  <c r="Z56" i="7"/>
  <c r="AF56" i="7" s="1"/>
  <c r="N57" i="9"/>
  <c r="T57" i="9" s="1"/>
  <c r="AQ57" i="9"/>
  <c r="M57" i="9"/>
  <c r="AG57" i="7"/>
  <c r="L57" i="9"/>
  <c r="S57" i="9" s="1"/>
  <c r="AR57" i="9"/>
  <c r="BJ36" i="9"/>
  <c r="BK36" i="9"/>
  <c r="BI36" i="9"/>
  <c r="W38" i="7"/>
  <c r="X38" i="7"/>
  <c r="V38" i="7"/>
  <c r="Y38" i="7"/>
  <c r="I26" i="8"/>
  <c r="H26" i="8"/>
  <c r="G26" i="8"/>
  <c r="L26" i="8"/>
  <c r="M26" i="10"/>
  <c r="F26" i="8"/>
  <c r="K36" i="8"/>
  <c r="R36" i="8"/>
  <c r="AG27" i="9"/>
  <c r="BM27" i="5"/>
  <c r="BH26" i="9"/>
  <c r="BB26" i="9"/>
  <c r="BC36" i="9"/>
  <c r="BD36" i="9"/>
  <c r="BE36" i="9"/>
  <c r="R56" i="9"/>
  <c r="W56" i="9"/>
  <c r="AD55" i="9"/>
  <c r="AB55" i="9"/>
  <c r="AA55" i="9"/>
  <c r="AW55" i="9" s="1"/>
  <c r="P55" i="9"/>
  <c r="I55" i="9"/>
  <c r="AP55" i="9" s="1"/>
  <c r="V55" i="9"/>
  <c r="AE55" i="9" s="1"/>
  <c r="AU55" i="9" s="1"/>
  <c r="F58" i="9"/>
  <c r="D58" i="9"/>
  <c r="K58" i="9" s="1"/>
  <c r="G58" i="9"/>
  <c r="E58" i="9"/>
  <c r="H58" i="9"/>
  <c r="O58" i="9" s="1"/>
  <c r="B59" i="9"/>
  <c r="C60" i="9"/>
  <c r="AX36" i="5"/>
  <c r="K36" i="10" s="1"/>
  <c r="AZ38" i="5"/>
  <c r="E38" i="8"/>
  <c r="P38" i="8" s="1"/>
  <c r="X40" i="6"/>
  <c r="AE40" i="6" s="1"/>
  <c r="V40" i="6"/>
  <c r="AC40" i="6" s="1"/>
  <c r="W40" i="6"/>
  <c r="AD40" i="6" s="1"/>
  <c r="Y40" i="6"/>
  <c r="AF40" i="6" s="1"/>
  <c r="L37" i="7"/>
  <c r="J37" i="7"/>
  <c r="K37" i="7"/>
  <c r="F37" i="7"/>
  <c r="AO37" i="9" s="1"/>
  <c r="H37" i="7"/>
  <c r="E37" i="7"/>
  <c r="AN37" i="9" s="1"/>
  <c r="D37" i="6"/>
  <c r="H37" i="6" s="1"/>
  <c r="M37" i="7"/>
  <c r="G37" i="7"/>
  <c r="I37" i="7"/>
  <c r="N37" i="7"/>
  <c r="D37" i="7"/>
  <c r="AM37" i="9" s="1"/>
  <c r="AV27" i="5"/>
  <c r="I27" i="10" s="1"/>
  <c r="AW27" i="5"/>
  <c r="J27" i="10" s="1"/>
  <c r="B41" i="6"/>
  <c r="C42" i="6"/>
  <c r="C40" i="7"/>
  <c r="B39" i="7"/>
  <c r="AT27" i="5"/>
  <c r="G27" i="10" s="1"/>
  <c r="AU27" i="5"/>
  <c r="H27" i="10" s="1"/>
  <c r="BH35" i="5"/>
  <c r="BF36" i="5"/>
  <c r="BE36" i="5"/>
  <c r="BB36" i="5"/>
  <c r="BG36" i="5"/>
  <c r="BC36" i="5"/>
  <c r="BD36" i="5"/>
  <c r="AE37" i="5"/>
  <c r="AI37" i="5"/>
  <c r="AA37" i="5"/>
  <c r="S37" i="10" s="1"/>
  <c r="AH37" i="5"/>
  <c r="AC37" i="5"/>
  <c r="AI37" i="9" s="1"/>
  <c r="AD37" i="5"/>
  <c r="AJ37" i="9" s="1"/>
  <c r="AF37" i="5"/>
  <c r="AB37" i="5"/>
  <c r="AH37" i="9" s="1"/>
  <c r="AG37" i="5"/>
  <c r="AJ28" i="5"/>
  <c r="U37" i="5"/>
  <c r="K37" i="5"/>
  <c r="P37" i="5"/>
  <c r="I37" i="5"/>
  <c r="Q37" i="5"/>
  <c r="E37" i="5"/>
  <c r="S37" i="5"/>
  <c r="H37" i="5"/>
  <c r="L37" i="5"/>
  <c r="R37" i="5"/>
  <c r="N37" i="5"/>
  <c r="T37" i="5"/>
  <c r="F37" i="5"/>
  <c r="M37" i="5"/>
  <c r="O37" i="5"/>
  <c r="J37" i="5"/>
  <c r="G37" i="5"/>
  <c r="D37" i="5"/>
  <c r="C39" i="5"/>
  <c r="BA39" i="5" s="1"/>
  <c r="B38" i="5"/>
  <c r="AS38" i="5" s="1"/>
  <c r="AS37" i="5" s="1"/>
  <c r="CJ57" i="11" l="1"/>
  <c r="CK57" i="11"/>
  <c r="CG57" i="11"/>
  <c r="CH57" i="11"/>
  <c r="BW58" i="11"/>
  <c r="BV58" i="11"/>
  <c r="CF58" i="11" s="1"/>
  <c r="CB58" i="11"/>
  <c r="BZ58" i="11"/>
  <c r="BY58" i="11"/>
  <c r="CI58" i="11" s="1"/>
  <c r="BR59" i="11"/>
  <c r="BQ59" i="11"/>
  <c r="BO59" i="11"/>
  <c r="BP59" i="11"/>
  <c r="Z59" i="11"/>
  <c r="BH59" i="11" s="1"/>
  <c r="AF59" i="11"/>
  <c r="BN59" i="11" s="1"/>
  <c r="AE59" i="11"/>
  <c r="BM59" i="11" s="1"/>
  <c r="AC59" i="11"/>
  <c r="BK59" i="11" s="1"/>
  <c r="AA59" i="11"/>
  <c r="BI59" i="11" s="1"/>
  <c r="AD59" i="11"/>
  <c r="BL59" i="11" s="1"/>
  <c r="AB59" i="11"/>
  <c r="BJ59" i="11" s="1"/>
  <c r="X59" i="11"/>
  <c r="BF59" i="11" s="1"/>
  <c r="W59" i="11"/>
  <c r="BE59" i="11" s="1"/>
  <c r="Y59" i="11"/>
  <c r="BG59" i="11" s="1"/>
  <c r="V59" i="11"/>
  <c r="BD59" i="11" s="1"/>
  <c r="U59" i="11"/>
  <c r="BC59" i="11" s="1"/>
  <c r="T59" i="11"/>
  <c r="BB59" i="11" s="1"/>
  <c r="S59" i="11"/>
  <c r="BA59" i="11" s="1"/>
  <c r="BU59" i="11" s="1"/>
  <c r="CE59" i="11" s="1"/>
  <c r="R59" i="11"/>
  <c r="AZ59" i="11" s="1"/>
  <c r="Q59" i="11"/>
  <c r="AY59" i="11" s="1"/>
  <c r="P59" i="11"/>
  <c r="AX59" i="11" s="1"/>
  <c r="O59" i="11"/>
  <c r="AW59" i="11" s="1"/>
  <c r="N59" i="11"/>
  <c r="AV59" i="11" s="1"/>
  <c r="M59" i="11"/>
  <c r="AU59" i="11" s="1"/>
  <c r="L59" i="11"/>
  <c r="AT59" i="11" s="1"/>
  <c r="K59" i="11"/>
  <c r="AS59" i="11" s="1"/>
  <c r="H59" i="11"/>
  <c r="AP59" i="11" s="1"/>
  <c r="J59" i="11"/>
  <c r="AR59" i="11" s="1"/>
  <c r="I59" i="11"/>
  <c r="AQ59" i="11" s="1"/>
  <c r="G59" i="11"/>
  <c r="AO59" i="11" s="1"/>
  <c r="F59" i="11"/>
  <c r="AN59" i="11" s="1"/>
  <c r="E59" i="11"/>
  <c r="AM59" i="11" s="1"/>
  <c r="BX59" i="11" s="1"/>
  <c r="D59" i="11"/>
  <c r="AL59" i="11" s="1"/>
  <c r="B60" i="11"/>
  <c r="C61" i="11"/>
  <c r="AC56" i="9"/>
  <c r="AV56" i="9" s="1"/>
  <c r="Z56" i="9"/>
  <c r="X57" i="9"/>
  <c r="Z57" i="7"/>
  <c r="AF57" i="7" s="1"/>
  <c r="L58" i="9"/>
  <c r="AR58" i="9"/>
  <c r="N58" i="9"/>
  <c r="T58" i="9" s="1"/>
  <c r="AQ58" i="9"/>
  <c r="M58" i="9"/>
  <c r="AG58" i="7"/>
  <c r="BJ37" i="9"/>
  <c r="BK37" i="9"/>
  <c r="BI37" i="9"/>
  <c r="AD38" i="7"/>
  <c r="V37" i="7"/>
  <c r="AD37" i="7" s="1"/>
  <c r="Y39" i="7"/>
  <c r="W39" i="7"/>
  <c r="AE39" i="7" s="1"/>
  <c r="X39" i="7"/>
  <c r="V39" i="7"/>
  <c r="AD39" i="7" s="1"/>
  <c r="Y37" i="7"/>
  <c r="X37" i="7"/>
  <c r="AE38" i="7"/>
  <c r="W37" i="7"/>
  <c r="AE37" i="7" s="1"/>
  <c r="I27" i="8"/>
  <c r="L27" i="8"/>
  <c r="M27" i="10"/>
  <c r="H27" i="8"/>
  <c r="F27" i="8"/>
  <c r="G27" i="8"/>
  <c r="R37" i="8"/>
  <c r="J36" i="8"/>
  <c r="AG28" i="9"/>
  <c r="BM28" i="5"/>
  <c r="BH27" i="9"/>
  <c r="BB27" i="9"/>
  <c r="BD37" i="9"/>
  <c r="BE37" i="9"/>
  <c r="BC37" i="9"/>
  <c r="R57" i="9"/>
  <c r="W57" i="9"/>
  <c r="AA56" i="9"/>
  <c r="AW56" i="9" s="1"/>
  <c r="AD56" i="9"/>
  <c r="AB56" i="9"/>
  <c r="P56" i="9"/>
  <c r="V56" i="9"/>
  <c r="AE56" i="9" s="1"/>
  <c r="AU56" i="9" s="1"/>
  <c r="I56" i="9"/>
  <c r="AP56" i="9" s="1"/>
  <c r="H59" i="9"/>
  <c r="O59" i="9" s="1"/>
  <c r="E59" i="9"/>
  <c r="F59" i="9"/>
  <c r="G59" i="9"/>
  <c r="D59" i="9"/>
  <c r="K59" i="9" s="1"/>
  <c r="C61" i="9"/>
  <c r="B60" i="9"/>
  <c r="AY37" i="5"/>
  <c r="AZ39" i="5"/>
  <c r="E39" i="8"/>
  <c r="P39" i="8" s="1"/>
  <c r="Y41" i="6"/>
  <c r="AF41" i="6" s="1"/>
  <c r="X41" i="6"/>
  <c r="AE41" i="6" s="1"/>
  <c r="V41" i="6"/>
  <c r="AC41" i="6" s="1"/>
  <c r="W41" i="6"/>
  <c r="AD41" i="6" s="1"/>
  <c r="AP38" i="5"/>
  <c r="AP37" i="5" s="1"/>
  <c r="AR38" i="5"/>
  <c r="AR37" i="5" s="1"/>
  <c r="AX37" i="5" s="1"/>
  <c r="K37" i="10" s="1"/>
  <c r="AQ38" i="5"/>
  <c r="AQ37" i="5" s="1"/>
  <c r="N38" i="7"/>
  <c r="H38" i="7"/>
  <c r="I38" i="7"/>
  <c r="J38" i="7"/>
  <c r="K38" i="7"/>
  <c r="E38" i="7"/>
  <c r="AN38" i="9" s="1"/>
  <c r="L38" i="7"/>
  <c r="D38" i="6"/>
  <c r="G38" i="7"/>
  <c r="M38" i="7"/>
  <c r="F38" i="7"/>
  <c r="AO38" i="9" s="1"/>
  <c r="D38" i="7"/>
  <c r="AM38" i="9" s="1"/>
  <c r="AV28" i="5"/>
  <c r="I28" i="10" s="1"/>
  <c r="AW28" i="5"/>
  <c r="J28" i="10" s="1"/>
  <c r="C43" i="6"/>
  <c r="B42" i="6"/>
  <c r="C41" i="7"/>
  <c r="B40" i="7"/>
  <c r="AT28" i="5"/>
  <c r="G28" i="10" s="1"/>
  <c r="AU28" i="5"/>
  <c r="H28" i="10" s="1"/>
  <c r="BH36" i="5"/>
  <c r="BD37" i="5"/>
  <c r="BG37" i="5"/>
  <c r="BC37" i="5"/>
  <c r="AD38" i="5"/>
  <c r="AJ38" i="9" s="1"/>
  <c r="AH38" i="5"/>
  <c r="AY38" i="5" s="1"/>
  <c r="AB38" i="5"/>
  <c r="AH38" i="9" s="1"/>
  <c r="AE38" i="5"/>
  <c r="AA38" i="5"/>
  <c r="S38" i="10" s="1"/>
  <c r="AI38" i="5"/>
  <c r="AG38" i="5"/>
  <c r="AC38" i="5"/>
  <c r="AI38" i="9" s="1"/>
  <c r="AF38" i="5"/>
  <c r="BE37" i="5"/>
  <c r="BF37" i="5"/>
  <c r="BB37" i="5"/>
  <c r="AJ29" i="5"/>
  <c r="U38" i="5"/>
  <c r="S38" i="5"/>
  <c r="R38" i="5"/>
  <c r="G38" i="5"/>
  <c r="F38" i="5"/>
  <c r="J38" i="5"/>
  <c r="O38" i="5"/>
  <c r="Q38" i="5"/>
  <c r="T38" i="5"/>
  <c r="K38" i="5"/>
  <c r="M38" i="5"/>
  <c r="H38" i="5"/>
  <c r="E38" i="5"/>
  <c r="L38" i="5"/>
  <c r="P38" i="5"/>
  <c r="N38" i="5"/>
  <c r="I38" i="5"/>
  <c r="D38" i="5"/>
  <c r="C40" i="5"/>
  <c r="BA40" i="5" s="1"/>
  <c r="B39" i="5"/>
  <c r="AS39" i="5" s="1"/>
  <c r="CL58" i="11" l="1"/>
  <c r="CK58" i="11"/>
  <c r="CJ58" i="11"/>
  <c r="CG58" i="11"/>
  <c r="CH58" i="11"/>
  <c r="BW59" i="11"/>
  <c r="BV59" i="11"/>
  <c r="CF59" i="11" s="1"/>
  <c r="BY59" i="11"/>
  <c r="CI59" i="11" s="1"/>
  <c r="CB59" i="11"/>
  <c r="CK59" i="11"/>
  <c r="BZ59" i="11"/>
  <c r="CJ59" i="11" s="1"/>
  <c r="BR60" i="11"/>
  <c r="BP60" i="11"/>
  <c r="BQ60" i="11"/>
  <c r="BO60" i="11"/>
  <c r="Z60" i="11"/>
  <c r="BH60" i="11" s="1"/>
  <c r="AF60" i="11"/>
  <c r="BN60" i="11" s="1"/>
  <c r="AD60" i="11"/>
  <c r="BL60" i="11" s="1"/>
  <c r="AB60" i="11"/>
  <c r="BJ60" i="11" s="1"/>
  <c r="AE60" i="11"/>
  <c r="BM60" i="11" s="1"/>
  <c r="AC60" i="11"/>
  <c r="BK60" i="11" s="1"/>
  <c r="AA60" i="11"/>
  <c r="BI60" i="11" s="1"/>
  <c r="X60" i="11"/>
  <c r="BF60" i="11" s="1"/>
  <c r="Y60" i="11"/>
  <c r="BG60" i="11" s="1"/>
  <c r="W60" i="11"/>
  <c r="BE60" i="11" s="1"/>
  <c r="V60" i="11"/>
  <c r="BD60" i="11" s="1"/>
  <c r="U60" i="11"/>
  <c r="BC60" i="11" s="1"/>
  <c r="T60" i="11"/>
  <c r="BB60" i="11" s="1"/>
  <c r="S60" i="11"/>
  <c r="BA60" i="11" s="1"/>
  <c r="BU60" i="11" s="1"/>
  <c r="CE60" i="11" s="1"/>
  <c r="R60" i="11"/>
  <c r="AZ60" i="11" s="1"/>
  <c r="Q60" i="11"/>
  <c r="AY60" i="11" s="1"/>
  <c r="P60" i="11"/>
  <c r="AX60" i="11" s="1"/>
  <c r="O60" i="11"/>
  <c r="AW60" i="11" s="1"/>
  <c r="N60" i="11"/>
  <c r="AV60" i="11" s="1"/>
  <c r="M60" i="11"/>
  <c r="AU60" i="11" s="1"/>
  <c r="L60" i="11"/>
  <c r="AT60" i="11" s="1"/>
  <c r="K60" i="11"/>
  <c r="AS60" i="11" s="1"/>
  <c r="I60" i="11"/>
  <c r="AQ60" i="11" s="1"/>
  <c r="J60" i="11"/>
  <c r="AR60" i="11" s="1"/>
  <c r="H60" i="11"/>
  <c r="AP60" i="11" s="1"/>
  <c r="G60" i="11"/>
  <c r="AO60" i="11" s="1"/>
  <c r="F60" i="11"/>
  <c r="AN60" i="11" s="1"/>
  <c r="E60" i="11"/>
  <c r="AM60" i="11" s="1"/>
  <c r="BX60" i="11" s="1"/>
  <c r="D60" i="11"/>
  <c r="AL60" i="11" s="1"/>
  <c r="B61" i="11"/>
  <c r="C62" i="11"/>
  <c r="S58" i="9"/>
  <c r="Z57" i="9"/>
  <c r="AC57" i="9"/>
  <c r="AV57" i="9" s="1"/>
  <c r="X58" i="9"/>
  <c r="Z58" i="7"/>
  <c r="AF58" i="7" s="1"/>
  <c r="N59" i="9"/>
  <c r="T59" i="9" s="1"/>
  <c r="AQ59" i="9"/>
  <c r="M59" i="9"/>
  <c r="AG59" i="7"/>
  <c r="L59" i="9"/>
  <c r="S59" i="9" s="1"/>
  <c r="AR59" i="9"/>
  <c r="BK38" i="9"/>
  <c r="BJ38" i="9"/>
  <c r="BI38" i="9"/>
  <c r="Y40" i="7"/>
  <c r="W40" i="7"/>
  <c r="AE40" i="7" s="1"/>
  <c r="V40" i="7"/>
  <c r="AD40" i="7" s="1"/>
  <c r="X40" i="7"/>
  <c r="L37" i="10"/>
  <c r="L38" i="10"/>
  <c r="I28" i="8"/>
  <c r="L28" i="8"/>
  <c r="M28" i="10"/>
  <c r="F28" i="8"/>
  <c r="H28" i="8"/>
  <c r="G28" i="8"/>
  <c r="R38" i="8"/>
  <c r="K37" i="8"/>
  <c r="K38" i="8"/>
  <c r="J37" i="8"/>
  <c r="AG29" i="9"/>
  <c r="BM29" i="5"/>
  <c r="BB28" i="9"/>
  <c r="BH28" i="9"/>
  <c r="BC38" i="9"/>
  <c r="BE38" i="9"/>
  <c r="BD38" i="9"/>
  <c r="AD57" i="9"/>
  <c r="AA57" i="9"/>
  <c r="AW57" i="9" s="1"/>
  <c r="AB57" i="9"/>
  <c r="P57" i="9"/>
  <c r="V57" i="9"/>
  <c r="AE57" i="9" s="1"/>
  <c r="AU57" i="9" s="1"/>
  <c r="I57" i="9"/>
  <c r="AP57" i="9" s="1"/>
  <c r="H60" i="9"/>
  <c r="E60" i="9"/>
  <c r="AR60" i="9" s="1"/>
  <c r="F60" i="9"/>
  <c r="AG60" i="7" s="1"/>
  <c r="G60" i="9"/>
  <c r="AQ60" i="9" s="1"/>
  <c r="D60" i="9"/>
  <c r="C62" i="9"/>
  <c r="B61" i="9"/>
  <c r="AZ40" i="5"/>
  <c r="E40" i="8"/>
  <c r="P40" i="8" s="1"/>
  <c r="AX38" i="5"/>
  <c r="K38" i="10" s="1"/>
  <c r="X42" i="6"/>
  <c r="W42" i="6"/>
  <c r="V42" i="6"/>
  <c r="Y42" i="6"/>
  <c r="AP39" i="5"/>
  <c r="AR39" i="5"/>
  <c r="AQ39" i="5"/>
  <c r="N39" i="7"/>
  <c r="F39" i="7"/>
  <c r="AO39" i="9" s="1"/>
  <c r="G39" i="7"/>
  <c r="E39" i="7"/>
  <c r="AN39" i="9" s="1"/>
  <c r="J39" i="7"/>
  <c r="D39" i="6"/>
  <c r="I39" i="7"/>
  <c r="H39" i="7"/>
  <c r="L39" i="7"/>
  <c r="M39" i="7"/>
  <c r="K39" i="7"/>
  <c r="D39" i="7"/>
  <c r="AM39" i="9" s="1"/>
  <c r="H38" i="6"/>
  <c r="AV29" i="5"/>
  <c r="I29" i="10" s="1"/>
  <c r="AW29" i="5"/>
  <c r="J29" i="10" s="1"/>
  <c r="C44" i="6"/>
  <c r="B43" i="6"/>
  <c r="B41" i="7"/>
  <c r="C42" i="7"/>
  <c r="AT29" i="5"/>
  <c r="G29" i="10" s="1"/>
  <c r="AU29" i="5"/>
  <c r="H29" i="10" s="1"/>
  <c r="BB38" i="5"/>
  <c r="BH37" i="5"/>
  <c r="BF38" i="5"/>
  <c r="BC38" i="5"/>
  <c r="BD38" i="5"/>
  <c r="AG39" i="5"/>
  <c r="AE39" i="5"/>
  <c r="AC39" i="5"/>
  <c r="AI39" i="9" s="1"/>
  <c r="AA39" i="5"/>
  <c r="S39" i="10" s="1"/>
  <c r="AH39" i="5"/>
  <c r="AY39" i="5" s="1"/>
  <c r="L39" i="10" s="1"/>
  <c r="AD39" i="5"/>
  <c r="AJ39" i="9" s="1"/>
  <c r="AF39" i="5"/>
  <c r="AB39" i="5"/>
  <c r="AH39" i="9" s="1"/>
  <c r="AI39" i="5"/>
  <c r="BE38" i="5"/>
  <c r="BG38" i="5"/>
  <c r="AJ30" i="5"/>
  <c r="S39" i="5"/>
  <c r="T39" i="5"/>
  <c r="I39" i="5"/>
  <c r="Q39" i="5"/>
  <c r="N39" i="5"/>
  <c r="H39" i="5"/>
  <c r="D39" i="5"/>
  <c r="R39" i="5"/>
  <c r="U39" i="5"/>
  <c r="L39" i="5"/>
  <c r="K39" i="5"/>
  <c r="F39" i="5"/>
  <c r="P39" i="5"/>
  <c r="O39" i="5"/>
  <c r="M39" i="5"/>
  <c r="G39" i="5"/>
  <c r="E39" i="5"/>
  <c r="J39" i="5"/>
  <c r="C41" i="5"/>
  <c r="BA41" i="5" s="1"/>
  <c r="B40" i="5"/>
  <c r="AS40" i="5" s="1"/>
  <c r="CL59" i="11" l="1"/>
  <c r="CG59" i="11"/>
  <c r="CH59" i="11"/>
  <c r="BW60" i="11"/>
  <c r="BV60" i="11"/>
  <c r="CF60" i="11" s="1"/>
  <c r="CB60" i="11"/>
  <c r="BZ60" i="11"/>
  <c r="BY60" i="11"/>
  <c r="CI60" i="11" s="1"/>
  <c r="Z61" i="11"/>
  <c r="AF61" i="11"/>
  <c r="AD61" i="11"/>
  <c r="AB61" i="11"/>
  <c r="AE61" i="11"/>
  <c r="AC61" i="11"/>
  <c r="AA61" i="11"/>
  <c r="Y61" i="11"/>
  <c r="BG61" i="11" s="1"/>
  <c r="X61" i="11"/>
  <c r="W61" i="11"/>
  <c r="V61" i="11"/>
  <c r="BD61" i="11" s="1"/>
  <c r="U61" i="11"/>
  <c r="T61" i="11"/>
  <c r="S61" i="11"/>
  <c r="R61" i="11"/>
  <c r="Q61" i="11"/>
  <c r="P61" i="11"/>
  <c r="O61" i="11"/>
  <c r="N61" i="11"/>
  <c r="M61" i="11"/>
  <c r="L61" i="11"/>
  <c r="K61" i="11"/>
  <c r="I61" i="11"/>
  <c r="J61" i="11"/>
  <c r="H61" i="11"/>
  <c r="G61" i="11"/>
  <c r="AO61" i="11" s="1"/>
  <c r="F61" i="11"/>
  <c r="AN61" i="11" s="1"/>
  <c r="E61" i="11"/>
  <c r="AM61" i="11" s="1"/>
  <c r="D61" i="11"/>
  <c r="AL61" i="11" s="1"/>
  <c r="B62" i="11"/>
  <c r="C63" i="11"/>
  <c r="R58" i="9"/>
  <c r="W58" i="9"/>
  <c r="AC58" i="9"/>
  <c r="AV58" i="9" s="1"/>
  <c r="Z58" i="9"/>
  <c r="X59" i="9"/>
  <c r="Z59" i="7"/>
  <c r="AF59" i="7" s="1"/>
  <c r="BK39" i="9"/>
  <c r="BJ39" i="9"/>
  <c r="BI39" i="9"/>
  <c r="Y41" i="7"/>
  <c r="W41" i="7"/>
  <c r="AE41" i="7" s="1"/>
  <c r="V41" i="7"/>
  <c r="AD41" i="7" s="1"/>
  <c r="X41" i="7"/>
  <c r="G29" i="8"/>
  <c r="L29" i="8"/>
  <c r="M29" i="10"/>
  <c r="F29" i="8"/>
  <c r="I29" i="8"/>
  <c r="H29" i="8"/>
  <c r="R39" i="8"/>
  <c r="K39" i="8"/>
  <c r="J38" i="8"/>
  <c r="AG30" i="9"/>
  <c r="BM30" i="5"/>
  <c r="BH29" i="9"/>
  <c r="BB29" i="9"/>
  <c r="BD39" i="9"/>
  <c r="BE39" i="9"/>
  <c r="BC39" i="9"/>
  <c r="R59" i="9"/>
  <c r="W59" i="9"/>
  <c r="AA58" i="9"/>
  <c r="AW58" i="9" s="1"/>
  <c r="AD58" i="9"/>
  <c r="AB58" i="9"/>
  <c r="P58" i="9"/>
  <c r="I58" i="9"/>
  <c r="AP58" i="9" s="1"/>
  <c r="V58" i="9"/>
  <c r="AE58" i="9" s="1"/>
  <c r="AU58" i="9" s="1"/>
  <c r="K60" i="9"/>
  <c r="N60" i="9"/>
  <c r="M60" i="9"/>
  <c r="L60" i="9"/>
  <c r="O60" i="9"/>
  <c r="C63" i="9"/>
  <c r="B62" i="9"/>
  <c r="AZ41" i="5"/>
  <c r="E41" i="8"/>
  <c r="P41" i="8" s="1"/>
  <c r="AX39" i="5"/>
  <c r="K39" i="10" s="1"/>
  <c r="AC42" i="6"/>
  <c r="AF42" i="6"/>
  <c r="AD42" i="6"/>
  <c r="AE42" i="6"/>
  <c r="AP40" i="5"/>
  <c r="AR40" i="5"/>
  <c r="AQ40" i="5"/>
  <c r="M40" i="7"/>
  <c r="N40" i="7" s="1"/>
  <c r="D40" i="6"/>
  <c r="I40" i="7"/>
  <c r="D40" i="7"/>
  <c r="AM40" i="9" s="1"/>
  <c r="J40" i="7"/>
  <c r="K40" i="7"/>
  <c r="H40" i="7"/>
  <c r="L40" i="7"/>
  <c r="G40" i="7"/>
  <c r="F40" i="7"/>
  <c r="AO40" i="9" s="1"/>
  <c r="E40" i="7"/>
  <c r="AN40" i="9" s="1"/>
  <c r="H39" i="6"/>
  <c r="AV30" i="5"/>
  <c r="I30" i="10" s="1"/>
  <c r="AW30" i="5"/>
  <c r="J30" i="10" s="1"/>
  <c r="C45" i="6"/>
  <c r="B44" i="6"/>
  <c r="B42" i="7"/>
  <c r="C43" i="7"/>
  <c r="AU30" i="5"/>
  <c r="H30" i="10" s="1"/>
  <c r="AT30" i="5"/>
  <c r="G30" i="10" s="1"/>
  <c r="BH38" i="5"/>
  <c r="BF39" i="5"/>
  <c r="BD39" i="5"/>
  <c r="BE39" i="5"/>
  <c r="BC39" i="5"/>
  <c r="BG39" i="5"/>
  <c r="BB39" i="5"/>
  <c r="AF40" i="5"/>
  <c r="AE40" i="5"/>
  <c r="AH40" i="5"/>
  <c r="AY40" i="5" s="1"/>
  <c r="L40" i="10" s="1"/>
  <c r="AG40" i="5"/>
  <c r="AI40" i="5"/>
  <c r="AD40" i="5"/>
  <c r="AJ40" i="9" s="1"/>
  <c r="AB40" i="5"/>
  <c r="AH40" i="9" s="1"/>
  <c r="AA40" i="5"/>
  <c r="S40" i="10" s="1"/>
  <c r="AC40" i="5"/>
  <c r="AI40" i="9" s="1"/>
  <c r="AJ31" i="5"/>
  <c r="R40" i="5"/>
  <c r="S40" i="5"/>
  <c r="G40" i="5"/>
  <c r="L40" i="5"/>
  <c r="U40" i="5"/>
  <c r="O40" i="5"/>
  <c r="F40" i="5"/>
  <c r="D40" i="5"/>
  <c r="J40" i="5"/>
  <c r="K40" i="5"/>
  <c r="T40" i="5"/>
  <c r="M40" i="5"/>
  <c r="P40" i="5"/>
  <c r="Q40" i="5"/>
  <c r="I40" i="5"/>
  <c r="E40" i="5"/>
  <c r="N40" i="5"/>
  <c r="H40" i="5"/>
  <c r="C42" i="5"/>
  <c r="BA42" i="5" s="1"/>
  <c r="B41" i="5"/>
  <c r="AS41" i="5" s="1"/>
  <c r="CJ60" i="11" l="1"/>
  <c r="CK60" i="11"/>
  <c r="CL60" i="11"/>
  <c r="CG60" i="11"/>
  <c r="CH60" i="11"/>
  <c r="BP61" i="11"/>
  <c r="BR61" i="11"/>
  <c r="BO61" i="11"/>
  <c r="BQ61" i="11"/>
  <c r="BH61" i="11"/>
  <c r="BN61" i="11"/>
  <c r="BL61" i="11"/>
  <c r="BJ61" i="11"/>
  <c r="BM61" i="11"/>
  <c r="BK61" i="11"/>
  <c r="BI61" i="11"/>
  <c r="BF61" i="11"/>
  <c r="BE61" i="11"/>
  <c r="BC61" i="11"/>
  <c r="BB61" i="11"/>
  <c r="BA61" i="11"/>
  <c r="BU61" i="11" s="1"/>
  <c r="CE61" i="11" s="1"/>
  <c r="AZ61" i="11"/>
  <c r="AY61" i="11"/>
  <c r="AX61" i="11"/>
  <c r="AW61" i="11"/>
  <c r="AV61" i="11"/>
  <c r="AU61" i="11"/>
  <c r="AT61" i="11"/>
  <c r="AS61" i="11"/>
  <c r="AQ61" i="11"/>
  <c r="AR61" i="11"/>
  <c r="AP61" i="11"/>
  <c r="C64" i="11"/>
  <c r="B63" i="11"/>
  <c r="AC59" i="9"/>
  <c r="AV59" i="9" s="1"/>
  <c r="Z59" i="9"/>
  <c r="T60" i="9"/>
  <c r="X60" i="9"/>
  <c r="Z60" i="7"/>
  <c r="AF60" i="7" s="1"/>
  <c r="BJ40" i="9"/>
  <c r="BK40" i="9"/>
  <c r="BI40" i="9"/>
  <c r="Y42" i="7"/>
  <c r="V42" i="7"/>
  <c r="W42" i="7"/>
  <c r="X42" i="7"/>
  <c r="I30" i="8"/>
  <c r="H30" i="8"/>
  <c r="L30" i="8"/>
  <c r="M30" i="10"/>
  <c r="G30" i="8"/>
  <c r="F30" i="8"/>
  <c r="J39" i="8"/>
  <c r="K40" i="8"/>
  <c r="R40" i="8"/>
  <c r="AG31" i="9"/>
  <c r="BM31" i="5"/>
  <c r="BH30" i="9"/>
  <c r="BB30" i="9"/>
  <c r="BC40" i="9"/>
  <c r="BD40" i="9"/>
  <c r="BE40" i="9"/>
  <c r="AB59" i="9"/>
  <c r="AA59" i="9"/>
  <c r="AW59" i="9" s="1"/>
  <c r="AD59" i="9"/>
  <c r="P59" i="9"/>
  <c r="I59" i="9"/>
  <c r="AP59" i="9" s="1"/>
  <c r="V59" i="9"/>
  <c r="AE59" i="9" s="1"/>
  <c r="AU59" i="9" s="1"/>
  <c r="F62" i="9"/>
  <c r="AG62" i="7" s="1"/>
  <c r="D62" i="9"/>
  <c r="G62" i="9"/>
  <c r="AQ62" i="9" s="1"/>
  <c r="E62" i="9"/>
  <c r="AR62" i="9" s="1"/>
  <c r="H62" i="9"/>
  <c r="S60" i="9"/>
  <c r="C64" i="9"/>
  <c r="B63" i="9"/>
  <c r="AX40" i="5"/>
  <c r="K40" i="10" s="1"/>
  <c r="AZ42" i="5"/>
  <c r="E42" i="8"/>
  <c r="P42" i="8" s="1"/>
  <c r="Y44" i="6"/>
  <c r="X44" i="6"/>
  <c r="W44" i="6"/>
  <c r="V44" i="6"/>
  <c r="H40" i="6"/>
  <c r="AP41" i="5"/>
  <c r="AR41" i="5"/>
  <c r="AQ41" i="5"/>
  <c r="J41" i="7"/>
  <c r="H41" i="7"/>
  <c r="D41" i="7"/>
  <c r="AM41" i="9" s="1"/>
  <c r="G41" i="7"/>
  <c r="I41" i="7"/>
  <c r="L41" i="7"/>
  <c r="N41" i="7"/>
  <c r="M41" i="7"/>
  <c r="D41" i="6"/>
  <c r="F41" i="7"/>
  <c r="AO41" i="9" s="1"/>
  <c r="K41" i="7"/>
  <c r="E41" i="7"/>
  <c r="AN41" i="9" s="1"/>
  <c r="AV31" i="5"/>
  <c r="I31" i="10" s="1"/>
  <c r="AW31" i="5"/>
  <c r="J31" i="10" s="1"/>
  <c r="B45" i="6"/>
  <c r="C46" i="6"/>
  <c r="C44" i="7"/>
  <c r="B43" i="7"/>
  <c r="AU31" i="5"/>
  <c r="H31" i="10" s="1"/>
  <c r="AT31" i="5"/>
  <c r="G31" i="10" s="1"/>
  <c r="BH39" i="5"/>
  <c r="BE40" i="5"/>
  <c r="BF40" i="5"/>
  <c r="BG40" i="5"/>
  <c r="BD40" i="5"/>
  <c r="BC40" i="5"/>
  <c r="AE41" i="5"/>
  <c r="AH41" i="5"/>
  <c r="AY41" i="5" s="1"/>
  <c r="L41" i="10" s="1"/>
  <c r="AC41" i="5"/>
  <c r="AI41" i="9" s="1"/>
  <c r="AF41" i="5"/>
  <c r="AG41" i="5"/>
  <c r="AA41" i="5"/>
  <c r="S41" i="10" s="1"/>
  <c r="AI41" i="5"/>
  <c r="AD41" i="5"/>
  <c r="AJ41" i="9" s="1"/>
  <c r="AB41" i="5"/>
  <c r="AH41" i="9" s="1"/>
  <c r="BB40" i="5"/>
  <c r="AJ32" i="5"/>
  <c r="S41" i="5"/>
  <c r="R41" i="5"/>
  <c r="E41" i="5"/>
  <c r="M41" i="5"/>
  <c r="J41" i="5"/>
  <c r="N41" i="5"/>
  <c r="O41" i="5"/>
  <c r="I41" i="5"/>
  <c r="U41" i="5"/>
  <c r="Q41" i="5"/>
  <c r="K41" i="5"/>
  <c r="H41" i="5"/>
  <c r="P41" i="5"/>
  <c r="D41" i="5"/>
  <c r="F41" i="5"/>
  <c r="L41" i="5"/>
  <c r="G41" i="5"/>
  <c r="T41" i="5"/>
  <c r="C43" i="5"/>
  <c r="BA43" i="5" s="1"/>
  <c r="B42" i="5"/>
  <c r="AS42" i="5" s="1"/>
  <c r="BW61" i="11" l="1"/>
  <c r="BV61" i="11"/>
  <c r="CF61" i="11" s="1"/>
  <c r="CB61" i="11"/>
  <c r="BY61" i="11"/>
  <c r="BZ61" i="11"/>
  <c r="CJ61" i="11" s="1"/>
  <c r="BX61" i="11"/>
  <c r="CH61" i="11" s="1"/>
  <c r="Z63" i="11"/>
  <c r="AE63" i="11"/>
  <c r="AB63" i="11"/>
  <c r="AF63" i="11"/>
  <c r="AD63" i="11"/>
  <c r="AC63" i="11"/>
  <c r="AA63" i="11"/>
  <c r="Y63" i="11"/>
  <c r="X63" i="11"/>
  <c r="W63" i="11"/>
  <c r="V63" i="11"/>
  <c r="U63" i="11"/>
  <c r="T63" i="11"/>
  <c r="S63" i="11"/>
  <c r="R63" i="11"/>
  <c r="Q63" i="11"/>
  <c r="P63" i="11"/>
  <c r="O63" i="11"/>
  <c r="N63" i="11"/>
  <c r="M63" i="11"/>
  <c r="L63" i="11"/>
  <c r="K63" i="11"/>
  <c r="I63" i="11"/>
  <c r="H63" i="11"/>
  <c r="J63" i="11"/>
  <c r="G63" i="11"/>
  <c r="F63" i="11"/>
  <c r="E63" i="11"/>
  <c r="D63" i="11"/>
  <c r="B64" i="11"/>
  <c r="C65" i="11"/>
  <c r="AC60" i="9"/>
  <c r="AV60" i="9" s="1"/>
  <c r="Z60" i="9"/>
  <c r="BJ41" i="9"/>
  <c r="BK41" i="9"/>
  <c r="BI41" i="9"/>
  <c r="AE42" i="7"/>
  <c r="AD42" i="7"/>
  <c r="H31" i="8"/>
  <c r="L31" i="8"/>
  <c r="M31" i="10"/>
  <c r="I31" i="8"/>
  <c r="F31" i="8"/>
  <c r="G31" i="8"/>
  <c r="K41" i="8"/>
  <c r="J40" i="8"/>
  <c r="R41" i="8"/>
  <c r="BH31" i="9"/>
  <c r="BB31" i="9"/>
  <c r="AG32" i="9"/>
  <c r="BM32" i="5"/>
  <c r="BC41" i="9"/>
  <c r="BD41" i="9"/>
  <c r="BE41" i="9"/>
  <c r="R60" i="9"/>
  <c r="W60" i="9"/>
  <c r="H63" i="9"/>
  <c r="O63" i="9" s="1"/>
  <c r="E63" i="9"/>
  <c r="D63" i="9"/>
  <c r="K63" i="9" s="1"/>
  <c r="G63" i="9"/>
  <c r="F63" i="9"/>
  <c r="O62" i="9"/>
  <c r="H61" i="9"/>
  <c r="O61" i="9" s="1"/>
  <c r="L62" i="9"/>
  <c r="E61" i="9"/>
  <c r="N62" i="9"/>
  <c r="G61" i="9"/>
  <c r="K62" i="9"/>
  <c r="D61" i="9"/>
  <c r="K61" i="9" s="1"/>
  <c r="M62" i="9"/>
  <c r="F61" i="9"/>
  <c r="C65" i="9"/>
  <c r="B65" i="9" s="1"/>
  <c r="B64" i="9"/>
  <c r="AZ43" i="5"/>
  <c r="E43" i="8"/>
  <c r="P43" i="8" s="1"/>
  <c r="V45" i="6"/>
  <c r="AC45" i="6" s="1"/>
  <c r="W45" i="6"/>
  <c r="AD45" i="6" s="1"/>
  <c r="Y45" i="6"/>
  <c r="AF45" i="6" s="1"/>
  <c r="X45" i="6"/>
  <c r="AE45" i="6" s="1"/>
  <c r="AC44" i="6"/>
  <c r="V43" i="6"/>
  <c r="AC43" i="6" s="1"/>
  <c r="AD44" i="6"/>
  <c r="W43" i="6"/>
  <c r="AD43" i="6" s="1"/>
  <c r="AE44" i="6"/>
  <c r="X43" i="6"/>
  <c r="AE43" i="6" s="1"/>
  <c r="AF44" i="6"/>
  <c r="Y43" i="6"/>
  <c r="AF43" i="6" s="1"/>
  <c r="AX41" i="5"/>
  <c r="K41" i="10" s="1"/>
  <c r="AP42" i="5"/>
  <c r="AR42" i="5"/>
  <c r="AQ42" i="5"/>
  <c r="E42" i="7"/>
  <c r="AN42" i="9" s="1"/>
  <c r="F42" i="7"/>
  <c r="AO42" i="9" s="1"/>
  <c r="K42" i="7"/>
  <c r="M42" i="7"/>
  <c r="N42" i="7"/>
  <c r="G42" i="7"/>
  <c r="L42" i="7"/>
  <c r="D42" i="7"/>
  <c r="AM42" i="9" s="1"/>
  <c r="D42" i="6"/>
  <c r="J42" i="7"/>
  <c r="H42" i="7"/>
  <c r="I42" i="7"/>
  <c r="H41" i="6"/>
  <c r="AV32" i="5"/>
  <c r="I32" i="10" s="1"/>
  <c r="AW32" i="5"/>
  <c r="J32" i="10" s="1"/>
  <c r="B46" i="6"/>
  <c r="C47" i="6"/>
  <c r="C45" i="7"/>
  <c r="B44" i="7"/>
  <c r="AU32" i="5"/>
  <c r="H32" i="10" s="1"/>
  <c r="AT32" i="5"/>
  <c r="G32" i="10" s="1"/>
  <c r="BH40" i="5"/>
  <c r="BG41" i="5"/>
  <c r="BD41" i="5"/>
  <c r="BE41" i="5"/>
  <c r="BC41" i="5"/>
  <c r="BF41" i="5"/>
  <c r="AE42" i="5"/>
  <c r="AI42" i="5"/>
  <c r="AB42" i="5"/>
  <c r="AH42" i="9" s="1"/>
  <c r="AF42" i="5"/>
  <c r="AD42" i="5"/>
  <c r="AJ42" i="9" s="1"/>
  <c r="AC42" i="5"/>
  <c r="AI42" i="9" s="1"/>
  <c r="AH42" i="5"/>
  <c r="AY42" i="5" s="1"/>
  <c r="AG42" i="5"/>
  <c r="AA42" i="5"/>
  <c r="S42" i="10" s="1"/>
  <c r="BB41" i="5"/>
  <c r="AJ33" i="5"/>
  <c r="R42" i="5"/>
  <c r="S42" i="5"/>
  <c r="T42" i="5"/>
  <c r="I42" i="5"/>
  <c r="K42" i="5"/>
  <c r="F42" i="5"/>
  <c r="N42" i="5"/>
  <c r="J42" i="5"/>
  <c r="D42" i="5"/>
  <c r="U42" i="5"/>
  <c r="Q42" i="5"/>
  <c r="P42" i="5"/>
  <c r="E42" i="5"/>
  <c r="O42" i="5"/>
  <c r="H42" i="5"/>
  <c r="M42" i="5"/>
  <c r="L42" i="5"/>
  <c r="G42" i="5"/>
  <c r="C44" i="5"/>
  <c r="BA44" i="5" s="1"/>
  <c r="B43" i="5"/>
  <c r="CG61" i="11" l="1"/>
  <c r="CL61" i="11"/>
  <c r="CK61" i="11"/>
  <c r="CI61" i="11"/>
  <c r="BQ62" i="11"/>
  <c r="BQ63" i="11"/>
  <c r="BO62" i="11"/>
  <c r="BO63" i="11"/>
  <c r="BP62" i="11"/>
  <c r="BP63" i="11"/>
  <c r="BR62" i="11"/>
  <c r="BR63" i="11"/>
  <c r="BQ64" i="11"/>
  <c r="BO64" i="11"/>
  <c r="BP64" i="11"/>
  <c r="BR64" i="11"/>
  <c r="BH63" i="11"/>
  <c r="Z62" i="11"/>
  <c r="BH62" i="11" s="1"/>
  <c r="AE62" i="11"/>
  <c r="BM62" i="11" s="1"/>
  <c r="BM63" i="11"/>
  <c r="AB62" i="11"/>
  <c r="BJ62" i="11" s="1"/>
  <c r="BJ63" i="11"/>
  <c r="AF62" i="11"/>
  <c r="BN62" i="11" s="1"/>
  <c r="BN63" i="11"/>
  <c r="AD62" i="11"/>
  <c r="BL62" i="11" s="1"/>
  <c r="BL63" i="11"/>
  <c r="AC62" i="11"/>
  <c r="BK62" i="11" s="1"/>
  <c r="BK63" i="11"/>
  <c r="AA62" i="11"/>
  <c r="BI62" i="11" s="1"/>
  <c r="BI63" i="11"/>
  <c r="Y62" i="11"/>
  <c r="BG62" i="11" s="1"/>
  <c r="BG63" i="11"/>
  <c r="Z64" i="11"/>
  <c r="BH64" i="11" s="1"/>
  <c r="AE64" i="11"/>
  <c r="BM64" i="11" s="1"/>
  <c r="AC64" i="11"/>
  <c r="BK64" i="11" s="1"/>
  <c r="AA64" i="11"/>
  <c r="BI64" i="11" s="1"/>
  <c r="AF64" i="11"/>
  <c r="BN64" i="11" s="1"/>
  <c r="AD64" i="11"/>
  <c r="BL64" i="11" s="1"/>
  <c r="AB64" i="11"/>
  <c r="BJ64" i="11" s="1"/>
  <c r="X62" i="11"/>
  <c r="BF62" i="11" s="1"/>
  <c r="BF63" i="11"/>
  <c r="W62" i="11"/>
  <c r="BE62" i="11" s="1"/>
  <c r="BE63" i="11"/>
  <c r="V62" i="11"/>
  <c r="BD62" i="11" s="1"/>
  <c r="BD63" i="11"/>
  <c r="Y64" i="11"/>
  <c r="BG64" i="11" s="1"/>
  <c r="W64" i="11"/>
  <c r="BE64" i="11" s="1"/>
  <c r="X64" i="11"/>
  <c r="BF64" i="11" s="1"/>
  <c r="U62" i="11"/>
  <c r="BC62" i="11" s="1"/>
  <c r="BC63" i="11"/>
  <c r="T62" i="11"/>
  <c r="BB62" i="11" s="1"/>
  <c r="BB63" i="11"/>
  <c r="S62" i="11"/>
  <c r="BA62" i="11" s="1"/>
  <c r="BU62" i="11" s="1"/>
  <c r="CE62" i="11" s="1"/>
  <c r="BA63" i="11"/>
  <c r="BU63" i="11" s="1"/>
  <c r="CE63" i="11" s="1"/>
  <c r="R62" i="11"/>
  <c r="AZ62" i="11" s="1"/>
  <c r="AZ63" i="11"/>
  <c r="Q62" i="11"/>
  <c r="AY62" i="11" s="1"/>
  <c r="AY63" i="11"/>
  <c r="P62" i="11"/>
  <c r="AX62" i="11" s="1"/>
  <c r="AX63" i="11"/>
  <c r="O62" i="11"/>
  <c r="AW62" i="11" s="1"/>
  <c r="AW63" i="11"/>
  <c r="N62" i="11"/>
  <c r="AV62" i="11" s="1"/>
  <c r="AV63" i="11"/>
  <c r="M62" i="11"/>
  <c r="AU62" i="11" s="1"/>
  <c r="AU63" i="11"/>
  <c r="L62" i="11"/>
  <c r="AT62" i="11" s="1"/>
  <c r="AT63" i="11"/>
  <c r="K62" i="11"/>
  <c r="AS62" i="11" s="1"/>
  <c r="AS63" i="11"/>
  <c r="V64" i="11"/>
  <c r="BD64" i="11" s="1"/>
  <c r="U64" i="11"/>
  <c r="BC64" i="11" s="1"/>
  <c r="T64" i="11"/>
  <c r="BB64" i="11" s="1"/>
  <c r="S64" i="11"/>
  <c r="BA64" i="11" s="1"/>
  <c r="BU64" i="11" s="1"/>
  <c r="CE64" i="11" s="1"/>
  <c r="R64" i="11"/>
  <c r="AZ64" i="11" s="1"/>
  <c r="Q64" i="11"/>
  <c r="AY64" i="11" s="1"/>
  <c r="P64" i="11"/>
  <c r="AX64" i="11" s="1"/>
  <c r="O64" i="11"/>
  <c r="AW64" i="11" s="1"/>
  <c r="N64" i="11"/>
  <c r="AV64" i="11" s="1"/>
  <c r="M64" i="11"/>
  <c r="AU64" i="11" s="1"/>
  <c r="L64" i="11"/>
  <c r="AT64" i="11" s="1"/>
  <c r="K64" i="11"/>
  <c r="AS64" i="11" s="1"/>
  <c r="I62" i="11"/>
  <c r="AQ62" i="11" s="1"/>
  <c r="AQ63" i="11"/>
  <c r="H62" i="11"/>
  <c r="AP62" i="11" s="1"/>
  <c r="AP63" i="11"/>
  <c r="J62" i="11"/>
  <c r="AR62" i="11" s="1"/>
  <c r="AR63" i="11"/>
  <c r="I64" i="11"/>
  <c r="AQ64" i="11" s="1"/>
  <c r="J64" i="11"/>
  <c r="AR64" i="11" s="1"/>
  <c r="H64" i="11"/>
  <c r="AP64" i="11" s="1"/>
  <c r="G62" i="11"/>
  <c r="AO62" i="11" s="1"/>
  <c r="AO63" i="11"/>
  <c r="F62" i="11"/>
  <c r="AN62" i="11" s="1"/>
  <c r="AN63" i="11"/>
  <c r="E62" i="11"/>
  <c r="AM62" i="11" s="1"/>
  <c r="BX62" i="11" s="1"/>
  <c r="AM63" i="11"/>
  <c r="BX63" i="11" s="1"/>
  <c r="D62" i="11"/>
  <c r="AL62" i="11" s="1"/>
  <c r="AL63" i="11"/>
  <c r="G64" i="11"/>
  <c r="AO64" i="11" s="1"/>
  <c r="F64" i="11"/>
  <c r="AN64" i="11" s="1"/>
  <c r="E64" i="11"/>
  <c r="AM64" i="11" s="1"/>
  <c r="BX64" i="11" s="1"/>
  <c r="D64" i="11"/>
  <c r="AL64" i="11" s="1"/>
  <c r="C66" i="11"/>
  <c r="B65" i="11"/>
  <c r="M61" i="9"/>
  <c r="AG61" i="7"/>
  <c r="N61" i="9"/>
  <c r="T61" i="9" s="1"/>
  <c r="AQ61" i="9"/>
  <c r="L61" i="9"/>
  <c r="S61" i="9" s="1"/>
  <c r="AR61" i="9"/>
  <c r="M63" i="9"/>
  <c r="AG63" i="7"/>
  <c r="N63" i="9"/>
  <c r="T63" i="9" s="1"/>
  <c r="AQ63" i="9"/>
  <c r="L63" i="9"/>
  <c r="AR63" i="9"/>
  <c r="BJ42" i="9"/>
  <c r="BK42" i="9"/>
  <c r="BI42" i="9"/>
  <c r="X44" i="7"/>
  <c r="W44" i="7"/>
  <c r="Y44" i="7"/>
  <c r="V44" i="7"/>
  <c r="L42" i="10"/>
  <c r="L32" i="8"/>
  <c r="M32" i="10"/>
  <c r="I32" i="8"/>
  <c r="H32" i="8"/>
  <c r="F32" i="8"/>
  <c r="G32" i="8"/>
  <c r="R42" i="8"/>
  <c r="K42" i="8"/>
  <c r="J41" i="8"/>
  <c r="BH32" i="9"/>
  <c r="BB32" i="9"/>
  <c r="AG33" i="9"/>
  <c r="BM33" i="5"/>
  <c r="BC42" i="9"/>
  <c r="BE42" i="9"/>
  <c r="BD42" i="9"/>
  <c r="AA60" i="9"/>
  <c r="AW60" i="9" s="1"/>
  <c r="AD60" i="9"/>
  <c r="AB60" i="9"/>
  <c r="P60" i="9"/>
  <c r="V60" i="9"/>
  <c r="AE60" i="9" s="1"/>
  <c r="AU60" i="9" s="1"/>
  <c r="I60" i="9"/>
  <c r="AP60" i="9" s="1"/>
  <c r="S62" i="9"/>
  <c r="T62" i="9"/>
  <c r="G64" i="9"/>
  <c r="H64" i="9"/>
  <c r="O64" i="9" s="1"/>
  <c r="E64" i="9"/>
  <c r="D64" i="9"/>
  <c r="K64" i="9" s="1"/>
  <c r="F64" i="9"/>
  <c r="G65" i="9"/>
  <c r="D65" i="9"/>
  <c r="K65" i="9" s="1"/>
  <c r="H65" i="9"/>
  <c r="O65" i="9" s="1"/>
  <c r="E65" i="9"/>
  <c r="F65" i="9"/>
  <c r="AZ44" i="5"/>
  <c r="E44" i="8"/>
  <c r="P44" i="8" s="1"/>
  <c r="Y46" i="6"/>
  <c r="AF46" i="6" s="1"/>
  <c r="X46" i="6"/>
  <c r="AE46" i="6" s="1"/>
  <c r="W46" i="6"/>
  <c r="AD46" i="6" s="1"/>
  <c r="V46" i="6"/>
  <c r="AC46" i="6" s="1"/>
  <c r="AX42" i="5"/>
  <c r="K42" i="10" s="1"/>
  <c r="H42" i="6"/>
  <c r="I43" i="7"/>
  <c r="K43" i="7"/>
  <c r="H43" i="7"/>
  <c r="N43" i="7"/>
  <c r="M43" i="7"/>
  <c r="D43" i="7"/>
  <c r="AM43" i="9" s="1"/>
  <c r="D43" i="6"/>
  <c r="L43" i="7"/>
  <c r="E43" i="7"/>
  <c r="AN43" i="9" s="1"/>
  <c r="G43" i="7"/>
  <c r="J43" i="7"/>
  <c r="F43" i="7"/>
  <c r="AO43" i="9" s="1"/>
  <c r="AV33" i="5"/>
  <c r="I33" i="10" s="1"/>
  <c r="AW33" i="5"/>
  <c r="J33" i="10" s="1"/>
  <c r="C48" i="6"/>
  <c r="B47" i="6"/>
  <c r="B45" i="7"/>
  <c r="C46" i="7"/>
  <c r="AU33" i="5"/>
  <c r="H33" i="10" s="1"/>
  <c r="AT33" i="5"/>
  <c r="G33" i="10" s="1"/>
  <c r="BH41" i="5"/>
  <c r="BD42" i="5"/>
  <c r="BE42" i="5"/>
  <c r="BF42" i="5"/>
  <c r="BB42" i="5"/>
  <c r="BG42" i="5"/>
  <c r="BC42" i="5"/>
  <c r="AG43" i="5"/>
  <c r="AA43" i="5"/>
  <c r="S43" i="10" s="1"/>
  <c r="AE43" i="5"/>
  <c r="AC43" i="5"/>
  <c r="AI43" i="9" s="1"/>
  <c r="AH43" i="5"/>
  <c r="AI43" i="5"/>
  <c r="AF43" i="5"/>
  <c r="AB43" i="5"/>
  <c r="AH43" i="9" s="1"/>
  <c r="AD43" i="5"/>
  <c r="AJ43" i="9" s="1"/>
  <c r="AJ34" i="5"/>
  <c r="U43" i="5"/>
  <c r="F43" i="5"/>
  <c r="H43" i="5"/>
  <c r="R43" i="5"/>
  <c r="E43" i="5"/>
  <c r="K43" i="5"/>
  <c r="Q43" i="5"/>
  <c r="J43" i="5"/>
  <c r="P43" i="5"/>
  <c r="N43" i="5"/>
  <c r="S43" i="5"/>
  <c r="I43" i="5"/>
  <c r="O43" i="5"/>
  <c r="L43" i="5"/>
  <c r="T43" i="5"/>
  <c r="G43" i="5"/>
  <c r="D43" i="5"/>
  <c r="M43" i="5"/>
  <c r="C45" i="5"/>
  <c r="BA45" i="5" s="1"/>
  <c r="B44" i="5"/>
  <c r="AS44" i="5" s="1"/>
  <c r="AS43" i="5" s="1"/>
  <c r="BW62" i="11" l="1"/>
  <c r="BV62" i="11"/>
  <c r="CF62" i="11" s="1"/>
  <c r="BW63" i="11"/>
  <c r="BV63" i="11"/>
  <c r="CF63" i="11" s="1"/>
  <c r="BW64" i="11"/>
  <c r="BV64" i="11"/>
  <c r="CF64" i="11" s="1"/>
  <c r="CB62" i="11"/>
  <c r="BZ62" i="11"/>
  <c r="BY62" i="11"/>
  <c r="CI62" i="11" s="1"/>
  <c r="CB63" i="11"/>
  <c r="BZ63" i="11"/>
  <c r="BY63" i="11"/>
  <c r="CI63" i="11" s="1"/>
  <c r="CB64" i="11"/>
  <c r="BZ64" i="11"/>
  <c r="BY64" i="11"/>
  <c r="CI64" i="11" s="1"/>
  <c r="BR65" i="11"/>
  <c r="BO65" i="11"/>
  <c r="BP65" i="11"/>
  <c r="BQ65" i="11"/>
  <c r="Z65" i="11"/>
  <c r="BH65" i="11" s="1"/>
  <c r="AE65" i="11"/>
  <c r="BM65" i="11" s="1"/>
  <c r="AD65" i="11"/>
  <c r="BL65" i="11" s="1"/>
  <c r="AB65" i="11"/>
  <c r="BJ65" i="11" s="1"/>
  <c r="AA65" i="11"/>
  <c r="BI65" i="11" s="1"/>
  <c r="AF65" i="11"/>
  <c r="BN65" i="11" s="1"/>
  <c r="AC65" i="11"/>
  <c r="BK65" i="11" s="1"/>
  <c r="X65" i="11"/>
  <c r="BF65" i="11" s="1"/>
  <c r="W65" i="11"/>
  <c r="BE65" i="11" s="1"/>
  <c r="Y65" i="11"/>
  <c r="BG65" i="11" s="1"/>
  <c r="V65" i="11"/>
  <c r="BD65" i="11" s="1"/>
  <c r="U65" i="11"/>
  <c r="BC65" i="11" s="1"/>
  <c r="T65" i="11"/>
  <c r="BB65" i="11" s="1"/>
  <c r="S65" i="11"/>
  <c r="BA65" i="11" s="1"/>
  <c r="BU65" i="11" s="1"/>
  <c r="CE65" i="11" s="1"/>
  <c r="R65" i="11"/>
  <c r="AZ65" i="11" s="1"/>
  <c r="Q65" i="11"/>
  <c r="AY65" i="11" s="1"/>
  <c r="P65" i="11"/>
  <c r="AX65" i="11" s="1"/>
  <c r="O65" i="11"/>
  <c r="AW65" i="11" s="1"/>
  <c r="N65" i="11"/>
  <c r="AV65" i="11" s="1"/>
  <c r="M65" i="11"/>
  <c r="AU65" i="11" s="1"/>
  <c r="L65" i="11"/>
  <c r="AT65" i="11" s="1"/>
  <c r="K65" i="11"/>
  <c r="AS65" i="11" s="1"/>
  <c r="H65" i="11"/>
  <c r="AP65" i="11" s="1"/>
  <c r="J65" i="11"/>
  <c r="AR65" i="11" s="1"/>
  <c r="I65" i="11"/>
  <c r="AQ65" i="11" s="1"/>
  <c r="G65" i="11"/>
  <c r="AO65" i="11" s="1"/>
  <c r="F65" i="11"/>
  <c r="AN65" i="11" s="1"/>
  <c r="E65" i="11"/>
  <c r="AM65" i="11" s="1"/>
  <c r="BX65" i="11" s="1"/>
  <c r="D65" i="11"/>
  <c r="AL65" i="11" s="1"/>
  <c r="C67" i="11"/>
  <c r="B67" i="11" s="1"/>
  <c r="B66" i="11"/>
  <c r="S63" i="9"/>
  <c r="R63" i="9" s="1"/>
  <c r="X63" i="9"/>
  <c r="AC63" i="9" s="1"/>
  <c r="AV63" i="9" s="1"/>
  <c r="Z63" i="7"/>
  <c r="AF63" i="7" s="1"/>
  <c r="M65" i="9"/>
  <c r="AG65" i="7"/>
  <c r="L65" i="9"/>
  <c r="S65" i="9" s="1"/>
  <c r="AR65" i="9"/>
  <c r="X61" i="9"/>
  <c r="Z61" i="9" s="1"/>
  <c r="Z61" i="7"/>
  <c r="AF61" i="7" s="1"/>
  <c r="N65" i="9"/>
  <c r="T65" i="9" s="1"/>
  <c r="AQ65" i="9"/>
  <c r="M64" i="9"/>
  <c r="AG64" i="7"/>
  <c r="L64" i="9"/>
  <c r="AR64" i="9"/>
  <c r="N64" i="9"/>
  <c r="T64" i="9" s="1"/>
  <c r="AQ64" i="9"/>
  <c r="X62" i="9"/>
  <c r="AC62" i="9" s="1"/>
  <c r="AV62" i="9" s="1"/>
  <c r="Z62" i="7"/>
  <c r="AF62" i="7" s="1"/>
  <c r="BJ43" i="9"/>
  <c r="BK43" i="9"/>
  <c r="BI43" i="9"/>
  <c r="AD44" i="7"/>
  <c r="V43" i="7"/>
  <c r="AD43" i="7" s="1"/>
  <c r="Y43" i="7"/>
  <c r="AE44" i="7"/>
  <c r="W43" i="7"/>
  <c r="AE43" i="7" s="1"/>
  <c r="W45" i="7"/>
  <c r="AE45" i="7" s="1"/>
  <c r="X45" i="7"/>
  <c r="V45" i="7"/>
  <c r="AD45" i="7" s="1"/>
  <c r="Y45" i="7"/>
  <c r="X43" i="7"/>
  <c r="H33" i="8"/>
  <c r="L33" i="8"/>
  <c r="M33" i="10"/>
  <c r="F33" i="8"/>
  <c r="G33" i="8"/>
  <c r="I33" i="8"/>
  <c r="J42" i="8"/>
  <c r="R43" i="8"/>
  <c r="AG34" i="9"/>
  <c r="BM34" i="5"/>
  <c r="BH33" i="9"/>
  <c r="BB33" i="9"/>
  <c r="BE43" i="9"/>
  <c r="BD43" i="9"/>
  <c r="BC43" i="9"/>
  <c r="R62" i="9"/>
  <c r="W62" i="9"/>
  <c r="Z63" i="9"/>
  <c r="R61" i="9"/>
  <c r="W61" i="9"/>
  <c r="W63" i="9"/>
  <c r="AZ45" i="5"/>
  <c r="E45" i="8"/>
  <c r="P45" i="8" s="1"/>
  <c r="AY43" i="5"/>
  <c r="L43" i="10" s="1"/>
  <c r="V47" i="6"/>
  <c r="AC47" i="6" s="1"/>
  <c r="Y47" i="6"/>
  <c r="AF47" i="6" s="1"/>
  <c r="X47" i="6"/>
  <c r="AE47" i="6" s="1"/>
  <c r="W47" i="6"/>
  <c r="AD47" i="6" s="1"/>
  <c r="H43" i="6"/>
  <c r="AP44" i="5"/>
  <c r="AP43" i="5" s="1"/>
  <c r="AR44" i="5"/>
  <c r="AR43" i="5" s="1"/>
  <c r="AX43" i="5" s="1"/>
  <c r="AQ44" i="5"/>
  <c r="AQ43" i="5" s="1"/>
  <c r="E44" i="7"/>
  <c r="AN44" i="9" s="1"/>
  <c r="D44" i="6"/>
  <c r="I44" i="7"/>
  <c r="N44" i="7"/>
  <c r="M44" i="7"/>
  <c r="L44" i="7"/>
  <c r="J44" i="7"/>
  <c r="F44" i="7"/>
  <c r="AO44" i="9" s="1"/>
  <c r="H44" i="7"/>
  <c r="D44" i="7"/>
  <c r="AM44" i="9" s="1"/>
  <c r="G44" i="7"/>
  <c r="K44" i="7"/>
  <c r="AV34" i="5"/>
  <c r="I34" i="10" s="1"/>
  <c r="AW34" i="5"/>
  <c r="J34" i="10" s="1"/>
  <c r="C49" i="6"/>
  <c r="B48" i="6"/>
  <c r="C47" i="7"/>
  <c r="B46" i="7"/>
  <c r="AU34" i="5"/>
  <c r="H34" i="10" s="1"/>
  <c r="AT34" i="5"/>
  <c r="G34" i="10" s="1"/>
  <c r="BH42" i="5"/>
  <c r="BF43" i="5"/>
  <c r="BC43" i="5"/>
  <c r="BD43" i="5"/>
  <c r="BG43" i="5"/>
  <c r="BE43" i="5"/>
  <c r="AE44" i="5"/>
  <c r="AD44" i="5"/>
  <c r="AJ44" i="9" s="1"/>
  <c r="AG44" i="5"/>
  <c r="AB44" i="5"/>
  <c r="AH44" i="9" s="1"/>
  <c r="AH44" i="5"/>
  <c r="AY44" i="5" s="1"/>
  <c r="L44" i="10" s="1"/>
  <c r="AF44" i="5"/>
  <c r="AA44" i="5"/>
  <c r="S44" i="10" s="1"/>
  <c r="AI44" i="5"/>
  <c r="AC44" i="5"/>
  <c r="AI44" i="9" s="1"/>
  <c r="BB43" i="5"/>
  <c r="AJ35" i="5"/>
  <c r="T44" i="5"/>
  <c r="R44" i="5"/>
  <c r="F44" i="5"/>
  <c r="K44" i="5"/>
  <c r="U44" i="5"/>
  <c r="H44" i="5"/>
  <c r="E44" i="5"/>
  <c r="S44" i="5"/>
  <c r="Q44" i="5"/>
  <c r="I44" i="5"/>
  <c r="J44" i="5"/>
  <c r="P44" i="5"/>
  <c r="D44" i="5"/>
  <c r="N44" i="5"/>
  <c r="O44" i="5"/>
  <c r="G44" i="5"/>
  <c r="L44" i="5"/>
  <c r="M44" i="5"/>
  <c r="C46" i="5"/>
  <c r="BA46" i="5" s="1"/>
  <c r="B45" i="5"/>
  <c r="AS45" i="5" s="1"/>
  <c r="CJ62" i="11" l="1"/>
  <c r="CJ63" i="11"/>
  <c r="CJ64" i="11"/>
  <c r="CL64" i="11"/>
  <c r="CL62" i="11"/>
  <c r="CK62" i="11"/>
  <c r="CL63" i="11"/>
  <c r="CK63" i="11"/>
  <c r="CK64" i="11"/>
  <c r="CG62" i="11"/>
  <c r="CH62" i="11"/>
  <c r="CG63" i="11"/>
  <c r="CH63" i="11"/>
  <c r="CG64" i="11"/>
  <c r="CH64" i="11"/>
  <c r="BW65" i="11"/>
  <c r="BV65" i="11"/>
  <c r="CF65" i="11" s="1"/>
  <c r="CB65" i="11"/>
  <c r="BZ65" i="11"/>
  <c r="BY65" i="11"/>
  <c r="CI65" i="11" s="1"/>
  <c r="BR67" i="11"/>
  <c r="BO67" i="11"/>
  <c r="BP67" i="11"/>
  <c r="BQ67" i="11"/>
  <c r="BQ66" i="11"/>
  <c r="BO66" i="11"/>
  <c r="BP66" i="11"/>
  <c r="BR66" i="11"/>
  <c r="Z67" i="11"/>
  <c r="BH67" i="11" s="1"/>
  <c r="AE67" i="11"/>
  <c r="BM67" i="11" s="1"/>
  <c r="AD67" i="11"/>
  <c r="BL67" i="11" s="1"/>
  <c r="AB67" i="11"/>
  <c r="BJ67" i="11" s="1"/>
  <c r="AF67" i="11"/>
  <c r="BN67" i="11" s="1"/>
  <c r="AC67" i="11"/>
  <c r="BK67" i="11" s="1"/>
  <c r="AA67" i="11"/>
  <c r="BI67" i="11" s="1"/>
  <c r="Z66" i="11"/>
  <c r="BH66" i="11" s="1"/>
  <c r="AF66" i="11"/>
  <c r="BN66" i="11" s="1"/>
  <c r="AD66" i="11"/>
  <c r="BL66" i="11" s="1"/>
  <c r="AC66" i="11"/>
  <c r="BK66" i="11" s="1"/>
  <c r="AA66" i="11"/>
  <c r="BI66" i="11" s="1"/>
  <c r="AE66" i="11"/>
  <c r="BM66" i="11" s="1"/>
  <c r="AB66" i="11"/>
  <c r="BJ66" i="11" s="1"/>
  <c r="X67" i="11"/>
  <c r="BF67" i="11" s="1"/>
  <c r="Y67" i="11"/>
  <c r="BG67" i="11" s="1"/>
  <c r="W67" i="11"/>
  <c r="BE67" i="11" s="1"/>
  <c r="X66" i="11"/>
  <c r="BF66" i="11" s="1"/>
  <c r="W66" i="11"/>
  <c r="BE66" i="11" s="1"/>
  <c r="Y66" i="11"/>
  <c r="BG66" i="11" s="1"/>
  <c r="V67" i="11"/>
  <c r="BD67" i="11" s="1"/>
  <c r="U67" i="11"/>
  <c r="BC67" i="11" s="1"/>
  <c r="T67" i="11"/>
  <c r="BB67" i="11" s="1"/>
  <c r="S67" i="11"/>
  <c r="BA67" i="11" s="1"/>
  <c r="BU67" i="11" s="1"/>
  <c r="CE67" i="11" s="1"/>
  <c r="R67" i="11"/>
  <c r="AZ67" i="11" s="1"/>
  <c r="Q67" i="11"/>
  <c r="AY67" i="11" s="1"/>
  <c r="P67" i="11"/>
  <c r="AX67" i="11" s="1"/>
  <c r="O67" i="11"/>
  <c r="AW67" i="11" s="1"/>
  <c r="N67" i="11"/>
  <c r="AV67" i="11" s="1"/>
  <c r="M67" i="11"/>
  <c r="AU67" i="11" s="1"/>
  <c r="L67" i="11"/>
  <c r="AT67" i="11" s="1"/>
  <c r="K67" i="11"/>
  <c r="AS67" i="11" s="1"/>
  <c r="V66" i="11"/>
  <c r="BD66" i="11" s="1"/>
  <c r="U66" i="11"/>
  <c r="BC66" i="11" s="1"/>
  <c r="T66" i="11"/>
  <c r="BB66" i="11" s="1"/>
  <c r="S66" i="11"/>
  <c r="BA66" i="11" s="1"/>
  <c r="BU66" i="11" s="1"/>
  <c r="CE66" i="11" s="1"/>
  <c r="CE1" i="11" s="1"/>
  <c r="R66" i="11"/>
  <c r="AZ66" i="11" s="1"/>
  <c r="Q66" i="11"/>
  <c r="AY66" i="11" s="1"/>
  <c r="P66" i="11"/>
  <c r="AX66" i="11" s="1"/>
  <c r="O66" i="11"/>
  <c r="AW66" i="11" s="1"/>
  <c r="N66" i="11"/>
  <c r="AV66" i="11" s="1"/>
  <c r="M66" i="11"/>
  <c r="AU66" i="11" s="1"/>
  <c r="L66" i="11"/>
  <c r="AT66" i="11" s="1"/>
  <c r="K66" i="11"/>
  <c r="AS66" i="11" s="1"/>
  <c r="H67" i="11"/>
  <c r="AP67" i="11" s="1"/>
  <c r="J67" i="11"/>
  <c r="AR67" i="11" s="1"/>
  <c r="I67" i="11"/>
  <c r="AQ67" i="11" s="1"/>
  <c r="I66" i="11"/>
  <c r="AQ66" i="11" s="1"/>
  <c r="J66" i="11"/>
  <c r="AR66" i="11" s="1"/>
  <c r="H66" i="11"/>
  <c r="AP66" i="11" s="1"/>
  <c r="G67" i="11"/>
  <c r="AO67" i="11" s="1"/>
  <c r="F67" i="11"/>
  <c r="AN67" i="11" s="1"/>
  <c r="E67" i="11"/>
  <c r="AM67" i="11" s="1"/>
  <c r="BX67" i="11" s="1"/>
  <c r="D67" i="11"/>
  <c r="AL67" i="11" s="1"/>
  <c r="G66" i="11"/>
  <c r="AO66" i="11" s="1"/>
  <c r="F66" i="11"/>
  <c r="AN66" i="11" s="1"/>
  <c r="E66" i="11"/>
  <c r="AM66" i="11" s="1"/>
  <c r="BX66" i="11" s="1"/>
  <c r="D66" i="11"/>
  <c r="AL66" i="11" s="1"/>
  <c r="S64" i="9"/>
  <c r="X65" i="9"/>
  <c r="Z65" i="7"/>
  <c r="AF65" i="7" s="1"/>
  <c r="X64" i="9"/>
  <c r="Z64" i="7"/>
  <c r="AF64" i="7" s="1"/>
  <c r="Z62" i="9"/>
  <c r="AC61" i="9"/>
  <c r="AV61" i="9" s="1"/>
  <c r="AX7" i="7"/>
  <c r="BJ44" i="9"/>
  <c r="BK44" i="9"/>
  <c r="BI44" i="9"/>
  <c r="X46" i="7"/>
  <c r="Y46" i="7"/>
  <c r="V46" i="7"/>
  <c r="AD46" i="7" s="1"/>
  <c r="W46" i="7"/>
  <c r="AE46" i="7" s="1"/>
  <c r="K43" i="10"/>
  <c r="G34" i="8"/>
  <c r="L34" i="8"/>
  <c r="M34" i="10"/>
  <c r="H34" i="8"/>
  <c r="F34" i="8"/>
  <c r="I34" i="8"/>
  <c r="J43" i="8"/>
  <c r="K44" i="8"/>
  <c r="K43" i="8"/>
  <c r="R44" i="8"/>
  <c r="AG35" i="9"/>
  <c r="BM35" i="5"/>
  <c r="BH34" i="9"/>
  <c r="BB34" i="9"/>
  <c r="BE44" i="9"/>
  <c r="BD44" i="9"/>
  <c r="BC44" i="9"/>
  <c r="P63" i="9"/>
  <c r="I63" i="9"/>
  <c r="AP63" i="9" s="1"/>
  <c r="V63" i="9"/>
  <c r="AE63" i="9" s="1"/>
  <c r="AU63" i="9" s="1"/>
  <c r="R65" i="9"/>
  <c r="W65" i="9"/>
  <c r="AD61" i="9"/>
  <c r="AB61" i="9"/>
  <c r="AA61" i="9"/>
  <c r="AW61" i="9" s="1"/>
  <c r="P61" i="9"/>
  <c r="I61" i="9"/>
  <c r="AP61" i="9" s="1"/>
  <c r="V61" i="9"/>
  <c r="AE61" i="9" s="1"/>
  <c r="AU61" i="9" s="1"/>
  <c r="AD63" i="9"/>
  <c r="AB63" i="9"/>
  <c r="AA63" i="9"/>
  <c r="AW63" i="9" s="1"/>
  <c r="AA62" i="9"/>
  <c r="AW62" i="9" s="1"/>
  <c r="AD62" i="9"/>
  <c r="AB62" i="9"/>
  <c r="P62" i="9"/>
  <c r="I62" i="9"/>
  <c r="AP62" i="9" s="1"/>
  <c r="V62" i="9"/>
  <c r="AE62" i="9" s="1"/>
  <c r="AU62" i="9" s="1"/>
  <c r="AX44" i="5"/>
  <c r="K44" i="10" s="1"/>
  <c r="AZ46" i="5"/>
  <c r="E46" i="8"/>
  <c r="P46" i="8" s="1"/>
  <c r="Y48" i="6"/>
  <c r="AF48" i="6" s="1"/>
  <c r="X48" i="6"/>
  <c r="AE48" i="6" s="1"/>
  <c r="W48" i="6"/>
  <c r="AD48" i="6" s="1"/>
  <c r="V48" i="6"/>
  <c r="AC48" i="6" s="1"/>
  <c r="AP45" i="5"/>
  <c r="AR45" i="5"/>
  <c r="AQ45" i="5"/>
  <c r="I45" i="7"/>
  <c r="L45" i="7"/>
  <c r="H45" i="7"/>
  <c r="F45" i="7"/>
  <c r="AO45" i="9" s="1"/>
  <c r="K45" i="7"/>
  <c r="E45" i="7"/>
  <c r="AN45" i="9" s="1"/>
  <c r="D45" i="6"/>
  <c r="N45" i="7"/>
  <c r="J45" i="7"/>
  <c r="D45" i="7"/>
  <c r="AM45" i="9" s="1"/>
  <c r="M45" i="7"/>
  <c r="G45" i="7"/>
  <c r="H44" i="6"/>
  <c r="AV35" i="5"/>
  <c r="I35" i="10" s="1"/>
  <c r="AW35" i="5"/>
  <c r="J35" i="10" s="1"/>
  <c r="B49" i="6"/>
  <c r="C50" i="6"/>
  <c r="C48" i="7"/>
  <c r="B47" i="7"/>
  <c r="AU35" i="5"/>
  <c r="H35" i="10" s="1"/>
  <c r="AT35" i="5"/>
  <c r="G35" i="10" s="1"/>
  <c r="BH43" i="5"/>
  <c r="BB44" i="5"/>
  <c r="BG44" i="5"/>
  <c r="BF44" i="5"/>
  <c r="BD44" i="5"/>
  <c r="AF45" i="5"/>
  <c r="AG45" i="5"/>
  <c r="AH45" i="5"/>
  <c r="AY45" i="5" s="1"/>
  <c r="L45" i="10" s="1"/>
  <c r="AD45" i="5"/>
  <c r="AJ45" i="9" s="1"/>
  <c r="AA45" i="5"/>
  <c r="S45" i="10" s="1"/>
  <c r="AC45" i="5"/>
  <c r="AI45" i="9" s="1"/>
  <c r="AE45" i="5"/>
  <c r="AI45" i="5"/>
  <c r="AB45" i="5"/>
  <c r="AH45" i="9" s="1"/>
  <c r="BC44" i="5"/>
  <c r="BE44" i="5"/>
  <c r="AJ36" i="5"/>
  <c r="R45" i="5"/>
  <c r="Q45" i="5"/>
  <c r="H45" i="5"/>
  <c r="O45" i="5"/>
  <c r="M45" i="5"/>
  <c r="L45" i="5"/>
  <c r="S45" i="5"/>
  <c r="N45" i="5"/>
  <c r="D45" i="5"/>
  <c r="U45" i="5"/>
  <c r="G45" i="5"/>
  <c r="I45" i="5"/>
  <c r="P45" i="5"/>
  <c r="T45" i="5"/>
  <c r="F45" i="5"/>
  <c r="K45" i="5"/>
  <c r="E45" i="5"/>
  <c r="J45" i="5"/>
  <c r="C47" i="5"/>
  <c r="BA47" i="5" s="1"/>
  <c r="B46" i="5"/>
  <c r="AS46" i="5" s="1"/>
  <c r="CL65" i="11" l="1"/>
  <c r="CK65" i="11"/>
  <c r="CJ65" i="11"/>
  <c r="CG65" i="11"/>
  <c r="CH65" i="11"/>
  <c r="CE2" i="11"/>
  <c r="BW67" i="11"/>
  <c r="BV67" i="11"/>
  <c r="CF67" i="11" s="1"/>
  <c r="BW66" i="11"/>
  <c r="BV66" i="11"/>
  <c r="CF66" i="11" s="1"/>
  <c r="CF1" i="11" s="1"/>
  <c r="CF2" i="11" s="1"/>
  <c r="CB67" i="11"/>
  <c r="BZ67" i="11"/>
  <c r="BY67" i="11"/>
  <c r="CI67" i="11" s="1"/>
  <c r="CB66" i="11"/>
  <c r="BZ66" i="11"/>
  <c r="BY66" i="11"/>
  <c r="CI66" i="11" s="1"/>
  <c r="CI1" i="11" s="1"/>
  <c r="R64" i="9"/>
  <c r="W64" i="9"/>
  <c r="AC65" i="9"/>
  <c r="AV65" i="9" s="1"/>
  <c r="Z65" i="9"/>
  <c r="AC64" i="9"/>
  <c r="AV64" i="9" s="1"/>
  <c r="Z64" i="9"/>
  <c r="AW7" i="7"/>
  <c r="BJ45" i="9"/>
  <c r="BK45" i="9"/>
  <c r="BI45" i="9"/>
  <c r="V47" i="7"/>
  <c r="AD47" i="7" s="1"/>
  <c r="X47" i="7"/>
  <c r="Y47" i="7"/>
  <c r="W47" i="7"/>
  <c r="AE47" i="7" s="1"/>
  <c r="L35" i="8"/>
  <c r="M35" i="10"/>
  <c r="I35" i="8"/>
  <c r="H35" i="8"/>
  <c r="F35" i="8"/>
  <c r="G35" i="8"/>
  <c r="K45" i="8"/>
  <c r="J44" i="8"/>
  <c r="R45" i="8"/>
  <c r="BB35" i="9"/>
  <c r="BH35" i="9"/>
  <c r="AG36" i="9"/>
  <c r="BM36" i="5"/>
  <c r="BC45" i="9"/>
  <c r="BD45" i="9"/>
  <c r="BE45" i="9"/>
  <c r="AB65" i="9"/>
  <c r="AA65" i="9"/>
  <c r="AW65" i="9" s="1"/>
  <c r="AD65" i="9"/>
  <c r="P65" i="9"/>
  <c r="I65" i="9"/>
  <c r="AP65" i="9" s="1"/>
  <c r="V65" i="9"/>
  <c r="AE65" i="9" s="1"/>
  <c r="AU65" i="9" s="1"/>
  <c r="AZ47" i="5"/>
  <c r="E47" i="8"/>
  <c r="P47" i="8" s="1"/>
  <c r="AX45" i="5"/>
  <c r="K45" i="10" s="1"/>
  <c r="V49" i="6"/>
  <c r="AC49" i="6" s="1"/>
  <c r="W49" i="6"/>
  <c r="AD49" i="6" s="1"/>
  <c r="Y49" i="6"/>
  <c r="AF49" i="6" s="1"/>
  <c r="X49" i="6"/>
  <c r="AE49" i="6" s="1"/>
  <c r="H45" i="6"/>
  <c r="AP46" i="5"/>
  <c r="AR46" i="5"/>
  <c r="AQ46" i="5"/>
  <c r="M46" i="7"/>
  <c r="I46" i="7"/>
  <c r="L46" i="7"/>
  <c r="G46" i="7"/>
  <c r="E46" i="7"/>
  <c r="AN46" i="9" s="1"/>
  <c r="J46" i="7"/>
  <c r="F46" i="7"/>
  <c r="AO46" i="9" s="1"/>
  <c r="D46" i="7"/>
  <c r="AM46" i="9" s="1"/>
  <c r="N46" i="7"/>
  <c r="H46" i="7"/>
  <c r="D46" i="6"/>
  <c r="K46" i="7"/>
  <c r="AV36" i="5"/>
  <c r="I36" i="10" s="1"/>
  <c r="AW36" i="5"/>
  <c r="J36" i="10" s="1"/>
  <c r="C51" i="6"/>
  <c r="B50" i="6"/>
  <c r="C49" i="7"/>
  <c r="B48" i="7"/>
  <c r="AT36" i="5"/>
  <c r="G36" i="10" s="1"/>
  <c r="AU36" i="5"/>
  <c r="H36" i="10" s="1"/>
  <c r="BF45" i="5"/>
  <c r="BH44" i="5"/>
  <c r="BG45" i="5"/>
  <c r="BE45" i="5"/>
  <c r="BD45" i="5"/>
  <c r="BC45" i="5"/>
  <c r="AI46" i="5"/>
  <c r="AB46" i="5"/>
  <c r="AH46" i="9" s="1"/>
  <c r="AC46" i="5"/>
  <c r="AI46" i="9" s="1"/>
  <c r="AD46" i="5"/>
  <c r="AJ46" i="9" s="1"/>
  <c r="AA46" i="5"/>
  <c r="S46" i="10" s="1"/>
  <c r="AH46" i="5"/>
  <c r="AY46" i="5" s="1"/>
  <c r="L46" i="10" s="1"/>
  <c r="AE46" i="5"/>
  <c r="AF46" i="5"/>
  <c r="AG46" i="5"/>
  <c r="AX46" i="5" s="1"/>
  <c r="K46" i="10" s="1"/>
  <c r="BB45" i="5"/>
  <c r="AJ37" i="5"/>
  <c r="I46" i="5"/>
  <c r="T46" i="5"/>
  <c r="E46" i="5"/>
  <c r="R46" i="5"/>
  <c r="P46" i="5"/>
  <c r="H46" i="5"/>
  <c r="U46" i="5"/>
  <c r="M46" i="5"/>
  <c r="N46" i="5"/>
  <c r="L46" i="5"/>
  <c r="J46" i="5"/>
  <c r="G46" i="5"/>
  <c r="K46" i="5"/>
  <c r="S46" i="5"/>
  <c r="O46" i="5"/>
  <c r="F46" i="5"/>
  <c r="D46" i="5"/>
  <c r="Q46" i="5"/>
  <c r="C48" i="5"/>
  <c r="BA48" i="5" s="1"/>
  <c r="B47" i="5"/>
  <c r="AS47" i="5" s="1"/>
  <c r="CL67" i="11" l="1"/>
  <c r="CK67" i="11"/>
  <c r="CJ67" i="11"/>
  <c r="CL66" i="11"/>
  <c r="CL1" i="11" s="1"/>
  <c r="CL2" i="11" s="1"/>
  <c r="CJ66" i="11"/>
  <c r="CJ1" i="11" s="1"/>
  <c r="CK66" i="11"/>
  <c r="CK1" i="11" s="1"/>
  <c r="CK2" i="11" s="1"/>
  <c r="CG67" i="11"/>
  <c r="CH67" i="11"/>
  <c r="CG66" i="11"/>
  <c r="CG1" i="11" s="1"/>
  <c r="CG2" i="11" s="1"/>
  <c r="CH66" i="11"/>
  <c r="CH1" i="11" s="1"/>
  <c r="CH2" i="11" s="1"/>
  <c r="P64" i="9"/>
  <c r="V64" i="9"/>
  <c r="AE64" i="9" s="1"/>
  <c r="AU64" i="9" s="1"/>
  <c r="I64" i="9"/>
  <c r="AP64" i="9" s="1"/>
  <c r="AT7" i="7" s="1"/>
  <c r="AA64" i="9"/>
  <c r="AW64" i="9" s="1"/>
  <c r="AD64" i="9"/>
  <c r="AB64" i="9"/>
  <c r="BK46" i="9"/>
  <c r="BJ46" i="9"/>
  <c r="BI46" i="9"/>
  <c r="V48" i="7"/>
  <c r="AD48" i="7" s="1"/>
  <c r="X48" i="7"/>
  <c r="Y48" i="7"/>
  <c r="W48" i="7"/>
  <c r="AE48" i="7" s="1"/>
  <c r="G36" i="8"/>
  <c r="F36" i="8"/>
  <c r="L36" i="8"/>
  <c r="M36" i="10"/>
  <c r="I36" i="8"/>
  <c r="H36" i="8"/>
  <c r="K46" i="8"/>
  <c r="R46" i="8"/>
  <c r="J45" i="8"/>
  <c r="J46" i="8"/>
  <c r="AG37" i="9"/>
  <c r="BM37" i="5"/>
  <c r="BH36" i="9"/>
  <c r="BB36" i="9"/>
  <c r="BC46" i="9"/>
  <c r="BD46" i="9"/>
  <c r="BE46" i="9"/>
  <c r="AZ48" i="5"/>
  <c r="E48" i="8"/>
  <c r="P48" i="8" s="1"/>
  <c r="Y50" i="6"/>
  <c r="AF50" i="6" s="1"/>
  <c r="X50" i="6"/>
  <c r="AE50" i="6" s="1"/>
  <c r="W50" i="6"/>
  <c r="AD50" i="6" s="1"/>
  <c r="V50" i="6"/>
  <c r="AC50" i="6" s="1"/>
  <c r="H46" i="6"/>
  <c r="AP47" i="5"/>
  <c r="AR47" i="5"/>
  <c r="AQ47" i="5"/>
  <c r="G47" i="7"/>
  <c r="D47" i="7"/>
  <c r="AM47" i="9" s="1"/>
  <c r="M47" i="7"/>
  <c r="N47" i="7"/>
  <c r="E47" i="7"/>
  <c r="AN47" i="9" s="1"/>
  <c r="L47" i="7"/>
  <c r="F47" i="7"/>
  <c r="AO47" i="9" s="1"/>
  <c r="I47" i="7"/>
  <c r="D47" i="6"/>
  <c r="J47" i="7"/>
  <c r="K47" i="7"/>
  <c r="H47" i="7"/>
  <c r="AV37" i="5"/>
  <c r="I37" i="10" s="1"/>
  <c r="AW37" i="5"/>
  <c r="J37" i="10" s="1"/>
  <c r="C52" i="6"/>
  <c r="B51" i="6"/>
  <c r="B49" i="7"/>
  <c r="C50" i="7"/>
  <c r="AT37" i="5"/>
  <c r="G37" i="10" s="1"/>
  <c r="AU37" i="5"/>
  <c r="H37" i="10" s="1"/>
  <c r="BH45" i="5"/>
  <c r="BG46" i="5"/>
  <c r="BD46" i="5"/>
  <c r="BC46" i="5"/>
  <c r="BB46" i="5"/>
  <c r="BF46" i="5"/>
  <c r="AF47" i="5"/>
  <c r="AE47" i="5"/>
  <c r="AH47" i="5"/>
  <c r="AY47" i="5" s="1"/>
  <c r="L47" i="10" s="1"/>
  <c r="AD47" i="5"/>
  <c r="AJ47" i="9" s="1"/>
  <c r="AI47" i="5"/>
  <c r="AA47" i="5"/>
  <c r="S47" i="10" s="1"/>
  <c r="AG47" i="5"/>
  <c r="AB47" i="5"/>
  <c r="AH47" i="9" s="1"/>
  <c r="AC47" i="5"/>
  <c r="AI47" i="9" s="1"/>
  <c r="BE46" i="5"/>
  <c r="AJ38" i="5"/>
  <c r="R47" i="5"/>
  <c r="S47" i="5"/>
  <c r="Q47" i="5"/>
  <c r="K47" i="5"/>
  <c r="J47" i="5"/>
  <c r="H47" i="5"/>
  <c r="N47" i="5"/>
  <c r="D47" i="5"/>
  <c r="M47" i="5"/>
  <c r="O47" i="5"/>
  <c r="G47" i="5"/>
  <c r="E47" i="5"/>
  <c r="L47" i="5"/>
  <c r="P47" i="5"/>
  <c r="T47" i="5"/>
  <c r="U47" i="5"/>
  <c r="F47" i="5"/>
  <c r="I47" i="5"/>
  <c r="C49" i="5"/>
  <c r="BA49" i="5" s="1"/>
  <c r="B48" i="5"/>
  <c r="AS48" i="5" s="1"/>
  <c r="BI47" i="9" l="1"/>
  <c r="BK47" i="9"/>
  <c r="BJ47" i="9"/>
  <c r="X49" i="7"/>
  <c r="Y49" i="7"/>
  <c r="W49" i="7"/>
  <c r="AE49" i="7" s="1"/>
  <c r="V49" i="7"/>
  <c r="AD49" i="7" s="1"/>
  <c r="F37" i="8"/>
  <c r="H37" i="8"/>
  <c r="G37" i="8"/>
  <c r="L37" i="8"/>
  <c r="M37" i="10"/>
  <c r="I37" i="8"/>
  <c r="K47" i="8"/>
  <c r="R47" i="8"/>
  <c r="AG38" i="9"/>
  <c r="BM38" i="5"/>
  <c r="BB37" i="9"/>
  <c r="BH37" i="9"/>
  <c r="BE47" i="9"/>
  <c r="BD47" i="9"/>
  <c r="BC47" i="9"/>
  <c r="AZ49" i="5"/>
  <c r="E49" i="8"/>
  <c r="P49" i="8" s="1"/>
  <c r="AX47" i="5"/>
  <c r="K47" i="10" s="1"/>
  <c r="V51" i="6"/>
  <c r="AC51" i="6" s="1"/>
  <c r="X51" i="6"/>
  <c r="AE51" i="6" s="1"/>
  <c r="W51" i="6"/>
  <c r="AD51" i="6" s="1"/>
  <c r="Y51" i="6"/>
  <c r="AF51" i="6" s="1"/>
  <c r="AP48" i="5"/>
  <c r="AR48" i="5"/>
  <c r="AQ48" i="5"/>
  <c r="H48" i="7"/>
  <c r="N48" i="7"/>
  <c r="K48" i="7"/>
  <c r="D48" i="7"/>
  <c r="AM48" i="9" s="1"/>
  <c r="E48" i="7"/>
  <c r="AN48" i="9" s="1"/>
  <c r="G48" i="7"/>
  <c r="J48" i="7"/>
  <c r="I48" i="7"/>
  <c r="F48" i="7"/>
  <c r="AO48" i="9" s="1"/>
  <c r="L48" i="7"/>
  <c r="D48" i="6"/>
  <c r="M48" i="7"/>
  <c r="H47" i="6"/>
  <c r="AV38" i="5"/>
  <c r="I38" i="10" s="1"/>
  <c r="AW38" i="5"/>
  <c r="J38" i="10" s="1"/>
  <c r="C53" i="6"/>
  <c r="B52" i="6"/>
  <c r="B50" i="7"/>
  <c r="C51" i="7"/>
  <c r="AT38" i="5"/>
  <c r="G38" i="10" s="1"/>
  <c r="AU38" i="5"/>
  <c r="H38" i="10" s="1"/>
  <c r="BH46" i="5"/>
  <c r="BE47" i="5"/>
  <c r="BG47" i="5"/>
  <c r="BD47" i="5"/>
  <c r="BF47" i="5"/>
  <c r="AI48" i="5"/>
  <c r="AA48" i="5"/>
  <c r="S48" i="10" s="1"/>
  <c r="AG48" i="5"/>
  <c r="AH48" i="5"/>
  <c r="AY48" i="5" s="1"/>
  <c r="L48" i="10" s="1"/>
  <c r="AE48" i="5"/>
  <c r="AD48" i="5"/>
  <c r="AJ48" i="9" s="1"/>
  <c r="AC48" i="5"/>
  <c r="AI48" i="9" s="1"/>
  <c r="AB48" i="5"/>
  <c r="AH48" i="9" s="1"/>
  <c r="AF48" i="5"/>
  <c r="BB47" i="5"/>
  <c r="BC47" i="5"/>
  <c r="AJ39" i="5"/>
  <c r="T48" i="5"/>
  <c r="S48" i="5"/>
  <c r="E48" i="5"/>
  <c r="U48" i="5"/>
  <c r="R48" i="5"/>
  <c r="O48" i="5"/>
  <c r="Q48" i="5"/>
  <c r="G48" i="5"/>
  <c r="I48" i="5"/>
  <c r="J48" i="5"/>
  <c r="F48" i="5"/>
  <c r="L48" i="5"/>
  <c r="H48" i="5"/>
  <c r="N48" i="5"/>
  <c r="M48" i="5"/>
  <c r="P48" i="5"/>
  <c r="D48" i="5"/>
  <c r="K48" i="5"/>
  <c r="C50" i="5"/>
  <c r="BA50" i="5" s="1"/>
  <c r="B49" i="5"/>
  <c r="AS49" i="5" s="1"/>
  <c r="BI48" i="9" l="1"/>
  <c r="BJ48" i="9"/>
  <c r="BK48" i="9"/>
  <c r="X50" i="7"/>
  <c r="W50" i="7"/>
  <c r="AE50" i="7" s="1"/>
  <c r="V50" i="7"/>
  <c r="AD50" i="7" s="1"/>
  <c r="Y50" i="7"/>
  <c r="F38" i="8"/>
  <c r="I38" i="8"/>
  <c r="G38" i="8"/>
  <c r="L38" i="8"/>
  <c r="M38" i="10"/>
  <c r="H38" i="8"/>
  <c r="J47" i="8"/>
  <c r="K48" i="8"/>
  <c r="R48" i="8"/>
  <c r="AG39" i="9"/>
  <c r="BM39" i="5"/>
  <c r="BH38" i="9"/>
  <c r="BB38" i="9"/>
  <c r="BE48" i="9"/>
  <c r="BD48" i="9"/>
  <c r="BC48" i="9"/>
  <c r="AZ50" i="5"/>
  <c r="E50" i="8"/>
  <c r="P50" i="8" s="1"/>
  <c r="AX48" i="5"/>
  <c r="K48" i="10" s="1"/>
  <c r="W52" i="6"/>
  <c r="AD52" i="6" s="1"/>
  <c r="V52" i="6"/>
  <c r="AC52" i="6" s="1"/>
  <c r="X52" i="6"/>
  <c r="AE52" i="6" s="1"/>
  <c r="Y52" i="6"/>
  <c r="AF52" i="6" s="1"/>
  <c r="AP49" i="5"/>
  <c r="AR49" i="5"/>
  <c r="AQ49" i="5"/>
  <c r="I49" i="7"/>
  <c r="D49" i="6"/>
  <c r="N49" i="7"/>
  <c r="D49" i="7"/>
  <c r="AM49" i="9" s="1"/>
  <c r="J49" i="7"/>
  <c r="F49" i="7"/>
  <c r="AO49" i="9" s="1"/>
  <c r="K49" i="7"/>
  <c r="L49" i="7"/>
  <c r="M49" i="7"/>
  <c r="G49" i="7"/>
  <c r="E49" i="7"/>
  <c r="AN49" i="9" s="1"/>
  <c r="H49" i="7"/>
  <c r="H48" i="6"/>
  <c r="AV39" i="5"/>
  <c r="I39" i="10" s="1"/>
  <c r="AW39" i="5"/>
  <c r="J39" i="10" s="1"/>
  <c r="B53" i="6"/>
  <c r="C54" i="6"/>
  <c r="C52" i="7"/>
  <c r="B51" i="7"/>
  <c r="AT39" i="5"/>
  <c r="G39" i="10" s="1"/>
  <c r="AU39" i="5"/>
  <c r="H39" i="10" s="1"/>
  <c r="BH47" i="5"/>
  <c r="BG48" i="5"/>
  <c r="BF48" i="5"/>
  <c r="BD48" i="5"/>
  <c r="BC48" i="5"/>
  <c r="BE48" i="5"/>
  <c r="BB48" i="5"/>
  <c r="AD49" i="5"/>
  <c r="AJ49" i="9" s="1"/>
  <c r="AF49" i="5"/>
  <c r="AC49" i="5"/>
  <c r="AI49" i="9" s="1"/>
  <c r="AB49" i="5"/>
  <c r="AH49" i="9" s="1"/>
  <c r="AE49" i="5"/>
  <c r="AI49" i="5"/>
  <c r="AH49" i="5"/>
  <c r="AY49" i="5" s="1"/>
  <c r="L49" i="10" s="1"/>
  <c r="AG49" i="5"/>
  <c r="AA49" i="5"/>
  <c r="S49" i="10" s="1"/>
  <c r="AJ40" i="5"/>
  <c r="S49" i="5"/>
  <c r="U49" i="5"/>
  <c r="T49" i="5"/>
  <c r="L49" i="5"/>
  <c r="R49" i="5"/>
  <c r="N49" i="5"/>
  <c r="M49" i="5"/>
  <c r="D49" i="5"/>
  <c r="Q49" i="5"/>
  <c r="E49" i="5"/>
  <c r="J49" i="5"/>
  <c r="P49" i="5"/>
  <c r="G49" i="5"/>
  <c r="I49" i="5"/>
  <c r="K49" i="5"/>
  <c r="F49" i="5"/>
  <c r="H49" i="5"/>
  <c r="O49" i="5"/>
  <c r="C51" i="5"/>
  <c r="BA51" i="5" s="1"/>
  <c r="B50" i="5"/>
  <c r="AS50" i="5" s="1"/>
  <c r="AX49" i="5" l="1"/>
  <c r="BI49" i="9"/>
  <c r="BJ49" i="9"/>
  <c r="BK49" i="9"/>
  <c r="W51" i="7"/>
  <c r="AE51" i="7" s="1"/>
  <c r="X51" i="7"/>
  <c r="Y51" i="7"/>
  <c r="V51" i="7"/>
  <c r="AD51" i="7" s="1"/>
  <c r="F39" i="8"/>
  <c r="I39" i="8"/>
  <c r="H39" i="8"/>
  <c r="G39" i="8"/>
  <c r="L39" i="8"/>
  <c r="M39" i="10"/>
  <c r="J48" i="8"/>
  <c r="R49" i="8"/>
  <c r="K49" i="8"/>
  <c r="AG40" i="9"/>
  <c r="BM40" i="5"/>
  <c r="BH39" i="9"/>
  <c r="BB39" i="9"/>
  <c r="BD49" i="9"/>
  <c r="BE49" i="9"/>
  <c r="BC49" i="9"/>
  <c r="AZ51" i="5"/>
  <c r="E51" i="8"/>
  <c r="P51" i="8" s="1"/>
  <c r="V53" i="6"/>
  <c r="AC53" i="6" s="1"/>
  <c r="Y53" i="6"/>
  <c r="AF53" i="6" s="1"/>
  <c r="X53" i="6"/>
  <c r="AE53" i="6" s="1"/>
  <c r="W53" i="6"/>
  <c r="AD53" i="6" s="1"/>
  <c r="H49" i="6"/>
  <c r="AP50" i="5"/>
  <c r="AR50" i="5"/>
  <c r="AQ50" i="5"/>
  <c r="I50" i="7"/>
  <c r="D50" i="6"/>
  <c r="E50" i="7"/>
  <c r="AN50" i="9" s="1"/>
  <c r="J50" i="7"/>
  <c r="L50" i="7"/>
  <c r="F50" i="7"/>
  <c r="AO50" i="9" s="1"/>
  <c r="N50" i="7"/>
  <c r="G50" i="7"/>
  <c r="K50" i="7"/>
  <c r="D50" i="7"/>
  <c r="AM50" i="9" s="1"/>
  <c r="M50" i="7"/>
  <c r="H50" i="7"/>
  <c r="AV40" i="5"/>
  <c r="I40" i="10" s="1"/>
  <c r="AW40" i="5"/>
  <c r="J40" i="10" s="1"/>
  <c r="C55" i="6"/>
  <c r="B54" i="6"/>
  <c r="C53" i="7"/>
  <c r="B52" i="7"/>
  <c r="AT40" i="5"/>
  <c r="G40" i="10" s="1"/>
  <c r="AU40" i="5"/>
  <c r="H40" i="10" s="1"/>
  <c r="BH48" i="5"/>
  <c r="BE49" i="5"/>
  <c r="BF49" i="5"/>
  <c r="AF50" i="5"/>
  <c r="AA50" i="5"/>
  <c r="S50" i="10" s="1"/>
  <c r="AG50" i="5"/>
  <c r="AC50" i="5"/>
  <c r="AI50" i="9" s="1"/>
  <c r="AH50" i="5"/>
  <c r="AY50" i="5" s="1"/>
  <c r="L50" i="10" s="1"/>
  <c r="AI50" i="5"/>
  <c r="AB50" i="5"/>
  <c r="AH50" i="9" s="1"/>
  <c r="AE50" i="5"/>
  <c r="AD50" i="5"/>
  <c r="AJ50" i="9" s="1"/>
  <c r="BG49" i="5"/>
  <c r="BC49" i="5"/>
  <c r="BD49" i="5"/>
  <c r="BB49" i="5"/>
  <c r="AJ41" i="5"/>
  <c r="O50" i="5"/>
  <c r="Q50" i="5"/>
  <c r="R50" i="5"/>
  <c r="H50" i="5"/>
  <c r="M50" i="5"/>
  <c r="E50" i="5"/>
  <c r="K50" i="5"/>
  <c r="S50" i="5"/>
  <c r="T50" i="5"/>
  <c r="U50" i="5"/>
  <c r="I50" i="5"/>
  <c r="J50" i="5"/>
  <c r="N50" i="5"/>
  <c r="P50" i="5"/>
  <c r="F50" i="5"/>
  <c r="D50" i="5"/>
  <c r="L50" i="5"/>
  <c r="G50" i="5"/>
  <c r="C52" i="5"/>
  <c r="BA52" i="5" s="1"/>
  <c r="B51" i="5"/>
  <c r="AS51" i="5" s="1"/>
  <c r="K49" i="10" l="1"/>
  <c r="J49" i="8"/>
  <c r="AX50" i="5"/>
  <c r="BJ50" i="9"/>
  <c r="BK50" i="9"/>
  <c r="BI50" i="9"/>
  <c r="Y52" i="7"/>
  <c r="W52" i="7"/>
  <c r="AE52" i="7" s="1"/>
  <c r="X52" i="7"/>
  <c r="V52" i="7"/>
  <c r="AD52" i="7" s="1"/>
  <c r="G40" i="8"/>
  <c r="F40" i="8"/>
  <c r="L40" i="8"/>
  <c r="M40" i="10"/>
  <c r="I40" i="8"/>
  <c r="H40" i="8"/>
  <c r="K50" i="8"/>
  <c r="R50" i="8"/>
  <c r="AG41" i="9"/>
  <c r="BM41" i="5"/>
  <c r="BB40" i="9"/>
  <c r="BH40" i="9"/>
  <c r="BC50" i="9"/>
  <c r="BE50" i="9"/>
  <c r="BD50" i="9"/>
  <c r="AZ52" i="5"/>
  <c r="E52" i="8"/>
  <c r="P52" i="8" s="1"/>
  <c r="W54" i="6"/>
  <c r="AD54" i="6" s="1"/>
  <c r="V54" i="6"/>
  <c r="AC54" i="6" s="1"/>
  <c r="Y54" i="6"/>
  <c r="AF54" i="6" s="1"/>
  <c r="X54" i="6"/>
  <c r="AE54" i="6" s="1"/>
  <c r="H50" i="6"/>
  <c r="AP51" i="5"/>
  <c r="AR51" i="5"/>
  <c r="AQ51" i="5"/>
  <c r="D51" i="6"/>
  <c r="J51" i="7"/>
  <c r="N51" i="7"/>
  <c r="H51" i="7"/>
  <c r="F51" i="7"/>
  <c r="AO51" i="9" s="1"/>
  <c r="D51" i="7"/>
  <c r="AM51" i="9" s="1"/>
  <c r="L51" i="7"/>
  <c r="M51" i="7"/>
  <c r="K51" i="7"/>
  <c r="E51" i="7"/>
  <c r="AN51" i="9" s="1"/>
  <c r="G51" i="7"/>
  <c r="I51" i="7"/>
  <c r="AV41" i="5"/>
  <c r="I41" i="10" s="1"/>
  <c r="AW41" i="5"/>
  <c r="J41" i="10" s="1"/>
  <c r="C56" i="6"/>
  <c r="B55" i="6"/>
  <c r="B53" i="7"/>
  <c r="C54" i="7"/>
  <c r="AT41" i="5"/>
  <c r="G41" i="10" s="1"/>
  <c r="AU41" i="5"/>
  <c r="H41" i="10" s="1"/>
  <c r="BH49" i="5"/>
  <c r="BG50" i="5"/>
  <c r="BC50" i="5"/>
  <c r="BE50" i="5"/>
  <c r="BD50" i="5"/>
  <c r="AE51" i="5"/>
  <c r="AA51" i="5"/>
  <c r="S51" i="10" s="1"/>
  <c r="AH51" i="5"/>
  <c r="AY51" i="5" s="1"/>
  <c r="L51" i="10" s="1"/>
  <c r="AF51" i="5"/>
  <c r="AG51" i="5"/>
  <c r="AD51" i="5"/>
  <c r="AJ51" i="9" s="1"/>
  <c r="AB51" i="5"/>
  <c r="AH51" i="9" s="1"/>
  <c r="AI51" i="5"/>
  <c r="AC51" i="5"/>
  <c r="AI51" i="9" s="1"/>
  <c r="BF50" i="5"/>
  <c r="BB50" i="5"/>
  <c r="AJ42" i="5"/>
  <c r="U51" i="5"/>
  <c r="J51" i="5"/>
  <c r="F51" i="5"/>
  <c r="D51" i="5"/>
  <c r="R51" i="5"/>
  <c r="Q51" i="5"/>
  <c r="T51" i="5"/>
  <c r="M51" i="5"/>
  <c r="O51" i="5"/>
  <c r="H51" i="5"/>
  <c r="S51" i="5"/>
  <c r="P51" i="5"/>
  <c r="E51" i="5"/>
  <c r="I51" i="5"/>
  <c r="G51" i="5"/>
  <c r="K51" i="5"/>
  <c r="L51" i="5"/>
  <c r="N51" i="5"/>
  <c r="C53" i="5"/>
  <c r="BA53" i="5" s="1"/>
  <c r="B52" i="5"/>
  <c r="AS52" i="5" s="1"/>
  <c r="K50" i="10" l="1"/>
  <c r="J50" i="8"/>
  <c r="BJ51" i="9"/>
  <c r="BK51" i="9"/>
  <c r="BI51" i="9"/>
  <c r="Y53" i="7"/>
  <c r="W53" i="7"/>
  <c r="AE53" i="7" s="1"/>
  <c r="V53" i="7"/>
  <c r="AD53" i="7" s="1"/>
  <c r="X53" i="7"/>
  <c r="G41" i="8"/>
  <c r="F41" i="8"/>
  <c r="L41" i="8"/>
  <c r="M41" i="10"/>
  <c r="I41" i="8"/>
  <c r="H41" i="8"/>
  <c r="R51" i="8"/>
  <c r="K51" i="8"/>
  <c r="AG42" i="9"/>
  <c r="BM42" i="5"/>
  <c r="BB41" i="9"/>
  <c r="BH41" i="9"/>
  <c r="BD51" i="9"/>
  <c r="BC51" i="9"/>
  <c r="BE51" i="9"/>
  <c r="AZ53" i="5"/>
  <c r="E53" i="8"/>
  <c r="P53" i="8" s="1"/>
  <c r="AX51" i="5"/>
  <c r="K51" i="10" s="1"/>
  <c r="V55" i="6"/>
  <c r="AC55" i="6" s="1"/>
  <c r="Y55" i="6"/>
  <c r="AF55" i="6" s="1"/>
  <c r="X55" i="6"/>
  <c r="AE55" i="6" s="1"/>
  <c r="W55" i="6"/>
  <c r="AD55" i="6" s="1"/>
  <c r="H51" i="6"/>
  <c r="AP52" i="5"/>
  <c r="AR52" i="5"/>
  <c r="AQ52" i="5"/>
  <c r="L52" i="7"/>
  <c r="N52" i="7"/>
  <c r="D52" i="6"/>
  <c r="I52" i="7"/>
  <c r="F52" i="7"/>
  <c r="AO52" i="9" s="1"/>
  <c r="M52" i="7"/>
  <c r="H52" i="7"/>
  <c r="E52" i="7"/>
  <c r="AN52" i="9" s="1"/>
  <c r="J52" i="7"/>
  <c r="G52" i="7"/>
  <c r="K52" i="7"/>
  <c r="D52" i="7"/>
  <c r="AM52" i="9" s="1"/>
  <c r="AV42" i="5"/>
  <c r="I42" i="10" s="1"/>
  <c r="AW42" i="5"/>
  <c r="J42" i="10" s="1"/>
  <c r="C57" i="6"/>
  <c r="B56" i="6"/>
  <c r="C55" i="7"/>
  <c r="B54" i="7"/>
  <c r="AU42" i="5"/>
  <c r="H42" i="10" s="1"/>
  <c r="AT42" i="5"/>
  <c r="G42" i="10" s="1"/>
  <c r="BH50" i="5"/>
  <c r="BF51" i="5"/>
  <c r="BD51" i="5"/>
  <c r="BE51" i="5"/>
  <c r="BG51" i="5"/>
  <c r="BC51" i="5"/>
  <c r="BB51" i="5"/>
  <c r="AB52" i="5"/>
  <c r="AH52" i="9" s="1"/>
  <c r="AH52" i="5"/>
  <c r="AY52" i="5" s="1"/>
  <c r="L52" i="10" s="1"/>
  <c r="AI52" i="5"/>
  <c r="AG52" i="5"/>
  <c r="AD52" i="5"/>
  <c r="AJ52" i="9" s="1"/>
  <c r="AE52" i="5"/>
  <c r="AA52" i="5"/>
  <c r="S52" i="10" s="1"/>
  <c r="AF52" i="5"/>
  <c r="AC52" i="5"/>
  <c r="AI52" i="9" s="1"/>
  <c r="AJ43" i="5"/>
  <c r="S52" i="5"/>
  <c r="Q52" i="5"/>
  <c r="I52" i="5"/>
  <c r="P52" i="5"/>
  <c r="J52" i="5"/>
  <c r="M52" i="5"/>
  <c r="R52" i="5"/>
  <c r="F52" i="5"/>
  <c r="H52" i="5"/>
  <c r="U52" i="5"/>
  <c r="T52" i="5"/>
  <c r="O52" i="5"/>
  <c r="D52" i="5"/>
  <c r="E52" i="5"/>
  <c r="K52" i="5"/>
  <c r="L52" i="5"/>
  <c r="N52" i="5"/>
  <c r="G52" i="5"/>
  <c r="C54" i="5"/>
  <c r="BA54" i="5" s="1"/>
  <c r="B53" i="5"/>
  <c r="AS53" i="5" s="1"/>
  <c r="BI52" i="9" l="1"/>
  <c r="BJ52" i="9"/>
  <c r="BK52" i="9"/>
  <c r="W54" i="7"/>
  <c r="AE54" i="7" s="1"/>
  <c r="V54" i="7"/>
  <c r="AD54" i="7" s="1"/>
  <c r="Y54" i="7"/>
  <c r="X54" i="7"/>
  <c r="F42" i="8"/>
  <c r="G42" i="8"/>
  <c r="L42" i="8"/>
  <c r="M42" i="10"/>
  <c r="I42" i="8"/>
  <c r="H42" i="8"/>
  <c r="K52" i="8"/>
  <c r="J51" i="8"/>
  <c r="R52" i="8"/>
  <c r="AG43" i="9"/>
  <c r="BM43" i="5"/>
  <c r="BB42" i="9"/>
  <c r="BH42" i="9"/>
  <c r="BD52" i="9"/>
  <c r="BE52" i="9"/>
  <c r="BC52" i="9"/>
  <c r="AX52" i="5"/>
  <c r="K52" i="10" s="1"/>
  <c r="AZ54" i="5"/>
  <c r="E54" i="8"/>
  <c r="P54" i="8" s="1"/>
  <c r="Y56" i="6"/>
  <c r="AF56" i="6" s="1"/>
  <c r="X56" i="6"/>
  <c r="AE56" i="6" s="1"/>
  <c r="W56" i="6"/>
  <c r="AD56" i="6" s="1"/>
  <c r="V56" i="6"/>
  <c r="AC56" i="6" s="1"/>
  <c r="H52" i="6"/>
  <c r="AP53" i="5"/>
  <c r="AR53" i="5"/>
  <c r="AQ53" i="5"/>
  <c r="D53" i="6"/>
  <c r="K53" i="7"/>
  <c r="G53" i="7"/>
  <c r="L53" i="7"/>
  <c r="M53" i="7"/>
  <c r="N53" i="7"/>
  <c r="I53" i="7"/>
  <c r="J53" i="7"/>
  <c r="E53" i="7"/>
  <c r="AN53" i="9" s="1"/>
  <c r="D53" i="7"/>
  <c r="AM53" i="9" s="1"/>
  <c r="H53" i="7"/>
  <c r="F53" i="7"/>
  <c r="AO53" i="9" s="1"/>
  <c r="AV43" i="5"/>
  <c r="I43" i="10" s="1"/>
  <c r="AW43" i="5"/>
  <c r="J43" i="10" s="1"/>
  <c r="B57" i="6"/>
  <c r="C58" i="6"/>
  <c r="C56" i="7"/>
  <c r="B55" i="7"/>
  <c r="AU43" i="5"/>
  <c r="H43" i="10" s="1"/>
  <c r="AT43" i="5"/>
  <c r="G43" i="10" s="1"/>
  <c r="BH51" i="5"/>
  <c r="BB52" i="5"/>
  <c r="BF52" i="5"/>
  <c r="BD52" i="5"/>
  <c r="BG52" i="5"/>
  <c r="AE53" i="5"/>
  <c r="AH53" i="5"/>
  <c r="AY53" i="5" s="1"/>
  <c r="L53" i="10" s="1"/>
  <c r="AD53" i="5"/>
  <c r="AJ53" i="9" s="1"/>
  <c r="AG53" i="5"/>
  <c r="AF53" i="5"/>
  <c r="AA53" i="5"/>
  <c r="S53" i="10" s="1"/>
  <c r="AB53" i="5"/>
  <c r="AH53" i="9" s="1"/>
  <c r="AI53" i="5"/>
  <c r="AC53" i="5"/>
  <c r="AI53" i="9" s="1"/>
  <c r="BC52" i="5"/>
  <c r="BE52" i="5"/>
  <c r="AJ44" i="5"/>
  <c r="R53" i="5"/>
  <c r="T53" i="5"/>
  <c r="I53" i="5"/>
  <c r="S53" i="5"/>
  <c r="H53" i="5"/>
  <c r="L53" i="5"/>
  <c r="N53" i="5"/>
  <c r="O53" i="5"/>
  <c r="G53" i="5"/>
  <c r="P53" i="5"/>
  <c r="Q53" i="5"/>
  <c r="K53" i="5"/>
  <c r="F53" i="5"/>
  <c r="U53" i="5"/>
  <c r="J53" i="5"/>
  <c r="D53" i="5"/>
  <c r="E53" i="5"/>
  <c r="M53" i="5"/>
  <c r="C55" i="5"/>
  <c r="BA55" i="5" s="1"/>
  <c r="B54" i="5"/>
  <c r="AS54" i="5" s="1"/>
  <c r="BK53" i="9" l="1"/>
  <c r="BJ53" i="9"/>
  <c r="BI53" i="9"/>
  <c r="W55" i="7"/>
  <c r="AE55" i="7" s="1"/>
  <c r="Y55" i="7"/>
  <c r="V55" i="7"/>
  <c r="AD55" i="7" s="1"/>
  <c r="X55" i="7"/>
  <c r="F43" i="8"/>
  <c r="G43" i="8"/>
  <c r="L43" i="8"/>
  <c r="M43" i="10"/>
  <c r="I43" i="8"/>
  <c r="H43" i="8"/>
  <c r="J52" i="8"/>
  <c r="R53" i="8"/>
  <c r="K53" i="8"/>
  <c r="AG44" i="9"/>
  <c r="BM44" i="5"/>
  <c r="BH43" i="9"/>
  <c r="BB43" i="9"/>
  <c r="BC53" i="9"/>
  <c r="BD53" i="9"/>
  <c r="BE53" i="9"/>
  <c r="AZ55" i="5"/>
  <c r="E55" i="8"/>
  <c r="P55" i="8" s="1"/>
  <c r="AX53" i="5"/>
  <c r="K53" i="10" s="1"/>
  <c r="V57" i="6"/>
  <c r="AC57" i="6" s="1"/>
  <c r="Y57" i="6"/>
  <c r="AF57" i="6" s="1"/>
  <c r="X57" i="6"/>
  <c r="AE57" i="6" s="1"/>
  <c r="W57" i="6"/>
  <c r="AD57" i="6" s="1"/>
  <c r="H53" i="6"/>
  <c r="AP54" i="5"/>
  <c r="AR54" i="5"/>
  <c r="AQ54" i="5"/>
  <c r="J54" i="7"/>
  <c r="D54" i="7"/>
  <c r="AM54" i="9" s="1"/>
  <c r="K54" i="7"/>
  <c r="M54" i="7"/>
  <c r="F54" i="7"/>
  <c r="AO54" i="9" s="1"/>
  <c r="D54" i="6"/>
  <c r="I54" i="7"/>
  <c r="L54" i="7"/>
  <c r="H54" i="7"/>
  <c r="N54" i="7"/>
  <c r="E54" i="7"/>
  <c r="AN54" i="9" s="1"/>
  <c r="G54" i="7"/>
  <c r="AV44" i="5"/>
  <c r="I44" i="10" s="1"/>
  <c r="AW44" i="5"/>
  <c r="J44" i="10" s="1"/>
  <c r="C59" i="6"/>
  <c r="B58" i="6"/>
  <c r="C57" i="7"/>
  <c r="B56" i="7"/>
  <c r="AU44" i="5"/>
  <c r="H44" i="10" s="1"/>
  <c r="AT44" i="5"/>
  <c r="G44" i="10" s="1"/>
  <c r="BD53" i="5"/>
  <c r="BH52" i="5"/>
  <c r="BG53" i="5"/>
  <c r="BF53" i="5"/>
  <c r="BB53" i="5"/>
  <c r="BE53" i="5"/>
  <c r="AC54" i="5"/>
  <c r="AI54" i="9" s="1"/>
  <c r="AG54" i="5"/>
  <c r="AI54" i="5"/>
  <c r="AA54" i="5"/>
  <c r="S54" i="10" s="1"/>
  <c r="AD54" i="5"/>
  <c r="AJ54" i="9" s="1"/>
  <c r="AE54" i="5"/>
  <c r="AB54" i="5"/>
  <c r="AH54" i="9" s="1"/>
  <c r="AH54" i="5"/>
  <c r="AY54" i="5" s="1"/>
  <c r="L54" i="10" s="1"/>
  <c r="AF54" i="5"/>
  <c r="BC53" i="5"/>
  <c r="AJ45" i="5"/>
  <c r="R54" i="5"/>
  <c r="S54" i="5"/>
  <c r="F54" i="5"/>
  <c r="N54" i="5"/>
  <c r="P54" i="5"/>
  <c r="J54" i="5"/>
  <c r="Q54" i="5"/>
  <c r="E54" i="5"/>
  <c r="U54" i="5"/>
  <c r="T54" i="5"/>
  <c r="H54" i="5"/>
  <c r="L54" i="5"/>
  <c r="I54" i="5"/>
  <c r="O54" i="5"/>
  <c r="G54" i="5"/>
  <c r="K54" i="5"/>
  <c r="M54" i="5"/>
  <c r="D54" i="5"/>
  <c r="C56" i="5"/>
  <c r="BA56" i="5" s="1"/>
  <c r="B55" i="5"/>
  <c r="AS55" i="5" s="1"/>
  <c r="BJ54" i="9" l="1"/>
  <c r="BK54" i="9"/>
  <c r="BI54" i="9"/>
  <c r="X56" i="7"/>
  <c r="W56" i="7"/>
  <c r="AE56" i="7" s="1"/>
  <c r="Y56" i="7"/>
  <c r="V56" i="7"/>
  <c r="AD56" i="7" s="1"/>
  <c r="G44" i="8"/>
  <c r="L44" i="8"/>
  <c r="M44" i="10"/>
  <c r="H44" i="8"/>
  <c r="F44" i="8"/>
  <c r="I44" i="8"/>
  <c r="R54" i="8"/>
  <c r="J53" i="8"/>
  <c r="K54" i="8"/>
  <c r="AG45" i="9"/>
  <c r="BM45" i="5"/>
  <c r="BH44" i="9"/>
  <c r="BB44" i="9"/>
  <c r="BD54" i="9"/>
  <c r="BE54" i="9"/>
  <c r="BC54" i="9"/>
  <c r="AZ56" i="5"/>
  <c r="E56" i="8"/>
  <c r="P56" i="8" s="1"/>
  <c r="AX54" i="5"/>
  <c r="K54" i="10" s="1"/>
  <c r="Y58" i="6"/>
  <c r="AF58" i="6" s="1"/>
  <c r="X58" i="6"/>
  <c r="AE58" i="6" s="1"/>
  <c r="W58" i="6"/>
  <c r="AD58" i="6" s="1"/>
  <c r="V58" i="6"/>
  <c r="AC58" i="6" s="1"/>
  <c r="H54" i="6"/>
  <c r="AP55" i="5"/>
  <c r="AR55" i="5"/>
  <c r="AQ55" i="5"/>
  <c r="N55" i="7"/>
  <c r="M55" i="7"/>
  <c r="K55" i="7"/>
  <c r="D55" i="7"/>
  <c r="AM55" i="9" s="1"/>
  <c r="L55" i="7"/>
  <c r="J55" i="7"/>
  <c r="G55" i="7"/>
  <c r="E55" i="7"/>
  <c r="AN55" i="9" s="1"/>
  <c r="H55" i="7"/>
  <c r="D55" i="6"/>
  <c r="F55" i="7"/>
  <c r="AO55" i="9" s="1"/>
  <c r="I55" i="7"/>
  <c r="AV45" i="5"/>
  <c r="I45" i="10" s="1"/>
  <c r="AW45" i="5"/>
  <c r="J45" i="10" s="1"/>
  <c r="C60" i="6"/>
  <c r="B59" i="6"/>
  <c r="B57" i="7"/>
  <c r="C58" i="7"/>
  <c r="AU45" i="5"/>
  <c r="H45" i="10" s="1"/>
  <c r="AT45" i="5"/>
  <c r="G45" i="10" s="1"/>
  <c r="BH53" i="5"/>
  <c r="BG54" i="5"/>
  <c r="BB54" i="5"/>
  <c r="AH55" i="5"/>
  <c r="AY55" i="5" s="1"/>
  <c r="L55" i="10" s="1"/>
  <c r="AG55" i="5"/>
  <c r="AE55" i="5"/>
  <c r="AB55" i="5"/>
  <c r="AH55" i="9" s="1"/>
  <c r="AA55" i="5"/>
  <c r="S55" i="10" s="1"/>
  <c r="AF55" i="5"/>
  <c r="AC55" i="5"/>
  <c r="AI55" i="9" s="1"/>
  <c r="AD55" i="5"/>
  <c r="AJ55" i="9" s="1"/>
  <c r="AI55" i="5"/>
  <c r="BE54" i="5"/>
  <c r="BC54" i="5"/>
  <c r="BF54" i="5"/>
  <c r="BD54" i="5"/>
  <c r="AJ46" i="5"/>
  <c r="R55" i="5"/>
  <c r="S55" i="5"/>
  <c r="Q55" i="5"/>
  <c r="L55" i="5"/>
  <c r="P55" i="5"/>
  <c r="U55" i="5"/>
  <c r="E55" i="5"/>
  <c r="T55" i="5"/>
  <c r="N55" i="5"/>
  <c r="D55" i="5"/>
  <c r="H55" i="5"/>
  <c r="F55" i="5"/>
  <c r="G55" i="5"/>
  <c r="O55" i="5"/>
  <c r="M55" i="5"/>
  <c r="I55" i="5"/>
  <c r="J55" i="5"/>
  <c r="K55" i="5"/>
  <c r="C57" i="5"/>
  <c r="BA57" i="5" s="1"/>
  <c r="B56" i="5"/>
  <c r="AS56" i="5" s="1"/>
  <c r="AX55" i="5" l="1"/>
  <c r="BK55" i="9"/>
  <c r="BJ55" i="9"/>
  <c r="BI55" i="9"/>
  <c r="W57" i="7"/>
  <c r="AE57" i="7" s="1"/>
  <c r="X57" i="7"/>
  <c r="V57" i="7"/>
  <c r="AD57" i="7" s="1"/>
  <c r="Y57" i="7"/>
  <c r="I45" i="8"/>
  <c r="F45" i="8"/>
  <c r="G45" i="8"/>
  <c r="L45" i="8"/>
  <c r="M45" i="10"/>
  <c r="H45" i="8"/>
  <c r="J54" i="8"/>
  <c r="K55" i="8"/>
  <c r="R55" i="8"/>
  <c r="AG46" i="9"/>
  <c r="BM46" i="5"/>
  <c r="BH45" i="9"/>
  <c r="BB45" i="9"/>
  <c r="BE55" i="9"/>
  <c r="BD55" i="9"/>
  <c r="BC55" i="9"/>
  <c r="AZ57" i="5"/>
  <c r="E57" i="8"/>
  <c r="P57" i="8" s="1"/>
  <c r="V59" i="6"/>
  <c r="AC59" i="6" s="1"/>
  <c r="Y59" i="6"/>
  <c r="AF59" i="6" s="1"/>
  <c r="X59" i="6"/>
  <c r="AE59" i="6" s="1"/>
  <c r="W59" i="6"/>
  <c r="AD59" i="6" s="1"/>
  <c r="H55" i="6"/>
  <c r="AP56" i="5"/>
  <c r="AR56" i="5"/>
  <c r="AQ56" i="5"/>
  <c r="N56" i="7"/>
  <c r="I56" i="7"/>
  <c r="M56" i="7"/>
  <c r="L56" i="7"/>
  <c r="D56" i="6"/>
  <c r="F56" i="7"/>
  <c r="AO56" i="9" s="1"/>
  <c r="D56" i="7"/>
  <c r="AM56" i="9" s="1"/>
  <c r="H56" i="7"/>
  <c r="J56" i="7"/>
  <c r="E56" i="7"/>
  <c r="AN56" i="9" s="1"/>
  <c r="G56" i="7"/>
  <c r="K56" i="7"/>
  <c r="AV46" i="5"/>
  <c r="I46" i="10" s="1"/>
  <c r="AW46" i="5"/>
  <c r="J46" i="10" s="1"/>
  <c r="C61" i="6"/>
  <c r="B60" i="6"/>
  <c r="B58" i="7"/>
  <c r="C59" i="7"/>
  <c r="BD55" i="5"/>
  <c r="AU46" i="5"/>
  <c r="H46" i="10" s="1"/>
  <c r="AT46" i="5"/>
  <c r="G46" i="10" s="1"/>
  <c r="BB55" i="5"/>
  <c r="BH54" i="5"/>
  <c r="BF55" i="5"/>
  <c r="BG55" i="5"/>
  <c r="AB56" i="5"/>
  <c r="AH56" i="9" s="1"/>
  <c r="AE56" i="5"/>
  <c r="AA56" i="5"/>
  <c r="S56" i="10" s="1"/>
  <c r="AD56" i="5"/>
  <c r="AJ56" i="9" s="1"/>
  <c r="AC56" i="5"/>
  <c r="AI56" i="9" s="1"/>
  <c r="AI56" i="5"/>
  <c r="AF56" i="5"/>
  <c r="AH56" i="5"/>
  <c r="AY56" i="5" s="1"/>
  <c r="L56" i="10" s="1"/>
  <c r="AG56" i="5"/>
  <c r="BC55" i="5"/>
  <c r="BE55" i="5"/>
  <c r="AJ47" i="5"/>
  <c r="U56" i="5"/>
  <c r="E56" i="5"/>
  <c r="P56" i="5"/>
  <c r="L56" i="5"/>
  <c r="Q56" i="5"/>
  <c r="T56" i="5"/>
  <c r="H56" i="5"/>
  <c r="J56" i="5"/>
  <c r="K56" i="5"/>
  <c r="N56" i="5"/>
  <c r="I56" i="5"/>
  <c r="D56" i="5"/>
  <c r="S56" i="5"/>
  <c r="O56" i="5"/>
  <c r="F56" i="5"/>
  <c r="M56" i="5"/>
  <c r="R56" i="5"/>
  <c r="G56" i="5"/>
  <c r="C58" i="5"/>
  <c r="BA58" i="5" s="1"/>
  <c r="B57" i="5"/>
  <c r="AS57" i="5" s="1"/>
  <c r="K55" i="10" l="1"/>
  <c r="J55" i="8"/>
  <c r="BJ56" i="9"/>
  <c r="BK56" i="9"/>
  <c r="BI56" i="9"/>
  <c r="X58" i="7"/>
  <c r="V58" i="7"/>
  <c r="AD58" i="7" s="1"/>
  <c r="Y58" i="7"/>
  <c r="W58" i="7"/>
  <c r="AE58" i="7" s="1"/>
  <c r="I46" i="8"/>
  <c r="F46" i="8"/>
  <c r="G46" i="8"/>
  <c r="L46" i="8"/>
  <c r="M46" i="10"/>
  <c r="H46" i="8"/>
  <c r="R56" i="8"/>
  <c r="K56" i="8"/>
  <c r="AG47" i="9"/>
  <c r="BM47" i="5"/>
  <c r="BB46" i="9"/>
  <c r="BH46" i="9"/>
  <c r="BD56" i="9"/>
  <c r="BE56" i="9"/>
  <c r="BC56" i="9"/>
  <c r="AX56" i="5"/>
  <c r="K56" i="10" s="1"/>
  <c r="AZ58" i="5"/>
  <c r="E58" i="8"/>
  <c r="P58" i="8" s="1"/>
  <c r="V60" i="6"/>
  <c r="Y60" i="6"/>
  <c r="X60" i="6"/>
  <c r="W60" i="6"/>
  <c r="AP57" i="5"/>
  <c r="AR57" i="5"/>
  <c r="AQ57" i="5"/>
  <c r="L57" i="7"/>
  <c r="I57" i="7"/>
  <c r="G57" i="7"/>
  <c r="D57" i="6"/>
  <c r="N57" i="7"/>
  <c r="K57" i="7"/>
  <c r="D57" i="7"/>
  <c r="AM57" i="9" s="1"/>
  <c r="E57" i="7"/>
  <c r="AN57" i="9" s="1"/>
  <c r="F57" i="7"/>
  <c r="AO57" i="9" s="1"/>
  <c r="M57" i="7"/>
  <c r="H57" i="7"/>
  <c r="J57" i="7"/>
  <c r="H56" i="6"/>
  <c r="AV47" i="5"/>
  <c r="I47" i="10" s="1"/>
  <c r="AW47" i="5"/>
  <c r="J47" i="10" s="1"/>
  <c r="B61" i="6"/>
  <c r="C62" i="6"/>
  <c r="C60" i="7"/>
  <c r="B59" i="7"/>
  <c r="AU47" i="5"/>
  <c r="H47" i="10" s="1"/>
  <c r="AT47" i="5"/>
  <c r="G47" i="10" s="1"/>
  <c r="BH55" i="5"/>
  <c r="BD56" i="5"/>
  <c r="BF56" i="5"/>
  <c r="BG56" i="5"/>
  <c r="BE56" i="5"/>
  <c r="BC56" i="5"/>
  <c r="AI57" i="5"/>
  <c r="AH57" i="5"/>
  <c r="AY57" i="5" s="1"/>
  <c r="L57" i="10" s="1"/>
  <c r="AD57" i="5"/>
  <c r="AJ57" i="9" s="1"/>
  <c r="AA57" i="5"/>
  <c r="S57" i="10" s="1"/>
  <c r="AE57" i="5"/>
  <c r="AB57" i="5"/>
  <c r="AH57" i="9" s="1"/>
  <c r="AF57" i="5"/>
  <c r="AG57" i="5"/>
  <c r="AX57" i="5" s="1"/>
  <c r="K57" i="10" s="1"/>
  <c r="AC57" i="5"/>
  <c r="AI57" i="9" s="1"/>
  <c r="BB56" i="5"/>
  <c r="AJ48" i="5"/>
  <c r="R57" i="5"/>
  <c r="F57" i="5"/>
  <c r="G57" i="5"/>
  <c r="S57" i="5"/>
  <c r="T57" i="5"/>
  <c r="M57" i="5"/>
  <c r="L57" i="5"/>
  <c r="N57" i="5"/>
  <c r="K57" i="5"/>
  <c r="H57" i="5"/>
  <c r="Q57" i="5"/>
  <c r="J57" i="5"/>
  <c r="I57" i="5"/>
  <c r="D57" i="5"/>
  <c r="U57" i="5"/>
  <c r="E57" i="5"/>
  <c r="O57" i="5"/>
  <c r="P57" i="5"/>
  <c r="C59" i="5"/>
  <c r="BA59" i="5" s="1"/>
  <c r="B58" i="5"/>
  <c r="AS58" i="5" s="1"/>
  <c r="BK57" i="9" l="1"/>
  <c r="BJ57" i="9"/>
  <c r="BI57" i="9"/>
  <c r="V59" i="7"/>
  <c r="AD59" i="7" s="1"/>
  <c r="X59" i="7"/>
  <c r="Y59" i="7"/>
  <c r="W59" i="7"/>
  <c r="AE59" i="7" s="1"/>
  <c r="F47" i="8"/>
  <c r="G47" i="8"/>
  <c r="L47" i="8"/>
  <c r="M47" i="10"/>
  <c r="I47" i="8"/>
  <c r="H47" i="8"/>
  <c r="K57" i="8"/>
  <c r="J57" i="8"/>
  <c r="R57" i="8"/>
  <c r="J56" i="8"/>
  <c r="BB47" i="9"/>
  <c r="BH47" i="9"/>
  <c r="AG48" i="9"/>
  <c r="BM48" i="5"/>
  <c r="BC57" i="9"/>
  <c r="BE57" i="9"/>
  <c r="BD57" i="9"/>
  <c r="AZ59" i="5"/>
  <c r="E59" i="8"/>
  <c r="P59" i="8" s="1"/>
  <c r="AD60" i="6"/>
  <c r="AE60" i="6"/>
  <c r="AF60" i="6"/>
  <c r="AC60" i="6"/>
  <c r="H57" i="6"/>
  <c r="AP58" i="5"/>
  <c r="AR58" i="5"/>
  <c r="AQ58" i="5"/>
  <c r="H58" i="7"/>
  <c r="E58" i="7"/>
  <c r="AN58" i="9" s="1"/>
  <c r="D58" i="7"/>
  <c r="AM58" i="9" s="1"/>
  <c r="K58" i="7"/>
  <c r="L58" i="7"/>
  <c r="M58" i="7"/>
  <c r="I58" i="7"/>
  <c r="N58" i="7"/>
  <c r="J58" i="7"/>
  <c r="G58" i="7"/>
  <c r="F58" i="7"/>
  <c r="AO58" i="9" s="1"/>
  <c r="D58" i="6"/>
  <c r="AV48" i="5"/>
  <c r="I48" i="10" s="1"/>
  <c r="AW48" i="5"/>
  <c r="J48" i="10" s="1"/>
  <c r="C63" i="6"/>
  <c r="B62" i="6"/>
  <c r="C61" i="7"/>
  <c r="B60" i="7"/>
  <c r="AT48" i="5"/>
  <c r="G48" i="10" s="1"/>
  <c r="AU48" i="5"/>
  <c r="H48" i="10" s="1"/>
  <c r="BH56" i="5"/>
  <c r="BD57" i="5"/>
  <c r="BG57" i="5"/>
  <c r="BB57" i="5"/>
  <c r="AH58" i="5"/>
  <c r="AY58" i="5" s="1"/>
  <c r="L58" i="10" s="1"/>
  <c r="AF58" i="5"/>
  <c r="AC58" i="5"/>
  <c r="AI58" i="9" s="1"/>
  <c r="AE58" i="5"/>
  <c r="AD58" i="5"/>
  <c r="AJ58" i="9" s="1"/>
  <c r="AI58" i="5"/>
  <c r="AG58" i="5"/>
  <c r="AB58" i="5"/>
  <c r="AH58" i="9" s="1"/>
  <c r="AA58" i="5"/>
  <c r="S58" i="10" s="1"/>
  <c r="BE57" i="5"/>
  <c r="BC57" i="5"/>
  <c r="BF57" i="5"/>
  <c r="AJ49" i="5"/>
  <c r="T58" i="5"/>
  <c r="R58" i="5"/>
  <c r="G58" i="5"/>
  <c r="P58" i="5"/>
  <c r="U58" i="5"/>
  <c r="Q58" i="5"/>
  <c r="S58" i="5"/>
  <c r="I58" i="5"/>
  <c r="M58" i="5"/>
  <c r="J58" i="5"/>
  <c r="E58" i="5"/>
  <c r="K58" i="5"/>
  <c r="N58" i="5"/>
  <c r="D58" i="5"/>
  <c r="O58" i="5"/>
  <c r="H58" i="5"/>
  <c r="L58" i="5"/>
  <c r="F58" i="5"/>
  <c r="C60" i="5"/>
  <c r="BA60" i="5" s="1"/>
  <c r="B59" i="5"/>
  <c r="AS59" i="5" s="1"/>
  <c r="BJ58" i="9" l="1"/>
  <c r="BK58" i="9"/>
  <c r="BI58" i="9"/>
  <c r="V60" i="7"/>
  <c r="X60" i="7"/>
  <c r="Y60" i="7"/>
  <c r="W60" i="7"/>
  <c r="G48" i="8"/>
  <c r="L48" i="8"/>
  <c r="M48" i="10"/>
  <c r="F48" i="8"/>
  <c r="I48" i="8"/>
  <c r="H48" i="8"/>
  <c r="K58" i="8"/>
  <c r="R58" i="8"/>
  <c r="AG49" i="9"/>
  <c r="BM49" i="5"/>
  <c r="BB48" i="9"/>
  <c r="BH48" i="9"/>
  <c r="BE58" i="9"/>
  <c r="BD58" i="9"/>
  <c r="BC58" i="9"/>
  <c r="AX58" i="5"/>
  <c r="K58" i="10" s="1"/>
  <c r="AZ60" i="5"/>
  <c r="E60" i="8"/>
  <c r="P60" i="8" s="1"/>
  <c r="Y62" i="6"/>
  <c r="X62" i="6"/>
  <c r="W62" i="6"/>
  <c r="V62" i="6"/>
  <c r="H58" i="6"/>
  <c r="AP59" i="5"/>
  <c r="AR59" i="5"/>
  <c r="AQ59" i="5"/>
  <c r="J59" i="7"/>
  <c r="D59" i="6"/>
  <c r="L59" i="7"/>
  <c r="I59" i="7"/>
  <c r="G59" i="7"/>
  <c r="F59" i="7"/>
  <c r="AO59" i="9" s="1"/>
  <c r="D59" i="7"/>
  <c r="AM59" i="9" s="1"/>
  <c r="K59" i="7"/>
  <c r="M59" i="7"/>
  <c r="H59" i="7"/>
  <c r="N59" i="7"/>
  <c r="E59" i="7"/>
  <c r="AN59" i="9" s="1"/>
  <c r="AV49" i="5"/>
  <c r="I49" i="10" s="1"/>
  <c r="AW49" i="5"/>
  <c r="J49" i="10" s="1"/>
  <c r="C64" i="6"/>
  <c r="B63" i="6"/>
  <c r="B61" i="7"/>
  <c r="C62" i="7"/>
  <c r="AT49" i="5"/>
  <c r="G49" i="10" s="1"/>
  <c r="AU49" i="5"/>
  <c r="H49" i="10" s="1"/>
  <c r="BH57" i="5"/>
  <c r="BB58" i="5"/>
  <c r="BE58" i="5"/>
  <c r="BD58" i="5"/>
  <c r="BG58" i="5"/>
  <c r="BC58" i="5"/>
  <c r="BF58" i="5"/>
  <c r="AC59" i="5"/>
  <c r="AI59" i="9" s="1"/>
  <c r="AD59" i="5"/>
  <c r="AJ59" i="9" s="1"/>
  <c r="AG59" i="5"/>
  <c r="AF59" i="5"/>
  <c r="AE59" i="5"/>
  <c r="AA59" i="5"/>
  <c r="S59" i="10" s="1"/>
  <c r="AH59" i="5"/>
  <c r="AY59" i="5" s="1"/>
  <c r="L59" i="10" s="1"/>
  <c r="AB59" i="5"/>
  <c r="AH59" i="9" s="1"/>
  <c r="AI59" i="5"/>
  <c r="AJ50" i="5"/>
  <c r="U59" i="5"/>
  <c r="R59" i="5"/>
  <c r="E59" i="5"/>
  <c r="L59" i="5"/>
  <c r="J59" i="5"/>
  <c r="N59" i="5"/>
  <c r="Q59" i="5"/>
  <c r="P59" i="5"/>
  <c r="H59" i="5"/>
  <c r="K59" i="5"/>
  <c r="G59" i="5"/>
  <c r="O59" i="5"/>
  <c r="M59" i="5"/>
  <c r="F59" i="5"/>
  <c r="D59" i="5"/>
  <c r="I59" i="5"/>
  <c r="S59" i="5"/>
  <c r="T59" i="5"/>
  <c r="C61" i="5"/>
  <c r="BA61" i="5" s="1"/>
  <c r="B60" i="5"/>
  <c r="AS60" i="5" s="1"/>
  <c r="BJ59" i="9" l="1"/>
  <c r="BK59" i="9"/>
  <c r="BI59" i="9"/>
  <c r="AE60" i="7"/>
  <c r="AD60" i="7"/>
  <c r="I49" i="8"/>
  <c r="H49" i="8"/>
  <c r="G49" i="8"/>
  <c r="F49" i="8"/>
  <c r="L49" i="8"/>
  <c r="M49" i="10"/>
  <c r="K59" i="8"/>
  <c r="J58" i="8"/>
  <c r="R59" i="8"/>
  <c r="AG50" i="9"/>
  <c r="BM50" i="5"/>
  <c r="BH49" i="9"/>
  <c r="BB49" i="9"/>
  <c r="BD59" i="9"/>
  <c r="BC59" i="9"/>
  <c r="BE59" i="9"/>
  <c r="AZ61" i="5"/>
  <c r="E61" i="8"/>
  <c r="P61" i="8" s="1"/>
  <c r="AX59" i="5"/>
  <c r="K59" i="10" s="1"/>
  <c r="Y63" i="6"/>
  <c r="AF63" i="6" s="1"/>
  <c r="X63" i="6"/>
  <c r="AE63" i="6" s="1"/>
  <c r="W63" i="6"/>
  <c r="AD63" i="6" s="1"/>
  <c r="V63" i="6"/>
  <c r="AC63" i="6" s="1"/>
  <c r="AC62" i="6"/>
  <c r="V61" i="6"/>
  <c r="AC61" i="6" s="1"/>
  <c r="AD62" i="6"/>
  <c r="W61" i="6"/>
  <c r="AD61" i="6" s="1"/>
  <c r="AE62" i="6"/>
  <c r="X61" i="6"/>
  <c r="AE61" i="6" s="1"/>
  <c r="AF62" i="6"/>
  <c r="Y61" i="6"/>
  <c r="AF61" i="6" s="1"/>
  <c r="AP60" i="5"/>
  <c r="AR60" i="5"/>
  <c r="AQ60" i="5"/>
  <c r="D60" i="6"/>
  <c r="K60" i="7"/>
  <c r="I60" i="7"/>
  <c r="F60" i="7"/>
  <c r="AO60" i="9" s="1"/>
  <c r="G60" i="7"/>
  <c r="N60" i="7"/>
  <c r="H60" i="7"/>
  <c r="J60" i="7"/>
  <c r="M60" i="7"/>
  <c r="E60" i="7"/>
  <c r="AN60" i="9" s="1"/>
  <c r="L60" i="7"/>
  <c r="D60" i="7"/>
  <c r="AM60" i="9" s="1"/>
  <c r="H59" i="6"/>
  <c r="AV50" i="5"/>
  <c r="I50" i="10" s="1"/>
  <c r="AW50" i="5"/>
  <c r="J50" i="10" s="1"/>
  <c r="C65" i="6"/>
  <c r="B65" i="6" s="1"/>
  <c r="B64" i="6"/>
  <c r="C63" i="7"/>
  <c r="B62" i="7"/>
  <c r="AT50" i="5"/>
  <c r="G50" i="10" s="1"/>
  <c r="AU50" i="5"/>
  <c r="H50" i="10" s="1"/>
  <c r="BH58" i="5"/>
  <c r="BG59" i="5"/>
  <c r="BC59" i="5"/>
  <c r="BF59" i="5"/>
  <c r="BD59" i="5"/>
  <c r="AA60" i="5"/>
  <c r="S60" i="10" s="1"/>
  <c r="AD60" i="5"/>
  <c r="AJ60" i="9" s="1"/>
  <c r="AC60" i="5"/>
  <c r="AI60" i="9" s="1"/>
  <c r="AF60" i="5"/>
  <c r="AH60" i="5"/>
  <c r="AY60" i="5" s="1"/>
  <c r="L60" i="10" s="1"/>
  <c r="AB60" i="5"/>
  <c r="AH60" i="9" s="1"/>
  <c r="AG60" i="5"/>
  <c r="AI60" i="5"/>
  <c r="AE60" i="5"/>
  <c r="BB59" i="5"/>
  <c r="BE59" i="5"/>
  <c r="AJ51" i="5"/>
  <c r="U60" i="5"/>
  <c r="O60" i="5"/>
  <c r="R60" i="5"/>
  <c r="T60" i="5"/>
  <c r="S60" i="5"/>
  <c r="M60" i="5"/>
  <c r="N60" i="5"/>
  <c r="E60" i="5"/>
  <c r="K60" i="5"/>
  <c r="I60" i="5"/>
  <c r="G60" i="5"/>
  <c r="H60" i="5"/>
  <c r="Q60" i="5"/>
  <c r="F60" i="5"/>
  <c r="L60" i="5"/>
  <c r="D60" i="5"/>
  <c r="J60" i="5"/>
  <c r="P60" i="5"/>
  <c r="C62" i="5"/>
  <c r="BA62" i="5" s="1"/>
  <c r="B61" i="5"/>
  <c r="BJ60" i="9" l="1"/>
  <c r="BK60" i="9"/>
  <c r="BI60" i="9"/>
  <c r="X62" i="7"/>
  <c r="Y62" i="7"/>
  <c r="V62" i="7"/>
  <c r="W62" i="7"/>
  <c r="I50" i="8"/>
  <c r="H50" i="8"/>
  <c r="L50" i="8"/>
  <c r="M50" i="10"/>
  <c r="G50" i="8"/>
  <c r="F50" i="8"/>
  <c r="K60" i="8"/>
  <c r="J59" i="8"/>
  <c r="R60" i="8"/>
  <c r="AG51" i="9"/>
  <c r="BM51" i="5"/>
  <c r="BH50" i="9"/>
  <c r="BB50" i="9"/>
  <c r="BC60" i="9"/>
  <c r="BE60" i="9"/>
  <c r="BD60" i="9"/>
  <c r="AZ62" i="5"/>
  <c r="E62" i="8"/>
  <c r="P62" i="8" s="1"/>
  <c r="X65" i="6"/>
  <c r="AE65" i="6" s="1"/>
  <c r="Y65" i="6"/>
  <c r="AF65" i="6" s="1"/>
  <c r="V65" i="6"/>
  <c r="AC65" i="6" s="1"/>
  <c r="W65" i="6"/>
  <c r="AD65" i="6" s="1"/>
  <c r="W64" i="6"/>
  <c r="AD64" i="6" s="1"/>
  <c r="V64" i="6"/>
  <c r="AC64" i="6" s="1"/>
  <c r="X64" i="6"/>
  <c r="AE64" i="6" s="1"/>
  <c r="Y64" i="6"/>
  <c r="AF64" i="6" s="1"/>
  <c r="AX60" i="5"/>
  <c r="K60" i="10" s="1"/>
  <c r="H60" i="6"/>
  <c r="I61" i="7"/>
  <c r="D61" i="6"/>
  <c r="N61" i="7"/>
  <c r="G61" i="7"/>
  <c r="F61" i="7"/>
  <c r="AO61" i="9" s="1"/>
  <c r="M61" i="7"/>
  <c r="K61" i="7"/>
  <c r="L61" i="7"/>
  <c r="J61" i="7"/>
  <c r="H61" i="7"/>
  <c r="E61" i="7"/>
  <c r="AN61" i="9" s="1"/>
  <c r="D61" i="7"/>
  <c r="AM61" i="9" s="1"/>
  <c r="AV51" i="5"/>
  <c r="I51" i="10" s="1"/>
  <c r="AW51" i="5"/>
  <c r="J51" i="10" s="1"/>
  <c r="C64" i="7"/>
  <c r="B63" i="7"/>
  <c r="AT51" i="5"/>
  <c r="G51" i="10" s="1"/>
  <c r="AU51" i="5"/>
  <c r="H51" i="10" s="1"/>
  <c r="BH59" i="5"/>
  <c r="BC60" i="5"/>
  <c r="BF60" i="5"/>
  <c r="BD60" i="5"/>
  <c r="BE60" i="5"/>
  <c r="BB60" i="5"/>
  <c r="AH61" i="5"/>
  <c r="AG61" i="5"/>
  <c r="AD61" i="5"/>
  <c r="AJ61" i="9" s="1"/>
  <c r="AA61" i="5"/>
  <c r="S61" i="10" s="1"/>
  <c r="AE61" i="5"/>
  <c r="AI61" i="5"/>
  <c r="AC61" i="5"/>
  <c r="AI61" i="9" s="1"/>
  <c r="AF61" i="5"/>
  <c r="AB61" i="5"/>
  <c r="AH61" i="9" s="1"/>
  <c r="BG60" i="5"/>
  <c r="AJ52" i="5"/>
  <c r="T61" i="5"/>
  <c r="R61" i="5"/>
  <c r="Q61" i="5"/>
  <c r="E61" i="5"/>
  <c r="H61" i="5"/>
  <c r="S61" i="5"/>
  <c r="L61" i="5"/>
  <c r="J61" i="5"/>
  <c r="N61" i="5"/>
  <c r="I61" i="5"/>
  <c r="K61" i="5"/>
  <c r="O61" i="5"/>
  <c r="U61" i="5"/>
  <c r="F61" i="5"/>
  <c r="G61" i="5"/>
  <c r="P61" i="5"/>
  <c r="D61" i="5"/>
  <c r="M61" i="5"/>
  <c r="C63" i="5"/>
  <c r="BA63" i="5" s="1"/>
  <c r="B62" i="5"/>
  <c r="AS62" i="5" s="1"/>
  <c r="AS61" i="5" s="1"/>
  <c r="BI61" i="9" l="1"/>
  <c r="BJ61" i="9"/>
  <c r="BK61" i="9"/>
  <c r="AE62" i="7"/>
  <c r="W61" i="7"/>
  <c r="AE61" i="7" s="1"/>
  <c r="X63" i="7"/>
  <c r="W63" i="7"/>
  <c r="AE63" i="7" s="1"/>
  <c r="Y63" i="7"/>
  <c r="V63" i="7"/>
  <c r="AD63" i="7" s="1"/>
  <c r="AD62" i="7"/>
  <c r="V61" i="7"/>
  <c r="AD61" i="7" s="1"/>
  <c r="Y61" i="7"/>
  <c r="X61" i="7"/>
  <c r="F51" i="8"/>
  <c r="L51" i="8"/>
  <c r="M51" i="10"/>
  <c r="I51" i="8"/>
  <c r="H51" i="8"/>
  <c r="G51" i="8"/>
  <c r="J60" i="8"/>
  <c r="R61" i="8"/>
  <c r="AG52" i="9"/>
  <c r="BM52" i="5"/>
  <c r="BH51" i="9"/>
  <c r="BB51" i="9"/>
  <c r="BE61" i="9"/>
  <c r="BC61" i="9"/>
  <c r="BD61" i="9"/>
  <c r="AZ63" i="5"/>
  <c r="E63" i="8"/>
  <c r="P63" i="8" s="1"/>
  <c r="AY61" i="5"/>
  <c r="AP62" i="5"/>
  <c r="AP61" i="5" s="1"/>
  <c r="AR62" i="5"/>
  <c r="AR61" i="5" s="1"/>
  <c r="AX61" i="5" s="1"/>
  <c r="AQ62" i="5"/>
  <c r="AQ61" i="5" s="1"/>
  <c r="F62" i="7"/>
  <c r="AO62" i="9" s="1"/>
  <c r="D62" i="6"/>
  <c r="J62" i="7"/>
  <c r="M62" i="7"/>
  <c r="G62" i="7"/>
  <c r="H62" i="7"/>
  <c r="K62" i="7"/>
  <c r="I62" i="7"/>
  <c r="D62" i="7"/>
  <c r="AM62" i="9" s="1"/>
  <c r="E62" i="7"/>
  <c r="AN62" i="9" s="1"/>
  <c r="L62" i="7"/>
  <c r="N62" i="7"/>
  <c r="H61" i="6"/>
  <c r="AV52" i="5"/>
  <c r="I52" i="10" s="1"/>
  <c r="AW52" i="5"/>
  <c r="J52" i="10" s="1"/>
  <c r="C65" i="7"/>
  <c r="B65" i="7" s="1"/>
  <c r="B64" i="7"/>
  <c r="AT52" i="5"/>
  <c r="G52" i="10" s="1"/>
  <c r="AU52" i="5"/>
  <c r="H52" i="10" s="1"/>
  <c r="BH60" i="5"/>
  <c r="BG61" i="5"/>
  <c r="BD61" i="5"/>
  <c r="BC61" i="5"/>
  <c r="BB61" i="5"/>
  <c r="BF61" i="5"/>
  <c r="AH62" i="5"/>
  <c r="AY62" i="5" s="1"/>
  <c r="AE62" i="5"/>
  <c r="AI62" i="5"/>
  <c r="AG62" i="5"/>
  <c r="AD62" i="5"/>
  <c r="AJ62" i="9" s="1"/>
  <c r="AF62" i="5"/>
  <c r="AB62" i="5"/>
  <c r="AH62" i="9" s="1"/>
  <c r="AC62" i="5"/>
  <c r="AI62" i="9" s="1"/>
  <c r="AA62" i="5"/>
  <c r="S62" i="10" s="1"/>
  <c r="BE61" i="5"/>
  <c r="AJ53" i="5"/>
  <c r="T62" i="5"/>
  <c r="D62" i="5"/>
  <c r="U62" i="5"/>
  <c r="O62" i="5"/>
  <c r="M62" i="5"/>
  <c r="P62" i="5"/>
  <c r="Q62" i="5"/>
  <c r="K62" i="5"/>
  <c r="G62" i="5"/>
  <c r="R62" i="5"/>
  <c r="E62" i="5"/>
  <c r="F62" i="5"/>
  <c r="H62" i="5"/>
  <c r="I62" i="5"/>
  <c r="J62" i="5"/>
  <c r="N62" i="5"/>
  <c r="S62" i="5"/>
  <c r="L62" i="5"/>
  <c r="C64" i="5"/>
  <c r="BA64" i="5" s="1"/>
  <c r="B63" i="5"/>
  <c r="AS63" i="5" s="1"/>
  <c r="AX62" i="5" l="1"/>
  <c r="BK62" i="9"/>
  <c r="BJ62" i="9"/>
  <c r="BI62" i="9"/>
  <c r="W64" i="7"/>
  <c r="AE64" i="7" s="1"/>
  <c r="X64" i="7"/>
  <c r="Y64" i="7"/>
  <c r="V64" i="7"/>
  <c r="AD64" i="7" s="1"/>
  <c r="K61" i="10"/>
  <c r="L61" i="10"/>
  <c r="L62" i="10"/>
  <c r="Y65" i="7"/>
  <c r="W65" i="7"/>
  <c r="AE65" i="7" s="1"/>
  <c r="X65" i="7"/>
  <c r="V65" i="7"/>
  <c r="AD65" i="7" s="1"/>
  <c r="L52" i="8"/>
  <c r="M52" i="10"/>
  <c r="G52" i="8"/>
  <c r="I52" i="8"/>
  <c r="H52" i="8"/>
  <c r="F52" i="8"/>
  <c r="K62" i="8"/>
  <c r="J61" i="8"/>
  <c r="K61" i="8"/>
  <c r="R62" i="8"/>
  <c r="AG53" i="9"/>
  <c r="BM53" i="5"/>
  <c r="BB52" i="9"/>
  <c r="BH52" i="9"/>
  <c r="BE62" i="9"/>
  <c r="BD62" i="9"/>
  <c r="BC62" i="9"/>
  <c r="AZ64" i="5"/>
  <c r="E64" i="8"/>
  <c r="P64" i="8" s="1"/>
  <c r="AP63" i="5"/>
  <c r="AR63" i="5"/>
  <c r="AQ63" i="5"/>
  <c r="N63" i="7"/>
  <c r="I63" i="7"/>
  <c r="K63" i="7"/>
  <c r="J63" i="7"/>
  <c r="H63" i="7"/>
  <c r="E63" i="7"/>
  <c r="AN63" i="9" s="1"/>
  <c r="G63" i="7"/>
  <c r="L63" i="7"/>
  <c r="F63" i="7"/>
  <c r="AO63" i="9" s="1"/>
  <c r="D63" i="7"/>
  <c r="AM63" i="9" s="1"/>
  <c r="D63" i="6"/>
  <c r="M63" i="7"/>
  <c r="H62" i="6"/>
  <c r="AV53" i="5"/>
  <c r="I53" i="10" s="1"/>
  <c r="AW53" i="5"/>
  <c r="J53" i="10" s="1"/>
  <c r="AT53" i="5"/>
  <c r="G53" i="10" s="1"/>
  <c r="AU53" i="5"/>
  <c r="H53" i="10" s="1"/>
  <c r="BH61" i="5"/>
  <c r="BD62" i="5"/>
  <c r="BF62" i="5"/>
  <c r="BC62" i="5"/>
  <c r="BG62" i="5"/>
  <c r="AI63" i="5"/>
  <c r="AA63" i="5"/>
  <c r="S63" i="10" s="1"/>
  <c r="AB63" i="5"/>
  <c r="AH63" i="9" s="1"/>
  <c r="AD63" i="5"/>
  <c r="AJ63" i="9" s="1"/>
  <c r="AH63" i="5"/>
  <c r="AY63" i="5" s="1"/>
  <c r="L63" i="10" s="1"/>
  <c r="AC63" i="5"/>
  <c r="AI63" i="9" s="1"/>
  <c r="AG63" i="5"/>
  <c r="AX63" i="5" s="1"/>
  <c r="K63" i="10" s="1"/>
  <c r="AE63" i="5"/>
  <c r="AF63" i="5"/>
  <c r="BE62" i="5"/>
  <c r="BB62" i="5"/>
  <c r="AJ54" i="5"/>
  <c r="T63" i="5"/>
  <c r="N63" i="5"/>
  <c r="R63" i="5"/>
  <c r="S63" i="5"/>
  <c r="F63" i="5"/>
  <c r="Q63" i="5"/>
  <c r="L63" i="5"/>
  <c r="E63" i="5"/>
  <c r="H63" i="5"/>
  <c r="M63" i="5"/>
  <c r="J63" i="5"/>
  <c r="O63" i="5"/>
  <c r="D63" i="5"/>
  <c r="G63" i="5"/>
  <c r="I63" i="5"/>
  <c r="U63" i="5"/>
  <c r="P63" i="5"/>
  <c r="K63" i="5"/>
  <c r="C65" i="5"/>
  <c r="B64" i="5"/>
  <c r="AS64" i="5" s="1"/>
  <c r="J62" i="8" l="1"/>
  <c r="K62" i="10"/>
  <c r="AV7" i="7"/>
  <c r="AU7" i="7"/>
  <c r="BI63" i="9"/>
  <c r="BK63" i="9"/>
  <c r="BJ63" i="9"/>
  <c r="L53" i="8"/>
  <c r="M53" i="10"/>
  <c r="G53" i="8"/>
  <c r="H53" i="8"/>
  <c r="F53" i="8"/>
  <c r="I53" i="8"/>
  <c r="K63" i="8"/>
  <c r="J63" i="8"/>
  <c r="R63" i="8"/>
  <c r="AG54" i="9"/>
  <c r="BM54" i="5"/>
  <c r="BB53" i="9"/>
  <c r="BH53" i="9"/>
  <c r="BC63" i="9"/>
  <c r="BE63" i="9"/>
  <c r="BD63" i="9"/>
  <c r="AP64" i="5"/>
  <c r="AR64" i="5"/>
  <c r="AQ64" i="5"/>
  <c r="K64" i="7"/>
  <c r="J64" i="7"/>
  <c r="F64" i="7"/>
  <c r="AO64" i="9" s="1"/>
  <c r="D64" i="7"/>
  <c r="AM64" i="9" s="1"/>
  <c r="N64" i="7"/>
  <c r="I64" i="7"/>
  <c r="H64" i="7"/>
  <c r="D64" i="6"/>
  <c r="L64" i="7"/>
  <c r="G64" i="7"/>
  <c r="E64" i="7"/>
  <c r="AN64" i="9" s="1"/>
  <c r="M64" i="7"/>
  <c r="H63" i="6"/>
  <c r="AV54" i="5"/>
  <c r="I54" i="10" s="1"/>
  <c r="AW54" i="5"/>
  <c r="J54" i="10" s="1"/>
  <c r="B65" i="5"/>
  <c r="BA65" i="5"/>
  <c r="AU54" i="5"/>
  <c r="H54" i="10" s="1"/>
  <c r="AT54" i="5"/>
  <c r="G54" i="10" s="1"/>
  <c r="BH62" i="5"/>
  <c r="BC63" i="5"/>
  <c r="BD63" i="5"/>
  <c r="BB63" i="5"/>
  <c r="BF63" i="5"/>
  <c r="AA64" i="5"/>
  <c r="S64" i="10" s="1"/>
  <c r="AB64" i="5"/>
  <c r="AH64" i="9" s="1"/>
  <c r="AH64" i="5"/>
  <c r="AY64" i="5" s="1"/>
  <c r="L64" i="10" s="1"/>
  <c r="AF64" i="5"/>
  <c r="AD64" i="5"/>
  <c r="AJ64" i="9" s="1"/>
  <c r="AC64" i="5"/>
  <c r="AI64" i="9" s="1"/>
  <c r="AE64" i="5"/>
  <c r="AI64" i="5"/>
  <c r="AG64" i="5"/>
  <c r="BG63" i="5"/>
  <c r="BE63" i="5"/>
  <c r="AJ55" i="5"/>
  <c r="T64" i="5"/>
  <c r="U64" i="5"/>
  <c r="R64" i="5"/>
  <c r="O64" i="5"/>
  <c r="S64" i="5"/>
  <c r="N64" i="5"/>
  <c r="I64" i="5"/>
  <c r="E64" i="5"/>
  <c r="M64" i="5"/>
  <c r="K64" i="5"/>
  <c r="J64" i="5"/>
  <c r="G64" i="5"/>
  <c r="D64" i="5"/>
  <c r="Q64" i="5"/>
  <c r="H64" i="5"/>
  <c r="P64" i="5"/>
  <c r="F64" i="5"/>
  <c r="L64" i="5"/>
  <c r="H65" i="5"/>
  <c r="AX64" i="5" l="1"/>
  <c r="BJ64" i="9"/>
  <c r="BK64" i="9"/>
  <c r="BI64" i="9"/>
  <c r="I54" i="8"/>
  <c r="L54" i="8"/>
  <c r="M54" i="10"/>
  <c r="F54" i="8"/>
  <c r="G54" i="8"/>
  <c r="H54" i="8"/>
  <c r="K64" i="8"/>
  <c r="R64" i="8"/>
  <c r="AG55" i="9"/>
  <c r="BM55" i="5"/>
  <c r="BH54" i="9"/>
  <c r="BB54" i="9"/>
  <c r="BC64" i="9"/>
  <c r="BE64" i="9"/>
  <c r="BD64" i="9"/>
  <c r="AZ65" i="5"/>
  <c r="E65" i="8"/>
  <c r="P65" i="8" s="1"/>
  <c r="AC65" i="5"/>
  <c r="AI65" i="9" s="1"/>
  <c r="AS65" i="5"/>
  <c r="K65" i="5"/>
  <c r="D65" i="5"/>
  <c r="R65" i="5"/>
  <c r="T65" i="5"/>
  <c r="O65" i="5"/>
  <c r="AB65" i="5"/>
  <c r="AH65" i="9" s="1"/>
  <c r="S65" i="5"/>
  <c r="H64" i="6"/>
  <c r="E65" i="5"/>
  <c r="N65" i="5"/>
  <c r="P65" i="5"/>
  <c r="AR65" i="5"/>
  <c r="AQ65" i="5"/>
  <c r="D65" i="7"/>
  <c r="I65" i="7"/>
  <c r="AX3" i="7" s="1"/>
  <c r="AX9" i="7" s="1"/>
  <c r="H65" i="7"/>
  <c r="N65" i="7"/>
  <c r="J65" i="7"/>
  <c r="M65" i="7"/>
  <c r="D65" i="6"/>
  <c r="F65" i="7"/>
  <c r="L65" i="7"/>
  <c r="E65" i="7"/>
  <c r="K65" i="7"/>
  <c r="G65" i="7"/>
  <c r="AF65" i="5"/>
  <c r="AA65" i="5"/>
  <c r="S65" i="10" s="1"/>
  <c r="I65" i="5"/>
  <c r="AH65" i="5"/>
  <c r="AY65" i="5" s="1"/>
  <c r="L65" i="10" s="1"/>
  <c r="G65" i="5"/>
  <c r="AI65" i="5"/>
  <c r="L65" i="5"/>
  <c r="AG65" i="5"/>
  <c r="J65" i="5"/>
  <c r="Q65" i="5"/>
  <c r="M65" i="5"/>
  <c r="AV55" i="5"/>
  <c r="I55" i="10" s="1"/>
  <c r="AW55" i="5"/>
  <c r="J55" i="10" s="1"/>
  <c r="AE65" i="5"/>
  <c r="AP65" i="5"/>
  <c r="F65" i="5"/>
  <c r="AD65" i="5"/>
  <c r="AJ65" i="9" s="1"/>
  <c r="U65" i="5"/>
  <c r="BB64" i="5"/>
  <c r="AU55" i="5"/>
  <c r="H55" i="10" s="1"/>
  <c r="AT55" i="5"/>
  <c r="G55" i="10" s="1"/>
  <c r="BH63" i="5"/>
  <c r="BC64" i="5"/>
  <c r="BF64" i="5"/>
  <c r="BD64" i="5"/>
  <c r="BE64" i="5"/>
  <c r="BG64" i="5"/>
  <c r="AJ56" i="5"/>
  <c r="K64" i="10" l="1"/>
  <c r="J64" i="8"/>
  <c r="AW3" i="7"/>
  <c r="AW9" i="7" s="1"/>
  <c r="AS3" i="7"/>
  <c r="AS9" i="7" s="1"/>
  <c r="AT3" i="7"/>
  <c r="AT9" i="7" s="1"/>
  <c r="AM65" i="9"/>
  <c r="BI65" i="9" s="1"/>
  <c r="AO65" i="9"/>
  <c r="BK65" i="9" s="1"/>
  <c r="AV3" i="7"/>
  <c r="AV9" i="7" s="1"/>
  <c r="AN65" i="9"/>
  <c r="BJ65" i="9" s="1"/>
  <c r="AU3" i="7"/>
  <c r="AU9" i="7" s="1"/>
  <c r="L55" i="8"/>
  <c r="M55" i="10"/>
  <c r="G55" i="8"/>
  <c r="I55" i="8"/>
  <c r="H55" i="8"/>
  <c r="F55" i="8"/>
  <c r="L1" i="10"/>
  <c r="R65" i="8"/>
  <c r="R1" i="8" s="1"/>
  <c r="S1" i="10"/>
  <c r="AG56" i="9"/>
  <c r="BM56" i="5"/>
  <c r="BB55" i="9"/>
  <c r="BH55" i="9"/>
  <c r="K65" i="8"/>
  <c r="K1" i="8" s="1"/>
  <c r="AX65" i="5"/>
  <c r="K65" i="10" s="1"/>
  <c r="BE65" i="5"/>
  <c r="BC65" i="5"/>
  <c r="BB65" i="5"/>
  <c r="BG65" i="5"/>
  <c r="BF65" i="5"/>
  <c r="BD65" i="5"/>
  <c r="H65" i="6"/>
  <c r="AV56" i="5"/>
  <c r="I56" i="10" s="1"/>
  <c r="AW56" i="5"/>
  <c r="J56" i="10" s="1"/>
  <c r="AU56" i="5"/>
  <c r="H56" i="10" s="1"/>
  <c r="AT56" i="5"/>
  <c r="G56" i="10" s="1"/>
  <c r="BH64" i="5"/>
  <c r="AJ57" i="5"/>
  <c r="BE65" i="9" l="1"/>
  <c r="BD65" i="9"/>
  <c r="BC65" i="9"/>
  <c r="F56" i="8"/>
  <c r="G56" i="8"/>
  <c r="I56" i="8"/>
  <c r="H56" i="8"/>
  <c r="L56" i="8"/>
  <c r="M56" i="10"/>
  <c r="J65" i="8"/>
  <c r="J1" i="8" s="1"/>
  <c r="K1" i="10"/>
  <c r="AG57" i="9"/>
  <c r="BM57" i="5"/>
  <c r="BH56" i="9"/>
  <c r="BB56" i="9"/>
  <c r="BH65" i="5"/>
  <c r="AV57" i="5"/>
  <c r="I57" i="10" s="1"/>
  <c r="AW57" i="5"/>
  <c r="J57" i="10" s="1"/>
  <c r="AU57" i="5"/>
  <c r="H57" i="10" s="1"/>
  <c r="AT57" i="5"/>
  <c r="G57" i="10" s="1"/>
  <c r="BJ3" i="5"/>
  <c r="BJ4" i="5"/>
  <c r="BJ5" i="5"/>
  <c r="BJ6" i="5"/>
  <c r="BJ7" i="5"/>
  <c r="BJ8" i="5"/>
  <c r="BJ9" i="5"/>
  <c r="BJ10" i="5"/>
  <c r="BJ11" i="5"/>
  <c r="BJ12" i="5"/>
  <c r="BJ13" i="5"/>
  <c r="BJ14" i="5"/>
  <c r="AJ58" i="5"/>
  <c r="F57" i="8" l="1"/>
  <c r="G57" i="8"/>
  <c r="I57" i="8"/>
  <c r="H57" i="8"/>
  <c r="L57" i="8"/>
  <c r="M57" i="10"/>
  <c r="AG58" i="9"/>
  <c r="BM58" i="5"/>
  <c r="BB57" i="9"/>
  <c r="BH57" i="9"/>
  <c r="AV58" i="5"/>
  <c r="I58" i="10" s="1"/>
  <c r="AW58" i="5"/>
  <c r="J58" i="10" s="1"/>
  <c r="BJ22" i="5"/>
  <c r="AK10" i="5"/>
  <c r="R10" i="10" s="1"/>
  <c r="BJ24" i="5"/>
  <c r="AK12" i="5"/>
  <c r="R12" i="10" s="1"/>
  <c r="BJ18" i="5"/>
  <c r="AK6" i="5"/>
  <c r="R6" i="10" s="1"/>
  <c r="BJ16" i="5"/>
  <c r="AK4" i="5"/>
  <c r="R4" i="10" s="1"/>
  <c r="BJ21" i="5"/>
  <c r="AK9" i="5"/>
  <c r="R9" i="10" s="1"/>
  <c r="BJ23" i="5"/>
  <c r="AK11" i="5"/>
  <c r="R11" i="10" s="1"/>
  <c r="BJ26" i="5"/>
  <c r="AK14" i="5"/>
  <c r="R14" i="10" s="1"/>
  <c r="BJ20" i="5"/>
  <c r="AK8" i="5"/>
  <c r="R8" i="10" s="1"/>
  <c r="BJ19" i="5"/>
  <c r="AK7" i="5"/>
  <c r="R7" i="10" s="1"/>
  <c r="BJ17" i="5"/>
  <c r="AK5" i="5"/>
  <c r="R5" i="10" s="1"/>
  <c r="BJ25" i="5"/>
  <c r="AK13" i="5"/>
  <c r="R13" i="10" s="1"/>
  <c r="BJ15" i="5"/>
  <c r="AK3" i="5"/>
  <c r="R3" i="10" s="1"/>
  <c r="AU58" i="5"/>
  <c r="H58" i="10" s="1"/>
  <c r="AT58" i="5"/>
  <c r="G58" i="10" s="1"/>
  <c r="AJ59" i="5"/>
  <c r="F58" i="8" l="1"/>
  <c r="G58" i="8"/>
  <c r="I58" i="8"/>
  <c r="H58" i="8"/>
  <c r="L58" i="8"/>
  <c r="M58" i="10"/>
  <c r="AL3" i="5"/>
  <c r="X3" i="10" s="1"/>
  <c r="AG59" i="9"/>
  <c r="BM59" i="5"/>
  <c r="BH58" i="9"/>
  <c r="BB58" i="9"/>
  <c r="Q13" i="8"/>
  <c r="AL13" i="5"/>
  <c r="X13" i="10" s="1"/>
  <c r="Q9" i="8"/>
  <c r="AL9" i="5"/>
  <c r="X9" i="10" s="1"/>
  <c r="Q5" i="8"/>
  <c r="AL5" i="5"/>
  <c r="X5" i="10" s="1"/>
  <c r="Q4" i="8"/>
  <c r="AL4" i="5"/>
  <c r="X4" i="10" s="1"/>
  <c r="Q7" i="8"/>
  <c r="AL7" i="5"/>
  <c r="X7" i="10" s="1"/>
  <c r="Q6" i="8"/>
  <c r="AL6" i="5"/>
  <c r="X6" i="10" s="1"/>
  <c r="Q8" i="8"/>
  <c r="AL8" i="5"/>
  <c r="X8" i="10" s="1"/>
  <c r="Q12" i="8"/>
  <c r="AL12" i="5"/>
  <c r="X12" i="10" s="1"/>
  <c r="Q14" i="8"/>
  <c r="AL14" i="5"/>
  <c r="X14" i="10" s="1"/>
  <c r="Q10" i="8"/>
  <c r="AL10" i="5"/>
  <c r="X10" i="10" s="1"/>
  <c r="Q11" i="8"/>
  <c r="AL11" i="5"/>
  <c r="X11" i="10" s="1"/>
  <c r="Q3" i="8"/>
  <c r="AV59" i="5"/>
  <c r="I59" i="10" s="1"/>
  <c r="AW59" i="5"/>
  <c r="J59" i="10" s="1"/>
  <c r="BJ27" i="5"/>
  <c r="AK15" i="5"/>
  <c r="R15" i="10" s="1"/>
  <c r="BJ35" i="5"/>
  <c r="AK23" i="5"/>
  <c r="R23" i="10" s="1"/>
  <c r="BJ37" i="5"/>
  <c r="AK25" i="5"/>
  <c r="R25" i="10" s="1"/>
  <c r="BJ33" i="5"/>
  <c r="AK21" i="5"/>
  <c r="R21" i="10" s="1"/>
  <c r="BJ29" i="5"/>
  <c r="AK17" i="5"/>
  <c r="R17" i="10" s="1"/>
  <c r="BJ28" i="5"/>
  <c r="AK16" i="5"/>
  <c r="R16" i="10" s="1"/>
  <c r="BJ31" i="5"/>
  <c r="AK19" i="5"/>
  <c r="R19" i="10" s="1"/>
  <c r="BJ30" i="5"/>
  <c r="AK18" i="5"/>
  <c r="R18" i="10" s="1"/>
  <c r="BJ32" i="5"/>
  <c r="AK20" i="5"/>
  <c r="R20" i="10" s="1"/>
  <c r="BJ36" i="5"/>
  <c r="AK24" i="5"/>
  <c r="R24" i="10" s="1"/>
  <c r="BJ38" i="5"/>
  <c r="AK26" i="5"/>
  <c r="R26" i="10" s="1"/>
  <c r="BJ34" i="5"/>
  <c r="AK22" i="5"/>
  <c r="R22" i="10" s="1"/>
  <c r="AU59" i="5"/>
  <c r="H59" i="10" s="1"/>
  <c r="AT59" i="5"/>
  <c r="G59" i="10" s="1"/>
  <c r="AJ60" i="5"/>
  <c r="AL10" i="10" l="1"/>
  <c r="F59" i="8"/>
  <c r="G59" i="8"/>
  <c r="I59" i="8"/>
  <c r="H59" i="8"/>
  <c r="L59" i="8"/>
  <c r="M59" i="10"/>
  <c r="W12" i="8"/>
  <c r="W8" i="8"/>
  <c r="W13" i="8"/>
  <c r="W3" i="8"/>
  <c r="W14" i="8"/>
  <c r="W5" i="8"/>
  <c r="W9" i="8"/>
  <c r="W6" i="8"/>
  <c r="W11" i="8"/>
  <c r="W7" i="8"/>
  <c r="W10" i="8"/>
  <c r="W4" i="8"/>
  <c r="AG60" i="9"/>
  <c r="BM60" i="5"/>
  <c r="BB59" i="9"/>
  <c r="BH59" i="9"/>
  <c r="Q22" i="8"/>
  <c r="AL22" i="5"/>
  <c r="X22" i="10" s="1"/>
  <c r="Q26" i="8"/>
  <c r="AL26" i="5"/>
  <c r="X26" i="10" s="1"/>
  <c r="Q17" i="8"/>
  <c r="AL17" i="5"/>
  <c r="X17" i="10" s="1"/>
  <c r="Q24" i="8"/>
  <c r="AL24" i="5"/>
  <c r="X24" i="10" s="1"/>
  <c r="Q20" i="8"/>
  <c r="AL20" i="5"/>
  <c r="X20" i="10" s="1"/>
  <c r="Q25" i="8"/>
  <c r="AL25" i="5"/>
  <c r="X25" i="10" s="1"/>
  <c r="Q18" i="8"/>
  <c r="AL18" i="5"/>
  <c r="X18" i="10" s="1"/>
  <c r="Q23" i="8"/>
  <c r="AL23" i="5"/>
  <c r="X23" i="10" s="1"/>
  <c r="Q16" i="8"/>
  <c r="AL16" i="5"/>
  <c r="X16" i="10" s="1"/>
  <c r="Q19" i="8"/>
  <c r="AL19" i="5"/>
  <c r="X19" i="10" s="1"/>
  <c r="Q21" i="8"/>
  <c r="AL21" i="5"/>
  <c r="X21" i="10" s="1"/>
  <c r="Q15" i="8"/>
  <c r="AL15" i="5"/>
  <c r="X15" i="10" s="1"/>
  <c r="AV60" i="5"/>
  <c r="I60" i="10" s="1"/>
  <c r="AW60" i="5"/>
  <c r="J60" i="10" s="1"/>
  <c r="BJ46" i="5"/>
  <c r="AK34" i="5"/>
  <c r="R34" i="10" s="1"/>
  <c r="BJ40" i="5"/>
  <c r="AK28" i="5"/>
  <c r="R28" i="10" s="1"/>
  <c r="BJ50" i="5"/>
  <c r="AK38" i="5"/>
  <c r="R38" i="10" s="1"/>
  <c r="BJ41" i="5"/>
  <c r="AK29" i="5"/>
  <c r="R29" i="10" s="1"/>
  <c r="BJ48" i="5"/>
  <c r="AK36" i="5"/>
  <c r="R36" i="10" s="1"/>
  <c r="BJ45" i="5"/>
  <c r="AK33" i="5"/>
  <c r="R33" i="10" s="1"/>
  <c r="BJ44" i="5"/>
  <c r="AK32" i="5"/>
  <c r="R32" i="10" s="1"/>
  <c r="BJ49" i="5"/>
  <c r="AK37" i="5"/>
  <c r="R37" i="10" s="1"/>
  <c r="BJ42" i="5"/>
  <c r="AK30" i="5"/>
  <c r="R30" i="10" s="1"/>
  <c r="BJ47" i="5"/>
  <c r="AK35" i="5"/>
  <c r="R35" i="10" s="1"/>
  <c r="BJ43" i="5"/>
  <c r="AK31" i="5"/>
  <c r="R31" i="10" s="1"/>
  <c r="BJ39" i="5"/>
  <c r="AK27" i="5"/>
  <c r="R27" i="10" s="1"/>
  <c r="AT60" i="5"/>
  <c r="G60" i="10" s="1"/>
  <c r="AU60" i="5"/>
  <c r="H60" i="10" s="1"/>
  <c r="AJ61" i="5"/>
  <c r="AL11" i="10" l="1"/>
  <c r="L60" i="8"/>
  <c r="M60" i="10"/>
  <c r="G60" i="8"/>
  <c r="F60" i="8"/>
  <c r="I60" i="8"/>
  <c r="H60" i="8"/>
  <c r="W24" i="8"/>
  <c r="W16" i="8"/>
  <c r="W17" i="8"/>
  <c r="W23" i="8"/>
  <c r="W26" i="8"/>
  <c r="W18" i="8"/>
  <c r="W22" i="8"/>
  <c r="W15" i="8"/>
  <c r="W25" i="8"/>
  <c r="W21" i="8"/>
  <c r="W20" i="8"/>
  <c r="W19" i="8"/>
  <c r="AG61" i="9"/>
  <c r="BM61" i="5"/>
  <c r="BH60" i="9"/>
  <c r="BB60" i="9"/>
  <c r="Q35" i="8"/>
  <c r="AL35" i="5"/>
  <c r="X35" i="10" s="1"/>
  <c r="Q34" i="8"/>
  <c r="AL34" i="5"/>
  <c r="X34" i="10" s="1"/>
  <c r="Q36" i="8"/>
  <c r="AL36" i="5"/>
  <c r="X36" i="10" s="1"/>
  <c r="Q30" i="8"/>
  <c r="AL30" i="5"/>
  <c r="X30" i="10" s="1"/>
  <c r="Q38" i="8"/>
  <c r="AL38" i="5"/>
  <c r="X38" i="10" s="1"/>
  <c r="Q37" i="8"/>
  <c r="AL37" i="5"/>
  <c r="X37" i="10" s="1"/>
  <c r="Q28" i="8"/>
  <c r="AL28" i="5"/>
  <c r="X28" i="10" s="1"/>
  <c r="Q32" i="8"/>
  <c r="AL32" i="5"/>
  <c r="X32" i="10" s="1"/>
  <c r="Q27" i="8"/>
  <c r="AL27" i="5"/>
  <c r="X27" i="10" s="1"/>
  <c r="Q33" i="8"/>
  <c r="AL33" i="5"/>
  <c r="X33" i="10" s="1"/>
  <c r="Q31" i="8"/>
  <c r="AL31" i="5"/>
  <c r="X31" i="10" s="1"/>
  <c r="Q29" i="8"/>
  <c r="AL29" i="5"/>
  <c r="X29" i="10" s="1"/>
  <c r="AV61" i="5"/>
  <c r="I61" i="10" s="1"/>
  <c r="AW61" i="5"/>
  <c r="J61" i="10" s="1"/>
  <c r="BJ51" i="5"/>
  <c r="AK39" i="5"/>
  <c r="R39" i="10" s="1"/>
  <c r="BJ57" i="5"/>
  <c r="AK57" i="5" s="1"/>
  <c r="R57" i="10" s="1"/>
  <c r="AK45" i="5"/>
  <c r="R45" i="10" s="1"/>
  <c r="BJ55" i="5"/>
  <c r="AK55" i="5" s="1"/>
  <c r="R55" i="10" s="1"/>
  <c r="AK43" i="5"/>
  <c r="R43" i="10" s="1"/>
  <c r="BJ60" i="5"/>
  <c r="AK60" i="5" s="1"/>
  <c r="R60" i="10" s="1"/>
  <c r="AK48" i="5"/>
  <c r="R48" i="10" s="1"/>
  <c r="BJ59" i="5"/>
  <c r="AK59" i="5" s="1"/>
  <c r="R59" i="10" s="1"/>
  <c r="AK47" i="5"/>
  <c r="R47" i="10" s="1"/>
  <c r="BJ53" i="5"/>
  <c r="AK41" i="5"/>
  <c r="R41" i="10" s="1"/>
  <c r="BJ54" i="5"/>
  <c r="AK42" i="5"/>
  <c r="R42" i="10" s="1"/>
  <c r="BJ62" i="5"/>
  <c r="AK62" i="5" s="1"/>
  <c r="R62" i="10" s="1"/>
  <c r="AK50" i="5"/>
  <c r="R50" i="10" s="1"/>
  <c r="BJ61" i="5"/>
  <c r="AK61" i="5" s="1"/>
  <c r="R61" i="10" s="1"/>
  <c r="AK49" i="5"/>
  <c r="R49" i="10" s="1"/>
  <c r="BJ52" i="5"/>
  <c r="AK40" i="5"/>
  <c r="R40" i="10" s="1"/>
  <c r="BJ56" i="5"/>
  <c r="AK56" i="5" s="1"/>
  <c r="R56" i="10" s="1"/>
  <c r="AK44" i="5"/>
  <c r="R44" i="10" s="1"/>
  <c r="BJ58" i="5"/>
  <c r="AK58" i="5" s="1"/>
  <c r="R58" i="10" s="1"/>
  <c r="AK46" i="5"/>
  <c r="R46" i="10" s="1"/>
  <c r="AT61" i="5"/>
  <c r="G61" i="10" s="1"/>
  <c r="AU61" i="5"/>
  <c r="H61" i="10" s="1"/>
  <c r="AJ62" i="5"/>
  <c r="AK54" i="5" l="1"/>
  <c r="AL54" i="5" s="1"/>
  <c r="X54" i="10" s="1"/>
  <c r="BJ66" i="5"/>
  <c r="AK66" i="5" s="1"/>
  <c r="AL66" i="5" s="1"/>
  <c r="AL12" i="10"/>
  <c r="L61" i="8"/>
  <c r="M61" i="10"/>
  <c r="I61" i="8"/>
  <c r="H61" i="8"/>
  <c r="G61" i="8"/>
  <c r="F61" i="8"/>
  <c r="W27" i="8"/>
  <c r="W36" i="8"/>
  <c r="W32" i="8"/>
  <c r="W34" i="8"/>
  <c r="W28" i="8"/>
  <c r="W35" i="8"/>
  <c r="W29" i="8"/>
  <c r="W37" i="8"/>
  <c r="W31" i="8"/>
  <c r="W38" i="8"/>
  <c r="W33" i="8"/>
  <c r="W30" i="8"/>
  <c r="AG62" i="9"/>
  <c r="BM62" i="5"/>
  <c r="BB61" i="9"/>
  <c r="BH61" i="9"/>
  <c r="Q41" i="8"/>
  <c r="AL41" i="5"/>
  <c r="X41" i="10" s="1"/>
  <c r="Q46" i="8"/>
  <c r="AL46" i="5"/>
  <c r="X46" i="10" s="1"/>
  <c r="Q58" i="8"/>
  <c r="AL58" i="5"/>
  <c r="X58" i="10" s="1"/>
  <c r="Q44" i="8"/>
  <c r="AL44" i="5"/>
  <c r="X44" i="10" s="1"/>
  <c r="Q43" i="8"/>
  <c r="AL43" i="5"/>
  <c r="X43" i="10" s="1"/>
  <c r="Q47" i="8"/>
  <c r="AL47" i="5"/>
  <c r="X47" i="10" s="1"/>
  <c r="Q56" i="8"/>
  <c r="AL56" i="5"/>
  <c r="X56" i="10" s="1"/>
  <c r="Q48" i="8"/>
  <c r="AL48" i="5"/>
  <c r="X48" i="10" s="1"/>
  <c r="Q60" i="8"/>
  <c r="AL60" i="5"/>
  <c r="X60" i="10" s="1"/>
  <c r="Q49" i="8"/>
  <c r="AL49" i="5"/>
  <c r="X49" i="10" s="1"/>
  <c r="Q61" i="8"/>
  <c r="AL61" i="5"/>
  <c r="X61" i="10" s="1"/>
  <c r="Q50" i="8"/>
  <c r="AL50" i="5"/>
  <c r="X50" i="10" s="1"/>
  <c r="Q45" i="8"/>
  <c r="AL45" i="5"/>
  <c r="X45" i="10" s="1"/>
  <c r="Q62" i="8"/>
  <c r="AL62" i="5"/>
  <c r="X62" i="10" s="1"/>
  <c r="Q57" i="8"/>
  <c r="AL57" i="5"/>
  <c r="X57" i="10" s="1"/>
  <c r="Q42" i="8"/>
  <c r="AL42" i="5"/>
  <c r="X42" i="10" s="1"/>
  <c r="Q39" i="8"/>
  <c r="AL39" i="5"/>
  <c r="X39" i="10" s="1"/>
  <c r="Q59" i="8"/>
  <c r="AL59" i="5"/>
  <c r="X59" i="10" s="1"/>
  <c r="Q40" i="8"/>
  <c r="AL40" i="5"/>
  <c r="X40" i="10" s="1"/>
  <c r="Q55" i="8"/>
  <c r="AL55" i="5"/>
  <c r="X55" i="10" s="1"/>
  <c r="AV62" i="5"/>
  <c r="I62" i="10" s="1"/>
  <c r="AW62" i="5"/>
  <c r="J62" i="10" s="1"/>
  <c r="BJ65" i="5"/>
  <c r="AK65" i="5" s="1"/>
  <c r="R65" i="10" s="1"/>
  <c r="AK53" i="5"/>
  <c r="R53" i="10" s="1"/>
  <c r="BJ64" i="5"/>
  <c r="AK64" i="5" s="1"/>
  <c r="R64" i="10" s="1"/>
  <c r="AK52" i="5"/>
  <c r="R52" i="10" s="1"/>
  <c r="BJ63" i="5"/>
  <c r="AK63" i="5" s="1"/>
  <c r="R63" i="10" s="1"/>
  <c r="AK51" i="5"/>
  <c r="R51" i="10" s="1"/>
  <c r="AT62" i="5"/>
  <c r="G62" i="10" s="1"/>
  <c r="AU62" i="5"/>
  <c r="H62" i="10" s="1"/>
  <c r="AJ63" i="5"/>
  <c r="R54" i="10" l="1"/>
  <c r="R1" i="10" s="1"/>
  <c r="Q54" i="8"/>
  <c r="AL13" i="10"/>
  <c r="G62" i="8"/>
  <c r="F62" i="8"/>
  <c r="L62" i="8"/>
  <c r="M62" i="10"/>
  <c r="I62" i="8"/>
  <c r="H62" i="8"/>
  <c r="W57" i="8"/>
  <c r="W48" i="8"/>
  <c r="W45" i="8"/>
  <c r="W59" i="8"/>
  <c r="W50" i="8"/>
  <c r="W47" i="8"/>
  <c r="W54" i="8"/>
  <c r="W60" i="8"/>
  <c r="W58" i="8"/>
  <c r="W55" i="8"/>
  <c r="W62" i="8"/>
  <c r="W46" i="8"/>
  <c r="W40" i="8"/>
  <c r="W56" i="8"/>
  <c r="W41" i="8"/>
  <c r="W39" i="8"/>
  <c r="W61" i="8"/>
  <c r="W43" i="8"/>
  <c r="W42" i="8"/>
  <c r="W49" i="8"/>
  <c r="W44" i="8"/>
  <c r="AG63" i="9"/>
  <c r="BM63" i="5"/>
  <c r="BH62" i="9"/>
  <c r="BB62" i="9"/>
  <c r="Q52" i="8"/>
  <c r="AL52" i="5"/>
  <c r="X52" i="10" s="1"/>
  <c r="Q64" i="8"/>
  <c r="AL64" i="5"/>
  <c r="X64" i="10" s="1"/>
  <c r="Q51" i="8"/>
  <c r="AL51" i="5"/>
  <c r="X51" i="10" s="1"/>
  <c r="Q53" i="8"/>
  <c r="AL53" i="5"/>
  <c r="X53" i="10" s="1"/>
  <c r="Q65" i="8"/>
  <c r="AL65" i="5"/>
  <c r="X65" i="10" s="1"/>
  <c r="Q63" i="8"/>
  <c r="AL63" i="5"/>
  <c r="X63" i="10" s="1"/>
  <c r="AV63" i="5"/>
  <c r="I63" i="10" s="1"/>
  <c r="AW63" i="5"/>
  <c r="J63" i="10" s="1"/>
  <c r="AT63" i="5"/>
  <c r="G63" i="10" s="1"/>
  <c r="AU63" i="5"/>
  <c r="H63" i="10" s="1"/>
  <c r="AJ64" i="5"/>
  <c r="AJ65" i="5"/>
  <c r="AL15" i="10" l="1"/>
  <c r="AL14" i="10"/>
  <c r="H63" i="8"/>
  <c r="L63" i="8"/>
  <c r="M63" i="10"/>
  <c r="G63" i="8"/>
  <c r="F63" i="8"/>
  <c r="I63" i="8"/>
  <c r="W51" i="8"/>
  <c r="W64" i="8"/>
  <c r="W63" i="8"/>
  <c r="W65" i="8"/>
  <c r="W53" i="8"/>
  <c r="W52" i="8"/>
  <c r="AG65" i="9"/>
  <c r="BM65" i="5"/>
  <c r="AG64" i="9"/>
  <c r="BM64" i="5"/>
  <c r="BH63" i="9"/>
  <c r="BB63" i="9"/>
  <c r="Q1" i="8"/>
  <c r="AV65" i="5"/>
  <c r="I65" i="10" s="1"/>
  <c r="AW65" i="5"/>
  <c r="J65" i="10" s="1"/>
  <c r="AV64" i="5"/>
  <c r="I64" i="10" s="1"/>
  <c r="AW64" i="5"/>
  <c r="J64" i="10" s="1"/>
  <c r="AT65" i="5"/>
  <c r="G65" i="10" s="1"/>
  <c r="AU65" i="5"/>
  <c r="H65" i="10" s="1"/>
  <c r="AT64" i="5"/>
  <c r="G64" i="10" s="1"/>
  <c r="AU64" i="5"/>
  <c r="H64" i="10" s="1"/>
  <c r="L64" i="8" l="1"/>
  <c r="M64" i="10"/>
  <c r="G64" i="8"/>
  <c r="F64" i="8"/>
  <c r="L65" i="8"/>
  <c r="M65" i="10"/>
  <c r="AL8" i="10" s="1"/>
  <c r="G65" i="8"/>
  <c r="G1" i="8" s="1"/>
  <c r="F65" i="8"/>
  <c r="I64" i="8"/>
  <c r="H64" i="8"/>
  <c r="H65" i="8"/>
  <c r="I1" i="10"/>
  <c r="I65" i="8"/>
  <c r="J1" i="10"/>
  <c r="W1" i="8"/>
  <c r="X1" i="10"/>
  <c r="BB65" i="9"/>
  <c r="BH65" i="9"/>
  <c r="BH64" i="9"/>
  <c r="BB64" i="9"/>
  <c r="L1" i="8" l="1"/>
  <c r="H1" i="8"/>
  <c r="I1" i="8"/>
  <c r="F1" i="8"/>
  <c r="M1" i="10"/>
  <c r="AL3" i="10"/>
  <c r="AL4" i="10"/>
  <c r="AL5" i="10"/>
  <c r="AL6" i="10"/>
  <c r="AL7" i="10"/>
  <c r="G1" i="10"/>
  <c r="H1" i="10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<sst xmlns="http://schemas.openxmlformats.org/spreadsheetml/2006/main" count="741" uniqueCount="411">
  <si>
    <t>0#ESQ-SOY</t>
  </si>
  <si>
    <t>SM-OEPR-BR</t>
  </si>
  <si>
    <t>SM-NOPR-BR</t>
  </si>
  <si>
    <t>SM-TRIM-BR</t>
  </si>
  <si>
    <t>SM-CHAP-BR</t>
  </si>
  <si>
    <t>SM-CAMP-BR</t>
  </si>
  <si>
    <t>SM-PASSO-BR</t>
  </si>
  <si>
    <t>SM-CAMGR-BR</t>
  </si>
  <si>
    <t>SM-RONDON-BR</t>
  </si>
  <si>
    <t>SM-RIOVERDE-BR</t>
  </si>
  <si>
    <t>SM-MOGIANA-BR</t>
  </si>
  <si>
    <t>SM-IJUI-BR</t>
  </si>
  <si>
    <t>BO-SAOP-BR</t>
  </si>
  <si>
    <t>SB-GTRIM-BR</t>
  </si>
  <si>
    <t>SB-GSORR-BR</t>
  </si>
  <si>
    <t>SB-GSORO-BR</t>
  </si>
  <si>
    <t>SB-GROND-BR</t>
  </si>
  <si>
    <t>SB-GRIVE-BR</t>
  </si>
  <si>
    <t>SB-GPOGR-BR</t>
  </si>
  <si>
    <t>SB-GPAFU-BR</t>
  </si>
  <si>
    <t>SB-GOEPR-BR</t>
  </si>
  <si>
    <t>SB-GNOPR-BR</t>
  </si>
  <si>
    <t>SB-GMOGI-BR</t>
  </si>
  <si>
    <t>SB-GIJUI-BR</t>
  </si>
  <si>
    <t>SB-GBARR-BR</t>
  </si>
  <si>
    <t>SB-GBASL-BR</t>
  </si>
  <si>
    <t>SB-WPAFU-BR</t>
  </si>
  <si>
    <t>SB-WSORO-BR</t>
  </si>
  <si>
    <t>SB-WSORR-BR</t>
  </si>
  <si>
    <t>LEN-CACR-BR</t>
  </si>
  <si>
    <t>LEN-CASS-BR</t>
  </si>
  <si>
    <t>LEN-ITRM-BR</t>
  </si>
  <si>
    <t>LEN-NOGS-BR</t>
  </si>
  <si>
    <t>LEN-ROND-BR</t>
  </si>
  <si>
    <t>LEN-WBHAI-BR</t>
  </si>
  <si>
    <t>LEAN-CASS-BR</t>
  </si>
  <si>
    <t>LEN-WBATD-BR</t>
  </si>
  <si>
    <t>LEAN-CCDI-BR</t>
  </si>
  <si>
    <t>LEAN-CCRS-BR</t>
  </si>
  <si>
    <t>LEAN-ITRM-BR</t>
  </si>
  <si>
    <t>LEAN-NOGS-BR</t>
  </si>
  <si>
    <t>LEAN-PANTL-BR</t>
  </si>
  <si>
    <t>LEAN-PARA-BR</t>
  </si>
  <si>
    <t>LEAN-RGND-BR</t>
  </si>
  <si>
    <t>LEAN-RGNDS-BR</t>
  </si>
  <si>
    <t>SB-WRIVE-BR</t>
  </si>
  <si>
    <t>LEAN-WOBHS-BR</t>
  </si>
  <si>
    <t>LEAN-RNDPLS-BR</t>
  </si>
  <si>
    <t>SB-WROND-BR</t>
  </si>
  <si>
    <t>SB-WPOGR-BR</t>
  </si>
  <si>
    <t>SB-WOEPR-BR</t>
  </si>
  <si>
    <t>SB-WNOPR-BR</t>
  </si>
  <si>
    <t>SB-WMOGI-BR</t>
  </si>
  <si>
    <t>SB-WTRIM-BR</t>
  </si>
  <si>
    <t>SB-WIJUI-BR</t>
  </si>
  <si>
    <t>SB-WBARR-BR</t>
  </si>
  <si>
    <t>SB-GRCNR-BR</t>
  </si>
  <si>
    <t>SB-WBRCN-BR</t>
  </si>
  <si>
    <t>SB-GDCGR-BR</t>
  </si>
  <si>
    <t>SB-GDUMS-BR</t>
  </si>
  <si>
    <t>SB-GCHAMS-BR</t>
  </si>
  <si>
    <t>SB-GMRMS-BR</t>
  </si>
  <si>
    <t>SB-GCPMT-BR</t>
  </si>
  <si>
    <t>SB-GPRMMT-BR</t>
  </si>
  <si>
    <t>SB-GSRRS-BR</t>
  </si>
  <si>
    <t>SB-GSDPR-BR</t>
  </si>
  <si>
    <t>SB-WBALMA-BR</t>
  </si>
  <si>
    <t>SB-WCHSGO-BR</t>
  </si>
  <si>
    <t>SB-WCGMS-BR</t>
  </si>
  <si>
    <t>SB-WCPMT-BR</t>
  </si>
  <si>
    <t>SB-WDUMT-BR</t>
  </si>
  <si>
    <t>SB-WMRMST-BR</t>
  </si>
  <si>
    <t>SB-WDIAMT-BR</t>
  </si>
  <si>
    <t>SB-WPRMMT-BR</t>
  </si>
  <si>
    <t>SB-WRSPRT-BR</t>
  </si>
  <si>
    <t>SB-WSRRS-BR</t>
  </si>
  <si>
    <t>SB-WSDPR-BR</t>
  </si>
  <si>
    <t>SB-WSGOGD-BR</t>
  </si>
  <si>
    <t>SB-WUNMG-BR</t>
  </si>
  <si>
    <t>CLOSE</t>
  </si>
  <si>
    <t>SM-POGR-BR</t>
  </si>
  <si>
    <t>INST_DESC</t>
  </si>
  <si>
    <t>0#FRGHT-SOYBEAN</t>
  </si>
  <si>
    <t>SOY-SNP-ITI</t>
  </si>
  <si>
    <t>SOY-PDL-RDO</t>
  </si>
  <si>
    <t>SOY-SRS-ITI</t>
  </si>
  <si>
    <t>SOY-PDL-AAA</t>
  </si>
  <si>
    <t>SOY-NMT-RDO</t>
  </si>
  <si>
    <t>SOY-SRS-AAA</t>
  </si>
  <si>
    <t>SOY-LRV-RDO</t>
  </si>
  <si>
    <t>SOY-CVD-AAA</t>
  </si>
  <si>
    <t>SOY-DMT-RDO</t>
  </si>
  <si>
    <t>SOY-AGS-AAA</t>
  </si>
  <si>
    <t>SOY-IDN-RDO</t>
  </si>
  <si>
    <t>SOY-PDL-PAG</t>
  </si>
  <si>
    <t>SOY-SCA-ITI</t>
  </si>
  <si>
    <t>SOY-CVD-RDO</t>
  </si>
  <si>
    <t>SOY-CCE-PAG</t>
  </si>
  <si>
    <t>SOY-IDN-ITI</t>
  </si>
  <si>
    <t>SOY-CUA-ITI</t>
  </si>
  <si>
    <t>SOY-SNP-RDO</t>
  </si>
  <si>
    <t>SOY-CAN-SSA</t>
  </si>
  <si>
    <t>SOY-NUI-ITI</t>
  </si>
  <si>
    <t>SOY-QRC-SLS</t>
  </si>
  <si>
    <t>SOY-QRC-AGR</t>
  </si>
  <si>
    <t>SOY-INN-RDO</t>
  </si>
  <si>
    <t>SOY-NUI-RDO</t>
  </si>
  <si>
    <t>SOY-LEM-ATR</t>
  </si>
  <si>
    <t>SOY-PDL-STN</t>
  </si>
  <si>
    <t>SOY-QRC-SSA</t>
  </si>
  <si>
    <t>SOY-PDL-GRA</t>
  </si>
  <si>
    <t>SOY-PFU-RGN</t>
  </si>
  <si>
    <t>SOY-QRC-CDT</t>
  </si>
  <si>
    <t>SOY-BEE-ITI</t>
  </si>
  <si>
    <t>SOY-NMR-RDO</t>
  </si>
  <si>
    <t>SOY-TEL-PAG</t>
  </si>
  <si>
    <t>SOY-LEM-SVO</t>
  </si>
  <si>
    <t>SOY-SFA-BCE</t>
  </si>
  <si>
    <t>SOY-SRS-IIB</t>
  </si>
  <si>
    <t>SOY-CAN-STN</t>
  </si>
  <si>
    <t>SOY-QRC-URA</t>
  </si>
  <si>
    <t>SOY-SRS-STN</t>
  </si>
  <si>
    <t>SOY-CAN-URA</t>
  </si>
  <si>
    <t>SOY-ABA-SSA</t>
  </si>
  <si>
    <t>SOY-IDN-AAA</t>
  </si>
  <si>
    <t>SOY-DMT-AAA</t>
  </si>
  <si>
    <t>SOY-LDN-PAG</t>
  </si>
  <si>
    <t>SOY-CAN-AGR</t>
  </si>
  <si>
    <t>SOY-QRC-BCE</t>
  </si>
  <si>
    <t>SOY-NSH-ITI</t>
  </si>
  <si>
    <t>SOY-CAT-RGN</t>
  </si>
  <si>
    <t>SOY-LRV-AAA</t>
  </si>
  <si>
    <t>SOY-CAG-AAA</t>
  </si>
  <si>
    <t>SOY-CFS-SLS</t>
  </si>
  <si>
    <t>SOY-CAN-PAG</t>
  </si>
  <si>
    <t>SOY-NMT-AAA</t>
  </si>
  <si>
    <t>SOY-TEP-RGN</t>
  </si>
  <si>
    <t>SOY-IJI-RGN</t>
  </si>
  <si>
    <t>SOY-MIA-PAG</t>
  </si>
  <si>
    <t>SOY-CMO-PAG</t>
  </si>
  <si>
    <t>SOY-FNL-ITI</t>
  </si>
  <si>
    <t>SOY-CAN-GRA</t>
  </si>
  <si>
    <t>SOY-MUT-ITI</t>
  </si>
  <si>
    <t>SOY-CFS-BCE</t>
  </si>
  <si>
    <t>SOY-SRS-RDO</t>
  </si>
  <si>
    <t>Data Final</t>
  </si>
  <si>
    <t>Data final</t>
  </si>
  <si>
    <t>Soy Meal Ponta Grossa, PR</t>
  </si>
  <si>
    <t>Soy Meal West Parana</t>
  </si>
  <si>
    <t>Soy Meal North Parana</t>
  </si>
  <si>
    <t>Soy Meal Triangulo Mineiro MG</t>
  </si>
  <si>
    <t>Soy Meal Chapeco, SC</t>
  </si>
  <si>
    <t>Soy Meal Campinas, Sao Pau</t>
  </si>
  <si>
    <t>Soy Meal Passo Fundo, RS</t>
  </si>
  <si>
    <t>Soy Meal Campo Grande, MS</t>
  </si>
  <si>
    <t>Soy Meal Rondonopolis, MT</t>
  </si>
  <si>
    <t>Soy Meal Rio Verde, GO</t>
  </si>
  <si>
    <t>Soy Meal Mogiana, Sao Pau</t>
  </si>
  <si>
    <t>Soy Meal Ijui, RS</t>
  </si>
  <si>
    <t>Soyoil Sao Paulo</t>
  </si>
  <si>
    <t>Soybn Grower Trian Min, MG</t>
  </si>
  <si>
    <t>Soybn Grower Sorriso, MT</t>
  </si>
  <si>
    <t>Soybn Grower Sorocabana SP</t>
  </si>
  <si>
    <t>Soybn Grower Rondonopolis MT</t>
  </si>
  <si>
    <t>Soybn Grower Rio Verde, GO</t>
  </si>
  <si>
    <t>Soybn Grower Ponta Grossa PR</t>
  </si>
  <si>
    <t>Soybn Grower Passo Fundo RS</t>
  </si>
  <si>
    <t>Soybn Grower West, Parana</t>
  </si>
  <si>
    <t>Soybn Grower North, Parana</t>
  </si>
  <si>
    <t>Soybn Grower Mogiana, SP</t>
  </si>
  <si>
    <t>Soybn Grower Ijui, RS</t>
  </si>
  <si>
    <t>Soybn Grower Barreiras, BA</t>
  </si>
  <si>
    <t>Soybn Grower Balsas, MA</t>
  </si>
  <si>
    <t>Soybn Wholesale Passo Fundo</t>
  </si>
  <si>
    <t>Soybn Wholesale Sorocabana</t>
  </si>
  <si>
    <t>Soybn Wholesale Sorriso MT</t>
  </si>
  <si>
    <t>Trm day Len Catle - Caceres</t>
  </si>
  <si>
    <t>Trm day Len Catle - Casilandia</t>
  </si>
  <si>
    <t>Trm day Len Catle - Itamaraju</t>
  </si>
  <si>
    <t>Trm day Len Cattle - Nth Goias</t>
  </si>
  <si>
    <t>Trm day Len Catle - Rondonopo</t>
  </si>
  <si>
    <t>Trm day Len Catle - West Bahia</t>
  </si>
  <si>
    <t>BR Lean Catle Trm - Casilandia</t>
  </si>
  <si>
    <t>Trm day Lean Cattle - Pantanal</t>
  </si>
  <si>
    <t>BR Len Catle Cash CDI -Colider</t>
  </si>
  <si>
    <t>BR Lean Cattle Term - Caceres</t>
  </si>
  <si>
    <t>BR Len Cattle Term - Itamaraju</t>
  </si>
  <si>
    <t>BR Lean Catle Trm -North Goias</t>
  </si>
  <si>
    <t>BR Lean Cattle Term - Pantanal</t>
  </si>
  <si>
    <t>Term days Lean Cattle - Para</t>
  </si>
  <si>
    <t>Trm day Len Catle - Rio Grande</t>
  </si>
  <si>
    <t>BR Lean Catle Trm - Rio Grande</t>
  </si>
  <si>
    <t>Soybn Wholesale Rio Verde</t>
  </si>
  <si>
    <t>BR Lean Catle Trm - West Bahia</t>
  </si>
  <si>
    <t>BR Lean Catle Trm - Rondonopo</t>
  </si>
  <si>
    <t>Soybn Wholesale Rondonopolis</t>
  </si>
  <si>
    <t>Soybn Wholesale Ponta Grossa</t>
  </si>
  <si>
    <t>Soybn Wholesale West Parana</t>
  </si>
  <si>
    <t>Soybn Wholesale North Parana</t>
  </si>
  <si>
    <t>Soybn-Wholesale Mogiana SP</t>
  </si>
  <si>
    <t>Soybn Wholesale Triang Min</t>
  </si>
  <si>
    <t>Soybn Wholesale Ijui, RS</t>
  </si>
  <si>
    <t>Soybn Wholesale Barreiras BA</t>
  </si>
  <si>
    <t>Soybn Grower Campos Novo</t>
  </si>
  <si>
    <t>Soybn Wholesale Campos Novo</t>
  </si>
  <si>
    <t>BR Soybean - Grower Cg MS</t>
  </si>
  <si>
    <t>BR Soybean - Grower Dou MS</t>
  </si>
  <si>
    <t>BR Soybean - Grower Cha-MS</t>
  </si>
  <si>
    <t>BR Soybean - Grower Mar MS</t>
  </si>
  <si>
    <t>COD</t>
  </si>
  <si>
    <t>MÊS</t>
  </si>
  <si>
    <t>Ponta Grossa</t>
  </si>
  <si>
    <t>West PR</t>
  </si>
  <si>
    <t>Mogiana</t>
  </si>
  <si>
    <t>Triangulo Min</t>
  </si>
  <si>
    <t>Passo Fundo</t>
  </si>
  <si>
    <t>Ijui</t>
  </si>
  <si>
    <t>balcão =&gt; grower</t>
  </si>
  <si>
    <t>disponivel (limpo, seco,padroniazado, - quebra tecnica) =&gt; wholesale</t>
  </si>
  <si>
    <t>Paranagua</t>
  </si>
  <si>
    <t>SOR-PRG</t>
  </si>
  <si>
    <t>RND-PRG</t>
  </si>
  <si>
    <t>Paridade Exportação</t>
  </si>
  <si>
    <t>Sorriso</t>
  </si>
  <si>
    <t>Rondonopolis</t>
  </si>
  <si>
    <t>Media</t>
  </si>
  <si>
    <t>Disponível - Balcão</t>
  </si>
  <si>
    <t>Frete</t>
  </si>
  <si>
    <t>TOL-PRG</t>
  </si>
  <si>
    <t>West Parana</t>
  </si>
  <si>
    <t>LDN-PRG</t>
  </si>
  <si>
    <t>Londrina</t>
  </si>
  <si>
    <t>North Parana</t>
  </si>
  <si>
    <t>Chapeco, SC</t>
  </si>
  <si>
    <t>Trian Mineiro MG</t>
  </si>
  <si>
    <t>Campinas, Sao Pau</t>
  </si>
  <si>
    <t>Passo Fundo, RS</t>
  </si>
  <si>
    <t>Campo Grande, MS</t>
  </si>
  <si>
    <t>Rondonopolis, MT</t>
  </si>
  <si>
    <t>Rio Verde, GO</t>
  </si>
  <si>
    <t xml:space="preserve"> Ijui, RS</t>
  </si>
  <si>
    <t>São Paulo</t>
  </si>
  <si>
    <t>SRS</t>
  </si>
  <si>
    <t>SNP</t>
  </si>
  <si>
    <t>São Paulo s/ICMS</t>
  </si>
  <si>
    <t>MT - IMEA</t>
  </si>
  <si>
    <t>MT IMEA</t>
  </si>
  <si>
    <t>ITI</t>
  </si>
  <si>
    <t>Itaituba</t>
  </si>
  <si>
    <t>STN</t>
  </si>
  <si>
    <t>Santos</t>
  </si>
  <si>
    <t>CCE</t>
  </si>
  <si>
    <t>Cascavel</t>
  </si>
  <si>
    <t>CAN</t>
  </si>
  <si>
    <t>Canarana</t>
  </si>
  <si>
    <t>RDO</t>
  </si>
  <si>
    <t>Rondonoplis</t>
  </si>
  <si>
    <t>PFU</t>
  </si>
  <si>
    <t>RGN</t>
  </si>
  <si>
    <t>Rio Grande</t>
  </si>
  <si>
    <t>CAT</t>
  </si>
  <si>
    <t>Cruz Alta</t>
  </si>
  <si>
    <t>QRC</t>
  </si>
  <si>
    <t>Querencia</t>
  </si>
  <si>
    <t>SLS</t>
  </si>
  <si>
    <t>São Luis</t>
  </si>
  <si>
    <t>IIB</t>
  </si>
  <si>
    <t>Imbituba</t>
  </si>
  <si>
    <t>BCE</t>
  </si>
  <si>
    <t>Barcarena</t>
  </si>
  <si>
    <t>IJI</t>
  </si>
  <si>
    <t>TEL</t>
  </si>
  <si>
    <t>Toledo</t>
  </si>
  <si>
    <t>CFS</t>
  </si>
  <si>
    <t>Confresa</t>
  </si>
  <si>
    <t>PDL</t>
  </si>
  <si>
    <t>Primavera do Leste</t>
  </si>
  <si>
    <t>CMO</t>
  </si>
  <si>
    <t>Campo Mourão</t>
  </si>
  <si>
    <t>URA</t>
  </si>
  <si>
    <t>Uberaba</t>
  </si>
  <si>
    <t>Luis Eduardo Magalhães</t>
  </si>
  <si>
    <t>SVO</t>
  </si>
  <si>
    <t>Salvador</t>
  </si>
  <si>
    <t>MUT</t>
  </si>
  <si>
    <t>Matupa</t>
  </si>
  <si>
    <t>LRV</t>
  </si>
  <si>
    <t>Lucas do Rio Verde</t>
  </si>
  <si>
    <t>ABA</t>
  </si>
  <si>
    <t>Agua Boa</t>
  </si>
  <si>
    <t>SSA</t>
  </si>
  <si>
    <t>São Simão</t>
  </si>
  <si>
    <t>SFA</t>
  </si>
  <si>
    <t>São Felix do Araguaia</t>
  </si>
  <si>
    <t>AGR</t>
  </si>
  <si>
    <t>Araguari</t>
  </si>
  <si>
    <t>Sinop</t>
  </si>
  <si>
    <t>AGS</t>
  </si>
  <si>
    <t>Alto Garças</t>
  </si>
  <si>
    <t>AAA</t>
  </si>
  <si>
    <t>Alto Araguaia</t>
  </si>
  <si>
    <t>CVD</t>
  </si>
  <si>
    <t>Campo Verde</t>
  </si>
  <si>
    <t>DMT</t>
  </si>
  <si>
    <t>Diamantino</t>
  </si>
  <si>
    <t>NMT</t>
  </si>
  <si>
    <t>Nova Mutum</t>
  </si>
  <si>
    <t>CAG</t>
  </si>
  <si>
    <t>Caravagio</t>
  </si>
  <si>
    <t>TEP</t>
  </si>
  <si>
    <t>Tapera</t>
  </si>
  <si>
    <t>FNL</t>
  </si>
  <si>
    <t>Feliz Natal</t>
  </si>
  <si>
    <t>IDN</t>
  </si>
  <si>
    <t>Ipiranga do Norte</t>
  </si>
  <si>
    <t>INN</t>
  </si>
  <si>
    <t>Itanhanga</t>
  </si>
  <si>
    <t>ATR</t>
  </si>
  <si>
    <t>Aratu</t>
  </si>
  <si>
    <t>MIA</t>
  </si>
  <si>
    <t>Maringa</t>
  </si>
  <si>
    <t>GRA</t>
  </si>
  <si>
    <t>Guaruja</t>
  </si>
  <si>
    <t>CUA</t>
  </si>
  <si>
    <t>Claudia</t>
  </si>
  <si>
    <t>SCA</t>
  </si>
  <si>
    <t>NUI</t>
  </si>
  <si>
    <t>Nova Ubirata</t>
  </si>
  <si>
    <t>CDT</t>
  </si>
  <si>
    <t>Colinas do Tocantins</t>
  </si>
  <si>
    <t>NMR</t>
  </si>
  <si>
    <t>Nova Maringa</t>
  </si>
  <si>
    <t>BEE</t>
  </si>
  <si>
    <t>Sigla</t>
  </si>
  <si>
    <t>Nome</t>
  </si>
  <si>
    <t>NSH</t>
  </si>
  <si>
    <t>Nova Santa Helena</t>
  </si>
  <si>
    <t>PAG</t>
  </si>
  <si>
    <t>LEM</t>
  </si>
  <si>
    <t>Diponivel</t>
  </si>
  <si>
    <t>LDN</t>
  </si>
  <si>
    <t>IJI-RGN</t>
  </si>
  <si>
    <t>PFD-RGN</t>
  </si>
  <si>
    <t>Santa Carmem</t>
  </si>
  <si>
    <t>Porto</t>
  </si>
  <si>
    <t>R$/ton</t>
  </si>
  <si>
    <t>Paridade Export</t>
  </si>
  <si>
    <t>Teor Oleo</t>
  </si>
  <si>
    <t>Teor Farelo</t>
  </si>
  <si>
    <t>Casca</t>
  </si>
  <si>
    <t>Custo Industrial</t>
  </si>
  <si>
    <t>Pis/Cofins</t>
  </si>
  <si>
    <t>Data</t>
  </si>
  <si>
    <t>Versus Paridade de Exportação</t>
  </si>
  <si>
    <t>Versus Disponivel</t>
  </si>
  <si>
    <t>Stonex</t>
  </si>
  <si>
    <t xml:space="preserve">FRETE </t>
  </si>
  <si>
    <t>LRV-PRG</t>
  </si>
  <si>
    <t>SOJA PAR EXP</t>
  </si>
  <si>
    <t>MAR-PRG</t>
  </si>
  <si>
    <t>CAS-PRG</t>
  </si>
  <si>
    <t>CMO-PRG</t>
  </si>
  <si>
    <t>R$/ton.km</t>
  </si>
  <si>
    <t>PG - PRG</t>
  </si>
  <si>
    <t>PG-PRG</t>
  </si>
  <si>
    <t>Frete Oleo</t>
  </si>
  <si>
    <t>Soja Disponivel</t>
  </si>
  <si>
    <t>PRG</t>
  </si>
  <si>
    <t>PG</t>
  </si>
  <si>
    <t>Oleo</t>
  </si>
  <si>
    <t>Crush Margin</t>
  </si>
  <si>
    <t>Oil</t>
  </si>
  <si>
    <t>Meal</t>
  </si>
  <si>
    <t>Par Export</t>
  </si>
  <si>
    <t>Interno</t>
  </si>
  <si>
    <t>Farelo MI</t>
  </si>
  <si>
    <t>Frete Soja/Farelo</t>
  </si>
  <si>
    <t>Crush Margin Par Export</t>
  </si>
  <si>
    <t>20% MI</t>
  </si>
  <si>
    <t>0% MI</t>
  </si>
  <si>
    <t>CAS</t>
  </si>
  <si>
    <t>60% MI</t>
  </si>
  <si>
    <t xml:space="preserve">LDN </t>
  </si>
  <si>
    <t>fonte Abiove</t>
  </si>
  <si>
    <t>ANO</t>
  </si>
  <si>
    <t>Par export</t>
  </si>
  <si>
    <t>UBER-PRG</t>
  </si>
  <si>
    <t>Triangulo</t>
  </si>
  <si>
    <t>Disponivel</t>
  </si>
  <si>
    <t>Ponta Gorssa</t>
  </si>
  <si>
    <t>Campinas</t>
  </si>
  <si>
    <t>KM</t>
  </si>
  <si>
    <t>Boa Esperança do Norte</t>
  </si>
  <si>
    <t>&lt;100</t>
  </si>
  <si>
    <t>100-200</t>
  </si>
  <si>
    <t>&lt;200</t>
  </si>
  <si>
    <t>&lt;400</t>
  </si>
  <si>
    <t>&lt;600</t>
  </si>
  <si>
    <t>&lt;800</t>
  </si>
  <si>
    <t>&lt;1300</t>
  </si>
  <si>
    <t>&lt;1700</t>
  </si>
  <si>
    <t>&lt;2800</t>
  </si>
  <si>
    <t>Soma</t>
  </si>
  <si>
    <t>Contar</t>
  </si>
  <si>
    <t>400-200</t>
  </si>
  <si>
    <t>600-400</t>
  </si>
  <si>
    <t>800-600</t>
  </si>
  <si>
    <t>1300-800</t>
  </si>
  <si>
    <t>Indice</t>
  </si>
  <si>
    <t>1800-1300</t>
  </si>
  <si>
    <t>&lt;1800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</si>
</sst>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-* #,##0.0_-;\-* #,##0.0_-;_-* &quot;-&quot;??_-;_-@_-"/>
    <numFmt numFmtId="165" formatCode="_-* #,##0_-;\-* #,##0_-;_-* &quot;-&quot;??_-;_-@_-"/>
    <numFmt numFmtId="166" formatCode="_-* #,##0.000_-;\-* #,##0.000_-;_-* &quot;-&quot;??_-;_-@_-"/>
    <numFmt numFmtId="167" formatCode="0.0%"/>
    <numFmt numFmtId="168" formatCode="_-* #,##0.0_-;\-* #,##0.0_-;_-* &quot;-&quot;?_-;_-@_-"/>
    <numFmt numFmtId="169" formatCode="_-* #,##0.000_-;\-* #,##0.000_-;_-* &quot;-&quot;???_-;_-@_-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5" tint="-0.249977111117893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 tint="0.49998474074526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61">
    <xf numFmtId="0" fontId="0" fillId="0" borderId="0" xfId="0"/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1" fillId="2" borderId="0" xfId="0" quotePrefix="1" applyFont="1" applyFill="1" applyAlignment="1">
      <alignment horizontal="center"/>
    </xf>
    <xf numFmtId="14" fontId="0" fillId="2" borderId="0" xfId="0" applyNumberForma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14" fontId="0" fillId="2" borderId="0" xfId="0" applyNumberFormat="1" applyFill="1" applyAlignment="1">
      <alignment horizontal="center" vertical="center"/>
    </xf>
    <xf numFmtId="14" fontId="0" fillId="0" borderId="0" xfId="0" quotePrefix="1" applyNumberFormat="1" applyAlignment="1">
      <alignment horizontal="center" vertical="center"/>
    </xf>
    <xf numFmtId="0" fontId="1" fillId="2" borderId="0" xfId="0" quotePrefix="1" applyFont="1" applyFill="1" applyAlignment="1">
      <alignment horizontal="center" vertical="center"/>
    </xf>
    <xf numFmtId="14" fontId="0" fillId="3" borderId="0" xfId="0" applyNumberForma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0" borderId="0" xfId="0" quotePrefix="1" applyFont="1" applyAlignment="1">
      <alignment horizontal="center"/>
    </xf>
    <xf numFmtId="17" fontId="0" fillId="0" borderId="0" xfId="0" applyNumberFormat="1"/>
    <xf numFmtId="0" fontId="3" fillId="0" borderId="0" xfId="0" applyFont="1" applyAlignment="1">
      <alignment horizontal="center"/>
    </xf>
    <xf numFmtId="43" fontId="0" fillId="0" borderId="0" xfId="1" applyFont="1"/>
    <xf numFmtId="164" fontId="0" fillId="0" borderId="0" xfId="1" applyNumberFormat="1" applyFont="1" applyAlignment="1">
      <alignment horizontal="center"/>
    </xf>
    <xf numFmtId="165" fontId="0" fillId="0" borderId="0" xfId="1" applyNumberFormat="1" applyFont="1" applyAlignment="1">
      <alignment horizontal="center"/>
    </xf>
    <xf numFmtId="43" fontId="0" fillId="0" borderId="0" xfId="0" applyNumberFormat="1"/>
    <xf numFmtId="0" fontId="0" fillId="0" borderId="0" xfId="0" applyAlignment="1">
      <alignment horizontal="left"/>
    </xf>
    <xf numFmtId="43" fontId="0" fillId="3" borderId="0" xfId="1" applyFont="1" applyFill="1"/>
    <xf numFmtId="43" fontId="0" fillId="3" borderId="0" xfId="0" applyNumberFormat="1" applyFill="1"/>
    <xf numFmtId="0" fontId="0" fillId="4" borderId="0" xfId="0" applyFill="1"/>
    <xf numFmtId="43" fontId="0" fillId="4" borderId="0" xfId="1" applyFont="1" applyFill="1"/>
    <xf numFmtId="0" fontId="3" fillId="0" borderId="0" xfId="0" applyFont="1" applyAlignment="1">
      <alignment horizontal="center" vertical="center"/>
    </xf>
    <xf numFmtId="43" fontId="0" fillId="5" borderId="0" xfId="1" applyFont="1" applyFill="1"/>
    <xf numFmtId="0" fontId="0" fillId="3" borderId="0" xfId="0" applyFill="1"/>
    <xf numFmtId="17" fontId="0" fillId="3" borderId="0" xfId="0" applyNumberFormat="1" applyFill="1"/>
    <xf numFmtId="165" fontId="0" fillId="0" borderId="0" xfId="1" applyNumberFormat="1" applyFont="1"/>
    <xf numFmtId="165" fontId="0" fillId="0" borderId="0" xfId="0" applyNumberFormat="1"/>
    <xf numFmtId="0" fontId="1" fillId="3" borderId="0" xfId="0" applyFont="1" applyFill="1" applyAlignment="1">
      <alignment horizontal="center" vertical="center"/>
    </xf>
    <xf numFmtId="43" fontId="1" fillId="3" borderId="0" xfId="1" applyFont="1" applyFill="1" applyAlignment="1">
      <alignment horizontal="center"/>
    </xf>
    <xf numFmtId="165" fontId="0" fillId="3" borderId="0" xfId="1" applyNumberFormat="1" applyFont="1" applyFill="1"/>
    <xf numFmtId="165" fontId="0" fillId="5" borderId="0" xfId="1" applyNumberFormat="1" applyFont="1" applyFill="1"/>
    <xf numFmtId="9" fontId="0" fillId="0" borderId="0" xfId="0" applyNumberFormat="1"/>
    <xf numFmtId="10" fontId="0" fillId="0" borderId="0" xfId="0" applyNumberFormat="1"/>
    <xf numFmtId="0" fontId="0" fillId="6" borderId="0" xfId="0" applyFill="1"/>
    <xf numFmtId="165" fontId="0" fillId="6" borderId="0" xfId="0" applyNumberFormat="1" applyFill="1"/>
    <xf numFmtId="1" fontId="0" fillId="0" borderId="0" xfId="0" applyNumberFormat="1"/>
    <xf numFmtId="166" fontId="0" fillId="0" borderId="0" xfId="1" applyNumberFormat="1" applyFont="1"/>
    <xf numFmtId="0" fontId="1" fillId="6" borderId="0" xfId="0" applyFont="1" applyFill="1"/>
    <xf numFmtId="166" fontId="0" fillId="0" borderId="0" xfId="0" applyNumberFormat="1"/>
    <xf numFmtId="0" fontId="1" fillId="7" borderId="0" xfId="0" applyFont="1" applyFill="1" applyAlignment="1">
      <alignment horizontal="center"/>
    </xf>
    <xf numFmtId="43" fontId="0" fillId="7" borderId="0" xfId="1" applyFont="1" applyFill="1"/>
    <xf numFmtId="43" fontId="3" fillId="0" borderId="0" xfId="1" applyFont="1"/>
    <xf numFmtId="0" fontId="1" fillId="8" borderId="0" xfId="0" applyFont="1" applyFill="1" applyAlignment="1">
      <alignment horizontal="center"/>
    </xf>
    <xf numFmtId="0" fontId="0" fillId="8" borderId="0" xfId="0" applyFill="1"/>
    <xf numFmtId="0" fontId="0" fillId="9" borderId="0" xfId="0" applyFill="1"/>
    <xf numFmtId="167" fontId="0" fillId="0" borderId="0" xfId="0" applyNumberFormat="1"/>
    <xf numFmtId="0" fontId="0" fillId="10" borderId="0" xfId="0" applyFill="1"/>
    <xf numFmtId="168" fontId="0" fillId="0" borderId="0" xfId="0" applyNumberFormat="1"/>
    <xf numFmtId="0" fontId="3" fillId="0" borderId="0" xfId="0" applyFont="1"/>
    <xf numFmtId="0" fontId="0" fillId="11" borderId="0" xfId="0" applyFill="1"/>
    <xf numFmtId="9" fontId="0" fillId="0" borderId="0" xfId="2" applyFont="1"/>
    <xf numFmtId="0" fontId="4" fillId="0" borderId="0" xfId="0" applyFont="1" applyAlignment="1">
      <alignment horizontal="center" vertical="center"/>
    </xf>
    <xf numFmtId="0" fontId="0" fillId="12" borderId="0" xfId="0" applyFill="1"/>
    <xf numFmtId="169" fontId="0" fillId="0" borderId="0" xfId="0" applyNumberFormat="1"/>
  </cellXfs>
  <cellStyles count="3">
    <cellStyle name="Normal" xfId="0" builtinId="0"/>
    <cellStyle name="Porcentagem" xfId="2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4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1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5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Crush</a:t>
            </a:r>
            <a:r>
              <a:rPr lang="pt-BR" baseline="0"/>
              <a:t> margin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'Modelo Crushing Margin LIQ'!$G$2</c:f>
              <c:strCache>
                <c:ptCount val="1"/>
                <c:pt idx="0">
                  <c:v>Sorriso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'Modelo Crushing Margin LIQ'!$F$3:$F$65</c:f>
              <c:numCache>
                <c:formatCode>mmm\-yy</c:formatCode>
                <c:ptCount val="63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</c:numCache>
            </c:numRef>
          </c:cat>
          <c:val>
            <c:numRef>
              <c:f>'Modelo Crushing Margin LIQ'!$G$3:$G$65</c:f>
              <c:numCache>
                <c:formatCode>_-* #,##0_-;\-* #,##0_-;_-* "-"??_-;_-@_-</c:formatCode>
                <c:ptCount val="6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6B-4494-B905-E8863C72D7CE}"/>
            </c:ext>
          </c:extLst>
        </c:ser>
        <c:ser>
          <c:idx val="2"/>
          <c:order val="1"/>
          <c:tx>
            <c:strRef>
              <c:f>'Modelo Crushing Margin LIQ'!$J$2</c:f>
              <c:strCache>
                <c:ptCount val="1"/>
                <c:pt idx="0">
                  <c:v>Londrina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'Modelo Crushing Margin LIQ'!$F$3:$F$65</c:f>
              <c:numCache>
                <c:formatCode>mmm\-yy</c:formatCode>
                <c:ptCount val="63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</c:numCache>
            </c:numRef>
          </c:cat>
          <c:val>
            <c:numRef>
              <c:f>'Modelo Crushing Margin LIQ'!$J$3:$J$65</c:f>
              <c:numCache>
                <c:formatCode>_-* #,##0_-;\-* #,##0_-;_-* "-"??_-;_-@_-</c:formatCode>
                <c:ptCount val="6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B6B-4494-B905-E8863C72D7CE}"/>
            </c:ext>
          </c:extLst>
        </c:ser>
        <c:ser>
          <c:idx val="5"/>
          <c:order val="2"/>
          <c:tx>
            <c:strRef>
              <c:f>'Modelo Crushing Margin LIQ'!$L$2</c:f>
              <c:strCache>
                <c:ptCount val="1"/>
                <c:pt idx="0">
                  <c:v>Passo Fundo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'Modelo Crushing Margin LIQ'!$F$3:$F$65</c:f>
              <c:numCache>
                <c:formatCode>mmm\-yy</c:formatCode>
                <c:ptCount val="63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</c:numCache>
            </c:numRef>
          </c:cat>
          <c:val>
            <c:numRef>
              <c:f>'Modelo Crushing Margin LIQ'!$L$3:$L$65</c:f>
              <c:numCache>
                <c:formatCode>_-* #,##0_-;\-* #,##0_-;_-* "-"??_-;_-@_-</c:formatCode>
                <c:ptCount val="6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B6B-4494-B905-E8863C72D7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28304991"/>
        <c:axId val="1328291071"/>
      </c:lineChart>
      <c:dateAx>
        <c:axId val="1328304991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28291071"/>
        <c:crosses val="autoZero"/>
        <c:auto val="1"/>
        <c:lblOffset val="100"/>
        <c:baseTimeUnit val="months"/>
      </c:dateAx>
      <c:valAx>
        <c:axId val="1328291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283049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8.4456692913385825E-2"/>
          <c:y val="0.82291557305336838"/>
          <c:w val="0.86997550306211713"/>
          <c:h val="0.1493066491688538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330336832895888"/>
          <c:y val="0.17171296296296296"/>
          <c:w val="0.85234930008748921"/>
          <c:h val="0.65454469233012536"/>
        </c:manualLayout>
      </c:layout>
      <c:lineChart>
        <c:grouping val="standard"/>
        <c:varyColors val="0"/>
        <c:ser>
          <c:idx val="0"/>
          <c:order val="0"/>
          <c:tx>
            <c:v>Disponivel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'Modelo Crushing Margin LIQ'!$Q$3:$Q$65</c:f>
              <c:numCache>
                <c:formatCode>mmm\-yy</c:formatCode>
                <c:ptCount val="63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</c:numCache>
            </c:numRef>
          </c:cat>
          <c:val>
            <c:numRef>
              <c:f>'Modelo Crushing Margin LIQ'!$S$3:$S$65</c:f>
              <c:numCache>
                <c:formatCode>_(* #,##0.00_);_(* \(#,##0.00\);_(* "-"??_);_(@_)</c:formatCode>
                <c:ptCount val="6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32-45C7-B2B7-03785A18649C}"/>
            </c:ext>
          </c:extLst>
        </c:ser>
        <c:ser>
          <c:idx val="1"/>
          <c:order val="1"/>
          <c:tx>
            <c:v>Par Export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'Modelo Crushing Margin LIQ'!$Q$3:$Q$65</c:f>
              <c:numCache>
                <c:formatCode>mmm\-yy</c:formatCode>
                <c:ptCount val="63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</c:numCache>
            </c:numRef>
          </c:cat>
          <c:val>
            <c:numRef>
              <c:f>'Modelo Crushing Margin LIQ'!$H$3:$H$65</c:f>
              <c:numCache>
                <c:formatCode>_-* #,##0_-;\-* #,##0_-;_-* "-"??_-;_-@_-</c:formatCode>
                <c:ptCount val="6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932-45C7-B2B7-03785A1864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5171568"/>
        <c:axId val="305175408"/>
      </c:lineChart>
      <c:dateAx>
        <c:axId val="30517156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05175408"/>
        <c:crosses val="autoZero"/>
        <c:auto val="1"/>
        <c:lblOffset val="100"/>
        <c:baseTimeUnit val="months"/>
      </c:dateAx>
      <c:valAx>
        <c:axId val="305175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05171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9509711286089241"/>
          <c:y val="0.62115667833187516"/>
          <c:w val="0.51879177602799653"/>
          <c:h val="0.156251093613298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385892388451444"/>
          <c:y val="5.5555555555555552E-2"/>
          <c:w val="0.86558552055992999"/>
          <c:h val="0.89814814814814814"/>
        </c:manualLayout>
      </c:layout>
      <c:lineChart>
        <c:grouping val="standard"/>
        <c:varyColors val="0"/>
        <c:ser>
          <c:idx val="0"/>
          <c:order val="0"/>
          <c:tx>
            <c:strRef>
              <c:f>'Modelo Crushing Margin LIQ'!$V$38</c:f>
              <c:strCache>
                <c:ptCount val="1"/>
                <c:pt idx="0">
                  <c:v>Stonex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'Modelo Crushing Margin LIQ'!$Q$39:$Q$65</c:f>
              <c:numCache>
                <c:formatCode>mmm\-yy</c:formatCode>
                <c:ptCount val="27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</c:numCache>
            </c:numRef>
          </c:cat>
          <c:val>
            <c:numRef>
              <c:f>'Modelo Crushing Margin LIQ'!$V$39:$V$65</c:f>
              <c:numCache>
                <c:formatCode>_(* #,##0.00_);_(* \(#,##0.00\);_(* "-"??_);_(@_)</c:formatCode>
                <c:ptCount val="27"/>
                <c:pt idx="0">
                  <c:v>284.70270833333274</c:v>
                </c:pt>
                <c:pt idx="1">
                  <c:v>285.9854999999996</c:v>
                </c:pt>
                <c:pt idx="2">
                  <c:v>158.97833333333327</c:v>
                </c:pt>
                <c:pt idx="3">
                  <c:v>148.00916666666623</c:v>
                </c:pt>
                <c:pt idx="4">
                  <c:v>252.65416666666616</c:v>
                </c:pt>
                <c:pt idx="5">
                  <c:v>257.44208333333302</c:v>
                </c:pt>
                <c:pt idx="6">
                  <c:v>369.95270833333302</c:v>
                </c:pt>
                <c:pt idx="7">
                  <c:v>247.767333333333</c:v>
                </c:pt>
                <c:pt idx="8">
                  <c:v>124.12499999999987</c:v>
                </c:pt>
                <c:pt idx="9">
                  <c:v>-18.799999999999841</c:v>
                </c:pt>
                <c:pt idx="10">
                  <c:v>29.250000000000099</c:v>
                </c:pt>
                <c:pt idx="11">
                  <c:v>21.616666666666649</c:v>
                </c:pt>
                <c:pt idx="12">
                  <c:v>410.5999999999998</c:v>
                </c:pt>
                <c:pt idx="13">
                  <c:v>405.33333333333303</c:v>
                </c:pt>
                <c:pt idx="14">
                  <c:v>226.49999999999977</c:v>
                </c:pt>
                <c:pt idx="15">
                  <c:v>176.74999999999974</c:v>
                </c:pt>
                <c:pt idx="16">
                  <c:v>209.933333333333</c:v>
                </c:pt>
                <c:pt idx="17">
                  <c:v>174.20833333333292</c:v>
                </c:pt>
                <c:pt idx="18">
                  <c:v>147.67333333333286</c:v>
                </c:pt>
                <c:pt idx="19">
                  <c:v>70.183333333332925</c:v>
                </c:pt>
                <c:pt idx="20">
                  <c:v>200.70833333333303</c:v>
                </c:pt>
                <c:pt idx="21">
                  <c:v>307.4999999999996</c:v>
                </c:pt>
                <c:pt idx="22">
                  <c:v>403.91666666666652</c:v>
                </c:pt>
                <c:pt idx="23">
                  <c:v>297.83333333333303</c:v>
                </c:pt>
                <c:pt idx="24">
                  <c:v>318.53333333333302</c:v>
                </c:pt>
                <c:pt idx="25">
                  <c:v>366.41666666666629</c:v>
                </c:pt>
                <c:pt idx="26">
                  <c:v>324.166666666666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B3-459C-A851-4864E30BB6EB}"/>
            </c:ext>
          </c:extLst>
        </c:ser>
        <c:ser>
          <c:idx val="1"/>
          <c:order val="1"/>
          <c:tx>
            <c:v>Disponível</c:v>
          </c:tx>
          <c:spPr>
            <a:ln w="2857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'Modelo Crushing Margin LIQ'!$Q$39:$Q$65</c:f>
              <c:numCache>
                <c:formatCode>mmm\-yy</c:formatCode>
                <c:ptCount val="27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</c:numCache>
            </c:numRef>
          </c:cat>
          <c:val>
            <c:numRef>
              <c:f>'Modelo Crushing Margin LIQ'!$S$39:$S$65</c:f>
              <c:numCache>
                <c:formatCode>_(* #,##0.00_);_(* \(#,##0.00\);_(* "-"??_);_(@_)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3B3-459C-A851-4864E30BB6EB}"/>
            </c:ext>
          </c:extLst>
        </c:ser>
        <c:ser>
          <c:idx val="2"/>
          <c:order val="2"/>
          <c:tx>
            <c:v>Par Export</c:v>
          </c:tx>
          <c:spPr>
            <a:ln w="28575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'Modelo Crushing Margin LIQ'!$H$39:$H$65</c:f>
              <c:numCache>
                <c:formatCode>_-* #,##0_-;\-* #,##0_-;_-* "-"??_-;_-@_-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3B3-459C-A851-4864E30BB6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8467408"/>
        <c:axId val="318465968"/>
      </c:lineChart>
      <c:dateAx>
        <c:axId val="31846740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18465968"/>
        <c:crosses val="autoZero"/>
        <c:auto val="1"/>
        <c:lblOffset val="100"/>
        <c:baseTimeUnit val="months"/>
      </c:dateAx>
      <c:valAx>
        <c:axId val="318465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numFmt formatCode="_(* #,##0_);_(* \(#,##0\);_(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18467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5924912510936132"/>
          <c:y val="1.2441309419655879E-2"/>
          <c:w val="0.6629730971128609"/>
          <c:h val="0.2343766404199475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201227034120735"/>
          <c:y val="0.17171296296296296"/>
          <c:w val="0.8493217410323709"/>
          <c:h val="0.66222987751531059"/>
        </c:manualLayout>
      </c:layout>
      <c:lineChart>
        <c:grouping val="standard"/>
        <c:varyColors val="0"/>
        <c:ser>
          <c:idx val="0"/>
          <c:order val="0"/>
          <c:tx>
            <c:strRef>
              <c:f>'Modelo Crushing Margin LIQ'!$M$2</c:f>
              <c:strCache>
                <c:ptCount val="1"/>
                <c:pt idx="0">
                  <c:v>LRV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'Modelo Crushing Margin LIQ'!$F$3:$F$65</c:f>
              <c:numCache>
                <c:formatCode>mmm\-yy</c:formatCode>
                <c:ptCount val="63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</c:numCache>
            </c:numRef>
          </c:cat>
          <c:val>
            <c:numRef>
              <c:f>'Modelo Crushing Margin LIQ'!$M$3:$M$65</c:f>
              <c:numCache>
                <c:formatCode>0</c:formatCode>
                <c:ptCount val="6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0F-4FD1-B56F-22F380FB9E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96624848"/>
        <c:axId val="1896618608"/>
      </c:lineChart>
      <c:dateAx>
        <c:axId val="189662484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96618608"/>
        <c:crosses val="autoZero"/>
        <c:auto val="1"/>
        <c:lblOffset val="100"/>
        <c:baseTimeUnit val="months"/>
      </c:dateAx>
      <c:valAx>
        <c:axId val="1896618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R$/ ton</a:t>
                </a:r>
              </a:p>
            </c:rich>
          </c:tx>
          <c:layout>
            <c:manualLayout>
              <c:xMode val="edge"/>
              <c:yMode val="edge"/>
              <c:x val="2.208223972003499E-3"/>
              <c:y val="0.3442166083406240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96624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684514435695538"/>
          <c:y val="3.6458880139982511E-2"/>
          <c:w val="0.85259930008748908"/>
          <c:h val="0.8565121026538349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'Modelo Crushing Margin LIQ'!$F$1</c:f>
              <c:strCache>
                <c:ptCount val="1"/>
                <c:pt idx="0">
                  <c:v>Versus Paridade de Exportação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'Modelo Crushing Margin LIQ'!$AK$3:$AK$8</c:f>
              <c:numCache>
                <c:formatCode>General</c:formatCode>
                <c:ptCount val="6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</c:numCache>
            </c:numRef>
          </c:cat>
          <c:val>
            <c:numRef>
              <c:f>'Modelo Crushing Margin LIQ'!$AL$3:$AL$8</c:f>
              <c:numCache>
                <c:formatCode>_-* #,##0_-;\-* #,##0_-;_-* "-"??_-;_-@_-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5F-49D8-B14D-A8C99D332707}"/>
            </c:ext>
          </c:extLst>
        </c:ser>
        <c:ser>
          <c:idx val="1"/>
          <c:order val="1"/>
          <c:tx>
            <c:strRef>
              <c:f>'Modelo Crushing Margin LIQ'!$Q$1</c:f>
              <c:strCache>
                <c:ptCount val="1"/>
                <c:pt idx="0">
                  <c:v>Versus Disponivel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'Modelo Crushing Margin LIQ'!$AK$3:$AK$8</c:f>
              <c:numCache>
                <c:formatCode>General</c:formatCode>
                <c:ptCount val="6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</c:numCache>
            </c:numRef>
          </c:cat>
          <c:val>
            <c:numRef>
              <c:f>'Modelo Crushing Margin LIQ'!$AL$10:$AL$15</c:f>
              <c:numCache>
                <c:formatCode>_-* #,##0_-;\-* #,##0_-;_-* "-"??_-;_-@_-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95F-49D8-B14D-A8C99D3327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1744033999"/>
        <c:axId val="1744030159"/>
      </c:barChart>
      <c:catAx>
        <c:axId val="1744033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44030159"/>
        <c:crosses val="autoZero"/>
        <c:auto val="1"/>
        <c:lblAlgn val="ctr"/>
        <c:lblOffset val="100"/>
        <c:noMultiLvlLbl val="0"/>
      </c:catAx>
      <c:valAx>
        <c:axId val="1744030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R$/ton</a:t>
                </a:r>
              </a:p>
            </c:rich>
          </c:tx>
          <c:layout>
            <c:manualLayout>
              <c:xMode val="edge"/>
              <c:yMode val="edge"/>
              <c:x val="0"/>
              <c:y val="0.3133373432487605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44033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5904286964129483"/>
          <c:y val="6.0185185185185182E-2"/>
          <c:w val="0.64858092738407702"/>
          <c:h val="7.8125546806649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033114610673666"/>
          <c:y val="5.0925925925925923E-2"/>
          <c:w val="0.85894510061242335"/>
          <c:h val="0.77179024496937887"/>
        </c:manualLayout>
      </c:layout>
      <c:lineChart>
        <c:grouping val="standard"/>
        <c:varyColors val="0"/>
        <c:ser>
          <c:idx val="0"/>
          <c:order val="0"/>
          <c:tx>
            <c:strRef>
              <c:f>'Modelo Soja'!$Q$2</c:f>
              <c:strCache>
                <c:ptCount val="1"/>
                <c:pt idx="0">
                  <c:v>Soybn Grower Campos Novo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'Modelo Soja'!$C$3:$C$65</c:f>
              <c:numCache>
                <c:formatCode>mmm\-yy</c:formatCode>
                <c:ptCount val="63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</c:numCache>
            </c:numRef>
          </c:cat>
          <c:val>
            <c:numRef>
              <c:f>'Modelo Soja'!$Q$3:$Q$65</c:f>
              <c:numCache>
                <c:formatCode>_(* #,##0.00_);_(* \(#,##0.00\);_(* "-"??_);_(@_)</c:formatCode>
                <c:ptCount val="63"/>
                <c:pt idx="0">
                  <c:v>151.22199999999998</c:v>
                </c:pt>
                <c:pt idx="1">
                  <c:v>155.80166666666665</c:v>
                </c:pt>
                <c:pt idx="2">
                  <c:v>161.07217391304351</c:v>
                </c:pt>
                <c:pt idx="3">
                  <c:v>165.32750000000004</c:v>
                </c:pt>
                <c:pt idx="4">
                  <c:v>165.6638095238095</c:v>
                </c:pt>
                <c:pt idx="5">
                  <c:v>151.00809523809525</c:v>
                </c:pt>
                <c:pt idx="6">
                  <c:v>154.21</c:v>
                </c:pt>
                <c:pt idx="7">
                  <c:v>159.12</c:v>
                </c:pt>
                <c:pt idx="8">
                  <c:v>160.67238095238099</c:v>
                </c:pt>
                <c:pt idx="9">
                  <c:v>160.69300000000001</c:v>
                </c:pt>
                <c:pt idx="10">
                  <c:v>157.92700000000002</c:v>
                </c:pt>
                <c:pt idx="11">
                  <c:v>160.89571428571423</c:v>
                </c:pt>
                <c:pt idx="12">
                  <c:v>168.57999999999998</c:v>
                </c:pt>
                <c:pt idx="13">
                  <c:v>184.69894736842107</c:v>
                </c:pt>
                <c:pt idx="14">
                  <c:v>194.41590909090911</c:v>
                </c:pt>
                <c:pt idx="15">
                  <c:v>176.04210526315785</c:v>
                </c:pt>
                <c:pt idx="16">
                  <c:v>182.2477272727273</c:v>
                </c:pt>
                <c:pt idx="17">
                  <c:v>180.67142857142855</c:v>
                </c:pt>
                <c:pt idx="18">
                  <c:v>178.63666666666666</c:v>
                </c:pt>
                <c:pt idx="19">
                  <c:v>176.56043478260872</c:v>
                </c:pt>
                <c:pt idx="20">
                  <c:v>174.67761904761906</c:v>
                </c:pt>
                <c:pt idx="21">
                  <c:v>172.48400000000001</c:v>
                </c:pt>
                <c:pt idx="22">
                  <c:v>174.56000000000003</c:v>
                </c:pt>
                <c:pt idx="23">
                  <c:v>172.7428571428571</c:v>
                </c:pt>
                <c:pt idx="24">
                  <c:v>171.24863636363634</c:v>
                </c:pt>
                <c:pt idx="25">
                  <c:v>165.19611111111112</c:v>
                </c:pt>
                <c:pt idx="26">
                  <c:v>154.96260869565222</c:v>
                </c:pt>
                <c:pt idx="27">
                  <c:v>137.05222222222221</c:v>
                </c:pt>
                <c:pt idx="28">
                  <c:v>125.42909090909089</c:v>
                </c:pt>
                <c:pt idx="29">
                  <c:v>124.57095238095238</c:v>
                </c:pt>
                <c:pt idx="30">
                  <c:v>133.0247619047619</c:v>
                </c:pt>
                <c:pt idx="31">
                  <c:v>136.0713043478261</c:v>
                </c:pt>
                <c:pt idx="32">
                  <c:v>135.85100000000003</c:v>
                </c:pt>
                <c:pt idx="33">
                  <c:v>133.34285714285716</c:v>
                </c:pt>
                <c:pt idx="34">
                  <c:v>134.68100000000004</c:v>
                </c:pt>
                <c:pt idx="35">
                  <c:v>133.79526315789471</c:v>
                </c:pt>
                <c:pt idx="36">
                  <c:v>120.18818181818179</c:v>
                </c:pt>
                <c:pt idx="37">
                  <c:v>111.90263157894738</c:v>
                </c:pt>
                <c:pt idx="38">
                  <c:v>112.20650000000003</c:v>
                </c:pt>
                <c:pt idx="39">
                  <c:v>118.73454545454541</c:v>
                </c:pt>
                <c:pt idx="40">
                  <c:v>123.19619047619045</c:v>
                </c:pt>
                <c:pt idx="41">
                  <c:v>126.03900000000002</c:v>
                </c:pt>
                <c:pt idx="42">
                  <c:v>126.18173913043479</c:v>
                </c:pt>
                <c:pt idx="43">
                  <c:v>120.7259090909091</c:v>
                </c:pt>
                <c:pt idx="44">
                  <c:v>125.69380952380955</c:v>
                </c:pt>
                <c:pt idx="45">
                  <c:v>128.1</c:v>
                </c:pt>
                <c:pt idx="46">
                  <c:v>130.32210526315791</c:v>
                </c:pt>
                <c:pt idx="47">
                  <c:v>130.41263157894736</c:v>
                </c:pt>
                <c:pt idx="48">
                  <c:v>126.36136363636363</c:v>
                </c:pt>
                <c:pt idx="49">
                  <c:v>124.46399999999997</c:v>
                </c:pt>
                <c:pt idx="50">
                  <c:v>124.8957894736842</c:v>
                </c:pt>
                <c:pt idx="51">
                  <c:v>125.25100000000002</c:v>
                </c:pt>
                <c:pt idx="52">
                  <c:v>122.67047619047621</c:v>
                </c:pt>
                <c:pt idx="53">
                  <c:v>123.24100000000001</c:v>
                </c:pt>
                <c:pt idx="54">
                  <c:v>123.29391304347821</c:v>
                </c:pt>
                <c:pt idx="55">
                  <c:v>126.76761904761904</c:v>
                </c:pt>
                <c:pt idx="56">
                  <c:v>126.05181818181818</c:v>
                </c:pt>
                <c:pt idx="57">
                  <c:v>124.46043478260869</c:v>
                </c:pt>
                <c:pt idx="58">
                  <c:v>125.96263157894734</c:v>
                </c:pt>
                <c:pt idx="59">
                  <c:v>126.23550000000003</c:v>
                </c:pt>
                <c:pt idx="60">
                  <c:v>122.04095238095236</c:v>
                </c:pt>
                <c:pt idx="61">
                  <c:v>117.33722222222224</c:v>
                </c:pt>
                <c:pt idx="62">
                  <c:v>119.01363636363637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94-4F99-B7B9-CBF45CF6B2F5}"/>
            </c:ext>
          </c:extLst>
        </c:ser>
        <c:ser>
          <c:idx val="1"/>
          <c:order val="1"/>
          <c:tx>
            <c:strRef>
              <c:f>'Modelo Soja'!$E$2</c:f>
              <c:strCache>
                <c:ptCount val="1"/>
                <c:pt idx="0">
                  <c:v>Soybn Grower Sorriso, MT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'Modelo Soja'!$C$3:$C$65</c:f>
              <c:numCache>
                <c:formatCode>mmm\-yy</c:formatCode>
                <c:ptCount val="63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</c:numCache>
            </c:numRef>
          </c:cat>
          <c:val>
            <c:numRef>
              <c:f>'Modelo Soja'!$E$3:$E$65</c:f>
              <c:numCache>
                <c:formatCode>_(* #,##0.00_);_(* \(#,##0.00\);_(* "-"??_);_(@_)</c:formatCode>
                <c:ptCount val="63"/>
                <c:pt idx="0">
                  <c:v>146.24916666666664</c:v>
                </c:pt>
                <c:pt idx="1">
                  <c:v>147.96666666666667</c:v>
                </c:pt>
                <c:pt idx="2">
                  <c:v>152.20304347826089</c:v>
                </c:pt>
                <c:pt idx="3">
                  <c:v>154.36150000000001</c:v>
                </c:pt>
                <c:pt idx="4">
                  <c:v>156.33523809523808</c:v>
                </c:pt>
                <c:pt idx="5">
                  <c:v>140.56714285714287</c:v>
                </c:pt>
                <c:pt idx="6">
                  <c:v>148.3281818181818</c:v>
                </c:pt>
                <c:pt idx="7">
                  <c:v>158.16318181818181</c:v>
                </c:pt>
                <c:pt idx="8">
                  <c:v>158.6657142857143</c:v>
                </c:pt>
                <c:pt idx="9">
                  <c:v>153.91800000000001</c:v>
                </c:pt>
                <c:pt idx="10">
                  <c:v>145.11600000000004</c:v>
                </c:pt>
                <c:pt idx="11">
                  <c:v>143.005</c:v>
                </c:pt>
                <c:pt idx="12">
                  <c:v>155.6123809523809</c:v>
                </c:pt>
                <c:pt idx="13">
                  <c:v>169.05631578947367</c:v>
                </c:pt>
                <c:pt idx="14">
                  <c:v>171.88772727272729</c:v>
                </c:pt>
                <c:pt idx="15">
                  <c:v>158.18157894736842</c:v>
                </c:pt>
                <c:pt idx="16">
                  <c:v>161.64045454545453</c:v>
                </c:pt>
                <c:pt idx="17">
                  <c:v>157.58904761904759</c:v>
                </c:pt>
                <c:pt idx="18">
                  <c:v>154.04095238095238</c:v>
                </c:pt>
                <c:pt idx="19">
                  <c:v>154.3686956521739</c:v>
                </c:pt>
                <c:pt idx="20">
                  <c:v>153.99904761904759</c:v>
                </c:pt>
                <c:pt idx="21">
                  <c:v>151.64949999999999</c:v>
                </c:pt>
                <c:pt idx="22">
                  <c:v>149.82500000000002</c:v>
                </c:pt>
                <c:pt idx="23">
                  <c:v>147.44842105263157</c:v>
                </c:pt>
                <c:pt idx="24">
                  <c:v>142.95523809523806</c:v>
                </c:pt>
                <c:pt idx="25">
                  <c:v>142.02444444444444</c:v>
                </c:pt>
                <c:pt idx="26">
                  <c:v>132.63866666666669</c:v>
                </c:pt>
                <c:pt idx="27">
                  <c:v>114.83444444444444</c:v>
                </c:pt>
                <c:pt idx="28">
                  <c:v>105.53636363636365</c:v>
                </c:pt>
                <c:pt idx="29">
                  <c:v>101.6247619047619</c:v>
                </c:pt>
                <c:pt idx="30">
                  <c:v>108.25714285714287</c:v>
                </c:pt>
                <c:pt idx="31">
                  <c:v>110.83086956521738</c:v>
                </c:pt>
                <c:pt idx="32">
                  <c:v>112.51699999999998</c:v>
                </c:pt>
                <c:pt idx="33">
                  <c:v>111.60095238095238</c:v>
                </c:pt>
                <c:pt idx="34">
                  <c:v>112.26799999999999</c:v>
                </c:pt>
                <c:pt idx="35">
                  <c:v>110.97105263157896</c:v>
                </c:pt>
                <c:pt idx="36">
                  <c:v>102.29545454545455</c:v>
                </c:pt>
                <c:pt idx="37">
                  <c:v>90.709473684210522</c:v>
                </c:pt>
                <c:pt idx="38">
                  <c:v>98.167999999999978</c:v>
                </c:pt>
                <c:pt idx="39">
                  <c:v>103.40590909090906</c:v>
                </c:pt>
                <c:pt idx="40">
                  <c:v>107.47952380952384</c:v>
                </c:pt>
                <c:pt idx="41">
                  <c:v>111.42949999999999</c:v>
                </c:pt>
                <c:pt idx="42">
                  <c:v>110.25521739130438</c:v>
                </c:pt>
                <c:pt idx="43">
                  <c:v>108.83636363636364</c:v>
                </c:pt>
                <c:pt idx="44">
                  <c:v>116.49333333333334</c:v>
                </c:pt>
                <c:pt idx="45">
                  <c:v>126.22347826086954</c:v>
                </c:pt>
                <c:pt idx="46">
                  <c:v>129.18842105263155</c:v>
                </c:pt>
                <c:pt idx="47">
                  <c:v>122.15631578947365</c:v>
                </c:pt>
                <c:pt idx="48">
                  <c:v>106.93136363636363</c:v>
                </c:pt>
                <c:pt idx="49">
                  <c:v>102.18449999999999</c:v>
                </c:pt>
                <c:pt idx="50">
                  <c:v>104.91842105263159</c:v>
                </c:pt>
                <c:pt idx="51">
                  <c:v>105.52649999999998</c:v>
                </c:pt>
                <c:pt idx="52">
                  <c:v>104.82666666666667</c:v>
                </c:pt>
                <c:pt idx="53">
                  <c:v>106.44500000000001</c:v>
                </c:pt>
                <c:pt idx="54">
                  <c:v>109.00782608695656</c:v>
                </c:pt>
                <c:pt idx="55">
                  <c:v>113.20095238095239</c:v>
                </c:pt>
                <c:pt idx="56">
                  <c:v>114.88818181818179</c:v>
                </c:pt>
                <c:pt idx="57">
                  <c:v>112.86304347826091</c:v>
                </c:pt>
                <c:pt idx="58">
                  <c:v>112.02368421052631</c:v>
                </c:pt>
                <c:pt idx="59">
                  <c:v>109.32000000000001</c:v>
                </c:pt>
                <c:pt idx="60">
                  <c:v>99.014285714285705</c:v>
                </c:pt>
                <c:pt idx="61">
                  <c:v>97.016666666666666</c:v>
                </c:pt>
                <c:pt idx="62">
                  <c:v>97.131818181818161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294-4F99-B7B9-CBF45CF6B2F5}"/>
            </c:ext>
          </c:extLst>
        </c:ser>
        <c:ser>
          <c:idx val="2"/>
          <c:order val="2"/>
          <c:tx>
            <c:strRef>
              <c:f>'Modelo Soja'!$U$2</c:f>
              <c:strCache>
                <c:ptCount val="1"/>
                <c:pt idx="0">
                  <c:v>BR Soybean - Grower Mar MS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'Modelo Soja'!$U$3:$U$65</c:f>
              <c:numCache>
                <c:formatCode>_(* #,##0.00_);_(* \(#,##0.00\);_(* "-"??_);_(@_)</c:formatCode>
                <c:ptCount val="63"/>
                <c:pt idx="0">
                  <c:v>148.63050000000004</c:v>
                </c:pt>
                <c:pt idx="1">
                  <c:v>149.9672222222222</c:v>
                </c:pt>
                <c:pt idx="2">
                  <c:v>153.05956521739131</c:v>
                </c:pt>
                <c:pt idx="3">
                  <c:v>155.29000000000002</c:v>
                </c:pt>
                <c:pt idx="4">
                  <c:v>158.41750000000002</c:v>
                </c:pt>
                <c:pt idx="5">
                  <c:v>142.80809523809526</c:v>
                </c:pt>
                <c:pt idx="6">
                  <c:v>146.39954545454543</c:v>
                </c:pt>
                <c:pt idx="7">
                  <c:v>152.2086363636364</c:v>
                </c:pt>
                <c:pt idx="8">
                  <c:v>153.19476190476195</c:v>
                </c:pt>
                <c:pt idx="9">
                  <c:v>154.37400000000002</c:v>
                </c:pt>
                <c:pt idx="10">
                  <c:v>149.69099999999997</c:v>
                </c:pt>
                <c:pt idx="11">
                  <c:v>154.23523809523812</c:v>
                </c:pt>
                <c:pt idx="12">
                  <c:v>161.32761904761901</c:v>
                </c:pt>
                <c:pt idx="13">
                  <c:v>179.36368421052632</c:v>
                </c:pt>
                <c:pt idx="14">
                  <c:v>185.10590909090911</c:v>
                </c:pt>
                <c:pt idx="15">
                  <c:v>167.92105263157896</c:v>
                </c:pt>
                <c:pt idx="16">
                  <c:v>172.19272727272727</c:v>
                </c:pt>
                <c:pt idx="17">
                  <c:v>170.16</c:v>
                </c:pt>
                <c:pt idx="18">
                  <c:v>164.51000000000002</c:v>
                </c:pt>
                <c:pt idx="19">
                  <c:v>160.79695652173911</c:v>
                </c:pt>
                <c:pt idx="20">
                  <c:v>161.38285714285715</c:v>
                </c:pt>
                <c:pt idx="21">
                  <c:v>160.81300000000005</c:v>
                </c:pt>
                <c:pt idx="22">
                  <c:v>163.49421052631581</c:v>
                </c:pt>
                <c:pt idx="23">
                  <c:v>158.52571428571432</c:v>
                </c:pt>
                <c:pt idx="24">
                  <c:v>154.20909090909092</c:v>
                </c:pt>
                <c:pt idx="25">
                  <c:v>150.79666666666668</c:v>
                </c:pt>
                <c:pt idx="26">
                  <c:v>140.2308695652174</c:v>
                </c:pt>
                <c:pt idx="27">
                  <c:v>124.09444444444446</c:v>
                </c:pt>
                <c:pt idx="28">
                  <c:v>116.31272727272727</c:v>
                </c:pt>
                <c:pt idx="29">
                  <c:v>112.51999999999998</c:v>
                </c:pt>
                <c:pt idx="30">
                  <c:v>119.75952380952383</c:v>
                </c:pt>
                <c:pt idx="31">
                  <c:v>121.90826086956521</c:v>
                </c:pt>
                <c:pt idx="32">
                  <c:v>118.54300000000001</c:v>
                </c:pt>
                <c:pt idx="33">
                  <c:v>115.66714285714286</c:v>
                </c:pt>
                <c:pt idx="34">
                  <c:v>117.54</c:v>
                </c:pt>
                <c:pt idx="35">
                  <c:v>116.10999999999999</c:v>
                </c:pt>
                <c:pt idx="36">
                  <c:v>104.22181818181816</c:v>
                </c:pt>
                <c:pt idx="37">
                  <c:v>95.056842105263144</c:v>
                </c:pt>
                <c:pt idx="38">
                  <c:v>99.437999999999974</c:v>
                </c:pt>
                <c:pt idx="39">
                  <c:v>106.08545454545455</c:v>
                </c:pt>
                <c:pt idx="40">
                  <c:v>111.83714285714284</c:v>
                </c:pt>
                <c:pt idx="41">
                  <c:v>115.92449999999999</c:v>
                </c:pt>
                <c:pt idx="42">
                  <c:v>116.40652173913043</c:v>
                </c:pt>
                <c:pt idx="43">
                  <c:v>113.07727272727271</c:v>
                </c:pt>
                <c:pt idx="44">
                  <c:v>118.00857142857144</c:v>
                </c:pt>
                <c:pt idx="45">
                  <c:v>124.75478260869563</c:v>
                </c:pt>
                <c:pt idx="46">
                  <c:v>125.12157894736845</c:v>
                </c:pt>
                <c:pt idx="47">
                  <c:v>122.05</c:v>
                </c:pt>
                <c:pt idx="48">
                  <c:v>113.54318181818185</c:v>
                </c:pt>
                <c:pt idx="49">
                  <c:v>114.508</c:v>
                </c:pt>
                <c:pt idx="50">
                  <c:v>115.83315789473684</c:v>
                </c:pt>
                <c:pt idx="51">
                  <c:v>115.6575</c:v>
                </c:pt>
                <c:pt idx="52">
                  <c:v>111.46714285714287</c:v>
                </c:pt>
                <c:pt idx="53">
                  <c:v>110.89449999999999</c:v>
                </c:pt>
                <c:pt idx="54">
                  <c:v>110.32173913043479</c:v>
                </c:pt>
                <c:pt idx="55">
                  <c:v>112.07380952380952</c:v>
                </c:pt>
                <c:pt idx="56">
                  <c:v>113.0031818181818</c:v>
                </c:pt>
                <c:pt idx="57">
                  <c:v>115.26304347826088</c:v>
                </c:pt>
                <c:pt idx="58">
                  <c:v>117.21210526315791</c:v>
                </c:pt>
                <c:pt idx="59">
                  <c:v>114.03600000000002</c:v>
                </c:pt>
                <c:pt idx="60">
                  <c:v>108.55333333333333</c:v>
                </c:pt>
                <c:pt idx="61">
                  <c:v>106.34722222222221</c:v>
                </c:pt>
                <c:pt idx="62">
                  <c:v>107.94727272727272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294-4F99-B7B9-CBF45CF6B2F5}"/>
            </c:ext>
          </c:extLst>
        </c:ser>
        <c:ser>
          <c:idx val="3"/>
          <c:order val="3"/>
          <c:tx>
            <c:strRef>
              <c:f>'Modelo Soja'!$S$2</c:f>
              <c:strCache>
                <c:ptCount val="1"/>
                <c:pt idx="0">
                  <c:v>BR Soybean - Grower Dou MS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'Modelo Soja'!$S$3:$S$65</c:f>
              <c:numCache>
                <c:formatCode>_(* #,##0.00_);_(* \(#,##0.00\);_(* "-"??_);_(@_)</c:formatCode>
                <c:ptCount val="63"/>
                <c:pt idx="0">
                  <c:v>149.04500000000002</c:v>
                </c:pt>
                <c:pt idx="1">
                  <c:v>150.20944444444444</c:v>
                </c:pt>
                <c:pt idx="2">
                  <c:v>153.60608695652172</c:v>
                </c:pt>
                <c:pt idx="3">
                  <c:v>155.82449999999997</c:v>
                </c:pt>
                <c:pt idx="4">
                  <c:v>157.235625</c:v>
                </c:pt>
                <c:pt idx="5">
                  <c:v>142.99238095238093</c:v>
                </c:pt>
                <c:pt idx="6">
                  <c:v>146.80136363636359</c:v>
                </c:pt>
                <c:pt idx="7">
                  <c:v>152.74045454545458</c:v>
                </c:pt>
                <c:pt idx="8">
                  <c:v>153.60619047619048</c:v>
                </c:pt>
                <c:pt idx="9">
                  <c:v>154.79399999999995</c:v>
                </c:pt>
                <c:pt idx="10">
                  <c:v>149.82300000000001</c:v>
                </c:pt>
                <c:pt idx="11">
                  <c:v>154.32809523809522</c:v>
                </c:pt>
                <c:pt idx="12">
                  <c:v>161.62699999999998</c:v>
                </c:pt>
                <c:pt idx="13">
                  <c:v>180.26368421052635</c:v>
                </c:pt>
                <c:pt idx="14">
                  <c:v>185.88590909090905</c:v>
                </c:pt>
                <c:pt idx="15">
                  <c:v>168.35526315789474</c:v>
                </c:pt>
                <c:pt idx="16">
                  <c:v>172.35636363636365</c:v>
                </c:pt>
                <c:pt idx="17">
                  <c:v>170.66047619047617</c:v>
                </c:pt>
                <c:pt idx="18">
                  <c:v>166.16619047619048</c:v>
                </c:pt>
                <c:pt idx="19">
                  <c:v>161.98652173913047</c:v>
                </c:pt>
                <c:pt idx="20">
                  <c:v>162.0085714285714</c:v>
                </c:pt>
                <c:pt idx="21">
                  <c:v>161.98849999999999</c:v>
                </c:pt>
                <c:pt idx="22">
                  <c:v>164.0047368421053</c:v>
                </c:pt>
                <c:pt idx="23">
                  <c:v>159.03952380952381</c:v>
                </c:pt>
                <c:pt idx="24">
                  <c:v>154.74136363636362</c:v>
                </c:pt>
                <c:pt idx="25">
                  <c:v>151.05176470588233</c:v>
                </c:pt>
                <c:pt idx="26">
                  <c:v>141.00304347826085</c:v>
                </c:pt>
                <c:pt idx="27">
                  <c:v>124.26555555555554</c:v>
                </c:pt>
                <c:pt idx="28">
                  <c:v>116.57090909090907</c:v>
                </c:pt>
                <c:pt idx="29">
                  <c:v>112.2557142857143</c:v>
                </c:pt>
                <c:pt idx="30">
                  <c:v>119.75904761904762</c:v>
                </c:pt>
                <c:pt idx="31">
                  <c:v>122.53869565217394</c:v>
                </c:pt>
                <c:pt idx="32">
                  <c:v>119.18299999999999</c:v>
                </c:pt>
                <c:pt idx="33">
                  <c:v>116.79523809523809</c:v>
                </c:pt>
                <c:pt idx="34">
                  <c:v>120.15750000000006</c:v>
                </c:pt>
                <c:pt idx="35">
                  <c:v>118.48315789473683</c:v>
                </c:pt>
                <c:pt idx="36">
                  <c:v>101.48363636363636</c:v>
                </c:pt>
                <c:pt idx="37">
                  <c:v>95.903684210526293</c:v>
                </c:pt>
                <c:pt idx="38">
                  <c:v>100.297</c:v>
                </c:pt>
                <c:pt idx="39">
                  <c:v>106.62772727272727</c:v>
                </c:pt>
                <c:pt idx="40">
                  <c:v>113.45380952380951</c:v>
                </c:pt>
                <c:pt idx="41">
                  <c:v>116.66699999999999</c:v>
                </c:pt>
                <c:pt idx="42">
                  <c:v>116.68565217391306</c:v>
                </c:pt>
                <c:pt idx="43">
                  <c:v>113.6568181818182</c:v>
                </c:pt>
                <c:pt idx="44">
                  <c:v>118.63142857142859</c:v>
                </c:pt>
                <c:pt idx="45">
                  <c:v>125.78782608695651</c:v>
                </c:pt>
                <c:pt idx="46">
                  <c:v>126.80263157894737</c:v>
                </c:pt>
                <c:pt idx="47">
                  <c:v>122.22473684210529</c:v>
                </c:pt>
                <c:pt idx="48">
                  <c:v>113.46363636363635</c:v>
                </c:pt>
                <c:pt idx="49">
                  <c:v>114.824</c:v>
                </c:pt>
                <c:pt idx="50">
                  <c:v>116.15421052631578</c:v>
                </c:pt>
                <c:pt idx="51">
                  <c:v>117.3075</c:v>
                </c:pt>
                <c:pt idx="52">
                  <c:v>112.75190476190478</c:v>
                </c:pt>
                <c:pt idx="53">
                  <c:v>111.19950000000001</c:v>
                </c:pt>
                <c:pt idx="54">
                  <c:v>110.43000000000002</c:v>
                </c:pt>
                <c:pt idx="55">
                  <c:v>112.21904761904761</c:v>
                </c:pt>
                <c:pt idx="56">
                  <c:v>113.04363636363637</c:v>
                </c:pt>
                <c:pt idx="57">
                  <c:v>115.2286956521739</c:v>
                </c:pt>
                <c:pt idx="58">
                  <c:v>117.34684210526316</c:v>
                </c:pt>
                <c:pt idx="59">
                  <c:v>114.15049999999999</c:v>
                </c:pt>
                <c:pt idx="60">
                  <c:v>108.6657142857143</c:v>
                </c:pt>
                <c:pt idx="61">
                  <c:v>106.54352941176472</c:v>
                </c:pt>
                <c:pt idx="62">
                  <c:v>107.90000000000003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294-4F99-B7B9-CBF45CF6B2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21947040"/>
        <c:axId val="1321947520"/>
      </c:lineChart>
      <c:dateAx>
        <c:axId val="1321947040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21947520"/>
        <c:crosses val="autoZero"/>
        <c:auto val="1"/>
        <c:lblOffset val="100"/>
        <c:baseTimeUnit val="months"/>
      </c:dateAx>
      <c:valAx>
        <c:axId val="1321947520"/>
        <c:scaling>
          <c:orientation val="minMax"/>
          <c:min val="7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21947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3760958005249337"/>
          <c:y val="2.3126275882181359E-3"/>
          <c:w val="0.45683486439195098"/>
          <c:h val="0.4292723343356915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'Modelo Soja'!$I$2</c:f>
              <c:strCache>
                <c:ptCount val="1"/>
                <c:pt idx="0">
                  <c:v>Soybn Grower Ponta Grossa PR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'Modelo Soja'!$C$3:$C$65</c:f>
              <c:numCache>
                <c:formatCode>mmm\-yy</c:formatCode>
                <c:ptCount val="63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</c:numCache>
            </c:numRef>
          </c:cat>
          <c:val>
            <c:numRef>
              <c:f>'Modelo Soja'!$I$3:$I$65</c:f>
              <c:numCache>
                <c:formatCode>_(* #,##0.00_);_(* \(#,##0.00\);_(* "-"??_);_(@_)</c:formatCode>
                <c:ptCount val="63"/>
                <c:pt idx="0">
                  <c:v>153.14949999999999</c:v>
                </c:pt>
                <c:pt idx="1">
                  <c:v>155.22166666666666</c:v>
                </c:pt>
                <c:pt idx="2">
                  <c:v>159.28608695652179</c:v>
                </c:pt>
                <c:pt idx="3">
                  <c:v>162.83699999999999</c:v>
                </c:pt>
                <c:pt idx="4">
                  <c:v>163.15857142857143</c:v>
                </c:pt>
                <c:pt idx="5">
                  <c:v>149.67142857142858</c:v>
                </c:pt>
                <c:pt idx="6">
                  <c:v>153.06136363636364</c:v>
                </c:pt>
                <c:pt idx="7">
                  <c:v>159.61772727272728</c:v>
                </c:pt>
                <c:pt idx="8">
                  <c:v>159.18666666666667</c:v>
                </c:pt>
                <c:pt idx="9">
                  <c:v>160.95999999999998</c:v>
                </c:pt>
                <c:pt idx="10">
                  <c:v>155.65249999999997</c:v>
                </c:pt>
                <c:pt idx="11">
                  <c:v>158.88095238095244</c:v>
                </c:pt>
                <c:pt idx="12">
                  <c:v>167.65428571428569</c:v>
                </c:pt>
                <c:pt idx="13">
                  <c:v>185.69315789473683</c:v>
                </c:pt>
                <c:pt idx="14">
                  <c:v>193.20681818181814</c:v>
                </c:pt>
                <c:pt idx="15">
                  <c:v>175.62210526315789</c:v>
                </c:pt>
                <c:pt idx="16">
                  <c:v>181.14818181818183</c:v>
                </c:pt>
                <c:pt idx="17">
                  <c:v>180.32761904761904</c:v>
                </c:pt>
                <c:pt idx="18">
                  <c:v>176.65285714285719</c:v>
                </c:pt>
                <c:pt idx="19">
                  <c:v>173.9508695652174</c:v>
                </c:pt>
                <c:pt idx="20">
                  <c:v>172.73523809523812</c:v>
                </c:pt>
                <c:pt idx="21">
                  <c:v>171.5615</c:v>
                </c:pt>
                <c:pt idx="22">
                  <c:v>173.76894736842104</c:v>
                </c:pt>
                <c:pt idx="23">
                  <c:v>169.44095238095238</c:v>
                </c:pt>
                <c:pt idx="24">
                  <c:v>164.61863636363634</c:v>
                </c:pt>
                <c:pt idx="25">
                  <c:v>160.27666666666664</c:v>
                </c:pt>
                <c:pt idx="26">
                  <c:v>151.36478260869563</c:v>
                </c:pt>
                <c:pt idx="27">
                  <c:v>134.66888888888886</c:v>
                </c:pt>
                <c:pt idx="28">
                  <c:v>126.25772727272728</c:v>
                </c:pt>
                <c:pt idx="29">
                  <c:v>122.29095238095235</c:v>
                </c:pt>
                <c:pt idx="30">
                  <c:v>130.59999999999997</c:v>
                </c:pt>
                <c:pt idx="31">
                  <c:v>133.1634782608696</c:v>
                </c:pt>
                <c:pt idx="32">
                  <c:v>130.47</c:v>
                </c:pt>
                <c:pt idx="33">
                  <c:v>127.08047619047619</c:v>
                </c:pt>
                <c:pt idx="34">
                  <c:v>129.99649999999997</c:v>
                </c:pt>
                <c:pt idx="35">
                  <c:v>129.7584210526316</c:v>
                </c:pt>
                <c:pt idx="36">
                  <c:v>112.51409090909088</c:v>
                </c:pt>
                <c:pt idx="37">
                  <c:v>105.38000000000001</c:v>
                </c:pt>
                <c:pt idx="38">
                  <c:v>108.85049999999998</c:v>
                </c:pt>
                <c:pt idx="39">
                  <c:v>114.96545454545453</c:v>
                </c:pt>
                <c:pt idx="40">
                  <c:v>121.13</c:v>
                </c:pt>
                <c:pt idx="41">
                  <c:v>123.1455</c:v>
                </c:pt>
                <c:pt idx="42">
                  <c:v>122.39739130434782</c:v>
                </c:pt>
                <c:pt idx="43">
                  <c:v>120.41500000000001</c:v>
                </c:pt>
                <c:pt idx="44">
                  <c:v>125.81142857142858</c:v>
                </c:pt>
                <c:pt idx="45">
                  <c:v>130.41636363636366</c:v>
                </c:pt>
                <c:pt idx="46">
                  <c:v>131.24263157894737</c:v>
                </c:pt>
                <c:pt idx="47">
                  <c:v>129.18894736842108</c:v>
                </c:pt>
                <c:pt idx="48">
                  <c:v>122.20045454545458</c:v>
                </c:pt>
                <c:pt idx="49">
                  <c:v>122.508</c:v>
                </c:pt>
                <c:pt idx="50">
                  <c:v>122.90631578947365</c:v>
                </c:pt>
                <c:pt idx="51">
                  <c:v>121.91249999999999</c:v>
                </c:pt>
                <c:pt idx="52">
                  <c:v>120.90000000000002</c:v>
                </c:pt>
                <c:pt idx="53">
                  <c:v>120.78000000000002</c:v>
                </c:pt>
                <c:pt idx="54">
                  <c:v>120.63652173913044</c:v>
                </c:pt>
                <c:pt idx="55">
                  <c:v>123.01428571428571</c:v>
                </c:pt>
                <c:pt idx="56">
                  <c:v>122.46727272727271</c:v>
                </c:pt>
                <c:pt idx="57">
                  <c:v>121.94304347826085</c:v>
                </c:pt>
                <c:pt idx="58">
                  <c:v>123.2821052631579</c:v>
                </c:pt>
                <c:pt idx="59">
                  <c:v>123.84200000000003</c:v>
                </c:pt>
                <c:pt idx="60">
                  <c:v>119.27095238095242</c:v>
                </c:pt>
                <c:pt idx="61">
                  <c:v>115.52166666666666</c:v>
                </c:pt>
                <c:pt idx="62">
                  <c:v>116.2627272727273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A3-49A7-86B7-2C694DAFEE88}"/>
            </c:ext>
          </c:extLst>
        </c:ser>
        <c:ser>
          <c:idx val="1"/>
          <c:order val="1"/>
          <c:tx>
            <c:strRef>
              <c:f>'Modelo Soja'!$K$2</c:f>
              <c:strCache>
                <c:ptCount val="1"/>
                <c:pt idx="0">
                  <c:v>Soybn Grower West, Parana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'Modelo Soja'!$C$3:$C$65</c:f>
              <c:numCache>
                <c:formatCode>mmm\-yy</c:formatCode>
                <c:ptCount val="63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</c:numCache>
            </c:numRef>
          </c:cat>
          <c:val>
            <c:numRef>
              <c:f>'Modelo Soja'!$K$3:$K$65</c:f>
              <c:numCache>
                <c:formatCode>_(* #,##0.00_);_(* \(#,##0.00\);_(* "-"??_);_(@_)</c:formatCode>
                <c:ptCount val="63"/>
                <c:pt idx="0">
                  <c:v>152.35150000000004</c:v>
                </c:pt>
                <c:pt idx="1">
                  <c:v>153.97166666666666</c:v>
                </c:pt>
                <c:pt idx="2">
                  <c:v>157.47695652173914</c:v>
                </c:pt>
                <c:pt idx="3">
                  <c:v>159.71549999999999</c:v>
                </c:pt>
                <c:pt idx="4">
                  <c:v>159.56047619047618</c:v>
                </c:pt>
                <c:pt idx="5">
                  <c:v>145.52857142857141</c:v>
                </c:pt>
                <c:pt idx="6">
                  <c:v>150.8840909090909</c:v>
                </c:pt>
                <c:pt idx="7">
                  <c:v>156.48272727272726</c:v>
                </c:pt>
                <c:pt idx="8">
                  <c:v>157.94428571428571</c:v>
                </c:pt>
                <c:pt idx="9">
                  <c:v>159.53549999999998</c:v>
                </c:pt>
                <c:pt idx="10">
                  <c:v>154.15049999999997</c:v>
                </c:pt>
                <c:pt idx="11">
                  <c:v>158.45619047619044</c:v>
                </c:pt>
                <c:pt idx="12">
                  <c:v>166.45476190476191</c:v>
                </c:pt>
                <c:pt idx="13">
                  <c:v>186.1042105263158</c:v>
                </c:pt>
                <c:pt idx="14">
                  <c:v>191.34545454545452</c:v>
                </c:pt>
                <c:pt idx="15">
                  <c:v>172.79526315789474</c:v>
                </c:pt>
                <c:pt idx="16">
                  <c:v>177.66818181818186</c:v>
                </c:pt>
                <c:pt idx="17">
                  <c:v>175.31380952380951</c:v>
                </c:pt>
                <c:pt idx="18">
                  <c:v>171.20285714285711</c:v>
                </c:pt>
                <c:pt idx="19">
                  <c:v>166.01304347826087</c:v>
                </c:pt>
                <c:pt idx="20">
                  <c:v>165.4314285714286</c:v>
                </c:pt>
                <c:pt idx="21">
                  <c:v>165.8015</c:v>
                </c:pt>
                <c:pt idx="22">
                  <c:v>168.53849999999994</c:v>
                </c:pt>
                <c:pt idx="23">
                  <c:v>164.87000000000003</c:v>
                </c:pt>
                <c:pt idx="24">
                  <c:v>161.61636363636364</c:v>
                </c:pt>
                <c:pt idx="25">
                  <c:v>158.00222222222226</c:v>
                </c:pt>
                <c:pt idx="26">
                  <c:v>147.50608695652176</c:v>
                </c:pt>
                <c:pt idx="27">
                  <c:v>130.99166666666667</c:v>
                </c:pt>
                <c:pt idx="28">
                  <c:v>123.69181818181822</c:v>
                </c:pt>
                <c:pt idx="29">
                  <c:v>119.21428571428574</c:v>
                </c:pt>
                <c:pt idx="30">
                  <c:v>127.50047619047616</c:v>
                </c:pt>
                <c:pt idx="31">
                  <c:v>129.90130434782606</c:v>
                </c:pt>
                <c:pt idx="32">
                  <c:v>126.58999999999996</c:v>
                </c:pt>
                <c:pt idx="33">
                  <c:v>123.98571428571428</c:v>
                </c:pt>
                <c:pt idx="34">
                  <c:v>127.53200000000004</c:v>
                </c:pt>
                <c:pt idx="35">
                  <c:v>126.21473684210525</c:v>
                </c:pt>
                <c:pt idx="36">
                  <c:v>109.21272727272725</c:v>
                </c:pt>
                <c:pt idx="37">
                  <c:v>103.48526315789475</c:v>
                </c:pt>
                <c:pt idx="38">
                  <c:v>104.76699999999998</c:v>
                </c:pt>
                <c:pt idx="39">
                  <c:v>110.47590909090906</c:v>
                </c:pt>
                <c:pt idx="40">
                  <c:v>117.65619047619046</c:v>
                </c:pt>
                <c:pt idx="41">
                  <c:v>120.44050000000001</c:v>
                </c:pt>
                <c:pt idx="42">
                  <c:v>119.96347826086956</c:v>
                </c:pt>
                <c:pt idx="43">
                  <c:v>117.69045454545454</c:v>
                </c:pt>
                <c:pt idx="44">
                  <c:v>123.36190476190475</c:v>
                </c:pt>
                <c:pt idx="45">
                  <c:v>129.20869565217393</c:v>
                </c:pt>
                <c:pt idx="46">
                  <c:v>131.61421052631576</c:v>
                </c:pt>
                <c:pt idx="47">
                  <c:v>127.90368421052629</c:v>
                </c:pt>
                <c:pt idx="48">
                  <c:v>118.3781818181818</c:v>
                </c:pt>
                <c:pt idx="49">
                  <c:v>118.60550000000001</c:v>
                </c:pt>
                <c:pt idx="50">
                  <c:v>118.03578947368423</c:v>
                </c:pt>
                <c:pt idx="51">
                  <c:v>117.753</c:v>
                </c:pt>
                <c:pt idx="52">
                  <c:v>115.18333333333335</c:v>
                </c:pt>
                <c:pt idx="53">
                  <c:v>115.84599999999998</c:v>
                </c:pt>
                <c:pt idx="54">
                  <c:v>115.75565217391303</c:v>
                </c:pt>
                <c:pt idx="55">
                  <c:v>117.55380952380951</c:v>
                </c:pt>
                <c:pt idx="56">
                  <c:v>117.65499999999999</c:v>
                </c:pt>
                <c:pt idx="57">
                  <c:v>118.89130434782609</c:v>
                </c:pt>
                <c:pt idx="58">
                  <c:v>120.78684210526318</c:v>
                </c:pt>
                <c:pt idx="59">
                  <c:v>118.31949999999999</c:v>
                </c:pt>
                <c:pt idx="60">
                  <c:v>114.01523809523806</c:v>
                </c:pt>
                <c:pt idx="61">
                  <c:v>112.15944444444443</c:v>
                </c:pt>
                <c:pt idx="62">
                  <c:v>114.53000000000002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A3-49A7-86B7-2C694DAFEE88}"/>
            </c:ext>
          </c:extLst>
        </c:ser>
        <c:ser>
          <c:idx val="2"/>
          <c:order val="2"/>
          <c:tx>
            <c:strRef>
              <c:f>'Modelo Soja'!$L$2</c:f>
              <c:strCache>
                <c:ptCount val="1"/>
                <c:pt idx="0">
                  <c:v>Soybn Grower North, Parana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'Modelo Soja'!$C$3:$C$65</c:f>
              <c:numCache>
                <c:formatCode>mmm\-yy</c:formatCode>
                <c:ptCount val="63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</c:numCache>
            </c:numRef>
          </c:cat>
          <c:val>
            <c:numRef>
              <c:f>'Modelo Soja'!$L$3:$L$65</c:f>
              <c:numCache>
                <c:formatCode>_(* #,##0.00_);_(* \(#,##0.00\);_(* "-"??_);_(@_)</c:formatCode>
                <c:ptCount val="63"/>
                <c:pt idx="0">
                  <c:v>152.62800000000001</c:v>
                </c:pt>
                <c:pt idx="1">
                  <c:v>154.01222222222225</c:v>
                </c:pt>
                <c:pt idx="2">
                  <c:v>157.63304347826084</c:v>
                </c:pt>
                <c:pt idx="3">
                  <c:v>159.65249999999997</c:v>
                </c:pt>
                <c:pt idx="4">
                  <c:v>159.46285714285713</c:v>
                </c:pt>
                <c:pt idx="5">
                  <c:v>145.72000000000003</c:v>
                </c:pt>
                <c:pt idx="6">
                  <c:v>150.87545454545455</c:v>
                </c:pt>
                <c:pt idx="7">
                  <c:v>156.60363636363641</c:v>
                </c:pt>
                <c:pt idx="8">
                  <c:v>157.98190476190476</c:v>
                </c:pt>
                <c:pt idx="9">
                  <c:v>159.60849999999999</c:v>
                </c:pt>
                <c:pt idx="10">
                  <c:v>154.20050000000001</c:v>
                </c:pt>
                <c:pt idx="11">
                  <c:v>158.54714285714286</c:v>
                </c:pt>
                <c:pt idx="12">
                  <c:v>166.59333333333331</c:v>
                </c:pt>
                <c:pt idx="13">
                  <c:v>186.49789473684211</c:v>
                </c:pt>
                <c:pt idx="14">
                  <c:v>192.12136363636364</c:v>
                </c:pt>
                <c:pt idx="15">
                  <c:v>172.94210526315788</c:v>
                </c:pt>
                <c:pt idx="16">
                  <c:v>177.72499999999999</c:v>
                </c:pt>
                <c:pt idx="17">
                  <c:v>171.87095238095236</c:v>
                </c:pt>
                <c:pt idx="18">
                  <c:v>171.94761904761907</c:v>
                </c:pt>
                <c:pt idx="19">
                  <c:v>167.36565217391308</c:v>
                </c:pt>
                <c:pt idx="20">
                  <c:v>166.27523809523811</c:v>
                </c:pt>
                <c:pt idx="21">
                  <c:v>166.44350000000003</c:v>
                </c:pt>
                <c:pt idx="22">
                  <c:v>168.63850000000002</c:v>
                </c:pt>
                <c:pt idx="23">
                  <c:v>164.57857142857142</c:v>
                </c:pt>
                <c:pt idx="24">
                  <c:v>161.56681818181818</c:v>
                </c:pt>
                <c:pt idx="25">
                  <c:v>158.65444444444447</c:v>
                </c:pt>
                <c:pt idx="26">
                  <c:v>148.06608695652173</c:v>
                </c:pt>
                <c:pt idx="27">
                  <c:v>131.48111111111109</c:v>
                </c:pt>
                <c:pt idx="28">
                  <c:v>124.00818181818181</c:v>
                </c:pt>
                <c:pt idx="29">
                  <c:v>119.33714285714288</c:v>
                </c:pt>
                <c:pt idx="30">
                  <c:v>127.7747619047619</c:v>
                </c:pt>
                <c:pt idx="31">
                  <c:v>130.00826086956522</c:v>
                </c:pt>
                <c:pt idx="32">
                  <c:v>127.01199999999999</c:v>
                </c:pt>
                <c:pt idx="33">
                  <c:v>124.51285714285716</c:v>
                </c:pt>
                <c:pt idx="34">
                  <c:v>128.11599999999999</c:v>
                </c:pt>
                <c:pt idx="35">
                  <c:v>126.60894736842106</c:v>
                </c:pt>
                <c:pt idx="36">
                  <c:v>110.35681818181816</c:v>
                </c:pt>
                <c:pt idx="37">
                  <c:v>103.85631578947373</c:v>
                </c:pt>
                <c:pt idx="38">
                  <c:v>104.97250000000001</c:v>
                </c:pt>
                <c:pt idx="39">
                  <c:v>110.75045454545456</c:v>
                </c:pt>
                <c:pt idx="40">
                  <c:v>118.10619047619045</c:v>
                </c:pt>
                <c:pt idx="41">
                  <c:v>121.059</c:v>
                </c:pt>
                <c:pt idx="42">
                  <c:v>120.14652173913043</c:v>
                </c:pt>
                <c:pt idx="43">
                  <c:v>118.07909090909092</c:v>
                </c:pt>
                <c:pt idx="44">
                  <c:v>124.04904761904761</c:v>
                </c:pt>
                <c:pt idx="45">
                  <c:v>129.70130434782604</c:v>
                </c:pt>
                <c:pt idx="46">
                  <c:v>132.18315789473687</c:v>
                </c:pt>
                <c:pt idx="47">
                  <c:v>128.84315789473683</c:v>
                </c:pt>
                <c:pt idx="48">
                  <c:v>119.91090909090907</c:v>
                </c:pt>
                <c:pt idx="49">
                  <c:v>121.37450000000001</c:v>
                </c:pt>
                <c:pt idx="50">
                  <c:v>119.41157894736841</c:v>
                </c:pt>
                <c:pt idx="51">
                  <c:v>118.58900000000001</c:v>
                </c:pt>
                <c:pt idx="52">
                  <c:v>115.93904761904763</c:v>
                </c:pt>
                <c:pt idx="53">
                  <c:v>116.14750000000001</c:v>
                </c:pt>
                <c:pt idx="54">
                  <c:v>116.25043478260868</c:v>
                </c:pt>
                <c:pt idx="55">
                  <c:v>117.93523809523809</c:v>
                </c:pt>
                <c:pt idx="56">
                  <c:v>117.91318181818183</c:v>
                </c:pt>
                <c:pt idx="57">
                  <c:v>119.10434782608698</c:v>
                </c:pt>
                <c:pt idx="58">
                  <c:v>121.03894736842099</c:v>
                </c:pt>
                <c:pt idx="59">
                  <c:v>120.07200000000003</c:v>
                </c:pt>
                <c:pt idx="60">
                  <c:v>114.99857142857144</c:v>
                </c:pt>
                <c:pt idx="61">
                  <c:v>112.68111111111109</c:v>
                </c:pt>
                <c:pt idx="62">
                  <c:v>115.29727272727273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8A3-49A7-86B7-2C694DAFEE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33221840"/>
        <c:axId val="1333225680"/>
      </c:lineChart>
      <c:dateAx>
        <c:axId val="1333221840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33225680"/>
        <c:crosses val="autoZero"/>
        <c:auto val="1"/>
        <c:lblOffset val="100"/>
        <c:baseTimeUnit val="months"/>
        <c:majorUnit val="6"/>
        <c:majorTimeUnit val="months"/>
      </c:dateAx>
      <c:valAx>
        <c:axId val="1333225680"/>
        <c:scaling>
          <c:orientation val="minMax"/>
          <c:min val="7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33221840"/>
        <c:crosses val="autoZero"/>
        <c:crossBetween val="between"/>
        <c:majorUnit val="25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0766447944006999"/>
          <c:y val="0.13120479731700199"/>
          <c:w val="0.85682917760279964"/>
          <c:h val="0.66917359288422285"/>
        </c:manualLayout>
      </c:layout>
      <c:lineChart>
        <c:grouping val="standard"/>
        <c:varyColors val="0"/>
        <c:ser>
          <c:idx val="0"/>
          <c:order val="0"/>
          <c:tx>
            <c:strRef>
              <c:f>'Modelo Soja'!$BB$2</c:f>
              <c:strCache>
                <c:ptCount val="1"/>
                <c:pt idx="0">
                  <c:v>Ponta Grossa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'Modelo Soja'!$C$3:$C$65</c:f>
              <c:numCache>
                <c:formatCode>mmm\-yy</c:formatCode>
                <c:ptCount val="63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</c:numCache>
            </c:numRef>
          </c:cat>
          <c:val>
            <c:numRef>
              <c:f>'Modelo Soja'!$BB$3:$BB$65</c:f>
              <c:numCache>
                <c:formatCode>_(* #,##0.00_);_(* \(#,##0.00\);_(* "-"??_);_(@_)</c:formatCode>
                <c:ptCount val="63"/>
                <c:pt idx="0">
                  <c:v>11.826999999999998</c:v>
                </c:pt>
                <c:pt idx="1">
                  <c:v>7.2383333333333439</c:v>
                </c:pt>
                <c:pt idx="2">
                  <c:v>6.3995652173912561</c:v>
                </c:pt>
                <c:pt idx="3">
                  <c:v>8.6830000000000211</c:v>
                </c:pt>
                <c:pt idx="4">
                  <c:v>8.467142857142818</c:v>
                </c:pt>
                <c:pt idx="5">
                  <c:v>8.5823809523809587</c:v>
                </c:pt>
                <c:pt idx="6">
                  <c:v>10.086363636363643</c:v>
                </c:pt>
                <c:pt idx="7">
                  <c:v>8.9081818181818164</c:v>
                </c:pt>
                <c:pt idx="8">
                  <c:v>10.67285714285714</c:v>
                </c:pt>
                <c:pt idx="9">
                  <c:v>8.2285000000000252</c:v>
                </c:pt>
                <c:pt idx="10">
                  <c:v>6.9385000000000048</c:v>
                </c:pt>
                <c:pt idx="11">
                  <c:v>8.0433333333332939</c:v>
                </c:pt>
                <c:pt idx="12">
                  <c:v>9.6547619047619264</c:v>
                </c:pt>
                <c:pt idx="13">
                  <c:v>6.5636842105263611</c:v>
                </c:pt>
                <c:pt idx="14">
                  <c:v>3.7331818181818903</c:v>
                </c:pt>
                <c:pt idx="15">
                  <c:v>7.7389473684210373</c:v>
                </c:pt>
                <c:pt idx="16">
                  <c:v>8.1836363636363672</c:v>
                </c:pt>
                <c:pt idx="17">
                  <c:v>10.114761904761906</c:v>
                </c:pt>
                <c:pt idx="18">
                  <c:v>8.7395238095238028</c:v>
                </c:pt>
                <c:pt idx="19">
                  <c:v>8.8460869565217592</c:v>
                </c:pt>
                <c:pt idx="20">
                  <c:v>9.5461904761904464</c:v>
                </c:pt>
                <c:pt idx="21">
                  <c:v>9.890500000000003</c:v>
                </c:pt>
                <c:pt idx="22">
                  <c:v>11.63105263157891</c:v>
                </c:pt>
                <c:pt idx="23">
                  <c:v>10.527142857142877</c:v>
                </c:pt>
                <c:pt idx="24">
                  <c:v>8.2159090909090651</c:v>
                </c:pt>
                <c:pt idx="25">
                  <c:v>7.1255555555555929</c:v>
                </c:pt>
                <c:pt idx="26">
                  <c:v>6.4095652173913038</c:v>
                </c:pt>
                <c:pt idx="27">
                  <c:v>6.1122222222222149</c:v>
                </c:pt>
                <c:pt idx="28">
                  <c:v>5.8704545454545354</c:v>
                </c:pt>
                <c:pt idx="29">
                  <c:v>7.3785714285714619</c:v>
                </c:pt>
                <c:pt idx="30">
                  <c:v>8.273333333333369</c:v>
                </c:pt>
                <c:pt idx="31">
                  <c:v>7.5682608695651936</c:v>
                </c:pt>
                <c:pt idx="32">
                  <c:v>9.7980000000000018</c:v>
                </c:pt>
                <c:pt idx="33">
                  <c:v>11.917142857142835</c:v>
                </c:pt>
                <c:pt idx="34">
                  <c:v>10.004500000000036</c:v>
                </c:pt>
                <c:pt idx="35">
                  <c:v>9.4057894736841945</c:v>
                </c:pt>
                <c:pt idx="36">
                  <c:v>10.916818181818229</c:v>
                </c:pt>
                <c:pt idx="37">
                  <c:v>8.0052631578947313</c:v>
                </c:pt>
                <c:pt idx="38">
                  <c:v>9.5529999999999973</c:v>
                </c:pt>
                <c:pt idx="39">
                  <c:v>8.4709090909091032</c:v>
                </c:pt>
                <c:pt idx="40">
                  <c:v>10.42285714285714</c:v>
                </c:pt>
                <c:pt idx="41">
                  <c:v>11.372500000000031</c:v>
                </c:pt>
                <c:pt idx="42">
                  <c:v>11.305217391304382</c:v>
                </c:pt>
                <c:pt idx="43">
                  <c:v>9.1986363636363677</c:v>
                </c:pt>
                <c:pt idx="44">
                  <c:v>10.852380952380955</c:v>
                </c:pt>
                <c:pt idx="45">
                  <c:v>9.5479841897232802</c:v>
                </c:pt>
                <c:pt idx="46">
                  <c:v>8.2405263157894524</c:v>
                </c:pt>
                <c:pt idx="47">
                  <c:v>9.454736842105234</c:v>
                </c:pt>
                <c:pt idx="48">
                  <c:v>8.4977272727272606</c:v>
                </c:pt>
                <c:pt idx="49">
                  <c:v>5.0854999999999961</c:v>
                </c:pt>
                <c:pt idx="50">
                  <c:v>6.5036842105264014</c:v>
                </c:pt>
                <c:pt idx="51">
                  <c:v>8.3324999999999818</c:v>
                </c:pt>
                <c:pt idx="52">
                  <c:v>7.6785714285714306</c:v>
                </c:pt>
                <c:pt idx="53">
                  <c:v>8.4560000000000031</c:v>
                </c:pt>
                <c:pt idx="54">
                  <c:v>10.072173913043486</c:v>
                </c:pt>
                <c:pt idx="55">
                  <c:v>11.160000000000025</c:v>
                </c:pt>
                <c:pt idx="56">
                  <c:v>11.11181818181818</c:v>
                </c:pt>
                <c:pt idx="57">
                  <c:v>11.774782608695631</c:v>
                </c:pt>
                <c:pt idx="58">
                  <c:v>12.533684210526317</c:v>
                </c:pt>
                <c:pt idx="59">
                  <c:v>12.814999999999984</c:v>
                </c:pt>
                <c:pt idx="60">
                  <c:v>9.0009523809523273</c:v>
                </c:pt>
                <c:pt idx="61">
                  <c:v>6.2666666666666515</c:v>
                </c:pt>
                <c:pt idx="62">
                  <c:v>7.4249999999999545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DA-4AC8-AB52-B4F709BB4014}"/>
            </c:ext>
          </c:extLst>
        </c:ser>
        <c:ser>
          <c:idx val="1"/>
          <c:order val="1"/>
          <c:tx>
            <c:strRef>
              <c:f>'Modelo Soja'!$BC$2</c:f>
              <c:strCache>
                <c:ptCount val="1"/>
                <c:pt idx="0">
                  <c:v>West PR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'Modelo Soja'!$C$3:$C$65</c:f>
              <c:numCache>
                <c:formatCode>mmm\-yy</c:formatCode>
                <c:ptCount val="63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</c:numCache>
            </c:numRef>
          </c:cat>
          <c:val>
            <c:numRef>
              <c:f>'Modelo Soja'!$BC$3:$BC$65</c:f>
              <c:numCache>
                <c:formatCode>_(* #,##0.00_);_(* \(#,##0.00\);_(* "-"??_);_(@_)</c:formatCode>
                <c:ptCount val="63"/>
                <c:pt idx="0">
                  <c:v>11.530499999999961</c:v>
                </c:pt>
                <c:pt idx="1">
                  <c:v>7.3549999999999898</c:v>
                </c:pt>
                <c:pt idx="2">
                  <c:v>4.603478260869565</c:v>
                </c:pt>
                <c:pt idx="3">
                  <c:v>10.461499999999972</c:v>
                </c:pt>
                <c:pt idx="4">
                  <c:v>11.51666666666668</c:v>
                </c:pt>
                <c:pt idx="5">
                  <c:v>11.163333333333355</c:v>
                </c:pt>
                <c:pt idx="6">
                  <c:v>11.618181818181824</c:v>
                </c:pt>
                <c:pt idx="7">
                  <c:v>10.044999999999987</c:v>
                </c:pt>
                <c:pt idx="8">
                  <c:v>10.779047619047589</c:v>
                </c:pt>
                <c:pt idx="9">
                  <c:v>8.0549999999999784</c:v>
                </c:pt>
                <c:pt idx="10">
                  <c:v>7.7190000000000225</c:v>
                </c:pt>
                <c:pt idx="11">
                  <c:v>7.434761904761956</c:v>
                </c:pt>
                <c:pt idx="12">
                  <c:v>8.9014285714285961</c:v>
                </c:pt>
                <c:pt idx="13">
                  <c:v>6.0099999999999625</c:v>
                </c:pt>
                <c:pt idx="14">
                  <c:v>3.8422727272727286</c:v>
                </c:pt>
                <c:pt idx="15">
                  <c:v>7.2305263157895183</c:v>
                </c:pt>
                <c:pt idx="16">
                  <c:v>9.6531818181817641</c:v>
                </c:pt>
                <c:pt idx="17">
                  <c:v>12.680476190476185</c:v>
                </c:pt>
                <c:pt idx="18">
                  <c:v>11.266666666666708</c:v>
                </c:pt>
                <c:pt idx="19">
                  <c:v>14.698260869565274</c:v>
                </c:pt>
                <c:pt idx="20">
                  <c:v>15.233333333333292</c:v>
                </c:pt>
                <c:pt idx="21">
                  <c:v>12.912999999999982</c:v>
                </c:pt>
                <c:pt idx="22">
                  <c:v>11.85600000000008</c:v>
                </c:pt>
                <c:pt idx="23">
                  <c:v>11.747619047618997</c:v>
                </c:pt>
                <c:pt idx="24">
                  <c:v>7.3713636363636397</c:v>
                </c:pt>
                <c:pt idx="25">
                  <c:v>3.6883333333332757</c:v>
                </c:pt>
                <c:pt idx="26">
                  <c:v>3.9534782608695309</c:v>
                </c:pt>
                <c:pt idx="27">
                  <c:v>4.5994444444444014</c:v>
                </c:pt>
                <c:pt idx="28">
                  <c:v>5.5954545454545013</c:v>
                </c:pt>
                <c:pt idx="29">
                  <c:v>6.6233333333332922</c:v>
                </c:pt>
                <c:pt idx="30">
                  <c:v>7.9366666666666816</c:v>
                </c:pt>
                <c:pt idx="31">
                  <c:v>8.5578260869565668</c:v>
                </c:pt>
                <c:pt idx="32">
                  <c:v>9.9130000000000535</c:v>
                </c:pt>
                <c:pt idx="33">
                  <c:v>9.8285714285714079</c:v>
                </c:pt>
                <c:pt idx="34">
                  <c:v>8.5694999999999766</c:v>
                </c:pt>
                <c:pt idx="35">
                  <c:v>10.240000000000038</c:v>
                </c:pt>
                <c:pt idx="36">
                  <c:v>7.4100000000000392</c:v>
                </c:pt>
                <c:pt idx="37">
                  <c:v>5.4036842105262934</c:v>
                </c:pt>
                <c:pt idx="38">
                  <c:v>9.1615000000000038</c:v>
                </c:pt>
                <c:pt idx="39">
                  <c:v>9.3700000000000472</c:v>
                </c:pt>
                <c:pt idx="40">
                  <c:v>10.114285714285728</c:v>
                </c:pt>
                <c:pt idx="41">
                  <c:v>9.8525000000000205</c:v>
                </c:pt>
                <c:pt idx="42">
                  <c:v>10.253478260869556</c:v>
                </c:pt>
                <c:pt idx="43">
                  <c:v>8.2250000000000227</c:v>
                </c:pt>
                <c:pt idx="44">
                  <c:v>10.356666666666683</c:v>
                </c:pt>
                <c:pt idx="45">
                  <c:v>8.6217391304347757</c:v>
                </c:pt>
                <c:pt idx="46">
                  <c:v>7.0921052631579187</c:v>
                </c:pt>
                <c:pt idx="47">
                  <c:v>7.415789473684228</c:v>
                </c:pt>
                <c:pt idx="48">
                  <c:v>8.0822727272727235</c:v>
                </c:pt>
                <c:pt idx="49">
                  <c:v>4.2034999999999627</c:v>
                </c:pt>
                <c:pt idx="50">
                  <c:v>6.4478947368420592</c:v>
                </c:pt>
                <c:pt idx="51">
                  <c:v>9.0015000000000072</c:v>
                </c:pt>
                <c:pt idx="52">
                  <c:v>9.9357142857142833</c:v>
                </c:pt>
                <c:pt idx="53">
                  <c:v>10.47750000000002</c:v>
                </c:pt>
                <c:pt idx="54">
                  <c:v>11.05478260869566</c:v>
                </c:pt>
                <c:pt idx="55">
                  <c:v>12.666190476190522</c:v>
                </c:pt>
                <c:pt idx="56">
                  <c:v>11.79318181818185</c:v>
                </c:pt>
                <c:pt idx="57">
                  <c:v>10.24173913043478</c:v>
                </c:pt>
                <c:pt idx="58">
                  <c:v>10.43894736842104</c:v>
                </c:pt>
                <c:pt idx="59">
                  <c:v>13.98250000000003</c:v>
                </c:pt>
                <c:pt idx="60">
                  <c:v>6.851428571428599</c:v>
                </c:pt>
                <c:pt idx="61">
                  <c:v>3.4605555555555583</c:v>
                </c:pt>
                <c:pt idx="62">
                  <c:v>3.7659090909091049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0DA-4AC8-AB52-B4F709BB4014}"/>
            </c:ext>
          </c:extLst>
        </c:ser>
        <c:ser>
          <c:idx val="2"/>
          <c:order val="2"/>
          <c:tx>
            <c:strRef>
              <c:f>'Modelo Soja'!$BD$2</c:f>
              <c:strCache>
                <c:ptCount val="1"/>
                <c:pt idx="0">
                  <c:v>Mogiana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'Modelo Soja'!$C$3:$C$65</c:f>
              <c:numCache>
                <c:formatCode>mmm\-yy</c:formatCode>
                <c:ptCount val="63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</c:numCache>
            </c:numRef>
          </c:cat>
          <c:val>
            <c:numRef>
              <c:f>'Modelo Soja'!$BD$3:$BD$65</c:f>
              <c:numCache>
                <c:formatCode>_(* #,##0.00_);_(* \(#,##0.00\);_(* "-"??_);_(@_)</c:formatCode>
                <c:ptCount val="63"/>
                <c:pt idx="0">
                  <c:v>17.475000000000023</c:v>
                </c:pt>
                <c:pt idx="1">
                  <c:v>9.627777777777851</c:v>
                </c:pt>
                <c:pt idx="2">
                  <c:v>4.6188198757764098</c:v>
                </c:pt>
                <c:pt idx="3">
                  <c:v>4.1215000000000259</c:v>
                </c:pt>
                <c:pt idx="4">
                  <c:v>3.2552380952380986</c:v>
                </c:pt>
                <c:pt idx="5">
                  <c:v>6.5523809523809859</c:v>
                </c:pt>
                <c:pt idx="6">
                  <c:v>12.160909090909058</c:v>
                </c:pt>
                <c:pt idx="7">
                  <c:v>12.550454545454585</c:v>
                </c:pt>
                <c:pt idx="8">
                  <c:v>14.136666666666741</c:v>
                </c:pt>
                <c:pt idx="9">
                  <c:v>9.9535000000000196</c:v>
                </c:pt>
                <c:pt idx="10">
                  <c:v>6.0324999999999989</c:v>
                </c:pt>
                <c:pt idx="11">
                  <c:v>5.5923809523809496</c:v>
                </c:pt>
                <c:pt idx="12">
                  <c:v>4.7695238095238039</c:v>
                </c:pt>
                <c:pt idx="13">
                  <c:v>5.6915789473684129</c:v>
                </c:pt>
                <c:pt idx="14">
                  <c:v>4.4172727272727457</c:v>
                </c:pt>
                <c:pt idx="15">
                  <c:v>5.0363157894736901</c:v>
                </c:pt>
                <c:pt idx="16">
                  <c:v>4.8550000000000182</c:v>
                </c:pt>
                <c:pt idx="17">
                  <c:v>4.8966666666666185</c:v>
                </c:pt>
                <c:pt idx="18">
                  <c:v>5.94476190476189</c:v>
                </c:pt>
                <c:pt idx="19">
                  <c:v>4.8986956521739273</c:v>
                </c:pt>
                <c:pt idx="20">
                  <c:v>6.0038095238095082</c:v>
                </c:pt>
                <c:pt idx="21">
                  <c:v>6.4840000000000373</c:v>
                </c:pt>
                <c:pt idx="22">
                  <c:v>9.0942631578946873</c:v>
                </c:pt>
                <c:pt idx="23">
                  <c:v>13.07828571428567</c:v>
                </c:pt>
                <c:pt idx="24">
                  <c:v>5.3554545454545064</c:v>
                </c:pt>
                <c:pt idx="25">
                  <c:v>2.9011111111111632</c:v>
                </c:pt>
                <c:pt idx="26">
                  <c:v>3.4139130434782032</c:v>
                </c:pt>
                <c:pt idx="27">
                  <c:v>3.1133333333333439</c:v>
                </c:pt>
                <c:pt idx="28">
                  <c:v>3.9731818181818568</c:v>
                </c:pt>
                <c:pt idx="29">
                  <c:v>5.0361904761904839</c:v>
                </c:pt>
                <c:pt idx="30">
                  <c:v>7.77285714285712</c:v>
                </c:pt>
                <c:pt idx="31">
                  <c:v>9.792173913043456</c:v>
                </c:pt>
                <c:pt idx="32">
                  <c:v>8.9714999999999776</c:v>
                </c:pt>
                <c:pt idx="33">
                  <c:v>7.5795238095238062</c:v>
                </c:pt>
                <c:pt idx="34">
                  <c:v>8.6674999999999613</c:v>
                </c:pt>
                <c:pt idx="35">
                  <c:v>8.7136842105263099</c:v>
                </c:pt>
                <c:pt idx="36">
                  <c:v>8.9558133971292335</c:v>
                </c:pt>
                <c:pt idx="37">
                  <c:v>3.1410526315789298</c:v>
                </c:pt>
                <c:pt idx="38">
                  <c:v>3.1784999999999854</c:v>
                </c:pt>
                <c:pt idx="39">
                  <c:v>2.5831818181818136</c:v>
                </c:pt>
                <c:pt idx="40">
                  <c:v>3.5361904761904839</c:v>
                </c:pt>
                <c:pt idx="41">
                  <c:v>5.6345000000000312</c:v>
                </c:pt>
                <c:pt idx="42">
                  <c:v>4.9669565217391636</c:v>
                </c:pt>
                <c:pt idx="43">
                  <c:v>3.2290909090909423</c:v>
                </c:pt>
                <c:pt idx="44">
                  <c:v>9.3957142857142912</c:v>
                </c:pt>
                <c:pt idx="45">
                  <c:v>13.058260869565174</c:v>
                </c:pt>
                <c:pt idx="46">
                  <c:v>15.19947368421056</c:v>
                </c:pt>
                <c:pt idx="47">
                  <c:v>12.623157894736821</c:v>
                </c:pt>
                <c:pt idx="48">
                  <c:v>4.7786363636363234</c:v>
                </c:pt>
                <c:pt idx="49">
                  <c:v>3.4190000000000111</c:v>
                </c:pt>
                <c:pt idx="50">
                  <c:v>3.1278947368421228</c:v>
                </c:pt>
                <c:pt idx="51">
                  <c:v>2.5270000000000294</c:v>
                </c:pt>
                <c:pt idx="52">
                  <c:v>2.7685714285713772</c:v>
                </c:pt>
                <c:pt idx="53">
                  <c:v>3.403499999999994</c:v>
                </c:pt>
                <c:pt idx="54">
                  <c:v>3.5495652173913044</c:v>
                </c:pt>
                <c:pt idx="55">
                  <c:v>4.629523809523775</c:v>
                </c:pt>
                <c:pt idx="56">
                  <c:v>4.5931818181818471</c:v>
                </c:pt>
                <c:pt idx="57">
                  <c:v>3.9560869565217871</c:v>
                </c:pt>
                <c:pt idx="58">
                  <c:v>5.1426315789473165</c:v>
                </c:pt>
                <c:pt idx="59">
                  <c:v>7.3130000000000308</c:v>
                </c:pt>
                <c:pt idx="60">
                  <c:v>1.4061904761904884</c:v>
                </c:pt>
                <c:pt idx="61">
                  <c:v>1.3083333333333513</c:v>
                </c:pt>
                <c:pt idx="62">
                  <c:v>1.5859090909091123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0DA-4AC8-AB52-B4F709BB4014}"/>
            </c:ext>
          </c:extLst>
        </c:ser>
        <c:ser>
          <c:idx val="3"/>
          <c:order val="3"/>
          <c:tx>
            <c:strRef>
              <c:f>'Modelo Soja'!$BE$2</c:f>
              <c:strCache>
                <c:ptCount val="1"/>
                <c:pt idx="0">
                  <c:v>Triangulo Min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'Modelo Soja'!$C$3:$C$65</c:f>
              <c:numCache>
                <c:formatCode>mmm\-yy</c:formatCode>
                <c:ptCount val="63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</c:numCache>
            </c:numRef>
          </c:cat>
          <c:val>
            <c:numRef>
              <c:f>'Modelo Soja'!$BE$3:$BE$65</c:f>
              <c:numCache>
                <c:formatCode>_(* #,##0.00_);_(* \(#,##0.00\);_(* "-"??_);_(@_)</c:formatCode>
                <c:ptCount val="63"/>
                <c:pt idx="0">
                  <c:v>22.730694444444424</c:v>
                </c:pt>
                <c:pt idx="1">
                  <c:v>8.3316666666666492</c:v>
                </c:pt>
                <c:pt idx="2">
                  <c:v>2.5604347826087235</c:v>
                </c:pt>
                <c:pt idx="3">
                  <c:v>4.7305000000000064</c:v>
                </c:pt>
                <c:pt idx="4">
                  <c:v>7.8033333333333701</c:v>
                </c:pt>
                <c:pt idx="5">
                  <c:v>7.6928571428571502</c:v>
                </c:pt>
                <c:pt idx="6">
                  <c:v>17.113636363636402</c:v>
                </c:pt>
                <c:pt idx="7">
                  <c:v>21.168181818181779</c:v>
                </c:pt>
                <c:pt idx="8">
                  <c:v>15.629047619047611</c:v>
                </c:pt>
                <c:pt idx="9">
                  <c:v>11.50200000000001</c:v>
                </c:pt>
                <c:pt idx="10">
                  <c:v>8.5635000000000048</c:v>
                </c:pt>
                <c:pt idx="11">
                  <c:v>7.6165914786967619</c:v>
                </c:pt>
                <c:pt idx="12">
                  <c:v>6.4885714285714471</c:v>
                </c:pt>
                <c:pt idx="13">
                  <c:v>3.5689473684210782</c:v>
                </c:pt>
                <c:pt idx="14">
                  <c:v>2.600909090909056</c:v>
                </c:pt>
                <c:pt idx="15">
                  <c:v>3.6621052631578834</c:v>
                </c:pt>
                <c:pt idx="16">
                  <c:v>3.761363636363626</c:v>
                </c:pt>
                <c:pt idx="17">
                  <c:v>4.9309523809524762</c:v>
                </c:pt>
                <c:pt idx="18">
                  <c:v>5.219999999999942</c:v>
                </c:pt>
                <c:pt idx="19">
                  <c:v>6.1421739130434219</c:v>
                </c:pt>
                <c:pt idx="20">
                  <c:v>10.027619047619083</c:v>
                </c:pt>
                <c:pt idx="21">
                  <c:v>8.9759999999999991</c:v>
                </c:pt>
                <c:pt idx="22">
                  <c:v>9.0091052631578918</c:v>
                </c:pt>
                <c:pt idx="23">
                  <c:v>7.339999999999975</c:v>
                </c:pt>
                <c:pt idx="24">
                  <c:v>5.6109090909091037</c:v>
                </c:pt>
                <c:pt idx="25">
                  <c:v>3.3327777777777783</c:v>
                </c:pt>
                <c:pt idx="26">
                  <c:v>4.0508695652173969</c:v>
                </c:pt>
                <c:pt idx="27">
                  <c:v>1.3988888888888766</c:v>
                </c:pt>
                <c:pt idx="28">
                  <c:v>4.3150000000000119</c:v>
                </c:pt>
                <c:pt idx="29">
                  <c:v>4.1866666666666816</c:v>
                </c:pt>
                <c:pt idx="30">
                  <c:v>9.8038095238096048</c:v>
                </c:pt>
                <c:pt idx="31">
                  <c:v>11.166956521739166</c:v>
                </c:pt>
                <c:pt idx="32">
                  <c:v>9.6053235294117485</c:v>
                </c:pt>
                <c:pt idx="33">
                  <c:v>8.3076190476190703</c:v>
                </c:pt>
                <c:pt idx="34">
                  <c:v>10.082000000000065</c:v>
                </c:pt>
                <c:pt idx="35">
                  <c:v>13.071052631579022</c:v>
                </c:pt>
                <c:pt idx="36">
                  <c:v>10.005454545454555</c:v>
                </c:pt>
                <c:pt idx="37">
                  <c:v>3.5810526315789701</c:v>
                </c:pt>
                <c:pt idx="38">
                  <c:v>3.3889999999999816</c:v>
                </c:pt>
                <c:pt idx="39">
                  <c:v>5.2231818181818284</c:v>
                </c:pt>
                <c:pt idx="40">
                  <c:v>6.0352380952381424</c:v>
                </c:pt>
                <c:pt idx="41">
                  <c:v>7.4415000000000049</c:v>
                </c:pt>
                <c:pt idx="42">
                  <c:v>7.9465217391304463</c:v>
                </c:pt>
                <c:pt idx="43">
                  <c:v>6.5413636363635987</c:v>
                </c:pt>
                <c:pt idx="44">
                  <c:v>11.70571428571435</c:v>
                </c:pt>
                <c:pt idx="45">
                  <c:v>16.6108695652173</c:v>
                </c:pt>
                <c:pt idx="46">
                  <c:v>19.014210526315779</c:v>
                </c:pt>
                <c:pt idx="47">
                  <c:v>24.873684210526278</c:v>
                </c:pt>
                <c:pt idx="48">
                  <c:v>8.0913636363635959</c:v>
                </c:pt>
                <c:pt idx="49">
                  <c:v>1.7824999999999562</c:v>
                </c:pt>
                <c:pt idx="50">
                  <c:v>3.7526315789473301</c:v>
                </c:pt>
                <c:pt idx="51">
                  <c:v>3.6905000000000001</c:v>
                </c:pt>
                <c:pt idx="52">
                  <c:v>4.3566666666666549</c:v>
                </c:pt>
                <c:pt idx="53">
                  <c:v>4.188999999999993</c:v>
                </c:pt>
                <c:pt idx="54">
                  <c:v>6.675217391304372</c:v>
                </c:pt>
                <c:pt idx="55">
                  <c:v>7.4423809523809581</c:v>
                </c:pt>
                <c:pt idx="56">
                  <c:v>7.8627272727272981</c:v>
                </c:pt>
                <c:pt idx="57">
                  <c:v>9.2291304347826184</c:v>
                </c:pt>
                <c:pt idx="58">
                  <c:v>8.7851461988304038</c:v>
                </c:pt>
                <c:pt idx="59">
                  <c:v>9.8587142857142993</c:v>
                </c:pt>
                <c:pt idx="60">
                  <c:v>3.7486716791980257</c:v>
                </c:pt>
                <c:pt idx="61">
                  <c:v>2.5488888888888965</c:v>
                </c:pt>
                <c:pt idx="62">
                  <c:v>2.5486363636363762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0DA-4AC8-AB52-B4F709BB4014}"/>
            </c:ext>
          </c:extLst>
        </c:ser>
        <c:ser>
          <c:idx val="4"/>
          <c:order val="4"/>
          <c:tx>
            <c:strRef>
              <c:f>'Modelo Soja'!$BF$2</c:f>
              <c:strCache>
                <c:ptCount val="1"/>
                <c:pt idx="0">
                  <c:v>Passo Fundo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'Modelo Soja'!$C$3:$C$65</c:f>
              <c:numCache>
                <c:formatCode>mmm\-yy</c:formatCode>
                <c:ptCount val="63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</c:numCache>
            </c:numRef>
          </c:cat>
          <c:val>
            <c:numRef>
              <c:f>'Modelo Soja'!$BF$3:$BF$65</c:f>
              <c:numCache>
                <c:formatCode>_(* #,##0.00_);_(* \(#,##0.00\);_(* "-"??_);_(@_)</c:formatCode>
                <c:ptCount val="63"/>
                <c:pt idx="0">
                  <c:v>7.946500000000043</c:v>
                </c:pt>
                <c:pt idx="1">
                  <c:v>6.839999999999975</c:v>
                </c:pt>
                <c:pt idx="2">
                  <c:v>5.4056521739130119</c:v>
                </c:pt>
                <c:pt idx="3">
                  <c:v>5.0430000000000064</c:v>
                </c:pt>
                <c:pt idx="4">
                  <c:v>8.0176190476190357</c:v>
                </c:pt>
                <c:pt idx="5">
                  <c:v>7.7519047619047683</c:v>
                </c:pt>
                <c:pt idx="6">
                  <c:v>9.6786363636363717</c:v>
                </c:pt>
                <c:pt idx="7">
                  <c:v>9.5118181818182279</c:v>
                </c:pt>
                <c:pt idx="8">
                  <c:v>9.7795238095238233</c:v>
                </c:pt>
                <c:pt idx="9">
                  <c:v>9.18100000000004</c:v>
                </c:pt>
                <c:pt idx="10">
                  <c:v>6.8690000000000282</c:v>
                </c:pt>
                <c:pt idx="11">
                  <c:v>6.157619047619022</c:v>
                </c:pt>
                <c:pt idx="12">
                  <c:v>7.9057142857142821</c:v>
                </c:pt>
                <c:pt idx="13">
                  <c:v>8.206842105263064</c:v>
                </c:pt>
                <c:pt idx="14">
                  <c:v>4.8727272727273032</c:v>
                </c:pt>
                <c:pt idx="15">
                  <c:v>5.3689473684210327</c:v>
                </c:pt>
                <c:pt idx="16">
                  <c:v>7.6804545454546087</c:v>
                </c:pt>
                <c:pt idx="17">
                  <c:v>8.2514285714285336</c:v>
                </c:pt>
                <c:pt idx="18">
                  <c:v>9.6357142857142435</c:v>
                </c:pt>
                <c:pt idx="19">
                  <c:v>7.817391304347808</c:v>
                </c:pt>
                <c:pt idx="20">
                  <c:v>8.2423809523809268</c:v>
                </c:pt>
                <c:pt idx="21">
                  <c:v>8.4220000000000255</c:v>
                </c:pt>
                <c:pt idx="22">
                  <c:v>7.7239999999999611</c:v>
                </c:pt>
                <c:pt idx="23">
                  <c:v>8.1371428571428339</c:v>
                </c:pt>
                <c:pt idx="24">
                  <c:v>7.2781818181817926</c:v>
                </c:pt>
                <c:pt idx="25">
                  <c:v>4.9766666666666879</c:v>
                </c:pt>
                <c:pt idx="26">
                  <c:v>3.0382608695652209</c:v>
                </c:pt>
                <c:pt idx="27">
                  <c:v>3.18944444444449</c:v>
                </c:pt>
                <c:pt idx="28">
                  <c:v>6.973636363636345</c:v>
                </c:pt>
                <c:pt idx="29">
                  <c:v>7.2157142857143128</c:v>
                </c:pt>
                <c:pt idx="30">
                  <c:v>7.7566666666666606</c:v>
                </c:pt>
                <c:pt idx="31">
                  <c:v>8.8939130434782783</c:v>
                </c:pt>
                <c:pt idx="32">
                  <c:v>7.5269999999999868</c:v>
                </c:pt>
                <c:pt idx="33">
                  <c:v>8.4490476190476045</c:v>
                </c:pt>
                <c:pt idx="34">
                  <c:v>7.5945000000000391</c:v>
                </c:pt>
                <c:pt idx="35">
                  <c:v>8.5773684210525687</c:v>
                </c:pt>
                <c:pt idx="36">
                  <c:v>6.0786363636363632</c:v>
                </c:pt>
                <c:pt idx="37">
                  <c:v>5.488421052631594</c:v>
                </c:pt>
                <c:pt idx="38">
                  <c:v>4.0940000000000083</c:v>
                </c:pt>
                <c:pt idx="39">
                  <c:v>3.2154545454545769</c:v>
                </c:pt>
                <c:pt idx="40">
                  <c:v>7.3499999999999801</c:v>
                </c:pt>
                <c:pt idx="41">
                  <c:v>9.3339999999999748</c:v>
                </c:pt>
                <c:pt idx="42">
                  <c:v>10.048695652173905</c:v>
                </c:pt>
                <c:pt idx="43">
                  <c:v>9.2668181818181523</c:v>
                </c:pt>
                <c:pt idx="44">
                  <c:v>9.2266666666666453</c:v>
                </c:pt>
                <c:pt idx="45">
                  <c:v>8.103043478260858</c:v>
                </c:pt>
                <c:pt idx="46">
                  <c:v>6.3357894736841587</c:v>
                </c:pt>
                <c:pt idx="47">
                  <c:v>6.4473684210526017</c:v>
                </c:pt>
                <c:pt idx="48">
                  <c:v>7.0849999999999653</c:v>
                </c:pt>
                <c:pt idx="49">
                  <c:v>6.6725000000000136</c:v>
                </c:pt>
                <c:pt idx="50">
                  <c:v>3.9357894736841956</c:v>
                </c:pt>
                <c:pt idx="51">
                  <c:v>5.3410000000000082</c:v>
                </c:pt>
                <c:pt idx="52">
                  <c:v>7.8361904761904668</c:v>
                </c:pt>
                <c:pt idx="53">
                  <c:v>7.6305000000000547</c:v>
                </c:pt>
                <c:pt idx="54">
                  <c:v>8.8560869565217075</c:v>
                </c:pt>
                <c:pt idx="55">
                  <c:v>8.5614285714285359</c:v>
                </c:pt>
                <c:pt idx="56">
                  <c:v>9.0131818181818488</c:v>
                </c:pt>
                <c:pt idx="57">
                  <c:v>9.3691304347825337</c:v>
                </c:pt>
                <c:pt idx="58">
                  <c:v>7.8957894736842036</c:v>
                </c:pt>
                <c:pt idx="59">
                  <c:v>8.1230000000000189</c:v>
                </c:pt>
                <c:pt idx="60">
                  <c:v>7.1866666666666106</c:v>
                </c:pt>
                <c:pt idx="61">
                  <c:v>5.1127777777777936</c:v>
                </c:pt>
                <c:pt idx="62">
                  <c:v>4.6972727272727326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0DA-4AC8-AB52-B4F709BB4014}"/>
            </c:ext>
          </c:extLst>
        </c:ser>
        <c:ser>
          <c:idx val="5"/>
          <c:order val="5"/>
          <c:tx>
            <c:strRef>
              <c:f>'Modelo Soja'!$BG$2</c:f>
              <c:strCache>
                <c:ptCount val="1"/>
                <c:pt idx="0">
                  <c:v>Ijui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'Modelo Soja'!$C$3:$C$65</c:f>
              <c:numCache>
                <c:formatCode>mmm\-yy</c:formatCode>
                <c:ptCount val="63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</c:numCache>
            </c:numRef>
          </c:cat>
          <c:val>
            <c:numRef>
              <c:f>'Modelo Soja'!$BG$3:$BG$65</c:f>
              <c:numCache>
                <c:formatCode>_(* #,##0.00_);_(* \(#,##0.00\);_(* "-"??_);_(@_)</c:formatCode>
                <c:ptCount val="63"/>
                <c:pt idx="0">
                  <c:v>9.8055000000000518</c:v>
                </c:pt>
                <c:pt idx="1">
                  <c:v>7.8777777777777374</c:v>
                </c:pt>
                <c:pt idx="2">
                  <c:v>6.0747826086956707</c:v>
                </c:pt>
                <c:pt idx="3">
                  <c:v>4.4769999999999754</c:v>
                </c:pt>
                <c:pt idx="4">
                  <c:v>8.3385714285714982</c:v>
                </c:pt>
                <c:pt idx="5">
                  <c:v>8.1514285714285393</c:v>
                </c:pt>
                <c:pt idx="6">
                  <c:v>10.214545454545458</c:v>
                </c:pt>
                <c:pt idx="7">
                  <c:v>9.756818181818204</c:v>
                </c:pt>
                <c:pt idx="8">
                  <c:v>9.999047619047559</c:v>
                </c:pt>
                <c:pt idx="9">
                  <c:v>9.208500000000015</c:v>
                </c:pt>
                <c:pt idx="10">
                  <c:v>7.8404999999999916</c:v>
                </c:pt>
                <c:pt idx="11">
                  <c:v>7.4842857142856758</c:v>
                </c:pt>
                <c:pt idx="12">
                  <c:v>8.9919047619047774</c:v>
                </c:pt>
                <c:pt idx="13">
                  <c:v>9.4657894736841968</c:v>
                </c:pt>
                <c:pt idx="14">
                  <c:v>5.703636363636349</c:v>
                </c:pt>
                <c:pt idx="15">
                  <c:v>6.1494736842105056</c:v>
                </c:pt>
                <c:pt idx="16">
                  <c:v>8.8250000000000455</c:v>
                </c:pt>
                <c:pt idx="17">
                  <c:v>10.478571428571456</c:v>
                </c:pt>
                <c:pt idx="18">
                  <c:v>10.998571428571381</c:v>
                </c:pt>
                <c:pt idx="19">
                  <c:v>9.8673913043478763</c:v>
                </c:pt>
                <c:pt idx="20">
                  <c:v>9.8380952380952067</c:v>
                </c:pt>
                <c:pt idx="21">
                  <c:v>9.453000000000003</c:v>
                </c:pt>
                <c:pt idx="22">
                  <c:v>8.9404999999999859</c:v>
                </c:pt>
                <c:pt idx="23">
                  <c:v>9.3933333333332882</c:v>
                </c:pt>
                <c:pt idx="24">
                  <c:v>9.1418181818181665</c:v>
                </c:pt>
                <c:pt idx="25">
                  <c:v>6.3461111111111279</c:v>
                </c:pt>
                <c:pt idx="26">
                  <c:v>4.5617391304347734</c:v>
                </c:pt>
                <c:pt idx="27">
                  <c:v>3.8211111111110938</c:v>
                </c:pt>
                <c:pt idx="28">
                  <c:v>9.542272727272703</c:v>
                </c:pt>
                <c:pt idx="29">
                  <c:v>9.0371428571428964</c:v>
                </c:pt>
                <c:pt idx="30">
                  <c:v>9.9947619047619014</c:v>
                </c:pt>
                <c:pt idx="31">
                  <c:v>10.506086956521784</c:v>
                </c:pt>
                <c:pt idx="32">
                  <c:v>9.9239999999999782</c:v>
                </c:pt>
                <c:pt idx="33">
                  <c:v>9.5290476190475886</c:v>
                </c:pt>
                <c:pt idx="34">
                  <c:v>9.1445000000000221</c:v>
                </c:pt>
                <c:pt idx="35">
                  <c:v>8.561578947368389</c:v>
                </c:pt>
                <c:pt idx="36">
                  <c:v>6.2663636363636357</c:v>
                </c:pt>
                <c:pt idx="37">
                  <c:v>5.9752631578947728</c:v>
                </c:pt>
                <c:pt idx="38">
                  <c:v>5.2745000000000317</c:v>
                </c:pt>
                <c:pt idx="39">
                  <c:v>2.7495454545454407</c:v>
                </c:pt>
                <c:pt idx="40">
                  <c:v>7.4576190476190476</c:v>
                </c:pt>
                <c:pt idx="41">
                  <c:v>9.5090000000000288</c:v>
                </c:pt>
                <c:pt idx="42">
                  <c:v>10.119565217391283</c:v>
                </c:pt>
                <c:pt idx="43">
                  <c:v>9.3381818181818517</c:v>
                </c:pt>
                <c:pt idx="44">
                  <c:v>10.097619047619062</c:v>
                </c:pt>
                <c:pt idx="45">
                  <c:v>9.4921739130434588</c:v>
                </c:pt>
                <c:pt idx="46">
                  <c:v>7.6947368421052857</c:v>
                </c:pt>
                <c:pt idx="47">
                  <c:v>8.2868421052631192</c:v>
                </c:pt>
                <c:pt idx="48">
                  <c:v>8.9272727272727224</c:v>
                </c:pt>
                <c:pt idx="49">
                  <c:v>7.6165000000000731</c:v>
                </c:pt>
                <c:pt idx="50">
                  <c:v>3.3210526315789366</c:v>
                </c:pt>
                <c:pt idx="51">
                  <c:v>6.8249999999999602</c:v>
                </c:pt>
                <c:pt idx="52">
                  <c:v>9.4814285714285518</c:v>
                </c:pt>
                <c:pt idx="53">
                  <c:v>9.1925000000000239</c:v>
                </c:pt>
                <c:pt idx="54">
                  <c:v>9.7682608695651965</c:v>
                </c:pt>
                <c:pt idx="55">
                  <c:v>10.068095238095225</c:v>
                </c:pt>
                <c:pt idx="56">
                  <c:v>10.70772727272724</c:v>
                </c:pt>
                <c:pt idx="57">
                  <c:v>9.9691304347825849</c:v>
                </c:pt>
                <c:pt idx="58">
                  <c:v>10.060526315789502</c:v>
                </c:pt>
                <c:pt idx="59">
                  <c:v>9.8500000000000227</c:v>
                </c:pt>
                <c:pt idx="60">
                  <c:v>11.449999999999989</c:v>
                </c:pt>
                <c:pt idx="61">
                  <c:v>7.7405555555555168</c:v>
                </c:pt>
                <c:pt idx="62">
                  <c:v>7.1077272727272742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0DA-4AC8-AB52-B4F709BB40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51268000"/>
        <c:axId val="1951268480"/>
      </c:lineChart>
      <c:dateAx>
        <c:axId val="1951268000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51268480"/>
        <c:crosses val="autoZero"/>
        <c:auto val="1"/>
        <c:lblOffset val="100"/>
        <c:baseTimeUnit val="months"/>
      </c:dateAx>
      <c:valAx>
        <c:axId val="1951268480"/>
        <c:scaling>
          <c:orientation val="minMax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51268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079359142607174"/>
          <c:y val="0.13467592592592595"/>
          <c:w val="0.84523906386701675"/>
          <c:h val="0.1400473899095946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Soja</a:t>
            </a:r>
            <a:r>
              <a:rPr lang="pt-BR" baseline="0"/>
              <a:t> Rondonopolis</a:t>
            </a:r>
          </a:p>
        </c:rich>
      </c:tx>
      <c:layout>
        <c:manualLayout>
          <c:xMode val="edge"/>
          <c:yMode val="edge"/>
          <c:x val="0.36904155730533683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2033114610673666"/>
          <c:y val="0.17171296296296296"/>
          <c:w val="0.83745713035870517"/>
          <c:h val="0.66570246427529889"/>
        </c:manualLayout>
      </c:layout>
      <c:lineChart>
        <c:grouping val="standard"/>
        <c:varyColors val="0"/>
        <c:ser>
          <c:idx val="0"/>
          <c:order val="0"/>
          <c:tx>
            <c:v>Disponivel RDN</c:v>
          </c:tx>
          <c:spPr>
            <a:ln w="2857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'Modelo Soja'!$C$3:$C$65</c:f>
              <c:numCache>
                <c:formatCode>mmm\-yy</c:formatCode>
                <c:ptCount val="63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</c:numCache>
            </c:numRef>
          </c:cat>
          <c:val>
            <c:numRef>
              <c:f>'Modelo Soja'!$AA$3:$AA$65</c:f>
              <c:numCache>
                <c:formatCode>_(* #,##0.00_);_(* \(#,##0.00\);_(* "-"??_);_(@_)</c:formatCode>
                <c:ptCount val="63"/>
                <c:pt idx="0">
                  <c:v>155.39099999999999</c:v>
                </c:pt>
                <c:pt idx="1">
                  <c:v>156.51235294117646</c:v>
                </c:pt>
                <c:pt idx="2">
                  <c:v>161.85434782608698</c:v>
                </c:pt>
                <c:pt idx="3">
                  <c:v>166.01350000000002</c:v>
                </c:pt>
                <c:pt idx="4">
                  <c:v>167.54809523809521</c:v>
                </c:pt>
                <c:pt idx="5">
                  <c:v>151.94421052631577</c:v>
                </c:pt>
                <c:pt idx="6">
                  <c:v>160.09818181818184</c:v>
                </c:pt>
                <c:pt idx="7">
                  <c:v>169.66272727272724</c:v>
                </c:pt>
                <c:pt idx="8">
                  <c:v>168.1819047619048</c:v>
                </c:pt>
                <c:pt idx="9">
                  <c:v>162.72549999999998</c:v>
                </c:pt>
                <c:pt idx="10">
                  <c:v>153.76249999999999</c:v>
                </c:pt>
                <c:pt idx="11">
                  <c:v>153.44523809523812</c:v>
                </c:pt>
                <c:pt idx="12">
                  <c:v>166.47722222222222</c:v>
                </c:pt>
                <c:pt idx="13">
                  <c:v>181.20105263157899</c:v>
                </c:pt>
                <c:pt idx="14">
                  <c:v>183.58409090909092</c:v>
                </c:pt>
                <c:pt idx="15">
                  <c:v>166.62052631578948</c:v>
                </c:pt>
                <c:pt idx="16">
                  <c:v>173.76409090909092</c:v>
                </c:pt>
                <c:pt idx="17">
                  <c:v>171.58238095238093</c:v>
                </c:pt>
                <c:pt idx="18">
                  <c:v>168.46809523809523</c:v>
                </c:pt>
                <c:pt idx="19">
                  <c:v>165.79086956521743</c:v>
                </c:pt>
                <c:pt idx="20">
                  <c:v>165.68047619047618</c:v>
                </c:pt>
                <c:pt idx="21">
                  <c:v>164.5395</c:v>
                </c:pt>
                <c:pt idx="22">
                  <c:v>162.54263157894735</c:v>
                </c:pt>
                <c:pt idx="23">
                  <c:v>162.69750000000002</c:v>
                </c:pt>
                <c:pt idx="24">
                  <c:v>156.05095238095242</c:v>
                </c:pt>
                <c:pt idx="25">
                  <c:v>155.39705882352939</c:v>
                </c:pt>
                <c:pt idx="26">
                  <c:v>146.98347826086956</c:v>
                </c:pt>
                <c:pt idx="27">
                  <c:v>130.31166666666664</c:v>
                </c:pt>
                <c:pt idx="28">
                  <c:v>118.63473684210526</c:v>
                </c:pt>
                <c:pt idx="29">
                  <c:v>114.74476190476192</c:v>
                </c:pt>
                <c:pt idx="30">
                  <c:v>121.80111111111111</c:v>
                </c:pt>
                <c:pt idx="31">
                  <c:v>126.82695652173913</c:v>
                </c:pt>
                <c:pt idx="32">
                  <c:v>127.90800000000002</c:v>
                </c:pt>
                <c:pt idx="33">
                  <c:v>126.78380952380951</c:v>
                </c:pt>
                <c:pt idx="34">
                  <c:v>125.00250000000001</c:v>
                </c:pt>
                <c:pt idx="35">
                  <c:v>127.82526315789472</c:v>
                </c:pt>
                <c:pt idx="36">
                  <c:v>110.73380952380951</c:v>
                </c:pt>
                <c:pt idx="37">
                  <c:v>101.04578947368422</c:v>
                </c:pt>
                <c:pt idx="38">
                  <c:v>107.2375</c:v>
                </c:pt>
                <c:pt idx="39">
                  <c:v>112.84045454545453</c:v>
                </c:pt>
                <c:pt idx="40">
                  <c:v>120.61904761904759</c:v>
                </c:pt>
                <c:pt idx="41">
                  <c:v>126.167</c:v>
                </c:pt>
                <c:pt idx="42">
                  <c:v>126.57043478260871</c:v>
                </c:pt>
                <c:pt idx="43">
                  <c:v>124.40499999999999</c:v>
                </c:pt>
                <c:pt idx="44">
                  <c:v>128.73142857142858</c:v>
                </c:pt>
                <c:pt idx="45">
                  <c:v>140.16695652173914</c:v>
                </c:pt>
                <c:pt idx="46">
                  <c:v>140.5826315789474</c:v>
                </c:pt>
                <c:pt idx="47">
                  <c:v>130.78789473684211</c:v>
                </c:pt>
                <c:pt idx="48">
                  <c:v>118.82499999999996</c:v>
                </c:pt>
                <c:pt idx="49">
                  <c:v>112.8065</c:v>
                </c:pt>
                <c:pt idx="50">
                  <c:v>114.33388888888888</c:v>
                </c:pt>
                <c:pt idx="51">
                  <c:v>116.0865</c:v>
                </c:pt>
                <c:pt idx="52">
                  <c:v>114.34285714285711</c:v>
                </c:pt>
                <c:pt idx="53">
                  <c:v>115.87850000000003</c:v>
                </c:pt>
                <c:pt idx="54">
                  <c:v>119.22</c:v>
                </c:pt>
                <c:pt idx="55">
                  <c:v>123.42333333333333</c:v>
                </c:pt>
                <c:pt idx="56">
                  <c:v>125.08954545454549</c:v>
                </c:pt>
                <c:pt idx="57">
                  <c:v>124.05391304347825</c:v>
                </c:pt>
                <c:pt idx="58">
                  <c:v>124.50789473684213</c:v>
                </c:pt>
                <c:pt idx="59">
                  <c:v>121.32950000000001</c:v>
                </c:pt>
                <c:pt idx="60">
                  <c:v>109.54952380952383</c:v>
                </c:pt>
                <c:pt idx="61">
                  <c:v>104.03944444444444</c:v>
                </c:pt>
                <c:pt idx="62">
                  <c:v>102.2881818181818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E2-41A2-90DD-9F49F0AC9ADA}"/>
            </c:ext>
          </c:extLst>
        </c:ser>
        <c:ser>
          <c:idx val="1"/>
          <c:order val="1"/>
          <c:tx>
            <c:v>Paridade Exp RDN</c:v>
          </c:tx>
          <c:spPr>
            <a:ln w="28575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'Modelo Soja'!$C$3:$C$65</c:f>
              <c:numCache>
                <c:formatCode>mmm\-yy</c:formatCode>
                <c:ptCount val="63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</c:numCache>
            </c:numRef>
          </c:cat>
          <c:val>
            <c:numRef>
              <c:f>'Modelo Soja'!$AU$3:$AU$65</c:f>
              <c:numCache>
                <c:formatCode>_(* #,##0.00_);_(* \(#,##0.00\);_(* "-"??_);_(@_)</c:formatCode>
                <c:ptCount val="63"/>
                <c:pt idx="0">
                  <c:v>157.29000000000005</c:v>
                </c:pt>
                <c:pt idx="1">
                  <c:v>151.53333333333333</c:v>
                </c:pt>
                <c:pt idx="2">
                  <c:v>155.44152173913048</c:v>
                </c:pt>
                <c:pt idx="3">
                  <c:v>161.31800000000001</c:v>
                </c:pt>
                <c:pt idx="4">
                  <c:v>160.49380952380952</c:v>
                </c:pt>
                <c:pt idx="5">
                  <c:v>147.52571428571429</c:v>
                </c:pt>
                <c:pt idx="6">
                  <c:v>151.39681818181819</c:v>
                </c:pt>
                <c:pt idx="7">
                  <c:v>154.63272727272729</c:v>
                </c:pt>
                <c:pt idx="8">
                  <c:v>157.43428571428569</c:v>
                </c:pt>
                <c:pt idx="9">
                  <c:v>157.24700000000001</c:v>
                </c:pt>
                <c:pt idx="10">
                  <c:v>151.16850000000005</c:v>
                </c:pt>
                <c:pt idx="11">
                  <c:v>154.29190476190476</c:v>
                </c:pt>
                <c:pt idx="12">
                  <c:v>162.5652380952381</c:v>
                </c:pt>
                <c:pt idx="13">
                  <c:v>177.39500000000001</c:v>
                </c:pt>
                <c:pt idx="14">
                  <c:v>180.40227272727273</c:v>
                </c:pt>
                <c:pt idx="15">
                  <c:v>167.34210526315795</c:v>
                </c:pt>
                <c:pt idx="16">
                  <c:v>173.58090909090913</c:v>
                </c:pt>
                <c:pt idx="17">
                  <c:v>172.54452380952378</c:v>
                </c:pt>
                <c:pt idx="18">
                  <c:v>166.86428571428576</c:v>
                </c:pt>
                <c:pt idx="19">
                  <c:v>165.87956521739133</c:v>
                </c:pt>
                <c:pt idx="20">
                  <c:v>169.38380952380948</c:v>
                </c:pt>
                <c:pt idx="21">
                  <c:v>166.928</c:v>
                </c:pt>
                <c:pt idx="22">
                  <c:v>168.72749999999999</c:v>
                </c:pt>
                <c:pt idx="23">
                  <c:v>164.72833333333332</c:v>
                </c:pt>
                <c:pt idx="24">
                  <c:v>156.63181818181818</c:v>
                </c:pt>
                <c:pt idx="25">
                  <c:v>149.05611111111111</c:v>
                </c:pt>
                <c:pt idx="26">
                  <c:v>142.56478260869568</c:v>
                </c:pt>
                <c:pt idx="27">
                  <c:v>124.23666666666665</c:v>
                </c:pt>
                <c:pt idx="28">
                  <c:v>117.24409090909093</c:v>
                </c:pt>
                <c:pt idx="29">
                  <c:v>115.03238095238093</c:v>
                </c:pt>
                <c:pt idx="30">
                  <c:v>122.84662619047619</c:v>
                </c:pt>
                <c:pt idx="31">
                  <c:v>124.7361956521739</c:v>
                </c:pt>
                <c:pt idx="32">
                  <c:v>123.71349999999998</c:v>
                </c:pt>
                <c:pt idx="33">
                  <c:v>120.69428571428571</c:v>
                </c:pt>
                <c:pt idx="34">
                  <c:v>122.04445000000003</c:v>
                </c:pt>
                <c:pt idx="35">
                  <c:v>124.01052631578943</c:v>
                </c:pt>
                <c:pt idx="36">
                  <c:v>107.50772727272728</c:v>
                </c:pt>
                <c:pt idx="37">
                  <c:v>98.58526315789473</c:v>
                </c:pt>
                <c:pt idx="38">
                  <c:v>103.90649999999998</c:v>
                </c:pt>
                <c:pt idx="39">
                  <c:v>108.41863636363638</c:v>
                </c:pt>
                <c:pt idx="40">
                  <c:v>115.42428571428572</c:v>
                </c:pt>
                <c:pt idx="41">
                  <c:v>116.86950000000003</c:v>
                </c:pt>
                <c:pt idx="42">
                  <c:v>117.01630434782611</c:v>
                </c:pt>
                <c:pt idx="43">
                  <c:v>115.63363636363637</c:v>
                </c:pt>
                <c:pt idx="44">
                  <c:v>122.35380952380952</c:v>
                </c:pt>
                <c:pt idx="45">
                  <c:v>124.5826086956522</c:v>
                </c:pt>
                <c:pt idx="46">
                  <c:v>128.4841684210526</c:v>
                </c:pt>
                <c:pt idx="47">
                  <c:v>128.00397368421051</c:v>
                </c:pt>
                <c:pt idx="48">
                  <c:v>119.22181818181815</c:v>
                </c:pt>
                <c:pt idx="49">
                  <c:v>108.76800000000001</c:v>
                </c:pt>
                <c:pt idx="50">
                  <c:v>110.9795</c:v>
                </c:pt>
                <c:pt idx="51">
                  <c:v>115.03</c:v>
                </c:pt>
                <c:pt idx="52">
                  <c:v>113.77619047619046</c:v>
                </c:pt>
                <c:pt idx="53">
                  <c:v>115.01149999999998</c:v>
                </c:pt>
                <c:pt idx="54">
                  <c:v>116.33380434782606</c:v>
                </c:pt>
                <c:pt idx="55">
                  <c:v>119.61927619047617</c:v>
                </c:pt>
                <c:pt idx="56">
                  <c:v>118.78659090909092</c:v>
                </c:pt>
                <c:pt idx="57">
                  <c:v>117.79184347826089</c:v>
                </c:pt>
                <c:pt idx="58">
                  <c:v>121.56513157894736</c:v>
                </c:pt>
                <c:pt idx="59">
                  <c:v>122.79849999999996</c:v>
                </c:pt>
                <c:pt idx="60">
                  <c:v>111.20685714285717</c:v>
                </c:pt>
                <c:pt idx="61">
                  <c:v>104.70994444444446</c:v>
                </c:pt>
                <c:pt idx="62">
                  <c:v>106.18545454545452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E2-41A2-90DD-9F49F0AC9A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030575"/>
        <c:axId val="62033935"/>
      </c:lineChart>
      <c:dateAx>
        <c:axId val="62030575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2033935"/>
        <c:crosses val="autoZero"/>
        <c:auto val="1"/>
        <c:lblOffset val="100"/>
        <c:baseTimeUnit val="months"/>
      </c:dateAx>
      <c:valAx>
        <c:axId val="62033935"/>
        <c:scaling>
          <c:orientation val="minMax"/>
          <c:min val="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2030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2884601924759406"/>
          <c:y val="0.67208260425780098"/>
          <c:w val="0.26282064741907263"/>
          <c:h val="0.156251093613298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Soja</a:t>
            </a:r>
            <a:r>
              <a:rPr lang="pt-BR" baseline="0"/>
              <a:t> Sorriso</a:t>
            </a:r>
          </a:p>
        </c:rich>
      </c:tx>
      <c:layout>
        <c:manualLayout>
          <c:xMode val="edge"/>
          <c:yMode val="edge"/>
          <c:x val="0.36904155730533683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0644225721784777"/>
          <c:y val="8.8379629629629641E-2"/>
          <c:w val="0.83745713035870517"/>
          <c:h val="0.73635243511227755"/>
        </c:manualLayout>
      </c:layout>
      <c:lineChart>
        <c:grouping val="standard"/>
        <c:varyColors val="0"/>
        <c:ser>
          <c:idx val="0"/>
          <c:order val="0"/>
          <c:tx>
            <c:v>Balcao SRS</c:v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'Modelo Soja'!$BA$3:$BA$65</c:f>
              <c:numCache>
                <c:formatCode>mmm\-yy</c:formatCode>
                <c:ptCount val="63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</c:numCache>
            </c:numRef>
          </c:cat>
          <c:val>
            <c:numRef>
              <c:f>'Modelo Soja'!$E$3:$E$65</c:f>
              <c:numCache>
                <c:formatCode>_(* #,##0.00_);_(* \(#,##0.00\);_(* "-"??_);_(@_)</c:formatCode>
                <c:ptCount val="63"/>
                <c:pt idx="0">
                  <c:v>146.24916666666664</c:v>
                </c:pt>
                <c:pt idx="1">
                  <c:v>147.96666666666667</c:v>
                </c:pt>
                <c:pt idx="2">
                  <c:v>152.20304347826089</c:v>
                </c:pt>
                <c:pt idx="3">
                  <c:v>154.36150000000001</c:v>
                </c:pt>
                <c:pt idx="4">
                  <c:v>156.33523809523808</c:v>
                </c:pt>
                <c:pt idx="5">
                  <c:v>140.56714285714287</c:v>
                </c:pt>
                <c:pt idx="6">
                  <c:v>148.3281818181818</c:v>
                </c:pt>
                <c:pt idx="7">
                  <c:v>158.16318181818181</c:v>
                </c:pt>
                <c:pt idx="8">
                  <c:v>158.6657142857143</c:v>
                </c:pt>
                <c:pt idx="9">
                  <c:v>153.91800000000001</c:v>
                </c:pt>
                <c:pt idx="10">
                  <c:v>145.11600000000004</c:v>
                </c:pt>
                <c:pt idx="11">
                  <c:v>143.005</c:v>
                </c:pt>
                <c:pt idx="12">
                  <c:v>155.6123809523809</c:v>
                </c:pt>
                <c:pt idx="13">
                  <c:v>169.05631578947367</c:v>
                </c:pt>
                <c:pt idx="14">
                  <c:v>171.88772727272729</c:v>
                </c:pt>
                <c:pt idx="15">
                  <c:v>158.18157894736842</c:v>
                </c:pt>
                <c:pt idx="16">
                  <c:v>161.64045454545453</c:v>
                </c:pt>
                <c:pt idx="17">
                  <c:v>157.58904761904759</c:v>
                </c:pt>
                <c:pt idx="18">
                  <c:v>154.04095238095238</c:v>
                </c:pt>
                <c:pt idx="19">
                  <c:v>154.3686956521739</c:v>
                </c:pt>
                <c:pt idx="20">
                  <c:v>153.99904761904759</c:v>
                </c:pt>
                <c:pt idx="21">
                  <c:v>151.64949999999999</c:v>
                </c:pt>
                <c:pt idx="22">
                  <c:v>149.82500000000002</c:v>
                </c:pt>
                <c:pt idx="23">
                  <c:v>147.44842105263157</c:v>
                </c:pt>
                <c:pt idx="24">
                  <c:v>142.95523809523806</c:v>
                </c:pt>
                <c:pt idx="25">
                  <c:v>142.02444444444444</c:v>
                </c:pt>
                <c:pt idx="26">
                  <c:v>132.63866666666669</c:v>
                </c:pt>
                <c:pt idx="27">
                  <c:v>114.83444444444444</c:v>
                </c:pt>
                <c:pt idx="28">
                  <c:v>105.53636363636365</c:v>
                </c:pt>
                <c:pt idx="29">
                  <c:v>101.6247619047619</c:v>
                </c:pt>
                <c:pt idx="30">
                  <c:v>108.25714285714287</c:v>
                </c:pt>
                <c:pt idx="31">
                  <c:v>110.83086956521738</c:v>
                </c:pt>
                <c:pt idx="32">
                  <c:v>112.51699999999998</c:v>
                </c:pt>
                <c:pt idx="33">
                  <c:v>111.60095238095238</c:v>
                </c:pt>
                <c:pt idx="34">
                  <c:v>112.26799999999999</c:v>
                </c:pt>
                <c:pt idx="35">
                  <c:v>110.97105263157896</c:v>
                </c:pt>
                <c:pt idx="36">
                  <c:v>102.29545454545455</c:v>
                </c:pt>
                <c:pt idx="37">
                  <c:v>90.709473684210522</c:v>
                </c:pt>
                <c:pt idx="38">
                  <c:v>98.167999999999978</c:v>
                </c:pt>
                <c:pt idx="39">
                  <c:v>103.40590909090906</c:v>
                </c:pt>
                <c:pt idx="40">
                  <c:v>107.47952380952384</c:v>
                </c:pt>
                <c:pt idx="41">
                  <c:v>111.42949999999999</c:v>
                </c:pt>
                <c:pt idx="42">
                  <c:v>110.25521739130438</c:v>
                </c:pt>
                <c:pt idx="43">
                  <c:v>108.83636363636364</c:v>
                </c:pt>
                <c:pt idx="44">
                  <c:v>116.49333333333334</c:v>
                </c:pt>
                <c:pt idx="45">
                  <c:v>126.22347826086954</c:v>
                </c:pt>
                <c:pt idx="46">
                  <c:v>129.18842105263155</c:v>
                </c:pt>
                <c:pt idx="47">
                  <c:v>122.15631578947365</c:v>
                </c:pt>
                <c:pt idx="48">
                  <c:v>106.93136363636363</c:v>
                </c:pt>
                <c:pt idx="49">
                  <c:v>102.18449999999999</c:v>
                </c:pt>
                <c:pt idx="50">
                  <c:v>104.91842105263159</c:v>
                </c:pt>
                <c:pt idx="51">
                  <c:v>105.52649999999998</c:v>
                </c:pt>
                <c:pt idx="52">
                  <c:v>104.82666666666667</c:v>
                </c:pt>
                <c:pt idx="53">
                  <c:v>106.44500000000001</c:v>
                </c:pt>
                <c:pt idx="54">
                  <c:v>109.00782608695656</c:v>
                </c:pt>
                <c:pt idx="55">
                  <c:v>113.20095238095239</c:v>
                </c:pt>
                <c:pt idx="56">
                  <c:v>114.88818181818179</c:v>
                </c:pt>
                <c:pt idx="57">
                  <c:v>112.86304347826091</c:v>
                </c:pt>
                <c:pt idx="58">
                  <c:v>112.02368421052631</c:v>
                </c:pt>
                <c:pt idx="59">
                  <c:v>109.32000000000001</c:v>
                </c:pt>
                <c:pt idx="60">
                  <c:v>99.014285714285705</c:v>
                </c:pt>
                <c:pt idx="61">
                  <c:v>97.016666666666666</c:v>
                </c:pt>
                <c:pt idx="62">
                  <c:v>97.131818181818161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7A-4C6A-82B3-F5AE57DFA2B7}"/>
            </c:ext>
          </c:extLst>
        </c:ser>
        <c:ser>
          <c:idx val="1"/>
          <c:order val="1"/>
          <c:tx>
            <c:v>Paridade Exp SRS</c:v>
          </c:tx>
          <c:spPr>
            <a:ln w="28575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'Modelo Soja'!$BA$3:$BA$65</c:f>
              <c:numCache>
                <c:formatCode>mmm\-yy</c:formatCode>
                <c:ptCount val="63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</c:numCache>
            </c:numRef>
          </c:cat>
          <c:val>
            <c:numRef>
              <c:f>'Modelo Soja'!$AT$3:$AT$65</c:f>
              <c:numCache>
                <c:formatCode>_(* #,##0.00_);_(* \(#,##0.00\);_(* "-"??_);_(@_)</c:formatCode>
                <c:ptCount val="63"/>
                <c:pt idx="0">
                  <c:v>153.61500000000004</c:v>
                </c:pt>
                <c:pt idx="1">
                  <c:v>148.13328333333334</c:v>
                </c:pt>
                <c:pt idx="2">
                  <c:v>152.6665217391305</c:v>
                </c:pt>
                <c:pt idx="3">
                  <c:v>158.67800000000003</c:v>
                </c:pt>
                <c:pt idx="4">
                  <c:v>159.03880952380953</c:v>
                </c:pt>
                <c:pt idx="5">
                  <c:v>144.32576428571429</c:v>
                </c:pt>
                <c:pt idx="6">
                  <c:v>148.09681818181818</c:v>
                </c:pt>
                <c:pt idx="7">
                  <c:v>152.45772727272731</c:v>
                </c:pt>
                <c:pt idx="8">
                  <c:v>155.25928571428571</c:v>
                </c:pt>
                <c:pt idx="9">
                  <c:v>152.387</c:v>
                </c:pt>
                <c:pt idx="10">
                  <c:v>146.66850000000005</c:v>
                </c:pt>
                <c:pt idx="11">
                  <c:v>149.13190476190476</c:v>
                </c:pt>
                <c:pt idx="12">
                  <c:v>157.1277380952381</c:v>
                </c:pt>
                <c:pt idx="13">
                  <c:v>171.245</c:v>
                </c:pt>
                <c:pt idx="14">
                  <c:v>174.36477272727271</c:v>
                </c:pt>
                <c:pt idx="15">
                  <c:v>157.89810526315796</c:v>
                </c:pt>
                <c:pt idx="16">
                  <c:v>165.48090909090914</c:v>
                </c:pt>
                <c:pt idx="17">
                  <c:v>162.8695238095238</c:v>
                </c:pt>
                <c:pt idx="18">
                  <c:v>158.94428571428574</c:v>
                </c:pt>
                <c:pt idx="19">
                  <c:v>158.68706521739134</c:v>
                </c:pt>
                <c:pt idx="20">
                  <c:v>161.22380952380948</c:v>
                </c:pt>
                <c:pt idx="21">
                  <c:v>159.72800000000001</c:v>
                </c:pt>
                <c:pt idx="22">
                  <c:v>163.0275</c:v>
                </c:pt>
                <c:pt idx="23">
                  <c:v>154.60333333333332</c:v>
                </c:pt>
                <c:pt idx="24">
                  <c:v>150.03181818181818</c:v>
                </c:pt>
                <c:pt idx="25">
                  <c:v>141.49611111111113</c:v>
                </c:pt>
                <c:pt idx="26">
                  <c:v>135.62878260869567</c:v>
                </c:pt>
                <c:pt idx="27">
                  <c:v>117.14166666666665</c:v>
                </c:pt>
                <c:pt idx="28">
                  <c:v>110.20909090909092</c:v>
                </c:pt>
                <c:pt idx="29">
                  <c:v>106.33238095238093</c:v>
                </c:pt>
                <c:pt idx="30">
                  <c:v>115.25422619047617</c:v>
                </c:pt>
                <c:pt idx="31">
                  <c:v>119.37369565217391</c:v>
                </c:pt>
                <c:pt idx="32">
                  <c:v>116.6155</c:v>
                </c:pt>
                <c:pt idx="33">
                  <c:v>112.96928571428572</c:v>
                </c:pt>
                <c:pt idx="34">
                  <c:v>114.34450000000002</c:v>
                </c:pt>
                <c:pt idx="35">
                  <c:v>116.83452631578945</c:v>
                </c:pt>
                <c:pt idx="36">
                  <c:v>99.782727272727271</c:v>
                </c:pt>
                <c:pt idx="37">
                  <c:v>91.197763157894727</c:v>
                </c:pt>
                <c:pt idx="38">
                  <c:v>97.846499999999978</c:v>
                </c:pt>
                <c:pt idx="39">
                  <c:v>102.56863636363639</c:v>
                </c:pt>
                <c:pt idx="40">
                  <c:v>109.41678571428571</c:v>
                </c:pt>
                <c:pt idx="41">
                  <c:v>111.04500000000003</c:v>
                </c:pt>
                <c:pt idx="42">
                  <c:v>110.64130434782611</c:v>
                </c:pt>
                <c:pt idx="43">
                  <c:v>109.45363636363638</c:v>
                </c:pt>
                <c:pt idx="44">
                  <c:v>115.37880952380951</c:v>
                </c:pt>
                <c:pt idx="45">
                  <c:v>118.2076086956522</c:v>
                </c:pt>
                <c:pt idx="46">
                  <c:v>121.16176842105261</c:v>
                </c:pt>
                <c:pt idx="47">
                  <c:v>121.77297368421051</c:v>
                </c:pt>
                <c:pt idx="48">
                  <c:v>114.02181818181816</c:v>
                </c:pt>
                <c:pt idx="49">
                  <c:v>102.84300000000002</c:v>
                </c:pt>
                <c:pt idx="50">
                  <c:v>107.49050000000001</c:v>
                </c:pt>
                <c:pt idx="51">
                  <c:v>108.95500000000001</c:v>
                </c:pt>
                <c:pt idx="52">
                  <c:v>107.41619047619045</c:v>
                </c:pt>
                <c:pt idx="53">
                  <c:v>107.80099999999999</c:v>
                </c:pt>
                <c:pt idx="54">
                  <c:v>107.77930434782607</c:v>
                </c:pt>
                <c:pt idx="55">
                  <c:v>113.90967619047618</c:v>
                </c:pt>
                <c:pt idx="56">
                  <c:v>113.01309090909092</c:v>
                </c:pt>
                <c:pt idx="57">
                  <c:v>111.7678434782609</c:v>
                </c:pt>
                <c:pt idx="58">
                  <c:v>115.01463157894736</c:v>
                </c:pt>
                <c:pt idx="59">
                  <c:v>116.32149999999997</c:v>
                </c:pt>
                <c:pt idx="60">
                  <c:v>104.57565714285717</c:v>
                </c:pt>
                <c:pt idx="61">
                  <c:v>98.649944444444458</c:v>
                </c:pt>
                <c:pt idx="62">
                  <c:v>100.64145454545452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D7A-4C6A-82B3-F5AE57DFA2B7}"/>
            </c:ext>
          </c:extLst>
        </c:ser>
        <c:ser>
          <c:idx val="2"/>
          <c:order val="2"/>
          <c:tx>
            <c:v>Disponivel SRS</c:v>
          </c:tx>
          <c:spPr>
            <a:ln w="2857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'Modelo Soja'!$BA$3:$BA$65</c:f>
              <c:numCache>
                <c:formatCode>mmm\-yy</c:formatCode>
                <c:ptCount val="63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</c:numCache>
            </c:numRef>
          </c:cat>
          <c:val>
            <c:numRef>
              <c:f>'Modelo Soja'!$AK$3:$AK$65</c:f>
              <c:numCache>
                <c:formatCode>_-* #,##0_-;\-* #,##0_-;_-* "-"??_-;_-@_-</c:formatCode>
                <c:ptCount val="63"/>
                <c:pt idx="0">
                  <c:v>154.74194456100264</c:v>
                </c:pt>
                <c:pt idx="1">
                  <c:v>153.57666577322937</c:v>
                </c:pt>
                <c:pt idx="2">
                  <c:v>156.93637702408196</c:v>
                </c:pt>
                <c:pt idx="3">
                  <c:v>159.77040109870637</c:v>
                </c:pt>
                <c:pt idx="4">
                  <c:v>163.45525613275612</c:v>
                </c:pt>
                <c:pt idx="5">
                  <c:v>148.4744015873016</c:v>
                </c:pt>
                <c:pt idx="6">
                  <c:v>157.62258607817301</c:v>
                </c:pt>
                <c:pt idx="7">
                  <c:v>167.53059454796411</c:v>
                </c:pt>
                <c:pt idx="8">
                  <c:v>168.74381504116801</c:v>
                </c:pt>
                <c:pt idx="9">
                  <c:v>163.51306745090659</c:v>
                </c:pt>
                <c:pt idx="10">
                  <c:v>154.27313294346982</c:v>
                </c:pt>
                <c:pt idx="11">
                  <c:v>152.74385877192981</c:v>
                </c:pt>
                <c:pt idx="12">
                  <c:v>164.1051588467169</c:v>
                </c:pt>
                <c:pt idx="13">
                  <c:v>174.66631489603637</c:v>
                </c:pt>
                <c:pt idx="14">
                  <c:v>176.62106081854836</c:v>
                </c:pt>
                <c:pt idx="15">
                  <c:v>163.59048004607479</c:v>
                </c:pt>
                <c:pt idx="16">
                  <c:v>168.76047258297257</c:v>
                </c:pt>
                <c:pt idx="17">
                  <c:v>165.49630634920632</c:v>
                </c:pt>
                <c:pt idx="18">
                  <c:v>163.33535664094359</c:v>
                </c:pt>
                <c:pt idx="19">
                  <c:v>163.7361083819562</c:v>
                </c:pt>
                <c:pt idx="20">
                  <c:v>164.07714837450129</c:v>
                </c:pt>
                <c:pt idx="21">
                  <c:v>161.24456745090657</c:v>
                </c:pt>
                <c:pt idx="22">
                  <c:v>158.98213294346979</c:v>
                </c:pt>
                <c:pt idx="23">
                  <c:v>157.18727982456139</c:v>
                </c:pt>
                <c:pt idx="24">
                  <c:v>151.44801598957406</c:v>
                </c:pt>
                <c:pt idx="25">
                  <c:v>147.63444355100714</c:v>
                </c:pt>
                <c:pt idx="26">
                  <c:v>137.37200021248776</c:v>
                </c:pt>
                <c:pt idx="27">
                  <c:v>120.24334554315081</c:v>
                </c:pt>
                <c:pt idx="28">
                  <c:v>112.65638167388168</c:v>
                </c:pt>
                <c:pt idx="29">
                  <c:v>109.53202063492064</c:v>
                </c:pt>
                <c:pt idx="30">
                  <c:v>117.55154711713408</c:v>
                </c:pt>
                <c:pt idx="31">
                  <c:v>120.19828229499969</c:v>
                </c:pt>
                <c:pt idx="32">
                  <c:v>122.59510075545367</c:v>
                </c:pt>
                <c:pt idx="33">
                  <c:v>121.19601983185895</c:v>
                </c:pt>
                <c:pt idx="34">
                  <c:v>121.42513294346978</c:v>
                </c:pt>
                <c:pt idx="35">
                  <c:v>120.70991140350877</c:v>
                </c:pt>
                <c:pt idx="36">
                  <c:v>110.78823243979056</c:v>
                </c:pt>
                <c:pt idx="37">
                  <c:v>96.319472790773219</c:v>
                </c:pt>
                <c:pt idx="38">
                  <c:v>102.90133354582105</c:v>
                </c:pt>
                <c:pt idx="39">
                  <c:v>108.81481018961543</c:v>
                </c:pt>
                <c:pt idx="40">
                  <c:v>114.59954184704188</c:v>
                </c:pt>
                <c:pt idx="41">
                  <c:v>119.33675873015873</c:v>
                </c:pt>
                <c:pt idx="42">
                  <c:v>119.54962165129561</c:v>
                </c:pt>
                <c:pt idx="43">
                  <c:v>118.20377636614595</c:v>
                </c:pt>
                <c:pt idx="44">
                  <c:v>126.57143408878704</c:v>
                </c:pt>
                <c:pt idx="45">
                  <c:v>135.81854571177612</c:v>
                </c:pt>
                <c:pt idx="46">
                  <c:v>138.34555399610133</c:v>
                </c:pt>
                <c:pt idx="47">
                  <c:v>131.89517456140348</c:v>
                </c:pt>
                <c:pt idx="48">
                  <c:v>115.42414153069964</c:v>
                </c:pt>
                <c:pt idx="49">
                  <c:v>107.79449910656268</c:v>
                </c:pt>
                <c:pt idx="50">
                  <c:v>109.65175459845265</c:v>
                </c:pt>
                <c:pt idx="51">
                  <c:v>110.93540109870635</c:v>
                </c:pt>
                <c:pt idx="52">
                  <c:v>111.9466847041847</c:v>
                </c:pt>
                <c:pt idx="53">
                  <c:v>114.35225873015875</c:v>
                </c:pt>
                <c:pt idx="54">
                  <c:v>118.30223034694777</c:v>
                </c:pt>
                <c:pt idx="55">
                  <c:v>122.56836511073469</c:v>
                </c:pt>
                <c:pt idx="56">
                  <c:v>124.96628257363548</c:v>
                </c:pt>
                <c:pt idx="57">
                  <c:v>122.45811092916747</c:v>
                </c:pt>
                <c:pt idx="58">
                  <c:v>121.1808171539961</c:v>
                </c:pt>
                <c:pt idx="59">
                  <c:v>119.05885877192982</c:v>
                </c:pt>
                <c:pt idx="60">
                  <c:v>107.50706360862171</c:v>
                </c:pt>
                <c:pt idx="61">
                  <c:v>102.62666577322936</c:v>
                </c:pt>
                <c:pt idx="62">
                  <c:v>101.86515172763923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D7A-4C6A-82B3-F5AE57DFA2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030575"/>
        <c:axId val="62033935"/>
      </c:lineChart>
      <c:dateAx>
        <c:axId val="62030575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2033935"/>
        <c:crosses val="autoZero"/>
        <c:auto val="1"/>
        <c:lblOffset val="100"/>
        <c:baseTimeUnit val="months"/>
      </c:dateAx>
      <c:valAx>
        <c:axId val="62033935"/>
        <c:scaling>
          <c:orientation val="minMax"/>
          <c:min val="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2030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2051268591426072"/>
          <c:y val="0.51467519685039365"/>
          <c:w val="0.25697331583552058"/>
          <c:h val="0.2343766404199475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0766447944006999"/>
          <c:y val="0.13120479731700199"/>
          <c:w val="0.85682917760279964"/>
          <c:h val="0.66917359288422285"/>
        </c:manualLayout>
      </c:layout>
      <c:lineChart>
        <c:grouping val="standard"/>
        <c:varyColors val="0"/>
        <c:ser>
          <c:idx val="3"/>
          <c:order val="0"/>
          <c:tx>
            <c:strRef>
              <c:f>'Modelo Soja'!$BH$2</c:f>
              <c:strCache>
                <c:ptCount val="1"/>
                <c:pt idx="0">
                  <c:v>Media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'Modelo Soja'!$C$3:$C$65</c:f>
              <c:numCache>
                <c:formatCode>mmm\-yy</c:formatCode>
                <c:ptCount val="63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</c:numCache>
            </c:numRef>
          </c:cat>
          <c:val>
            <c:numRef>
              <c:f>'Modelo Soja'!$BH$3:$BH$65</c:f>
              <c:numCache>
                <c:formatCode>_(* #,##0.00_);_(* \(#,##0.00\);_(* "-"??_);_(@_)</c:formatCode>
                <c:ptCount val="63"/>
                <c:pt idx="0">
                  <c:v>13.552532407407417</c:v>
                </c:pt>
                <c:pt idx="1">
                  <c:v>7.8784259259259244</c:v>
                </c:pt>
                <c:pt idx="2">
                  <c:v>4.9437888198757731</c:v>
                </c:pt>
                <c:pt idx="3">
                  <c:v>6.2527500000000016</c:v>
                </c:pt>
                <c:pt idx="4">
                  <c:v>7.8997619047619168</c:v>
                </c:pt>
                <c:pt idx="5">
                  <c:v>8.3157142857142929</c:v>
                </c:pt>
                <c:pt idx="6">
                  <c:v>11.81204545454546</c:v>
                </c:pt>
                <c:pt idx="7">
                  <c:v>11.990075757575767</c:v>
                </c:pt>
                <c:pt idx="8">
                  <c:v>11.832698412698411</c:v>
                </c:pt>
                <c:pt idx="9">
                  <c:v>9.3547500000000152</c:v>
                </c:pt>
                <c:pt idx="10">
                  <c:v>7.3271666666666748</c:v>
                </c:pt>
                <c:pt idx="11">
                  <c:v>7.0548287385129429</c:v>
                </c:pt>
                <c:pt idx="12">
                  <c:v>7.7853174603174722</c:v>
                </c:pt>
                <c:pt idx="13">
                  <c:v>6.5844736842105123</c:v>
                </c:pt>
                <c:pt idx="14">
                  <c:v>4.1950000000000118</c:v>
                </c:pt>
                <c:pt idx="15">
                  <c:v>5.8643859649122776</c:v>
                </c:pt>
                <c:pt idx="16">
                  <c:v>7.1597727272727383</c:v>
                </c:pt>
                <c:pt idx="17">
                  <c:v>8.5588095238095292</c:v>
                </c:pt>
                <c:pt idx="18">
                  <c:v>8.6342063492063286</c:v>
                </c:pt>
                <c:pt idx="19">
                  <c:v>8.7116666666666784</c:v>
                </c:pt>
                <c:pt idx="20">
                  <c:v>9.8152380952380778</c:v>
                </c:pt>
                <c:pt idx="21">
                  <c:v>9.356416666666675</c:v>
                </c:pt>
                <c:pt idx="22">
                  <c:v>9.7091535087719194</c:v>
                </c:pt>
                <c:pt idx="23">
                  <c:v>10.037253968253941</c:v>
                </c:pt>
                <c:pt idx="24">
                  <c:v>7.162272727272712</c:v>
                </c:pt>
                <c:pt idx="25">
                  <c:v>4.7284259259259374</c:v>
                </c:pt>
                <c:pt idx="26">
                  <c:v>4.2379710144927385</c:v>
                </c:pt>
                <c:pt idx="27">
                  <c:v>3.7057407407407368</c:v>
                </c:pt>
                <c:pt idx="28">
                  <c:v>6.0449999999999919</c:v>
                </c:pt>
                <c:pt idx="29">
                  <c:v>6.5796031746031884</c:v>
                </c:pt>
                <c:pt idx="30">
                  <c:v>8.5896825396825562</c:v>
                </c:pt>
                <c:pt idx="31">
                  <c:v>9.4142028985507409</c:v>
                </c:pt>
                <c:pt idx="32">
                  <c:v>9.289803921568625</c:v>
                </c:pt>
                <c:pt idx="33">
                  <c:v>9.2684920634920527</c:v>
                </c:pt>
                <c:pt idx="34">
                  <c:v>9.0104166666666838</c:v>
                </c:pt>
                <c:pt idx="35">
                  <c:v>9.7615789473684202</c:v>
                </c:pt>
                <c:pt idx="36">
                  <c:v>8.2721810207336759</c:v>
                </c:pt>
                <c:pt idx="37">
                  <c:v>5.2657894736842152</c:v>
                </c:pt>
                <c:pt idx="38">
                  <c:v>5.7750833333333347</c:v>
                </c:pt>
                <c:pt idx="39">
                  <c:v>5.2687121212121353</c:v>
                </c:pt>
                <c:pt idx="40">
                  <c:v>7.4860317460317534</c:v>
                </c:pt>
                <c:pt idx="41">
                  <c:v>8.857333333333349</c:v>
                </c:pt>
                <c:pt idx="42">
                  <c:v>9.1067391304347893</c:v>
                </c:pt>
                <c:pt idx="43">
                  <c:v>7.6331818181818223</c:v>
                </c:pt>
                <c:pt idx="44">
                  <c:v>10.272460317460331</c:v>
                </c:pt>
                <c:pt idx="45">
                  <c:v>10.905678524374141</c:v>
                </c:pt>
                <c:pt idx="46">
                  <c:v>10.596140350877192</c:v>
                </c:pt>
                <c:pt idx="47">
                  <c:v>11.51692982456138</c:v>
                </c:pt>
                <c:pt idx="48">
                  <c:v>7.5770454545454315</c:v>
                </c:pt>
                <c:pt idx="49">
                  <c:v>4.7965833333333352</c:v>
                </c:pt>
                <c:pt idx="50">
                  <c:v>4.5148245614035076</c:v>
                </c:pt>
                <c:pt idx="51">
                  <c:v>5.9529166666666642</c:v>
                </c:pt>
                <c:pt idx="52">
                  <c:v>7.0095238095237944</c:v>
                </c:pt>
                <c:pt idx="53">
                  <c:v>7.2248333333333479</c:v>
                </c:pt>
                <c:pt idx="54">
                  <c:v>8.3293478260869538</c:v>
                </c:pt>
                <c:pt idx="55">
                  <c:v>9.0879365079365062</c:v>
                </c:pt>
                <c:pt idx="56">
                  <c:v>9.180303030303044</c:v>
                </c:pt>
                <c:pt idx="57">
                  <c:v>9.0899999999999892</c:v>
                </c:pt>
                <c:pt idx="58">
                  <c:v>9.1427875243664634</c:v>
                </c:pt>
                <c:pt idx="59">
                  <c:v>10.323702380952398</c:v>
                </c:pt>
                <c:pt idx="60">
                  <c:v>6.6073182957393399</c:v>
                </c:pt>
                <c:pt idx="61">
                  <c:v>4.4062962962962944</c:v>
                </c:pt>
                <c:pt idx="62">
                  <c:v>4.5217424242424258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A9F-4A8A-B948-B0980B9A68A9}"/>
            </c:ext>
          </c:extLst>
        </c:ser>
        <c:ser>
          <c:idx val="4"/>
          <c:order val="1"/>
          <c:tx>
            <c:strRef>
              <c:f>'Modelo Soja'!$BF$2</c:f>
              <c:strCache>
                <c:ptCount val="1"/>
                <c:pt idx="0">
                  <c:v>Passo Fundo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'Modelo Soja'!$C$3:$C$65</c:f>
              <c:numCache>
                <c:formatCode>mmm\-yy</c:formatCode>
                <c:ptCount val="63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</c:numCache>
            </c:numRef>
          </c:cat>
          <c:val>
            <c:numRef>
              <c:f>'Modelo Soja'!$BF$3:$BF$65</c:f>
              <c:numCache>
                <c:formatCode>_(* #,##0.00_);_(* \(#,##0.00\);_(* "-"??_);_(@_)</c:formatCode>
                <c:ptCount val="63"/>
                <c:pt idx="0">
                  <c:v>7.946500000000043</c:v>
                </c:pt>
                <c:pt idx="1">
                  <c:v>6.839999999999975</c:v>
                </c:pt>
                <c:pt idx="2">
                  <c:v>5.4056521739130119</c:v>
                </c:pt>
                <c:pt idx="3">
                  <c:v>5.0430000000000064</c:v>
                </c:pt>
                <c:pt idx="4">
                  <c:v>8.0176190476190357</c:v>
                </c:pt>
                <c:pt idx="5">
                  <c:v>7.7519047619047683</c:v>
                </c:pt>
                <c:pt idx="6">
                  <c:v>9.6786363636363717</c:v>
                </c:pt>
                <c:pt idx="7">
                  <c:v>9.5118181818182279</c:v>
                </c:pt>
                <c:pt idx="8">
                  <c:v>9.7795238095238233</c:v>
                </c:pt>
                <c:pt idx="9">
                  <c:v>9.18100000000004</c:v>
                </c:pt>
                <c:pt idx="10">
                  <c:v>6.8690000000000282</c:v>
                </c:pt>
                <c:pt idx="11">
                  <c:v>6.157619047619022</c:v>
                </c:pt>
                <c:pt idx="12">
                  <c:v>7.9057142857142821</c:v>
                </c:pt>
                <c:pt idx="13">
                  <c:v>8.206842105263064</c:v>
                </c:pt>
                <c:pt idx="14">
                  <c:v>4.8727272727273032</c:v>
                </c:pt>
                <c:pt idx="15">
                  <c:v>5.3689473684210327</c:v>
                </c:pt>
                <c:pt idx="16">
                  <c:v>7.6804545454546087</c:v>
                </c:pt>
                <c:pt idx="17">
                  <c:v>8.2514285714285336</c:v>
                </c:pt>
                <c:pt idx="18">
                  <c:v>9.6357142857142435</c:v>
                </c:pt>
                <c:pt idx="19">
                  <c:v>7.817391304347808</c:v>
                </c:pt>
                <c:pt idx="20">
                  <c:v>8.2423809523809268</c:v>
                </c:pt>
                <c:pt idx="21">
                  <c:v>8.4220000000000255</c:v>
                </c:pt>
                <c:pt idx="22">
                  <c:v>7.7239999999999611</c:v>
                </c:pt>
                <c:pt idx="23">
                  <c:v>8.1371428571428339</c:v>
                </c:pt>
                <c:pt idx="24">
                  <c:v>7.2781818181817926</c:v>
                </c:pt>
                <c:pt idx="25">
                  <c:v>4.9766666666666879</c:v>
                </c:pt>
                <c:pt idx="26">
                  <c:v>3.0382608695652209</c:v>
                </c:pt>
                <c:pt idx="27">
                  <c:v>3.18944444444449</c:v>
                </c:pt>
                <c:pt idx="28">
                  <c:v>6.973636363636345</c:v>
                </c:pt>
                <c:pt idx="29">
                  <c:v>7.2157142857143128</c:v>
                </c:pt>
                <c:pt idx="30">
                  <c:v>7.7566666666666606</c:v>
                </c:pt>
                <c:pt idx="31">
                  <c:v>8.8939130434782783</c:v>
                </c:pt>
                <c:pt idx="32">
                  <c:v>7.5269999999999868</c:v>
                </c:pt>
                <c:pt idx="33">
                  <c:v>8.4490476190476045</c:v>
                </c:pt>
                <c:pt idx="34">
                  <c:v>7.5945000000000391</c:v>
                </c:pt>
                <c:pt idx="35">
                  <c:v>8.5773684210525687</c:v>
                </c:pt>
                <c:pt idx="36">
                  <c:v>6.0786363636363632</c:v>
                </c:pt>
                <c:pt idx="37">
                  <c:v>5.488421052631594</c:v>
                </c:pt>
                <c:pt idx="38">
                  <c:v>4.0940000000000083</c:v>
                </c:pt>
                <c:pt idx="39">
                  <c:v>3.2154545454545769</c:v>
                </c:pt>
                <c:pt idx="40">
                  <c:v>7.3499999999999801</c:v>
                </c:pt>
                <c:pt idx="41">
                  <c:v>9.3339999999999748</c:v>
                </c:pt>
                <c:pt idx="42">
                  <c:v>10.048695652173905</c:v>
                </c:pt>
                <c:pt idx="43">
                  <c:v>9.2668181818181523</c:v>
                </c:pt>
                <c:pt idx="44">
                  <c:v>9.2266666666666453</c:v>
                </c:pt>
                <c:pt idx="45">
                  <c:v>8.103043478260858</c:v>
                </c:pt>
                <c:pt idx="46">
                  <c:v>6.3357894736841587</c:v>
                </c:pt>
                <c:pt idx="47">
                  <c:v>6.4473684210526017</c:v>
                </c:pt>
                <c:pt idx="48">
                  <c:v>7.0849999999999653</c:v>
                </c:pt>
                <c:pt idx="49">
                  <c:v>6.6725000000000136</c:v>
                </c:pt>
                <c:pt idx="50">
                  <c:v>3.9357894736841956</c:v>
                </c:pt>
                <c:pt idx="51">
                  <c:v>5.3410000000000082</c:v>
                </c:pt>
                <c:pt idx="52">
                  <c:v>7.8361904761904668</c:v>
                </c:pt>
                <c:pt idx="53">
                  <c:v>7.6305000000000547</c:v>
                </c:pt>
                <c:pt idx="54">
                  <c:v>8.8560869565217075</c:v>
                </c:pt>
                <c:pt idx="55">
                  <c:v>8.5614285714285359</c:v>
                </c:pt>
                <c:pt idx="56">
                  <c:v>9.0131818181818488</c:v>
                </c:pt>
                <c:pt idx="57">
                  <c:v>9.3691304347825337</c:v>
                </c:pt>
                <c:pt idx="58">
                  <c:v>7.8957894736842036</c:v>
                </c:pt>
                <c:pt idx="59">
                  <c:v>8.1230000000000189</c:v>
                </c:pt>
                <c:pt idx="60">
                  <c:v>7.1866666666666106</c:v>
                </c:pt>
                <c:pt idx="61">
                  <c:v>5.1127777777777936</c:v>
                </c:pt>
                <c:pt idx="62">
                  <c:v>4.6972727272727326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A9F-4A8A-B948-B0980B9A68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51268000"/>
        <c:axId val="1951268480"/>
      </c:lineChart>
      <c:dateAx>
        <c:axId val="1951268000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51268480"/>
        <c:crosses val="autoZero"/>
        <c:auto val="1"/>
        <c:lblOffset val="100"/>
        <c:baseTimeUnit val="months"/>
      </c:dateAx>
      <c:valAx>
        <c:axId val="1951268480"/>
        <c:scaling>
          <c:orientation val="minMax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51268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079359142607174"/>
          <c:y val="0.13467592592592595"/>
          <c:w val="0.84523906386701675"/>
          <c:h val="0.1400473899095946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7715660542432202E-2"/>
          <c:y val="4.571813939924177E-2"/>
          <c:w val="0.89077996500437451"/>
          <c:h val="0.78822470107903175"/>
        </c:manualLayout>
      </c:layout>
      <c:lineChart>
        <c:grouping val="standard"/>
        <c:varyColors val="0"/>
        <c:ser>
          <c:idx val="0"/>
          <c:order val="0"/>
          <c:tx>
            <c:v>West PR Paridade Exp</c:v>
          </c:tx>
          <c:spPr>
            <a:ln w="28575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'Modelo Soja'!$C$3:$C$65</c:f>
              <c:numCache>
                <c:formatCode>mmm\-yy</c:formatCode>
                <c:ptCount val="63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</c:numCache>
            </c:numRef>
          </c:cat>
          <c:val>
            <c:numRef>
              <c:f>'Modelo Soja'!$AV$3:$AV$65</c:f>
              <c:numCache>
                <c:formatCode>_(* #,##0.00_);_(* \(#,##0.00\);_(* "-"??_);_(@_)</c:formatCode>
                <c:ptCount val="63"/>
                <c:pt idx="0">
                  <c:v>162.70080000000004</c:v>
                </c:pt>
                <c:pt idx="1">
                  <c:v>158.51853333333332</c:v>
                </c:pt>
                <c:pt idx="2">
                  <c:v>160.82172173913048</c:v>
                </c:pt>
                <c:pt idx="3">
                  <c:v>171.40880000000001</c:v>
                </c:pt>
                <c:pt idx="4">
                  <c:v>170.29000952380952</c:v>
                </c:pt>
                <c:pt idx="5">
                  <c:v>156.2863142857143</c:v>
                </c:pt>
                <c:pt idx="6">
                  <c:v>162.42661818181818</c:v>
                </c:pt>
                <c:pt idx="7">
                  <c:v>166.2415272727273</c:v>
                </c:pt>
                <c:pt idx="8">
                  <c:v>168.65428571428569</c:v>
                </c:pt>
                <c:pt idx="9">
                  <c:v>167.08699999999999</c:v>
                </c:pt>
                <c:pt idx="10">
                  <c:v>161.71350000000004</c:v>
                </c:pt>
                <c:pt idx="11">
                  <c:v>165.67990476190477</c:v>
                </c:pt>
                <c:pt idx="12">
                  <c:v>175.17423809523808</c:v>
                </c:pt>
                <c:pt idx="13">
                  <c:v>189.02300000000002</c:v>
                </c:pt>
                <c:pt idx="14">
                  <c:v>190.80687272727272</c:v>
                </c:pt>
                <c:pt idx="15">
                  <c:v>178.70670526315797</c:v>
                </c:pt>
                <c:pt idx="16">
                  <c:v>185.73090909090914</c:v>
                </c:pt>
                <c:pt idx="17">
                  <c:v>188.3695238095238</c:v>
                </c:pt>
                <c:pt idx="18">
                  <c:v>181.87928571428574</c:v>
                </c:pt>
                <c:pt idx="19">
                  <c:v>178.73036521739135</c:v>
                </c:pt>
                <c:pt idx="20">
                  <c:v>178.97660952380946</c:v>
                </c:pt>
                <c:pt idx="21">
                  <c:v>175.6028</c:v>
                </c:pt>
                <c:pt idx="22">
                  <c:v>178.92750000000001</c:v>
                </c:pt>
                <c:pt idx="23">
                  <c:v>174.1549333333333</c:v>
                </c:pt>
                <c:pt idx="24">
                  <c:v>168.43501818181818</c:v>
                </c:pt>
                <c:pt idx="25">
                  <c:v>163.31091111111112</c:v>
                </c:pt>
                <c:pt idx="26">
                  <c:v>151.24438260869567</c:v>
                </c:pt>
                <c:pt idx="27">
                  <c:v>133.63926666666666</c:v>
                </c:pt>
                <c:pt idx="28">
                  <c:v>127.51909090909092</c:v>
                </c:pt>
                <c:pt idx="29">
                  <c:v>126.86978095238094</c:v>
                </c:pt>
                <c:pt idx="30">
                  <c:v>137.25787619047617</c:v>
                </c:pt>
                <c:pt idx="31">
                  <c:v>136.9620956521739</c:v>
                </c:pt>
                <c:pt idx="32">
                  <c:v>136.2355</c:v>
                </c:pt>
                <c:pt idx="33">
                  <c:v>134.02928571428572</c:v>
                </c:pt>
                <c:pt idx="34">
                  <c:v>134.06200000000004</c:v>
                </c:pt>
                <c:pt idx="35">
                  <c:v>136.07052631578944</c:v>
                </c:pt>
                <c:pt idx="36">
                  <c:v>116.12072727272728</c:v>
                </c:pt>
                <c:pt idx="37">
                  <c:v>108.63586315789473</c:v>
                </c:pt>
                <c:pt idx="38">
                  <c:v>113.17289999999998</c:v>
                </c:pt>
                <c:pt idx="39">
                  <c:v>119.44363636363639</c:v>
                </c:pt>
                <c:pt idx="40">
                  <c:v>127.26618571428571</c:v>
                </c:pt>
                <c:pt idx="41">
                  <c:v>128.79330000000002</c:v>
                </c:pt>
                <c:pt idx="42">
                  <c:v>127.47130434782611</c:v>
                </c:pt>
                <c:pt idx="43">
                  <c:v>124.10863636363636</c:v>
                </c:pt>
                <c:pt idx="44">
                  <c:v>131.24580952380953</c:v>
                </c:pt>
                <c:pt idx="45">
                  <c:v>133.6084086956522</c:v>
                </c:pt>
                <c:pt idx="46">
                  <c:v>135.1477684210526</c:v>
                </c:pt>
                <c:pt idx="47">
                  <c:v>133.81647368421051</c:v>
                </c:pt>
                <c:pt idx="48">
                  <c:v>125.86181818181815</c:v>
                </c:pt>
                <c:pt idx="49">
                  <c:v>122.26800000000001</c:v>
                </c:pt>
                <c:pt idx="50">
                  <c:v>123.04400000000001</c:v>
                </c:pt>
                <c:pt idx="51">
                  <c:v>125.3734</c:v>
                </c:pt>
                <c:pt idx="52">
                  <c:v>125.83619047619045</c:v>
                </c:pt>
                <c:pt idx="53">
                  <c:v>125.08819999999999</c:v>
                </c:pt>
                <c:pt idx="54">
                  <c:v>124.41130434782606</c:v>
                </c:pt>
                <c:pt idx="55">
                  <c:v>130.06587619047619</c:v>
                </c:pt>
                <c:pt idx="56">
                  <c:v>128.84829090909091</c:v>
                </c:pt>
                <c:pt idx="57">
                  <c:v>128.08304347826089</c:v>
                </c:pt>
                <c:pt idx="58">
                  <c:v>130.72263157894736</c:v>
                </c:pt>
                <c:pt idx="59">
                  <c:v>132.29349999999997</c:v>
                </c:pt>
                <c:pt idx="60">
                  <c:v>122.10285714285718</c:v>
                </c:pt>
                <c:pt idx="61">
                  <c:v>116.26444444444446</c:v>
                </c:pt>
                <c:pt idx="62">
                  <c:v>119.31045454545452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17-4FDE-B313-24EF2FD831D1}"/>
            </c:ext>
          </c:extLst>
        </c:ser>
        <c:ser>
          <c:idx val="1"/>
          <c:order val="1"/>
          <c:tx>
            <c:v>West PR Disponível</c:v>
          </c:tx>
          <c:spPr>
            <a:ln w="2857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'Modelo Soja'!$C$3:$C$65</c:f>
              <c:numCache>
                <c:formatCode>mmm\-yy</c:formatCode>
                <c:ptCount val="63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</c:numCache>
            </c:numRef>
          </c:cat>
          <c:val>
            <c:numRef>
              <c:f>'Modelo Soja'!$AC$3:$AC$65</c:f>
              <c:numCache>
                <c:formatCode>_(* #,##0.00_);_(* \(#,##0.00\);_(* "-"??_);_(@_)</c:formatCode>
                <c:ptCount val="63"/>
                <c:pt idx="0">
                  <c:v>163.88200000000001</c:v>
                </c:pt>
                <c:pt idx="1">
                  <c:v>161.32666666666665</c:v>
                </c:pt>
                <c:pt idx="2">
                  <c:v>162.08043478260871</c:v>
                </c:pt>
                <c:pt idx="3">
                  <c:v>170.17699999999996</c:v>
                </c:pt>
                <c:pt idx="4">
                  <c:v>171.07714285714286</c:v>
                </c:pt>
                <c:pt idx="5">
                  <c:v>156.69190476190477</c:v>
                </c:pt>
                <c:pt idx="6">
                  <c:v>162.50227272727273</c:v>
                </c:pt>
                <c:pt idx="7">
                  <c:v>166.52772727272725</c:v>
                </c:pt>
                <c:pt idx="8">
                  <c:v>168.7233333333333</c:v>
                </c:pt>
                <c:pt idx="9">
                  <c:v>167.59049999999996</c:v>
                </c:pt>
                <c:pt idx="10">
                  <c:v>161.86949999999999</c:v>
                </c:pt>
                <c:pt idx="11">
                  <c:v>165.8909523809524</c:v>
                </c:pt>
                <c:pt idx="12">
                  <c:v>175.35619047619051</c:v>
                </c:pt>
                <c:pt idx="13">
                  <c:v>192.11421052631576</c:v>
                </c:pt>
                <c:pt idx="14">
                  <c:v>195.18772727272724</c:v>
                </c:pt>
                <c:pt idx="15">
                  <c:v>180.02578947368426</c:v>
                </c:pt>
                <c:pt idx="16">
                  <c:v>187.32136363636363</c:v>
                </c:pt>
                <c:pt idx="17">
                  <c:v>187.9942857142857</c:v>
                </c:pt>
                <c:pt idx="18">
                  <c:v>182.46952380952382</c:v>
                </c:pt>
                <c:pt idx="19">
                  <c:v>180.71130434782614</c:v>
                </c:pt>
                <c:pt idx="20">
                  <c:v>180.66476190476189</c:v>
                </c:pt>
                <c:pt idx="21">
                  <c:v>178.71449999999999</c:v>
                </c:pt>
                <c:pt idx="22">
                  <c:v>180.39450000000002</c:v>
                </c:pt>
                <c:pt idx="23">
                  <c:v>176.61761904761903</c:v>
                </c:pt>
                <c:pt idx="24">
                  <c:v>168.98772727272728</c:v>
                </c:pt>
                <c:pt idx="25">
                  <c:v>161.69055555555553</c:v>
                </c:pt>
                <c:pt idx="26">
                  <c:v>151.45956521739129</c:v>
                </c:pt>
                <c:pt idx="27">
                  <c:v>135.59111111111108</c:v>
                </c:pt>
                <c:pt idx="28">
                  <c:v>129.28727272727272</c:v>
                </c:pt>
                <c:pt idx="29">
                  <c:v>125.83761904761903</c:v>
                </c:pt>
                <c:pt idx="30">
                  <c:v>135.43714285714285</c:v>
                </c:pt>
                <c:pt idx="31">
                  <c:v>138.45913043478262</c:v>
                </c:pt>
                <c:pt idx="32">
                  <c:v>136.50300000000001</c:v>
                </c:pt>
                <c:pt idx="33">
                  <c:v>133.81428571428569</c:v>
                </c:pt>
                <c:pt idx="34">
                  <c:v>136.10150000000002</c:v>
                </c:pt>
                <c:pt idx="35">
                  <c:v>136.45473684210529</c:v>
                </c:pt>
                <c:pt idx="36">
                  <c:v>116.62272727272729</c:v>
                </c:pt>
                <c:pt idx="37">
                  <c:v>108.88894736842104</c:v>
                </c:pt>
                <c:pt idx="38">
                  <c:v>113.92849999999999</c:v>
                </c:pt>
                <c:pt idx="39">
                  <c:v>119.8459090909091</c:v>
                </c:pt>
                <c:pt idx="40">
                  <c:v>127.77047619047619</c:v>
                </c:pt>
                <c:pt idx="41">
                  <c:v>130.29300000000003</c:v>
                </c:pt>
                <c:pt idx="42">
                  <c:v>130.21695652173912</c:v>
                </c:pt>
                <c:pt idx="43">
                  <c:v>125.91545454545457</c:v>
                </c:pt>
                <c:pt idx="44">
                  <c:v>133.71857142857144</c:v>
                </c:pt>
                <c:pt idx="45">
                  <c:v>137.83043478260871</c:v>
                </c:pt>
                <c:pt idx="46">
                  <c:v>138.70631578947368</c:v>
                </c:pt>
                <c:pt idx="47">
                  <c:v>135.31947368421052</c:v>
                </c:pt>
                <c:pt idx="48">
                  <c:v>126.46045454545452</c:v>
                </c:pt>
                <c:pt idx="49">
                  <c:v>122.80899999999997</c:v>
                </c:pt>
                <c:pt idx="50">
                  <c:v>124.48368421052629</c:v>
                </c:pt>
                <c:pt idx="51">
                  <c:v>126.75450000000001</c:v>
                </c:pt>
                <c:pt idx="52">
                  <c:v>125.11904761904763</c:v>
                </c:pt>
                <c:pt idx="53">
                  <c:v>126.3235</c:v>
                </c:pt>
                <c:pt idx="54">
                  <c:v>126.8104347826087</c:v>
                </c:pt>
                <c:pt idx="55">
                  <c:v>130.22000000000003</c:v>
                </c:pt>
                <c:pt idx="56">
                  <c:v>129.44818181818184</c:v>
                </c:pt>
                <c:pt idx="57">
                  <c:v>129.13304347826087</c:v>
                </c:pt>
                <c:pt idx="58">
                  <c:v>131.22578947368422</c:v>
                </c:pt>
                <c:pt idx="59">
                  <c:v>132.30200000000002</c:v>
                </c:pt>
                <c:pt idx="60">
                  <c:v>120.86666666666666</c:v>
                </c:pt>
                <c:pt idx="61">
                  <c:v>115.61999999999999</c:v>
                </c:pt>
                <c:pt idx="62">
                  <c:v>118.29590909090912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A17-4FDE-B313-24EF2FD831D1}"/>
            </c:ext>
          </c:extLst>
        </c:ser>
        <c:ser>
          <c:idx val="2"/>
          <c:order val="2"/>
          <c:tx>
            <c:v>West PR Balcão</c:v>
          </c:tx>
          <c:spPr>
            <a:ln w="28575" cap="rnd">
              <a:solidFill>
                <a:schemeClr val="accent2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'Modelo Soja'!$C$3:$C$65</c:f>
              <c:numCache>
                <c:formatCode>mmm\-yy</c:formatCode>
                <c:ptCount val="63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</c:numCache>
            </c:numRef>
          </c:cat>
          <c:val>
            <c:numRef>
              <c:f>'Modelo Soja'!$K$3:$K$65</c:f>
              <c:numCache>
                <c:formatCode>_(* #,##0.00_);_(* \(#,##0.00\);_(* "-"??_);_(@_)</c:formatCode>
                <c:ptCount val="63"/>
                <c:pt idx="0">
                  <c:v>152.35150000000004</c:v>
                </c:pt>
                <c:pt idx="1">
                  <c:v>153.97166666666666</c:v>
                </c:pt>
                <c:pt idx="2">
                  <c:v>157.47695652173914</c:v>
                </c:pt>
                <c:pt idx="3">
                  <c:v>159.71549999999999</c:v>
                </c:pt>
                <c:pt idx="4">
                  <c:v>159.56047619047618</c:v>
                </c:pt>
                <c:pt idx="5">
                  <c:v>145.52857142857141</c:v>
                </c:pt>
                <c:pt idx="6">
                  <c:v>150.8840909090909</c:v>
                </c:pt>
                <c:pt idx="7">
                  <c:v>156.48272727272726</c:v>
                </c:pt>
                <c:pt idx="8">
                  <c:v>157.94428571428571</c:v>
                </c:pt>
                <c:pt idx="9">
                  <c:v>159.53549999999998</c:v>
                </c:pt>
                <c:pt idx="10">
                  <c:v>154.15049999999997</c:v>
                </c:pt>
                <c:pt idx="11">
                  <c:v>158.45619047619044</c:v>
                </c:pt>
                <c:pt idx="12">
                  <c:v>166.45476190476191</c:v>
                </c:pt>
                <c:pt idx="13">
                  <c:v>186.1042105263158</c:v>
                </c:pt>
                <c:pt idx="14">
                  <c:v>191.34545454545452</c:v>
                </c:pt>
                <c:pt idx="15">
                  <c:v>172.79526315789474</c:v>
                </c:pt>
                <c:pt idx="16">
                  <c:v>177.66818181818186</c:v>
                </c:pt>
                <c:pt idx="17">
                  <c:v>175.31380952380951</c:v>
                </c:pt>
                <c:pt idx="18">
                  <c:v>171.20285714285711</c:v>
                </c:pt>
                <c:pt idx="19">
                  <c:v>166.01304347826087</c:v>
                </c:pt>
                <c:pt idx="20">
                  <c:v>165.4314285714286</c:v>
                </c:pt>
                <c:pt idx="21">
                  <c:v>165.8015</c:v>
                </c:pt>
                <c:pt idx="22">
                  <c:v>168.53849999999994</c:v>
                </c:pt>
                <c:pt idx="23">
                  <c:v>164.87000000000003</c:v>
                </c:pt>
                <c:pt idx="24">
                  <c:v>161.61636363636364</c:v>
                </c:pt>
                <c:pt idx="25">
                  <c:v>158.00222222222226</c:v>
                </c:pt>
                <c:pt idx="26">
                  <c:v>147.50608695652176</c:v>
                </c:pt>
                <c:pt idx="27">
                  <c:v>130.99166666666667</c:v>
                </c:pt>
                <c:pt idx="28">
                  <c:v>123.69181818181822</c:v>
                </c:pt>
                <c:pt idx="29">
                  <c:v>119.21428571428574</c:v>
                </c:pt>
                <c:pt idx="30">
                  <c:v>127.50047619047616</c:v>
                </c:pt>
                <c:pt idx="31">
                  <c:v>129.90130434782606</c:v>
                </c:pt>
                <c:pt idx="32">
                  <c:v>126.58999999999996</c:v>
                </c:pt>
                <c:pt idx="33">
                  <c:v>123.98571428571428</c:v>
                </c:pt>
                <c:pt idx="34">
                  <c:v>127.53200000000004</c:v>
                </c:pt>
                <c:pt idx="35">
                  <c:v>126.21473684210525</c:v>
                </c:pt>
                <c:pt idx="36">
                  <c:v>109.21272727272725</c:v>
                </c:pt>
                <c:pt idx="37">
                  <c:v>103.48526315789475</c:v>
                </c:pt>
                <c:pt idx="38">
                  <c:v>104.76699999999998</c:v>
                </c:pt>
                <c:pt idx="39">
                  <c:v>110.47590909090906</c:v>
                </c:pt>
                <c:pt idx="40">
                  <c:v>117.65619047619046</c:v>
                </c:pt>
                <c:pt idx="41">
                  <c:v>120.44050000000001</c:v>
                </c:pt>
                <c:pt idx="42">
                  <c:v>119.96347826086956</c:v>
                </c:pt>
                <c:pt idx="43">
                  <c:v>117.69045454545454</c:v>
                </c:pt>
                <c:pt idx="44">
                  <c:v>123.36190476190475</c:v>
                </c:pt>
                <c:pt idx="45">
                  <c:v>129.20869565217393</c:v>
                </c:pt>
                <c:pt idx="46">
                  <c:v>131.61421052631576</c:v>
                </c:pt>
                <c:pt idx="47">
                  <c:v>127.90368421052629</c:v>
                </c:pt>
                <c:pt idx="48">
                  <c:v>118.3781818181818</c:v>
                </c:pt>
                <c:pt idx="49">
                  <c:v>118.60550000000001</c:v>
                </c:pt>
                <c:pt idx="50">
                  <c:v>118.03578947368423</c:v>
                </c:pt>
                <c:pt idx="51">
                  <c:v>117.753</c:v>
                </c:pt>
                <c:pt idx="52">
                  <c:v>115.18333333333335</c:v>
                </c:pt>
                <c:pt idx="53">
                  <c:v>115.84599999999998</c:v>
                </c:pt>
                <c:pt idx="54">
                  <c:v>115.75565217391303</c:v>
                </c:pt>
                <c:pt idx="55">
                  <c:v>117.55380952380951</c:v>
                </c:pt>
                <c:pt idx="56">
                  <c:v>117.65499999999999</c:v>
                </c:pt>
                <c:pt idx="57">
                  <c:v>118.89130434782609</c:v>
                </c:pt>
                <c:pt idx="58">
                  <c:v>120.78684210526318</c:v>
                </c:pt>
                <c:pt idx="59">
                  <c:v>118.31949999999999</c:v>
                </c:pt>
                <c:pt idx="60">
                  <c:v>114.01523809523806</c:v>
                </c:pt>
                <c:pt idx="61">
                  <c:v>112.15944444444443</c:v>
                </c:pt>
                <c:pt idx="62">
                  <c:v>114.53000000000002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A17-4FDE-B313-24EF2FD831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3563775"/>
        <c:axId val="953564735"/>
      </c:lineChart>
      <c:dateAx>
        <c:axId val="953563775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53564735"/>
        <c:crosses val="autoZero"/>
        <c:auto val="1"/>
        <c:lblOffset val="100"/>
        <c:baseTimeUnit val="months"/>
      </c:dateAx>
      <c:valAx>
        <c:axId val="953564735"/>
        <c:scaling>
          <c:orientation val="minMax"/>
          <c:max val="200"/>
          <c:min val="9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53563775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"/>
          <c:y val="0.7592592592592593"/>
          <c:w val="0.9"/>
          <c:h val="7.8125546806649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033114610673666"/>
          <c:y val="5.0925925925925923E-2"/>
          <c:w val="0.84911329833770777"/>
          <c:h val="0.7835950714494021"/>
        </c:manualLayout>
      </c:layout>
      <c:lineChart>
        <c:grouping val="standard"/>
        <c:varyColors val="0"/>
        <c:ser>
          <c:idx val="0"/>
          <c:order val="0"/>
          <c:tx>
            <c:v>Paridade Export LDN</c:v>
          </c:tx>
          <c:spPr>
            <a:ln w="28575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'Modelo Soja'!$C$3:$C$65</c:f>
              <c:numCache>
                <c:formatCode>mmm\-yy</c:formatCode>
                <c:ptCount val="63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</c:numCache>
            </c:numRef>
          </c:cat>
          <c:val>
            <c:numRef>
              <c:f>'Modelo Soja'!$AW$3:$AW$65</c:f>
              <c:numCache>
                <c:formatCode>_(* #,##0.00_);_(* \(#,##0.00\);_(* "-"??_);_(@_)</c:formatCode>
                <c:ptCount val="63"/>
                <c:pt idx="0">
                  <c:v>163.56720000000004</c:v>
                </c:pt>
                <c:pt idx="1">
                  <c:v>159.56253333333333</c:v>
                </c:pt>
                <c:pt idx="2">
                  <c:v>162.79332173913048</c:v>
                </c:pt>
                <c:pt idx="3">
                  <c:v>169.65980000000002</c:v>
                </c:pt>
                <c:pt idx="4">
                  <c:v>170.10880952380953</c:v>
                </c:pt>
                <c:pt idx="5">
                  <c:v>157.00151428571431</c:v>
                </c:pt>
                <c:pt idx="6">
                  <c:v>162.75181818181818</c:v>
                </c:pt>
                <c:pt idx="7">
                  <c:v>167.01792727272732</c:v>
                </c:pt>
                <c:pt idx="8">
                  <c:v>168.65428571428569</c:v>
                </c:pt>
                <c:pt idx="9">
                  <c:v>166.84700000000001</c:v>
                </c:pt>
                <c:pt idx="10">
                  <c:v>161.59350000000006</c:v>
                </c:pt>
                <c:pt idx="11">
                  <c:v>166.19170476190476</c:v>
                </c:pt>
                <c:pt idx="12">
                  <c:v>175.36023809523809</c:v>
                </c:pt>
                <c:pt idx="13">
                  <c:v>190.82000000000002</c:v>
                </c:pt>
                <c:pt idx="14">
                  <c:v>192.49827272727271</c:v>
                </c:pt>
                <c:pt idx="15">
                  <c:v>180.04710526315796</c:v>
                </c:pt>
                <c:pt idx="16">
                  <c:v>186.82890909090915</c:v>
                </c:pt>
                <c:pt idx="17">
                  <c:v>188.05152380952379</c:v>
                </c:pt>
                <c:pt idx="18">
                  <c:v>183.24428571428575</c:v>
                </c:pt>
                <c:pt idx="19">
                  <c:v>179.57456521739135</c:v>
                </c:pt>
                <c:pt idx="20">
                  <c:v>180.58130952380947</c:v>
                </c:pt>
                <c:pt idx="21">
                  <c:v>177.96800000000002</c:v>
                </c:pt>
                <c:pt idx="22">
                  <c:v>180.2775</c:v>
                </c:pt>
                <c:pt idx="23">
                  <c:v>175.35333333333332</c:v>
                </c:pt>
                <c:pt idx="24">
                  <c:v>169.48181818181817</c:v>
                </c:pt>
                <c:pt idx="25">
                  <c:v>164.20611111111111</c:v>
                </c:pt>
                <c:pt idx="26">
                  <c:v>151.06498260869569</c:v>
                </c:pt>
                <c:pt idx="27">
                  <c:v>135.48066666666665</c:v>
                </c:pt>
                <c:pt idx="28">
                  <c:v>128.83099090909093</c:v>
                </c:pt>
                <c:pt idx="29">
                  <c:v>127.65218095238093</c:v>
                </c:pt>
                <c:pt idx="30">
                  <c:v>138.04027619047619</c:v>
                </c:pt>
                <c:pt idx="31">
                  <c:v>138.19389565217389</c:v>
                </c:pt>
                <c:pt idx="32">
                  <c:v>135.3415</c:v>
                </c:pt>
                <c:pt idx="33">
                  <c:v>135.09428571428572</c:v>
                </c:pt>
                <c:pt idx="34">
                  <c:v>134.89450000000002</c:v>
                </c:pt>
                <c:pt idx="35">
                  <c:v>136.67052631578943</c:v>
                </c:pt>
                <c:pt idx="36">
                  <c:v>117.33272727272728</c:v>
                </c:pt>
                <c:pt idx="37">
                  <c:v>109.62526315789472</c:v>
                </c:pt>
                <c:pt idx="38">
                  <c:v>113.97209999999998</c:v>
                </c:pt>
                <c:pt idx="39">
                  <c:v>119.74663636363638</c:v>
                </c:pt>
                <c:pt idx="40">
                  <c:v>128.31498571428571</c:v>
                </c:pt>
                <c:pt idx="41">
                  <c:v>130.58790000000002</c:v>
                </c:pt>
                <c:pt idx="42">
                  <c:v>129.55810434782612</c:v>
                </c:pt>
                <c:pt idx="43">
                  <c:v>125.75623636363636</c:v>
                </c:pt>
                <c:pt idx="44">
                  <c:v>132.37740952380952</c:v>
                </c:pt>
                <c:pt idx="45">
                  <c:v>135.0184086956522</c:v>
                </c:pt>
                <c:pt idx="46">
                  <c:v>137.0071684210526</c:v>
                </c:pt>
                <c:pt idx="47">
                  <c:v>135.01947368421051</c:v>
                </c:pt>
                <c:pt idx="48">
                  <c:v>127.82201818181815</c:v>
                </c:pt>
                <c:pt idx="49">
                  <c:v>122.79300000000001</c:v>
                </c:pt>
                <c:pt idx="50">
                  <c:v>124.86500000000001</c:v>
                </c:pt>
                <c:pt idx="51">
                  <c:v>127.8502</c:v>
                </c:pt>
                <c:pt idx="52">
                  <c:v>125.55119047619046</c:v>
                </c:pt>
                <c:pt idx="53">
                  <c:v>126.34579999999998</c:v>
                </c:pt>
                <c:pt idx="54">
                  <c:v>125.99110434782607</c:v>
                </c:pt>
                <c:pt idx="55">
                  <c:v>130.00047619047618</c:v>
                </c:pt>
                <c:pt idx="56">
                  <c:v>128.21409090909091</c:v>
                </c:pt>
                <c:pt idx="57">
                  <c:v>127.9030434782609</c:v>
                </c:pt>
                <c:pt idx="58">
                  <c:v>130.99263157894737</c:v>
                </c:pt>
                <c:pt idx="59">
                  <c:v>133.01349999999996</c:v>
                </c:pt>
                <c:pt idx="60">
                  <c:v>121.90785714285717</c:v>
                </c:pt>
                <c:pt idx="61">
                  <c:v>116.65444444444447</c:v>
                </c:pt>
                <c:pt idx="62">
                  <c:v>119.70045454545452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34-4A78-B27E-2AD15802A993}"/>
            </c:ext>
          </c:extLst>
        </c:ser>
        <c:ser>
          <c:idx val="1"/>
          <c:order val="1"/>
          <c:tx>
            <c:v>Disponivel LDN</c:v>
          </c:tx>
          <c:spPr>
            <a:ln w="2857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'Modelo Soja'!$C$3:$C$65</c:f>
              <c:numCache>
                <c:formatCode>mmm\-yy</c:formatCode>
                <c:ptCount val="63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</c:numCache>
            </c:numRef>
          </c:cat>
          <c:val>
            <c:numRef>
              <c:f>'Modelo Soja'!$AD$3:$AD$65</c:f>
              <c:numCache>
                <c:formatCode>_(* #,##0.00_);_(* \(#,##0.00\);_(* "-"??_);_(@_)</c:formatCode>
                <c:ptCount val="63"/>
                <c:pt idx="0">
                  <c:v>160.97000000000006</c:v>
                </c:pt>
                <c:pt idx="1">
                  <c:v>158.51499999999999</c:v>
                </c:pt>
                <c:pt idx="2">
                  <c:v>160.95130434782607</c:v>
                </c:pt>
                <c:pt idx="3">
                  <c:v>167.03400000000002</c:v>
                </c:pt>
                <c:pt idx="4">
                  <c:v>168.5266666666667</c:v>
                </c:pt>
                <c:pt idx="5">
                  <c:v>154.17761904761906</c:v>
                </c:pt>
                <c:pt idx="6">
                  <c:v>159.80136363636359</c:v>
                </c:pt>
                <c:pt idx="7">
                  <c:v>167.36681818181819</c:v>
                </c:pt>
                <c:pt idx="8">
                  <c:v>168.46666666666664</c:v>
                </c:pt>
                <c:pt idx="9">
                  <c:v>166.60849999999999</c:v>
                </c:pt>
                <c:pt idx="10">
                  <c:v>160.60650000000001</c:v>
                </c:pt>
                <c:pt idx="11">
                  <c:v>165.33523809523808</c:v>
                </c:pt>
                <c:pt idx="12">
                  <c:v>174.68380952380951</c:v>
                </c:pt>
                <c:pt idx="13">
                  <c:v>189.49894736842103</c:v>
                </c:pt>
                <c:pt idx="14">
                  <c:v>193.66772727272729</c:v>
                </c:pt>
                <c:pt idx="15">
                  <c:v>180.4105263157895</c:v>
                </c:pt>
                <c:pt idx="16">
                  <c:v>187.31454545454545</c:v>
                </c:pt>
                <c:pt idx="17">
                  <c:v>187.74238095238096</c:v>
                </c:pt>
                <c:pt idx="18">
                  <c:v>182.38142857142859</c:v>
                </c:pt>
                <c:pt idx="19">
                  <c:v>179.62434782608693</c:v>
                </c:pt>
                <c:pt idx="20">
                  <c:v>179.56428571428566</c:v>
                </c:pt>
                <c:pt idx="21">
                  <c:v>177.57499999999999</c:v>
                </c:pt>
                <c:pt idx="22">
                  <c:v>179.61849999999998</c:v>
                </c:pt>
                <c:pt idx="23">
                  <c:v>173.51047619047617</c:v>
                </c:pt>
                <c:pt idx="24">
                  <c:v>167.72272727272724</c:v>
                </c:pt>
                <c:pt idx="25">
                  <c:v>162.79277777777776</c:v>
                </c:pt>
                <c:pt idx="26">
                  <c:v>152.01347826086959</c:v>
                </c:pt>
                <c:pt idx="27">
                  <c:v>136.76777777777778</c:v>
                </c:pt>
                <c:pt idx="28">
                  <c:v>127.80318181818183</c:v>
                </c:pt>
                <c:pt idx="29">
                  <c:v>124.43142857142857</c:v>
                </c:pt>
                <c:pt idx="30">
                  <c:v>131.80809523809526</c:v>
                </c:pt>
                <c:pt idx="31">
                  <c:v>134.97652173913045</c:v>
                </c:pt>
                <c:pt idx="32">
                  <c:v>135.21350000000001</c:v>
                </c:pt>
                <c:pt idx="33">
                  <c:v>133.13095238095241</c:v>
                </c:pt>
                <c:pt idx="34">
                  <c:v>134.8835</c:v>
                </c:pt>
                <c:pt idx="35">
                  <c:v>136.84105263157895</c:v>
                </c:pt>
                <c:pt idx="36">
                  <c:v>119.24545454545455</c:v>
                </c:pt>
                <c:pt idx="37">
                  <c:v>109.43789473684211</c:v>
                </c:pt>
                <c:pt idx="38">
                  <c:v>115.9365</c:v>
                </c:pt>
                <c:pt idx="39">
                  <c:v>121.41818181818181</c:v>
                </c:pt>
                <c:pt idx="40">
                  <c:v>129.57285714285712</c:v>
                </c:pt>
                <c:pt idx="41">
                  <c:v>132.99299999999999</c:v>
                </c:pt>
                <c:pt idx="42">
                  <c:v>132.76608695652175</c:v>
                </c:pt>
                <c:pt idx="43">
                  <c:v>128.76954545454544</c:v>
                </c:pt>
                <c:pt idx="44">
                  <c:v>136.59000000000003</c:v>
                </c:pt>
                <c:pt idx="45">
                  <c:v>139.88260869565218</c:v>
                </c:pt>
                <c:pt idx="46">
                  <c:v>140.46947368421053</c:v>
                </c:pt>
                <c:pt idx="47">
                  <c:v>138.47210526315789</c:v>
                </c:pt>
                <c:pt idx="48">
                  <c:v>128.16590909090908</c:v>
                </c:pt>
                <c:pt idx="49">
                  <c:v>123.73000000000002</c:v>
                </c:pt>
                <c:pt idx="50">
                  <c:v>125.90473684210527</c:v>
                </c:pt>
                <c:pt idx="51">
                  <c:v>128.39699999999996</c:v>
                </c:pt>
                <c:pt idx="52">
                  <c:v>126.67666666666666</c:v>
                </c:pt>
                <c:pt idx="53">
                  <c:v>127.55700000000004</c:v>
                </c:pt>
                <c:pt idx="54">
                  <c:v>128.74782608695656</c:v>
                </c:pt>
                <c:pt idx="55">
                  <c:v>132.59238095238098</c:v>
                </c:pt>
                <c:pt idx="56">
                  <c:v>131.5740909090909</c:v>
                </c:pt>
                <c:pt idx="57">
                  <c:v>131.17826086956524</c:v>
                </c:pt>
                <c:pt idx="58">
                  <c:v>133.02315789473681</c:v>
                </c:pt>
                <c:pt idx="59">
                  <c:v>133.58600000000001</c:v>
                </c:pt>
                <c:pt idx="60">
                  <c:v>121.91857142857143</c:v>
                </c:pt>
                <c:pt idx="61">
                  <c:v>117.57833333333335</c:v>
                </c:pt>
                <c:pt idx="62">
                  <c:v>120.00818181818182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E34-4A78-B27E-2AD15802A993}"/>
            </c:ext>
          </c:extLst>
        </c:ser>
        <c:ser>
          <c:idx val="2"/>
          <c:order val="2"/>
          <c:tx>
            <c:v>Balcao LDN</c:v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'Modelo Soja'!$C$3:$C$65</c:f>
              <c:numCache>
                <c:formatCode>mmm\-yy</c:formatCode>
                <c:ptCount val="63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</c:numCache>
            </c:numRef>
          </c:cat>
          <c:val>
            <c:numRef>
              <c:f>'Modelo Soja'!$L$3:$L$65</c:f>
              <c:numCache>
                <c:formatCode>_(* #,##0.00_);_(* \(#,##0.00\);_(* "-"??_);_(@_)</c:formatCode>
                <c:ptCount val="63"/>
                <c:pt idx="0">
                  <c:v>152.62800000000001</c:v>
                </c:pt>
                <c:pt idx="1">
                  <c:v>154.01222222222225</c:v>
                </c:pt>
                <c:pt idx="2">
                  <c:v>157.63304347826084</c:v>
                </c:pt>
                <c:pt idx="3">
                  <c:v>159.65249999999997</c:v>
                </c:pt>
                <c:pt idx="4">
                  <c:v>159.46285714285713</c:v>
                </c:pt>
                <c:pt idx="5">
                  <c:v>145.72000000000003</c:v>
                </c:pt>
                <c:pt idx="6">
                  <c:v>150.87545454545455</c:v>
                </c:pt>
                <c:pt idx="7">
                  <c:v>156.60363636363641</c:v>
                </c:pt>
                <c:pt idx="8">
                  <c:v>157.98190476190476</c:v>
                </c:pt>
                <c:pt idx="9">
                  <c:v>159.60849999999999</c:v>
                </c:pt>
                <c:pt idx="10">
                  <c:v>154.20050000000001</c:v>
                </c:pt>
                <c:pt idx="11">
                  <c:v>158.54714285714286</c:v>
                </c:pt>
                <c:pt idx="12">
                  <c:v>166.59333333333331</c:v>
                </c:pt>
                <c:pt idx="13">
                  <c:v>186.49789473684211</c:v>
                </c:pt>
                <c:pt idx="14">
                  <c:v>192.12136363636364</c:v>
                </c:pt>
                <c:pt idx="15">
                  <c:v>172.94210526315788</c:v>
                </c:pt>
                <c:pt idx="16">
                  <c:v>177.72499999999999</c:v>
                </c:pt>
                <c:pt idx="17">
                  <c:v>171.87095238095236</c:v>
                </c:pt>
                <c:pt idx="18">
                  <c:v>171.94761904761907</c:v>
                </c:pt>
                <c:pt idx="19">
                  <c:v>167.36565217391308</c:v>
                </c:pt>
                <c:pt idx="20">
                  <c:v>166.27523809523811</c:v>
                </c:pt>
                <c:pt idx="21">
                  <c:v>166.44350000000003</c:v>
                </c:pt>
                <c:pt idx="22">
                  <c:v>168.63850000000002</c:v>
                </c:pt>
                <c:pt idx="23">
                  <c:v>164.57857142857142</c:v>
                </c:pt>
                <c:pt idx="24">
                  <c:v>161.56681818181818</c:v>
                </c:pt>
                <c:pt idx="25">
                  <c:v>158.65444444444447</c:v>
                </c:pt>
                <c:pt idx="26">
                  <c:v>148.06608695652173</c:v>
                </c:pt>
                <c:pt idx="27">
                  <c:v>131.48111111111109</c:v>
                </c:pt>
                <c:pt idx="28">
                  <c:v>124.00818181818181</c:v>
                </c:pt>
                <c:pt idx="29">
                  <c:v>119.33714285714288</c:v>
                </c:pt>
                <c:pt idx="30">
                  <c:v>127.7747619047619</c:v>
                </c:pt>
                <c:pt idx="31">
                  <c:v>130.00826086956522</c:v>
                </c:pt>
                <c:pt idx="32">
                  <c:v>127.01199999999999</c:v>
                </c:pt>
                <c:pt idx="33">
                  <c:v>124.51285714285716</c:v>
                </c:pt>
                <c:pt idx="34">
                  <c:v>128.11599999999999</c:v>
                </c:pt>
                <c:pt idx="35">
                  <c:v>126.60894736842106</c:v>
                </c:pt>
                <c:pt idx="36">
                  <c:v>110.35681818181816</c:v>
                </c:pt>
                <c:pt idx="37">
                  <c:v>103.85631578947373</c:v>
                </c:pt>
                <c:pt idx="38">
                  <c:v>104.97250000000001</c:v>
                </c:pt>
                <c:pt idx="39">
                  <c:v>110.75045454545456</c:v>
                </c:pt>
                <c:pt idx="40">
                  <c:v>118.10619047619045</c:v>
                </c:pt>
                <c:pt idx="41">
                  <c:v>121.059</c:v>
                </c:pt>
                <c:pt idx="42">
                  <c:v>120.14652173913043</c:v>
                </c:pt>
                <c:pt idx="43">
                  <c:v>118.07909090909092</c:v>
                </c:pt>
                <c:pt idx="44">
                  <c:v>124.04904761904761</c:v>
                </c:pt>
                <c:pt idx="45">
                  <c:v>129.70130434782604</c:v>
                </c:pt>
                <c:pt idx="46">
                  <c:v>132.18315789473687</c:v>
                </c:pt>
                <c:pt idx="47">
                  <c:v>128.84315789473683</c:v>
                </c:pt>
                <c:pt idx="48">
                  <c:v>119.91090909090907</c:v>
                </c:pt>
                <c:pt idx="49">
                  <c:v>121.37450000000001</c:v>
                </c:pt>
                <c:pt idx="50">
                  <c:v>119.41157894736841</c:v>
                </c:pt>
                <c:pt idx="51">
                  <c:v>118.58900000000001</c:v>
                </c:pt>
                <c:pt idx="52">
                  <c:v>115.93904761904763</c:v>
                </c:pt>
                <c:pt idx="53">
                  <c:v>116.14750000000001</c:v>
                </c:pt>
                <c:pt idx="54">
                  <c:v>116.25043478260868</c:v>
                </c:pt>
                <c:pt idx="55">
                  <c:v>117.93523809523809</c:v>
                </c:pt>
                <c:pt idx="56">
                  <c:v>117.91318181818183</c:v>
                </c:pt>
                <c:pt idx="57">
                  <c:v>119.10434782608698</c:v>
                </c:pt>
                <c:pt idx="58">
                  <c:v>121.03894736842099</c:v>
                </c:pt>
                <c:pt idx="59">
                  <c:v>120.07200000000003</c:v>
                </c:pt>
                <c:pt idx="60">
                  <c:v>114.99857142857144</c:v>
                </c:pt>
                <c:pt idx="61">
                  <c:v>112.68111111111109</c:v>
                </c:pt>
                <c:pt idx="62">
                  <c:v>115.29727272727273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E34-4A78-B27E-2AD15802A9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51273760"/>
        <c:axId val="1951274240"/>
      </c:lineChart>
      <c:dateAx>
        <c:axId val="1951273760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51274240"/>
        <c:crosses val="autoZero"/>
        <c:auto val="1"/>
        <c:lblOffset val="100"/>
        <c:baseTimeUnit val="months"/>
      </c:dateAx>
      <c:valAx>
        <c:axId val="1951274240"/>
        <c:scaling>
          <c:orientation val="minMax"/>
          <c:min val="9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51273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000918635170603E-2"/>
          <c:y val="0.76909667541557303"/>
          <c:w val="0.8088705161854769"/>
          <c:h val="7.8125546806649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2553368328958885E-2"/>
          <c:y val="5.0925925925925923E-2"/>
          <c:w val="0.87689107611548545"/>
          <c:h val="0.80616506270049582"/>
        </c:manualLayout>
      </c:layout>
      <c:lineChart>
        <c:grouping val="standard"/>
        <c:varyColors val="0"/>
        <c:ser>
          <c:idx val="2"/>
          <c:order val="0"/>
          <c:tx>
            <c:v>Balcão - PFO</c:v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'Modelo Soja'!$J$3:$J$65</c:f>
              <c:numCache>
                <c:formatCode>_(* #,##0.00_);_(* \(#,##0.00\);_(* "-"??_);_(@_)</c:formatCode>
                <c:ptCount val="63"/>
                <c:pt idx="0">
                  <c:v>151.56049999999996</c:v>
                </c:pt>
                <c:pt idx="1">
                  <c:v>155.78555555555556</c:v>
                </c:pt>
                <c:pt idx="2">
                  <c:v>161.89608695652177</c:v>
                </c:pt>
                <c:pt idx="3">
                  <c:v>166.22150000000002</c:v>
                </c:pt>
                <c:pt idx="4">
                  <c:v>163.88523809523812</c:v>
                </c:pt>
                <c:pt idx="5">
                  <c:v>148.56380952380954</c:v>
                </c:pt>
                <c:pt idx="6">
                  <c:v>151.61681818181816</c:v>
                </c:pt>
                <c:pt idx="7">
                  <c:v>156.29999999999995</c:v>
                </c:pt>
                <c:pt idx="8">
                  <c:v>157.50952380952378</c:v>
                </c:pt>
                <c:pt idx="9">
                  <c:v>158.68649999999997</c:v>
                </c:pt>
                <c:pt idx="10">
                  <c:v>157.34700000000001</c:v>
                </c:pt>
                <c:pt idx="11">
                  <c:v>161.57761904761907</c:v>
                </c:pt>
                <c:pt idx="12">
                  <c:v>175.10476190476189</c:v>
                </c:pt>
                <c:pt idx="13">
                  <c:v>192.15315789473689</c:v>
                </c:pt>
                <c:pt idx="14">
                  <c:v>197.81136363636361</c:v>
                </c:pt>
                <c:pt idx="15">
                  <c:v>181.08263157894737</c:v>
                </c:pt>
                <c:pt idx="16">
                  <c:v>184.02954545454543</c:v>
                </c:pt>
                <c:pt idx="17">
                  <c:v>180.51476190476191</c:v>
                </c:pt>
                <c:pt idx="18">
                  <c:v>176.26428571428573</c:v>
                </c:pt>
                <c:pt idx="19">
                  <c:v>173.86913043478262</c:v>
                </c:pt>
                <c:pt idx="20">
                  <c:v>171.40333333333334</c:v>
                </c:pt>
                <c:pt idx="21">
                  <c:v>169.95499999999998</c:v>
                </c:pt>
                <c:pt idx="22">
                  <c:v>172.0395</c:v>
                </c:pt>
                <c:pt idx="23">
                  <c:v>170.91285714285715</c:v>
                </c:pt>
                <c:pt idx="24">
                  <c:v>169.29681818181822</c:v>
                </c:pt>
                <c:pt idx="25">
                  <c:v>164.99944444444444</c:v>
                </c:pt>
                <c:pt idx="26">
                  <c:v>156.19695652173911</c:v>
                </c:pt>
                <c:pt idx="27">
                  <c:v>139.74333333333331</c:v>
                </c:pt>
                <c:pt idx="28">
                  <c:v>123.49636363636365</c:v>
                </c:pt>
                <c:pt idx="29">
                  <c:v>123.19857142857143</c:v>
                </c:pt>
                <c:pt idx="30">
                  <c:v>134.52000000000004</c:v>
                </c:pt>
                <c:pt idx="31">
                  <c:v>137.42739130434785</c:v>
                </c:pt>
                <c:pt idx="32">
                  <c:v>137.16800000000001</c:v>
                </c:pt>
                <c:pt idx="33">
                  <c:v>132.96285714285716</c:v>
                </c:pt>
                <c:pt idx="34">
                  <c:v>138.26499999999999</c:v>
                </c:pt>
                <c:pt idx="35">
                  <c:v>134.90947368421055</c:v>
                </c:pt>
                <c:pt idx="36">
                  <c:v>119.17545454545453</c:v>
                </c:pt>
                <c:pt idx="37">
                  <c:v>109.81894736842105</c:v>
                </c:pt>
                <c:pt idx="38">
                  <c:v>110.65799999999999</c:v>
                </c:pt>
                <c:pt idx="39">
                  <c:v>118.39318181818179</c:v>
                </c:pt>
                <c:pt idx="40">
                  <c:v>119.93857142857145</c:v>
                </c:pt>
                <c:pt idx="41">
                  <c:v>121.78450000000001</c:v>
                </c:pt>
                <c:pt idx="42">
                  <c:v>121.60478260869564</c:v>
                </c:pt>
                <c:pt idx="43">
                  <c:v>116.92090909090908</c:v>
                </c:pt>
                <c:pt idx="44">
                  <c:v>121.4095238095238</c:v>
                </c:pt>
                <c:pt idx="45">
                  <c:v>123.78086956521737</c:v>
                </c:pt>
                <c:pt idx="46">
                  <c:v>127.45842105263158</c:v>
                </c:pt>
                <c:pt idx="47">
                  <c:v>126.79684210526318</c:v>
                </c:pt>
                <c:pt idx="48">
                  <c:v>126.07590909090912</c:v>
                </c:pt>
                <c:pt idx="49">
                  <c:v>124.32649999999998</c:v>
                </c:pt>
                <c:pt idx="50">
                  <c:v>126.49736842105264</c:v>
                </c:pt>
                <c:pt idx="51">
                  <c:v>124.64850000000001</c:v>
                </c:pt>
                <c:pt idx="52">
                  <c:v>119.9714285714286</c:v>
                </c:pt>
                <c:pt idx="53">
                  <c:v>120.59849999999999</c:v>
                </c:pt>
                <c:pt idx="54">
                  <c:v>120.34173913043479</c:v>
                </c:pt>
                <c:pt idx="55">
                  <c:v>123.53761904761905</c:v>
                </c:pt>
                <c:pt idx="56">
                  <c:v>122.49227272727272</c:v>
                </c:pt>
                <c:pt idx="57">
                  <c:v>121.73347826086965</c:v>
                </c:pt>
                <c:pt idx="58">
                  <c:v>124.03473684210527</c:v>
                </c:pt>
                <c:pt idx="59">
                  <c:v>125.66249999999999</c:v>
                </c:pt>
                <c:pt idx="60">
                  <c:v>121.98238095238096</c:v>
                </c:pt>
                <c:pt idx="61">
                  <c:v>116.89222222222222</c:v>
                </c:pt>
                <c:pt idx="62">
                  <c:v>118.09954545454542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9F-4BA0-8B25-79CD524A7BDD}"/>
            </c:ext>
          </c:extLst>
        </c:ser>
        <c:ser>
          <c:idx val="0"/>
          <c:order val="1"/>
          <c:tx>
            <c:v>Paridade Exp - PFO</c:v>
          </c:tx>
          <c:spPr>
            <a:ln w="28575" cap="rnd">
              <a:solidFill>
                <a:schemeClr val="tx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'Modelo Soja'!$C$3:$C$65</c:f>
              <c:numCache>
                <c:formatCode>mmm\-yy</c:formatCode>
                <c:ptCount val="63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</c:numCache>
            </c:numRef>
          </c:cat>
          <c:val>
            <c:numRef>
              <c:f>'Modelo Soja'!$AY$3:$AY$65</c:f>
              <c:numCache>
                <c:formatCode>_(* #,##0.00_);_(* \(#,##0.00\);_(* "-"??_);_(@_)</c:formatCode>
                <c:ptCount val="63"/>
                <c:pt idx="0">
                  <c:v>155.84040000000002</c:v>
                </c:pt>
                <c:pt idx="1">
                  <c:v>158.44595555555554</c:v>
                </c:pt>
                <c:pt idx="2">
                  <c:v>159.85573913043478</c:v>
                </c:pt>
                <c:pt idx="3">
                  <c:v>163.52270000000001</c:v>
                </c:pt>
                <c:pt idx="4">
                  <c:v>166.00005714285714</c:v>
                </c:pt>
                <c:pt idx="5">
                  <c:v>151.27571428571432</c:v>
                </c:pt>
                <c:pt idx="6">
                  <c:v>156.97545454545454</c:v>
                </c:pt>
                <c:pt idx="7">
                  <c:v>160.57801818181818</c:v>
                </c:pt>
                <c:pt idx="8">
                  <c:v>161.49304761904762</c:v>
                </c:pt>
                <c:pt idx="9">
                  <c:v>162.3775</c:v>
                </c:pt>
                <c:pt idx="10">
                  <c:v>159.80600000000004</c:v>
                </c:pt>
                <c:pt idx="11">
                  <c:v>162.23503809523808</c:v>
                </c:pt>
                <c:pt idx="12">
                  <c:v>175.35447619047616</c:v>
                </c:pt>
                <c:pt idx="13">
                  <c:v>194.19259999999997</c:v>
                </c:pt>
                <c:pt idx="14">
                  <c:v>196.02649090909091</c:v>
                </c:pt>
                <c:pt idx="15">
                  <c:v>180.0027789473684</c:v>
                </c:pt>
                <c:pt idx="16">
                  <c:v>183.87640000000005</c:v>
                </c:pt>
                <c:pt idx="17">
                  <c:v>182.66659047619044</c:v>
                </c:pt>
                <c:pt idx="18">
                  <c:v>179.89999999999998</c:v>
                </c:pt>
                <c:pt idx="19">
                  <c:v>174.67312173913044</c:v>
                </c:pt>
                <c:pt idx="20">
                  <c:v>172.46491428571426</c:v>
                </c:pt>
                <c:pt idx="21">
                  <c:v>171.02880000000002</c:v>
                </c:pt>
                <c:pt idx="22">
                  <c:v>171.78349999999998</c:v>
                </c:pt>
                <c:pt idx="23">
                  <c:v>170.83519999999999</c:v>
                </c:pt>
                <c:pt idx="24">
                  <c:v>168.12540000000001</c:v>
                </c:pt>
                <c:pt idx="25">
                  <c:v>161.29171111111111</c:v>
                </c:pt>
                <c:pt idx="26">
                  <c:v>151.18201739130433</c:v>
                </c:pt>
                <c:pt idx="27">
                  <c:v>135.13277777777779</c:v>
                </c:pt>
                <c:pt idx="28">
                  <c:v>122.97</c:v>
                </c:pt>
                <c:pt idx="29">
                  <c:v>123.21428571428574</c:v>
                </c:pt>
                <c:pt idx="30">
                  <c:v>135.07666666666671</c:v>
                </c:pt>
                <c:pt idx="31">
                  <c:v>138.51110434782612</c:v>
                </c:pt>
                <c:pt idx="32">
                  <c:v>135.34039999999999</c:v>
                </c:pt>
                <c:pt idx="33">
                  <c:v>130.20090476190478</c:v>
                </c:pt>
                <c:pt idx="34">
                  <c:v>136.05400000000003</c:v>
                </c:pt>
                <c:pt idx="35">
                  <c:v>135.08684210526312</c:v>
                </c:pt>
                <c:pt idx="36">
                  <c:v>116.17069090909089</c:v>
                </c:pt>
                <c:pt idx="37">
                  <c:v>106.80716842105264</c:v>
                </c:pt>
                <c:pt idx="38">
                  <c:v>106.3142</c:v>
                </c:pt>
                <c:pt idx="39">
                  <c:v>113.41863636363637</c:v>
                </c:pt>
                <c:pt idx="40">
                  <c:v>119.46847142857143</c:v>
                </c:pt>
                <c:pt idx="41">
                  <c:v>123.66829999999999</c:v>
                </c:pt>
                <c:pt idx="42">
                  <c:v>124.40367826086955</c:v>
                </c:pt>
                <c:pt idx="43">
                  <c:v>118.34272727272723</c:v>
                </c:pt>
                <c:pt idx="44">
                  <c:v>122.86079047619045</c:v>
                </c:pt>
                <c:pt idx="45">
                  <c:v>123.30391304347823</c:v>
                </c:pt>
                <c:pt idx="46">
                  <c:v>125.54421052631574</c:v>
                </c:pt>
                <c:pt idx="47">
                  <c:v>125.44421052631579</c:v>
                </c:pt>
                <c:pt idx="48">
                  <c:v>125.21090909090908</c:v>
                </c:pt>
                <c:pt idx="49">
                  <c:v>122.29899999999999</c:v>
                </c:pt>
                <c:pt idx="50">
                  <c:v>121.73315789473683</c:v>
                </c:pt>
                <c:pt idx="51">
                  <c:v>122.54950000000002</c:v>
                </c:pt>
                <c:pt idx="52">
                  <c:v>120.78761904761907</c:v>
                </c:pt>
                <c:pt idx="53">
                  <c:v>121.62900000000005</c:v>
                </c:pt>
                <c:pt idx="54">
                  <c:v>121.6978260869565</c:v>
                </c:pt>
                <c:pt idx="55">
                  <c:v>123.77404761904758</c:v>
                </c:pt>
                <c:pt idx="56">
                  <c:v>122.73045454545456</c:v>
                </c:pt>
                <c:pt idx="57">
                  <c:v>121.38260869565218</c:v>
                </c:pt>
                <c:pt idx="58">
                  <c:v>122.10042631578948</c:v>
                </c:pt>
                <c:pt idx="59">
                  <c:v>123.84530000000001</c:v>
                </c:pt>
                <c:pt idx="60">
                  <c:v>119.86904761904758</c:v>
                </c:pt>
                <c:pt idx="61">
                  <c:v>112.63000000000001</c:v>
                </c:pt>
                <c:pt idx="62">
                  <c:v>113.42181818181815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09F-4BA0-8B25-79CD524A7BDD}"/>
            </c:ext>
          </c:extLst>
        </c:ser>
        <c:ser>
          <c:idx val="1"/>
          <c:order val="2"/>
          <c:tx>
            <c:v>Disponivel PFO</c:v>
          </c:tx>
          <c:spPr>
            <a:ln w="2857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'Modelo Soja'!$C$3:$C$65</c:f>
              <c:numCache>
                <c:formatCode>mmm\-yy</c:formatCode>
                <c:ptCount val="63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</c:numCache>
            </c:numRef>
          </c:cat>
          <c:val>
            <c:numRef>
              <c:f>'Modelo Soja'!$AH$3:$AH$65</c:f>
              <c:numCache>
                <c:formatCode>_(* #,##0.00_);_(* \(#,##0.00\);_(* "-"??_);_(@_)</c:formatCode>
                <c:ptCount val="63"/>
                <c:pt idx="0">
                  <c:v>159.50700000000001</c:v>
                </c:pt>
                <c:pt idx="1">
                  <c:v>162.62555555555554</c:v>
                </c:pt>
                <c:pt idx="2">
                  <c:v>167.30173913043478</c:v>
                </c:pt>
                <c:pt idx="3">
                  <c:v>171.26450000000003</c:v>
                </c:pt>
                <c:pt idx="4">
                  <c:v>171.90285714285716</c:v>
                </c:pt>
                <c:pt idx="5">
                  <c:v>156.31571428571431</c:v>
                </c:pt>
                <c:pt idx="6">
                  <c:v>161.29545454545453</c:v>
                </c:pt>
                <c:pt idx="7">
                  <c:v>165.81181818181818</c:v>
                </c:pt>
                <c:pt idx="8">
                  <c:v>167.28904761904761</c:v>
                </c:pt>
                <c:pt idx="9">
                  <c:v>167.86750000000001</c:v>
                </c:pt>
                <c:pt idx="10">
                  <c:v>164.21600000000004</c:v>
                </c:pt>
                <c:pt idx="11">
                  <c:v>167.73523809523809</c:v>
                </c:pt>
                <c:pt idx="12">
                  <c:v>183.01047619047617</c:v>
                </c:pt>
                <c:pt idx="13">
                  <c:v>200.35999999999996</c:v>
                </c:pt>
                <c:pt idx="14">
                  <c:v>202.68409090909091</c:v>
                </c:pt>
                <c:pt idx="15">
                  <c:v>186.4515789473684</c:v>
                </c:pt>
                <c:pt idx="16">
                  <c:v>191.71000000000004</c:v>
                </c:pt>
                <c:pt idx="17">
                  <c:v>188.76619047619045</c:v>
                </c:pt>
                <c:pt idx="18">
                  <c:v>185.89999999999998</c:v>
                </c:pt>
                <c:pt idx="19">
                  <c:v>181.68652173913043</c:v>
                </c:pt>
                <c:pt idx="20">
                  <c:v>179.64571428571426</c:v>
                </c:pt>
                <c:pt idx="21">
                  <c:v>178.37700000000001</c:v>
                </c:pt>
                <c:pt idx="22">
                  <c:v>179.76349999999996</c:v>
                </c:pt>
                <c:pt idx="23">
                  <c:v>179.04999999999998</c:v>
                </c:pt>
                <c:pt idx="24">
                  <c:v>176.57500000000002</c:v>
                </c:pt>
                <c:pt idx="25">
                  <c:v>169.97611111111112</c:v>
                </c:pt>
                <c:pt idx="26">
                  <c:v>159.23521739130433</c:v>
                </c:pt>
                <c:pt idx="27">
                  <c:v>142.9327777777778</c:v>
                </c:pt>
                <c:pt idx="28">
                  <c:v>130.47</c:v>
                </c:pt>
                <c:pt idx="29">
                  <c:v>130.41428571428574</c:v>
                </c:pt>
                <c:pt idx="30">
                  <c:v>142.2766666666667</c:v>
                </c:pt>
                <c:pt idx="31">
                  <c:v>146.32130434782613</c:v>
                </c:pt>
                <c:pt idx="32">
                  <c:v>144.69499999999999</c:v>
                </c:pt>
                <c:pt idx="33">
                  <c:v>141.41190476190476</c:v>
                </c:pt>
                <c:pt idx="34">
                  <c:v>145.85950000000003</c:v>
                </c:pt>
                <c:pt idx="35">
                  <c:v>143.48684210526312</c:v>
                </c:pt>
                <c:pt idx="36">
                  <c:v>125.25409090909089</c:v>
                </c:pt>
                <c:pt idx="37">
                  <c:v>115.30736842105264</c:v>
                </c:pt>
                <c:pt idx="38">
                  <c:v>114.752</c:v>
                </c:pt>
                <c:pt idx="39">
                  <c:v>121.60863636363636</c:v>
                </c:pt>
                <c:pt idx="40">
                  <c:v>127.28857142857143</c:v>
                </c:pt>
                <c:pt idx="41">
                  <c:v>131.11849999999998</c:v>
                </c:pt>
                <c:pt idx="42">
                  <c:v>131.65347826086955</c:v>
                </c:pt>
                <c:pt idx="43">
                  <c:v>126.18772727272723</c:v>
                </c:pt>
                <c:pt idx="44">
                  <c:v>130.63619047619045</c:v>
                </c:pt>
                <c:pt idx="45">
                  <c:v>131.88391304347823</c:v>
                </c:pt>
                <c:pt idx="46">
                  <c:v>133.79421052631574</c:v>
                </c:pt>
                <c:pt idx="47">
                  <c:v>133.24421052631578</c:v>
                </c:pt>
                <c:pt idx="48">
                  <c:v>133.16090909090909</c:v>
                </c:pt>
                <c:pt idx="49">
                  <c:v>130.999</c:v>
                </c:pt>
                <c:pt idx="50">
                  <c:v>130.43315789473684</c:v>
                </c:pt>
                <c:pt idx="51">
                  <c:v>129.98950000000002</c:v>
                </c:pt>
                <c:pt idx="52">
                  <c:v>127.80761904761907</c:v>
                </c:pt>
                <c:pt idx="53">
                  <c:v>128.22900000000004</c:v>
                </c:pt>
                <c:pt idx="54">
                  <c:v>129.1978260869565</c:v>
                </c:pt>
                <c:pt idx="55">
                  <c:v>132.09904761904758</c:v>
                </c:pt>
                <c:pt idx="56">
                  <c:v>131.50545454545457</c:v>
                </c:pt>
                <c:pt idx="57">
                  <c:v>131.10260869565218</c:v>
                </c:pt>
                <c:pt idx="58">
                  <c:v>131.93052631578948</c:v>
                </c:pt>
                <c:pt idx="59">
                  <c:v>133.78550000000001</c:v>
                </c:pt>
                <c:pt idx="60">
                  <c:v>129.16904761904757</c:v>
                </c:pt>
                <c:pt idx="61">
                  <c:v>122.00500000000001</c:v>
                </c:pt>
                <c:pt idx="62">
                  <c:v>122.79681818181815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09F-4BA0-8B25-79CD524A7B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35050368"/>
        <c:axId val="1235061888"/>
      </c:lineChart>
      <c:catAx>
        <c:axId val="123505036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35061888"/>
        <c:crosses val="autoZero"/>
        <c:auto val="1"/>
        <c:lblAlgn val="ctr"/>
        <c:lblOffset val="100"/>
        <c:noMultiLvlLbl val="0"/>
      </c:catAx>
      <c:valAx>
        <c:axId val="1235061888"/>
        <c:scaling>
          <c:orientation val="minMax"/>
          <c:min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numFmt formatCode="_(* #,##0_);_(* \(#,##0\);_(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35050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2669488188976377"/>
          <c:y val="4.2244823563721161E-2"/>
          <c:w val="0.75772112860892393"/>
          <c:h val="7.8125546806649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2553368328958885E-2"/>
          <c:y val="5.0925925925925923E-2"/>
          <c:w val="0.87689107611548545"/>
          <c:h val="0.80616506270049582"/>
        </c:manualLayout>
      </c:layout>
      <c:lineChart>
        <c:grouping val="standard"/>
        <c:varyColors val="0"/>
        <c:ser>
          <c:idx val="2"/>
          <c:order val="0"/>
          <c:tx>
            <c:v>Balcão - Ijui</c:v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'Modelo Soja'!$N$3:$N$65</c:f>
              <c:numCache>
                <c:formatCode>_(* #,##0.00_);_(* \(#,##0.00\);_(* "-"??_);_(@_)</c:formatCode>
                <c:ptCount val="63"/>
                <c:pt idx="0">
                  <c:v>151.22199999999995</c:v>
                </c:pt>
                <c:pt idx="1">
                  <c:v>155.75055555555556</c:v>
                </c:pt>
                <c:pt idx="2">
                  <c:v>162.27217391304347</c:v>
                </c:pt>
                <c:pt idx="3">
                  <c:v>166.88750000000002</c:v>
                </c:pt>
                <c:pt idx="4">
                  <c:v>164.11142857142855</c:v>
                </c:pt>
                <c:pt idx="5">
                  <c:v>148.68380952380954</c:v>
                </c:pt>
                <c:pt idx="6">
                  <c:v>151.49818181818179</c:v>
                </c:pt>
                <c:pt idx="7">
                  <c:v>156.47772727272724</c:v>
                </c:pt>
                <c:pt idx="8">
                  <c:v>157.57952380952386</c:v>
                </c:pt>
                <c:pt idx="9">
                  <c:v>158.93899999999999</c:v>
                </c:pt>
                <c:pt idx="10">
                  <c:v>156.90600000000001</c:v>
                </c:pt>
                <c:pt idx="11">
                  <c:v>161.47523809523813</c:v>
                </c:pt>
                <c:pt idx="12">
                  <c:v>175.0704761904762</c:v>
                </c:pt>
                <c:pt idx="13">
                  <c:v>191.77473684210528</c:v>
                </c:pt>
                <c:pt idx="14">
                  <c:v>197.51000000000002</c:v>
                </c:pt>
                <c:pt idx="15">
                  <c:v>180.85210526315791</c:v>
                </c:pt>
                <c:pt idx="16">
                  <c:v>183.38954545454541</c:v>
                </c:pt>
                <c:pt idx="17">
                  <c:v>179.90666666666664</c:v>
                </c:pt>
                <c:pt idx="18">
                  <c:v>176.23857142857145</c:v>
                </c:pt>
                <c:pt idx="19">
                  <c:v>173.47391304347823</c:v>
                </c:pt>
                <c:pt idx="20">
                  <c:v>171.04142857142858</c:v>
                </c:pt>
                <c:pt idx="21">
                  <c:v>169.5855</c:v>
                </c:pt>
                <c:pt idx="22">
                  <c:v>171.85150000000004</c:v>
                </c:pt>
                <c:pt idx="23">
                  <c:v>170.82000000000002</c:v>
                </c:pt>
                <c:pt idx="24">
                  <c:v>168.61090909090913</c:v>
                </c:pt>
                <c:pt idx="25">
                  <c:v>164.28888888888889</c:v>
                </c:pt>
                <c:pt idx="26">
                  <c:v>156.15260869565216</c:v>
                </c:pt>
                <c:pt idx="27">
                  <c:v>139.05722222222224</c:v>
                </c:pt>
                <c:pt idx="28">
                  <c:v>123.51818181818184</c:v>
                </c:pt>
                <c:pt idx="29">
                  <c:v>123.95095238095234</c:v>
                </c:pt>
                <c:pt idx="30">
                  <c:v>134.94190476190477</c:v>
                </c:pt>
                <c:pt idx="31">
                  <c:v>138.23086956521738</c:v>
                </c:pt>
                <c:pt idx="32">
                  <c:v>137.23849999999999</c:v>
                </c:pt>
                <c:pt idx="33">
                  <c:v>132.78952380952381</c:v>
                </c:pt>
                <c:pt idx="34">
                  <c:v>137.90799999999999</c:v>
                </c:pt>
                <c:pt idx="35">
                  <c:v>135.79315789473685</c:v>
                </c:pt>
                <c:pt idx="36">
                  <c:v>119.4127272727273</c:v>
                </c:pt>
                <c:pt idx="37">
                  <c:v>109.71157894736842</c:v>
                </c:pt>
                <c:pt idx="38">
                  <c:v>110.27049999999997</c:v>
                </c:pt>
                <c:pt idx="39">
                  <c:v>118.47727272727273</c:v>
                </c:pt>
                <c:pt idx="40">
                  <c:v>120.3847619047619</c:v>
                </c:pt>
                <c:pt idx="41">
                  <c:v>121.83949999999997</c:v>
                </c:pt>
                <c:pt idx="42">
                  <c:v>120.31217391304349</c:v>
                </c:pt>
                <c:pt idx="43">
                  <c:v>116.87090909090908</c:v>
                </c:pt>
                <c:pt idx="44">
                  <c:v>120.70666666666664</c:v>
                </c:pt>
                <c:pt idx="45">
                  <c:v>122.63000000000001</c:v>
                </c:pt>
                <c:pt idx="46">
                  <c:v>126.21473684210524</c:v>
                </c:pt>
                <c:pt idx="47">
                  <c:v>125.91368421052634</c:v>
                </c:pt>
                <c:pt idx="48">
                  <c:v>125.26954545454542</c:v>
                </c:pt>
                <c:pt idx="49">
                  <c:v>123.78849999999996</c:v>
                </c:pt>
                <c:pt idx="50">
                  <c:v>126.48578947368424</c:v>
                </c:pt>
                <c:pt idx="51">
                  <c:v>124.62950000000004</c:v>
                </c:pt>
                <c:pt idx="52">
                  <c:v>119.18047619047618</c:v>
                </c:pt>
                <c:pt idx="53">
                  <c:v>119.83250000000001</c:v>
                </c:pt>
                <c:pt idx="54">
                  <c:v>120.12565217391305</c:v>
                </c:pt>
                <c:pt idx="55">
                  <c:v>123.26714285714286</c:v>
                </c:pt>
                <c:pt idx="56">
                  <c:v>122.1259090909091</c:v>
                </c:pt>
                <c:pt idx="57">
                  <c:v>121.12521739130435</c:v>
                </c:pt>
                <c:pt idx="58">
                  <c:v>123.16947368421052</c:v>
                </c:pt>
                <c:pt idx="59">
                  <c:v>124.76199999999997</c:v>
                </c:pt>
                <c:pt idx="60">
                  <c:v>120.82285714285715</c:v>
                </c:pt>
                <c:pt idx="61">
                  <c:v>116.16833333333335</c:v>
                </c:pt>
                <c:pt idx="62">
                  <c:v>118.19000000000001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81-465F-84EB-E1987F333DBD}"/>
            </c:ext>
          </c:extLst>
        </c:ser>
        <c:ser>
          <c:idx val="0"/>
          <c:order val="1"/>
          <c:tx>
            <c:v>Paridade Exp Ijui</c:v>
          </c:tx>
          <c:spPr>
            <a:ln w="28575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'Modelo Soja'!$C$3:$C$65</c:f>
              <c:numCache>
                <c:formatCode>mmm\-yy</c:formatCode>
                <c:ptCount val="63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</c:numCache>
            </c:numRef>
          </c:cat>
          <c:val>
            <c:numRef>
              <c:f>'Modelo Soja'!$AX$3:$AX$65</c:f>
              <c:numCache>
                <c:formatCode>_(* #,##0.00_);_(* \(#,##0.00\);_(* "-"??_);_(@_)</c:formatCode>
                <c:ptCount val="63"/>
                <c:pt idx="0">
                  <c:v>157.85769999999999</c:v>
                </c:pt>
                <c:pt idx="1">
                  <c:v>159.93953333333332</c:v>
                </c:pt>
                <c:pt idx="2">
                  <c:v>160.95495652173915</c:v>
                </c:pt>
                <c:pt idx="3">
                  <c:v>164.0865</c:v>
                </c:pt>
                <c:pt idx="4">
                  <c:v>166.75000000000006</c:v>
                </c:pt>
                <c:pt idx="5">
                  <c:v>151.14543809523809</c:v>
                </c:pt>
                <c:pt idx="6">
                  <c:v>157.05192727272726</c:v>
                </c:pt>
                <c:pt idx="7">
                  <c:v>161.23174545454543</c:v>
                </c:pt>
                <c:pt idx="8">
                  <c:v>162.10417142857142</c:v>
                </c:pt>
                <c:pt idx="9">
                  <c:v>163.0121</c:v>
                </c:pt>
                <c:pt idx="10">
                  <c:v>160.18170000000001</c:v>
                </c:pt>
                <c:pt idx="11">
                  <c:v>163.38192380952381</c:v>
                </c:pt>
                <c:pt idx="12">
                  <c:v>176.75918095238097</c:v>
                </c:pt>
                <c:pt idx="13">
                  <c:v>195.68872631578949</c:v>
                </c:pt>
                <c:pt idx="14">
                  <c:v>197.05583636363636</c:v>
                </c:pt>
                <c:pt idx="15">
                  <c:v>181.0285789473684</c:v>
                </c:pt>
                <c:pt idx="16">
                  <c:v>184.87054545454546</c:v>
                </c:pt>
                <c:pt idx="17">
                  <c:v>184.83763809523811</c:v>
                </c:pt>
                <c:pt idx="18">
                  <c:v>179.97714285714284</c:v>
                </c:pt>
                <c:pt idx="19">
                  <c:v>176.64650434782612</c:v>
                </c:pt>
                <c:pt idx="20">
                  <c:v>173.98552380952378</c:v>
                </c:pt>
                <c:pt idx="21">
                  <c:v>171.9453</c:v>
                </c:pt>
                <c:pt idx="22">
                  <c:v>172.57200000000003</c:v>
                </c:pt>
                <c:pt idx="23">
                  <c:v>172.05333333333331</c:v>
                </c:pt>
                <c:pt idx="24">
                  <c:v>169.6527272727273</c:v>
                </c:pt>
                <c:pt idx="25">
                  <c:v>162.59500000000003</c:v>
                </c:pt>
                <c:pt idx="26">
                  <c:v>153.22334782608692</c:v>
                </c:pt>
                <c:pt idx="27">
                  <c:v>134.92833333333334</c:v>
                </c:pt>
                <c:pt idx="28">
                  <c:v>125.68555454545455</c:v>
                </c:pt>
                <c:pt idx="29">
                  <c:v>126.18829523809524</c:v>
                </c:pt>
                <c:pt idx="30">
                  <c:v>138.13686666666666</c:v>
                </c:pt>
                <c:pt idx="31">
                  <c:v>141.08695652173915</c:v>
                </c:pt>
                <c:pt idx="32">
                  <c:v>137.93749999999997</c:v>
                </c:pt>
                <c:pt idx="33">
                  <c:v>135.11857142857141</c:v>
                </c:pt>
                <c:pt idx="34">
                  <c:v>139.10250000000002</c:v>
                </c:pt>
                <c:pt idx="35">
                  <c:v>135.65473684210525</c:v>
                </c:pt>
                <c:pt idx="36">
                  <c:v>116.37909090909093</c:v>
                </c:pt>
                <c:pt idx="37">
                  <c:v>107.18664210526319</c:v>
                </c:pt>
                <c:pt idx="38">
                  <c:v>108.1842</c:v>
                </c:pt>
                <c:pt idx="39">
                  <c:v>113.76941818181817</c:v>
                </c:pt>
                <c:pt idx="40">
                  <c:v>120.41678095238095</c:v>
                </c:pt>
                <c:pt idx="41">
                  <c:v>123.9547</c:v>
                </c:pt>
                <c:pt idx="42">
                  <c:v>123.05173913043478</c:v>
                </c:pt>
                <c:pt idx="43">
                  <c:v>119.04809090909093</c:v>
                </c:pt>
                <c:pt idx="44">
                  <c:v>122.3112857142857</c:v>
                </c:pt>
                <c:pt idx="45">
                  <c:v>123.72217391304346</c:v>
                </c:pt>
                <c:pt idx="46">
                  <c:v>125.80947368421053</c:v>
                </c:pt>
                <c:pt idx="47">
                  <c:v>126.40052631578946</c:v>
                </c:pt>
                <c:pt idx="48">
                  <c:v>125.99661818181815</c:v>
                </c:pt>
                <c:pt idx="49">
                  <c:v>122.48000000000003</c:v>
                </c:pt>
                <c:pt idx="50">
                  <c:v>120.50684210526317</c:v>
                </c:pt>
                <c:pt idx="51">
                  <c:v>124.1345</c:v>
                </c:pt>
                <c:pt idx="52">
                  <c:v>121.61190476190474</c:v>
                </c:pt>
                <c:pt idx="53">
                  <c:v>122.35000000000004</c:v>
                </c:pt>
                <c:pt idx="54">
                  <c:v>122.46891304347825</c:v>
                </c:pt>
                <c:pt idx="55">
                  <c:v>124.93523809523808</c:v>
                </c:pt>
                <c:pt idx="56">
                  <c:v>124.48343636363634</c:v>
                </c:pt>
                <c:pt idx="57">
                  <c:v>121.79434782608693</c:v>
                </c:pt>
                <c:pt idx="58">
                  <c:v>124.10250000000002</c:v>
                </c:pt>
                <c:pt idx="59">
                  <c:v>125.657</c:v>
                </c:pt>
                <c:pt idx="60">
                  <c:v>123.27285714285713</c:v>
                </c:pt>
                <c:pt idx="61">
                  <c:v>114.60888888888887</c:v>
                </c:pt>
                <c:pt idx="62">
                  <c:v>115.99772727272729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81-465F-84EB-E1987F333DBD}"/>
            </c:ext>
          </c:extLst>
        </c:ser>
        <c:ser>
          <c:idx val="1"/>
          <c:order val="2"/>
          <c:tx>
            <c:v>Disponível - Ijui</c:v>
          </c:tx>
          <c:spPr>
            <a:ln w="2857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'Modelo Soja'!$C$3:$C$65</c:f>
              <c:numCache>
                <c:formatCode>mmm\-yy</c:formatCode>
                <c:ptCount val="63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</c:numCache>
            </c:numRef>
          </c:cat>
          <c:val>
            <c:numRef>
              <c:f>'Modelo Soja'!$AG$3:$AG$65</c:f>
              <c:numCache>
                <c:formatCode>_(* #,##0.00_);_(* \(#,##0.00\);_(* "-"??_);_(@_)</c:formatCode>
                <c:ptCount val="63"/>
                <c:pt idx="0">
                  <c:v>161.0275</c:v>
                </c:pt>
                <c:pt idx="1">
                  <c:v>163.6283333333333</c:v>
                </c:pt>
                <c:pt idx="2">
                  <c:v>168.34695652173914</c:v>
                </c:pt>
                <c:pt idx="3">
                  <c:v>171.36449999999999</c:v>
                </c:pt>
                <c:pt idx="4">
                  <c:v>172.45000000000005</c:v>
                </c:pt>
                <c:pt idx="5">
                  <c:v>156.83523809523808</c:v>
                </c:pt>
                <c:pt idx="6">
                  <c:v>161.71272727272725</c:v>
                </c:pt>
                <c:pt idx="7">
                  <c:v>166.23454545454544</c:v>
                </c:pt>
                <c:pt idx="8">
                  <c:v>167.57857142857142</c:v>
                </c:pt>
                <c:pt idx="9">
                  <c:v>168.14750000000001</c:v>
                </c:pt>
                <c:pt idx="10">
                  <c:v>164.7465</c:v>
                </c:pt>
                <c:pt idx="11">
                  <c:v>168.9595238095238</c:v>
                </c:pt>
                <c:pt idx="12">
                  <c:v>184.06238095238098</c:v>
                </c:pt>
                <c:pt idx="13">
                  <c:v>201.24052631578948</c:v>
                </c:pt>
                <c:pt idx="14">
                  <c:v>203.21363636363637</c:v>
                </c:pt>
                <c:pt idx="15">
                  <c:v>187.00157894736842</c:v>
                </c:pt>
                <c:pt idx="16">
                  <c:v>192.21454545454546</c:v>
                </c:pt>
                <c:pt idx="17">
                  <c:v>190.38523809523809</c:v>
                </c:pt>
                <c:pt idx="18">
                  <c:v>187.23714285714283</c:v>
                </c:pt>
                <c:pt idx="19">
                  <c:v>183.34130434782611</c:v>
                </c:pt>
                <c:pt idx="20">
                  <c:v>180.87952380952379</c:v>
                </c:pt>
                <c:pt idx="21">
                  <c:v>179.0385</c:v>
                </c:pt>
                <c:pt idx="22">
                  <c:v>180.79200000000003</c:v>
                </c:pt>
                <c:pt idx="23">
                  <c:v>180.21333333333331</c:v>
                </c:pt>
                <c:pt idx="24">
                  <c:v>177.7527272727273</c:v>
                </c:pt>
                <c:pt idx="25">
                  <c:v>170.63500000000002</c:v>
                </c:pt>
                <c:pt idx="26">
                  <c:v>160.71434782608694</c:v>
                </c:pt>
                <c:pt idx="27">
                  <c:v>142.87833333333333</c:v>
                </c:pt>
                <c:pt idx="28">
                  <c:v>133.06045454545455</c:v>
                </c:pt>
                <c:pt idx="29">
                  <c:v>132.98809523809524</c:v>
                </c:pt>
                <c:pt idx="30">
                  <c:v>144.93666666666667</c:v>
                </c:pt>
                <c:pt idx="31">
                  <c:v>148.73695652173916</c:v>
                </c:pt>
                <c:pt idx="32">
                  <c:v>147.16249999999997</c:v>
                </c:pt>
                <c:pt idx="33">
                  <c:v>142.3185714285714</c:v>
                </c:pt>
                <c:pt idx="34">
                  <c:v>147.05250000000001</c:v>
                </c:pt>
                <c:pt idx="35">
                  <c:v>144.35473684210524</c:v>
                </c:pt>
                <c:pt idx="36">
                  <c:v>125.67909090909093</c:v>
                </c:pt>
                <c:pt idx="37">
                  <c:v>115.6868421052632</c:v>
                </c:pt>
                <c:pt idx="38">
                  <c:v>115.545</c:v>
                </c:pt>
                <c:pt idx="39">
                  <c:v>121.22681818181817</c:v>
                </c:pt>
                <c:pt idx="40">
                  <c:v>127.84238095238095</c:v>
                </c:pt>
                <c:pt idx="41">
                  <c:v>131.3485</c:v>
                </c:pt>
                <c:pt idx="42">
                  <c:v>130.43173913043478</c:v>
                </c:pt>
                <c:pt idx="43">
                  <c:v>126.20909090909093</c:v>
                </c:pt>
                <c:pt idx="44">
                  <c:v>130.8042857142857</c:v>
                </c:pt>
                <c:pt idx="45">
                  <c:v>132.12217391304347</c:v>
                </c:pt>
                <c:pt idx="46">
                  <c:v>133.90947368421052</c:v>
                </c:pt>
                <c:pt idx="47">
                  <c:v>134.20052631578946</c:v>
                </c:pt>
                <c:pt idx="48">
                  <c:v>134.19681818181814</c:v>
                </c:pt>
                <c:pt idx="49">
                  <c:v>131.40500000000003</c:v>
                </c:pt>
                <c:pt idx="50">
                  <c:v>129.80684210526317</c:v>
                </c:pt>
                <c:pt idx="51">
                  <c:v>131.4545</c:v>
                </c:pt>
                <c:pt idx="52">
                  <c:v>128.66190476190474</c:v>
                </c:pt>
                <c:pt idx="53">
                  <c:v>129.02500000000003</c:v>
                </c:pt>
                <c:pt idx="54">
                  <c:v>129.89391304347825</c:v>
                </c:pt>
                <c:pt idx="55">
                  <c:v>133.33523809523808</c:v>
                </c:pt>
                <c:pt idx="56">
                  <c:v>132.83363636363634</c:v>
                </c:pt>
                <c:pt idx="57">
                  <c:v>131.09434782608693</c:v>
                </c:pt>
                <c:pt idx="58">
                  <c:v>133.23000000000002</c:v>
                </c:pt>
                <c:pt idx="59">
                  <c:v>134.61199999999999</c:v>
                </c:pt>
                <c:pt idx="60">
                  <c:v>132.27285714285713</c:v>
                </c:pt>
                <c:pt idx="61">
                  <c:v>123.90888888888887</c:v>
                </c:pt>
                <c:pt idx="62">
                  <c:v>125.29772727272729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281-465F-84EB-E1987F333D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35050368"/>
        <c:axId val="1235061888"/>
      </c:lineChart>
      <c:catAx>
        <c:axId val="123505036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35061888"/>
        <c:crosses val="autoZero"/>
        <c:auto val="1"/>
        <c:lblAlgn val="ctr"/>
        <c:lblOffset val="100"/>
        <c:noMultiLvlLbl val="0"/>
      </c:catAx>
      <c:valAx>
        <c:axId val="1235061888"/>
        <c:scaling>
          <c:orientation val="minMax"/>
          <c:min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35050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2669488188976377"/>
          <c:y val="4.2244823563721161E-2"/>
          <c:w val="0.75772112860892393"/>
          <c:h val="7.8125546806649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Crush</a:t>
            </a:r>
            <a:r>
              <a:rPr lang="pt-BR" baseline="0"/>
              <a:t> margin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'Modelo Crushing Margin'!$F$2</c:f>
              <c:strCache>
                <c:ptCount val="1"/>
                <c:pt idx="0">
                  <c:v>Sorriso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'Modelo Crushing Margin'!$E$3:$E$65</c:f>
              <c:numCache>
                <c:formatCode>mmm\-yy</c:formatCode>
                <c:ptCount val="63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</c:numCache>
            </c:numRef>
          </c:cat>
          <c:val>
            <c:numRef>
              <c:f>'Modelo Crushing Margin'!$F$3:$F$65</c:f>
              <c:numCache>
                <c:formatCode>_-* #,##0_-;\-* #,##0_-;_-* "-"??_-;_-@_-</c:formatCode>
                <c:ptCount val="6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F7-4036-AF3A-53C8C1854205}"/>
            </c:ext>
          </c:extLst>
        </c:ser>
        <c:ser>
          <c:idx val="2"/>
          <c:order val="1"/>
          <c:tx>
            <c:strRef>
              <c:f>'Modelo Crushing Margin'!$I$2</c:f>
              <c:strCache>
                <c:ptCount val="1"/>
                <c:pt idx="0">
                  <c:v>Londrina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'Modelo Crushing Margin'!$E$3:$E$65</c:f>
              <c:numCache>
                <c:formatCode>mmm\-yy</c:formatCode>
                <c:ptCount val="63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</c:numCache>
            </c:numRef>
          </c:cat>
          <c:val>
            <c:numRef>
              <c:f>'Modelo Crushing Margin'!$I$3:$I$65</c:f>
              <c:numCache>
                <c:formatCode>_-* #,##0_-;\-* #,##0_-;_-* "-"??_-;_-@_-</c:formatCode>
                <c:ptCount val="6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CF7-4036-AF3A-53C8C1854205}"/>
            </c:ext>
          </c:extLst>
        </c:ser>
        <c:ser>
          <c:idx val="5"/>
          <c:order val="2"/>
          <c:tx>
            <c:strRef>
              <c:f>'Modelo Crushing Margin'!$K$2</c:f>
              <c:strCache>
                <c:ptCount val="1"/>
                <c:pt idx="0">
                  <c:v>Passo Fundo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'Modelo Crushing Margin'!$E$3:$E$65</c:f>
              <c:numCache>
                <c:formatCode>mmm\-yy</c:formatCode>
                <c:ptCount val="63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</c:numCache>
            </c:numRef>
          </c:cat>
          <c:val>
            <c:numRef>
              <c:f>'Modelo Crushing Margin'!$K$3:$K$65</c:f>
              <c:numCache>
                <c:formatCode>_-* #,##0_-;\-* #,##0_-;_-* "-"??_-;_-@_-</c:formatCode>
                <c:ptCount val="6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CF7-4036-AF3A-53C8C18542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28304991"/>
        <c:axId val="1328291071"/>
      </c:lineChart>
      <c:dateAx>
        <c:axId val="1328304991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28291071"/>
        <c:crosses val="autoZero"/>
        <c:auto val="1"/>
        <c:lblOffset val="100"/>
        <c:baseTimeUnit val="months"/>
      </c:dateAx>
      <c:valAx>
        <c:axId val="1328291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283049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8.4456692913385825E-2"/>
          <c:y val="0.82291557305336838"/>
          <c:w val="0.86997550306211713"/>
          <c:h val="0.1493066491688538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330336832895888"/>
          <c:y val="0.17171296296296296"/>
          <c:w val="0.85234930008748921"/>
          <c:h val="0.65454469233012536"/>
        </c:manualLayout>
      </c:layout>
      <c:lineChart>
        <c:grouping val="standard"/>
        <c:varyColors val="0"/>
        <c:ser>
          <c:idx val="0"/>
          <c:order val="0"/>
          <c:tx>
            <c:v>Disponivel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'Modelo Crushing Margin'!$P$3:$P$65</c:f>
              <c:numCache>
                <c:formatCode>mmm\-yy</c:formatCode>
                <c:ptCount val="63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</c:numCache>
            </c:numRef>
          </c:cat>
          <c:val>
            <c:numRef>
              <c:f>'Modelo Crushing Margin'!$R$3:$R$65</c:f>
              <c:numCache>
                <c:formatCode>_(* #,##0.00_);_(* \(#,##0.00\);_(* "-"??_);_(@_)</c:formatCode>
                <c:ptCount val="6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DC-42B0-AE01-C115EDB39F46}"/>
            </c:ext>
          </c:extLst>
        </c:ser>
        <c:ser>
          <c:idx val="1"/>
          <c:order val="1"/>
          <c:tx>
            <c:v>Par Export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'Modelo Crushing Margin'!$P$3:$P$65</c:f>
              <c:numCache>
                <c:formatCode>mmm\-yy</c:formatCode>
                <c:ptCount val="63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</c:numCache>
            </c:numRef>
          </c:cat>
          <c:val>
            <c:numRef>
              <c:f>'Modelo Crushing Margin'!$G$3:$G$65</c:f>
              <c:numCache>
                <c:formatCode>_-* #,##0_-;\-* #,##0_-;_-* "-"??_-;_-@_-</c:formatCode>
                <c:ptCount val="6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1DC-42B0-AE01-C115EDB39F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5171568"/>
        <c:axId val="305175408"/>
      </c:lineChart>
      <c:dateAx>
        <c:axId val="30517156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05175408"/>
        <c:crosses val="autoZero"/>
        <c:auto val="1"/>
        <c:lblOffset val="100"/>
        <c:baseTimeUnit val="months"/>
      </c:dateAx>
      <c:valAx>
        <c:axId val="305175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05171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9509711286089241"/>
          <c:y val="0.62115667833187516"/>
          <c:w val="0.51879177602799653"/>
          <c:h val="0.156251093613298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385892388451444"/>
          <c:y val="5.5555555555555552E-2"/>
          <c:w val="0.86558552055992999"/>
          <c:h val="0.89814814814814814"/>
        </c:manualLayout>
      </c:layout>
      <c:lineChart>
        <c:grouping val="standard"/>
        <c:varyColors val="0"/>
        <c:ser>
          <c:idx val="0"/>
          <c:order val="0"/>
          <c:tx>
            <c:strRef>
              <c:f>'Modelo Crushing Margin'!$U$38</c:f>
              <c:strCache>
                <c:ptCount val="1"/>
                <c:pt idx="0">
                  <c:v>Stonex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'Modelo Crushing Margin'!$P$39:$P$65</c:f>
              <c:numCache>
                <c:formatCode>mmm\-yy</c:formatCode>
                <c:ptCount val="27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</c:numCache>
            </c:numRef>
          </c:cat>
          <c:val>
            <c:numRef>
              <c:f>'Modelo Crushing Margin'!$U$39:$U$65</c:f>
              <c:numCache>
                <c:formatCode>_(* #,##0.00_);_(* \(#,##0.00\);_(* "-"??_);_(@_)</c:formatCode>
                <c:ptCount val="27"/>
                <c:pt idx="0">
                  <c:v>284.70270833333274</c:v>
                </c:pt>
                <c:pt idx="1">
                  <c:v>285.9854999999996</c:v>
                </c:pt>
                <c:pt idx="2">
                  <c:v>158.97833333333327</c:v>
                </c:pt>
                <c:pt idx="3">
                  <c:v>148.00916666666623</c:v>
                </c:pt>
                <c:pt idx="4">
                  <c:v>252.65416666666616</c:v>
                </c:pt>
                <c:pt idx="5">
                  <c:v>257.44208333333302</c:v>
                </c:pt>
                <c:pt idx="6">
                  <c:v>369.95270833333302</c:v>
                </c:pt>
                <c:pt idx="7">
                  <c:v>247.767333333333</c:v>
                </c:pt>
                <c:pt idx="8">
                  <c:v>124.12499999999987</c:v>
                </c:pt>
                <c:pt idx="9">
                  <c:v>-18.799999999999841</c:v>
                </c:pt>
                <c:pt idx="10">
                  <c:v>29.250000000000099</c:v>
                </c:pt>
                <c:pt idx="11">
                  <c:v>21.616666666666649</c:v>
                </c:pt>
                <c:pt idx="12">
                  <c:v>410.5999999999998</c:v>
                </c:pt>
                <c:pt idx="13">
                  <c:v>405.33333333333303</c:v>
                </c:pt>
                <c:pt idx="14">
                  <c:v>226.49999999999977</c:v>
                </c:pt>
                <c:pt idx="15">
                  <c:v>176.74999999999974</c:v>
                </c:pt>
                <c:pt idx="16">
                  <c:v>209.933333333333</c:v>
                </c:pt>
                <c:pt idx="17">
                  <c:v>174.20833333333292</c:v>
                </c:pt>
                <c:pt idx="18">
                  <c:v>147.67333333333286</c:v>
                </c:pt>
                <c:pt idx="19">
                  <c:v>70.183333333332925</c:v>
                </c:pt>
                <c:pt idx="20">
                  <c:v>200.70833333333303</c:v>
                </c:pt>
                <c:pt idx="21">
                  <c:v>307.4999999999996</c:v>
                </c:pt>
                <c:pt idx="22">
                  <c:v>403.91666666666652</c:v>
                </c:pt>
                <c:pt idx="23">
                  <c:v>297.83333333333303</c:v>
                </c:pt>
                <c:pt idx="24">
                  <c:v>318.53333333333302</c:v>
                </c:pt>
                <c:pt idx="25">
                  <c:v>366.41666666666629</c:v>
                </c:pt>
                <c:pt idx="26">
                  <c:v>324.166666666666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02-432D-AE26-726307EE3EBC}"/>
            </c:ext>
          </c:extLst>
        </c:ser>
        <c:ser>
          <c:idx val="1"/>
          <c:order val="1"/>
          <c:tx>
            <c:v>Disponível</c:v>
          </c:tx>
          <c:spPr>
            <a:ln w="2857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'Modelo Crushing Margin'!$P$39:$P$65</c:f>
              <c:numCache>
                <c:formatCode>mmm\-yy</c:formatCode>
                <c:ptCount val="27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</c:numCache>
            </c:numRef>
          </c:cat>
          <c:val>
            <c:numRef>
              <c:f>'Modelo Crushing Margin'!$R$39:$R$65</c:f>
              <c:numCache>
                <c:formatCode>_(* #,##0.00_);_(* \(#,##0.00\);_(* "-"??_);_(@_)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102-432D-AE26-726307EE3EBC}"/>
            </c:ext>
          </c:extLst>
        </c:ser>
        <c:ser>
          <c:idx val="2"/>
          <c:order val="2"/>
          <c:tx>
            <c:v>Par Export</c:v>
          </c:tx>
          <c:spPr>
            <a:ln w="28575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'Modelo Crushing Margin'!$G$39:$G$65</c:f>
              <c:numCache>
                <c:formatCode>_-* #,##0_-;\-* #,##0_-;_-* "-"??_-;_-@_-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102-432D-AE26-726307EE3E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8467408"/>
        <c:axId val="318465968"/>
      </c:lineChart>
      <c:dateAx>
        <c:axId val="31846740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18465968"/>
        <c:crosses val="autoZero"/>
        <c:auto val="1"/>
        <c:lblOffset val="100"/>
        <c:baseTimeUnit val="months"/>
      </c:dateAx>
      <c:valAx>
        <c:axId val="318465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numFmt formatCode="_(* #,##0_);_(* \(#,##0\);_(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18467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5924912510936132"/>
          <c:y val="1.2441309419655879E-2"/>
          <c:w val="0.6629730971128609"/>
          <c:h val="0.2343766404199475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201227034120735"/>
          <c:y val="0.17171296296296296"/>
          <c:w val="0.8493217410323709"/>
          <c:h val="0.66222987751531059"/>
        </c:manualLayout>
      </c:layout>
      <c:lineChart>
        <c:grouping val="standard"/>
        <c:varyColors val="0"/>
        <c:ser>
          <c:idx val="0"/>
          <c:order val="0"/>
          <c:tx>
            <c:strRef>
              <c:f>'Modelo Crushing Margin'!$L$2</c:f>
              <c:strCache>
                <c:ptCount val="1"/>
                <c:pt idx="0">
                  <c:v>LRV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'Modelo Crushing Margin'!$E$3:$E$65</c:f>
              <c:numCache>
                <c:formatCode>mmm\-yy</c:formatCode>
                <c:ptCount val="63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</c:numCache>
            </c:numRef>
          </c:cat>
          <c:val>
            <c:numRef>
              <c:f>'Modelo Crushing Margin'!$L$3:$L$65</c:f>
              <c:numCache>
                <c:formatCode>0</c:formatCode>
                <c:ptCount val="6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4C-4968-A325-54BB10E47D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96624848"/>
        <c:axId val="1896618608"/>
      </c:lineChart>
      <c:dateAx>
        <c:axId val="189662484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96618608"/>
        <c:crosses val="autoZero"/>
        <c:auto val="1"/>
        <c:lblOffset val="100"/>
        <c:baseTimeUnit val="months"/>
      </c:dateAx>
      <c:valAx>
        <c:axId val="1896618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R$/ ton</a:t>
                </a:r>
              </a:p>
            </c:rich>
          </c:tx>
          <c:layout>
            <c:manualLayout>
              <c:xMode val="edge"/>
              <c:yMode val="edge"/>
              <c:x val="2.208223972003499E-3"/>
              <c:y val="0.3442166083406240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96624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8303149606299212E-2"/>
          <c:y val="0.13368110236220473"/>
          <c:w val="0.87025743657042864"/>
          <c:h val="0.69105096237970243"/>
        </c:manualLayout>
      </c:layout>
      <c:lineChart>
        <c:grouping val="standard"/>
        <c:varyColors val="0"/>
        <c:ser>
          <c:idx val="0"/>
          <c:order val="0"/>
          <c:tx>
            <c:strRef>
              <c:f>'Modelo Farelo'!$L$2</c:f>
              <c:strCache>
                <c:ptCount val="1"/>
                <c:pt idx="0">
                  <c:v>Rondonopolis, MT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'Modelo Farelo'!$C$3:$C$65</c:f>
              <c:numCache>
                <c:formatCode>mmm\-yy</c:formatCode>
                <c:ptCount val="63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</c:numCache>
            </c:numRef>
          </c:cat>
          <c:val>
            <c:numRef>
              <c:f>'Modelo Farelo'!$L$3:$L$65</c:f>
              <c:numCache>
                <c:formatCode>_-* #,##0_-;\-* #,##0_-;_-* "-"??_-;_-@_-</c:formatCode>
                <c:ptCount val="63"/>
                <c:pt idx="0">
                  <c:v>2593.3873333333336</c:v>
                </c:pt>
                <c:pt idx="1">
                  <c:v>2580.9659999999999</c:v>
                </c:pt>
                <c:pt idx="2">
                  <c:v>2199.139550724638</c:v>
                </c:pt>
                <c:pt idx="3">
                  <c:v>2380.7683333333334</c:v>
                </c:pt>
                <c:pt idx="4">
                  <c:v>2399.4542105263158</c:v>
                </c:pt>
                <c:pt idx="5">
                  <c:v>2351.4916666666668</c:v>
                </c:pt>
                <c:pt idx="6">
                  <c:v>2193.4194444444438</c:v>
                </c:pt>
                <c:pt idx="7">
                  <c:v>2250.9657142857145</c:v>
                </c:pt>
                <c:pt idx="8">
                  <c:v>2233.1582352941168</c:v>
                </c:pt>
                <c:pt idx="9">
                  <c:v>2227.5691666666667</c:v>
                </c:pt>
                <c:pt idx="10">
                  <c:v>2137.7745000000004</c:v>
                </c:pt>
                <c:pt idx="11">
                  <c:v>2250.8838095238098</c:v>
                </c:pt>
                <c:pt idx="12">
                  <c:v>2489.0482352941171</c:v>
                </c:pt>
                <c:pt idx="13">
                  <c:v>2634.0839999999998</c:v>
                </c:pt>
                <c:pt idx="14">
                  <c:v>2521.92</c:v>
                </c:pt>
                <c:pt idx="15">
                  <c:v>2386.4666666666667</c:v>
                </c:pt>
                <c:pt idx="16">
                  <c:v>2258.3818181818178</c:v>
                </c:pt>
                <c:pt idx="17">
                  <c:v>2287.600952380953</c:v>
                </c:pt>
                <c:pt idx="18">
                  <c:v>2444.651904761904</c:v>
                </c:pt>
                <c:pt idx="19">
                  <c:v>2434.0122727272733</c:v>
                </c:pt>
                <c:pt idx="20">
                  <c:v>2447.1884999999993</c:v>
                </c:pt>
                <c:pt idx="21">
                  <c:v>2502.0754999999999</c:v>
                </c:pt>
                <c:pt idx="22">
                  <c:v>2455.5252631578951</c:v>
                </c:pt>
                <c:pt idx="23">
                  <c:v>2574.3320000000003</c:v>
                </c:pt>
                <c:pt idx="24">
                  <c:v>2712.2999999999997</c:v>
                </c:pt>
                <c:pt idx="25">
                  <c:v>2695.6890909090907</c:v>
                </c:pt>
                <c:pt idx="26">
                  <c:v>2517</c:v>
                </c:pt>
                <c:pt idx="27">
                  <c:v>2236.2322222222224</c:v>
                </c:pt>
                <c:pt idx="28">
                  <c:v>2097.4890909090918</c:v>
                </c:pt>
                <c:pt idx="29">
                  <c:v>2018.7080952380948</c:v>
                </c:pt>
                <c:pt idx="30">
                  <c:v>2047.2514285714285</c:v>
                </c:pt>
                <c:pt idx="31">
                  <c:v>2016.1686363636363</c:v>
                </c:pt>
                <c:pt idx="32">
                  <c:v>2041.1380000000004</c:v>
                </c:pt>
                <c:pt idx="33">
                  <c:v>2069.0935294117644</c:v>
                </c:pt>
                <c:pt idx="34">
                  <c:v>2286.84</c:v>
                </c:pt>
                <c:pt idx="35">
                  <c:v>1984.4883333333335</c:v>
                </c:pt>
                <c:pt idx="36">
                  <c:v>1895.9386363636368</c:v>
                </c:pt>
                <c:pt idx="37">
                  <c:v>1753.7015789473685</c:v>
                </c:pt>
                <c:pt idx="38">
                  <c:v>1664.8545000000001</c:v>
                </c:pt>
                <c:pt idx="39">
                  <c:v>1686.1072727272724</c:v>
                </c:pt>
                <c:pt idx="40">
                  <c:v>1985.0714285714287</c:v>
                </c:pt>
                <c:pt idx="41">
                  <c:v>2012.1490000000001</c:v>
                </c:pt>
                <c:pt idx="42">
                  <c:v>1962.9895652173911</c:v>
                </c:pt>
                <c:pt idx="43">
                  <c:v>1938.4890909090916</c:v>
                </c:pt>
                <c:pt idx="44">
                  <c:v>1986.7313333333334</c:v>
                </c:pt>
                <c:pt idx="45">
                  <c:v>2008.3391304347826</c:v>
                </c:pt>
                <c:pt idx="46">
                  <c:v>1902.9478947368425</c:v>
                </c:pt>
                <c:pt idx="47">
                  <c:v>1949.9068421052634</c:v>
                </c:pt>
                <c:pt idx="48">
                  <c:v>1889.6013636363632</c:v>
                </c:pt>
                <c:pt idx="49">
                  <c:v>1677.2085000000002</c:v>
                </c:pt>
                <c:pt idx="50">
                  <c:v>1699.2905263157893</c:v>
                </c:pt>
                <c:pt idx="51">
                  <c:v>1693.367777777778</c:v>
                </c:pt>
                <c:pt idx="52">
                  <c:v>1610.7164285714287</c:v>
                </c:pt>
                <c:pt idx="53">
                  <c:v>1576.81</c:v>
                </c:pt>
                <c:pt idx="54">
                  <c:v>1465.4404347826082</c:v>
                </c:pt>
                <c:pt idx="55">
                  <c:v>1484.9444999999998</c:v>
                </c:pt>
                <c:pt idx="56">
                  <c:v>1501.390909090909</c:v>
                </c:pt>
                <c:pt idx="57">
                  <c:v>1438.1621739130437</c:v>
                </c:pt>
                <c:pt idx="58">
                  <c:v>1536.7394736842105</c:v>
                </c:pt>
                <c:pt idx="59">
                  <c:v>1563.3260000000002</c:v>
                </c:pt>
                <c:pt idx="60">
                  <c:v>1493.3157142857144</c:v>
                </c:pt>
                <c:pt idx="61">
                  <c:v>1585.38</c:v>
                </c:pt>
                <c:pt idx="62">
                  <c:v>1575.2533333333333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3B-4F92-BFD9-5FAD4B243B81}"/>
            </c:ext>
          </c:extLst>
        </c:ser>
        <c:ser>
          <c:idx val="1"/>
          <c:order val="1"/>
          <c:tx>
            <c:strRef>
              <c:f>'Modelo Farelo'!$O$2</c:f>
              <c:strCache>
                <c:ptCount val="1"/>
                <c:pt idx="0">
                  <c:v>MT IMEA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'Modelo Farelo'!$C$3:$C$65</c:f>
              <c:numCache>
                <c:formatCode>mmm\-yy</c:formatCode>
                <c:ptCount val="63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</c:numCache>
            </c:numRef>
          </c:cat>
          <c:val>
            <c:numRef>
              <c:f>'Modelo Farelo'!$O$3:$O$65</c:f>
              <c:numCache>
                <c:formatCode>General</c:formatCode>
                <c:ptCount val="6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3B-4F92-BFD9-5FAD4B243B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8304512"/>
        <c:axId val="958304992"/>
      </c:lineChart>
      <c:dateAx>
        <c:axId val="958304512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58304992"/>
        <c:crosses val="autoZero"/>
        <c:auto val="1"/>
        <c:lblOffset val="100"/>
        <c:baseTimeUnit val="months"/>
      </c:dateAx>
      <c:valAx>
        <c:axId val="958304992"/>
        <c:scaling>
          <c:orientation val="minMax"/>
          <c:min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58304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Rondonópolis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0766447944006999"/>
          <c:y val="0.17171296296296296"/>
          <c:w val="0.86177996500437448"/>
          <c:h val="0.67415135608048993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'Modelo Farelo'!$C$3:$C$65</c:f>
              <c:numCache>
                <c:formatCode>mmm\-yy</c:formatCode>
                <c:ptCount val="63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</c:numCache>
            </c:numRef>
          </c:cat>
          <c:val>
            <c:numRef>
              <c:f>'Modelo Farelo'!$L$3:$L$65</c:f>
              <c:numCache>
                <c:formatCode>_-* #,##0_-;\-* #,##0_-;_-* "-"??_-;_-@_-</c:formatCode>
                <c:ptCount val="63"/>
                <c:pt idx="0">
                  <c:v>2593.3873333333336</c:v>
                </c:pt>
                <c:pt idx="1">
                  <c:v>2580.9659999999999</c:v>
                </c:pt>
                <c:pt idx="2">
                  <c:v>2199.139550724638</c:v>
                </c:pt>
                <c:pt idx="3">
                  <c:v>2380.7683333333334</c:v>
                </c:pt>
                <c:pt idx="4">
                  <c:v>2399.4542105263158</c:v>
                </c:pt>
                <c:pt idx="5">
                  <c:v>2351.4916666666668</c:v>
                </c:pt>
                <c:pt idx="6">
                  <c:v>2193.4194444444438</c:v>
                </c:pt>
                <c:pt idx="7">
                  <c:v>2250.9657142857145</c:v>
                </c:pt>
                <c:pt idx="8">
                  <c:v>2233.1582352941168</c:v>
                </c:pt>
                <c:pt idx="9">
                  <c:v>2227.5691666666667</c:v>
                </c:pt>
                <c:pt idx="10">
                  <c:v>2137.7745000000004</c:v>
                </c:pt>
                <c:pt idx="11">
                  <c:v>2250.8838095238098</c:v>
                </c:pt>
                <c:pt idx="12">
                  <c:v>2489.0482352941171</c:v>
                </c:pt>
                <c:pt idx="13">
                  <c:v>2634.0839999999998</c:v>
                </c:pt>
                <c:pt idx="14">
                  <c:v>2521.92</c:v>
                </c:pt>
                <c:pt idx="15">
                  <c:v>2386.4666666666667</c:v>
                </c:pt>
                <c:pt idx="16">
                  <c:v>2258.3818181818178</c:v>
                </c:pt>
                <c:pt idx="17">
                  <c:v>2287.600952380953</c:v>
                </c:pt>
                <c:pt idx="18">
                  <c:v>2444.651904761904</c:v>
                </c:pt>
                <c:pt idx="19">
                  <c:v>2434.0122727272733</c:v>
                </c:pt>
                <c:pt idx="20">
                  <c:v>2447.1884999999993</c:v>
                </c:pt>
                <c:pt idx="21">
                  <c:v>2502.0754999999999</c:v>
                </c:pt>
                <c:pt idx="22">
                  <c:v>2455.5252631578951</c:v>
                </c:pt>
                <c:pt idx="23">
                  <c:v>2574.3320000000003</c:v>
                </c:pt>
                <c:pt idx="24">
                  <c:v>2712.2999999999997</c:v>
                </c:pt>
                <c:pt idx="25">
                  <c:v>2695.6890909090907</c:v>
                </c:pt>
                <c:pt idx="26">
                  <c:v>2517</c:v>
                </c:pt>
                <c:pt idx="27">
                  <c:v>2236.2322222222224</c:v>
                </c:pt>
                <c:pt idx="28">
                  <c:v>2097.4890909090918</c:v>
                </c:pt>
                <c:pt idx="29">
                  <c:v>2018.7080952380948</c:v>
                </c:pt>
                <c:pt idx="30">
                  <c:v>2047.2514285714285</c:v>
                </c:pt>
                <c:pt idx="31">
                  <c:v>2016.1686363636363</c:v>
                </c:pt>
                <c:pt idx="32">
                  <c:v>2041.1380000000004</c:v>
                </c:pt>
                <c:pt idx="33">
                  <c:v>2069.0935294117644</c:v>
                </c:pt>
                <c:pt idx="34">
                  <c:v>2286.84</c:v>
                </c:pt>
                <c:pt idx="35">
                  <c:v>1984.4883333333335</c:v>
                </c:pt>
                <c:pt idx="36">
                  <c:v>1895.9386363636368</c:v>
                </c:pt>
                <c:pt idx="37">
                  <c:v>1753.7015789473685</c:v>
                </c:pt>
                <c:pt idx="38">
                  <c:v>1664.8545000000001</c:v>
                </c:pt>
                <c:pt idx="39">
                  <c:v>1686.1072727272724</c:v>
                </c:pt>
                <c:pt idx="40">
                  <c:v>1985.0714285714287</c:v>
                </c:pt>
                <c:pt idx="41">
                  <c:v>2012.1490000000001</c:v>
                </c:pt>
                <c:pt idx="42">
                  <c:v>1962.9895652173911</c:v>
                </c:pt>
                <c:pt idx="43">
                  <c:v>1938.4890909090916</c:v>
                </c:pt>
                <c:pt idx="44">
                  <c:v>1986.7313333333334</c:v>
                </c:pt>
                <c:pt idx="45">
                  <c:v>2008.3391304347826</c:v>
                </c:pt>
                <c:pt idx="46">
                  <c:v>1902.9478947368425</c:v>
                </c:pt>
                <c:pt idx="47">
                  <c:v>1949.9068421052634</c:v>
                </c:pt>
                <c:pt idx="48">
                  <c:v>1889.6013636363632</c:v>
                </c:pt>
                <c:pt idx="49">
                  <c:v>1677.2085000000002</c:v>
                </c:pt>
                <c:pt idx="50">
                  <c:v>1699.2905263157893</c:v>
                </c:pt>
                <c:pt idx="51">
                  <c:v>1693.367777777778</c:v>
                </c:pt>
                <c:pt idx="52">
                  <c:v>1610.7164285714287</c:v>
                </c:pt>
                <c:pt idx="53">
                  <c:v>1576.81</c:v>
                </c:pt>
                <c:pt idx="54">
                  <c:v>1465.4404347826082</c:v>
                </c:pt>
                <c:pt idx="55">
                  <c:v>1484.9444999999998</c:v>
                </c:pt>
                <c:pt idx="56">
                  <c:v>1501.390909090909</c:v>
                </c:pt>
                <c:pt idx="57">
                  <c:v>1438.1621739130437</c:v>
                </c:pt>
                <c:pt idx="58">
                  <c:v>1536.7394736842105</c:v>
                </c:pt>
                <c:pt idx="59">
                  <c:v>1563.3260000000002</c:v>
                </c:pt>
                <c:pt idx="60">
                  <c:v>1493.3157142857144</c:v>
                </c:pt>
                <c:pt idx="61">
                  <c:v>1585.38</c:v>
                </c:pt>
                <c:pt idx="62">
                  <c:v>1575.2533333333333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D8-4760-B7AE-214C3F36BD9E}"/>
            </c:ext>
          </c:extLst>
        </c:ser>
        <c:ser>
          <c:idx val="1"/>
          <c:order val="1"/>
          <c:tx>
            <c:v>IMEA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'Modelo Farelo'!$C$3:$C$65</c:f>
              <c:numCache>
                <c:formatCode>mmm\-yy</c:formatCode>
                <c:ptCount val="63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</c:numCache>
            </c:numRef>
          </c:cat>
          <c:val>
            <c:numRef>
              <c:f>'Modelo Farelo'!$O$3:$O$65</c:f>
              <c:numCache>
                <c:formatCode>General</c:formatCode>
                <c:ptCount val="6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DD8-4760-B7AE-214C3F36BD9E}"/>
            </c:ext>
          </c:extLst>
        </c:ser>
        <c:ser>
          <c:idx val="2"/>
          <c:order val="2"/>
          <c:tx>
            <c:v>Paridde Exp</c:v>
          </c:tx>
          <c:spPr>
            <a:ln w="28575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'Modelo Farelo'!$C$3:$C$65</c:f>
              <c:numCache>
                <c:formatCode>mmm\-yy</c:formatCode>
                <c:ptCount val="63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</c:numCache>
            </c:numRef>
          </c:cat>
          <c:val>
            <c:numRef>
              <c:f>'Modelo Farelo'!$AC$3:$AC$65</c:f>
              <c:numCache>
                <c:formatCode>_-* #,##0_-;\-* #,##0_-;_-* "-"??_-;_-@_-</c:formatCode>
                <c:ptCount val="6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DD8-4760-B7AE-214C3F36BD9E}"/>
            </c:ext>
          </c:extLst>
        </c:ser>
        <c:ser>
          <c:idx val="3"/>
          <c:order val="3"/>
          <c:tx>
            <c:v>Porto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'Modelo Farelo'!$R$3:$R$65</c:f>
              <c:numCache>
                <c:formatCode>_-* #,##0_-;\-* #,##0_-;_-* "-"??_-;_-@_-</c:formatCode>
                <c:ptCount val="6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DD8-4760-B7AE-214C3F36BD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48850144"/>
        <c:axId val="1748859264"/>
      </c:lineChart>
      <c:dateAx>
        <c:axId val="1748850144"/>
        <c:scaling>
          <c:orientation val="minMax"/>
          <c:min val="44927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48859264"/>
        <c:crosses val="autoZero"/>
        <c:auto val="1"/>
        <c:lblOffset val="100"/>
        <c:baseTimeUnit val="months"/>
      </c:dateAx>
      <c:valAx>
        <c:axId val="1748859264"/>
        <c:scaling>
          <c:orientation val="minMax"/>
          <c:min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48850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9435498687664043"/>
          <c:y val="0.16261519393409152"/>
          <c:w val="0.66083486439195105"/>
          <c:h val="7.8125546806649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Casacavel PR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0766447944006999"/>
          <c:y val="0.17171296296296296"/>
          <c:w val="0.86177996500437448"/>
          <c:h val="0.67415135608048993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'Modelo Farelo'!$C$3:$C$65</c:f>
              <c:numCache>
                <c:formatCode>mmm\-yy</c:formatCode>
                <c:ptCount val="63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</c:numCache>
            </c:numRef>
          </c:cat>
          <c:val>
            <c:numRef>
              <c:f>'Modelo Farelo'!$E$3:$E$65</c:f>
              <c:numCache>
                <c:formatCode>_-* #,##0_-;\-* #,##0_-;_-* "-"??_-;_-@_-</c:formatCode>
                <c:ptCount val="63"/>
                <c:pt idx="0">
                  <c:v>3050.7015000000001</c:v>
                </c:pt>
                <c:pt idx="1">
                  <c:v>3131.5800000000004</c:v>
                </c:pt>
                <c:pt idx="2">
                  <c:v>2613.3204347826086</c:v>
                </c:pt>
                <c:pt idx="3">
                  <c:v>2548.6319999999996</c:v>
                </c:pt>
                <c:pt idx="4">
                  <c:v>2467.0247619047623</c:v>
                </c:pt>
                <c:pt idx="5">
                  <c:v>2290.8747619047622</c:v>
                </c:pt>
                <c:pt idx="6">
                  <c:v>2330.6477272727275</c:v>
                </c:pt>
                <c:pt idx="7">
                  <c:v>2374.6759090909086</c:v>
                </c:pt>
                <c:pt idx="8">
                  <c:v>2366.0133333333324</c:v>
                </c:pt>
                <c:pt idx="9">
                  <c:v>2256.4605000000001</c:v>
                </c:pt>
                <c:pt idx="10">
                  <c:v>2158.4420000000005</c:v>
                </c:pt>
                <c:pt idx="11">
                  <c:v>2290.9566666666669</c:v>
                </c:pt>
                <c:pt idx="12">
                  <c:v>2666.9542857142851</c:v>
                </c:pt>
                <c:pt idx="13">
                  <c:v>3009.302105263158</c:v>
                </c:pt>
                <c:pt idx="14">
                  <c:v>3015.8872727272728</c:v>
                </c:pt>
                <c:pt idx="15">
                  <c:v>2670.988947368422</c:v>
                </c:pt>
                <c:pt idx="16">
                  <c:v>2502.9959090909088</c:v>
                </c:pt>
                <c:pt idx="17">
                  <c:v>2386.5814285714278</c:v>
                </c:pt>
                <c:pt idx="18">
                  <c:v>2497.6319047619045</c:v>
                </c:pt>
                <c:pt idx="19">
                  <c:v>2584.1973913043475</c:v>
                </c:pt>
                <c:pt idx="20">
                  <c:v>2688.7538095238097</c:v>
                </c:pt>
                <c:pt idx="21">
                  <c:v>2839.2804999999994</c:v>
                </c:pt>
                <c:pt idx="22">
                  <c:v>2811.9474999999993</c:v>
                </c:pt>
                <c:pt idx="23">
                  <c:v>2798.3231578947366</c:v>
                </c:pt>
                <c:pt idx="24">
                  <c:v>2826.4881818181816</c:v>
                </c:pt>
                <c:pt idx="25">
                  <c:v>2854.3866666666672</c:v>
                </c:pt>
                <c:pt idx="26">
                  <c:v>2777.8869565217392</c:v>
                </c:pt>
                <c:pt idx="27">
                  <c:v>2503.0844444444442</c:v>
                </c:pt>
                <c:pt idx="28">
                  <c:v>2339.3140909090916</c:v>
                </c:pt>
                <c:pt idx="29">
                  <c:v>2240.1295238095236</c:v>
                </c:pt>
                <c:pt idx="30">
                  <c:v>2285.3338095238091</c:v>
                </c:pt>
                <c:pt idx="31">
                  <c:v>2270.8708695652172</c:v>
                </c:pt>
                <c:pt idx="32">
                  <c:v>2257.4810000000002</c:v>
                </c:pt>
                <c:pt idx="33">
                  <c:v>2286.434285714286</c:v>
                </c:pt>
                <c:pt idx="34">
                  <c:v>2458.1340000000005</c:v>
                </c:pt>
                <c:pt idx="35">
                  <c:v>2505.4215789473687</c:v>
                </c:pt>
                <c:pt idx="36">
                  <c:v>2274.9536363636366</c:v>
                </c:pt>
                <c:pt idx="37">
                  <c:v>2172.0336842105271</c:v>
                </c:pt>
                <c:pt idx="38">
                  <c:v>2119.7865000000006</c:v>
                </c:pt>
                <c:pt idx="39">
                  <c:v>2060.6045454545456</c:v>
                </c:pt>
                <c:pt idx="40">
                  <c:v>2247.2757142857145</c:v>
                </c:pt>
                <c:pt idx="41">
                  <c:v>2316.7220000000007</c:v>
                </c:pt>
                <c:pt idx="42">
                  <c:v>2156.3695652173915</c:v>
                </c:pt>
                <c:pt idx="43">
                  <c:v>1979.3118181818181</c:v>
                </c:pt>
                <c:pt idx="44">
                  <c:v>2066.7852380952377</c:v>
                </c:pt>
                <c:pt idx="45">
                  <c:v>2149.6726086956523</c:v>
                </c:pt>
                <c:pt idx="46">
                  <c:v>2007.6984210526314</c:v>
                </c:pt>
                <c:pt idx="47">
                  <c:v>1917.9410526315785</c:v>
                </c:pt>
                <c:pt idx="48">
                  <c:v>1972.7595454545444</c:v>
                </c:pt>
                <c:pt idx="49">
                  <c:v>1968.0319999999999</c:v>
                </c:pt>
                <c:pt idx="50">
                  <c:v>1823.6768421052627</c:v>
                </c:pt>
                <c:pt idx="51">
                  <c:v>1818.7678947368415</c:v>
                </c:pt>
                <c:pt idx="52">
                  <c:v>1750.7157142857138</c:v>
                </c:pt>
                <c:pt idx="53">
                  <c:v>1772.5554999999999</c:v>
                </c:pt>
                <c:pt idx="54">
                  <c:v>1640.4734782608698</c:v>
                </c:pt>
                <c:pt idx="55">
                  <c:v>1574.8695238095238</c:v>
                </c:pt>
                <c:pt idx="56">
                  <c:v>1621.7709090909091</c:v>
                </c:pt>
                <c:pt idx="57">
                  <c:v>1596.0904347826088</c:v>
                </c:pt>
                <c:pt idx="58">
                  <c:v>1713.957894736842</c:v>
                </c:pt>
                <c:pt idx="59">
                  <c:v>1863.1280000000002</c:v>
                </c:pt>
                <c:pt idx="60">
                  <c:v>1914.5566666666664</c:v>
                </c:pt>
                <c:pt idx="61">
                  <c:v>1893.7277777777781</c:v>
                </c:pt>
                <c:pt idx="62">
                  <c:v>1851.0418181818177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C2-4893-AA81-A78B5D8EA0B7}"/>
            </c:ext>
          </c:extLst>
        </c:ser>
        <c:ser>
          <c:idx val="2"/>
          <c:order val="1"/>
          <c:spPr>
            <a:ln w="28575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'Modelo Farelo'!$C$3:$C$65</c:f>
              <c:numCache>
                <c:formatCode>mmm\-yy</c:formatCode>
                <c:ptCount val="63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</c:numCache>
            </c:numRef>
          </c:cat>
          <c:val>
            <c:numRef>
              <c:f>'Modelo Farelo'!$AD$3:$AD$65</c:f>
              <c:numCache>
                <c:formatCode>_-* #,##0_-;\-* #,##0_-;_-* "-"??_-;_-@_-</c:formatCode>
                <c:ptCount val="6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4C2-4893-AA81-A78B5D8EA0B7}"/>
            </c:ext>
          </c:extLst>
        </c:ser>
        <c:ser>
          <c:idx val="3"/>
          <c:order val="2"/>
          <c:tx>
            <c:v>Porto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'Modelo Farelo'!$R$3:$R$65</c:f>
              <c:numCache>
                <c:formatCode>_-* #,##0_-;\-* #,##0_-;_-* "-"??_-;_-@_-</c:formatCode>
                <c:ptCount val="6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4C2-4893-AA81-A78B5D8EA0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48850144"/>
        <c:axId val="1748859264"/>
      </c:lineChart>
      <c:dateAx>
        <c:axId val="1748850144"/>
        <c:scaling>
          <c:orientation val="minMax"/>
          <c:min val="44927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48859264"/>
        <c:crosses val="autoZero"/>
        <c:auto val="1"/>
        <c:lblOffset val="100"/>
        <c:baseTimeUnit val="months"/>
      </c:dateAx>
      <c:valAx>
        <c:axId val="1748859264"/>
        <c:scaling>
          <c:orientation val="minMax"/>
          <c:min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48850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9435498687664043"/>
          <c:y val="0.16261519393409152"/>
          <c:w val="0.66083486439195105"/>
          <c:h val="7.8125546806649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766447944006999"/>
          <c:y val="0.17171296296296296"/>
          <c:w val="0.81456583552055994"/>
          <c:h val="0.7168726305045202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'Modelo Farelo'!$AS$5</c:f>
              <c:strCache>
                <c:ptCount val="1"/>
                <c:pt idx="0">
                  <c:v>Paridade Exportação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'Modelo Farelo'!$AS$6:$AX$6</c:f>
              <c:strCache>
                <c:ptCount val="6"/>
                <c:pt idx="0">
                  <c:v>Rondonopolis</c:v>
                </c:pt>
                <c:pt idx="1">
                  <c:v>Ponta Gorssa</c:v>
                </c:pt>
                <c:pt idx="2">
                  <c:v>Cascavel</c:v>
                </c:pt>
                <c:pt idx="3">
                  <c:v>Londrina</c:v>
                </c:pt>
                <c:pt idx="4">
                  <c:v>Triangulo</c:v>
                </c:pt>
                <c:pt idx="5">
                  <c:v>Campinas</c:v>
                </c:pt>
              </c:strCache>
            </c:strRef>
          </c:cat>
          <c:val>
            <c:numRef>
              <c:f>'Modelo Farelo'!$AS$7:$AX$7</c:f>
              <c:numCache>
                <c:formatCode>_-* #,##0_-;\-* #,##0_-;_-* "-"??_-;_-@_-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1F-4556-A174-4021D4F56469}"/>
            </c:ext>
          </c:extLst>
        </c:ser>
        <c:ser>
          <c:idx val="1"/>
          <c:order val="1"/>
          <c:tx>
            <c:v>Mercado Interno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'Modelo Farelo'!$AS$6:$AX$6</c:f>
              <c:strCache>
                <c:ptCount val="6"/>
                <c:pt idx="0">
                  <c:v>Rondonopolis</c:v>
                </c:pt>
                <c:pt idx="1">
                  <c:v>Ponta Gorssa</c:v>
                </c:pt>
                <c:pt idx="2">
                  <c:v>Cascavel</c:v>
                </c:pt>
                <c:pt idx="3">
                  <c:v>Londrina</c:v>
                </c:pt>
                <c:pt idx="4">
                  <c:v>Triangulo</c:v>
                </c:pt>
                <c:pt idx="5">
                  <c:v>Campinas</c:v>
                </c:pt>
              </c:strCache>
            </c:strRef>
          </c:cat>
          <c:val>
            <c:numRef>
              <c:f>'Modelo Farelo'!$AS$3:$AX$3</c:f>
              <c:numCache>
                <c:formatCode>_-* #,##0_-;\-* #,##0_-;_-* "-"??_-;_-@_-</c:formatCode>
                <c:ptCount val="6"/>
                <c:pt idx="0">
                  <c:v>2071.3466176772372</c:v>
                </c:pt>
                <c:pt idx="1">
                  <c:v>2312.1179717235727</c:v>
                </c:pt>
                <c:pt idx="2">
                  <c:v>2288.9272698281666</c:v>
                </c:pt>
                <c:pt idx="3">
                  <c:v>2333.2481382894994</c:v>
                </c:pt>
                <c:pt idx="4">
                  <c:v>2264.1864076533002</c:v>
                </c:pt>
                <c:pt idx="5">
                  <c:v>2268.2387214887976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91F-4556-A174-4021D4F564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1922841551"/>
        <c:axId val="1922842031"/>
      </c:barChart>
      <c:catAx>
        <c:axId val="1922841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22842031"/>
        <c:crosses val="autoZero"/>
        <c:auto val="1"/>
        <c:lblAlgn val="ctr"/>
        <c:lblOffset val="100"/>
        <c:noMultiLvlLbl val="0"/>
      </c:catAx>
      <c:valAx>
        <c:axId val="1922842031"/>
        <c:scaling>
          <c:orientation val="minMax"/>
          <c:min val="18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22841551"/>
        <c:crosses val="autoZero"/>
        <c:crossBetween val="between"/>
        <c:majorUnit val="100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3926851898289783"/>
          <c:y val="5.4159375911344478E-3"/>
          <c:w val="0.59447209823294367"/>
          <c:h val="0.156251093613298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5483814523184598E-2"/>
          <c:y val="6.9444444444444448E-2"/>
          <c:w val="0.86451618547681552"/>
          <c:h val="0.8235265383493729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'Modelo Farelo'!$AS$6:$AX$6</c:f>
              <c:strCache>
                <c:ptCount val="6"/>
                <c:pt idx="0">
                  <c:v>Rondonopolis</c:v>
                </c:pt>
                <c:pt idx="1">
                  <c:v>Ponta Gorssa</c:v>
                </c:pt>
                <c:pt idx="2">
                  <c:v>Cascavel</c:v>
                </c:pt>
                <c:pt idx="3">
                  <c:v>Londrina</c:v>
                </c:pt>
                <c:pt idx="4">
                  <c:v>Triangulo</c:v>
                </c:pt>
                <c:pt idx="5">
                  <c:v>Campinas</c:v>
                </c:pt>
              </c:strCache>
            </c:strRef>
          </c:cat>
          <c:val>
            <c:numRef>
              <c:f>'Modelo Farelo'!$AS$9:$AX$9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D6-4FFD-88CF-0F30987A80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7"/>
        <c:axId val="1927271167"/>
        <c:axId val="1927266367"/>
      </c:barChart>
      <c:catAx>
        <c:axId val="1927271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27266367"/>
        <c:crosses val="autoZero"/>
        <c:auto val="1"/>
        <c:lblAlgn val="ctr"/>
        <c:lblOffset val="100"/>
        <c:noMultiLvlLbl val="0"/>
      </c:catAx>
      <c:valAx>
        <c:axId val="1927266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272711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033114610673666"/>
          <c:y val="6.0601851851851851E-2"/>
          <c:w val="0.84911329833770777"/>
          <c:h val="0.66743766404199478"/>
        </c:manualLayout>
      </c:layout>
      <c:lineChart>
        <c:grouping val="standard"/>
        <c:varyColors val="0"/>
        <c:ser>
          <c:idx val="0"/>
          <c:order val="0"/>
          <c:tx>
            <c:strRef>
              <c:f>'Modelo Oleo'!$D$2</c:f>
              <c:strCache>
                <c:ptCount val="1"/>
                <c:pt idx="0">
                  <c:v>São Paulo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'Modelo Oleo'!$C$3:$C$65</c:f>
              <c:numCache>
                <c:formatCode>mmm\-yy</c:formatCode>
                <c:ptCount val="63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</c:numCache>
            </c:numRef>
          </c:cat>
          <c:val>
            <c:numRef>
              <c:f>'Modelo Oleo'!$D$3:$D$65</c:f>
              <c:numCache>
                <c:formatCode>_-* #,##0_-;\-* #,##0_-;_-* "-"??_-;_-@_-</c:formatCode>
                <c:ptCount val="63"/>
                <c:pt idx="0">
                  <c:v>6097.5814999999984</c:v>
                </c:pt>
                <c:pt idx="1">
                  <c:v>5978.8672222222231</c:v>
                </c:pt>
                <c:pt idx="2">
                  <c:v>7045.6608695652167</c:v>
                </c:pt>
                <c:pt idx="3">
                  <c:v>7429.3750000000018</c:v>
                </c:pt>
                <c:pt idx="4">
                  <c:v>7638.496666666666</c:v>
                </c:pt>
                <c:pt idx="5">
                  <c:v>6990.8223809523834</c:v>
                </c:pt>
                <c:pt idx="6">
                  <c:v>7047.86409090909</c:v>
                </c:pt>
                <c:pt idx="7">
                  <c:v>7477.1781818181807</c:v>
                </c:pt>
                <c:pt idx="8">
                  <c:v>7496.1452380952387</c:v>
                </c:pt>
                <c:pt idx="9">
                  <c:v>8236.7200000000012</c:v>
                </c:pt>
                <c:pt idx="10">
                  <c:v>8398.9134999999987</c:v>
                </c:pt>
                <c:pt idx="11">
                  <c:v>8315.286666666665</c:v>
                </c:pt>
                <c:pt idx="12">
                  <c:v>8338.0633333333335</c:v>
                </c:pt>
                <c:pt idx="13">
                  <c:v>8578.1194736842117</c:v>
                </c:pt>
                <c:pt idx="14">
                  <c:v>9353.9549999999981</c:v>
                </c:pt>
                <c:pt idx="15">
                  <c:v>9201.4536842105281</c:v>
                </c:pt>
                <c:pt idx="16">
                  <c:v>9715.5077272727249</c:v>
                </c:pt>
                <c:pt idx="17">
                  <c:v>9168.165714285713</c:v>
                </c:pt>
                <c:pt idx="18">
                  <c:v>8163.08</c:v>
                </c:pt>
                <c:pt idx="19">
                  <c:v>7771.6139130434776</c:v>
                </c:pt>
                <c:pt idx="20">
                  <c:v>7357.0304761904754</c:v>
                </c:pt>
                <c:pt idx="21">
                  <c:v>7218.4325000000008</c:v>
                </c:pt>
                <c:pt idx="22">
                  <c:v>7884.7335000000003</c:v>
                </c:pt>
                <c:pt idx="23">
                  <c:v>7362.7152380952393</c:v>
                </c:pt>
                <c:pt idx="24">
                  <c:v>6945.4250000000002</c:v>
                </c:pt>
                <c:pt idx="25">
                  <c:v>6526.9427777777782</c:v>
                </c:pt>
                <c:pt idx="26">
                  <c:v>6131.8269565217388</c:v>
                </c:pt>
                <c:pt idx="27">
                  <c:v>5486.3366666666661</c:v>
                </c:pt>
                <c:pt idx="28">
                  <c:v>5176.1509090909094</c:v>
                </c:pt>
                <c:pt idx="29">
                  <c:v>4998.2485714285731</c:v>
                </c:pt>
                <c:pt idx="30">
                  <c:v>5091.5790476190477</c:v>
                </c:pt>
                <c:pt idx="31">
                  <c:v>5208.329565217392</c:v>
                </c:pt>
                <c:pt idx="32">
                  <c:v>5246.9394999999995</c:v>
                </c:pt>
                <c:pt idx="33">
                  <c:v>5281.5680952380953</c:v>
                </c:pt>
                <c:pt idx="34">
                  <c:v>5473.7290000000012</c:v>
                </c:pt>
                <c:pt idx="35">
                  <c:v>5471.0536842105275</c:v>
                </c:pt>
                <c:pt idx="36">
                  <c:v>5058.2372727272732</c:v>
                </c:pt>
                <c:pt idx="37">
                  <c:v>4797.5784210526308</c:v>
                </c:pt>
                <c:pt idx="38">
                  <c:v>5097.9975000000004</c:v>
                </c:pt>
                <c:pt idx="39">
                  <c:v>5152.216363636363</c:v>
                </c:pt>
                <c:pt idx="40">
                  <c:v>5116.9052380952389</c:v>
                </c:pt>
                <c:pt idx="41">
                  <c:v>5558.7800000000007</c:v>
                </c:pt>
                <c:pt idx="42">
                  <c:v>6056.3700000000008</c:v>
                </c:pt>
                <c:pt idx="43">
                  <c:v>6317.2481818181814</c:v>
                </c:pt>
                <c:pt idx="44">
                  <c:v>6413.7071428571435</c:v>
                </c:pt>
                <c:pt idx="45">
                  <c:v>6730.6243478260876</c:v>
                </c:pt>
                <c:pt idx="46">
                  <c:v>7351.6515789473669</c:v>
                </c:pt>
                <c:pt idx="47">
                  <c:v>7148.2542105263155</c:v>
                </c:pt>
                <c:pt idx="48">
                  <c:v>6795.7413636363644</c:v>
                </c:pt>
                <c:pt idx="49">
                  <c:v>6658.2194999999992</c:v>
                </c:pt>
                <c:pt idx="50">
                  <c:v>6709.8610526315806</c:v>
                </c:pt>
                <c:pt idx="51">
                  <c:v>6715.6449999999995</c:v>
                </c:pt>
                <c:pt idx="52">
                  <c:v>6422.1623809523799</c:v>
                </c:pt>
                <c:pt idx="53">
                  <c:v>6282.9839999999995</c:v>
                </c:pt>
                <c:pt idx="54">
                  <c:v>6647.0452173913036</c:v>
                </c:pt>
                <c:pt idx="55">
                  <c:v>7070.922380952381</c:v>
                </c:pt>
                <c:pt idx="56">
                  <c:v>7493.8045454545436</c:v>
                </c:pt>
                <c:pt idx="57">
                  <c:v>7470.4295652173914</c:v>
                </c:pt>
                <c:pt idx="58">
                  <c:v>7101.7721052631568</c:v>
                </c:pt>
                <c:pt idx="59">
                  <c:v>6597.4305000000004</c:v>
                </c:pt>
                <c:pt idx="60">
                  <c:v>6522.9728571428568</c:v>
                </c:pt>
                <c:pt idx="61">
                  <c:v>6462.8722222222241</c:v>
                </c:pt>
                <c:pt idx="62">
                  <c:v>6695.1013636363632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0F-4EB4-96B5-04DCB4E72623}"/>
            </c:ext>
          </c:extLst>
        </c:ser>
        <c:ser>
          <c:idx val="1"/>
          <c:order val="1"/>
          <c:tx>
            <c:strRef>
              <c:f>'Modelo Oleo'!$E$2</c:f>
              <c:strCache>
                <c:ptCount val="1"/>
                <c:pt idx="0">
                  <c:v>Paranagua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'Modelo Oleo'!$C$3:$C$65</c:f>
              <c:numCache>
                <c:formatCode>mmm\-yy</c:formatCode>
                <c:ptCount val="63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</c:numCache>
            </c:numRef>
          </c:cat>
          <c:val>
            <c:numRef>
              <c:f>'Modelo Oleo'!$E$3:$E$65</c:f>
              <c:numCache>
                <c:formatCode>_-* #,##0_-;\-* #,##0_-;_-* "-"??_-;_-@_-</c:formatCode>
                <c:ptCount val="63"/>
                <c:pt idx="0">
                  <c:v>5544.4026806526608</c:v>
                </c:pt>
                <c:pt idx="1">
                  <c:v>5747.9166533795596</c:v>
                </c:pt>
                <c:pt idx="2">
                  <c:v>6820.0369806721574</c:v>
                </c:pt>
                <c:pt idx="3">
                  <c:v>6947.0664672199982</c:v>
                </c:pt>
                <c:pt idx="4">
                  <c:v>7124.9095481884588</c:v>
                </c:pt>
                <c:pt idx="5">
                  <c:v>5891.1729976659999</c:v>
                </c:pt>
                <c:pt idx="6">
                  <c:v>6499.823936111</c:v>
                </c:pt>
                <c:pt idx="7">
                  <c:v>6851.8666896382983</c:v>
                </c:pt>
                <c:pt idx="8">
                  <c:v>6866.8014408916988</c:v>
                </c:pt>
                <c:pt idx="9">
                  <c:v>7634.1253795460752</c:v>
                </c:pt>
                <c:pt idx="10">
                  <c:v>7635.589871343499</c:v>
                </c:pt>
                <c:pt idx="11">
                  <c:v>7476.6046034584351</c:v>
                </c:pt>
                <c:pt idx="12">
                  <c:v>7510.4032746190478</c:v>
                </c:pt>
                <c:pt idx="13">
                  <c:v>7888.8914828499983</c:v>
                </c:pt>
                <c:pt idx="14">
                  <c:v>8650.622948695649</c:v>
                </c:pt>
                <c:pt idx="15">
                  <c:v>8622.7853803333328</c:v>
                </c:pt>
                <c:pt idx="16">
                  <c:v>9140.9271790909097</c:v>
                </c:pt>
                <c:pt idx="17">
                  <c:v>8097.9163633636381</c:v>
                </c:pt>
                <c:pt idx="18">
                  <c:v>7066.7722575238095</c:v>
                </c:pt>
                <c:pt idx="19">
                  <c:v>7096.3803166956504</c:v>
                </c:pt>
                <c:pt idx="20">
                  <c:v>6397.7521325000007</c:v>
                </c:pt>
                <c:pt idx="21">
                  <c:v>6730.8277140476175</c:v>
                </c:pt>
                <c:pt idx="22">
                  <c:v>7114.3804593181812</c:v>
                </c:pt>
                <c:pt idx="23">
                  <c:v>6456.5643112727294</c:v>
                </c:pt>
                <c:pt idx="24">
                  <c:v>6101.9268512727258</c:v>
                </c:pt>
                <c:pt idx="25">
                  <c:v>5932.9275063000005</c:v>
                </c:pt>
                <c:pt idx="26">
                  <c:v>5400.8614693913041</c:v>
                </c:pt>
                <c:pt idx="27">
                  <c:v>4724.0803943999999</c:v>
                </c:pt>
                <c:pt idx="28">
                  <c:v>4464.729038391305</c:v>
                </c:pt>
                <c:pt idx="29">
                  <c:v>4540.7592626818196</c:v>
                </c:pt>
                <c:pt idx="30">
                  <c:v>4731.067068095238</c:v>
                </c:pt>
                <c:pt idx="31">
                  <c:v>4722.7573432608697</c:v>
                </c:pt>
                <c:pt idx="32">
                  <c:v>4538.5485531904769</c:v>
                </c:pt>
                <c:pt idx="33">
                  <c:v>4544.2165025909107</c:v>
                </c:pt>
                <c:pt idx="34">
                  <c:v>4815.356968363636</c:v>
                </c:pt>
                <c:pt idx="35">
                  <c:v>4335.490083857143</c:v>
                </c:pt>
                <c:pt idx="36">
                  <c:v>4076.5912183043483</c:v>
                </c:pt>
                <c:pt idx="37">
                  <c:v>4048.8421695238089</c:v>
                </c:pt>
                <c:pt idx="38">
                  <c:v>4486.3089558095235</c:v>
                </c:pt>
                <c:pt idx="39">
                  <c:v>4568.5571288181818</c:v>
                </c:pt>
                <c:pt idx="40">
                  <c:v>4590.199785652173</c:v>
                </c:pt>
                <c:pt idx="41">
                  <c:v>5087.6969568000004</c:v>
                </c:pt>
                <c:pt idx="42">
                  <c:v>5289.6251895652176</c:v>
                </c:pt>
                <c:pt idx="43">
                  <c:v>5129.6955491363642</c:v>
                </c:pt>
                <c:pt idx="44">
                  <c:v>5315.5726588571442</c:v>
                </c:pt>
                <c:pt idx="45">
                  <c:v>5951.5333270000001</c:v>
                </c:pt>
                <c:pt idx="46">
                  <c:v>6377.4681748095236</c:v>
                </c:pt>
                <c:pt idx="47">
                  <c:v>6125.6739538500015</c:v>
                </c:pt>
                <c:pt idx="48">
                  <c:v>6065.2193968695647</c:v>
                </c:pt>
                <c:pt idx="49">
                  <c:v>6043.3775714499998</c:v>
                </c:pt>
                <c:pt idx="50">
                  <c:v>5665.2752707142863</c:v>
                </c:pt>
                <c:pt idx="51">
                  <c:v>5859.9354249500002</c:v>
                </c:pt>
                <c:pt idx="52">
                  <c:v>5713.5859790952381</c:v>
                </c:pt>
                <c:pt idx="53">
                  <c:v>5666.0239249999995</c:v>
                </c:pt>
                <c:pt idx="54">
                  <c:v>6146.3662916956519</c:v>
                </c:pt>
                <c:pt idx="55">
                  <c:v>6020.4455168571421</c:v>
                </c:pt>
                <c:pt idx="56">
                  <c:v>5932.6111845454552</c:v>
                </c:pt>
                <c:pt idx="57">
                  <c:v>5982.9964625217408</c:v>
                </c:pt>
                <c:pt idx="58">
                  <c:v>5862.0462835789467</c:v>
                </c:pt>
                <c:pt idx="59">
                  <c:v>5957.2906355454552</c:v>
                </c:pt>
                <c:pt idx="60">
                  <c:v>6058.3124227279222</c:v>
                </c:pt>
                <c:pt idx="61">
                  <c:v>6086.0183114689453</c:v>
                </c:pt>
                <c:pt idx="62">
                  <c:v>6063.2599228960016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0F-4EB4-96B5-04DCB4E72623}"/>
            </c:ext>
          </c:extLst>
        </c:ser>
        <c:ser>
          <c:idx val="2"/>
          <c:order val="2"/>
          <c:tx>
            <c:strRef>
              <c:f>'Modelo Oleo'!$H$2</c:f>
              <c:strCache>
                <c:ptCount val="1"/>
                <c:pt idx="0">
                  <c:v>São Paulo s/ICMS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'Modelo Oleo'!$H$3:$H$65</c:f>
              <c:numCache>
                <c:formatCode>_-* #,##0_-;\-* #,##0_-;_-* "-"??_-;_-@_-</c:formatCode>
                <c:ptCount val="63"/>
                <c:pt idx="0">
                  <c:v>5365.8717199999983</c:v>
                </c:pt>
                <c:pt idx="1">
                  <c:v>5261.4031555555566</c:v>
                </c:pt>
                <c:pt idx="2">
                  <c:v>6200.1815652173909</c:v>
                </c:pt>
                <c:pt idx="3">
                  <c:v>6537.8500000000013</c:v>
                </c:pt>
                <c:pt idx="4">
                  <c:v>6721.877066666666</c:v>
                </c:pt>
                <c:pt idx="5">
                  <c:v>6151.923695238097</c:v>
                </c:pt>
                <c:pt idx="6">
                  <c:v>6202.1203999999989</c:v>
                </c:pt>
                <c:pt idx="7">
                  <c:v>6579.9167999999991</c:v>
                </c:pt>
                <c:pt idx="8">
                  <c:v>6596.6078095238099</c:v>
                </c:pt>
                <c:pt idx="9">
                  <c:v>7248.3136000000013</c:v>
                </c:pt>
                <c:pt idx="10">
                  <c:v>7391.0438799999993</c:v>
                </c:pt>
                <c:pt idx="11">
                  <c:v>7317.4522666666653</c:v>
                </c:pt>
                <c:pt idx="12">
                  <c:v>7337.4957333333332</c:v>
                </c:pt>
                <c:pt idx="13">
                  <c:v>7548.7451368421061</c:v>
                </c:pt>
                <c:pt idx="14">
                  <c:v>8231.4803999999986</c:v>
                </c:pt>
                <c:pt idx="15">
                  <c:v>8097.2792421052645</c:v>
                </c:pt>
                <c:pt idx="16">
                  <c:v>8549.6467999999986</c:v>
                </c:pt>
                <c:pt idx="17">
                  <c:v>8067.9858285714272</c:v>
                </c:pt>
                <c:pt idx="18">
                  <c:v>7183.5104000000001</c:v>
                </c:pt>
                <c:pt idx="19">
                  <c:v>6839.0202434782605</c:v>
                </c:pt>
                <c:pt idx="20">
                  <c:v>6474.186819047618</c:v>
                </c:pt>
                <c:pt idx="21">
                  <c:v>6352.2206000000006</c:v>
                </c:pt>
                <c:pt idx="22">
                  <c:v>6938.5654800000002</c:v>
                </c:pt>
                <c:pt idx="23">
                  <c:v>6479.1894095238104</c:v>
                </c:pt>
                <c:pt idx="24">
                  <c:v>6111.9740000000002</c:v>
                </c:pt>
                <c:pt idx="25">
                  <c:v>5743.7096444444451</c:v>
                </c:pt>
                <c:pt idx="26">
                  <c:v>5396.0077217391299</c:v>
                </c:pt>
                <c:pt idx="27">
                  <c:v>4827.9762666666666</c:v>
                </c:pt>
                <c:pt idx="28">
                  <c:v>4555.0128000000004</c:v>
                </c:pt>
                <c:pt idx="29">
                  <c:v>4398.458742857144</c:v>
                </c:pt>
                <c:pt idx="30">
                  <c:v>4480.5895619047624</c:v>
                </c:pt>
                <c:pt idx="31">
                  <c:v>4583.3300173913049</c:v>
                </c:pt>
                <c:pt idx="32">
                  <c:v>4617.3067599999995</c:v>
                </c:pt>
                <c:pt idx="33">
                  <c:v>4647.779923809524</c:v>
                </c:pt>
                <c:pt idx="34">
                  <c:v>4816.8815200000008</c:v>
                </c:pt>
                <c:pt idx="35">
                  <c:v>4814.5272421052641</c:v>
                </c:pt>
                <c:pt idx="36">
                  <c:v>4451.2488000000003</c:v>
                </c:pt>
                <c:pt idx="37">
                  <c:v>4221.8690105263149</c:v>
                </c:pt>
                <c:pt idx="38">
                  <c:v>4486.2378000000008</c:v>
                </c:pt>
                <c:pt idx="39">
                  <c:v>4533.9503999999997</c:v>
                </c:pt>
                <c:pt idx="40">
                  <c:v>4502.8766095238107</c:v>
                </c:pt>
                <c:pt idx="41">
                  <c:v>4891.7264000000005</c:v>
                </c:pt>
                <c:pt idx="42">
                  <c:v>5329.6056000000008</c:v>
                </c:pt>
                <c:pt idx="43">
                  <c:v>5559.1783999999998</c:v>
                </c:pt>
                <c:pt idx="44">
                  <c:v>5644.0622857142862</c:v>
                </c:pt>
                <c:pt idx="45">
                  <c:v>5922.9494260869569</c:v>
                </c:pt>
                <c:pt idx="46">
                  <c:v>6469.4533894736833</c:v>
                </c:pt>
                <c:pt idx="47">
                  <c:v>6290.4637052631579</c:v>
                </c:pt>
                <c:pt idx="48">
                  <c:v>5980.2524000000003</c:v>
                </c:pt>
                <c:pt idx="49">
                  <c:v>5859.2331599999998</c:v>
                </c:pt>
                <c:pt idx="50">
                  <c:v>5904.677726315791</c:v>
                </c:pt>
                <c:pt idx="51">
                  <c:v>5909.7675999999992</c:v>
                </c:pt>
                <c:pt idx="52">
                  <c:v>5651.5028952380944</c:v>
                </c:pt>
                <c:pt idx="53">
                  <c:v>5529.0259199999991</c:v>
                </c:pt>
                <c:pt idx="54">
                  <c:v>5849.3997913043468</c:v>
                </c:pt>
                <c:pt idx="55">
                  <c:v>6222.4116952380955</c:v>
                </c:pt>
                <c:pt idx="56">
                  <c:v>6594.547999999998</c:v>
                </c:pt>
                <c:pt idx="57">
                  <c:v>6573.9780173913041</c:v>
                </c:pt>
                <c:pt idx="58">
                  <c:v>6249.5594526315781</c:v>
                </c:pt>
                <c:pt idx="59">
                  <c:v>5805.73884</c:v>
                </c:pt>
                <c:pt idx="60">
                  <c:v>5740.216114285714</c:v>
                </c:pt>
                <c:pt idx="61">
                  <c:v>5687.3275555555574</c:v>
                </c:pt>
                <c:pt idx="62">
                  <c:v>5891.6891999999998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E1-46A7-8409-EEA871E4A4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51264160"/>
        <c:axId val="1951271360"/>
      </c:lineChart>
      <c:dateAx>
        <c:axId val="1951264160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51271360"/>
        <c:crosses val="autoZero"/>
        <c:auto val="1"/>
        <c:lblOffset val="100"/>
        <c:baseTimeUnit val="months"/>
      </c:dateAx>
      <c:valAx>
        <c:axId val="1951271360"/>
        <c:scaling>
          <c:orientation val="minMax"/>
          <c:max val="10000"/>
          <c:min val="4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51264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'Modelo Frete'!$D$1:$J$1</c:f>
              <c:numCache>
                <c:formatCode>General</c:formatCode>
                <c:ptCount val="7"/>
                <c:pt idx="0">
                  <c:v>639</c:v>
                </c:pt>
                <c:pt idx="1">
                  <c:v>483</c:v>
                </c:pt>
                <c:pt idx="2">
                  <c:v>523</c:v>
                </c:pt>
                <c:pt idx="3">
                  <c:v>550</c:v>
                </c:pt>
                <c:pt idx="4">
                  <c:v>523</c:v>
                </c:pt>
                <c:pt idx="5">
                  <c:v>521</c:v>
                </c:pt>
                <c:pt idx="6">
                  <c:v>480</c:v>
                </c:pt>
              </c:numCache>
            </c:numRef>
          </c:xVal>
          <c:yVal>
            <c:numRef>
              <c:f>'Modelo Frete'!$AL$65:$AR$65</c:f>
              <c:numCache>
                <c:formatCode>_-* #,##0.000_-;\-* #,##0.000_-;_-* "-"??_-;_-@_-</c:formatCode>
                <c:ptCount val="7"/>
                <c:pt idx="0">
                  <c:v>0.26251956181533648</c:v>
                </c:pt>
                <c:pt idx="1">
                  <c:v>0.33385093167701863</c:v>
                </c:pt>
                <c:pt idx="2">
                  <c:v>0.30529636711281066</c:v>
                </c:pt>
                <c:pt idx="3">
                  <c:v>0.3431818181818182</c:v>
                </c:pt>
                <c:pt idx="4">
                  <c:v>0.29636711281070743</c:v>
                </c:pt>
                <c:pt idx="5">
                  <c:v>0.31760076775431861</c:v>
                </c:pt>
                <c:pt idx="6">
                  <c:v>0.28645833333333331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DA9-46E9-8F14-BAF77B2170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4234623"/>
        <c:axId val="1784243263"/>
      </c:scatterChart>
      <c:valAx>
        <c:axId val="17842346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84243263"/>
        <c:crosses val="autoZero"/>
        <c:crossBetween val="midCat"/>
      </c:valAx>
      <c:valAx>
        <c:axId val="1784243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0_-;\-* #,##0.000_-;_-* &quot;-&quot;??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842346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xVal>
            <c:numRef>
              <c:f>'Modelo Frete'!$D$1:$AJ$1</c:f>
              <c:numCache>
                <c:formatCode>General</c:formatCode>
                <c:ptCount val="33"/>
                <c:pt idx="0">
                  <c:v>639</c:v>
                </c:pt>
                <c:pt idx="1">
                  <c:v>483</c:v>
                </c:pt>
                <c:pt idx="2">
                  <c:v>523</c:v>
                </c:pt>
                <c:pt idx="3">
                  <c:v>550</c:v>
                </c:pt>
                <c:pt idx="4">
                  <c:v>523</c:v>
                </c:pt>
                <c:pt idx="5">
                  <c:v>521</c:v>
                </c:pt>
                <c:pt idx="6">
                  <c:v>480</c:v>
                </c:pt>
                <c:pt idx="7">
                  <c:v>578</c:v>
                </c:pt>
                <c:pt idx="8">
                  <c:v>129</c:v>
                </c:pt>
                <c:pt idx="9">
                  <c:v>334</c:v>
                </c:pt>
                <c:pt idx="10">
                  <c:v>458</c:v>
                </c:pt>
                <c:pt idx="11">
                  <c:v>778</c:v>
                </c:pt>
                <c:pt idx="12">
                  <c:v>549</c:v>
                </c:pt>
                <c:pt idx="13">
                  <c:v>354</c:v>
                </c:pt>
                <c:pt idx="14">
                  <c:v>399</c:v>
                </c:pt>
                <c:pt idx="15">
                  <c:v>58</c:v>
                </c:pt>
                <c:pt idx="16">
                  <c:v>655</c:v>
                </c:pt>
                <c:pt idx="17">
                  <c:v>140</c:v>
                </c:pt>
                <c:pt idx="18">
                  <c:v>659</c:v>
                </c:pt>
                <c:pt idx="19">
                  <c:v>670</c:v>
                </c:pt>
                <c:pt idx="20">
                  <c:v>517</c:v>
                </c:pt>
                <c:pt idx="21">
                  <c:v>595</c:v>
                </c:pt>
                <c:pt idx="22">
                  <c:v>661</c:v>
                </c:pt>
                <c:pt idx="23">
                  <c:v>1523</c:v>
                </c:pt>
                <c:pt idx="24">
                  <c:v>1540</c:v>
                </c:pt>
                <c:pt idx="25">
                  <c:v>1591</c:v>
                </c:pt>
                <c:pt idx="26">
                  <c:v>1864</c:v>
                </c:pt>
                <c:pt idx="27">
                  <c:v>1608</c:v>
                </c:pt>
                <c:pt idx="28">
                  <c:v>1686</c:v>
                </c:pt>
                <c:pt idx="29">
                  <c:v>2403</c:v>
                </c:pt>
                <c:pt idx="30">
                  <c:v>1566</c:v>
                </c:pt>
                <c:pt idx="31">
                  <c:v>1107</c:v>
                </c:pt>
                <c:pt idx="32">
                  <c:v>1264</c:v>
                </c:pt>
              </c:numCache>
            </c:numRef>
          </c:xVal>
          <c:yVal>
            <c:numRef>
              <c:f>'Modelo Frete'!$AL$64:$BR$64</c:f>
              <c:numCache>
                <c:formatCode>_-* #,##0.000_-;\-* #,##0.000_-;_-* "-"??_-;_-@_-</c:formatCode>
                <c:ptCount val="33"/>
                <c:pt idx="0">
                  <c:v>0.23161189358372458</c:v>
                </c:pt>
                <c:pt idx="1">
                  <c:v>0.31314699792960665</c:v>
                </c:pt>
                <c:pt idx="2">
                  <c:v>0.30592734225621415</c:v>
                </c:pt>
                <c:pt idx="3">
                  <c:v>0.30681818181818182</c:v>
                </c:pt>
                <c:pt idx="4">
                  <c:v>0.28680688336520077</c:v>
                </c:pt>
                <c:pt idx="5">
                  <c:v>0.30748560460652591</c:v>
                </c:pt>
                <c:pt idx="6">
                  <c:v>0.28125</c:v>
                </c:pt>
                <c:pt idx="7">
                  <c:v>0.32422145328719726</c:v>
                </c:pt>
                <c:pt idx="8">
                  <c:v>0.67550387596899231</c:v>
                </c:pt>
                <c:pt idx="9">
                  <c:v>0.37658682634730539</c:v>
                </c:pt>
                <c:pt idx="10">
                  <c:v>0.3431004366812227</c:v>
                </c:pt>
                <c:pt idx="11">
                  <c:v>0.30205655526992287</c:v>
                </c:pt>
                <c:pt idx="12">
                  <c:v>0.33907103825136614</c:v>
                </c:pt>
                <c:pt idx="13">
                  <c:v>0.36731638418079099</c:v>
                </c:pt>
                <c:pt idx="14">
                  <c:v>0.36360902255639099</c:v>
                </c:pt>
                <c:pt idx="15">
                  <c:v>1.0812068965517241</c:v>
                </c:pt>
                <c:pt idx="16">
                  <c:v>0.31297709923664124</c:v>
                </c:pt>
                <c:pt idx="17">
                  <c:v>0.52857142857142858</c:v>
                </c:pt>
                <c:pt idx="18">
                  <c:v>0.30576631259484066</c:v>
                </c:pt>
                <c:pt idx="19">
                  <c:v>0.32089552238805968</c:v>
                </c:pt>
                <c:pt idx="20">
                  <c:v>0.34429400386847198</c:v>
                </c:pt>
                <c:pt idx="21">
                  <c:v>0.36134453781512604</c:v>
                </c:pt>
                <c:pt idx="22">
                  <c:v>0.28490166414523449</c:v>
                </c:pt>
                <c:pt idx="23">
                  <c:v>0.25424819435325019</c:v>
                </c:pt>
                <c:pt idx="24">
                  <c:v>0.25081818181818183</c:v>
                </c:pt>
                <c:pt idx="25">
                  <c:v>0.25232558139534883</c:v>
                </c:pt>
                <c:pt idx="26">
                  <c:v>0.20922746781115881</c:v>
                </c:pt>
                <c:pt idx="27">
                  <c:v>0.25213308457711442</c:v>
                </c:pt>
                <c:pt idx="28">
                  <c:v>0.21648873072360617</c:v>
                </c:pt>
                <c:pt idx="29">
                  <c:v>0.2335497295047857</c:v>
                </c:pt>
                <c:pt idx="30">
                  <c:v>0.23148148148148148</c:v>
                </c:pt>
                <c:pt idx="31">
                  <c:v>0.33423667570009036</c:v>
                </c:pt>
                <c:pt idx="32">
                  <c:v>0.22784810126582278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380-4008-B249-377F0D28FB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3750559"/>
        <c:axId val="1253754399"/>
      </c:scatterChart>
      <c:valAx>
        <c:axId val="1253750559"/>
        <c:scaling>
          <c:orientation val="minMax"/>
          <c:min val="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53754399"/>
        <c:crosses val="autoZero"/>
        <c:crossBetween val="midCat"/>
      </c:valAx>
      <c:valAx>
        <c:axId val="1253754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0_-;\-* #,##0.000_-;_-* &quot;-&quot;??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537505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'Modelo Frete'!$CE$3:$CL$3</c:f>
              <c:strCache>
                <c:ptCount val="8"/>
                <c:pt idx="0">
                  <c:v>&lt;100</c:v>
                </c:pt>
                <c:pt idx="1">
                  <c:v>100-200</c:v>
                </c:pt>
                <c:pt idx="2">
                  <c:v>400-200</c:v>
                </c:pt>
                <c:pt idx="3">
                  <c:v>600-400</c:v>
                </c:pt>
                <c:pt idx="4">
                  <c:v>800-600</c:v>
                </c:pt>
                <c:pt idx="5">
                  <c:v>1300-800</c:v>
                </c:pt>
                <c:pt idx="6">
                  <c:v>1800-1300</c:v>
                </c:pt>
                <c:pt idx="7">
                  <c:v>&lt;2800</c:v>
                </c:pt>
              </c:strCache>
            </c:strRef>
          </c:cat>
          <c:val>
            <c:numRef>
              <c:f>'Modelo Frete'!$CE$2:$CL$2</c:f>
              <c:numCache>
                <c:formatCode>_-* #,##0.000_-;\-* #,##0.000_-;_-* "-"???_-;_-@_-</c:formatCode>
                <c:ptCount val="8"/>
                <c:pt idx="0">
                  <c:v>1</c:v>
                </c:pt>
                <c:pt idx="1">
                  <c:v>0.67960238836174258</c:v>
                </c:pt>
                <c:pt idx="2">
                  <c:v>0.38448037787996109</c:v>
                </c:pt>
                <c:pt idx="3">
                  <c:v>0.31444555840780564</c:v>
                </c:pt>
                <c:pt idx="4">
                  <c:v>0.30213164277459459</c:v>
                </c:pt>
                <c:pt idx="5">
                  <c:v>0.28835855026077278</c:v>
                </c:pt>
                <c:pt idx="6">
                  <c:v>0.27199926925075069</c:v>
                </c:pt>
                <c:pt idx="7">
                  <c:v>0.24135687760123295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71-49FC-BC17-1C778E1D38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8513359"/>
        <c:axId val="1558521519"/>
      </c:lineChart>
      <c:catAx>
        <c:axId val="1558513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58521519"/>
        <c:crosses val="autoZero"/>
        <c:auto val="1"/>
        <c:lblAlgn val="ctr"/>
        <c:lblOffset val="100"/>
        <c:noMultiLvlLbl val="0"/>
      </c:catAx>
      <c:valAx>
        <c:axId val="1558521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0_-;\-* #,##0.000_-;_-* &quot;-&quot;?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585133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'Estudo PR'!$BB$2</c:f>
              <c:strCache>
                <c:ptCount val="1"/>
                <c:pt idx="0">
                  <c:v>PRG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'Estudo PR'!$C$3:$C$65</c:f>
              <c:numCache>
                <c:formatCode>mmm\-yy</c:formatCode>
                <c:ptCount val="63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</c:numCache>
            </c:numRef>
          </c:cat>
          <c:val>
            <c:numRef>
              <c:f>'Estudo PR'!$BB$3:$BB$65</c:f>
              <c:numCache>
                <c:formatCode>_-* #,##0.0_-;\-* #,##0.0_-;_-* "-"?_-;_-@_-</c:formatCode>
                <c:ptCount val="6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47-4343-A919-DC5D74360AB2}"/>
            </c:ext>
          </c:extLst>
        </c:ser>
        <c:ser>
          <c:idx val="1"/>
          <c:order val="1"/>
          <c:tx>
            <c:strRef>
              <c:f>'Estudo PR'!$BC$2</c:f>
              <c:strCache>
                <c:ptCount val="1"/>
                <c:pt idx="0">
                  <c:v>PG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'Estudo PR'!$C$3:$C$65</c:f>
              <c:numCache>
                <c:formatCode>mmm\-yy</c:formatCode>
                <c:ptCount val="63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</c:numCache>
            </c:numRef>
          </c:cat>
          <c:val>
            <c:numRef>
              <c:f>'Estudo PR'!$BC$3:$BC$65</c:f>
              <c:numCache>
                <c:formatCode>_-* #,##0.0_-;\-* #,##0.0_-;_-* "-"?_-;_-@_-</c:formatCode>
                <c:ptCount val="63"/>
                <c:pt idx="0">
                  <c:v>622.0691141025186</c:v>
                </c:pt>
                <c:pt idx="1">
                  <c:v>723.08378752503677</c:v>
                </c:pt>
                <c:pt idx="2">
                  <c:v>474.53943574278946</c:v>
                </c:pt>
                <c:pt idx="3">
                  <c:v>395.15796628202133</c:v>
                </c:pt>
                <c:pt idx="4">
                  <c:v>370.18196124757105</c:v>
                </c:pt>
                <c:pt idx="5">
                  <c:v>200.39329315220175</c:v>
                </c:pt>
                <c:pt idx="6">
                  <c:v>282.66834105798716</c:v>
                </c:pt>
                <c:pt idx="7">
                  <c:v>278.81345103398735</c:v>
                </c:pt>
                <c:pt idx="8">
                  <c:v>277.52837478165247</c:v>
                </c:pt>
                <c:pt idx="9">
                  <c:v>416.6111664476075</c:v>
                </c:pt>
                <c:pt idx="10">
                  <c:v>433.84565259535202</c:v>
                </c:pt>
                <c:pt idx="11">
                  <c:v>473.98975108332843</c:v>
                </c:pt>
                <c:pt idx="12">
                  <c:v>577.24041359614375</c:v>
                </c:pt>
                <c:pt idx="13">
                  <c:v>552.01910458593875</c:v>
                </c:pt>
                <c:pt idx="14">
                  <c:v>663.81671763029453</c:v>
                </c:pt>
                <c:pt idx="15">
                  <c:v>632.31042841463886</c:v>
                </c:pt>
                <c:pt idx="16">
                  <c:v>496.56420574435606</c:v>
                </c:pt>
                <c:pt idx="17">
                  <c:v>270.3709787933999</c:v>
                </c:pt>
                <c:pt idx="18">
                  <c:v>256.43639338625553</c:v>
                </c:pt>
                <c:pt idx="19">
                  <c:v>307.37243712626741</c:v>
                </c:pt>
                <c:pt idx="20">
                  <c:v>230.00963496580152</c:v>
                </c:pt>
                <c:pt idx="21">
                  <c:v>390.49615971175172</c:v>
                </c:pt>
                <c:pt idx="22">
                  <c:v>349.16045134194701</c:v>
                </c:pt>
                <c:pt idx="23">
                  <c:v>420.71135246310223</c:v>
                </c:pt>
                <c:pt idx="24">
                  <c:v>544.91922301342947</c:v>
                </c:pt>
                <c:pt idx="25">
                  <c:v>597.61214884940546</c:v>
                </c:pt>
                <c:pt idx="26">
                  <c:v>496.00563578480615</c:v>
                </c:pt>
                <c:pt idx="27">
                  <c:v>436.35911579194317</c:v>
                </c:pt>
                <c:pt idx="28">
                  <c:v>426.27784066797585</c:v>
                </c:pt>
                <c:pt idx="29">
                  <c:v>424.16787859759825</c:v>
                </c:pt>
                <c:pt idx="30">
                  <c:v>383.52404285488501</c:v>
                </c:pt>
                <c:pt idx="31">
                  <c:v>334.92412324937231</c:v>
                </c:pt>
                <c:pt idx="32">
                  <c:v>296.35615633222278</c:v>
                </c:pt>
                <c:pt idx="33">
                  <c:v>352.9074085537527</c:v>
                </c:pt>
                <c:pt idx="34">
                  <c:v>525.26624243847891</c:v>
                </c:pt>
                <c:pt idx="35">
                  <c:v>370.45748930829814</c:v>
                </c:pt>
                <c:pt idx="36">
                  <c:v>440.84242252814465</c:v>
                </c:pt>
                <c:pt idx="37">
                  <c:v>530.74392981511096</c:v>
                </c:pt>
                <c:pt idx="38">
                  <c:v>467.13166921509946</c:v>
                </c:pt>
                <c:pt idx="39">
                  <c:v>386.65641106705425</c:v>
                </c:pt>
                <c:pt idx="40">
                  <c:v>389.13532705487069</c:v>
                </c:pt>
                <c:pt idx="41">
                  <c:v>480.98815564571396</c:v>
                </c:pt>
                <c:pt idx="42">
                  <c:v>476.38914377218634</c:v>
                </c:pt>
                <c:pt idx="43">
                  <c:v>460.06060161839559</c:v>
                </c:pt>
                <c:pt idx="44">
                  <c:v>438.14302180897994</c:v>
                </c:pt>
                <c:pt idx="45">
                  <c:v>516.93976322505569</c:v>
                </c:pt>
                <c:pt idx="46">
                  <c:v>502.22070306042951</c:v>
                </c:pt>
                <c:pt idx="47">
                  <c:v>472.58250518242266</c:v>
                </c:pt>
                <c:pt idx="48">
                  <c:v>606.25635523004848</c:v>
                </c:pt>
                <c:pt idx="49">
                  <c:v>567.57149280233716</c:v>
                </c:pt>
                <c:pt idx="50">
                  <c:v>418.56809523071206</c:v>
                </c:pt>
                <c:pt idx="51">
                  <c:v>394.30108527930633</c:v>
                </c:pt>
                <c:pt idx="52">
                  <c:v>326.72122312777628</c:v>
                </c:pt>
                <c:pt idx="53">
                  <c:v>279.80349925403743</c:v>
                </c:pt>
                <c:pt idx="54">
                  <c:v>308.67497707393659</c:v>
                </c:pt>
                <c:pt idx="55">
                  <c:v>197.12556574178325</c:v>
                </c:pt>
                <c:pt idx="56">
                  <c:v>169.23718350691752</c:v>
                </c:pt>
                <c:pt idx="57">
                  <c:v>173.21294529228817</c:v>
                </c:pt>
                <c:pt idx="58">
                  <c:v>218.59890147570513</c:v>
                </c:pt>
                <c:pt idx="59">
                  <c:v>271.5329366098631</c:v>
                </c:pt>
                <c:pt idx="60">
                  <c:v>460.75792059276591</c:v>
                </c:pt>
                <c:pt idx="61">
                  <c:v>580.18690450956115</c:v>
                </c:pt>
                <c:pt idx="62">
                  <c:v>522.52385053234593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E47-4343-A919-DC5D74360AB2}"/>
            </c:ext>
          </c:extLst>
        </c:ser>
        <c:ser>
          <c:idx val="2"/>
          <c:order val="2"/>
          <c:tx>
            <c:strRef>
              <c:f>'Estudo PR'!$BD$2</c:f>
              <c:strCache>
                <c:ptCount val="1"/>
                <c:pt idx="0">
                  <c:v>Cascavel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'Estudo PR'!$C$3:$C$65</c:f>
              <c:numCache>
                <c:formatCode>mmm\-yy</c:formatCode>
                <c:ptCount val="63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</c:numCache>
            </c:numRef>
          </c:cat>
          <c:val>
            <c:numRef>
              <c:f>'Estudo PR'!$BD$3:$BD$65</c:f>
              <c:numCache>
                <c:formatCode>_-* #,##0.0_-;\-* #,##0.0_-;_-* "-"?_-;_-@_-</c:formatCode>
                <c:ptCount val="63"/>
                <c:pt idx="0">
                  <c:v>645.7094093927758</c:v>
                </c:pt>
                <c:pt idx="1">
                  <c:v>778.28723725832424</c:v>
                </c:pt>
                <c:pt idx="2">
                  <c:v>577.78241952546068</c:v>
                </c:pt>
                <c:pt idx="3">
                  <c:v>437.75261793057189</c:v>
                </c:pt>
                <c:pt idx="4">
                  <c:v>397.78699355780054</c:v>
                </c:pt>
                <c:pt idx="5">
                  <c:v>259.81569767884093</c:v>
                </c:pt>
                <c:pt idx="6">
                  <c:v>316.38010254605479</c:v>
                </c:pt>
                <c:pt idx="7">
                  <c:v>355.65097388917002</c:v>
                </c:pt>
                <c:pt idx="8">
                  <c:v>316.44348451851874</c:v>
                </c:pt>
                <c:pt idx="9">
                  <c:v>406.47030280495073</c:v>
                </c:pt>
                <c:pt idx="10">
                  <c:v>427.95807616443471</c:v>
                </c:pt>
                <c:pt idx="11">
                  <c:v>427.90951529034783</c:v>
                </c:pt>
                <c:pt idx="12">
                  <c:v>560.0148652224625</c:v>
                </c:pt>
                <c:pt idx="13">
                  <c:v>607.51991982600794</c:v>
                </c:pt>
                <c:pt idx="14">
                  <c:v>704.09177702191073</c:v>
                </c:pt>
                <c:pt idx="15">
                  <c:v>698.1856409415318</c:v>
                </c:pt>
                <c:pt idx="16">
                  <c:v>553.86639391813878</c:v>
                </c:pt>
                <c:pt idx="17">
                  <c:v>247.07701663571606</c:v>
                </c:pt>
                <c:pt idx="18">
                  <c:v>207.47880844826568</c:v>
                </c:pt>
                <c:pt idx="19">
                  <c:v>310.52519051475929</c:v>
                </c:pt>
                <c:pt idx="20">
                  <c:v>252.69008906112322</c:v>
                </c:pt>
                <c:pt idx="21">
                  <c:v>467.40210264364669</c:v>
                </c:pt>
                <c:pt idx="22">
                  <c:v>496.88764079728526</c:v>
                </c:pt>
                <c:pt idx="23">
                  <c:v>414.29721645382779</c:v>
                </c:pt>
                <c:pt idx="24">
                  <c:v>487.90140128283701</c:v>
                </c:pt>
                <c:pt idx="25">
                  <c:v>592.88797051574966</c:v>
                </c:pt>
                <c:pt idx="26">
                  <c:v>592.84687383911023</c:v>
                </c:pt>
                <c:pt idx="27">
                  <c:v>516.8730487501075</c:v>
                </c:pt>
                <c:pt idx="28">
                  <c:v>449.26998581627731</c:v>
                </c:pt>
                <c:pt idx="29">
                  <c:v>449.61283369938201</c:v>
                </c:pt>
                <c:pt idx="30">
                  <c:v>361.58554557571642</c:v>
                </c:pt>
                <c:pt idx="31">
                  <c:v>290.13998459076856</c:v>
                </c:pt>
                <c:pt idx="32">
                  <c:v>277.29251514046518</c:v>
                </c:pt>
                <c:pt idx="33">
                  <c:v>356.12304041888274</c:v>
                </c:pt>
                <c:pt idx="34">
                  <c:v>498.84994659531822</c:v>
                </c:pt>
                <c:pt idx="35">
                  <c:v>430.2992386056344</c:v>
                </c:pt>
                <c:pt idx="36">
                  <c:v>532.31839474517255</c:v>
                </c:pt>
                <c:pt idx="37">
                  <c:v>586.12915829987378</c:v>
                </c:pt>
                <c:pt idx="38">
                  <c:v>552.26020771008871</c:v>
                </c:pt>
                <c:pt idx="39">
                  <c:v>430.13106714666083</c:v>
                </c:pt>
                <c:pt idx="40">
                  <c:v>436.36809401450955</c:v>
                </c:pt>
                <c:pt idx="41">
                  <c:v>539.89141624151625</c:v>
                </c:pt>
                <c:pt idx="42">
                  <c:v>463.09575218256759</c:v>
                </c:pt>
                <c:pt idx="43">
                  <c:v>375.6289053679875</c:v>
                </c:pt>
                <c:pt idx="44">
                  <c:v>348.30262310521312</c:v>
                </c:pt>
                <c:pt idx="45">
                  <c:v>472.04237522897165</c:v>
                </c:pt>
                <c:pt idx="46">
                  <c:v>438.13384794103513</c:v>
                </c:pt>
                <c:pt idx="47">
                  <c:v>379.34562784491436</c:v>
                </c:pt>
                <c:pt idx="48">
                  <c:v>546.69350599318523</c:v>
                </c:pt>
                <c:pt idx="49">
                  <c:v>596.38374312096403</c:v>
                </c:pt>
                <c:pt idx="50">
                  <c:v>380.93881981176855</c:v>
                </c:pt>
                <c:pt idx="51">
                  <c:v>386.96061030803367</c:v>
                </c:pt>
                <c:pt idx="52">
                  <c:v>337.96086576563584</c:v>
                </c:pt>
                <c:pt idx="53">
                  <c:v>318.78688101105809</c:v>
                </c:pt>
                <c:pt idx="54">
                  <c:v>292.1048588096296</c:v>
                </c:pt>
                <c:pt idx="55">
                  <c:v>168.89367474357869</c:v>
                </c:pt>
                <c:pt idx="56">
                  <c:v>202.15476678127197</c:v>
                </c:pt>
                <c:pt idx="57">
                  <c:v>198.09078771349687</c:v>
                </c:pt>
                <c:pt idx="58">
                  <c:v>227.09703665883399</c:v>
                </c:pt>
                <c:pt idx="59">
                  <c:v>339.76143358618356</c:v>
                </c:pt>
                <c:pt idx="60">
                  <c:v>591.21179128597373</c:v>
                </c:pt>
                <c:pt idx="61">
                  <c:v>665.49661648020378</c:v>
                </c:pt>
                <c:pt idx="62">
                  <c:v>584.3319842201588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E47-4343-A919-DC5D74360AB2}"/>
            </c:ext>
          </c:extLst>
        </c:ser>
        <c:ser>
          <c:idx val="3"/>
          <c:order val="3"/>
          <c:tx>
            <c:strRef>
              <c:f>'Estudo PR'!$BE$2</c:f>
              <c:strCache>
                <c:ptCount val="1"/>
                <c:pt idx="0">
                  <c:v>Londrina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'Estudo PR'!$C$3:$C$65</c:f>
              <c:numCache>
                <c:formatCode>mmm\-yy</c:formatCode>
                <c:ptCount val="63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</c:numCache>
            </c:numRef>
          </c:cat>
          <c:val>
            <c:numRef>
              <c:f>'Estudo PR'!$BE$3:$BE$65</c:f>
              <c:numCache>
                <c:formatCode>_-* #,##0.0_-;\-* #,##0.0_-;_-* "-"?_-;_-@_-</c:formatCode>
                <c:ptCount val="63"/>
                <c:pt idx="0">
                  <c:v>819.76734390830916</c:v>
                </c:pt>
                <c:pt idx="1">
                  <c:v>923.51398900924505</c:v>
                </c:pt>
                <c:pt idx="2">
                  <c:v>726.09360850158146</c:v>
                </c:pt>
                <c:pt idx="3">
                  <c:v>531.32852066622127</c:v>
                </c:pt>
                <c:pt idx="4">
                  <c:v>501.18130432023099</c:v>
                </c:pt>
                <c:pt idx="5">
                  <c:v>354.23547588240672</c:v>
                </c:pt>
                <c:pt idx="6">
                  <c:v>423.70698949492817</c:v>
                </c:pt>
                <c:pt idx="7">
                  <c:v>373.36950110947828</c:v>
                </c:pt>
                <c:pt idx="8">
                  <c:v>332.30632540056195</c:v>
                </c:pt>
                <c:pt idx="9">
                  <c:v>484.00753424254799</c:v>
                </c:pt>
                <c:pt idx="10">
                  <c:v>510.8269881575884</c:v>
                </c:pt>
                <c:pt idx="11">
                  <c:v>502.7794747393059</c:v>
                </c:pt>
                <c:pt idx="12">
                  <c:v>582.86353341587301</c:v>
                </c:pt>
                <c:pt idx="13">
                  <c:v>677.17785981561474</c:v>
                </c:pt>
                <c:pt idx="14">
                  <c:v>810.89839716337156</c:v>
                </c:pt>
                <c:pt idx="15">
                  <c:v>764.5506096923973</c:v>
                </c:pt>
                <c:pt idx="16">
                  <c:v>586.91149627272762</c:v>
                </c:pt>
                <c:pt idx="17">
                  <c:v>280.00194791082322</c:v>
                </c:pt>
                <c:pt idx="18">
                  <c:v>265.7094217428571</c:v>
                </c:pt>
                <c:pt idx="19">
                  <c:v>369.38519739710227</c:v>
                </c:pt>
                <c:pt idx="20">
                  <c:v>307.0006893968266</c:v>
                </c:pt>
                <c:pt idx="21">
                  <c:v>515.50459836508026</c:v>
                </c:pt>
                <c:pt idx="22">
                  <c:v>523.69365034316888</c:v>
                </c:pt>
                <c:pt idx="23">
                  <c:v>566.64300455752573</c:v>
                </c:pt>
                <c:pt idx="24">
                  <c:v>646.17163486733989</c:v>
                </c:pt>
                <c:pt idx="25">
                  <c:v>660.6137849637048</c:v>
                </c:pt>
                <c:pt idx="26">
                  <c:v>605.17052064154495</c:v>
                </c:pt>
                <c:pt idx="27">
                  <c:v>532.6375748059254</c:v>
                </c:pt>
                <c:pt idx="28">
                  <c:v>489.14178843583613</c:v>
                </c:pt>
                <c:pt idx="29">
                  <c:v>497.47319174271297</c:v>
                </c:pt>
                <c:pt idx="30">
                  <c:v>476.92352266666558</c:v>
                </c:pt>
                <c:pt idx="31">
                  <c:v>399.69976138383754</c:v>
                </c:pt>
                <c:pt idx="32">
                  <c:v>337.85667786031809</c:v>
                </c:pt>
                <c:pt idx="33">
                  <c:v>406.69730845468985</c:v>
                </c:pt>
                <c:pt idx="34">
                  <c:v>562.9133172838383</c:v>
                </c:pt>
                <c:pt idx="35">
                  <c:v>426.46608329189621</c:v>
                </c:pt>
                <c:pt idx="36">
                  <c:v>495.99410315581963</c:v>
                </c:pt>
                <c:pt idx="37">
                  <c:v>611.53072802756878</c:v>
                </c:pt>
                <c:pt idx="38">
                  <c:v>543.62959893968286</c:v>
                </c:pt>
                <c:pt idx="39">
                  <c:v>418.60613389494938</c:v>
                </c:pt>
                <c:pt idx="40">
                  <c:v>384.4722532415467</c:v>
                </c:pt>
                <c:pt idx="41">
                  <c:v>478.94578302666696</c:v>
                </c:pt>
                <c:pt idx="42">
                  <c:v>456.97891477294706</c:v>
                </c:pt>
                <c:pt idx="43">
                  <c:v>404.06562927171808</c:v>
                </c:pt>
                <c:pt idx="44">
                  <c:v>359.22335367619007</c:v>
                </c:pt>
                <c:pt idx="45">
                  <c:v>471.1029116801933</c:v>
                </c:pt>
                <c:pt idx="46">
                  <c:v>419.6781957806179</c:v>
                </c:pt>
                <c:pt idx="47">
                  <c:v>382.47721474660875</c:v>
                </c:pt>
                <c:pt idx="48">
                  <c:v>572.75711538401401</c:v>
                </c:pt>
                <c:pt idx="49">
                  <c:v>578.20134095666708</c:v>
                </c:pt>
                <c:pt idx="50">
                  <c:v>421.8199852247285</c:v>
                </c:pt>
                <c:pt idx="51">
                  <c:v>376.03604931748578</c:v>
                </c:pt>
                <c:pt idx="52">
                  <c:v>331.25364137460292</c:v>
                </c:pt>
                <c:pt idx="53">
                  <c:v>290.73293777777735</c:v>
                </c:pt>
                <c:pt idx="54">
                  <c:v>285.42037283188347</c:v>
                </c:pt>
                <c:pt idx="55">
                  <c:v>145.26479075238012</c:v>
                </c:pt>
                <c:pt idx="56">
                  <c:v>150.53780847474854</c:v>
                </c:pt>
                <c:pt idx="57">
                  <c:v>171.14692018550704</c:v>
                </c:pt>
                <c:pt idx="58">
                  <c:v>221.25774367485428</c:v>
                </c:pt>
                <c:pt idx="59">
                  <c:v>310.94427988686857</c:v>
                </c:pt>
                <c:pt idx="60">
                  <c:v>566.33028216463231</c:v>
                </c:pt>
                <c:pt idx="61">
                  <c:v>628.98573062712239</c:v>
                </c:pt>
                <c:pt idx="62">
                  <c:v>529.42165392263405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E47-4343-A919-DC5D74360A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370495"/>
        <c:axId val="27370975"/>
      </c:lineChart>
      <c:dateAx>
        <c:axId val="27370495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7370975"/>
        <c:crosses val="autoZero"/>
        <c:auto val="1"/>
        <c:lblOffset val="100"/>
        <c:baseTimeUnit val="months"/>
      </c:dateAx>
      <c:valAx>
        <c:axId val="27370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7370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Crush Margin</a:t>
            </a:r>
          </a:p>
        </c:rich>
      </c:tx>
      <c:layout>
        <c:manualLayout>
          <c:xMode val="edge"/>
          <c:yMode val="edge"/>
          <c:x val="0.38726377952755908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8.6789370078740158E-2"/>
          <c:y val="7.9120370370370396E-2"/>
          <c:w val="0.88265507436570434"/>
          <c:h val="0.64891914552347618"/>
        </c:manualLayout>
      </c:layout>
      <c:lineChart>
        <c:grouping val="standard"/>
        <c:varyColors val="0"/>
        <c:ser>
          <c:idx val="0"/>
          <c:order val="0"/>
          <c:tx>
            <c:strRef>
              <c:f>'Estudo PR'!$BH$2</c:f>
              <c:strCache>
                <c:ptCount val="1"/>
                <c:pt idx="0">
                  <c:v>PRG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'Estudo PR'!$C$3:$C$65</c:f>
              <c:numCache>
                <c:formatCode>mmm\-yy</c:formatCode>
                <c:ptCount val="63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</c:numCache>
            </c:numRef>
          </c:cat>
          <c:val>
            <c:numRef>
              <c:f>'Estudo PR'!$BH$3:$BH$65</c:f>
              <c:numCache>
                <c:formatCode>_-* #,##0_-;\-* #,##0_-;_-* "-"??_-;_-@_-</c:formatCode>
                <c:ptCount val="6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3D-43B2-8A47-1963893EEE27}"/>
            </c:ext>
          </c:extLst>
        </c:ser>
        <c:ser>
          <c:idx val="1"/>
          <c:order val="1"/>
          <c:tx>
            <c:strRef>
              <c:f>'Estudo PR'!$BI$2</c:f>
              <c:strCache>
                <c:ptCount val="1"/>
                <c:pt idx="0">
                  <c:v>PG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'Estudo PR'!$C$3:$C$65</c:f>
              <c:numCache>
                <c:formatCode>mmm\-yy</c:formatCode>
                <c:ptCount val="63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</c:numCache>
            </c:numRef>
          </c:cat>
          <c:val>
            <c:numRef>
              <c:f>'Estudo PR'!$BI$3:$BI$65</c:f>
              <c:numCache>
                <c:formatCode>_-* #,##0_-;\-* #,##0_-;_-* "-"??_-;_-@_-</c:formatCode>
                <c:ptCount val="6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73D-43B2-8A47-1963893EEE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370495"/>
        <c:axId val="27370975"/>
      </c:lineChart>
      <c:dateAx>
        <c:axId val="27370495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7370975"/>
        <c:crosses val="autoZero"/>
        <c:auto val="1"/>
        <c:lblOffset val="100"/>
        <c:baseTimeUnit val="months"/>
      </c:dateAx>
      <c:valAx>
        <c:axId val="27370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7370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3.xml"/><Relationship Id="rId3" Type="http://schemas.openxmlformats.org/officeDocument/2006/relationships/chart" Target="../charts/chart8.xml"/><Relationship Id="rId7" Type="http://schemas.openxmlformats.org/officeDocument/2006/relationships/chart" Target="../charts/chart12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6" Type="http://schemas.openxmlformats.org/officeDocument/2006/relationships/chart" Target="../charts/chart11.xml"/><Relationship Id="rId5" Type="http://schemas.openxmlformats.org/officeDocument/2006/relationships/chart" Target="../charts/chart10.xml"/><Relationship Id="rId10" Type="http://schemas.openxmlformats.org/officeDocument/2006/relationships/chart" Target="../charts/chart15.xml"/><Relationship Id="rId4" Type="http://schemas.openxmlformats.org/officeDocument/2006/relationships/chart" Target="../charts/chart9.xml"/><Relationship Id="rId9" Type="http://schemas.openxmlformats.org/officeDocument/2006/relationships/chart" Target="../charts/chart1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Relationship Id="rId4" Type="http://schemas.openxmlformats.org/officeDocument/2006/relationships/chart" Target="../charts/chart19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2.xml"/><Relationship Id="rId2" Type="http://schemas.openxmlformats.org/officeDocument/2006/relationships/chart" Target="../charts/chart21.xml"/><Relationship Id="rId1" Type="http://schemas.openxmlformats.org/officeDocument/2006/relationships/chart" Target="../charts/chart20.xml"/><Relationship Id="rId5" Type="http://schemas.openxmlformats.org/officeDocument/2006/relationships/chart" Target="../charts/chart24.xml"/><Relationship Id="rId4" Type="http://schemas.openxmlformats.org/officeDocument/2006/relationships/chart" Target="../charts/chart2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8.xml"/><Relationship Id="rId2" Type="http://schemas.openxmlformats.org/officeDocument/2006/relationships/chart" Target="../charts/chart27.xml"/><Relationship Id="rId1" Type="http://schemas.openxmlformats.org/officeDocument/2006/relationships/chart" Target="../charts/chart26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0.xml"/><Relationship Id="rId1" Type="http://schemas.openxmlformats.org/officeDocument/2006/relationships/chart" Target="../charts/chart2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106680</xdr:colOff>
      <xdr:row>1</xdr:row>
      <xdr:rowOff>179070</xdr:rowOff>
    </xdr:from>
    <xdr:to>
      <xdr:col>33</xdr:col>
      <xdr:colOff>411480</xdr:colOff>
      <xdr:row>16</xdr:row>
      <xdr:rowOff>179070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CA18332-F6BE-4888-98C0-13D78A78D4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106680</xdr:colOff>
      <xdr:row>18</xdr:row>
      <xdr:rowOff>41910</xdr:rowOff>
    </xdr:from>
    <xdr:to>
      <xdr:col>33</xdr:col>
      <xdr:colOff>411480</xdr:colOff>
      <xdr:row>33</xdr:row>
      <xdr:rowOff>41910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2AEEF10-9DB9-4A9F-920B-B4EB1330BC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45720</xdr:colOff>
      <xdr:row>34</xdr:row>
      <xdr:rowOff>26670</xdr:rowOff>
    </xdr:from>
    <xdr:to>
      <xdr:col>33</xdr:col>
      <xdr:colOff>350520</xdr:colOff>
      <xdr:row>49</xdr:row>
      <xdr:rowOff>26670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8EA172F-724A-4F31-B0E1-367DF42CB5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647700</xdr:colOff>
      <xdr:row>41</xdr:row>
      <xdr:rowOff>133350</xdr:rowOff>
    </xdr:from>
    <xdr:to>
      <xdr:col>14</xdr:col>
      <xdr:colOff>182880</xdr:colOff>
      <xdr:row>56</xdr:row>
      <xdr:rowOff>133350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47518887-6BF9-44A9-86F1-C11FCC4D06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39</xdr:col>
      <xdr:colOff>45720</xdr:colOff>
      <xdr:row>0</xdr:row>
      <xdr:rowOff>118110</xdr:rowOff>
    </xdr:from>
    <xdr:to>
      <xdr:col>46</xdr:col>
      <xdr:colOff>350520</xdr:colOff>
      <xdr:row>15</xdr:row>
      <xdr:rowOff>118110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B7E80CCC-C625-EB0F-9832-E8AF8F8817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1440180</xdr:colOff>
      <xdr:row>5</xdr:row>
      <xdr:rowOff>144780</xdr:rowOff>
    </xdr:from>
    <xdr:to>
      <xdr:col>25</xdr:col>
      <xdr:colOff>220980</xdr:colOff>
      <xdr:row>24</xdr:row>
      <xdr:rowOff>121920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724E3FF9-FAAF-4446-9FB1-F143B78160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1089660</xdr:colOff>
      <xdr:row>4</xdr:row>
      <xdr:rowOff>15240</xdr:rowOff>
    </xdr:from>
    <xdr:to>
      <xdr:col>13</xdr:col>
      <xdr:colOff>853440</xdr:colOff>
      <xdr:row>19</xdr:row>
      <xdr:rowOff>15240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DE179856-E0CA-4BA5-B22C-CF5A2582B0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66</xdr:col>
      <xdr:colOff>160020</xdr:colOff>
      <xdr:row>1</xdr:row>
      <xdr:rowOff>11430</xdr:rowOff>
    </xdr:from>
    <xdr:to>
      <xdr:col>73</xdr:col>
      <xdr:colOff>464820</xdr:colOff>
      <xdr:row>16</xdr:row>
      <xdr:rowOff>11430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AD65BDBD-C7AE-408A-B4F5-096ADE423D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66</xdr:col>
      <xdr:colOff>38100</xdr:colOff>
      <xdr:row>16</xdr:row>
      <xdr:rowOff>15240</xdr:rowOff>
    </xdr:from>
    <xdr:to>
      <xdr:col>73</xdr:col>
      <xdr:colOff>342900</xdr:colOff>
      <xdr:row>31</xdr:row>
      <xdr:rowOff>15240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0F5B6E8A-7B37-4221-9B33-894BF65763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73</xdr:col>
      <xdr:colOff>45720</xdr:colOff>
      <xdr:row>16</xdr:row>
      <xdr:rowOff>160020</xdr:rowOff>
    </xdr:from>
    <xdr:to>
      <xdr:col>80</xdr:col>
      <xdr:colOff>350520</xdr:colOff>
      <xdr:row>31</xdr:row>
      <xdr:rowOff>160020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5EA6E3C7-9DA7-45C7-8C83-73E6101F64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73</xdr:col>
      <xdr:colOff>76200</xdr:colOff>
      <xdr:row>1</xdr:row>
      <xdr:rowOff>45720</xdr:rowOff>
    </xdr:from>
    <xdr:to>
      <xdr:col>80</xdr:col>
      <xdr:colOff>381000</xdr:colOff>
      <xdr:row>16</xdr:row>
      <xdr:rowOff>45720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A31271D4-AD32-488C-884A-0C619445EB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73</xdr:col>
      <xdr:colOff>30480</xdr:colOff>
      <xdr:row>32</xdr:row>
      <xdr:rowOff>26670</xdr:rowOff>
    </xdr:from>
    <xdr:to>
      <xdr:col>80</xdr:col>
      <xdr:colOff>335280</xdr:colOff>
      <xdr:row>47</xdr:row>
      <xdr:rowOff>26670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33F2F8E-B08A-6BDF-F159-DAC7DF8412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73</xdr:col>
      <xdr:colOff>114300</xdr:colOff>
      <xdr:row>47</xdr:row>
      <xdr:rowOff>137160</xdr:rowOff>
    </xdr:from>
    <xdr:to>
      <xdr:col>80</xdr:col>
      <xdr:colOff>419100</xdr:colOff>
      <xdr:row>62</xdr:row>
      <xdr:rowOff>137160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43476926-8C5A-4977-9E52-EC606667BD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81</xdr:col>
      <xdr:colOff>0</xdr:colOff>
      <xdr:row>16</xdr:row>
      <xdr:rowOff>0</xdr:rowOff>
    </xdr:from>
    <xdr:to>
      <xdr:col>88</xdr:col>
      <xdr:colOff>304800</xdr:colOff>
      <xdr:row>31</xdr:row>
      <xdr:rowOff>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59A267D1-281C-4C19-B2E0-2322CDE87B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81</xdr:col>
      <xdr:colOff>7620</xdr:colOff>
      <xdr:row>31</xdr:row>
      <xdr:rowOff>144780</xdr:rowOff>
    </xdr:from>
    <xdr:to>
      <xdr:col>88</xdr:col>
      <xdr:colOff>312420</xdr:colOff>
      <xdr:row>46</xdr:row>
      <xdr:rowOff>144780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9D483D7C-4BB1-45B4-B7E6-90CF40AC0F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106680</xdr:colOff>
      <xdr:row>1</xdr:row>
      <xdr:rowOff>179070</xdr:rowOff>
    </xdr:from>
    <xdr:to>
      <xdr:col>32</xdr:col>
      <xdr:colOff>411480</xdr:colOff>
      <xdr:row>16</xdr:row>
      <xdr:rowOff>179070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A6EB5DE-CDF7-2607-462C-E3D3C2C417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106680</xdr:colOff>
      <xdr:row>18</xdr:row>
      <xdr:rowOff>41910</xdr:rowOff>
    </xdr:from>
    <xdr:to>
      <xdr:col>32</xdr:col>
      <xdr:colOff>411480</xdr:colOff>
      <xdr:row>33</xdr:row>
      <xdr:rowOff>41910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5FA6ED3-0A4E-A920-98A2-73006FEB9E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167640</xdr:colOff>
      <xdr:row>36</xdr:row>
      <xdr:rowOff>102870</xdr:rowOff>
    </xdr:from>
    <xdr:to>
      <xdr:col>28</xdr:col>
      <xdr:colOff>472440</xdr:colOff>
      <xdr:row>51</xdr:row>
      <xdr:rowOff>102870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10D1DEE8-9996-D7A2-8F72-3570504E29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647700</xdr:colOff>
      <xdr:row>41</xdr:row>
      <xdr:rowOff>133350</xdr:rowOff>
    </xdr:from>
    <xdr:to>
      <xdr:col>13</xdr:col>
      <xdr:colOff>182880</xdr:colOff>
      <xdr:row>56</xdr:row>
      <xdr:rowOff>133350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E937521E-B414-E422-7680-5D00979A22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289560</xdr:colOff>
      <xdr:row>1</xdr:row>
      <xdr:rowOff>41910</xdr:rowOff>
    </xdr:from>
    <xdr:to>
      <xdr:col>42</xdr:col>
      <xdr:colOff>594360</xdr:colOff>
      <xdr:row>16</xdr:row>
      <xdr:rowOff>41910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B6684F7-3D92-E524-A951-967D42929E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35</xdr:col>
      <xdr:colOff>83820</xdr:colOff>
      <xdr:row>17</xdr:row>
      <xdr:rowOff>38100</xdr:rowOff>
    </xdr:from>
    <xdr:to>
      <xdr:col>42</xdr:col>
      <xdr:colOff>388620</xdr:colOff>
      <xdr:row>32</xdr:row>
      <xdr:rowOff>38100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DC2790F-99FC-41FA-9F06-6A37D80788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43</xdr:col>
      <xdr:colOff>30480</xdr:colOff>
      <xdr:row>17</xdr:row>
      <xdr:rowOff>38100</xdr:rowOff>
    </xdr:from>
    <xdr:to>
      <xdr:col>50</xdr:col>
      <xdr:colOff>335280</xdr:colOff>
      <xdr:row>32</xdr:row>
      <xdr:rowOff>38100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3A9F0125-2ABE-4C66-902D-E1E157026D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51</xdr:col>
      <xdr:colOff>297180</xdr:colOff>
      <xdr:row>9</xdr:row>
      <xdr:rowOff>125730</xdr:rowOff>
    </xdr:from>
    <xdr:to>
      <xdr:col>59</xdr:col>
      <xdr:colOff>205740</xdr:colOff>
      <xdr:row>24</xdr:row>
      <xdr:rowOff>125730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17CDEE7-C2C8-FF96-3750-27EB658D6E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51</xdr:col>
      <xdr:colOff>396240</xdr:colOff>
      <xdr:row>25</xdr:row>
      <xdr:rowOff>118110</xdr:rowOff>
    </xdr:from>
    <xdr:to>
      <xdr:col>59</xdr:col>
      <xdr:colOff>91440</xdr:colOff>
      <xdr:row>40</xdr:row>
      <xdr:rowOff>118110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2E91D5BA-FA44-D6D4-B98B-2C264EBB2D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83820</xdr:colOff>
      <xdr:row>1</xdr:row>
      <xdr:rowOff>15240</xdr:rowOff>
    </xdr:from>
    <xdr:to>
      <xdr:col>16</xdr:col>
      <xdr:colOff>388620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0308441-C0D7-42AB-8FBC-E6DF44B9A3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297180</xdr:colOff>
      <xdr:row>68</xdr:row>
      <xdr:rowOff>26670</xdr:rowOff>
    </xdr:from>
    <xdr:to>
      <xdr:col>44</xdr:col>
      <xdr:colOff>601980</xdr:colOff>
      <xdr:row>83</xdr:row>
      <xdr:rowOff>26670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ABE4E66C-EAEB-8F85-776B-16FBD85EE5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72</xdr:col>
      <xdr:colOff>99060</xdr:colOff>
      <xdr:row>7</xdr:row>
      <xdr:rowOff>45720</xdr:rowOff>
    </xdr:from>
    <xdr:to>
      <xdr:col>79</xdr:col>
      <xdr:colOff>403860</xdr:colOff>
      <xdr:row>22</xdr:row>
      <xdr:rowOff>45720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E950F929-8B6A-41BE-9AFE-7722EBB051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90</xdr:col>
      <xdr:colOff>441960</xdr:colOff>
      <xdr:row>1</xdr:row>
      <xdr:rowOff>49530</xdr:rowOff>
    </xdr:from>
    <xdr:to>
      <xdr:col>98</xdr:col>
      <xdr:colOff>137160</xdr:colOff>
      <xdr:row>16</xdr:row>
      <xdr:rowOff>49530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B6685E7A-2A0A-106D-3EE4-3BD37AC8B3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64</xdr:col>
      <xdr:colOff>30480</xdr:colOff>
      <xdr:row>0</xdr:row>
      <xdr:rowOff>34290</xdr:rowOff>
    </xdr:from>
    <xdr:to>
      <xdr:col>71</xdr:col>
      <xdr:colOff>335280</xdr:colOff>
      <xdr:row>15</xdr:row>
      <xdr:rowOff>34290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7B5A1BB-F3B2-C5E8-03CB-BCA72110DD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64</xdr:col>
      <xdr:colOff>15240</xdr:colOff>
      <xdr:row>15</xdr:row>
      <xdr:rowOff>129540</xdr:rowOff>
    </xdr:from>
    <xdr:to>
      <xdr:col>71</xdr:col>
      <xdr:colOff>320040</xdr:colOff>
      <xdr:row>30</xdr:row>
      <xdr:rowOff>129540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6477DDE-E687-49CF-BF07-5D69B0B842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oleoplan365-my.sharepoint.com/personal/otavio_kucharski_oleoplan_com_br/Documents/Arquivos%20de%20Chat%20do%20Microsoft%20Teams/Crush%20Margin%20-%20Eduardo%20Sanchez.xlsx" TargetMode="External"/><Relationship Id="rId1" Type="http://schemas.openxmlformats.org/officeDocument/2006/relationships/externalLinkPath" Target="https://oleoplan365-my.sharepoint.com/personal/otavio_kucharski_oleoplan_com_br/Documents/Arquivos%20de%20Chat%20do%20Microsoft%20Teams/Crush%20Margin%20-%20Eduardo%20Sanchez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TEMPOR&#193;RIOS\Produtos_Inteligencia\CEPEA%20site%20Soja%20Paranagua.xlsx" TargetMode="External"/><Relationship Id="rId1" Type="http://schemas.openxmlformats.org/officeDocument/2006/relationships/externalLinkPath" Target="file:///I:\TEMPOR&#193;RIOS\Produtos_Inteligencia\CEPEA%20site%20Soja%20Paranagua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TEMPOR&#193;RIOS\Produtos_Inteligencia\Broadcast_FRETE.xlsx" TargetMode="External"/><Relationship Id="rId1" Type="http://schemas.openxmlformats.org/officeDocument/2006/relationships/externalLinkPath" Target="file:///I:\TEMPOR&#193;RIOS\Produtos_Inteligencia\Broadcast_FRETE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market_intelligence_data\Pre&#231;os%20LSEG%20.xlsx" TargetMode="External"/><Relationship Id="rId1" Type="http://schemas.openxmlformats.org/officeDocument/2006/relationships/externalLinkPath" Target="Pre&#231;os%20LSEG%20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TEMPOR&#193;RIOS\Produtos_Inteligencia\Base%20de%20Pre&#231;o.xlsx" TargetMode="External"/><Relationship Id="rId1" Type="http://schemas.openxmlformats.org/officeDocument/2006/relationships/externalLinkPath" Target="file:///I:\TEMPOR&#193;RIOS\Produtos_Inteligencia\Base%20de%20Pre&#231;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rgem esmagamento stonex"/>
    </sheetNames>
    <sheetDataSet>
      <sheetData sheetId="0">
        <row r="3">
          <cell r="L3">
            <v>284.70270833333274</v>
          </cell>
        </row>
        <row r="4">
          <cell r="L4">
            <v>285.9854999999996</v>
          </cell>
        </row>
        <row r="5">
          <cell r="L5">
            <v>158.97833333333327</v>
          </cell>
        </row>
        <row r="6">
          <cell r="L6">
            <v>148.00916666666623</v>
          </cell>
        </row>
        <row r="7">
          <cell r="L7">
            <v>252.65416666666616</v>
          </cell>
        </row>
        <row r="8">
          <cell r="L8">
            <v>257.44208333333302</v>
          </cell>
        </row>
        <row r="9">
          <cell r="L9">
            <v>369.95270833333302</v>
          </cell>
        </row>
        <row r="10">
          <cell r="L10">
            <v>247.767333333333</v>
          </cell>
        </row>
        <row r="11">
          <cell r="L11">
            <v>124.12499999999987</v>
          </cell>
        </row>
        <row r="12">
          <cell r="L12">
            <v>-18.799999999999841</v>
          </cell>
        </row>
        <row r="13">
          <cell r="L13">
            <v>29.250000000000099</v>
          </cell>
        </row>
        <row r="14">
          <cell r="L14">
            <v>21.616666666666649</v>
          </cell>
        </row>
        <row r="15">
          <cell r="L15">
            <v>410.5999999999998</v>
          </cell>
        </row>
        <row r="16">
          <cell r="L16">
            <v>405.33333333333303</v>
          </cell>
        </row>
        <row r="17">
          <cell r="L17">
            <v>226.49999999999977</v>
          </cell>
        </row>
        <row r="18">
          <cell r="L18">
            <v>176.74999999999974</v>
          </cell>
        </row>
        <row r="19">
          <cell r="L19">
            <v>209.933333333333</v>
          </cell>
        </row>
        <row r="20">
          <cell r="L20">
            <v>174.20833333333292</v>
          </cell>
        </row>
        <row r="21">
          <cell r="L21">
            <v>147.67333333333286</v>
          </cell>
        </row>
        <row r="22">
          <cell r="L22">
            <v>70.183333333332925</v>
          </cell>
        </row>
        <row r="23">
          <cell r="L23">
            <v>200.70833333333303</v>
          </cell>
        </row>
        <row r="24">
          <cell r="L24">
            <v>307.4999999999996</v>
          </cell>
        </row>
        <row r="25">
          <cell r="L25">
            <v>403.91666666666652</v>
          </cell>
        </row>
        <row r="26">
          <cell r="L26">
            <v>297.83333333333303</v>
          </cell>
        </row>
        <row r="27">
          <cell r="L27">
            <v>318.53333333333302</v>
          </cell>
        </row>
        <row r="28">
          <cell r="L28">
            <v>366.41666666666629</v>
          </cell>
        </row>
        <row r="29">
          <cell r="L29">
            <v>324.166666666666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lan 1"/>
      <sheetName val="summary"/>
      <sheetName val="fonte"/>
    </sheetNames>
    <sheetDataSet>
      <sheetData sheetId="0" refreshError="1"/>
      <sheetData sheetId="1">
        <row r="15">
          <cell r="C15">
            <v>167.86500000000004</v>
          </cell>
        </row>
        <row r="16">
          <cell r="C16">
            <v>166.38333333333333</v>
          </cell>
        </row>
        <row r="17">
          <cell r="C17">
            <v>171.86652173913049</v>
          </cell>
        </row>
        <row r="18">
          <cell r="C18">
            <v>177.09800000000001</v>
          </cell>
        </row>
        <row r="19">
          <cell r="C19">
            <v>176.39380952380952</v>
          </cell>
        </row>
        <row r="20">
          <cell r="C20">
            <v>162.0757142857143</v>
          </cell>
        </row>
        <row r="21">
          <cell r="C21">
            <v>167.59681818181818</v>
          </cell>
        </row>
        <row r="22">
          <cell r="C22">
            <v>171.05772727272731</v>
          </cell>
        </row>
        <row r="23">
          <cell r="C23">
            <v>172.7342857142857</v>
          </cell>
        </row>
        <row r="24">
          <cell r="C24">
            <v>171.167</v>
          </cell>
        </row>
        <row r="25">
          <cell r="C25">
            <v>165.79350000000005</v>
          </cell>
        </row>
        <row r="26">
          <cell r="C26">
            <v>170.25190476190477</v>
          </cell>
        </row>
        <row r="27">
          <cell r="C27">
            <v>179.6652380952381</v>
          </cell>
        </row>
        <row r="28">
          <cell r="C28">
            <v>195.02</v>
          </cell>
        </row>
        <row r="29">
          <cell r="C29">
            <v>199.60227272727272</v>
          </cell>
        </row>
        <row r="30">
          <cell r="C30">
            <v>186.36210526315796</v>
          </cell>
        </row>
        <row r="31">
          <cell r="C31">
            <v>193.38090909090914</v>
          </cell>
        </row>
        <row r="32">
          <cell r="C32">
            <v>194.96952380952379</v>
          </cell>
        </row>
        <row r="33">
          <cell r="C33">
            <v>190.74428571428575</v>
          </cell>
        </row>
        <row r="34">
          <cell r="C34">
            <v>187.17956521739134</v>
          </cell>
        </row>
        <row r="35">
          <cell r="C35">
            <v>187.26380952380947</v>
          </cell>
        </row>
        <row r="36">
          <cell r="C36">
            <v>183.72800000000001</v>
          </cell>
        </row>
        <row r="37">
          <cell r="C37">
            <v>186.1275</v>
          </cell>
        </row>
        <row r="38">
          <cell r="C38">
            <v>182.05333333333331</v>
          </cell>
        </row>
        <row r="39">
          <cell r="C39">
            <v>177.03181818181818</v>
          </cell>
        </row>
        <row r="40">
          <cell r="C40">
            <v>172.60611111111112</v>
          </cell>
        </row>
        <row r="41">
          <cell r="C41">
            <v>162.12478260869568</v>
          </cell>
        </row>
        <row r="42">
          <cell r="C42">
            <v>145.23666666666665</v>
          </cell>
        </row>
        <row r="43">
          <cell r="C43">
            <v>138.10909090909092</v>
          </cell>
        </row>
        <row r="44">
          <cell r="C44">
            <v>136.45238095238093</v>
          </cell>
        </row>
        <row r="45">
          <cell r="C45">
            <v>146.84047619047618</v>
          </cell>
        </row>
        <row r="46">
          <cell r="C46">
            <v>148.5486956521739</v>
          </cell>
        </row>
        <row r="47">
          <cell r="C47">
            <v>147.19149999999999</v>
          </cell>
        </row>
        <row r="48">
          <cell r="C48">
            <v>144.09428571428572</v>
          </cell>
        </row>
        <row r="49">
          <cell r="C49">
            <v>144.04450000000003</v>
          </cell>
        </row>
        <row r="50">
          <cell r="C50">
            <v>145.97052631578944</v>
          </cell>
        </row>
        <row r="51">
          <cell r="C51">
            <v>126.93272727272728</v>
          </cell>
        </row>
        <row r="52">
          <cell r="C52">
            <v>117.63526315789473</v>
          </cell>
        </row>
        <row r="53">
          <cell r="C53">
            <v>121.90649999999998</v>
          </cell>
        </row>
        <row r="54">
          <cell r="C54">
            <v>126.79363636363638</v>
          </cell>
        </row>
        <row r="55">
          <cell r="C55">
            <v>136.00428571428571</v>
          </cell>
        </row>
        <row r="56">
          <cell r="C56">
            <v>138.91950000000003</v>
          </cell>
        </row>
        <row r="57">
          <cell r="C57">
            <v>138.09130434782611</v>
          </cell>
        </row>
        <row r="58">
          <cell r="C58">
            <v>133.21363636363637</v>
          </cell>
        </row>
        <row r="59">
          <cell r="C59">
            <v>139.90380952380951</v>
          </cell>
        </row>
        <row r="60">
          <cell r="C60">
            <v>141.8326086956522</v>
          </cell>
        </row>
        <row r="61">
          <cell r="C61">
            <v>143.40736842105261</v>
          </cell>
        </row>
        <row r="62">
          <cell r="C62">
            <v>141.16947368421052</v>
          </cell>
        </row>
        <row r="63">
          <cell r="C63">
            <v>134.62181818181816</v>
          </cell>
        </row>
        <row r="64">
          <cell r="C64">
            <v>131.56800000000001</v>
          </cell>
        </row>
        <row r="65">
          <cell r="C65">
            <v>133.49</v>
          </cell>
        </row>
        <row r="66">
          <cell r="C66">
            <v>134.68</v>
          </cell>
        </row>
        <row r="67">
          <cell r="C67">
            <v>133.09619047619046</v>
          </cell>
        </row>
        <row r="68">
          <cell r="C68">
            <v>134.39599999999999</v>
          </cell>
        </row>
        <row r="69">
          <cell r="C69">
            <v>136.89130434782606</v>
          </cell>
        </row>
        <row r="70">
          <cell r="C70">
            <v>140.50047619047618</v>
          </cell>
        </row>
        <row r="71">
          <cell r="C71">
            <v>138.77409090909092</v>
          </cell>
        </row>
        <row r="72">
          <cell r="C72">
            <v>137.86304347826089</v>
          </cell>
        </row>
        <row r="73">
          <cell r="C73">
            <v>140.47263157894736</v>
          </cell>
        </row>
        <row r="74">
          <cell r="C74">
            <v>142.01349999999996</v>
          </cell>
        </row>
        <row r="75">
          <cell r="C75">
            <v>130.98285714285717</v>
          </cell>
        </row>
        <row r="76">
          <cell r="C76">
            <v>126.32944444444446</v>
          </cell>
        </row>
        <row r="77">
          <cell r="C77">
            <v>129.37545454545452</v>
          </cell>
        </row>
        <row r="78">
          <cell r="C78">
            <v>127.33000000000001</v>
          </cell>
        </row>
      </sheetData>
      <sheetData sheetId="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ONPRA"/>
      <sheetName val="FCASPRA"/>
      <sheetName val="FMARPRA"/>
      <sheetName val="FRONPRA"/>
      <sheetName val="FSORPRA"/>
      <sheetName val="FRONSTS"/>
      <sheetName val="FSORSTS"/>
      <sheetName val="FSORMIR"/>
      <sheetName val="FSORRON"/>
    </sheetNames>
    <sheetDataSet>
      <sheetData sheetId="0"/>
      <sheetData sheetId="1"/>
      <sheetData sheetId="2"/>
      <sheetData sheetId="3">
        <row r="2">
          <cell r="H2">
            <v>176.25</v>
          </cell>
        </row>
        <row r="3">
          <cell r="H3">
            <v>247.5</v>
          </cell>
        </row>
        <row r="4">
          <cell r="H4">
            <v>273.75</v>
          </cell>
        </row>
        <row r="5">
          <cell r="H5">
            <v>263</v>
          </cell>
        </row>
        <row r="6">
          <cell r="H6">
            <v>265</v>
          </cell>
        </row>
        <row r="7">
          <cell r="H7">
            <v>242.5</v>
          </cell>
        </row>
        <row r="8">
          <cell r="H8">
            <v>270</v>
          </cell>
        </row>
        <row r="9">
          <cell r="H9">
            <v>273.75</v>
          </cell>
        </row>
        <row r="10">
          <cell r="H10">
            <v>255</v>
          </cell>
        </row>
        <row r="11">
          <cell r="H11">
            <v>232</v>
          </cell>
        </row>
        <row r="12">
          <cell r="H12">
            <v>243.75</v>
          </cell>
        </row>
        <row r="13">
          <cell r="H13">
            <v>266</v>
          </cell>
        </row>
        <row r="14">
          <cell r="H14">
            <v>285</v>
          </cell>
        </row>
        <row r="15">
          <cell r="H15">
            <v>293.75</v>
          </cell>
        </row>
        <row r="16">
          <cell r="H16">
            <v>320</v>
          </cell>
        </row>
        <row r="17">
          <cell r="H17">
            <v>317</v>
          </cell>
        </row>
        <row r="18">
          <cell r="H18">
            <v>330</v>
          </cell>
        </row>
        <row r="19">
          <cell r="H19">
            <v>373.75</v>
          </cell>
        </row>
        <row r="20">
          <cell r="H20">
            <v>398</v>
          </cell>
        </row>
        <row r="21">
          <cell r="H21">
            <v>355</v>
          </cell>
        </row>
        <row r="22">
          <cell r="H22">
            <v>298</v>
          </cell>
        </row>
        <row r="23">
          <cell r="H23">
            <v>280</v>
          </cell>
        </row>
        <row r="24">
          <cell r="H24">
            <v>290</v>
          </cell>
        </row>
        <row r="25">
          <cell r="H25">
            <v>288.75</v>
          </cell>
        </row>
        <row r="26">
          <cell r="H26">
            <v>340</v>
          </cell>
        </row>
        <row r="27">
          <cell r="H27">
            <v>392.5</v>
          </cell>
        </row>
        <row r="28">
          <cell r="H28">
            <v>326</v>
          </cell>
        </row>
        <row r="29">
          <cell r="H29">
            <v>350</v>
          </cell>
        </row>
        <row r="30">
          <cell r="H30">
            <v>347.75</v>
          </cell>
        </row>
        <row r="31">
          <cell r="H31">
            <v>357</v>
          </cell>
        </row>
        <row r="32">
          <cell r="H32">
            <v>399.89749999999998</v>
          </cell>
        </row>
        <row r="33">
          <cell r="H33">
            <v>396.875</v>
          </cell>
        </row>
        <row r="34">
          <cell r="H34">
            <v>391.3</v>
          </cell>
        </row>
        <row r="35">
          <cell r="H35">
            <v>390</v>
          </cell>
        </row>
        <row r="36">
          <cell r="H36">
            <v>366.66750000000002</v>
          </cell>
        </row>
        <row r="37">
          <cell r="H37">
            <v>366</v>
          </cell>
        </row>
        <row r="38">
          <cell r="H38">
            <v>323.75</v>
          </cell>
        </row>
        <row r="39">
          <cell r="H39">
            <v>317.5</v>
          </cell>
        </row>
        <row r="40">
          <cell r="H40">
            <v>300</v>
          </cell>
        </row>
        <row r="41">
          <cell r="H41">
            <v>306.25</v>
          </cell>
        </row>
        <row r="42">
          <cell r="H42">
            <v>343</v>
          </cell>
        </row>
        <row r="43">
          <cell r="H43">
            <v>367.5</v>
          </cell>
        </row>
        <row r="44">
          <cell r="H44">
            <v>351.25</v>
          </cell>
        </row>
        <row r="45">
          <cell r="H45">
            <v>293</v>
          </cell>
        </row>
        <row r="46">
          <cell r="H46">
            <v>292.5</v>
          </cell>
        </row>
        <row r="47">
          <cell r="H47">
            <v>287.5</v>
          </cell>
        </row>
        <row r="48">
          <cell r="H48">
            <v>248.71999999999997</v>
          </cell>
        </row>
        <row r="49">
          <cell r="H49">
            <v>219.42500000000001</v>
          </cell>
        </row>
        <row r="50">
          <cell r="H50">
            <v>256.66666666666669</v>
          </cell>
        </row>
        <row r="51">
          <cell r="H51">
            <v>380</v>
          </cell>
        </row>
        <row r="52">
          <cell r="H52">
            <v>375.17500000000001</v>
          </cell>
        </row>
        <row r="53">
          <cell r="H53">
            <v>327.5</v>
          </cell>
        </row>
        <row r="54">
          <cell r="H54">
            <v>322</v>
          </cell>
        </row>
        <row r="55">
          <cell r="H55">
            <v>323.07499999999999</v>
          </cell>
        </row>
        <row r="56">
          <cell r="H56">
            <v>342.625</v>
          </cell>
        </row>
        <row r="57">
          <cell r="H57">
            <v>348.02</v>
          </cell>
        </row>
        <row r="58">
          <cell r="H58">
            <v>333.125</v>
          </cell>
        </row>
        <row r="59">
          <cell r="H59">
            <v>334.52</v>
          </cell>
        </row>
        <row r="60">
          <cell r="H60">
            <v>315.125</v>
          </cell>
        </row>
        <row r="61">
          <cell r="H61">
            <v>320.25</v>
          </cell>
        </row>
        <row r="62">
          <cell r="H62">
            <v>329.6</v>
          </cell>
        </row>
        <row r="63">
          <cell r="H63">
            <v>360.32499999999999</v>
          </cell>
        </row>
        <row r="64">
          <cell r="H64">
            <v>386.5</v>
          </cell>
        </row>
      </sheetData>
      <sheetData sheetId="4">
        <row r="2">
          <cell r="H2">
            <v>237.5</v>
          </cell>
        </row>
        <row r="3">
          <cell r="H3">
            <v>304.16750000000002</v>
          </cell>
        </row>
        <row r="4">
          <cell r="H4">
            <v>320</v>
          </cell>
        </row>
        <row r="5">
          <cell r="H5">
            <v>307</v>
          </cell>
        </row>
        <row r="6">
          <cell r="H6">
            <v>289.25</v>
          </cell>
        </row>
        <row r="7">
          <cell r="H7">
            <v>295.83249999999998</v>
          </cell>
        </row>
        <row r="8">
          <cell r="H8">
            <v>325</v>
          </cell>
        </row>
        <row r="9">
          <cell r="H9">
            <v>310</v>
          </cell>
        </row>
        <row r="10">
          <cell r="H10">
            <v>291.25</v>
          </cell>
        </row>
        <row r="11">
          <cell r="H11">
            <v>313</v>
          </cell>
        </row>
        <row r="12">
          <cell r="H12">
            <v>318.75</v>
          </cell>
        </row>
        <row r="13">
          <cell r="H13">
            <v>352</v>
          </cell>
        </row>
        <row r="14">
          <cell r="H14">
            <v>375.625</v>
          </cell>
        </row>
        <row r="15">
          <cell r="H15">
            <v>396.25</v>
          </cell>
        </row>
        <row r="16">
          <cell r="H16">
            <v>420.625</v>
          </cell>
        </row>
        <row r="17">
          <cell r="H17">
            <v>474.4</v>
          </cell>
        </row>
        <row r="18">
          <cell r="H18">
            <v>465</v>
          </cell>
        </row>
        <row r="19">
          <cell r="H19">
            <v>535</v>
          </cell>
        </row>
        <row r="20">
          <cell r="H20">
            <v>530</v>
          </cell>
        </row>
        <row r="21">
          <cell r="H21">
            <v>474.875</v>
          </cell>
        </row>
        <row r="22">
          <cell r="H22">
            <v>434</v>
          </cell>
        </row>
        <row r="23">
          <cell r="H23">
            <v>400</v>
          </cell>
        </row>
        <row r="24">
          <cell r="H24">
            <v>385</v>
          </cell>
        </row>
        <row r="25">
          <cell r="H25">
            <v>457.5</v>
          </cell>
        </row>
        <row r="26">
          <cell r="H26">
            <v>450</v>
          </cell>
        </row>
        <row r="27">
          <cell r="H27">
            <v>518.5</v>
          </cell>
        </row>
        <row r="28">
          <cell r="H28">
            <v>441.6</v>
          </cell>
        </row>
        <row r="29">
          <cell r="H29">
            <v>468.25</v>
          </cell>
        </row>
        <row r="30">
          <cell r="H30">
            <v>465</v>
          </cell>
        </row>
        <row r="31">
          <cell r="H31">
            <v>502</v>
          </cell>
        </row>
        <row r="32">
          <cell r="H32">
            <v>526.4375</v>
          </cell>
        </row>
        <row r="33">
          <cell r="H33">
            <v>486.25</v>
          </cell>
        </row>
        <row r="34">
          <cell r="H34">
            <v>509.6</v>
          </cell>
        </row>
        <row r="35">
          <cell r="H35">
            <v>518.75</v>
          </cell>
        </row>
        <row r="36">
          <cell r="H36">
            <v>495</v>
          </cell>
        </row>
        <row r="37">
          <cell r="H37">
            <v>485.6</v>
          </cell>
        </row>
        <row r="38">
          <cell r="H38">
            <v>452.5</v>
          </cell>
        </row>
        <row r="39">
          <cell r="H39">
            <v>440.625</v>
          </cell>
        </row>
        <row r="40">
          <cell r="H40">
            <v>401</v>
          </cell>
        </row>
        <row r="41">
          <cell r="H41">
            <v>403.75</v>
          </cell>
        </row>
        <row r="42">
          <cell r="H42">
            <v>443.125</v>
          </cell>
        </row>
        <row r="43">
          <cell r="H43">
            <v>464.57499999999999</v>
          </cell>
        </row>
        <row r="44">
          <cell r="H44">
            <v>457.5</v>
          </cell>
        </row>
        <row r="45">
          <cell r="H45">
            <v>396</v>
          </cell>
        </row>
        <row r="46">
          <cell r="H46">
            <v>408.75</v>
          </cell>
        </row>
        <row r="47">
          <cell r="H47">
            <v>393.75</v>
          </cell>
        </row>
        <row r="48">
          <cell r="H48">
            <v>370.76</v>
          </cell>
        </row>
        <row r="49">
          <cell r="H49">
            <v>323.27499999999998</v>
          </cell>
        </row>
        <row r="50">
          <cell r="H50">
            <v>343.33333333333331</v>
          </cell>
        </row>
        <row r="51">
          <cell r="H51">
            <v>478.75</v>
          </cell>
        </row>
        <row r="52">
          <cell r="H52">
            <v>433.32499999999999</v>
          </cell>
        </row>
        <row r="53">
          <cell r="H53">
            <v>428.75</v>
          </cell>
        </row>
        <row r="54">
          <cell r="H54">
            <v>428</v>
          </cell>
        </row>
        <row r="55">
          <cell r="H55">
            <v>443.25</v>
          </cell>
        </row>
        <row r="56">
          <cell r="H56">
            <v>485.2</v>
          </cell>
        </row>
        <row r="57">
          <cell r="H57">
            <v>443.18</v>
          </cell>
        </row>
        <row r="58">
          <cell r="H58">
            <v>429.35</v>
          </cell>
        </row>
        <row r="59">
          <cell r="H59">
            <v>434.91999999999996</v>
          </cell>
        </row>
        <row r="60">
          <cell r="H60">
            <v>424.3</v>
          </cell>
        </row>
        <row r="61">
          <cell r="H61">
            <v>428.2</v>
          </cell>
        </row>
        <row r="62">
          <cell r="H62">
            <v>440.12</v>
          </cell>
        </row>
        <row r="63">
          <cell r="H63">
            <v>461.32499999999999</v>
          </cell>
        </row>
        <row r="64">
          <cell r="H64">
            <v>478.9</v>
          </cell>
        </row>
      </sheetData>
      <sheetData sheetId="5"/>
      <sheetData sheetId="6"/>
      <sheetData sheetId="7"/>
      <sheetData sheetId="8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lanilha1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D "/>
      <sheetName val="mensal"/>
      <sheetName val="Basis de Óleo de Soja em Rondon"/>
    </sheetNames>
    <sheetDataSet>
      <sheetData sheetId="0"/>
      <sheetData sheetId="1">
        <row r="2">
          <cell r="C2">
            <v>5544.4026806526608</v>
          </cell>
        </row>
        <row r="3">
          <cell r="C3">
            <v>5747.9166533795596</v>
          </cell>
        </row>
        <row r="4">
          <cell r="C4">
            <v>6820.0369806721574</v>
          </cell>
        </row>
        <row r="5">
          <cell r="C5">
            <v>6947.0664672199982</v>
          </cell>
        </row>
        <row r="6">
          <cell r="C6">
            <v>7124.9095481884588</v>
          </cell>
        </row>
        <row r="7">
          <cell r="C7">
            <v>5891.1729976659999</v>
          </cell>
        </row>
        <row r="8">
          <cell r="C8">
            <v>6499.823936111</v>
          </cell>
        </row>
        <row r="9">
          <cell r="C9">
            <v>6851.8666896382983</v>
          </cell>
        </row>
        <row r="10">
          <cell r="C10">
            <v>6866.8014408916988</v>
          </cell>
        </row>
        <row r="11">
          <cell r="C11">
            <v>7634.1253795460752</v>
          </cell>
        </row>
        <row r="12">
          <cell r="C12">
            <v>7635.589871343499</v>
          </cell>
        </row>
        <row r="13">
          <cell r="C13">
            <v>7476.6046034584351</v>
          </cell>
        </row>
        <row r="14">
          <cell r="C14">
            <v>7510.4032746190478</v>
          </cell>
        </row>
        <row r="15">
          <cell r="C15">
            <v>7888.8914828499983</v>
          </cell>
        </row>
        <row r="16">
          <cell r="C16">
            <v>8650.622948695649</v>
          </cell>
        </row>
        <row r="17">
          <cell r="C17">
            <v>8622.7853803333328</v>
          </cell>
        </row>
        <row r="18">
          <cell r="C18">
            <v>9140.9271790909097</v>
          </cell>
        </row>
        <row r="19">
          <cell r="C19">
            <v>8097.9163633636381</v>
          </cell>
        </row>
        <row r="20">
          <cell r="C20">
            <v>7066.7722575238095</v>
          </cell>
        </row>
        <row r="21">
          <cell r="C21">
            <v>7096.3803166956504</v>
          </cell>
        </row>
        <row r="22">
          <cell r="C22">
            <v>6397.7521325000007</v>
          </cell>
        </row>
        <row r="23">
          <cell r="C23">
            <v>6730.8277140476175</v>
          </cell>
        </row>
        <row r="24">
          <cell r="C24">
            <v>7114.3804593181812</v>
          </cell>
        </row>
        <row r="25">
          <cell r="C25">
            <v>6456.5643112727294</v>
          </cell>
        </row>
        <row r="26">
          <cell r="C26">
            <v>6101.9268512727258</v>
          </cell>
        </row>
        <row r="27">
          <cell r="C27">
            <v>5932.9275063000005</v>
          </cell>
        </row>
        <row r="28">
          <cell r="C28">
            <v>5400.8614693913041</v>
          </cell>
        </row>
        <row r="29">
          <cell r="C29">
            <v>4724.0803943999999</v>
          </cell>
        </row>
        <row r="30">
          <cell r="C30">
            <v>4464.729038391305</v>
          </cell>
        </row>
        <row r="31">
          <cell r="C31">
            <v>4540.7592626818196</v>
          </cell>
        </row>
        <row r="32">
          <cell r="C32">
            <v>4731.067068095238</v>
          </cell>
        </row>
        <row r="33">
          <cell r="C33">
            <v>4722.7573432608697</v>
          </cell>
        </row>
        <row r="34">
          <cell r="C34">
            <v>4538.5485531904769</v>
          </cell>
        </row>
        <row r="35">
          <cell r="C35">
            <v>4544.2165025909107</v>
          </cell>
        </row>
        <row r="36">
          <cell r="C36">
            <v>4815.356968363636</v>
          </cell>
        </row>
        <row r="37">
          <cell r="C37">
            <v>4335.490083857143</v>
          </cell>
        </row>
        <row r="38">
          <cell r="C38">
            <v>4076.5912183043483</v>
          </cell>
        </row>
        <row r="39">
          <cell r="C39">
            <v>4048.8421695238089</v>
          </cell>
        </row>
        <row r="40">
          <cell r="C40">
            <v>4486.3089558095235</v>
          </cell>
        </row>
        <row r="41">
          <cell r="C41">
            <v>4568.5571288181818</v>
          </cell>
        </row>
        <row r="42">
          <cell r="C42">
            <v>4590.199785652173</v>
          </cell>
        </row>
        <row r="43">
          <cell r="C43">
            <v>5087.6969568000004</v>
          </cell>
        </row>
        <row r="44">
          <cell r="C44">
            <v>5289.6251895652176</v>
          </cell>
        </row>
        <row r="45">
          <cell r="C45">
            <v>5129.6955491363642</v>
          </cell>
        </row>
        <row r="46">
          <cell r="C46">
            <v>5315.5726588571442</v>
          </cell>
        </row>
        <row r="47">
          <cell r="C47">
            <v>5951.5333270000001</v>
          </cell>
        </row>
        <row r="48">
          <cell r="C48">
            <v>6377.4681748095236</v>
          </cell>
        </row>
        <row r="49">
          <cell r="C49">
            <v>6125.6739538500015</v>
          </cell>
        </row>
        <row r="50">
          <cell r="C50">
            <v>6065.2193968695647</v>
          </cell>
        </row>
        <row r="51">
          <cell r="C51">
            <v>6043.3775714499998</v>
          </cell>
        </row>
        <row r="52">
          <cell r="C52">
            <v>5665.2752707142863</v>
          </cell>
        </row>
        <row r="53">
          <cell r="C53">
            <v>5859.9354249500002</v>
          </cell>
        </row>
        <row r="54">
          <cell r="C54">
            <v>5713.5859790952381</v>
          </cell>
        </row>
        <row r="55">
          <cell r="C55">
            <v>5666.0239249999995</v>
          </cell>
        </row>
        <row r="56">
          <cell r="C56">
            <v>6146.3662916956519</v>
          </cell>
        </row>
        <row r="57">
          <cell r="C57">
            <v>6020.4455168571421</v>
          </cell>
        </row>
        <row r="58">
          <cell r="C58">
            <v>5932.6111845454552</v>
          </cell>
        </row>
        <row r="59">
          <cell r="C59">
            <v>5982.9964625217408</v>
          </cell>
        </row>
        <row r="60">
          <cell r="C60">
            <v>5862.0462835789467</v>
          </cell>
        </row>
        <row r="61">
          <cell r="C61">
            <v>5957.2906355454552</v>
          </cell>
        </row>
        <row r="62">
          <cell r="C62">
            <v>6058.3124227279222</v>
          </cell>
        </row>
        <row r="63">
          <cell r="C63">
            <v>6086.0183114689453</v>
          </cell>
        </row>
        <row r="64">
          <cell r="C64">
            <v>6063.2599228960016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AAEDF-952E-4437-93A1-2600DB4D0F53}">
  <dimension ref="A1:BN2891"/>
  <sheetViews>
    <sheetView workbookViewId="0">
      <selection activeCell="D7" sqref="D7"/>
    </sheetView>
  </sheetViews>
  <sheetFormatPr defaultColWidth="8.88671875" defaultRowHeight="14.4" x14ac:dyDescent="0.3"/>
  <cols>
    <col min="1" max="1" width="17.44140625" style="1" customWidth="1"/>
    <col min="2" max="2" width="8.88671875" style="1"/>
    <col min="3" max="3" width="10.33203125" style="1" bestFit="1" customWidth="1"/>
    <col min="4" max="4" width="17.33203125" style="1" bestFit="1" customWidth="1"/>
    <col min="5" max="5" width="24" style="1" customWidth="1"/>
    <col min="6" max="6" width="18.6640625" style="1" bestFit="1" customWidth="1"/>
    <col min="7" max="66" width="22.5546875" style="1" bestFit="1" customWidth="1"/>
    <col min="67" max="67" width="11.88671875" style="1" bestFit="1" customWidth="1"/>
    <col min="68" max="69" width="12.88671875" style="1" bestFit="1" customWidth="1"/>
    <col min="70" max="71" width="13" style="1" bestFit="1" customWidth="1"/>
    <col min="72" max="73" width="13.5546875" style="1" bestFit="1" customWidth="1"/>
    <col min="74" max="75" width="13.33203125" style="1" bestFit="1" customWidth="1"/>
    <col min="76" max="77" width="14" style="1" bestFit="1" customWidth="1"/>
    <col min="78" max="79" width="13.109375" style="1" bestFit="1" customWidth="1"/>
    <col min="80" max="81" width="13.5546875" style="1" bestFit="1" customWidth="1"/>
    <col min="82" max="83" width="13.33203125" style="1" bestFit="1" customWidth="1"/>
    <col min="84" max="85" width="14" style="1" bestFit="1" customWidth="1"/>
    <col min="86" max="87" width="14.44140625" style="1" bestFit="1" customWidth="1"/>
    <col min="88" max="89" width="13.44140625" style="1" bestFit="1" customWidth="1"/>
    <col min="90" max="91" width="14" style="1" bestFit="1" customWidth="1"/>
    <col min="92" max="93" width="15" style="1" bestFit="1" customWidth="1"/>
    <col min="94" max="95" width="12.109375" style="1" bestFit="1" customWidth="1"/>
    <col min="96" max="97" width="15.44140625" style="1" bestFit="1" customWidth="1"/>
    <col min="98" max="99" width="15.6640625" style="1" bestFit="1" customWidth="1"/>
    <col min="100" max="101" width="13.5546875" style="1" bestFit="1" customWidth="1"/>
    <col min="102" max="103" width="13.33203125" style="1" bestFit="1" customWidth="1"/>
    <col min="104" max="105" width="13" style="1" bestFit="1" customWidth="1"/>
    <col min="106" max="107" width="13.44140625" style="1" bestFit="1" customWidth="1"/>
    <col min="108" max="109" width="13.33203125" style="1" bestFit="1" customWidth="1"/>
    <col min="110" max="111" width="12.44140625" style="1" bestFit="1" customWidth="1"/>
    <col min="112" max="113" width="11.33203125" style="1" bestFit="1" customWidth="1"/>
    <col min="114" max="115" width="12.88671875" style="1" bestFit="1" customWidth="1"/>
    <col min="116" max="117" width="12.6640625" style="1" bestFit="1" customWidth="1"/>
    <col min="118" max="119" width="13.33203125" style="1" bestFit="1" customWidth="1"/>
    <col min="120" max="121" width="12.88671875" style="1" bestFit="1" customWidth="1"/>
    <col min="122" max="123" width="13" style="1" bestFit="1" customWidth="1"/>
    <col min="124" max="125" width="14.33203125" style="1" bestFit="1" customWidth="1"/>
    <col min="126" max="127" width="13.33203125" style="1" bestFit="1" customWidth="1"/>
    <col min="128" max="129" width="12.6640625" style="1" bestFit="1" customWidth="1"/>
    <col min="130" max="131" width="14.33203125" style="1" bestFit="1" customWidth="1"/>
    <col min="132" max="133" width="12.33203125" style="1" bestFit="1" customWidth="1"/>
    <col min="134" max="135" width="12.44140625" style="1" bestFit="1" customWidth="1"/>
    <col min="136" max="137" width="14.109375" style="1" bestFit="1" customWidth="1"/>
    <col min="138" max="139" width="14.6640625" style="1" bestFit="1" customWidth="1"/>
    <col min="140" max="141" width="13.44140625" style="1" bestFit="1" customWidth="1"/>
    <col min="142" max="143" width="13.33203125" style="1" bestFit="1" customWidth="1"/>
    <col min="144" max="145" width="13.44140625" style="1" bestFit="1" customWidth="1"/>
    <col min="146" max="147" width="14.5546875" style="1" bestFit="1" customWidth="1"/>
    <col min="148" max="149" width="13.88671875" style="1" bestFit="1" customWidth="1"/>
    <col min="150" max="151" width="14.6640625" style="1" bestFit="1" customWidth="1"/>
    <col min="152" max="153" width="13.6640625" style="1" bestFit="1" customWidth="1"/>
    <col min="154" max="155" width="12.5546875" style="1" bestFit="1" customWidth="1"/>
    <col min="156" max="157" width="12.88671875" style="1" bestFit="1" customWidth="1"/>
    <col min="158" max="159" width="14.6640625" style="1" bestFit="1" customWidth="1"/>
    <col min="160" max="161" width="13.88671875" style="1" bestFit="1" customWidth="1"/>
    <col min="162" max="16384" width="8.88671875" style="1"/>
  </cols>
  <sheetData>
    <row r="1" spans="1:66" x14ac:dyDescent="0.3">
      <c r="B1" s="7" t="s">
        <v>146</v>
      </c>
      <c r="C1" s="9">
        <f ca="1">TODAY()</f>
        <v>46143</v>
      </c>
      <c r="E1" s="18">
        <v>3</v>
      </c>
      <c r="F1" s="18">
        <f>+E1+1</f>
        <v>4</v>
      </c>
      <c r="G1" s="18">
        <f t="shared" ref="G1:BN1" si="0">+F1+1</f>
        <v>5</v>
      </c>
      <c r="H1" s="18">
        <f t="shared" si="0"/>
        <v>6</v>
      </c>
      <c r="I1" s="18">
        <f t="shared" si="0"/>
        <v>7</v>
      </c>
      <c r="J1" s="18">
        <f t="shared" si="0"/>
        <v>8</v>
      </c>
      <c r="K1" s="18">
        <f t="shared" si="0"/>
        <v>9</v>
      </c>
      <c r="L1" s="18">
        <f t="shared" si="0"/>
        <v>10</v>
      </c>
      <c r="M1" s="18">
        <f t="shared" si="0"/>
        <v>11</v>
      </c>
      <c r="N1" s="18">
        <f t="shared" si="0"/>
        <v>12</v>
      </c>
      <c r="O1" s="18">
        <f t="shared" si="0"/>
        <v>13</v>
      </c>
      <c r="P1" s="18">
        <f t="shared" si="0"/>
        <v>14</v>
      </c>
      <c r="Q1" s="18">
        <f t="shared" si="0"/>
        <v>15</v>
      </c>
      <c r="R1" s="18">
        <f t="shared" si="0"/>
        <v>16</v>
      </c>
      <c r="S1" s="18">
        <f t="shared" si="0"/>
        <v>17</v>
      </c>
      <c r="T1" s="18">
        <f t="shared" si="0"/>
        <v>18</v>
      </c>
      <c r="U1" s="18">
        <f t="shared" si="0"/>
        <v>19</v>
      </c>
      <c r="V1" s="18">
        <f t="shared" si="0"/>
        <v>20</v>
      </c>
      <c r="W1" s="18">
        <f t="shared" si="0"/>
        <v>21</v>
      </c>
      <c r="X1" s="18">
        <f t="shared" si="0"/>
        <v>22</v>
      </c>
      <c r="Y1" s="18">
        <f t="shared" si="0"/>
        <v>23</v>
      </c>
      <c r="Z1" s="18">
        <f t="shared" si="0"/>
        <v>24</v>
      </c>
      <c r="AA1" s="18">
        <f t="shared" si="0"/>
        <v>25</v>
      </c>
      <c r="AB1" s="18">
        <f t="shared" si="0"/>
        <v>26</v>
      </c>
      <c r="AC1" s="18">
        <f t="shared" si="0"/>
        <v>27</v>
      </c>
      <c r="AD1" s="18">
        <f t="shared" si="0"/>
        <v>28</v>
      </c>
      <c r="AE1" s="18">
        <f t="shared" si="0"/>
        <v>29</v>
      </c>
      <c r="AF1" s="18">
        <f t="shared" si="0"/>
        <v>30</v>
      </c>
      <c r="AG1" s="18">
        <f t="shared" si="0"/>
        <v>31</v>
      </c>
      <c r="AH1" s="18">
        <f t="shared" si="0"/>
        <v>32</v>
      </c>
      <c r="AI1" s="18">
        <f t="shared" si="0"/>
        <v>33</v>
      </c>
      <c r="AJ1" s="18">
        <f t="shared" si="0"/>
        <v>34</v>
      </c>
      <c r="AK1" s="18">
        <f t="shared" si="0"/>
        <v>35</v>
      </c>
      <c r="AL1" s="18">
        <f t="shared" si="0"/>
        <v>36</v>
      </c>
      <c r="AM1" s="18">
        <f t="shared" si="0"/>
        <v>37</v>
      </c>
      <c r="AN1" s="18">
        <f t="shared" si="0"/>
        <v>38</v>
      </c>
      <c r="AO1" s="18">
        <f t="shared" si="0"/>
        <v>39</v>
      </c>
      <c r="AP1" s="18">
        <f t="shared" si="0"/>
        <v>40</v>
      </c>
      <c r="AQ1" s="18">
        <f t="shared" si="0"/>
        <v>41</v>
      </c>
      <c r="AR1" s="18">
        <f t="shared" si="0"/>
        <v>42</v>
      </c>
      <c r="AS1" s="18">
        <f t="shared" si="0"/>
        <v>43</v>
      </c>
      <c r="AT1" s="18">
        <f t="shared" si="0"/>
        <v>44</v>
      </c>
      <c r="AU1" s="18">
        <f t="shared" si="0"/>
        <v>45</v>
      </c>
      <c r="AV1" s="18">
        <f t="shared" si="0"/>
        <v>46</v>
      </c>
      <c r="AW1" s="18">
        <f t="shared" si="0"/>
        <v>47</v>
      </c>
      <c r="AX1" s="18">
        <f t="shared" si="0"/>
        <v>48</v>
      </c>
      <c r="AY1" s="18">
        <f t="shared" si="0"/>
        <v>49</v>
      </c>
      <c r="AZ1" s="18">
        <f t="shared" si="0"/>
        <v>50</v>
      </c>
      <c r="BA1" s="18">
        <f t="shared" si="0"/>
        <v>51</v>
      </c>
      <c r="BB1" s="18">
        <f t="shared" si="0"/>
        <v>52</v>
      </c>
      <c r="BC1" s="18">
        <f t="shared" si="0"/>
        <v>53</v>
      </c>
      <c r="BD1" s="18">
        <f t="shared" si="0"/>
        <v>54</v>
      </c>
      <c r="BE1" s="18">
        <f t="shared" si="0"/>
        <v>55</v>
      </c>
      <c r="BF1" s="18">
        <f t="shared" si="0"/>
        <v>56</v>
      </c>
      <c r="BG1" s="18">
        <f t="shared" si="0"/>
        <v>57</v>
      </c>
      <c r="BH1" s="18">
        <f t="shared" si="0"/>
        <v>58</v>
      </c>
      <c r="BI1" s="18">
        <f t="shared" si="0"/>
        <v>59</v>
      </c>
      <c r="BJ1" s="18">
        <f t="shared" si="0"/>
        <v>60</v>
      </c>
      <c r="BK1" s="18">
        <f t="shared" si="0"/>
        <v>61</v>
      </c>
      <c r="BL1" s="18">
        <f t="shared" si="0"/>
        <v>62</v>
      </c>
      <c r="BM1" s="18">
        <f t="shared" si="0"/>
        <v>63</v>
      </c>
      <c r="BN1" s="18">
        <f t="shared" si="0"/>
        <v>64</v>
      </c>
    </row>
    <row r="2" spans="1:66" ht="23.25" customHeight="1" x14ac:dyDescent="0.3">
      <c r="C2" s="1" t="e">
        <f ca="1">_xll.RDP.HistoricalPricing($A$4:$A$65,"CLOSE","START:01-Jan-2015 END:"&amp;$C$1&amp;" SOURCE:RFV INTERVAL:P1D",,"CH:IN RH:Timestamp TSREPEAT:NO",D4)</f>
        <v>#NAME?</v>
      </c>
      <c r="D2" s="1" t="s">
        <v>81</v>
      </c>
      <c r="E2" s="1" t="s">
        <v>147</v>
      </c>
      <c r="F2" s="1" t="s">
        <v>148</v>
      </c>
      <c r="G2" s="1" t="s">
        <v>149</v>
      </c>
      <c r="H2" s="1" t="s">
        <v>150</v>
      </c>
      <c r="I2" s="1" t="s">
        <v>151</v>
      </c>
      <c r="J2" s="1" t="s">
        <v>152</v>
      </c>
      <c r="K2" s="1" t="s">
        <v>153</v>
      </c>
      <c r="L2" s="1" t="s">
        <v>154</v>
      </c>
      <c r="M2" s="1" t="s">
        <v>155</v>
      </c>
      <c r="N2" s="1" t="s">
        <v>156</v>
      </c>
      <c r="O2" s="1" t="s">
        <v>157</v>
      </c>
      <c r="P2" s="1" t="s">
        <v>158</v>
      </c>
      <c r="Q2" s="1" t="s">
        <v>159</v>
      </c>
      <c r="R2" s="1" t="s">
        <v>160</v>
      </c>
      <c r="S2" s="1" t="s">
        <v>161</v>
      </c>
      <c r="T2" s="1" t="s">
        <v>162</v>
      </c>
      <c r="U2" s="1" t="s">
        <v>163</v>
      </c>
      <c r="V2" s="1" t="s">
        <v>164</v>
      </c>
      <c r="W2" s="1" t="s">
        <v>165</v>
      </c>
      <c r="X2" s="1" t="s">
        <v>166</v>
      </c>
      <c r="Y2" s="1" t="s">
        <v>167</v>
      </c>
      <c r="Z2" s="1" t="s">
        <v>168</v>
      </c>
      <c r="AA2" s="1" t="s">
        <v>169</v>
      </c>
      <c r="AB2" s="1" t="s">
        <v>170</v>
      </c>
      <c r="AC2" s="1" t="s">
        <v>171</v>
      </c>
      <c r="AD2" s="1" t="s">
        <v>172</v>
      </c>
      <c r="AE2" s="1" t="s">
        <v>173</v>
      </c>
      <c r="AF2" s="1" t="s">
        <v>174</v>
      </c>
      <c r="AG2" s="1" t="s">
        <v>175</v>
      </c>
      <c r="AH2" s="1" t="s">
        <v>176</v>
      </c>
      <c r="AI2" s="1" t="s">
        <v>177</v>
      </c>
      <c r="AJ2" s="1" t="s">
        <v>178</v>
      </c>
      <c r="AK2" s="1" t="s">
        <v>179</v>
      </c>
      <c r="AL2" s="1" t="s">
        <v>180</v>
      </c>
      <c r="AM2" s="1" t="s">
        <v>181</v>
      </c>
      <c r="AN2" s="1" t="s">
        <v>182</v>
      </c>
      <c r="AO2" s="1" t="s">
        <v>183</v>
      </c>
      <c r="AP2" s="1" t="s">
        <v>184</v>
      </c>
      <c r="AQ2" s="1" t="s">
        <v>185</v>
      </c>
      <c r="AR2" s="1" t="s">
        <v>186</v>
      </c>
      <c r="AS2" s="1" t="s">
        <v>187</v>
      </c>
      <c r="AT2" s="1" t="s">
        <v>188</v>
      </c>
      <c r="AU2" s="1" t="s">
        <v>189</v>
      </c>
      <c r="AV2" s="1" t="s">
        <v>190</v>
      </c>
      <c r="AW2" s="1" t="s">
        <v>191</v>
      </c>
      <c r="AX2" s="1" t="s">
        <v>192</v>
      </c>
      <c r="AY2" s="1" t="s">
        <v>193</v>
      </c>
      <c r="AZ2" s="1" t="s">
        <v>194</v>
      </c>
      <c r="BA2" s="1" t="s">
        <v>195</v>
      </c>
      <c r="BB2" s="1" t="s">
        <v>196</v>
      </c>
      <c r="BC2" s="1" t="s">
        <v>197</v>
      </c>
      <c r="BD2" s="1" t="s">
        <v>198</v>
      </c>
      <c r="BE2" s="1" t="s">
        <v>199</v>
      </c>
      <c r="BF2" s="1" t="s">
        <v>200</v>
      </c>
      <c r="BG2" s="1" t="s">
        <v>201</v>
      </c>
      <c r="BH2" s="1" t="s">
        <v>202</v>
      </c>
      <c r="BI2" s="1" t="s">
        <v>203</v>
      </c>
      <c r="BJ2" s="1" t="s">
        <v>204</v>
      </c>
      <c r="BK2" s="1" t="s">
        <v>205</v>
      </c>
      <c r="BL2" s="1" t="s">
        <v>206</v>
      </c>
      <c r="BM2" s="1" t="s">
        <v>207</v>
      </c>
      <c r="BN2" s="1" t="s">
        <v>208</v>
      </c>
    </row>
    <row r="3" spans="1:66" x14ac:dyDescent="0.3">
      <c r="A3" s="1" t="s">
        <v>0</v>
      </c>
      <c r="E3" s="7" t="e" cm="1">
        <f t="array" aca="1" ref="E3" ca="1">_xll.TR(E4,$D$2)</f>
        <v>#NAME?</v>
      </c>
      <c r="F3" s="7" t="e" cm="1">
        <f t="array" aca="1" ref="F3" ca="1">_xll.TR(F4,$D$2)</f>
        <v>#NAME?</v>
      </c>
      <c r="G3" s="7" t="e" cm="1">
        <f t="array" aca="1" ref="G3" ca="1">_xll.TR(G4,$D$2)</f>
        <v>#NAME?</v>
      </c>
      <c r="H3" s="7" t="e" cm="1">
        <f t="array" aca="1" ref="H3" ca="1">_xll.TR(H4,$D$2)</f>
        <v>#NAME?</v>
      </c>
      <c r="I3" s="7" t="e" cm="1">
        <f t="array" aca="1" ref="I3" ca="1">_xll.TR(I4,$D$2)</f>
        <v>#NAME?</v>
      </c>
      <c r="J3" s="7" t="e" cm="1">
        <f t="array" aca="1" ref="J3" ca="1">_xll.TR(J4,$D$2)</f>
        <v>#NAME?</v>
      </c>
      <c r="K3" s="7" t="e" cm="1">
        <f t="array" aca="1" ref="K3" ca="1">_xll.TR(K4,$D$2)</f>
        <v>#NAME?</v>
      </c>
      <c r="L3" s="7" t="e" cm="1">
        <f t="array" aca="1" ref="L3" ca="1">_xll.TR(L4,$D$2)</f>
        <v>#NAME?</v>
      </c>
      <c r="M3" s="7" t="e" cm="1">
        <f t="array" aca="1" ref="M3" ca="1">_xll.TR(M4,$D$2)</f>
        <v>#NAME?</v>
      </c>
      <c r="N3" s="7" t="e" cm="1">
        <f t="array" aca="1" ref="N3" ca="1">_xll.TR(N4,$D$2)</f>
        <v>#NAME?</v>
      </c>
      <c r="O3" s="7" t="e" cm="1">
        <f t="array" aca="1" ref="O3" ca="1">_xll.TR(O4,$D$2)</f>
        <v>#NAME?</v>
      </c>
      <c r="P3" s="7" t="e" cm="1">
        <f t="array" aca="1" ref="P3" ca="1">_xll.TR(P4,$D$2)</f>
        <v>#NAME?</v>
      </c>
      <c r="Q3" s="7" t="e" cm="1">
        <f t="array" aca="1" ref="Q3" ca="1">_xll.TR(Q4,$D$2)</f>
        <v>#NAME?</v>
      </c>
      <c r="R3" s="7" t="e" cm="1">
        <f t="array" aca="1" ref="R3" ca="1">_xll.TR(R4,$D$2)</f>
        <v>#NAME?</v>
      </c>
      <c r="S3" s="7" t="e" cm="1">
        <f t="array" aca="1" ref="S3" ca="1">_xll.TR(S4,$D$2)</f>
        <v>#NAME?</v>
      </c>
      <c r="T3" s="7" t="e" cm="1">
        <f t="array" aca="1" ref="T3" ca="1">_xll.TR(T4,$D$2)</f>
        <v>#NAME?</v>
      </c>
      <c r="U3" s="7" t="e" cm="1">
        <f t="array" aca="1" ref="U3" ca="1">_xll.TR(U4,$D$2)</f>
        <v>#NAME?</v>
      </c>
      <c r="V3" s="7" t="e" cm="1">
        <f t="array" aca="1" ref="V3" ca="1">_xll.TR(V4,$D$2)</f>
        <v>#NAME?</v>
      </c>
      <c r="W3" s="7" t="e" cm="1">
        <f t="array" aca="1" ref="W3" ca="1">_xll.TR(W4,$D$2)</f>
        <v>#NAME?</v>
      </c>
      <c r="X3" s="7" t="e" cm="1">
        <f t="array" aca="1" ref="X3" ca="1">_xll.TR(X4,$D$2)</f>
        <v>#NAME?</v>
      </c>
      <c r="Y3" s="7" t="e" cm="1">
        <f t="array" aca="1" ref="Y3" ca="1">_xll.TR(Y4,$D$2)</f>
        <v>#NAME?</v>
      </c>
      <c r="Z3" s="7" t="e" cm="1">
        <f t="array" aca="1" ref="Z3" ca="1">_xll.TR(Z4,$D$2)</f>
        <v>#NAME?</v>
      </c>
      <c r="AA3" s="7" t="e" cm="1">
        <f t="array" aca="1" ref="AA3" ca="1">_xll.TR(AA4,$D$2)</f>
        <v>#NAME?</v>
      </c>
      <c r="AB3" s="7" t="e" cm="1">
        <f t="array" aca="1" ref="AB3" ca="1">_xll.TR(AB4,$D$2)</f>
        <v>#NAME?</v>
      </c>
      <c r="AC3" s="7" t="e" cm="1">
        <f t="array" aca="1" ref="AC3" ca="1">_xll.TR(AC4,$D$2)</f>
        <v>#NAME?</v>
      </c>
      <c r="AD3" s="7" t="e" cm="1">
        <f t="array" aca="1" ref="AD3" ca="1">_xll.TR(AD4,$D$2)</f>
        <v>#NAME?</v>
      </c>
      <c r="AE3" s="7" t="e" cm="1">
        <f t="array" aca="1" ref="AE3" ca="1">_xll.TR(AE4,$D$2)</f>
        <v>#NAME?</v>
      </c>
      <c r="AF3" s="7" t="e" cm="1">
        <f t="array" aca="1" ref="AF3" ca="1">_xll.TR(AF4,$D$2)</f>
        <v>#NAME?</v>
      </c>
      <c r="AG3" s="7" t="e" cm="1">
        <f t="array" aca="1" ref="AG3" ca="1">_xll.TR(AG4,$D$2)</f>
        <v>#NAME?</v>
      </c>
      <c r="AH3" s="7" t="e" cm="1">
        <f t="array" aca="1" ref="AH3" ca="1">_xll.TR(AH4,$D$2)</f>
        <v>#NAME?</v>
      </c>
      <c r="AI3" s="7" t="e" cm="1">
        <f t="array" aca="1" ref="AI3" ca="1">_xll.TR(AI4,$D$2)</f>
        <v>#NAME?</v>
      </c>
      <c r="AJ3" s="7" t="e" cm="1">
        <f t="array" aca="1" ref="AJ3" ca="1">_xll.TR(AJ4,$D$2)</f>
        <v>#NAME?</v>
      </c>
      <c r="AK3" s="7" t="e" cm="1">
        <f t="array" aca="1" ref="AK3" ca="1">_xll.TR(AK4,$D$2)</f>
        <v>#NAME?</v>
      </c>
      <c r="AL3" s="7" t="e" cm="1">
        <f t="array" aca="1" ref="AL3" ca="1">_xll.TR(AL4,$D$2)</f>
        <v>#NAME?</v>
      </c>
      <c r="AM3" s="7" t="e" cm="1">
        <f t="array" aca="1" ref="AM3" ca="1">_xll.TR(AM4,$D$2)</f>
        <v>#NAME?</v>
      </c>
      <c r="AN3" s="7" t="e" cm="1">
        <f t="array" aca="1" ref="AN3" ca="1">_xll.TR(AN4,$D$2)</f>
        <v>#NAME?</v>
      </c>
      <c r="AO3" s="7" t="e" cm="1">
        <f t="array" aca="1" ref="AO3" ca="1">_xll.TR(AO4,$D$2)</f>
        <v>#NAME?</v>
      </c>
      <c r="AP3" s="7" t="e" cm="1">
        <f t="array" aca="1" ref="AP3" ca="1">_xll.TR(AP4,$D$2)</f>
        <v>#NAME?</v>
      </c>
      <c r="AQ3" s="7" t="e" cm="1">
        <f t="array" aca="1" ref="AQ3" ca="1">_xll.TR(AQ4,$D$2)</f>
        <v>#NAME?</v>
      </c>
      <c r="AR3" s="7" t="e" cm="1">
        <f t="array" aca="1" ref="AR3" ca="1">_xll.TR(AR4,$D$2)</f>
        <v>#NAME?</v>
      </c>
      <c r="AS3" s="7" t="e" cm="1">
        <f t="array" aca="1" ref="AS3" ca="1">_xll.TR(AS4,$D$2)</f>
        <v>#NAME?</v>
      </c>
      <c r="AT3" s="7" t="e" cm="1">
        <f t="array" aca="1" ref="AT3" ca="1">_xll.TR(AT4,$D$2)</f>
        <v>#NAME?</v>
      </c>
      <c r="AU3" s="7" t="e" cm="1">
        <f t="array" aca="1" ref="AU3" ca="1">_xll.TR(AU4,$D$2)</f>
        <v>#NAME?</v>
      </c>
      <c r="AV3" s="7" t="e" cm="1">
        <f t="array" aca="1" ref="AV3" ca="1">_xll.TR(AV4,$D$2)</f>
        <v>#NAME?</v>
      </c>
      <c r="AW3" s="7" t="e" cm="1">
        <f t="array" aca="1" ref="AW3" ca="1">_xll.TR(AW4,$D$2)</f>
        <v>#NAME?</v>
      </c>
      <c r="AX3" s="7" t="e" cm="1">
        <f t="array" aca="1" ref="AX3" ca="1">_xll.TR(AX4,$D$2)</f>
        <v>#NAME?</v>
      </c>
      <c r="AY3" s="7" t="e" cm="1">
        <f t="array" aca="1" ref="AY3" ca="1">_xll.TR(AY4,$D$2)</f>
        <v>#NAME?</v>
      </c>
      <c r="AZ3" s="7" t="e" cm="1">
        <f t="array" aca="1" ref="AZ3" ca="1">_xll.TR(AZ4,$D$2)</f>
        <v>#NAME?</v>
      </c>
      <c r="BA3" s="7" t="e" cm="1">
        <f t="array" aca="1" ref="BA3" ca="1">_xll.TR(BA4,$D$2)</f>
        <v>#NAME?</v>
      </c>
      <c r="BB3" s="7" t="e" cm="1">
        <f t="array" aca="1" ref="BB3" ca="1">_xll.TR(BB4,$D$2)</f>
        <v>#NAME?</v>
      </c>
      <c r="BC3" s="7" t="e" cm="1">
        <f t="array" aca="1" ref="BC3" ca="1">_xll.TR(BC4,$D$2)</f>
        <v>#NAME?</v>
      </c>
      <c r="BD3" s="7" t="e" cm="1">
        <f t="array" aca="1" ref="BD3" ca="1">_xll.TR(BD4,$D$2)</f>
        <v>#NAME?</v>
      </c>
      <c r="BE3" s="7" t="e" cm="1">
        <f t="array" aca="1" ref="BE3" ca="1">_xll.TR(BE4,$D$2)</f>
        <v>#NAME?</v>
      </c>
      <c r="BF3" s="7" t="e" cm="1">
        <f t="array" aca="1" ref="BF3" ca="1">_xll.TR(BF4,$D$2)</f>
        <v>#NAME?</v>
      </c>
      <c r="BG3" s="7" t="e" cm="1">
        <f t="array" aca="1" ref="BG3" ca="1">_xll.TR(BG4,$D$2)</f>
        <v>#NAME?</v>
      </c>
      <c r="BH3" s="7" t="e" cm="1">
        <f t="array" aca="1" ref="BH3" ca="1">_xll.TR(BH4,$D$2)</f>
        <v>#NAME?</v>
      </c>
      <c r="BI3" s="7" t="e" cm="1">
        <f t="array" aca="1" ref="BI3" ca="1">_xll.TR(BI4,$D$2)</f>
        <v>#NAME?</v>
      </c>
      <c r="BJ3" s="7" t="e" cm="1">
        <f t="array" aca="1" ref="BJ3" ca="1">_xll.TR(BJ4,$D$2)</f>
        <v>#NAME?</v>
      </c>
      <c r="BK3" s="7" t="e" cm="1">
        <f t="array" aca="1" ref="BK3" ca="1">_xll.TR(BK4,$D$2)</f>
        <v>#NAME?</v>
      </c>
      <c r="BL3" s="7" t="e" cm="1">
        <f t="array" aca="1" ref="BL3" ca="1">_xll.TR(BL4,$D$2)</f>
        <v>#NAME?</v>
      </c>
      <c r="BM3" s="7" t="e" cm="1">
        <f t="array" aca="1" ref="BM3" ca="1">_xll.TR(BM4,$D$2)</f>
        <v>#NAME?</v>
      </c>
      <c r="BN3" s="7" t="e" cm="1">
        <f t="array" aca="1" ref="BN3" ca="1">_xll.TR(BN4,$D$2)</f>
        <v>#NAME?</v>
      </c>
    </row>
    <row r="4" spans="1:66" x14ac:dyDescent="0.3">
      <c r="A4" s="1" t="e" cm="1">
        <f t="array" aca="1" ref="A4" ca="1">_xll.TR(A3,)</f>
        <v>#NAME?</v>
      </c>
      <c r="C4" s="15" t="s">
        <v>209</v>
      </c>
      <c r="D4" s="16"/>
      <c r="E4" s="8" t="s">
        <v>80</v>
      </c>
      <c r="F4" s="8" t="s">
        <v>1</v>
      </c>
      <c r="G4" s="8" t="s">
        <v>2</v>
      </c>
      <c r="H4" s="8" t="s">
        <v>3</v>
      </c>
      <c r="I4" s="8" t="s">
        <v>4</v>
      </c>
      <c r="J4" s="8" t="s">
        <v>5</v>
      </c>
      <c r="K4" s="8" t="s">
        <v>6</v>
      </c>
      <c r="L4" s="8" t="s">
        <v>7</v>
      </c>
      <c r="M4" s="8" t="s">
        <v>8</v>
      </c>
      <c r="N4" s="8" t="s">
        <v>9</v>
      </c>
      <c r="O4" s="8" t="s">
        <v>10</v>
      </c>
      <c r="P4" s="8" t="s">
        <v>11</v>
      </c>
      <c r="Q4" s="8" t="s">
        <v>12</v>
      </c>
      <c r="R4" s="8" t="s">
        <v>13</v>
      </c>
      <c r="S4" s="8" t="s">
        <v>14</v>
      </c>
      <c r="T4" s="8" t="s">
        <v>15</v>
      </c>
      <c r="U4" s="8" t="s">
        <v>16</v>
      </c>
      <c r="V4" s="8" t="s">
        <v>17</v>
      </c>
      <c r="W4" s="8" t="s">
        <v>18</v>
      </c>
      <c r="X4" s="8" t="s">
        <v>19</v>
      </c>
      <c r="Y4" s="8" t="s">
        <v>20</v>
      </c>
      <c r="Z4" s="8" t="s">
        <v>21</v>
      </c>
      <c r="AA4" s="8" t="s">
        <v>22</v>
      </c>
      <c r="AB4" s="8" t="s">
        <v>23</v>
      </c>
      <c r="AC4" s="8" t="s">
        <v>24</v>
      </c>
      <c r="AD4" s="8" t="s">
        <v>25</v>
      </c>
      <c r="AE4" s="8" t="s">
        <v>26</v>
      </c>
      <c r="AF4" s="8" t="s">
        <v>27</v>
      </c>
      <c r="AG4" s="8" t="s">
        <v>28</v>
      </c>
      <c r="AH4" s="8" t="s">
        <v>29</v>
      </c>
      <c r="AI4" s="8" t="s">
        <v>30</v>
      </c>
      <c r="AJ4" s="8" t="s">
        <v>31</v>
      </c>
      <c r="AK4" s="8" t="s">
        <v>32</v>
      </c>
      <c r="AL4" s="8" t="s">
        <v>33</v>
      </c>
      <c r="AM4" s="8" t="s">
        <v>34</v>
      </c>
      <c r="AN4" s="8" t="s">
        <v>35</v>
      </c>
      <c r="AO4" s="8" t="s">
        <v>36</v>
      </c>
      <c r="AP4" s="8" t="s">
        <v>37</v>
      </c>
      <c r="AQ4" s="8" t="s">
        <v>38</v>
      </c>
      <c r="AR4" s="8" t="s">
        <v>39</v>
      </c>
      <c r="AS4" s="8" t="s">
        <v>40</v>
      </c>
      <c r="AT4" s="8" t="s">
        <v>41</v>
      </c>
      <c r="AU4" s="8" t="s">
        <v>42</v>
      </c>
      <c r="AV4" s="8" t="s">
        <v>43</v>
      </c>
      <c r="AW4" s="8" t="s">
        <v>44</v>
      </c>
      <c r="AX4" s="8" t="s">
        <v>45</v>
      </c>
      <c r="AY4" s="8" t="s">
        <v>46</v>
      </c>
      <c r="AZ4" s="8" t="s">
        <v>47</v>
      </c>
      <c r="BA4" s="8" t="s">
        <v>48</v>
      </c>
      <c r="BB4" s="8" t="s">
        <v>49</v>
      </c>
      <c r="BC4" s="8" t="s">
        <v>50</v>
      </c>
      <c r="BD4" s="8" t="s">
        <v>51</v>
      </c>
      <c r="BE4" s="8" t="s">
        <v>52</v>
      </c>
      <c r="BF4" s="8" t="s">
        <v>53</v>
      </c>
      <c r="BG4" s="8" t="s">
        <v>54</v>
      </c>
      <c r="BH4" s="8" t="s">
        <v>55</v>
      </c>
      <c r="BI4" s="8" t="s">
        <v>56</v>
      </c>
      <c r="BJ4" s="8" t="s">
        <v>57</v>
      </c>
      <c r="BK4" s="8" t="s">
        <v>58</v>
      </c>
      <c r="BL4" s="8" t="s">
        <v>59</v>
      </c>
      <c r="BM4" s="8" t="s">
        <v>60</v>
      </c>
      <c r="BN4" s="8" t="s">
        <v>61</v>
      </c>
    </row>
    <row r="5" spans="1:66" x14ac:dyDescent="0.3">
      <c r="A5" s="2" t="s">
        <v>1</v>
      </c>
      <c r="C5" s="14" t="str">
        <f>YEAR(D5)&amp;MONTH(D5)</f>
        <v>20264</v>
      </c>
      <c r="D5" s="3">
        <v>46140</v>
      </c>
      <c r="X5" s="1">
        <v>114.48</v>
      </c>
      <c r="Y5" s="1">
        <v>109.89</v>
      </c>
      <c r="AB5" s="1">
        <v>114.59</v>
      </c>
      <c r="AE5" s="1">
        <v>119.41</v>
      </c>
      <c r="BC5" s="1">
        <v>117.98</v>
      </c>
      <c r="BG5" s="1">
        <v>118.86</v>
      </c>
    </row>
    <row r="6" spans="1:66" x14ac:dyDescent="0.3">
      <c r="A6" s="2" t="s">
        <v>2</v>
      </c>
      <c r="C6" s="14" t="str">
        <f t="shared" ref="C6:C69" si="1">YEAR(D6)&amp;MONTH(D6)</f>
        <v>20264</v>
      </c>
      <c r="D6" s="3">
        <v>46139</v>
      </c>
      <c r="E6" s="21">
        <v>1892.51</v>
      </c>
      <c r="F6" s="21">
        <v>1842.05</v>
      </c>
      <c r="G6" s="21">
        <v>1826.98</v>
      </c>
      <c r="H6" s="21">
        <v>1743.75</v>
      </c>
      <c r="I6" s="21">
        <v>1746.04</v>
      </c>
      <c r="J6" s="21">
        <v>1713.32</v>
      </c>
      <c r="K6" s="21">
        <v>1700.51</v>
      </c>
      <c r="L6" s="21">
        <v>1649.97</v>
      </c>
      <c r="M6" s="21">
        <v>1616.05</v>
      </c>
      <c r="N6" s="21">
        <v>1597.81</v>
      </c>
      <c r="O6" s="21">
        <v>1705.37</v>
      </c>
      <c r="P6" s="21">
        <v>1733.06</v>
      </c>
      <c r="Q6" s="21">
        <v>6707.09</v>
      </c>
      <c r="R6" s="20">
        <v>108.04</v>
      </c>
      <c r="S6" s="20">
        <v>99.73</v>
      </c>
      <c r="T6" s="21">
        <v>111.54</v>
      </c>
      <c r="V6" s="1">
        <v>106.78</v>
      </c>
      <c r="W6" s="1">
        <v>112.94</v>
      </c>
      <c r="X6" s="1">
        <v>113.62</v>
      </c>
      <c r="Y6" s="1">
        <v>109.73</v>
      </c>
      <c r="Z6" s="1">
        <v>110.8</v>
      </c>
      <c r="AA6" s="1">
        <v>109.23</v>
      </c>
      <c r="AB6" s="1">
        <v>114.12</v>
      </c>
      <c r="AE6" s="1">
        <v>119.27</v>
      </c>
      <c r="AF6" s="1">
        <v>113.81</v>
      </c>
      <c r="AG6" s="1">
        <v>102.08</v>
      </c>
      <c r="AI6" s="1">
        <v>10</v>
      </c>
      <c r="AL6" s="1">
        <v>30</v>
      </c>
      <c r="AN6" s="1">
        <v>4512.1499999999996</v>
      </c>
      <c r="AO6" s="1">
        <v>45</v>
      </c>
      <c r="AP6" s="1">
        <v>4419.24</v>
      </c>
      <c r="AQ6" s="1">
        <v>4478.38</v>
      </c>
      <c r="AR6" s="1">
        <v>4346.18</v>
      </c>
      <c r="AS6" s="1">
        <v>4233.5600000000004</v>
      </c>
      <c r="AT6" s="1">
        <v>4475.84</v>
      </c>
      <c r="AU6" s="1">
        <v>4420.1899999999996</v>
      </c>
      <c r="AW6" s="1">
        <v>4386.82</v>
      </c>
      <c r="AX6" s="1">
        <v>112.69</v>
      </c>
      <c r="AY6" s="1">
        <v>4462.95</v>
      </c>
      <c r="AZ6" s="1">
        <v>4571.76</v>
      </c>
      <c r="BA6" s="1">
        <v>102.28</v>
      </c>
      <c r="BB6" s="1">
        <v>122.22</v>
      </c>
      <c r="BC6" s="1">
        <v>117.02</v>
      </c>
      <c r="BD6" s="1">
        <v>119.07</v>
      </c>
      <c r="BE6" s="1">
        <v>111.81</v>
      </c>
      <c r="BF6" s="1">
        <v>112.9</v>
      </c>
      <c r="BG6" s="1">
        <v>119.68</v>
      </c>
      <c r="BH6" s="1">
        <v>112.87</v>
      </c>
      <c r="BI6" s="1">
        <v>116.8</v>
      </c>
      <c r="BJ6" s="1">
        <v>123.52</v>
      </c>
      <c r="BK6" s="1">
        <v>104.17</v>
      </c>
      <c r="BL6" s="1">
        <v>103.93</v>
      </c>
      <c r="BN6" s="1">
        <v>104.34</v>
      </c>
    </row>
    <row r="7" spans="1:66" x14ac:dyDescent="0.3">
      <c r="A7" s="2" t="s">
        <v>3</v>
      </c>
      <c r="C7" s="14" t="str">
        <f t="shared" si="1"/>
        <v>20264</v>
      </c>
      <c r="D7" s="3">
        <v>46136</v>
      </c>
      <c r="E7" s="21">
        <v>1877.62</v>
      </c>
      <c r="F7" s="21">
        <v>1842.05</v>
      </c>
      <c r="G7" s="21">
        <v>1826.98</v>
      </c>
      <c r="H7" s="21">
        <v>1742.59</v>
      </c>
      <c r="I7" s="21">
        <v>1746.04</v>
      </c>
      <c r="J7" s="21">
        <v>1713.32</v>
      </c>
      <c r="K7" s="21">
        <v>1700.51</v>
      </c>
      <c r="L7" s="21">
        <v>1679.03</v>
      </c>
      <c r="M7" s="21">
        <v>1608.43</v>
      </c>
      <c r="N7" s="21">
        <v>1618.02</v>
      </c>
      <c r="O7" s="21">
        <v>1709.36</v>
      </c>
      <c r="P7" s="21">
        <v>1761.23</v>
      </c>
      <c r="Q7" s="21">
        <v>6792.54</v>
      </c>
      <c r="R7" s="20">
        <v>107.32</v>
      </c>
      <c r="S7" s="20">
        <v>99.67</v>
      </c>
      <c r="T7" s="21">
        <v>110.98</v>
      </c>
      <c r="V7" s="1">
        <v>106.7</v>
      </c>
      <c r="W7" s="1">
        <v>111.94</v>
      </c>
      <c r="X7" s="1">
        <v>113.73</v>
      </c>
      <c r="Y7" s="1">
        <v>109.75</v>
      </c>
      <c r="Z7" s="1">
        <v>110</v>
      </c>
      <c r="AA7" s="1">
        <v>109.24</v>
      </c>
      <c r="AB7" s="1">
        <v>114.12</v>
      </c>
      <c r="AE7" s="1">
        <v>119.27</v>
      </c>
      <c r="AF7" s="1">
        <v>114.45</v>
      </c>
      <c r="AG7" s="1">
        <v>101.6</v>
      </c>
      <c r="AI7" s="1">
        <v>10</v>
      </c>
      <c r="AL7" s="1">
        <v>30</v>
      </c>
      <c r="AN7" s="1">
        <v>4482.93</v>
      </c>
      <c r="AO7" s="1">
        <v>37.5</v>
      </c>
      <c r="AP7" s="1">
        <v>4424.54</v>
      </c>
      <c r="AQ7" s="1">
        <v>4478.38</v>
      </c>
      <c r="AR7" s="1">
        <v>4367.17</v>
      </c>
      <c r="AT7" s="1">
        <v>4519.4799999999996</v>
      </c>
      <c r="AU7" s="1">
        <v>4349</v>
      </c>
      <c r="AW7" s="1">
        <v>4371.87</v>
      </c>
      <c r="AX7" s="1">
        <v>112.6</v>
      </c>
      <c r="AY7" s="1">
        <v>4432.59</v>
      </c>
      <c r="AZ7" s="1">
        <v>4571.76</v>
      </c>
      <c r="BA7" s="1">
        <v>102.05</v>
      </c>
      <c r="BB7" s="1">
        <v>121.85</v>
      </c>
      <c r="BC7" s="1">
        <v>117.82</v>
      </c>
      <c r="BD7" s="1">
        <v>118.46</v>
      </c>
      <c r="BE7" s="1">
        <v>112.69</v>
      </c>
      <c r="BF7" s="1">
        <v>111.03</v>
      </c>
      <c r="BG7" s="1">
        <v>119.48</v>
      </c>
      <c r="BH7" s="1">
        <v>112.33</v>
      </c>
      <c r="BI7" s="1">
        <v>116.8</v>
      </c>
      <c r="BJ7" s="1">
        <v>123.52</v>
      </c>
      <c r="BK7" s="1">
        <v>104.17</v>
      </c>
      <c r="BL7" s="1">
        <v>103.93</v>
      </c>
      <c r="BN7" s="1">
        <v>104.34</v>
      </c>
    </row>
    <row r="8" spans="1:66" x14ac:dyDescent="0.3">
      <c r="A8" s="2" t="s">
        <v>4</v>
      </c>
      <c r="C8" s="14" t="str">
        <f t="shared" si="1"/>
        <v>20264</v>
      </c>
      <c r="D8" s="3">
        <v>46135</v>
      </c>
      <c r="E8" s="21">
        <v>1875.97</v>
      </c>
      <c r="F8" s="21">
        <v>1842.05</v>
      </c>
      <c r="G8" s="21">
        <v>1826.98</v>
      </c>
      <c r="H8" s="21">
        <v>1745.06</v>
      </c>
      <c r="I8" s="21">
        <v>1736.16</v>
      </c>
      <c r="J8" s="21">
        <v>1719.98</v>
      </c>
      <c r="K8" s="21">
        <v>1700.51</v>
      </c>
      <c r="L8" s="21">
        <v>1679.03</v>
      </c>
      <c r="M8" s="21">
        <v>1608.43</v>
      </c>
      <c r="N8" s="21">
        <v>1620.34</v>
      </c>
      <c r="O8" s="21">
        <v>1711.03</v>
      </c>
      <c r="P8" s="21">
        <v>1761.23</v>
      </c>
      <c r="Q8" s="21">
        <v>6681.2</v>
      </c>
      <c r="R8" s="20">
        <v>106.61</v>
      </c>
      <c r="S8" s="20">
        <v>97.06</v>
      </c>
      <c r="T8" s="21">
        <v>110.86</v>
      </c>
      <c r="V8" s="1">
        <v>106.52</v>
      </c>
      <c r="W8" s="1">
        <v>112.34</v>
      </c>
      <c r="X8" s="1">
        <v>114.73</v>
      </c>
      <c r="Y8" s="1">
        <v>108.95</v>
      </c>
      <c r="Z8" s="1">
        <v>110</v>
      </c>
      <c r="AA8" s="1">
        <v>108.06</v>
      </c>
      <c r="AB8" s="1">
        <v>115.32</v>
      </c>
      <c r="AE8" s="1">
        <v>119.7</v>
      </c>
      <c r="AF8" s="1">
        <v>113.5</v>
      </c>
      <c r="AG8" s="1">
        <v>100.48</v>
      </c>
      <c r="AI8" s="1">
        <v>10</v>
      </c>
      <c r="AN8" s="1">
        <v>4513.54</v>
      </c>
      <c r="AO8" s="1">
        <v>37.5</v>
      </c>
      <c r="AP8" s="1">
        <v>4374.45</v>
      </c>
      <c r="AR8" s="1">
        <v>4367.17</v>
      </c>
      <c r="AS8" s="1">
        <v>4422.47</v>
      </c>
      <c r="AT8" s="1">
        <v>4534.95</v>
      </c>
      <c r="AW8" s="1">
        <v>4371.87</v>
      </c>
      <c r="AX8" s="1">
        <v>112.12</v>
      </c>
      <c r="AY8" s="1">
        <v>4436.24</v>
      </c>
      <c r="BA8" s="1">
        <v>97.47</v>
      </c>
      <c r="BB8" s="1">
        <v>121.97</v>
      </c>
      <c r="BC8" s="1">
        <v>116.5</v>
      </c>
      <c r="BD8" s="1">
        <v>118.28</v>
      </c>
      <c r="BE8" s="1">
        <v>111</v>
      </c>
      <c r="BF8" s="1">
        <v>110.48</v>
      </c>
      <c r="BG8" s="1">
        <v>120.67</v>
      </c>
      <c r="BH8" s="1">
        <v>111.33</v>
      </c>
      <c r="BI8" s="1">
        <v>116.83</v>
      </c>
      <c r="BJ8" s="1">
        <v>123.5</v>
      </c>
      <c r="BK8" s="1">
        <v>103.17</v>
      </c>
      <c r="BL8" s="1">
        <v>103.43</v>
      </c>
      <c r="BN8" s="1">
        <v>103.34</v>
      </c>
    </row>
    <row r="9" spans="1:66" x14ac:dyDescent="0.3">
      <c r="A9" s="2" t="s">
        <v>5</v>
      </c>
      <c r="C9" s="14" t="str">
        <f t="shared" si="1"/>
        <v>20264</v>
      </c>
      <c r="D9" s="3">
        <v>46134</v>
      </c>
      <c r="E9" s="21">
        <v>1882.58</v>
      </c>
      <c r="F9" s="21">
        <v>1842.05</v>
      </c>
      <c r="G9" s="21">
        <v>1826.98</v>
      </c>
      <c r="H9" s="21"/>
      <c r="I9" s="21">
        <v>1759.87</v>
      </c>
      <c r="J9" s="21">
        <v>1719.98</v>
      </c>
      <c r="K9" s="21">
        <v>1700.51</v>
      </c>
      <c r="L9" s="21">
        <v>1679.03</v>
      </c>
      <c r="M9" s="21">
        <v>1597.05</v>
      </c>
      <c r="N9" s="21">
        <v>1640.63</v>
      </c>
      <c r="O9" s="21">
        <v>1685.13</v>
      </c>
      <c r="P9" s="21">
        <v>1761.23</v>
      </c>
      <c r="Q9" s="21">
        <v>6681.2</v>
      </c>
      <c r="R9" s="20">
        <v>105.77</v>
      </c>
      <c r="S9" s="20">
        <v>97.04</v>
      </c>
      <c r="T9" s="21">
        <v>111.43</v>
      </c>
      <c r="V9" s="1">
        <v>106.79</v>
      </c>
      <c r="W9" s="1">
        <v>112.74</v>
      </c>
      <c r="X9" s="1">
        <v>115.39</v>
      </c>
      <c r="Y9" s="1">
        <v>109.73</v>
      </c>
      <c r="Z9" s="1">
        <v>110.7</v>
      </c>
      <c r="AA9" s="1">
        <v>107.58</v>
      </c>
      <c r="AB9" s="1">
        <v>115.52</v>
      </c>
      <c r="AE9" s="1">
        <v>120.13</v>
      </c>
      <c r="AF9" s="1">
        <v>114.15</v>
      </c>
      <c r="AG9" s="1">
        <v>100.98</v>
      </c>
      <c r="AI9" s="1">
        <v>12.5</v>
      </c>
      <c r="AN9" s="1">
        <v>4525.95</v>
      </c>
      <c r="AO9" s="1">
        <v>30</v>
      </c>
      <c r="AP9" s="1">
        <v>4374.45</v>
      </c>
      <c r="AR9" s="1">
        <v>4391.16</v>
      </c>
      <c r="AS9" s="1">
        <v>4422.47</v>
      </c>
      <c r="AT9" s="1">
        <v>4458.7</v>
      </c>
      <c r="AU9" s="1">
        <v>4407.29</v>
      </c>
      <c r="AW9" s="1">
        <v>4371.87</v>
      </c>
      <c r="AX9" s="1">
        <v>111.81</v>
      </c>
      <c r="AY9" s="1">
        <v>4428.6099999999997</v>
      </c>
      <c r="BA9" s="1">
        <v>97.46</v>
      </c>
      <c r="BB9" s="1">
        <v>121.62</v>
      </c>
      <c r="BC9" s="1">
        <v>116.56</v>
      </c>
      <c r="BD9" s="1">
        <v>118.33</v>
      </c>
      <c r="BE9" s="1">
        <v>110.79</v>
      </c>
      <c r="BF9" s="1">
        <v>108.12</v>
      </c>
      <c r="BG9" s="1">
        <v>120.67</v>
      </c>
      <c r="BH9" s="1">
        <v>111.33</v>
      </c>
      <c r="BI9" s="1">
        <v>116.68</v>
      </c>
      <c r="BJ9" s="1">
        <v>123.48</v>
      </c>
      <c r="BK9" s="1">
        <v>104.17</v>
      </c>
      <c r="BL9" s="1">
        <v>103.93</v>
      </c>
      <c r="BN9" s="1">
        <v>104.34</v>
      </c>
    </row>
    <row r="10" spans="1:66" x14ac:dyDescent="0.3">
      <c r="A10" s="2" t="s">
        <v>6</v>
      </c>
      <c r="C10" s="14" t="str">
        <f t="shared" si="1"/>
        <v>20264</v>
      </c>
      <c r="D10" s="3">
        <v>46132</v>
      </c>
      <c r="E10" s="21">
        <v>1851.69</v>
      </c>
      <c r="F10" s="21">
        <v>1811.97</v>
      </c>
      <c r="G10" s="21">
        <v>1810.69</v>
      </c>
      <c r="H10" s="21"/>
      <c r="I10" s="21">
        <v>1757.87</v>
      </c>
      <c r="J10" s="21">
        <v>1725.88</v>
      </c>
      <c r="K10" s="21">
        <v>1680.51</v>
      </c>
      <c r="L10" s="21">
        <v>1655.06</v>
      </c>
      <c r="M10" s="21">
        <v>1610.26</v>
      </c>
      <c r="N10" s="21">
        <v>1641.03</v>
      </c>
      <c r="O10" s="21">
        <v>1680.38</v>
      </c>
      <c r="P10" s="21">
        <v>1749.99</v>
      </c>
      <c r="Q10" s="21">
        <v>6679.37</v>
      </c>
      <c r="R10" s="20">
        <v>105.09</v>
      </c>
      <c r="S10" s="20">
        <v>95.99</v>
      </c>
      <c r="T10" s="21">
        <v>110.97</v>
      </c>
      <c r="V10" s="1">
        <v>106.78</v>
      </c>
      <c r="W10" s="1">
        <v>111.94</v>
      </c>
      <c r="X10" s="1">
        <v>115.84</v>
      </c>
      <c r="Y10" s="1">
        <v>108.99</v>
      </c>
      <c r="Z10" s="1">
        <v>109.7</v>
      </c>
      <c r="AA10" s="1">
        <v>106.3</v>
      </c>
      <c r="AB10" s="1">
        <v>116.12</v>
      </c>
      <c r="AE10" s="1">
        <v>120.41</v>
      </c>
      <c r="AF10" s="1">
        <v>114.53</v>
      </c>
      <c r="AG10" s="1">
        <v>100.42</v>
      </c>
      <c r="AI10" s="1">
        <v>30</v>
      </c>
      <c r="AN10" s="1">
        <v>4461.42</v>
      </c>
      <c r="AO10" s="1">
        <v>30</v>
      </c>
      <c r="AP10" s="1">
        <v>4336.67</v>
      </c>
      <c r="AQ10" s="1">
        <v>4312.84</v>
      </c>
      <c r="AR10" s="1">
        <v>4445.82</v>
      </c>
      <c r="AS10" s="1">
        <v>4478.13</v>
      </c>
      <c r="AT10" s="1">
        <v>4422.6899999999996</v>
      </c>
      <c r="AU10" s="1">
        <v>4407.29</v>
      </c>
      <c r="AX10" s="1">
        <v>111.75</v>
      </c>
      <c r="AY10" s="1">
        <v>4420.6000000000004</v>
      </c>
      <c r="AZ10" s="1">
        <v>4452.83</v>
      </c>
      <c r="BA10" s="1">
        <v>94.13</v>
      </c>
      <c r="BB10" s="1">
        <v>121.67</v>
      </c>
      <c r="BC10" s="1">
        <v>116.16</v>
      </c>
      <c r="BD10" s="1">
        <v>117.94</v>
      </c>
      <c r="BE10" s="1">
        <v>110.68</v>
      </c>
      <c r="BF10" s="1">
        <v>109.15</v>
      </c>
      <c r="BG10" s="1">
        <v>120.67</v>
      </c>
      <c r="BH10" s="1">
        <v>112.23</v>
      </c>
      <c r="BI10" s="1">
        <v>116.68</v>
      </c>
      <c r="BJ10" s="1">
        <v>123.44</v>
      </c>
      <c r="BK10" s="1">
        <v>103.17</v>
      </c>
      <c r="BL10" s="1">
        <v>103.43</v>
      </c>
      <c r="BN10" s="1">
        <v>103.34</v>
      </c>
    </row>
    <row r="11" spans="1:66" x14ac:dyDescent="0.3">
      <c r="A11" s="2" t="s">
        <v>7</v>
      </c>
      <c r="C11" s="14" t="str">
        <f t="shared" si="1"/>
        <v>20264</v>
      </c>
      <c r="D11" s="3">
        <v>46129</v>
      </c>
      <c r="E11" s="21">
        <v>1849.21</v>
      </c>
      <c r="F11" s="21">
        <v>1811.97</v>
      </c>
      <c r="G11" s="21">
        <v>1814.02</v>
      </c>
      <c r="H11" s="21"/>
      <c r="I11" s="21">
        <v>1757.87</v>
      </c>
      <c r="J11" s="21">
        <v>1725.88</v>
      </c>
      <c r="K11" s="21">
        <v>1680.51</v>
      </c>
      <c r="L11" s="21">
        <v>1681.83</v>
      </c>
      <c r="M11" s="21">
        <v>1612.08</v>
      </c>
      <c r="N11" s="21">
        <v>1643.95</v>
      </c>
      <c r="O11" s="21">
        <v>1680.26</v>
      </c>
      <c r="P11" s="21">
        <v>1749.99</v>
      </c>
      <c r="Q11" s="21">
        <v>6812.71</v>
      </c>
      <c r="R11" s="20">
        <v>106.5</v>
      </c>
      <c r="S11" s="20">
        <v>95.85</v>
      </c>
      <c r="T11" s="21">
        <v>110.96</v>
      </c>
      <c r="V11" s="1">
        <v>106.99</v>
      </c>
      <c r="W11" s="1">
        <v>112.14</v>
      </c>
      <c r="X11" s="1">
        <v>116.73</v>
      </c>
      <c r="Y11" s="1">
        <v>109.44</v>
      </c>
      <c r="Z11" s="1">
        <v>109.9</v>
      </c>
      <c r="AA11" s="1">
        <v>106.94</v>
      </c>
      <c r="AB11" s="1">
        <v>117.02</v>
      </c>
      <c r="AE11" s="1">
        <v>120.69</v>
      </c>
      <c r="AF11" s="1">
        <v>114.53</v>
      </c>
      <c r="AG11" s="1">
        <v>100.42</v>
      </c>
      <c r="AI11" s="1">
        <v>30</v>
      </c>
      <c r="AN11" s="1">
        <v>4485.28</v>
      </c>
      <c r="AO11" s="1">
        <v>30</v>
      </c>
      <c r="AP11" s="1">
        <v>4336.67</v>
      </c>
      <c r="AQ11" s="1">
        <v>4312.84</v>
      </c>
      <c r="AR11" s="1">
        <v>4504.0600000000004</v>
      </c>
      <c r="AS11" s="1">
        <v>4508.17</v>
      </c>
      <c r="AT11" s="1">
        <v>4371.4799999999996</v>
      </c>
      <c r="AU11" s="1">
        <v>4407.29</v>
      </c>
      <c r="AV11" s="1">
        <v>30</v>
      </c>
      <c r="AW11" s="1">
        <v>4399.4799999999996</v>
      </c>
      <c r="AX11" s="1">
        <v>110.98</v>
      </c>
      <c r="AY11" s="1">
        <v>4381.58</v>
      </c>
      <c r="AZ11" s="1">
        <v>4518.6099999999997</v>
      </c>
      <c r="BA11" s="1">
        <v>96.31</v>
      </c>
      <c r="BB11" s="1">
        <v>121.86</v>
      </c>
      <c r="BC11" s="1">
        <v>115.5</v>
      </c>
      <c r="BD11" s="1">
        <v>118.45</v>
      </c>
      <c r="BE11" s="1">
        <v>110.85</v>
      </c>
      <c r="BF11" s="1">
        <v>109.02</v>
      </c>
      <c r="BG11" s="1">
        <v>120.87</v>
      </c>
      <c r="BH11" s="1">
        <v>112</v>
      </c>
      <c r="BI11" s="1">
        <v>116.68</v>
      </c>
      <c r="BJ11" s="1">
        <v>123.38</v>
      </c>
      <c r="BK11" s="1">
        <v>103.17</v>
      </c>
      <c r="BL11" s="1">
        <v>104.18</v>
      </c>
      <c r="BN11" s="1">
        <v>103.34</v>
      </c>
    </row>
    <row r="12" spans="1:66" x14ac:dyDescent="0.3">
      <c r="A12" s="2" t="s">
        <v>8</v>
      </c>
      <c r="C12" s="14" t="str">
        <f t="shared" si="1"/>
        <v>20264</v>
      </c>
      <c r="D12" s="3">
        <v>46128</v>
      </c>
      <c r="E12" s="21">
        <v>1849.21</v>
      </c>
      <c r="F12" s="21">
        <v>1803.76</v>
      </c>
      <c r="G12" s="21">
        <v>1814.02</v>
      </c>
      <c r="H12" s="21">
        <v>1746.11</v>
      </c>
      <c r="I12" s="21">
        <v>1749.97</v>
      </c>
      <c r="J12" s="21">
        <v>1725.88</v>
      </c>
      <c r="K12" s="21">
        <v>1718.44</v>
      </c>
      <c r="L12" s="21">
        <v>1654.08</v>
      </c>
      <c r="M12" s="21">
        <v>1638.41</v>
      </c>
      <c r="N12" s="21">
        <v>1643.95</v>
      </c>
      <c r="O12" s="21">
        <v>1678.95</v>
      </c>
      <c r="P12" s="21">
        <v>1757.49</v>
      </c>
      <c r="Q12" s="21">
        <v>6689.75</v>
      </c>
      <c r="R12" s="20">
        <v>107.32</v>
      </c>
      <c r="S12" s="20">
        <v>95.44</v>
      </c>
      <c r="T12" s="21">
        <v>110.96</v>
      </c>
      <c r="V12" s="1">
        <v>107.48</v>
      </c>
      <c r="W12" s="1">
        <v>112.14</v>
      </c>
      <c r="X12" s="1">
        <v>117.39</v>
      </c>
      <c r="Y12" s="1">
        <v>110.03</v>
      </c>
      <c r="Z12" s="1">
        <v>109.9</v>
      </c>
      <c r="AA12" s="1">
        <v>107.41</v>
      </c>
      <c r="AB12" s="1">
        <v>117.91</v>
      </c>
      <c r="AE12" s="1">
        <v>121.12</v>
      </c>
      <c r="AF12" s="1">
        <v>114.07</v>
      </c>
      <c r="AG12" s="1">
        <v>100.04</v>
      </c>
      <c r="AI12" s="1">
        <v>30</v>
      </c>
      <c r="AN12" s="1">
        <v>4511</v>
      </c>
      <c r="AO12" s="1">
        <v>30</v>
      </c>
      <c r="AP12" s="1">
        <v>4445.63</v>
      </c>
      <c r="AQ12" s="1">
        <v>4312.84</v>
      </c>
      <c r="AR12" s="1">
        <v>4504.0600000000004</v>
      </c>
      <c r="AS12" s="1">
        <v>4559.6000000000004</v>
      </c>
      <c r="AT12" s="1">
        <v>4371.4799999999996</v>
      </c>
      <c r="AU12" s="1">
        <v>4407.29</v>
      </c>
      <c r="AW12" s="1">
        <v>4406.76</v>
      </c>
      <c r="AX12" s="1">
        <v>110.41</v>
      </c>
      <c r="AY12" s="1">
        <v>4385.46</v>
      </c>
      <c r="AZ12" s="1">
        <v>4518.6099999999997</v>
      </c>
      <c r="BA12" s="1">
        <v>102.83</v>
      </c>
      <c r="BB12" s="1">
        <v>121.93</v>
      </c>
      <c r="BC12" s="1">
        <v>116</v>
      </c>
      <c r="BD12" s="1">
        <v>117.92</v>
      </c>
      <c r="BE12" s="1">
        <v>111.07</v>
      </c>
      <c r="BF12" s="1">
        <v>108.74</v>
      </c>
      <c r="BG12" s="1">
        <v>122.06</v>
      </c>
      <c r="BH12" s="1">
        <v>111.33</v>
      </c>
      <c r="BI12" s="1">
        <v>116.8</v>
      </c>
      <c r="BJ12" s="1">
        <v>123.34</v>
      </c>
      <c r="BK12" s="1">
        <v>104.17</v>
      </c>
      <c r="BL12" s="1">
        <v>104.93</v>
      </c>
      <c r="BN12" s="1">
        <v>104.34</v>
      </c>
    </row>
    <row r="13" spans="1:66" x14ac:dyDescent="0.3">
      <c r="A13" s="2" t="s">
        <v>9</v>
      </c>
      <c r="C13" s="14" t="str">
        <f t="shared" si="1"/>
        <v>20264</v>
      </c>
      <c r="D13" s="3">
        <v>46127</v>
      </c>
      <c r="E13" s="21">
        <v>1823.33</v>
      </c>
      <c r="F13" s="21">
        <v>1770.19</v>
      </c>
      <c r="G13" s="21">
        <v>1803.46</v>
      </c>
      <c r="H13" s="21">
        <v>1743.23</v>
      </c>
      <c r="I13" s="21">
        <v>1761.97</v>
      </c>
      <c r="J13" s="21">
        <v>1725.88</v>
      </c>
      <c r="K13" s="21">
        <v>1730.44</v>
      </c>
      <c r="L13" s="21">
        <v>1654.08</v>
      </c>
      <c r="M13" s="21">
        <v>1604.23</v>
      </c>
      <c r="N13" s="21">
        <v>1642.99</v>
      </c>
      <c r="O13" s="21">
        <v>1678.95</v>
      </c>
      <c r="P13" s="21">
        <v>1762.49</v>
      </c>
      <c r="Q13" s="21">
        <v>6781.2</v>
      </c>
      <c r="R13" s="20">
        <v>106.47</v>
      </c>
      <c r="S13" s="20">
        <v>95.42</v>
      </c>
      <c r="T13" s="21">
        <v>111.35</v>
      </c>
      <c r="V13" s="1">
        <v>107.47</v>
      </c>
      <c r="W13" s="1">
        <v>112.14</v>
      </c>
      <c r="X13" s="1">
        <v>117.39</v>
      </c>
      <c r="Y13" s="1">
        <v>110.5</v>
      </c>
      <c r="Z13" s="1">
        <v>109.9</v>
      </c>
      <c r="AA13" s="1">
        <v>107.12</v>
      </c>
      <c r="AB13" s="1">
        <v>118.29</v>
      </c>
      <c r="AE13" s="1">
        <v>121.9</v>
      </c>
      <c r="AF13" s="1">
        <v>114.05</v>
      </c>
      <c r="AG13" s="1">
        <v>100.03</v>
      </c>
      <c r="AN13" s="1">
        <v>4522.2700000000004</v>
      </c>
      <c r="AO13" s="1">
        <v>30</v>
      </c>
      <c r="AP13" s="1">
        <v>4474.58</v>
      </c>
      <c r="AQ13" s="1">
        <v>4312.84</v>
      </c>
      <c r="AR13" s="1">
        <v>4485.72</v>
      </c>
      <c r="AS13" s="1">
        <v>4486.3500000000004</v>
      </c>
      <c r="AT13" s="1">
        <v>4371.4799999999996</v>
      </c>
      <c r="AU13" s="1">
        <v>4456.2</v>
      </c>
      <c r="AW13" s="1">
        <v>4373.88</v>
      </c>
      <c r="AX13" s="1">
        <v>109.5</v>
      </c>
      <c r="AY13" s="1">
        <v>4407.2</v>
      </c>
      <c r="AZ13" s="1">
        <v>4518.6099999999997</v>
      </c>
      <c r="BA13" s="1">
        <v>106.91</v>
      </c>
      <c r="BB13" s="1">
        <v>121.76</v>
      </c>
      <c r="BC13" s="1">
        <v>116.3</v>
      </c>
      <c r="BD13" s="1">
        <v>119.13</v>
      </c>
      <c r="BE13" s="1">
        <v>110.45</v>
      </c>
      <c r="BF13" s="1">
        <v>107.94</v>
      </c>
      <c r="BG13" s="1">
        <v>122.76</v>
      </c>
      <c r="BH13" s="1">
        <v>111.33</v>
      </c>
      <c r="BI13" s="1">
        <v>117.18</v>
      </c>
      <c r="BJ13" s="1">
        <v>123.34</v>
      </c>
      <c r="BK13" s="1">
        <v>105.17</v>
      </c>
      <c r="BL13" s="1">
        <v>105.43</v>
      </c>
      <c r="BN13" s="1">
        <v>105.34</v>
      </c>
    </row>
    <row r="14" spans="1:66" x14ac:dyDescent="0.3">
      <c r="A14" s="2" t="s">
        <v>10</v>
      </c>
      <c r="C14" s="14" t="str">
        <f t="shared" si="1"/>
        <v>20264</v>
      </c>
      <c r="D14" s="3">
        <v>46126</v>
      </c>
      <c r="E14" s="21">
        <v>1823.33</v>
      </c>
      <c r="F14" s="21">
        <v>1770.19</v>
      </c>
      <c r="G14" s="21">
        <v>1803.46</v>
      </c>
      <c r="H14" s="21">
        <v>1737.47</v>
      </c>
      <c r="I14" s="21">
        <v>1756.04</v>
      </c>
      <c r="J14" s="21">
        <v>1739.07</v>
      </c>
      <c r="K14" s="21">
        <v>1730.44</v>
      </c>
      <c r="L14" s="21">
        <v>1682.97</v>
      </c>
      <c r="M14" s="21">
        <v>1615.63</v>
      </c>
      <c r="N14" s="21">
        <v>1606.65</v>
      </c>
      <c r="O14" s="21">
        <v>1709.39</v>
      </c>
      <c r="P14" s="21">
        <v>1731.03</v>
      </c>
      <c r="Q14" s="21">
        <v>6981.2</v>
      </c>
      <c r="R14" s="20">
        <v>106.46</v>
      </c>
      <c r="S14" s="20">
        <v>95.4</v>
      </c>
      <c r="T14" s="21">
        <v>111.7</v>
      </c>
      <c r="V14" s="1">
        <v>107.41</v>
      </c>
      <c r="W14" s="1">
        <v>113.54</v>
      </c>
      <c r="X14" s="1">
        <v>118</v>
      </c>
      <c r="Y14" s="1">
        <v>111.05</v>
      </c>
      <c r="Z14" s="1">
        <v>111.7</v>
      </c>
      <c r="AA14" s="1">
        <v>107.18</v>
      </c>
      <c r="AB14" s="1">
        <v>119.41</v>
      </c>
      <c r="AE14" s="1">
        <v>122.11</v>
      </c>
      <c r="AF14" s="1">
        <v>113.53</v>
      </c>
      <c r="AG14" s="1">
        <v>100.03</v>
      </c>
      <c r="AN14" s="1">
        <v>4540.9799999999996</v>
      </c>
      <c r="AO14" s="1">
        <v>30</v>
      </c>
      <c r="AP14" s="1">
        <v>4478.21</v>
      </c>
      <c r="AR14" s="1">
        <v>4371.87</v>
      </c>
      <c r="AS14" s="1">
        <v>4514.3100000000004</v>
      </c>
      <c r="AT14" s="1">
        <v>4401.5</v>
      </c>
      <c r="AU14" s="1">
        <v>4456.2</v>
      </c>
      <c r="AV14" s="1">
        <v>30</v>
      </c>
      <c r="AW14" s="1">
        <v>4388.41</v>
      </c>
      <c r="AX14" s="1">
        <v>110.92</v>
      </c>
      <c r="AY14" s="1">
        <v>4407.2</v>
      </c>
      <c r="AZ14" s="1">
        <v>4518.6099999999997</v>
      </c>
      <c r="BA14" s="1">
        <v>106.16</v>
      </c>
      <c r="BB14" s="1">
        <v>121.59</v>
      </c>
      <c r="BC14" s="1">
        <v>116.37</v>
      </c>
      <c r="BD14" s="1">
        <v>118.31</v>
      </c>
      <c r="BE14" s="1">
        <v>110.42</v>
      </c>
      <c r="BF14" s="1">
        <v>109.24</v>
      </c>
      <c r="BG14" s="1">
        <v>124.56</v>
      </c>
      <c r="BH14" s="1">
        <v>112</v>
      </c>
      <c r="BI14" s="1">
        <v>117.93</v>
      </c>
      <c r="BJ14" s="1">
        <v>123.12</v>
      </c>
      <c r="BK14" s="1">
        <v>104.17</v>
      </c>
      <c r="BL14" s="1">
        <v>104.93</v>
      </c>
      <c r="BN14" s="1">
        <v>104.34</v>
      </c>
    </row>
    <row r="15" spans="1:66" x14ac:dyDescent="0.3">
      <c r="A15" s="2" t="s">
        <v>11</v>
      </c>
      <c r="C15" s="14" t="str">
        <f t="shared" si="1"/>
        <v>20264</v>
      </c>
      <c r="D15" s="3">
        <v>46125</v>
      </c>
      <c r="E15" s="21">
        <v>1850.09</v>
      </c>
      <c r="F15" s="21">
        <v>1774.28</v>
      </c>
      <c r="G15" s="21">
        <v>1797.88</v>
      </c>
      <c r="H15" s="21">
        <v>1716.06</v>
      </c>
      <c r="I15" s="21">
        <v>1746.04</v>
      </c>
      <c r="J15" s="21">
        <v>1753.49</v>
      </c>
      <c r="K15" s="21">
        <v>1718.44</v>
      </c>
      <c r="L15" s="21">
        <v>1682.97</v>
      </c>
      <c r="M15" s="21">
        <v>1569.36</v>
      </c>
      <c r="N15" s="21">
        <v>1588.54</v>
      </c>
      <c r="O15" s="21">
        <v>1714.59</v>
      </c>
      <c r="P15" s="21">
        <v>1762.49</v>
      </c>
      <c r="Q15" s="21">
        <v>7005.9</v>
      </c>
      <c r="R15" s="20">
        <v>108.37</v>
      </c>
      <c r="S15" s="20">
        <v>95.88</v>
      </c>
      <c r="T15" s="21">
        <v>113.34</v>
      </c>
      <c r="V15" s="1">
        <v>108.17</v>
      </c>
      <c r="W15" s="1">
        <v>114.34</v>
      </c>
      <c r="X15" s="1">
        <v>118.56</v>
      </c>
      <c r="Y15" s="1">
        <v>111.95</v>
      </c>
      <c r="Z15" s="1">
        <v>112.69</v>
      </c>
      <c r="AA15" s="1">
        <v>108.49</v>
      </c>
      <c r="AB15" s="1">
        <v>120.01</v>
      </c>
      <c r="AE15" s="1">
        <v>122.47</v>
      </c>
      <c r="AF15" s="1">
        <v>112.48</v>
      </c>
      <c r="AG15" s="1">
        <v>99.45</v>
      </c>
      <c r="AN15" s="1">
        <v>4560.76</v>
      </c>
      <c r="AP15" s="1">
        <v>4436.25</v>
      </c>
      <c r="AQ15" s="1">
        <v>4424.16</v>
      </c>
      <c r="AR15" s="1">
        <v>4338.9799999999996</v>
      </c>
      <c r="AS15" s="1">
        <v>4486.6099999999997</v>
      </c>
      <c r="AT15" s="1">
        <v>4439.34</v>
      </c>
      <c r="AU15" s="1">
        <v>4456.2</v>
      </c>
      <c r="AV15" s="1">
        <v>30</v>
      </c>
      <c r="AW15" s="1">
        <v>4411.6400000000003</v>
      </c>
      <c r="AX15" s="1">
        <v>111.08</v>
      </c>
      <c r="AY15" s="1">
        <v>4414.12</v>
      </c>
      <c r="AZ15" s="1">
        <v>4475.6000000000004</v>
      </c>
      <c r="BA15" s="1">
        <v>106.14</v>
      </c>
      <c r="BB15" s="1">
        <v>121.66</v>
      </c>
      <c r="BC15" s="1">
        <v>116.72</v>
      </c>
      <c r="BD15" s="1">
        <v>118.45</v>
      </c>
      <c r="BE15" s="1">
        <v>111.52</v>
      </c>
      <c r="BF15" s="1">
        <v>110.93</v>
      </c>
      <c r="BG15" s="1">
        <v>124.56</v>
      </c>
      <c r="BH15" s="1">
        <v>112.67</v>
      </c>
      <c r="BI15" s="1">
        <v>118.8</v>
      </c>
      <c r="BJ15" s="1">
        <v>123.1</v>
      </c>
      <c r="BK15" s="1">
        <v>106.17</v>
      </c>
      <c r="BL15" s="1">
        <v>106.43</v>
      </c>
      <c r="BN15" s="1">
        <v>106.33</v>
      </c>
    </row>
    <row r="16" spans="1:66" x14ac:dyDescent="0.3">
      <c r="A16" s="2" t="s">
        <v>12</v>
      </c>
      <c r="C16" s="14" t="str">
        <f t="shared" si="1"/>
        <v>20264</v>
      </c>
      <c r="D16" s="3">
        <v>46122</v>
      </c>
      <c r="E16" s="21">
        <v>1887.55</v>
      </c>
      <c r="F16" s="21">
        <v>1842.05</v>
      </c>
      <c r="G16" s="21">
        <v>1830.7</v>
      </c>
      <c r="H16" s="21">
        <v>1696.3</v>
      </c>
      <c r="I16" s="21">
        <v>1736.16</v>
      </c>
      <c r="J16" s="21">
        <v>1786.55</v>
      </c>
      <c r="K16" s="21">
        <v>1726.39</v>
      </c>
      <c r="L16" s="21">
        <v>1640.54</v>
      </c>
      <c r="M16" s="21">
        <v>1556.03</v>
      </c>
      <c r="N16" s="21">
        <v>1589.09</v>
      </c>
      <c r="O16" s="21">
        <v>1740.47</v>
      </c>
      <c r="P16" s="21">
        <v>1767.46</v>
      </c>
      <c r="Q16" s="21">
        <v>7005.9</v>
      </c>
      <c r="R16" s="20">
        <v>108.37</v>
      </c>
      <c r="S16" s="20">
        <v>96.57</v>
      </c>
      <c r="T16" s="21">
        <v>113.86</v>
      </c>
      <c r="V16" s="1">
        <v>108.34</v>
      </c>
      <c r="W16" s="1">
        <v>114.54</v>
      </c>
      <c r="X16" s="1">
        <v>118.45</v>
      </c>
      <c r="Y16" s="1">
        <v>111.95</v>
      </c>
      <c r="Z16" s="1">
        <v>112.89</v>
      </c>
      <c r="AA16" s="1">
        <v>108.55</v>
      </c>
      <c r="AB16" s="1">
        <v>119.41</v>
      </c>
      <c r="AE16" s="1">
        <v>122.61</v>
      </c>
      <c r="AF16" s="1">
        <v>113.69</v>
      </c>
      <c r="AG16" s="1">
        <v>102.1</v>
      </c>
      <c r="AN16" s="1">
        <v>4545.22</v>
      </c>
      <c r="AP16" s="1">
        <v>4436.25</v>
      </c>
      <c r="AQ16" s="1">
        <v>4416.3</v>
      </c>
      <c r="AR16" s="1">
        <v>4338.9799999999996</v>
      </c>
      <c r="AS16" s="1">
        <v>4436.99</v>
      </c>
      <c r="AT16" s="1">
        <v>4498.37</v>
      </c>
      <c r="AU16" s="1">
        <v>4407.29</v>
      </c>
      <c r="AV16" s="1">
        <v>30</v>
      </c>
      <c r="AW16" s="1">
        <v>4396.41</v>
      </c>
      <c r="AX16" s="1">
        <v>111.02</v>
      </c>
      <c r="AY16" s="1">
        <v>4423.99</v>
      </c>
      <c r="AZ16" s="1">
        <v>4431.74</v>
      </c>
      <c r="BA16" s="1">
        <v>107.73</v>
      </c>
      <c r="BB16" s="1">
        <v>122.36</v>
      </c>
      <c r="BC16" s="1">
        <v>116.72</v>
      </c>
      <c r="BD16" s="1">
        <v>118.88</v>
      </c>
      <c r="BE16" s="1">
        <v>112.02</v>
      </c>
      <c r="BF16" s="1">
        <v>111.77</v>
      </c>
      <c r="BG16" s="1">
        <v>124.16</v>
      </c>
      <c r="BH16" s="1">
        <v>112.67</v>
      </c>
      <c r="BI16" s="1">
        <v>118.8</v>
      </c>
      <c r="BJ16" s="1">
        <v>123.64</v>
      </c>
      <c r="BK16" s="1">
        <v>106.17</v>
      </c>
      <c r="BL16" s="1">
        <v>106.43</v>
      </c>
      <c r="BN16" s="1">
        <v>106.33</v>
      </c>
    </row>
    <row r="17" spans="1:66" x14ac:dyDescent="0.3">
      <c r="A17" s="2" t="s">
        <v>13</v>
      </c>
      <c r="C17" s="14" t="str">
        <f t="shared" si="1"/>
        <v>20264</v>
      </c>
      <c r="D17" s="3">
        <v>46121</v>
      </c>
      <c r="E17" s="21">
        <v>1869.35</v>
      </c>
      <c r="F17" s="21">
        <v>1842.05</v>
      </c>
      <c r="G17" s="21">
        <v>1814.15</v>
      </c>
      <c r="H17" s="21">
        <v>1696.3</v>
      </c>
      <c r="I17" s="21">
        <v>1736.16</v>
      </c>
      <c r="J17" s="21">
        <v>1786.55</v>
      </c>
      <c r="K17" s="21">
        <v>1706.39</v>
      </c>
      <c r="L17" s="21">
        <v>1640.54</v>
      </c>
      <c r="M17" s="21">
        <v>1556.31</v>
      </c>
      <c r="N17" s="21">
        <v>1609.88</v>
      </c>
      <c r="O17" s="21">
        <v>1706.78</v>
      </c>
      <c r="P17" s="21">
        <v>1742.46</v>
      </c>
      <c r="Q17" s="21">
        <v>7005.9</v>
      </c>
      <c r="R17" s="20">
        <v>109.2</v>
      </c>
      <c r="S17" s="20">
        <v>97</v>
      </c>
      <c r="T17" s="21">
        <v>114.08</v>
      </c>
      <c r="V17" s="1">
        <v>108.62</v>
      </c>
      <c r="W17" s="1">
        <v>114.42</v>
      </c>
      <c r="X17" s="1">
        <v>118.56</v>
      </c>
      <c r="Y17" s="1">
        <v>111.95</v>
      </c>
      <c r="Z17" s="1">
        <v>112.89</v>
      </c>
      <c r="AA17" s="1">
        <v>108.98</v>
      </c>
      <c r="AB17" s="1">
        <v>119.41</v>
      </c>
      <c r="AE17" s="1">
        <v>122.89</v>
      </c>
      <c r="AF17" s="1">
        <v>112.5</v>
      </c>
      <c r="AG17" s="1">
        <v>102.36</v>
      </c>
      <c r="AN17" s="1">
        <v>4557.09</v>
      </c>
      <c r="AP17" s="1">
        <v>4440</v>
      </c>
      <c r="AQ17" s="1">
        <v>4416.3</v>
      </c>
      <c r="AR17" s="1">
        <v>4338.9799999999996</v>
      </c>
      <c r="AS17" s="1">
        <v>4436.99</v>
      </c>
      <c r="AT17" s="1">
        <v>4498.37</v>
      </c>
      <c r="AU17" s="1">
        <v>4407.29</v>
      </c>
      <c r="AV17" s="1">
        <v>30</v>
      </c>
      <c r="AW17" s="1">
        <v>4396.41</v>
      </c>
      <c r="AX17" s="1">
        <v>109.65</v>
      </c>
      <c r="AY17" s="1">
        <v>4423.99</v>
      </c>
      <c r="AZ17" s="1">
        <v>4431.74</v>
      </c>
      <c r="BA17" s="1">
        <v>107.1</v>
      </c>
      <c r="BB17" s="1">
        <v>122.87</v>
      </c>
      <c r="BC17" s="1">
        <v>117.15</v>
      </c>
      <c r="BD17" s="1">
        <v>120.15</v>
      </c>
      <c r="BE17" s="1">
        <v>111.83</v>
      </c>
      <c r="BF17" s="1">
        <v>111.8</v>
      </c>
      <c r="BG17" s="1">
        <v>124.16</v>
      </c>
      <c r="BH17" s="1">
        <v>113.2</v>
      </c>
      <c r="BI17" s="1">
        <v>118.8</v>
      </c>
      <c r="BJ17" s="1">
        <v>123.62</v>
      </c>
      <c r="BK17" s="1">
        <v>106.17</v>
      </c>
      <c r="BL17" s="1">
        <v>106.43</v>
      </c>
      <c r="BN17" s="1">
        <v>106.33</v>
      </c>
    </row>
    <row r="18" spans="1:66" x14ac:dyDescent="0.3">
      <c r="A18" s="2" t="s">
        <v>14</v>
      </c>
      <c r="C18" s="14" t="str">
        <f t="shared" si="1"/>
        <v>20264</v>
      </c>
      <c r="D18" s="3">
        <v>46120</v>
      </c>
      <c r="E18" s="21">
        <v>1866.04</v>
      </c>
      <c r="F18" s="21">
        <v>1842.05</v>
      </c>
      <c r="G18" s="21">
        <v>1822.98</v>
      </c>
      <c r="H18" s="21"/>
      <c r="I18" s="21">
        <v>1736.16</v>
      </c>
      <c r="J18" s="21">
        <v>1786.55</v>
      </c>
      <c r="K18" s="21">
        <v>1706.39</v>
      </c>
      <c r="L18" s="21">
        <v>1640.54</v>
      </c>
      <c r="M18" s="21">
        <v>1543.28</v>
      </c>
      <c r="N18" s="21">
        <v>1609.88</v>
      </c>
      <c r="O18" s="21">
        <v>1757.94</v>
      </c>
      <c r="P18" s="21">
        <v>1742.46</v>
      </c>
      <c r="Q18" s="21">
        <v>7112.31</v>
      </c>
      <c r="R18" s="20">
        <v>109.86</v>
      </c>
      <c r="S18" s="20">
        <v>96.9</v>
      </c>
      <c r="T18" s="21">
        <v>113.93</v>
      </c>
      <c r="V18" s="1">
        <v>108.76</v>
      </c>
      <c r="W18" s="1">
        <v>114.67</v>
      </c>
      <c r="X18" s="1">
        <v>118.78</v>
      </c>
      <c r="Y18" s="1">
        <v>111.18</v>
      </c>
      <c r="Z18" s="1">
        <v>112.69</v>
      </c>
      <c r="AA18" s="1">
        <v>109.88</v>
      </c>
      <c r="AB18" s="1">
        <v>119.71</v>
      </c>
      <c r="AE18" s="1">
        <v>123.11</v>
      </c>
      <c r="AF18" s="1">
        <v>113.37</v>
      </c>
      <c r="AG18" s="1">
        <v>102.6</v>
      </c>
      <c r="AI18" s="1">
        <v>30</v>
      </c>
      <c r="AN18" s="1">
        <v>4587.3900000000003</v>
      </c>
      <c r="AP18" s="1">
        <v>4403</v>
      </c>
      <c r="AQ18" s="1">
        <v>4416.3</v>
      </c>
      <c r="AR18" s="1">
        <v>4339.82</v>
      </c>
      <c r="AS18" s="1">
        <v>4426.3</v>
      </c>
      <c r="AT18" s="1">
        <v>4498.37</v>
      </c>
      <c r="AU18" s="1">
        <v>4394.13</v>
      </c>
      <c r="AV18" s="1">
        <v>30</v>
      </c>
      <c r="AW18" s="1">
        <v>4412.5</v>
      </c>
      <c r="AX18" s="1">
        <v>110.33</v>
      </c>
      <c r="AY18" s="1">
        <v>4409.82</v>
      </c>
      <c r="AZ18" s="1">
        <v>4431.74</v>
      </c>
      <c r="BA18" s="1">
        <v>105.48</v>
      </c>
      <c r="BB18" s="1">
        <v>123.57</v>
      </c>
      <c r="BC18" s="1">
        <v>116.27</v>
      </c>
      <c r="BD18" s="1">
        <v>119.04</v>
      </c>
      <c r="BE18" s="1">
        <v>112.16</v>
      </c>
      <c r="BF18" s="1">
        <v>112.45</v>
      </c>
      <c r="BG18" s="1">
        <v>124.16</v>
      </c>
      <c r="BH18" s="1">
        <v>112.87</v>
      </c>
      <c r="BI18" s="1">
        <v>119.17</v>
      </c>
      <c r="BJ18" s="1">
        <v>123.4</v>
      </c>
      <c r="BK18" s="1">
        <v>106.17</v>
      </c>
      <c r="BL18" s="1">
        <v>106.43</v>
      </c>
      <c r="BN18" s="1">
        <v>106.33</v>
      </c>
    </row>
    <row r="19" spans="1:66" x14ac:dyDescent="0.3">
      <c r="A19" s="2" t="s">
        <v>15</v>
      </c>
      <c r="C19" s="14" t="str">
        <f t="shared" si="1"/>
        <v>20264</v>
      </c>
      <c r="D19" s="3">
        <v>46119</v>
      </c>
      <c r="E19" s="21">
        <v>1872.66</v>
      </c>
      <c r="F19" s="21">
        <v>1855.61</v>
      </c>
      <c r="G19" s="21">
        <v>1822.98</v>
      </c>
      <c r="H19" s="21"/>
      <c r="I19" s="21">
        <v>1753.94</v>
      </c>
      <c r="J19" s="21">
        <v>1772.71</v>
      </c>
      <c r="K19" s="21">
        <v>1722.39</v>
      </c>
      <c r="L19" s="21">
        <v>1634.46</v>
      </c>
      <c r="M19" s="21">
        <v>1567.94</v>
      </c>
      <c r="N19" s="21">
        <v>1618.28</v>
      </c>
      <c r="O19" s="21">
        <v>1743.11</v>
      </c>
      <c r="P19" s="21">
        <v>1758.7</v>
      </c>
      <c r="Q19" s="21">
        <v>7089.24</v>
      </c>
      <c r="R19" s="20">
        <v>109.86</v>
      </c>
      <c r="S19" s="20">
        <v>97.38</v>
      </c>
      <c r="T19" s="21">
        <v>114.01</v>
      </c>
      <c r="V19" s="1">
        <v>109.17</v>
      </c>
      <c r="W19" s="1">
        <v>115.42</v>
      </c>
      <c r="X19" s="1">
        <v>119.44</v>
      </c>
      <c r="Y19" s="1">
        <v>112.95</v>
      </c>
      <c r="Z19" s="1">
        <v>113.69</v>
      </c>
      <c r="AA19" s="1">
        <v>109.88</v>
      </c>
      <c r="AB19" s="1">
        <v>120.31</v>
      </c>
      <c r="AE19" s="1">
        <v>123.39</v>
      </c>
      <c r="AF19" s="1">
        <v>115.25</v>
      </c>
      <c r="AG19" s="1">
        <v>103.01</v>
      </c>
      <c r="AI19" s="1">
        <v>30</v>
      </c>
      <c r="AN19" s="1">
        <v>4588.66</v>
      </c>
      <c r="AP19" s="1">
        <v>4378.75</v>
      </c>
      <c r="AQ19" s="1">
        <v>4416.3</v>
      </c>
      <c r="AR19" s="1">
        <v>4330.67</v>
      </c>
      <c r="AS19" s="1">
        <v>4426.3</v>
      </c>
      <c r="AT19" s="1">
        <v>4503.43</v>
      </c>
      <c r="AU19" s="1">
        <v>4394.13</v>
      </c>
      <c r="AV19" s="1">
        <v>30</v>
      </c>
      <c r="AW19" s="1">
        <v>4457.67</v>
      </c>
      <c r="AX19" s="1">
        <v>109.81</v>
      </c>
      <c r="AY19" s="1">
        <v>4409.82</v>
      </c>
      <c r="AZ19" s="1">
        <v>4431.74</v>
      </c>
      <c r="BA19" s="1">
        <v>105.45</v>
      </c>
      <c r="BB19" s="1">
        <v>124.21</v>
      </c>
      <c r="BC19" s="1">
        <v>118.19</v>
      </c>
      <c r="BD19" s="1">
        <v>120.17</v>
      </c>
      <c r="BE19" s="1">
        <v>112.99</v>
      </c>
      <c r="BF19" s="1">
        <v>113.41</v>
      </c>
      <c r="BG19" s="1">
        <v>124.16</v>
      </c>
      <c r="BH19" s="1">
        <v>115</v>
      </c>
      <c r="BI19" s="1">
        <v>119.29</v>
      </c>
      <c r="BJ19" s="1">
        <v>123.58</v>
      </c>
      <c r="BK19" s="1">
        <v>106.17</v>
      </c>
      <c r="BL19" s="1">
        <v>106.43</v>
      </c>
      <c r="BN19" s="1">
        <v>106.33</v>
      </c>
    </row>
    <row r="20" spans="1:66" x14ac:dyDescent="0.3">
      <c r="A20" s="2" t="s">
        <v>16</v>
      </c>
      <c r="C20" s="14" t="str">
        <f t="shared" si="1"/>
        <v>20264</v>
      </c>
      <c r="D20" s="3">
        <v>46118</v>
      </c>
      <c r="E20" s="21">
        <v>1872.66</v>
      </c>
      <c r="F20" s="21">
        <v>1855.61</v>
      </c>
      <c r="G20" s="21">
        <v>1846.98</v>
      </c>
      <c r="H20" s="21">
        <v>1691.62</v>
      </c>
      <c r="I20" s="21">
        <v>1759.92</v>
      </c>
      <c r="J20" s="21">
        <v>1763.37</v>
      </c>
      <c r="K20" s="21">
        <v>1726.39</v>
      </c>
      <c r="L20" s="21">
        <v>1634.46</v>
      </c>
      <c r="M20" s="21">
        <v>1560.19</v>
      </c>
      <c r="N20" s="21">
        <v>1601.26</v>
      </c>
      <c r="O20" s="21">
        <v>1758.03</v>
      </c>
      <c r="P20" s="21">
        <v>1758.7</v>
      </c>
      <c r="Q20" s="21">
        <v>7028.69</v>
      </c>
      <c r="R20" s="20">
        <v>109.6</v>
      </c>
      <c r="S20" s="20">
        <v>97.49</v>
      </c>
      <c r="T20" s="21">
        <v>114.01</v>
      </c>
      <c r="V20" s="1">
        <v>108.99</v>
      </c>
      <c r="W20" s="1">
        <v>115.42</v>
      </c>
      <c r="X20" s="1">
        <v>120</v>
      </c>
      <c r="Y20" s="1">
        <v>112.83</v>
      </c>
      <c r="Z20" s="1">
        <v>113.69</v>
      </c>
      <c r="AA20" s="1">
        <v>110</v>
      </c>
      <c r="AB20" s="1">
        <v>119.9</v>
      </c>
      <c r="AE20" s="1">
        <v>123.67</v>
      </c>
      <c r="AF20" s="1">
        <v>115.26</v>
      </c>
      <c r="AG20" s="1">
        <v>102.57</v>
      </c>
      <c r="AI20" s="1">
        <v>30</v>
      </c>
      <c r="AN20" s="1">
        <v>4556.5600000000004</v>
      </c>
      <c r="AO20" s="1">
        <v>30</v>
      </c>
      <c r="AQ20" s="1">
        <v>4373.3900000000003</v>
      </c>
      <c r="AR20" s="1">
        <v>4341.51</v>
      </c>
      <c r="AS20" s="1">
        <v>4447.7700000000004</v>
      </c>
      <c r="AT20" s="1">
        <v>4439.32</v>
      </c>
      <c r="AU20" s="1">
        <v>4394.13</v>
      </c>
      <c r="AV20" s="1">
        <v>30</v>
      </c>
      <c r="AW20" s="1">
        <v>4457.53</v>
      </c>
      <c r="AX20" s="1">
        <v>108.16</v>
      </c>
      <c r="AY20" s="1">
        <v>4422.9799999999996</v>
      </c>
      <c r="AZ20" s="1">
        <v>4410.3</v>
      </c>
      <c r="BA20" s="1">
        <v>104.98</v>
      </c>
      <c r="BB20" s="1">
        <v>125.08</v>
      </c>
      <c r="BC20" s="1">
        <v>118.3</v>
      </c>
      <c r="BD20" s="1">
        <v>121.16</v>
      </c>
      <c r="BE20" s="1">
        <v>113.9</v>
      </c>
      <c r="BF20" s="1">
        <v>113.22</v>
      </c>
      <c r="BG20" s="1">
        <v>124.16</v>
      </c>
      <c r="BH20" s="1">
        <v>115</v>
      </c>
      <c r="BI20" s="1">
        <v>119.29</v>
      </c>
      <c r="BJ20" s="1">
        <v>123.56</v>
      </c>
      <c r="BK20" s="1">
        <v>106.84</v>
      </c>
      <c r="BL20" s="1">
        <v>106.68</v>
      </c>
      <c r="BN20" s="1">
        <v>107</v>
      </c>
    </row>
    <row r="21" spans="1:66" x14ac:dyDescent="0.3">
      <c r="A21" s="2" t="s">
        <v>17</v>
      </c>
      <c r="C21" s="14" t="str">
        <f t="shared" si="1"/>
        <v>20264</v>
      </c>
      <c r="D21" s="3">
        <v>46114</v>
      </c>
      <c r="E21" s="21">
        <v>1870.93</v>
      </c>
      <c r="F21" s="21">
        <v>1855.61</v>
      </c>
      <c r="G21" s="21">
        <v>1846.98</v>
      </c>
      <c r="H21" s="21">
        <v>1695.45</v>
      </c>
      <c r="I21" s="21">
        <v>1759.92</v>
      </c>
      <c r="J21" s="21">
        <v>1770.04</v>
      </c>
      <c r="K21" s="21">
        <v>1720.99</v>
      </c>
      <c r="L21" s="21">
        <v>1613.64</v>
      </c>
      <c r="M21" s="21">
        <v>1543.9</v>
      </c>
      <c r="N21" s="21">
        <v>1601.26</v>
      </c>
      <c r="O21" s="21">
        <v>1762.03</v>
      </c>
      <c r="P21" s="21">
        <v>1754.95</v>
      </c>
      <c r="Q21" s="21">
        <v>7075.26</v>
      </c>
      <c r="R21" s="20">
        <v>109.93</v>
      </c>
      <c r="S21" s="20">
        <v>97.57</v>
      </c>
      <c r="T21" s="21">
        <v>113.99</v>
      </c>
      <c r="V21" s="1">
        <v>108.71</v>
      </c>
      <c r="W21" s="1">
        <v>115.17</v>
      </c>
      <c r="X21" s="1">
        <v>119.44</v>
      </c>
      <c r="Y21" s="1">
        <v>112.91</v>
      </c>
      <c r="Z21" s="1">
        <v>113.69</v>
      </c>
      <c r="AA21" s="1">
        <v>111.1</v>
      </c>
      <c r="AB21" s="1">
        <v>119.51</v>
      </c>
      <c r="AE21" s="1">
        <v>123.11</v>
      </c>
      <c r="AF21" s="1">
        <v>113.47</v>
      </c>
      <c r="AG21" s="1">
        <v>102.37</v>
      </c>
      <c r="AI21" s="1">
        <v>30</v>
      </c>
      <c r="AN21" s="1">
        <v>4581.1000000000004</v>
      </c>
      <c r="AO21" s="1">
        <v>19</v>
      </c>
      <c r="AR21" s="1">
        <v>4341.51</v>
      </c>
      <c r="AS21" s="1">
        <v>4394.6400000000003</v>
      </c>
      <c r="AT21" s="1">
        <v>4513.8599999999997</v>
      </c>
      <c r="AU21" s="1">
        <v>4308.62</v>
      </c>
      <c r="AV21" s="1">
        <v>30</v>
      </c>
      <c r="AW21" s="1">
        <v>4481.8599999999997</v>
      </c>
      <c r="AX21" s="1">
        <v>107.7</v>
      </c>
      <c r="AY21" s="1">
        <v>4442.71</v>
      </c>
      <c r="AZ21" s="1">
        <v>4486.5600000000004</v>
      </c>
      <c r="BA21" s="1">
        <v>105.51</v>
      </c>
      <c r="BB21" s="1">
        <v>123.82</v>
      </c>
      <c r="BC21" s="1">
        <v>118.15</v>
      </c>
      <c r="BD21" s="1">
        <v>120.18</v>
      </c>
      <c r="BE21" s="1">
        <v>112.65</v>
      </c>
      <c r="BF21" s="1">
        <v>112.28</v>
      </c>
      <c r="BG21" s="1">
        <v>124.32</v>
      </c>
      <c r="BH21" s="1">
        <v>113.67</v>
      </c>
      <c r="BI21" s="1">
        <v>119.29</v>
      </c>
      <c r="BJ21" s="1">
        <v>122.49</v>
      </c>
      <c r="BK21" s="1">
        <v>106.84</v>
      </c>
      <c r="BL21" s="1">
        <v>106.68</v>
      </c>
      <c r="BN21" s="1">
        <v>107</v>
      </c>
    </row>
    <row r="22" spans="1:66" x14ac:dyDescent="0.3">
      <c r="A22" s="2" t="s">
        <v>18</v>
      </c>
      <c r="C22" s="14" t="str">
        <f t="shared" si="1"/>
        <v>20264</v>
      </c>
      <c r="D22" s="3">
        <v>46113</v>
      </c>
      <c r="E22" s="21">
        <v>1859.42</v>
      </c>
      <c r="F22" s="21">
        <v>1855.61</v>
      </c>
      <c r="G22" s="21">
        <v>1841.05</v>
      </c>
      <c r="H22" s="21">
        <v>1706.92</v>
      </c>
      <c r="I22" s="21">
        <v>1759.92</v>
      </c>
      <c r="J22" s="21">
        <v>1786.7</v>
      </c>
      <c r="K22" s="21">
        <v>1726.39</v>
      </c>
      <c r="L22" s="21">
        <v>1644.46</v>
      </c>
      <c r="M22" s="21">
        <v>1543.9</v>
      </c>
      <c r="N22" s="21">
        <v>1612.79</v>
      </c>
      <c r="O22" s="21">
        <v>1794.02</v>
      </c>
      <c r="P22" s="21">
        <v>1758.7</v>
      </c>
      <c r="Q22" s="21">
        <v>7055.26</v>
      </c>
      <c r="R22" s="20">
        <v>110.76</v>
      </c>
      <c r="S22" s="20">
        <v>96.85</v>
      </c>
      <c r="T22" s="21">
        <v>113.4</v>
      </c>
      <c r="V22" s="1">
        <v>108.34</v>
      </c>
      <c r="W22" s="1">
        <v>114.67</v>
      </c>
      <c r="X22" s="1">
        <v>119.84</v>
      </c>
      <c r="Y22" s="1">
        <v>112.28</v>
      </c>
      <c r="Z22" s="1">
        <v>112.69</v>
      </c>
      <c r="AA22" s="1">
        <v>112.05</v>
      </c>
      <c r="AB22" s="1">
        <v>119.4</v>
      </c>
      <c r="AE22" s="1">
        <v>122.68</v>
      </c>
      <c r="AF22" s="1">
        <v>111.95</v>
      </c>
      <c r="AG22" s="1">
        <v>102.57</v>
      </c>
      <c r="AI22" s="1">
        <v>30</v>
      </c>
      <c r="AN22" s="1">
        <v>4557.25</v>
      </c>
      <c r="AO22" s="1">
        <v>19</v>
      </c>
      <c r="AP22" s="1">
        <v>4378.75</v>
      </c>
      <c r="AQ22" s="1">
        <v>4399.7</v>
      </c>
      <c r="AR22" s="1">
        <v>4301.03</v>
      </c>
      <c r="AS22" s="1">
        <v>4412.3500000000004</v>
      </c>
      <c r="AT22" s="1">
        <v>4475.47</v>
      </c>
      <c r="AV22" s="1">
        <v>30</v>
      </c>
      <c r="AW22" s="1">
        <v>4518.88</v>
      </c>
      <c r="AX22" s="1">
        <v>107.68</v>
      </c>
      <c r="AY22" s="1">
        <v>4442.71</v>
      </c>
      <c r="AZ22" s="1">
        <v>4457.8900000000003</v>
      </c>
      <c r="BA22" s="1">
        <v>103.65</v>
      </c>
      <c r="BB22" s="1">
        <v>124.28</v>
      </c>
      <c r="BC22" s="1">
        <v>117.64</v>
      </c>
      <c r="BD22" s="1">
        <v>121.02</v>
      </c>
      <c r="BE22" s="1">
        <v>113.23</v>
      </c>
      <c r="BF22" s="1">
        <v>113.11</v>
      </c>
      <c r="BG22" s="1">
        <v>124.16</v>
      </c>
      <c r="BH22" s="1">
        <v>113.67</v>
      </c>
      <c r="BI22" s="1">
        <v>119.29</v>
      </c>
      <c r="BJ22" s="1">
        <v>122.47</v>
      </c>
      <c r="BK22" s="1">
        <v>106.5</v>
      </c>
      <c r="BL22" s="1">
        <v>105.93</v>
      </c>
      <c r="BN22" s="1">
        <v>106.67</v>
      </c>
    </row>
    <row r="23" spans="1:66" x14ac:dyDescent="0.3">
      <c r="A23" s="2" t="s">
        <v>19</v>
      </c>
      <c r="C23" s="14" t="str">
        <f t="shared" si="1"/>
        <v>20263</v>
      </c>
      <c r="D23" s="3">
        <v>46112</v>
      </c>
      <c r="E23" s="21">
        <v>1852.8</v>
      </c>
      <c r="F23" s="21">
        <v>1878.15</v>
      </c>
      <c r="G23" s="21">
        <v>1841.05</v>
      </c>
      <c r="H23" s="21">
        <v>1741.33</v>
      </c>
      <c r="I23" s="21">
        <v>1767.83</v>
      </c>
      <c r="J23" s="21">
        <v>1807.57</v>
      </c>
      <c r="K23" s="21">
        <v>1726.39</v>
      </c>
      <c r="L23" s="21">
        <v>1686.77</v>
      </c>
      <c r="M23" s="21">
        <v>1582.1</v>
      </c>
      <c r="N23" s="21">
        <v>1624.85</v>
      </c>
      <c r="O23" s="21">
        <v>1814.98</v>
      </c>
      <c r="P23" s="21">
        <v>1758.7</v>
      </c>
      <c r="Q23" s="21">
        <v>7055.26</v>
      </c>
      <c r="R23" s="20">
        <v>110.76</v>
      </c>
      <c r="S23" s="20">
        <v>97.51</v>
      </c>
      <c r="T23" s="21">
        <v>114.29</v>
      </c>
      <c r="V23" s="1">
        <v>110.51</v>
      </c>
      <c r="W23" s="1">
        <v>116.17</v>
      </c>
      <c r="X23" s="1">
        <v>118.94</v>
      </c>
      <c r="Y23" s="1">
        <v>113.83</v>
      </c>
      <c r="Z23" s="1">
        <v>114.59</v>
      </c>
      <c r="AA23" s="1">
        <v>111.72</v>
      </c>
      <c r="AB23" s="1">
        <v>119.56</v>
      </c>
      <c r="AE23" s="1">
        <v>122.68</v>
      </c>
      <c r="AF23" s="1">
        <v>113.99</v>
      </c>
      <c r="AG23" s="1">
        <v>102.63</v>
      </c>
      <c r="AI23" s="1">
        <v>25</v>
      </c>
      <c r="AN23" s="1">
        <v>4478.72</v>
      </c>
      <c r="AO23" s="1">
        <v>15.33</v>
      </c>
      <c r="AP23" s="1">
        <v>4378.75</v>
      </c>
      <c r="AQ23" s="1">
        <v>4399.7</v>
      </c>
      <c r="AR23" s="1">
        <v>4301.03</v>
      </c>
      <c r="AS23" s="1">
        <v>4405.6000000000004</v>
      </c>
      <c r="AT23" s="1">
        <v>4453.12</v>
      </c>
      <c r="AW23" s="1">
        <v>4554.03</v>
      </c>
      <c r="AX23" s="1">
        <v>105.59</v>
      </c>
      <c r="AY23" s="1">
        <v>4366.3</v>
      </c>
      <c r="AZ23" s="1">
        <v>4462.95</v>
      </c>
      <c r="BA23" s="1">
        <v>104.4</v>
      </c>
      <c r="BB23" s="1">
        <v>125.23</v>
      </c>
      <c r="BC23" s="1">
        <v>118.51</v>
      </c>
      <c r="BD23" s="1">
        <v>120.01</v>
      </c>
      <c r="BE23" s="1">
        <v>113.7</v>
      </c>
      <c r="BF23" s="1">
        <v>114.24</v>
      </c>
      <c r="BG23" s="1">
        <v>124.16</v>
      </c>
      <c r="BH23" s="1">
        <v>116.17</v>
      </c>
      <c r="BI23" s="1">
        <v>119.17</v>
      </c>
      <c r="BJ23" s="1">
        <v>122.53</v>
      </c>
      <c r="BK23" s="1">
        <v>107.17</v>
      </c>
      <c r="BL23" s="1">
        <v>108.4</v>
      </c>
      <c r="BN23" s="1">
        <v>107.33</v>
      </c>
    </row>
    <row r="24" spans="1:66" x14ac:dyDescent="0.3">
      <c r="A24" s="2" t="s">
        <v>20</v>
      </c>
      <c r="C24" s="14" t="str">
        <f t="shared" si="1"/>
        <v>20263</v>
      </c>
      <c r="D24" s="3">
        <v>46111</v>
      </c>
      <c r="E24" s="21">
        <v>1846.19</v>
      </c>
      <c r="F24" s="21">
        <v>1878.15</v>
      </c>
      <c r="G24" s="21">
        <v>1846.98</v>
      </c>
      <c r="H24" s="21">
        <v>1741.33</v>
      </c>
      <c r="I24" s="21">
        <v>1783.83</v>
      </c>
      <c r="J24" s="21">
        <v>1809.08</v>
      </c>
      <c r="K24" s="21">
        <v>1726.39</v>
      </c>
      <c r="L24" s="21">
        <v>1686.77</v>
      </c>
      <c r="M24" s="21">
        <v>1584.36</v>
      </c>
      <c r="N24" s="21">
        <v>1625.62</v>
      </c>
      <c r="O24" s="21">
        <v>1809.99</v>
      </c>
      <c r="P24" s="21">
        <v>1771.2</v>
      </c>
      <c r="Q24" s="21">
        <v>7055.51</v>
      </c>
      <c r="R24" s="20">
        <v>110.11</v>
      </c>
      <c r="S24" s="20">
        <v>98.69</v>
      </c>
      <c r="T24" s="21">
        <v>114.36</v>
      </c>
      <c r="V24" s="1">
        <v>110.3</v>
      </c>
      <c r="W24" s="1">
        <v>116.42</v>
      </c>
      <c r="X24" s="1">
        <v>118.39</v>
      </c>
      <c r="Y24" s="1">
        <v>114.42</v>
      </c>
      <c r="Z24" s="1">
        <v>114.79</v>
      </c>
      <c r="AA24" s="1">
        <v>111.58</v>
      </c>
      <c r="AB24" s="1">
        <v>118.86</v>
      </c>
      <c r="AE24" s="1">
        <v>122.68</v>
      </c>
      <c r="AF24" s="1">
        <v>115.11</v>
      </c>
      <c r="AG24" s="1">
        <v>102.54</v>
      </c>
      <c r="AI24" s="1">
        <v>25</v>
      </c>
      <c r="AN24" s="1">
        <v>4478.72</v>
      </c>
      <c r="AO24" s="1">
        <v>8</v>
      </c>
      <c r="AP24" s="1">
        <v>4378.75</v>
      </c>
      <c r="AQ24" s="1">
        <v>4399.7</v>
      </c>
      <c r="AR24" s="1">
        <v>4291.42</v>
      </c>
      <c r="AS24" s="1">
        <v>4375.24</v>
      </c>
      <c r="AT24" s="1">
        <v>4414.24</v>
      </c>
      <c r="AU24" s="1">
        <v>4460.42</v>
      </c>
      <c r="AW24" s="1">
        <v>4473.07</v>
      </c>
      <c r="AX24" s="1">
        <v>107.48</v>
      </c>
      <c r="AY24" s="1">
        <v>4289.8999999999996</v>
      </c>
      <c r="AZ24" s="1">
        <v>4399.7</v>
      </c>
      <c r="BA24" s="1">
        <v>103.49</v>
      </c>
      <c r="BB24" s="1">
        <v>124.66</v>
      </c>
      <c r="BC24" s="1">
        <v>118.5</v>
      </c>
      <c r="BD24" s="1">
        <v>120.65</v>
      </c>
      <c r="BE24" s="1">
        <v>114.39</v>
      </c>
      <c r="BF24" s="1">
        <v>112.87</v>
      </c>
      <c r="BG24" s="1">
        <v>124.16</v>
      </c>
      <c r="BH24" s="1">
        <v>116.33</v>
      </c>
      <c r="BI24" s="1">
        <v>119.17</v>
      </c>
      <c r="BJ24" s="1">
        <v>122.51</v>
      </c>
      <c r="BK24" s="1">
        <v>107.17</v>
      </c>
      <c r="BL24" s="1">
        <v>108.4</v>
      </c>
      <c r="BN24" s="1">
        <v>107.33</v>
      </c>
    </row>
    <row r="25" spans="1:66" x14ac:dyDescent="0.3">
      <c r="A25" s="2" t="s">
        <v>21</v>
      </c>
      <c r="C25" s="14" t="str">
        <f t="shared" si="1"/>
        <v>20263</v>
      </c>
      <c r="D25" s="3">
        <v>46108</v>
      </c>
      <c r="E25" s="21">
        <v>1859.42</v>
      </c>
      <c r="F25" s="21">
        <v>1878.15</v>
      </c>
      <c r="G25" s="21">
        <v>1846.98</v>
      </c>
      <c r="H25" s="21">
        <v>1748.66</v>
      </c>
      <c r="I25" s="21">
        <v>1781.83</v>
      </c>
      <c r="J25" s="21">
        <v>1824.87</v>
      </c>
      <c r="K25" s="21">
        <v>1720.99</v>
      </c>
      <c r="L25" s="21">
        <v>1710.67</v>
      </c>
      <c r="M25" s="21">
        <v>1574.67</v>
      </c>
      <c r="N25" s="21">
        <v>1639.07</v>
      </c>
      <c r="O25" s="21">
        <v>1782.51</v>
      </c>
      <c r="P25" s="21">
        <v>1774.95</v>
      </c>
      <c r="Q25" s="21">
        <v>7118.4</v>
      </c>
      <c r="R25" s="20">
        <v>110.11</v>
      </c>
      <c r="S25" s="20">
        <v>98.64</v>
      </c>
      <c r="T25" s="21">
        <v>115.7</v>
      </c>
      <c r="V25" s="1">
        <v>110.21</v>
      </c>
      <c r="W25" s="1">
        <v>118.17</v>
      </c>
      <c r="X25" s="1">
        <v>117.72</v>
      </c>
      <c r="Y25" s="1">
        <v>116.81</v>
      </c>
      <c r="Z25" s="1">
        <v>116.69</v>
      </c>
      <c r="AA25" s="1">
        <v>111.66</v>
      </c>
      <c r="AB25" s="1">
        <v>118.52</v>
      </c>
      <c r="AE25" s="1">
        <v>122.68</v>
      </c>
      <c r="AF25" s="1">
        <v>114.94</v>
      </c>
      <c r="AG25" s="1">
        <v>103.26</v>
      </c>
      <c r="AI25" s="1">
        <v>15</v>
      </c>
      <c r="AN25" s="1">
        <v>4439.84</v>
      </c>
      <c r="AP25" s="1">
        <v>4378.75</v>
      </c>
      <c r="AQ25" s="1">
        <v>4399.7</v>
      </c>
      <c r="AR25" s="1">
        <v>4291.42</v>
      </c>
      <c r="AS25" s="1">
        <v>4392.1099999999997</v>
      </c>
      <c r="AT25" s="1">
        <v>4367.82</v>
      </c>
      <c r="AU25" s="1">
        <v>4460.42</v>
      </c>
      <c r="AW25" s="1">
        <v>4473.07</v>
      </c>
      <c r="AY25" s="1">
        <v>4289.8999999999996</v>
      </c>
      <c r="AZ25" s="1">
        <v>4399.7</v>
      </c>
      <c r="BA25" s="1">
        <v>102.4</v>
      </c>
      <c r="BB25" s="1">
        <v>126.39</v>
      </c>
      <c r="BC25" s="1">
        <v>120.07</v>
      </c>
      <c r="BD25" s="1">
        <v>121.68</v>
      </c>
      <c r="BE25" s="1">
        <v>114.33</v>
      </c>
      <c r="BF25" s="1">
        <v>113.75</v>
      </c>
      <c r="BG25" s="1">
        <v>125.32</v>
      </c>
      <c r="BH25" s="1">
        <v>115.33</v>
      </c>
      <c r="BI25" s="1">
        <v>118.54</v>
      </c>
      <c r="BJ25" s="1">
        <v>121.86</v>
      </c>
      <c r="BK25" s="1">
        <v>110.16</v>
      </c>
      <c r="BL25" s="1">
        <v>110.4</v>
      </c>
      <c r="BN25" s="1">
        <v>110.33</v>
      </c>
    </row>
    <row r="26" spans="1:66" x14ac:dyDescent="0.3">
      <c r="A26" s="2" t="s">
        <v>22</v>
      </c>
      <c r="C26" s="14" t="str">
        <f t="shared" si="1"/>
        <v>20263</v>
      </c>
      <c r="D26" s="3">
        <v>46107</v>
      </c>
      <c r="E26" s="21">
        <v>1856.11</v>
      </c>
      <c r="F26" s="21">
        <v>1881.74</v>
      </c>
      <c r="G26" s="21">
        <v>1846.98</v>
      </c>
      <c r="H26" s="21">
        <v>1742.33</v>
      </c>
      <c r="I26" s="21">
        <v>1775.9</v>
      </c>
      <c r="J26" s="21">
        <v>1824.12</v>
      </c>
      <c r="K26" s="21">
        <v>1717.7</v>
      </c>
      <c r="L26" s="21">
        <v>1716.09</v>
      </c>
      <c r="M26" s="21">
        <v>1568.63</v>
      </c>
      <c r="N26" s="21">
        <v>1640.62</v>
      </c>
      <c r="O26" s="21">
        <v>1786.26</v>
      </c>
      <c r="P26" s="21">
        <v>1774.95</v>
      </c>
      <c r="Q26" s="21">
        <v>6907.49</v>
      </c>
      <c r="R26" s="20">
        <v>110.11</v>
      </c>
      <c r="S26" s="20">
        <v>98.83</v>
      </c>
      <c r="T26" s="21">
        <v>115.87</v>
      </c>
      <c r="V26" s="1">
        <v>109.94</v>
      </c>
      <c r="W26" s="1">
        <v>117.67</v>
      </c>
      <c r="X26" s="1">
        <v>118.05</v>
      </c>
      <c r="Y26" s="1">
        <v>114.77</v>
      </c>
      <c r="Z26" s="1">
        <v>116.28</v>
      </c>
      <c r="AA26" s="1">
        <v>111.65</v>
      </c>
      <c r="AB26" s="1">
        <v>117.96</v>
      </c>
      <c r="AE26" s="1">
        <v>123.49</v>
      </c>
      <c r="AF26" s="1">
        <v>115.97</v>
      </c>
      <c r="AG26" s="1">
        <v>103.07</v>
      </c>
      <c r="AI26" s="1">
        <v>15</v>
      </c>
      <c r="AN26" s="1">
        <v>4383.47</v>
      </c>
      <c r="AP26" s="1">
        <v>4378.75</v>
      </c>
      <c r="AQ26" s="1">
        <v>4399.7</v>
      </c>
      <c r="AR26" s="1">
        <v>4291.21</v>
      </c>
      <c r="AS26" s="1">
        <v>4392.1099999999997</v>
      </c>
      <c r="AT26" s="1">
        <v>4367.82</v>
      </c>
      <c r="AU26" s="1">
        <v>4460.42</v>
      </c>
      <c r="AW26" s="1">
        <v>4473.07</v>
      </c>
      <c r="AY26" s="1">
        <v>4289.8999999999996</v>
      </c>
      <c r="AZ26" s="1">
        <v>4399.7</v>
      </c>
      <c r="BA26" s="1">
        <v>102.04</v>
      </c>
      <c r="BB26" s="1">
        <v>126.01</v>
      </c>
      <c r="BC26" s="1">
        <v>119.66</v>
      </c>
      <c r="BD26" s="1">
        <v>121.14</v>
      </c>
      <c r="BE26" s="1">
        <v>114.79</v>
      </c>
      <c r="BF26" s="1">
        <v>113.36</v>
      </c>
      <c r="BG26" s="1">
        <v>125.82</v>
      </c>
      <c r="BH26" s="1">
        <v>116</v>
      </c>
      <c r="BI26" s="1">
        <v>118.54</v>
      </c>
      <c r="BJ26" s="1">
        <v>121.64</v>
      </c>
      <c r="BK26" s="1">
        <v>109.17</v>
      </c>
      <c r="BL26" s="1">
        <v>108.73</v>
      </c>
      <c r="BN26" s="1">
        <v>109.33</v>
      </c>
    </row>
    <row r="27" spans="1:66" x14ac:dyDescent="0.3">
      <c r="A27" s="2" t="s">
        <v>23</v>
      </c>
      <c r="C27" s="14" t="str">
        <f t="shared" si="1"/>
        <v>20263</v>
      </c>
      <c r="D27" s="3">
        <v>46106</v>
      </c>
      <c r="E27" s="21">
        <v>1862.73</v>
      </c>
      <c r="F27" s="21">
        <v>1881.74</v>
      </c>
      <c r="G27" s="21">
        <v>1846.98</v>
      </c>
      <c r="H27" s="21">
        <v>1776.42</v>
      </c>
      <c r="I27" s="21">
        <v>1775.9</v>
      </c>
      <c r="J27" s="21">
        <v>1824.12</v>
      </c>
      <c r="K27" s="21">
        <v>1744.42</v>
      </c>
      <c r="L27" s="21">
        <v>1713.84</v>
      </c>
      <c r="M27" s="21">
        <v>1571.66</v>
      </c>
      <c r="N27" s="21">
        <v>1659.25</v>
      </c>
      <c r="O27" s="21">
        <v>1797</v>
      </c>
      <c r="P27" s="21">
        <v>1769.1</v>
      </c>
      <c r="Q27" s="21">
        <v>6845.12</v>
      </c>
      <c r="R27" s="20">
        <v>108.37</v>
      </c>
      <c r="S27" s="20">
        <v>98.81</v>
      </c>
      <c r="T27" s="21">
        <v>114.76</v>
      </c>
      <c r="V27" s="1">
        <v>109.79</v>
      </c>
      <c r="W27" s="1">
        <v>116.92</v>
      </c>
      <c r="X27" s="1">
        <v>117.17</v>
      </c>
      <c r="Y27" s="1">
        <v>114.55</v>
      </c>
      <c r="Z27" s="1">
        <v>115.49</v>
      </c>
      <c r="AA27" s="1">
        <v>110.88</v>
      </c>
      <c r="AB27" s="1">
        <v>117.74</v>
      </c>
      <c r="AE27" s="1">
        <v>122.25</v>
      </c>
      <c r="AF27" s="1">
        <v>115.93</v>
      </c>
      <c r="AG27" s="1">
        <v>102.21</v>
      </c>
      <c r="AI27" s="1">
        <v>15</v>
      </c>
      <c r="AN27" s="1">
        <v>4398.84</v>
      </c>
      <c r="AP27" s="1">
        <v>4400.17</v>
      </c>
      <c r="AQ27" s="1">
        <v>4399.7</v>
      </c>
      <c r="AR27" s="1">
        <v>4288.76</v>
      </c>
      <c r="AS27" s="1">
        <v>4351.63</v>
      </c>
      <c r="AT27" s="1">
        <v>4367.82</v>
      </c>
      <c r="AU27" s="1">
        <v>4460.42</v>
      </c>
      <c r="AW27" s="1">
        <v>4473.07</v>
      </c>
      <c r="AY27" s="1">
        <v>4289.8999999999996</v>
      </c>
      <c r="AZ27" s="1">
        <v>4427.53</v>
      </c>
      <c r="BA27" s="1">
        <v>99.75</v>
      </c>
      <c r="BB27" s="1">
        <v>125.6</v>
      </c>
      <c r="BC27" s="1">
        <v>118.27</v>
      </c>
      <c r="BD27" s="1">
        <v>120.06</v>
      </c>
      <c r="BE27" s="1">
        <v>113.54</v>
      </c>
      <c r="BF27" s="1">
        <v>111.38</v>
      </c>
      <c r="BG27" s="1">
        <v>125.36</v>
      </c>
      <c r="BH27" s="1">
        <v>116</v>
      </c>
      <c r="BI27" s="1">
        <v>118.54</v>
      </c>
      <c r="BJ27" s="1">
        <v>121.62</v>
      </c>
      <c r="BK27" s="1">
        <v>108.17</v>
      </c>
      <c r="BL27" s="1">
        <v>108.07</v>
      </c>
      <c r="BN27" s="1">
        <v>108.33</v>
      </c>
    </row>
    <row r="28" spans="1:66" x14ac:dyDescent="0.3">
      <c r="A28" s="2" t="s">
        <v>24</v>
      </c>
      <c r="C28" s="14" t="str">
        <f t="shared" si="1"/>
        <v>20263</v>
      </c>
      <c r="D28" s="3">
        <v>46105</v>
      </c>
      <c r="E28" s="21">
        <v>1879.28</v>
      </c>
      <c r="F28" s="21">
        <v>1881.74</v>
      </c>
      <c r="G28" s="21">
        <v>1846.98</v>
      </c>
      <c r="H28" s="21">
        <v>1772.92</v>
      </c>
      <c r="I28" s="21">
        <v>1756.14</v>
      </c>
      <c r="J28" s="21">
        <v>1789.6</v>
      </c>
      <c r="K28" s="21">
        <v>1744.42</v>
      </c>
      <c r="L28" s="21">
        <v>1721.57</v>
      </c>
      <c r="M28" s="21">
        <v>1570.1</v>
      </c>
      <c r="N28" s="21">
        <v>1688.48</v>
      </c>
      <c r="O28" s="21">
        <v>1769.01</v>
      </c>
      <c r="P28" s="21">
        <v>1775.71</v>
      </c>
      <c r="Q28" s="21">
        <v>6953.38</v>
      </c>
      <c r="R28" s="20">
        <v>108.37</v>
      </c>
      <c r="S28" s="20">
        <v>97.23</v>
      </c>
      <c r="T28" s="21">
        <v>115.76</v>
      </c>
      <c r="V28" s="1">
        <v>109.42</v>
      </c>
      <c r="W28" s="1">
        <v>116.92</v>
      </c>
      <c r="X28" s="1">
        <v>117.74</v>
      </c>
      <c r="Y28" s="1">
        <v>114.02</v>
      </c>
      <c r="Z28" s="1">
        <v>115.69</v>
      </c>
      <c r="AA28" s="1">
        <v>110.42</v>
      </c>
      <c r="AB28" s="1">
        <v>118.17</v>
      </c>
      <c r="AE28" s="1">
        <v>122.39</v>
      </c>
      <c r="AF28" s="1">
        <v>116.36</v>
      </c>
      <c r="AG28" s="1">
        <v>101.92</v>
      </c>
      <c r="AN28" s="1">
        <v>4404.57</v>
      </c>
      <c r="AO28" s="1">
        <v>30</v>
      </c>
      <c r="AP28" s="1">
        <v>4400.17</v>
      </c>
      <c r="AQ28" s="1">
        <v>4399.7</v>
      </c>
      <c r="AR28" s="1">
        <v>4297.99</v>
      </c>
      <c r="AS28" s="1">
        <v>4346.57</v>
      </c>
      <c r="AT28" s="1">
        <v>4450.63</v>
      </c>
      <c r="AU28" s="1">
        <v>4470.82</v>
      </c>
      <c r="AW28" s="1">
        <v>4432.59</v>
      </c>
      <c r="AZ28" s="1">
        <v>4424.8999999999996</v>
      </c>
      <c r="BA28" s="1">
        <v>96.67</v>
      </c>
      <c r="BB28" s="1">
        <v>124.52</v>
      </c>
      <c r="BC28" s="1">
        <v>117.85</v>
      </c>
      <c r="BD28" s="1">
        <v>120.14</v>
      </c>
      <c r="BE28" s="1">
        <v>114.15</v>
      </c>
      <c r="BF28" s="1">
        <v>111.88</v>
      </c>
      <c r="BG28" s="1">
        <v>125.76</v>
      </c>
      <c r="BH28" s="1">
        <v>115.67</v>
      </c>
      <c r="BI28" s="1">
        <v>119.39</v>
      </c>
      <c r="BJ28" s="1">
        <v>121.6</v>
      </c>
      <c r="BK28" s="1">
        <v>108.17</v>
      </c>
      <c r="BL28" s="1">
        <v>108.07</v>
      </c>
      <c r="BN28" s="1">
        <v>108.33</v>
      </c>
    </row>
    <row r="29" spans="1:66" x14ac:dyDescent="0.3">
      <c r="A29" s="2" t="s">
        <v>25</v>
      </c>
      <c r="C29" s="14" t="str">
        <f t="shared" si="1"/>
        <v>20263</v>
      </c>
      <c r="D29" s="3">
        <v>46104</v>
      </c>
      <c r="E29" s="21">
        <v>1902.44</v>
      </c>
      <c r="F29" s="21">
        <v>1881.74</v>
      </c>
      <c r="G29" s="21">
        <v>1832.98</v>
      </c>
      <c r="H29" s="21"/>
      <c r="I29" s="21">
        <v>1760.28</v>
      </c>
      <c r="J29" s="21">
        <v>1772.87</v>
      </c>
      <c r="K29" s="21">
        <v>1740.42</v>
      </c>
      <c r="L29" s="21">
        <v>1718.1</v>
      </c>
      <c r="M29" s="21"/>
      <c r="N29" s="21">
        <v>1688.48</v>
      </c>
      <c r="O29" s="21">
        <v>1785.21</v>
      </c>
      <c r="P29" s="21">
        <v>1770.71</v>
      </c>
      <c r="Q29" s="21">
        <v>6732.24</v>
      </c>
      <c r="R29" s="20">
        <v>108.37</v>
      </c>
      <c r="S29" s="20">
        <v>97.22</v>
      </c>
      <c r="T29" s="21">
        <v>115.63</v>
      </c>
      <c r="V29" s="1">
        <v>110.14</v>
      </c>
      <c r="W29" s="1">
        <v>117.67</v>
      </c>
      <c r="X29" s="1">
        <v>117.67</v>
      </c>
      <c r="Y29" s="1">
        <v>115.26</v>
      </c>
      <c r="Z29" s="1">
        <v>116.29</v>
      </c>
      <c r="AA29" s="1">
        <v>110.17</v>
      </c>
      <c r="AB29" s="1">
        <v>118.32</v>
      </c>
      <c r="AE29" s="1">
        <v>122.39</v>
      </c>
      <c r="AF29" s="1">
        <v>116.74</v>
      </c>
      <c r="AG29" s="1">
        <v>101.92</v>
      </c>
      <c r="AN29" s="1">
        <v>4404.57</v>
      </c>
      <c r="AO29" s="1">
        <v>30</v>
      </c>
      <c r="AP29" s="1">
        <v>4400.17</v>
      </c>
      <c r="AQ29" s="1">
        <v>4399.7</v>
      </c>
      <c r="AR29" s="1">
        <v>4290.91</v>
      </c>
      <c r="AS29" s="1">
        <v>4388.0600000000004</v>
      </c>
      <c r="AT29" s="1">
        <v>4395.5200000000004</v>
      </c>
      <c r="AU29" s="1">
        <v>4416.78</v>
      </c>
      <c r="AW29" s="1">
        <v>4283.84</v>
      </c>
      <c r="AY29" s="1">
        <v>4245.37</v>
      </c>
      <c r="AZ29" s="1">
        <v>4380.9799999999996</v>
      </c>
      <c r="BA29" s="1">
        <v>100.14</v>
      </c>
      <c r="BB29" s="1">
        <v>124.09</v>
      </c>
      <c r="BC29" s="1">
        <v>118.19</v>
      </c>
      <c r="BD29" s="1">
        <v>119.61</v>
      </c>
      <c r="BE29" s="1">
        <v>111.07</v>
      </c>
      <c r="BF29" s="1">
        <v>111.88</v>
      </c>
      <c r="BG29" s="1">
        <v>125.76</v>
      </c>
      <c r="BH29" s="1">
        <v>115.67</v>
      </c>
      <c r="BI29" s="1">
        <v>118.54</v>
      </c>
      <c r="BJ29" s="1">
        <v>121.58</v>
      </c>
      <c r="BK29" s="1">
        <v>108.17</v>
      </c>
      <c r="BL29" s="1">
        <v>108.07</v>
      </c>
      <c r="BN29" s="1">
        <v>108.33</v>
      </c>
    </row>
    <row r="30" spans="1:66" x14ac:dyDescent="0.3">
      <c r="A30" s="2" t="s">
        <v>26</v>
      </c>
      <c r="C30" s="14" t="str">
        <f t="shared" si="1"/>
        <v>20263</v>
      </c>
      <c r="D30" s="3">
        <v>46101</v>
      </c>
      <c r="E30" s="21">
        <v>1869.5</v>
      </c>
      <c r="F30" s="21">
        <v>1845.81</v>
      </c>
      <c r="G30" s="21">
        <v>1807.29</v>
      </c>
      <c r="H30" s="21">
        <v>1700.93</v>
      </c>
      <c r="I30" s="21">
        <v>1736.64</v>
      </c>
      <c r="J30" s="21">
        <v>1789.34</v>
      </c>
      <c r="K30" s="21">
        <v>1740.42</v>
      </c>
      <c r="L30" s="21">
        <v>1705.75</v>
      </c>
      <c r="M30" s="21"/>
      <c r="N30" s="21">
        <v>1719.6</v>
      </c>
      <c r="O30" s="21">
        <v>1785.21</v>
      </c>
      <c r="P30" s="21">
        <v>1775.71</v>
      </c>
      <c r="Q30" s="21">
        <v>6857.24</v>
      </c>
      <c r="R30" s="20">
        <v>108.78</v>
      </c>
      <c r="S30" s="20">
        <v>97.44</v>
      </c>
      <c r="T30" s="21">
        <v>115.24</v>
      </c>
      <c r="V30" s="1">
        <v>109.13</v>
      </c>
      <c r="W30" s="1">
        <v>116.67</v>
      </c>
      <c r="X30" s="1">
        <v>118.19</v>
      </c>
      <c r="Y30" s="1">
        <v>114.14</v>
      </c>
      <c r="Z30" s="1">
        <v>115.69</v>
      </c>
      <c r="AA30" s="1">
        <v>110.85</v>
      </c>
      <c r="AB30" s="1">
        <v>118.42</v>
      </c>
      <c r="AE30" s="1">
        <v>122.82</v>
      </c>
      <c r="AF30" s="1">
        <v>116.74</v>
      </c>
      <c r="AG30" s="1">
        <v>100.37</v>
      </c>
      <c r="AI30" s="1">
        <v>30</v>
      </c>
      <c r="AN30" s="1">
        <v>4434.2700000000004</v>
      </c>
      <c r="AO30" s="1">
        <v>30</v>
      </c>
      <c r="AP30" s="1">
        <v>4400.17</v>
      </c>
      <c r="AQ30" s="1">
        <v>4399.7</v>
      </c>
      <c r="AR30" s="1">
        <v>4290.91</v>
      </c>
      <c r="AS30" s="1">
        <v>4388.0600000000004</v>
      </c>
      <c r="AT30" s="1">
        <v>4375.8</v>
      </c>
      <c r="AU30" s="1">
        <v>4380.9799999999996</v>
      </c>
      <c r="AW30" s="1">
        <v>4251.87</v>
      </c>
      <c r="AY30" s="1">
        <v>4245.37</v>
      </c>
      <c r="AZ30" s="1">
        <v>4380.9799999999996</v>
      </c>
      <c r="BA30" s="1">
        <v>100.74</v>
      </c>
      <c r="BB30" s="1">
        <v>124.53</v>
      </c>
      <c r="BC30" s="1">
        <v>119.1</v>
      </c>
      <c r="BD30" s="1">
        <v>120.88</v>
      </c>
      <c r="BE30" s="1">
        <v>111.4</v>
      </c>
      <c r="BF30" s="1">
        <v>111.09</v>
      </c>
      <c r="BG30" s="1">
        <v>126.16</v>
      </c>
      <c r="BH30" s="1">
        <v>113.33</v>
      </c>
      <c r="BI30" s="1">
        <v>118.54</v>
      </c>
      <c r="BJ30" s="1">
        <v>121.72</v>
      </c>
      <c r="BK30" s="1">
        <v>108.17</v>
      </c>
      <c r="BL30" s="1">
        <v>108.07</v>
      </c>
      <c r="BN30" s="1">
        <v>108.23</v>
      </c>
    </row>
    <row r="31" spans="1:66" x14ac:dyDescent="0.3">
      <c r="A31" s="2" t="s">
        <v>27</v>
      </c>
      <c r="C31" s="14" t="str">
        <f t="shared" si="1"/>
        <v>20263</v>
      </c>
      <c r="D31" s="3">
        <v>46100</v>
      </c>
      <c r="E31" s="21">
        <v>1875.94</v>
      </c>
      <c r="F31" s="21">
        <v>1833.01</v>
      </c>
      <c r="G31" s="21">
        <v>1791.16</v>
      </c>
      <c r="H31" s="21">
        <v>1712.16</v>
      </c>
      <c r="I31" s="21">
        <v>1729.07</v>
      </c>
      <c r="J31" s="21">
        <v>1780.15</v>
      </c>
      <c r="K31" s="21">
        <v>1700.38</v>
      </c>
      <c r="L31" s="21">
        <v>1705.6</v>
      </c>
      <c r="M31" s="21"/>
      <c r="N31" s="21">
        <v>1715.3</v>
      </c>
      <c r="O31" s="21">
        <v>1775.11</v>
      </c>
      <c r="P31" s="21">
        <v>1753.16</v>
      </c>
      <c r="Q31" s="21">
        <v>6706.8</v>
      </c>
      <c r="R31" s="20">
        <v>108.7</v>
      </c>
      <c r="S31" s="20">
        <v>96.03</v>
      </c>
      <c r="T31" s="21">
        <v>114.45</v>
      </c>
      <c r="V31" s="1">
        <v>107.62</v>
      </c>
      <c r="W31" s="1">
        <v>115.42</v>
      </c>
      <c r="X31" s="1">
        <v>117.33</v>
      </c>
      <c r="Y31" s="1">
        <v>113.88</v>
      </c>
      <c r="Z31" s="1">
        <v>114.68</v>
      </c>
      <c r="AA31" s="1">
        <v>110.03</v>
      </c>
      <c r="AB31" s="1">
        <v>117.81</v>
      </c>
      <c r="AE31" s="1">
        <v>122.38</v>
      </c>
      <c r="AF31" s="1">
        <v>116.06</v>
      </c>
      <c r="AG31" s="1">
        <v>99.49</v>
      </c>
      <c r="AI31" s="1">
        <v>30</v>
      </c>
      <c r="AN31" s="1">
        <v>4406.91</v>
      </c>
      <c r="AO31" s="1">
        <v>30</v>
      </c>
      <c r="AP31" s="1">
        <v>4400.17</v>
      </c>
      <c r="AR31" s="1">
        <v>4291.7299999999996</v>
      </c>
      <c r="AS31" s="1">
        <v>4391.26</v>
      </c>
      <c r="AT31" s="1">
        <v>4376.25</v>
      </c>
      <c r="AU31" s="1">
        <v>4381.8100000000004</v>
      </c>
      <c r="AW31" s="1">
        <v>4252.68</v>
      </c>
      <c r="AY31" s="1">
        <v>4246.18</v>
      </c>
      <c r="AZ31" s="1">
        <v>4381.8100000000004</v>
      </c>
      <c r="BA31" s="1">
        <v>100.39</v>
      </c>
      <c r="BB31" s="1">
        <v>123.33</v>
      </c>
      <c r="BC31" s="1">
        <v>118.75</v>
      </c>
      <c r="BD31" s="1">
        <v>120.29</v>
      </c>
      <c r="BE31" s="1">
        <v>111.38</v>
      </c>
      <c r="BF31" s="1">
        <v>111.08</v>
      </c>
      <c r="BG31" s="1">
        <v>125.55</v>
      </c>
      <c r="BH31" s="1">
        <v>114.33</v>
      </c>
      <c r="BI31" s="1">
        <v>118.66</v>
      </c>
      <c r="BJ31" s="1">
        <v>121.67</v>
      </c>
      <c r="BK31" s="1">
        <v>107.17</v>
      </c>
      <c r="BL31" s="1">
        <v>107.4</v>
      </c>
      <c r="BN31" s="1">
        <v>107.33</v>
      </c>
    </row>
    <row r="32" spans="1:66" x14ac:dyDescent="0.3">
      <c r="A32" s="2" t="s">
        <v>28</v>
      </c>
      <c r="C32" s="14" t="str">
        <f t="shared" si="1"/>
        <v>20263</v>
      </c>
      <c r="D32" s="3">
        <v>46099</v>
      </c>
      <c r="E32" s="21">
        <v>1836.23</v>
      </c>
      <c r="F32" s="21">
        <v>1841.99</v>
      </c>
      <c r="G32" s="21">
        <v>1781.28</v>
      </c>
      <c r="H32" s="21">
        <v>1718.15</v>
      </c>
      <c r="I32" s="21">
        <v>1740.92</v>
      </c>
      <c r="J32" s="21">
        <v>1780.15</v>
      </c>
      <c r="K32" s="21">
        <v>1700.38</v>
      </c>
      <c r="L32" s="21">
        <v>1705.6</v>
      </c>
      <c r="M32" s="21"/>
      <c r="N32" s="21">
        <v>1671.95</v>
      </c>
      <c r="O32" s="21">
        <v>1798.09</v>
      </c>
      <c r="P32" s="21">
        <v>1753.16</v>
      </c>
      <c r="Q32" s="21">
        <v>6656.9</v>
      </c>
      <c r="R32" s="20">
        <v>105.72</v>
      </c>
      <c r="S32" s="20">
        <v>94.74</v>
      </c>
      <c r="T32" s="21">
        <v>113.74</v>
      </c>
      <c r="V32" s="1">
        <v>107.11</v>
      </c>
      <c r="W32" s="1">
        <v>114.17</v>
      </c>
      <c r="X32" s="1">
        <v>117.33</v>
      </c>
      <c r="Y32" s="1">
        <v>112.95</v>
      </c>
      <c r="Z32" s="1">
        <v>113.69</v>
      </c>
      <c r="AA32" s="1">
        <v>107.79</v>
      </c>
      <c r="AB32" s="1">
        <v>118.01</v>
      </c>
      <c r="AE32" s="1">
        <v>122.38</v>
      </c>
      <c r="AF32" s="1">
        <v>114.02</v>
      </c>
      <c r="AG32" s="1">
        <v>99.06</v>
      </c>
      <c r="AI32" s="1">
        <v>30</v>
      </c>
      <c r="AN32" s="1">
        <v>4406.91</v>
      </c>
      <c r="AO32" s="1">
        <v>30</v>
      </c>
      <c r="AP32" s="1">
        <v>4412</v>
      </c>
      <c r="AQ32" s="1">
        <v>4448.62</v>
      </c>
      <c r="AR32" s="1">
        <v>4291.7299999999996</v>
      </c>
      <c r="AS32" s="1">
        <v>4362.58</v>
      </c>
      <c r="AT32" s="1">
        <v>4376.25</v>
      </c>
      <c r="AU32" s="1">
        <v>4381.8100000000004</v>
      </c>
      <c r="AW32" s="1">
        <v>4252.68</v>
      </c>
      <c r="AY32" s="1">
        <v>4246.18</v>
      </c>
      <c r="AZ32" s="1">
        <v>4381.8100000000004</v>
      </c>
      <c r="BA32" s="1">
        <v>100.37</v>
      </c>
      <c r="BB32" s="1">
        <v>123.1</v>
      </c>
      <c r="BC32" s="1">
        <v>116.27</v>
      </c>
      <c r="BD32" s="1">
        <v>118.69</v>
      </c>
      <c r="BE32" s="1">
        <v>109.04</v>
      </c>
      <c r="BF32" s="1">
        <v>108.04</v>
      </c>
      <c r="BG32" s="1">
        <v>125.55</v>
      </c>
      <c r="BH32" s="1">
        <v>114.33</v>
      </c>
      <c r="BI32" s="1">
        <v>118.66</v>
      </c>
      <c r="BJ32" s="1">
        <v>121.65</v>
      </c>
      <c r="BK32" s="1">
        <v>106.17</v>
      </c>
      <c r="BL32" s="1">
        <v>106.4</v>
      </c>
      <c r="BN32" s="1">
        <v>106.33</v>
      </c>
    </row>
    <row r="33" spans="1:66" x14ac:dyDescent="0.3">
      <c r="A33" s="2" t="s">
        <v>29</v>
      </c>
      <c r="C33" s="14" t="str">
        <f t="shared" si="1"/>
        <v>20263</v>
      </c>
      <c r="D33" s="3">
        <v>46098</v>
      </c>
      <c r="E33" s="21">
        <v>1832.92</v>
      </c>
      <c r="F33" s="21">
        <v>1831.28</v>
      </c>
      <c r="G33" s="21">
        <v>1775.28</v>
      </c>
      <c r="H33" s="21">
        <v>1736.11</v>
      </c>
      <c r="I33" s="21">
        <v>1744.87</v>
      </c>
      <c r="J33" s="21">
        <v>1788.49</v>
      </c>
      <c r="K33" s="21">
        <v>1712.38</v>
      </c>
      <c r="L33" s="21">
        <v>1705.6</v>
      </c>
      <c r="M33" s="21"/>
      <c r="N33" s="21">
        <v>1674.95</v>
      </c>
      <c r="O33" s="21">
        <v>1808.09</v>
      </c>
      <c r="P33" s="21">
        <v>1753.16</v>
      </c>
      <c r="Q33" s="21">
        <v>6706.9</v>
      </c>
      <c r="R33" s="20">
        <v>105.64</v>
      </c>
      <c r="S33" s="20">
        <v>94.25</v>
      </c>
      <c r="T33" s="21">
        <v>113.96</v>
      </c>
      <c r="V33" s="1">
        <v>108.78</v>
      </c>
      <c r="W33" s="1">
        <v>114.17</v>
      </c>
      <c r="X33" s="1">
        <v>118.29</v>
      </c>
      <c r="Y33" s="1">
        <v>113.35</v>
      </c>
      <c r="Z33" s="1">
        <v>113.88</v>
      </c>
      <c r="AA33" s="1">
        <v>109.51</v>
      </c>
      <c r="AB33" s="1">
        <v>118.66</v>
      </c>
      <c r="AE33" s="1">
        <v>123.52</v>
      </c>
      <c r="AF33" s="1">
        <v>112.81</v>
      </c>
      <c r="AG33" s="1">
        <v>98.4</v>
      </c>
      <c r="AI33" s="1">
        <v>30</v>
      </c>
      <c r="AN33" s="1">
        <v>4373.04</v>
      </c>
      <c r="AO33" s="1">
        <v>30</v>
      </c>
      <c r="AP33" s="1">
        <v>4412</v>
      </c>
      <c r="AQ33" s="1">
        <v>4448.62</v>
      </c>
      <c r="AR33" s="1">
        <v>4212.2700000000004</v>
      </c>
      <c r="AS33" s="1">
        <v>4401.04</v>
      </c>
      <c r="AT33" s="1">
        <v>4323.17</v>
      </c>
      <c r="AU33" s="1">
        <v>4357.42</v>
      </c>
      <c r="AW33" s="1">
        <v>4252.68</v>
      </c>
      <c r="AX33" s="1">
        <v>110.25</v>
      </c>
      <c r="AY33" s="1">
        <v>4246.18</v>
      </c>
      <c r="AZ33" s="1">
        <v>4256.3</v>
      </c>
      <c r="BA33" s="1">
        <v>96.03</v>
      </c>
      <c r="BB33" s="1">
        <v>122.18</v>
      </c>
      <c r="BC33" s="1">
        <v>116.95</v>
      </c>
      <c r="BD33" s="1">
        <v>118.74</v>
      </c>
      <c r="BE33" s="1">
        <v>108.12</v>
      </c>
      <c r="BF33" s="1">
        <v>107.68</v>
      </c>
      <c r="BG33" s="1">
        <v>125.55</v>
      </c>
      <c r="BH33" s="1">
        <v>114.33</v>
      </c>
      <c r="BI33" s="1">
        <v>119.64</v>
      </c>
      <c r="BJ33" s="1">
        <v>121.86</v>
      </c>
      <c r="BK33" s="1">
        <v>106.17</v>
      </c>
      <c r="BL33" s="1">
        <v>106.4</v>
      </c>
      <c r="BN33" s="1">
        <v>106.33</v>
      </c>
    </row>
    <row r="34" spans="1:66" x14ac:dyDescent="0.3">
      <c r="A34" s="2" t="s">
        <v>30</v>
      </c>
      <c r="C34" s="14" t="str">
        <f t="shared" si="1"/>
        <v>20263</v>
      </c>
      <c r="D34" s="3">
        <v>46097</v>
      </c>
      <c r="E34" s="21">
        <v>1856.08</v>
      </c>
      <c r="F34" s="21">
        <v>1841.99</v>
      </c>
      <c r="G34" s="21">
        <v>1775.28</v>
      </c>
      <c r="H34" s="21">
        <v>1723.83</v>
      </c>
      <c r="I34" s="21">
        <v>1764.87</v>
      </c>
      <c r="J34" s="21">
        <v>1803.86</v>
      </c>
      <c r="K34" s="21">
        <v>1720.38</v>
      </c>
      <c r="L34" s="21">
        <v>1725.96</v>
      </c>
      <c r="M34" s="21"/>
      <c r="N34" s="21">
        <v>1637.92</v>
      </c>
      <c r="O34" s="21">
        <v>1790.07</v>
      </c>
      <c r="P34" s="21">
        <v>1766.89</v>
      </c>
      <c r="Q34" s="21">
        <v>6706.9</v>
      </c>
      <c r="R34" s="20">
        <v>106.83</v>
      </c>
      <c r="S34" s="20">
        <v>96.78</v>
      </c>
      <c r="T34" s="21">
        <v>114.74</v>
      </c>
      <c r="V34" s="1">
        <v>110.89</v>
      </c>
      <c r="W34" s="1">
        <v>115.92</v>
      </c>
      <c r="X34" s="1">
        <v>119.22</v>
      </c>
      <c r="Y34" s="1">
        <v>114.74</v>
      </c>
      <c r="Z34" s="1">
        <v>115.08</v>
      </c>
      <c r="AA34" s="1">
        <v>109.93</v>
      </c>
      <c r="AB34" s="1">
        <v>118.86</v>
      </c>
      <c r="AE34" s="1">
        <v>123.36</v>
      </c>
      <c r="AF34" s="1">
        <v>113.96</v>
      </c>
      <c r="AG34" s="1">
        <v>100.31</v>
      </c>
      <c r="AI34" s="1">
        <v>30</v>
      </c>
      <c r="AN34" s="1">
        <v>4373.04</v>
      </c>
      <c r="AP34" s="1">
        <v>4365</v>
      </c>
      <c r="AQ34" s="1">
        <v>4448.62</v>
      </c>
      <c r="AR34" s="1">
        <v>4212.6499999999996</v>
      </c>
      <c r="AS34" s="1">
        <v>4359.21</v>
      </c>
      <c r="AT34" s="1">
        <v>4352.46</v>
      </c>
      <c r="AU34" s="1">
        <v>4304.93</v>
      </c>
      <c r="AV34" s="1">
        <v>36.67</v>
      </c>
      <c r="AW34" s="1">
        <v>4276.4799999999996</v>
      </c>
      <c r="AX34" s="1">
        <v>110.25</v>
      </c>
      <c r="AY34" s="1">
        <v>4322.28</v>
      </c>
      <c r="AZ34" s="1">
        <v>4256.3</v>
      </c>
      <c r="BA34" s="1">
        <v>102.03</v>
      </c>
      <c r="BB34" s="1">
        <v>122.38</v>
      </c>
      <c r="BC34" s="1">
        <v>118.92</v>
      </c>
      <c r="BD34" s="1">
        <v>120.11</v>
      </c>
      <c r="BE34" s="1">
        <v>108.97</v>
      </c>
      <c r="BF34" s="1">
        <v>108.8</v>
      </c>
      <c r="BG34" s="1">
        <v>125.55</v>
      </c>
      <c r="BH34" s="1">
        <v>114.33</v>
      </c>
      <c r="BI34" s="1">
        <v>120.16</v>
      </c>
      <c r="BJ34" s="1">
        <v>121.84</v>
      </c>
      <c r="BK34" s="1">
        <v>107.17</v>
      </c>
      <c r="BL34" s="1">
        <v>107.73</v>
      </c>
      <c r="BN34" s="1">
        <v>107.33</v>
      </c>
    </row>
    <row r="35" spans="1:66" x14ac:dyDescent="0.3">
      <c r="A35" s="2" t="s">
        <v>31</v>
      </c>
      <c r="C35" s="14" t="str">
        <f t="shared" si="1"/>
        <v>20263</v>
      </c>
      <c r="D35" s="3">
        <v>46094</v>
      </c>
      <c r="E35" s="21">
        <v>1864.33</v>
      </c>
      <c r="F35" s="21">
        <v>1833.01</v>
      </c>
      <c r="G35" s="21">
        <v>1775.28</v>
      </c>
      <c r="H35" s="21">
        <v>1723.53</v>
      </c>
      <c r="I35" s="21">
        <v>1746.9</v>
      </c>
      <c r="J35" s="21">
        <v>1808.86</v>
      </c>
      <c r="K35" s="21">
        <v>1720.33</v>
      </c>
      <c r="L35" s="21">
        <v>1725.96</v>
      </c>
      <c r="M35" s="21"/>
      <c r="N35" s="21">
        <v>1652.34</v>
      </c>
      <c r="O35" s="21">
        <v>1810.07</v>
      </c>
      <c r="P35" s="21">
        <v>1771.86</v>
      </c>
      <c r="Q35" s="21">
        <v>6631.9</v>
      </c>
      <c r="R35" s="20">
        <v>109.03</v>
      </c>
      <c r="S35" s="20">
        <v>96.89</v>
      </c>
      <c r="T35" s="21">
        <v>115.99</v>
      </c>
      <c r="V35" s="1">
        <v>110.92</v>
      </c>
      <c r="W35" s="1">
        <v>117.17</v>
      </c>
      <c r="X35" s="1">
        <v>119.77</v>
      </c>
      <c r="Y35" s="1">
        <v>115.75</v>
      </c>
      <c r="Z35" s="1">
        <v>116.68</v>
      </c>
      <c r="AA35" s="1">
        <v>110.88</v>
      </c>
      <c r="AB35" s="1">
        <v>119.66</v>
      </c>
      <c r="AE35" s="1">
        <v>124.28</v>
      </c>
      <c r="AF35" s="1">
        <v>114.94</v>
      </c>
      <c r="AG35" s="1">
        <v>102.29</v>
      </c>
      <c r="AN35" s="1">
        <v>4365.1099999999997</v>
      </c>
      <c r="AP35" s="1">
        <v>4365</v>
      </c>
      <c r="AQ35" s="1">
        <v>4448.62</v>
      </c>
      <c r="AR35" s="1">
        <v>4212.6499999999996</v>
      </c>
      <c r="AS35" s="1">
        <v>4353.09</v>
      </c>
      <c r="AT35" s="1">
        <v>4352.46</v>
      </c>
      <c r="AU35" s="1">
        <v>4321.92</v>
      </c>
      <c r="AV35" s="1">
        <v>36.67</v>
      </c>
      <c r="AW35" s="1">
        <v>4279.1400000000003</v>
      </c>
      <c r="AX35" s="1">
        <v>109.13</v>
      </c>
      <c r="AY35" s="1">
        <v>4322.28</v>
      </c>
      <c r="AZ35" s="1">
        <v>4256.3</v>
      </c>
      <c r="BA35" s="1">
        <v>101.96</v>
      </c>
      <c r="BB35" s="1">
        <v>124.06</v>
      </c>
      <c r="BC35" s="1">
        <v>119.15</v>
      </c>
      <c r="BD35" s="1">
        <v>121.02</v>
      </c>
      <c r="BE35" s="1">
        <v>111.68</v>
      </c>
      <c r="BF35" s="1">
        <v>112.13</v>
      </c>
      <c r="BG35" s="1">
        <v>126.35</v>
      </c>
      <c r="BH35" s="1">
        <v>116</v>
      </c>
      <c r="BI35" s="1">
        <v>120.16</v>
      </c>
      <c r="BJ35" s="1">
        <v>122.57</v>
      </c>
      <c r="BK35" s="1">
        <v>109.16</v>
      </c>
      <c r="BL35" s="1">
        <v>108.73</v>
      </c>
      <c r="BN35" s="1">
        <v>109.33</v>
      </c>
    </row>
    <row r="36" spans="1:66" x14ac:dyDescent="0.3">
      <c r="A36" s="2" t="s">
        <v>32</v>
      </c>
      <c r="C36" s="14" t="str">
        <f t="shared" si="1"/>
        <v>20263</v>
      </c>
      <c r="D36" s="3">
        <v>46093</v>
      </c>
      <c r="E36" s="21">
        <v>1867.64</v>
      </c>
      <c r="F36" s="21">
        <v>1833.01</v>
      </c>
      <c r="G36" s="21">
        <v>1781.21</v>
      </c>
      <c r="H36" s="21">
        <v>1722.61</v>
      </c>
      <c r="I36" s="21">
        <v>1746.9</v>
      </c>
      <c r="J36" s="21">
        <v>1785.53</v>
      </c>
      <c r="K36" s="21">
        <v>1720.33</v>
      </c>
      <c r="L36" s="21">
        <v>1701.26</v>
      </c>
      <c r="M36" s="21"/>
      <c r="N36" s="21">
        <v>1650.52</v>
      </c>
      <c r="O36" s="21">
        <v>1810.07</v>
      </c>
      <c r="P36" s="21">
        <v>1771.86</v>
      </c>
      <c r="Q36" s="21">
        <v>6556.9</v>
      </c>
      <c r="R36" s="20">
        <v>110.02</v>
      </c>
      <c r="S36" s="20">
        <v>97.16</v>
      </c>
      <c r="T36" s="21">
        <v>115.63</v>
      </c>
      <c r="V36" s="1">
        <v>110.77</v>
      </c>
      <c r="W36" s="1">
        <v>115.67</v>
      </c>
      <c r="X36" s="1">
        <v>119.33</v>
      </c>
      <c r="Y36" s="1">
        <v>114.43</v>
      </c>
      <c r="Z36" s="1">
        <v>115.48</v>
      </c>
      <c r="AA36" s="1">
        <v>112.03</v>
      </c>
      <c r="AB36" s="1">
        <v>118.86</v>
      </c>
      <c r="AE36" s="1">
        <v>123.9</v>
      </c>
      <c r="AF36" s="1">
        <v>115.61</v>
      </c>
      <c r="AG36" s="1">
        <v>102.37</v>
      </c>
      <c r="AN36" s="1">
        <v>4330.1899999999996</v>
      </c>
      <c r="AP36" s="1">
        <v>4365</v>
      </c>
      <c r="AQ36" s="1">
        <v>4448.62</v>
      </c>
      <c r="AR36" s="1">
        <v>4212.6499999999996</v>
      </c>
      <c r="AS36" s="1">
        <v>4353.09</v>
      </c>
      <c r="AT36" s="1">
        <v>4352.46</v>
      </c>
      <c r="AU36" s="1">
        <v>4310.26</v>
      </c>
      <c r="AV36" s="1">
        <v>36.67</v>
      </c>
      <c r="AW36" s="1">
        <v>4279.1400000000003</v>
      </c>
      <c r="AX36" s="1">
        <v>107.03</v>
      </c>
      <c r="AY36" s="1">
        <v>4322.28</v>
      </c>
      <c r="AZ36" s="1">
        <v>4256.3</v>
      </c>
      <c r="BA36" s="1">
        <v>104.35</v>
      </c>
      <c r="BB36" s="1">
        <v>122.6</v>
      </c>
      <c r="BC36" s="1">
        <v>119.11</v>
      </c>
      <c r="BD36" s="1">
        <v>120.8</v>
      </c>
      <c r="BE36" s="1">
        <v>113.62</v>
      </c>
      <c r="BF36" s="1">
        <v>112.69</v>
      </c>
      <c r="BG36" s="1">
        <v>125.95</v>
      </c>
      <c r="BH36" s="1">
        <v>117</v>
      </c>
      <c r="BI36" s="1">
        <v>120.16</v>
      </c>
      <c r="BJ36" s="1">
        <v>122.55</v>
      </c>
      <c r="BK36" s="1">
        <v>108.5</v>
      </c>
      <c r="BL36" s="1">
        <v>108.07</v>
      </c>
      <c r="BN36" s="1">
        <v>108.67</v>
      </c>
    </row>
    <row r="37" spans="1:66" x14ac:dyDescent="0.3">
      <c r="A37" s="2" t="s">
        <v>33</v>
      </c>
      <c r="C37" s="14" t="str">
        <f t="shared" si="1"/>
        <v>20263</v>
      </c>
      <c r="D37" s="3">
        <v>46092</v>
      </c>
      <c r="E37" s="21">
        <v>1849.47</v>
      </c>
      <c r="F37" s="21">
        <v>1833.01</v>
      </c>
      <c r="G37" s="21">
        <v>1781.21</v>
      </c>
      <c r="H37" s="21">
        <v>1729.74</v>
      </c>
      <c r="I37" s="21">
        <v>1750.85</v>
      </c>
      <c r="J37" s="21">
        <v>1785.53</v>
      </c>
      <c r="K37" s="21">
        <v>1720.33</v>
      </c>
      <c r="L37" s="21">
        <v>1701.26</v>
      </c>
      <c r="M37" s="21"/>
      <c r="N37" s="21">
        <v>1640.25</v>
      </c>
      <c r="O37" s="21">
        <v>1810.07</v>
      </c>
      <c r="P37" s="21">
        <v>1771.86</v>
      </c>
      <c r="Q37" s="21">
        <v>6556.9</v>
      </c>
      <c r="R37" s="20">
        <v>109.52</v>
      </c>
      <c r="S37" s="20">
        <v>96.86</v>
      </c>
      <c r="T37" s="21">
        <v>114.63</v>
      </c>
      <c r="V37" s="1">
        <v>110.68</v>
      </c>
      <c r="W37" s="1">
        <v>115.67</v>
      </c>
      <c r="X37" s="1">
        <v>118.83</v>
      </c>
      <c r="Y37" s="1">
        <v>113.94</v>
      </c>
      <c r="Z37" s="1">
        <v>114.68</v>
      </c>
      <c r="AA37" s="1">
        <v>111.51</v>
      </c>
      <c r="AB37" s="1">
        <v>118.66</v>
      </c>
      <c r="AE37" s="1">
        <v>123.26</v>
      </c>
      <c r="AF37" s="1">
        <v>115.57</v>
      </c>
      <c r="AG37" s="1">
        <v>100.76</v>
      </c>
      <c r="AN37" s="1">
        <v>4330.1899999999996</v>
      </c>
      <c r="AP37" s="1">
        <v>4309</v>
      </c>
      <c r="AR37" s="1">
        <v>4255.79</v>
      </c>
      <c r="AS37" s="1">
        <v>4353.09</v>
      </c>
      <c r="AT37" s="1">
        <v>4352.46</v>
      </c>
      <c r="AU37" s="1">
        <v>4317.57</v>
      </c>
      <c r="AV37" s="1">
        <v>35</v>
      </c>
      <c r="AW37" s="1">
        <v>4271.04</v>
      </c>
      <c r="AX37" s="1">
        <v>110.28</v>
      </c>
      <c r="AY37" s="1">
        <v>4322.28</v>
      </c>
      <c r="AZ37" s="1">
        <v>4256.3</v>
      </c>
      <c r="BA37" s="1">
        <v>104.33</v>
      </c>
      <c r="BB37" s="1">
        <v>122.6</v>
      </c>
      <c r="BC37" s="1">
        <v>117.95</v>
      </c>
      <c r="BD37" s="1">
        <v>120.39</v>
      </c>
      <c r="BE37" s="1">
        <v>113.59</v>
      </c>
      <c r="BF37" s="1">
        <v>111.47</v>
      </c>
      <c r="BG37" s="1">
        <v>126.14</v>
      </c>
      <c r="BH37" s="1">
        <v>117</v>
      </c>
      <c r="BI37" s="1">
        <v>120.16</v>
      </c>
      <c r="BJ37" s="1">
        <v>122.53</v>
      </c>
      <c r="BK37" s="1">
        <v>107.17</v>
      </c>
      <c r="BL37" s="1">
        <v>107.4</v>
      </c>
      <c r="BN37" s="1">
        <v>107.33</v>
      </c>
    </row>
    <row r="38" spans="1:66" x14ac:dyDescent="0.3">
      <c r="A38" s="2" t="s">
        <v>34</v>
      </c>
      <c r="C38" s="14" t="str">
        <f t="shared" si="1"/>
        <v>20263</v>
      </c>
      <c r="D38" s="3">
        <v>46091</v>
      </c>
      <c r="E38" s="21">
        <v>1872.75</v>
      </c>
      <c r="F38" s="21">
        <v>1842.1</v>
      </c>
      <c r="G38" s="21">
        <v>1801.21</v>
      </c>
      <c r="H38" s="21">
        <v>1729.74</v>
      </c>
      <c r="I38" s="21">
        <v>1750.85</v>
      </c>
      <c r="J38" s="21">
        <v>1819.43</v>
      </c>
      <c r="K38" s="21">
        <v>1724.33</v>
      </c>
      <c r="L38" s="21">
        <v>1711.14</v>
      </c>
      <c r="M38" s="21"/>
      <c r="N38" s="21">
        <v>1652.96</v>
      </c>
      <c r="O38" s="21">
        <v>1826.55</v>
      </c>
      <c r="P38" s="21">
        <v>1764.36</v>
      </c>
      <c r="Q38" s="21">
        <v>6581.6</v>
      </c>
      <c r="R38" s="20">
        <v>109.45</v>
      </c>
      <c r="S38" s="20">
        <v>97.09</v>
      </c>
      <c r="T38" s="21">
        <v>114.62</v>
      </c>
      <c r="V38" s="1">
        <v>110.5</v>
      </c>
      <c r="W38" s="1">
        <v>116.39</v>
      </c>
      <c r="X38" s="1">
        <v>118.89</v>
      </c>
      <c r="Y38" s="1">
        <v>114.01</v>
      </c>
      <c r="Z38" s="1">
        <v>114.68</v>
      </c>
      <c r="AA38" s="1">
        <v>111.51</v>
      </c>
      <c r="AB38" s="1">
        <v>118.96</v>
      </c>
      <c r="AE38" s="1">
        <v>123.2</v>
      </c>
      <c r="AF38" s="1">
        <v>115.45</v>
      </c>
      <c r="AG38" s="1">
        <v>100.79</v>
      </c>
      <c r="AN38" s="1">
        <v>4283.63</v>
      </c>
      <c r="AP38" s="1">
        <v>4300</v>
      </c>
      <c r="AR38" s="1">
        <v>4251.24</v>
      </c>
      <c r="AS38" s="1">
        <v>4324.26</v>
      </c>
      <c r="AT38" s="1">
        <v>4327.1499999999996</v>
      </c>
      <c r="AU38" s="1">
        <v>4303.74</v>
      </c>
      <c r="AV38" s="1">
        <v>35</v>
      </c>
      <c r="AW38" s="1">
        <v>4271.04</v>
      </c>
      <c r="AX38" s="1">
        <v>111.23</v>
      </c>
      <c r="AY38" s="1">
        <v>4322.28</v>
      </c>
      <c r="BA38" s="1">
        <v>105.22</v>
      </c>
      <c r="BB38" s="1">
        <v>123.9</v>
      </c>
      <c r="BC38" s="1">
        <v>118.14</v>
      </c>
      <c r="BD38" s="1">
        <v>119.15</v>
      </c>
      <c r="BE38" s="1">
        <v>113.57</v>
      </c>
      <c r="BF38" s="1">
        <v>111.47</v>
      </c>
      <c r="BG38" s="1">
        <v>125.74</v>
      </c>
      <c r="BH38" s="1">
        <v>115.67</v>
      </c>
      <c r="BI38" s="1">
        <v>119.79</v>
      </c>
      <c r="BJ38" s="1">
        <v>122.51</v>
      </c>
      <c r="BK38" s="1">
        <v>107.17</v>
      </c>
      <c r="BL38" s="1">
        <v>107.4</v>
      </c>
      <c r="BN38" s="1">
        <v>107.33</v>
      </c>
    </row>
    <row r="39" spans="1:66" x14ac:dyDescent="0.3">
      <c r="A39" s="2" t="s">
        <v>35</v>
      </c>
      <c r="C39" s="14" t="str">
        <f t="shared" si="1"/>
        <v>20263</v>
      </c>
      <c r="D39" s="3">
        <v>46090</v>
      </c>
      <c r="E39" s="21">
        <v>1872.75</v>
      </c>
      <c r="F39" s="21">
        <v>1842.1</v>
      </c>
      <c r="G39" s="21">
        <v>1801.21</v>
      </c>
      <c r="H39" s="21">
        <v>1746.47</v>
      </c>
      <c r="I39" s="21">
        <v>1750.85</v>
      </c>
      <c r="J39" s="21">
        <v>1825.6</v>
      </c>
      <c r="K39" s="21">
        <v>1717.66</v>
      </c>
      <c r="L39" s="21">
        <v>1729.86</v>
      </c>
      <c r="M39" s="21"/>
      <c r="N39" s="21">
        <v>1661.7</v>
      </c>
      <c r="O39" s="21">
        <v>1829.84</v>
      </c>
      <c r="P39" s="21">
        <v>1754.9</v>
      </c>
      <c r="Q39" s="21">
        <v>6565.43</v>
      </c>
      <c r="R39" s="20">
        <v>111.26</v>
      </c>
      <c r="S39" s="20">
        <v>98.79</v>
      </c>
      <c r="T39" s="21">
        <v>114.79</v>
      </c>
      <c r="V39" s="1">
        <v>110.62</v>
      </c>
      <c r="W39" s="1">
        <v>116.22</v>
      </c>
      <c r="X39" s="1">
        <v>119.5</v>
      </c>
      <c r="Y39" s="1">
        <v>115.94</v>
      </c>
      <c r="Z39" s="1">
        <v>115.28</v>
      </c>
      <c r="AA39" s="1">
        <v>112.68</v>
      </c>
      <c r="AB39" s="1">
        <v>118.85</v>
      </c>
      <c r="AE39" s="1">
        <v>123.66</v>
      </c>
      <c r="AF39" s="1">
        <v>115.45</v>
      </c>
      <c r="AG39" s="1">
        <v>102.62</v>
      </c>
      <c r="AN39" s="1">
        <v>4306.26</v>
      </c>
      <c r="AP39" s="1">
        <v>4300</v>
      </c>
      <c r="AR39" s="1">
        <v>4251.24</v>
      </c>
      <c r="AS39" s="1">
        <v>4324.26</v>
      </c>
      <c r="AT39" s="1">
        <v>4347.4399999999996</v>
      </c>
      <c r="AU39" s="1">
        <v>4304.88</v>
      </c>
      <c r="AV39" s="1">
        <v>30</v>
      </c>
      <c r="AW39" s="1">
        <v>4278.51</v>
      </c>
      <c r="AX39" s="1">
        <v>111.53</v>
      </c>
      <c r="AY39" s="1">
        <v>4331.58</v>
      </c>
      <c r="AZ39" s="1">
        <v>4268.78</v>
      </c>
      <c r="BA39" s="1">
        <v>105.18</v>
      </c>
      <c r="BB39" s="1">
        <v>123.5</v>
      </c>
      <c r="BC39" s="1">
        <v>119.02</v>
      </c>
      <c r="BD39" s="1">
        <v>120.01</v>
      </c>
      <c r="BE39" s="1">
        <v>114.47</v>
      </c>
      <c r="BF39" s="1">
        <v>111.92</v>
      </c>
      <c r="BG39" s="1">
        <v>126.06</v>
      </c>
      <c r="BH39" s="1">
        <v>110.6</v>
      </c>
      <c r="BI39" s="1">
        <v>118.91</v>
      </c>
      <c r="BJ39" s="1">
        <v>122.49</v>
      </c>
      <c r="BK39" s="1">
        <v>107.17</v>
      </c>
      <c r="BL39" s="1">
        <v>107.4</v>
      </c>
      <c r="BN39" s="1">
        <v>107.33</v>
      </c>
    </row>
    <row r="40" spans="1:66" x14ac:dyDescent="0.3">
      <c r="A40" s="2" t="s">
        <v>36</v>
      </c>
      <c r="C40" s="14" t="str">
        <f t="shared" si="1"/>
        <v>20263</v>
      </c>
      <c r="D40" s="3">
        <v>46087</v>
      </c>
      <c r="E40" s="21">
        <v>1851.24</v>
      </c>
      <c r="F40" s="21">
        <v>1851.08</v>
      </c>
      <c r="G40" s="21">
        <v>1811.21</v>
      </c>
      <c r="H40" s="21">
        <v>1723.05</v>
      </c>
      <c r="I40" s="21">
        <v>1770.75</v>
      </c>
      <c r="J40" s="21">
        <v>1825.6</v>
      </c>
      <c r="K40" s="21">
        <v>1754.18</v>
      </c>
      <c r="L40" s="21">
        <v>1729.86</v>
      </c>
      <c r="M40" s="21"/>
      <c r="N40" s="21">
        <v>1665.02</v>
      </c>
      <c r="O40" s="21">
        <v>1791.45</v>
      </c>
      <c r="P40" s="21">
        <v>1754.38</v>
      </c>
      <c r="Q40" s="21">
        <v>6425.19</v>
      </c>
      <c r="R40" s="20">
        <v>111.66</v>
      </c>
      <c r="S40" s="20">
        <v>97.01</v>
      </c>
      <c r="T40" s="21">
        <v>115.68</v>
      </c>
      <c r="V40" s="1">
        <v>110.45</v>
      </c>
      <c r="W40" s="1">
        <v>117.22</v>
      </c>
      <c r="X40" s="1">
        <v>118.22</v>
      </c>
      <c r="Y40" s="1">
        <v>115.68</v>
      </c>
      <c r="Z40" s="1">
        <v>116.58</v>
      </c>
      <c r="AA40" s="1">
        <v>113.73</v>
      </c>
      <c r="AB40" s="1">
        <v>118.12</v>
      </c>
      <c r="AE40" s="1">
        <v>123.16</v>
      </c>
      <c r="AF40" s="1">
        <v>115.16</v>
      </c>
      <c r="AG40" s="1">
        <v>101.63</v>
      </c>
      <c r="AH40" s="1">
        <v>30</v>
      </c>
      <c r="AN40" s="1">
        <v>4317.04</v>
      </c>
      <c r="AP40" s="1">
        <v>4300</v>
      </c>
      <c r="AQ40" s="1">
        <v>4355.08</v>
      </c>
      <c r="AR40" s="1">
        <v>4251.24</v>
      </c>
      <c r="AT40" s="1">
        <v>4347.4399999999996</v>
      </c>
      <c r="AU40" s="1">
        <v>4301</v>
      </c>
      <c r="AV40" s="1">
        <v>30</v>
      </c>
      <c r="AW40" s="1">
        <v>4278.51</v>
      </c>
      <c r="AX40" s="1">
        <v>111.78</v>
      </c>
      <c r="AY40" s="1">
        <v>4331.58</v>
      </c>
      <c r="AZ40" s="1">
        <v>4308.68</v>
      </c>
      <c r="BA40" s="1">
        <v>105.13</v>
      </c>
      <c r="BB40" s="1">
        <v>124.12</v>
      </c>
      <c r="BC40" s="1">
        <v>118.89</v>
      </c>
      <c r="BD40" s="1">
        <v>120.86</v>
      </c>
      <c r="BE40" s="1">
        <v>114.47</v>
      </c>
      <c r="BF40" s="1">
        <v>114.24</v>
      </c>
      <c r="BG40" s="1">
        <v>125.81</v>
      </c>
      <c r="BH40" s="1">
        <v>114.17</v>
      </c>
      <c r="BI40" s="1">
        <v>118.41</v>
      </c>
      <c r="BJ40" s="1">
        <v>121.84</v>
      </c>
      <c r="BK40" s="1">
        <v>108.83</v>
      </c>
      <c r="BL40" s="1">
        <v>108.4</v>
      </c>
      <c r="BN40" s="1">
        <v>109</v>
      </c>
    </row>
    <row r="41" spans="1:66" x14ac:dyDescent="0.3">
      <c r="A41" s="2" t="s">
        <v>37</v>
      </c>
      <c r="C41" s="14" t="str">
        <f t="shared" si="1"/>
        <v>20263</v>
      </c>
      <c r="D41" s="3">
        <v>46086</v>
      </c>
      <c r="E41" s="21">
        <v>1846.28</v>
      </c>
      <c r="F41" s="21">
        <v>1833.28</v>
      </c>
      <c r="G41" s="21">
        <v>1811.21</v>
      </c>
      <c r="H41" s="21">
        <v>1687.08</v>
      </c>
      <c r="I41" s="21">
        <v>1770.75</v>
      </c>
      <c r="J41" s="21">
        <v>1828.06</v>
      </c>
      <c r="K41" s="21">
        <v>1746.25</v>
      </c>
      <c r="L41" s="21">
        <v>1732.33</v>
      </c>
      <c r="M41" s="21"/>
      <c r="N41" s="21">
        <v>1657.49</v>
      </c>
      <c r="O41" s="21">
        <v>1768.6</v>
      </c>
      <c r="P41" s="21">
        <v>1749.37</v>
      </c>
      <c r="Q41" s="21">
        <v>6445.73</v>
      </c>
      <c r="R41" s="20">
        <v>111.43</v>
      </c>
      <c r="S41" s="20">
        <v>96.63</v>
      </c>
      <c r="T41" s="21">
        <v>112.79</v>
      </c>
      <c r="V41" s="1">
        <v>109.8</v>
      </c>
      <c r="W41" s="1">
        <v>115.56</v>
      </c>
      <c r="X41" s="1">
        <v>117.5</v>
      </c>
      <c r="Y41" s="1">
        <v>114.08</v>
      </c>
      <c r="Z41" s="1">
        <v>114.68</v>
      </c>
      <c r="AA41" s="1">
        <v>112.49</v>
      </c>
      <c r="AB41" s="1">
        <v>116.92</v>
      </c>
      <c r="AE41" s="1">
        <v>122.03</v>
      </c>
      <c r="AF41" s="1">
        <v>114.25</v>
      </c>
      <c r="AG41" s="1">
        <v>101.22</v>
      </c>
      <c r="AH41" s="1">
        <v>30</v>
      </c>
      <c r="AN41" s="1">
        <v>4317.04</v>
      </c>
      <c r="AP41" s="1">
        <v>4302.8599999999997</v>
      </c>
      <c r="AQ41" s="1">
        <v>4355.08</v>
      </c>
      <c r="AR41" s="1">
        <v>4251.24</v>
      </c>
      <c r="AS41" s="1">
        <v>4291.7299999999996</v>
      </c>
      <c r="AT41" s="1">
        <v>4347.4399999999996</v>
      </c>
      <c r="AU41" s="1">
        <v>4301.8500000000004</v>
      </c>
      <c r="AV41" s="1">
        <v>30</v>
      </c>
      <c r="AW41" s="1">
        <v>4278.51</v>
      </c>
      <c r="AX41" s="1">
        <v>107.92</v>
      </c>
      <c r="AY41" s="1">
        <v>4331.5200000000004</v>
      </c>
      <c r="AZ41" s="1">
        <v>4308.68</v>
      </c>
      <c r="BA41" s="1">
        <v>104.51</v>
      </c>
      <c r="BB41" s="1">
        <v>122.6</v>
      </c>
      <c r="BC41" s="1">
        <v>117.63</v>
      </c>
      <c r="BD41" s="1">
        <v>119.23</v>
      </c>
      <c r="BE41" s="1">
        <v>113.46</v>
      </c>
      <c r="BF41" s="1">
        <v>114.45</v>
      </c>
      <c r="BG41" s="1">
        <v>124.35</v>
      </c>
      <c r="BH41" s="1">
        <v>113.67</v>
      </c>
      <c r="BI41" s="1">
        <v>118.29</v>
      </c>
      <c r="BJ41" s="1">
        <v>121.82</v>
      </c>
      <c r="BK41" s="1">
        <v>108.17</v>
      </c>
      <c r="BL41" s="1">
        <v>108.06</v>
      </c>
      <c r="BN41" s="1">
        <v>108.33</v>
      </c>
    </row>
    <row r="42" spans="1:66" x14ac:dyDescent="0.3">
      <c r="A42" s="2" t="s">
        <v>38</v>
      </c>
      <c r="C42" s="14" t="str">
        <f t="shared" si="1"/>
        <v>20263</v>
      </c>
      <c r="D42" s="3">
        <v>46085</v>
      </c>
      <c r="E42" s="21">
        <v>1849.59</v>
      </c>
      <c r="F42" s="21">
        <v>1833.28</v>
      </c>
      <c r="G42" s="21">
        <v>1811.21</v>
      </c>
      <c r="H42" s="21">
        <v>1694.32</v>
      </c>
      <c r="I42" s="21">
        <v>1770.75</v>
      </c>
      <c r="J42" s="21">
        <v>1828.06</v>
      </c>
      <c r="K42" s="21">
        <v>1750.25</v>
      </c>
      <c r="L42" s="21">
        <v>1732.33</v>
      </c>
      <c r="M42" s="21"/>
      <c r="N42" s="21">
        <v>1660.15</v>
      </c>
      <c r="O42" s="21">
        <v>1791.45</v>
      </c>
      <c r="P42" s="21">
        <v>1761.87</v>
      </c>
      <c r="Q42" s="21">
        <v>6434.75</v>
      </c>
      <c r="R42" s="20">
        <v>111.93</v>
      </c>
      <c r="S42" s="20">
        <v>96.87</v>
      </c>
      <c r="T42" s="21">
        <v>114.73</v>
      </c>
      <c r="V42" s="1">
        <v>109.85</v>
      </c>
      <c r="W42" s="1">
        <v>115.89</v>
      </c>
      <c r="X42" s="1">
        <v>117.17</v>
      </c>
      <c r="Y42" s="1">
        <v>115.01</v>
      </c>
      <c r="Z42" s="1">
        <v>115.08</v>
      </c>
      <c r="AA42" s="1">
        <v>113.66</v>
      </c>
      <c r="AB42" s="1">
        <v>116.82</v>
      </c>
      <c r="AC42" s="1">
        <v>110.85</v>
      </c>
      <c r="AE42" s="1">
        <v>122.24</v>
      </c>
      <c r="AF42" s="1">
        <v>114.12</v>
      </c>
      <c r="AG42" s="1">
        <v>101.34</v>
      </c>
      <c r="AH42" s="1">
        <v>30</v>
      </c>
      <c r="AN42" s="1">
        <v>4320.58</v>
      </c>
      <c r="AP42" s="1">
        <v>4300.8</v>
      </c>
      <c r="AQ42" s="1">
        <v>4361.22</v>
      </c>
      <c r="AS42" s="1">
        <v>4291.7299999999996</v>
      </c>
      <c r="AT42" s="1">
        <v>4360.96</v>
      </c>
      <c r="AU42" s="1">
        <v>4301.8500000000004</v>
      </c>
      <c r="AW42" s="1">
        <v>4365.1099999999997</v>
      </c>
      <c r="AX42" s="1">
        <v>108.47</v>
      </c>
      <c r="AY42" s="1">
        <v>4331.5200000000004</v>
      </c>
      <c r="AZ42" s="1">
        <v>4308.68</v>
      </c>
      <c r="BA42" s="1">
        <v>102.7</v>
      </c>
      <c r="BB42" s="1">
        <v>122.07</v>
      </c>
      <c r="BC42" s="1">
        <v>117.42</v>
      </c>
      <c r="BD42" s="1">
        <v>118.71</v>
      </c>
      <c r="BE42" s="1">
        <v>115.3</v>
      </c>
      <c r="BF42" s="1">
        <v>114.09</v>
      </c>
      <c r="BG42" s="1">
        <v>124.35</v>
      </c>
      <c r="BH42" s="1">
        <v>108.72</v>
      </c>
      <c r="BI42" s="1">
        <v>118.29</v>
      </c>
      <c r="BJ42" s="1">
        <v>121.4</v>
      </c>
      <c r="BK42" s="1">
        <v>107.17</v>
      </c>
      <c r="BL42" s="1">
        <v>107.07</v>
      </c>
      <c r="BN42" s="1">
        <v>107.33</v>
      </c>
    </row>
    <row r="43" spans="1:66" x14ac:dyDescent="0.3">
      <c r="A43" s="2" t="s">
        <v>39</v>
      </c>
      <c r="C43" s="14" t="str">
        <f t="shared" si="1"/>
        <v>20263</v>
      </c>
      <c r="D43" s="3">
        <v>46084</v>
      </c>
      <c r="E43" s="21">
        <v>1851.24</v>
      </c>
      <c r="F43" s="21">
        <v>1833.28</v>
      </c>
      <c r="G43" s="21">
        <v>1811.21</v>
      </c>
      <c r="H43" s="21">
        <v>1723.9</v>
      </c>
      <c r="I43" s="21">
        <v>1770.75</v>
      </c>
      <c r="J43" s="21">
        <v>1834.72</v>
      </c>
      <c r="K43" s="21">
        <v>1722.33</v>
      </c>
      <c r="L43" s="21">
        <v>1739.74</v>
      </c>
      <c r="M43" s="21"/>
      <c r="N43" s="21">
        <v>1654.65</v>
      </c>
      <c r="O43" s="21">
        <v>1768.6</v>
      </c>
      <c r="P43" s="21">
        <v>1759.37</v>
      </c>
      <c r="Q43" s="21">
        <v>6397.77</v>
      </c>
      <c r="R43" s="20">
        <v>112.59</v>
      </c>
      <c r="S43" s="20">
        <v>96.97</v>
      </c>
      <c r="T43" s="21">
        <v>115.33</v>
      </c>
      <c r="V43" s="1">
        <v>110.35</v>
      </c>
      <c r="W43" s="1">
        <v>116.19</v>
      </c>
      <c r="X43" s="1">
        <v>116.72</v>
      </c>
      <c r="Y43" s="1">
        <v>114.26</v>
      </c>
      <c r="Z43" s="1">
        <v>115.88</v>
      </c>
      <c r="AA43" s="1">
        <v>113.89</v>
      </c>
      <c r="AB43" s="1">
        <v>116.32</v>
      </c>
      <c r="AC43" s="1">
        <v>110.56</v>
      </c>
      <c r="AE43" s="1">
        <v>121.6</v>
      </c>
      <c r="AF43" s="1">
        <v>114.49</v>
      </c>
      <c r="AG43" s="1">
        <v>101.08</v>
      </c>
      <c r="AH43" s="1">
        <v>30</v>
      </c>
      <c r="AN43" s="1">
        <v>4324.3100000000004</v>
      </c>
      <c r="AP43" s="1">
        <v>4302</v>
      </c>
      <c r="AQ43" s="1">
        <v>4368.4399999999996</v>
      </c>
      <c r="AR43" s="1">
        <v>4287.51</v>
      </c>
      <c r="AS43" s="1">
        <v>4291.7299999999996</v>
      </c>
      <c r="AT43" s="1">
        <v>4314.53</v>
      </c>
      <c r="AU43" s="1">
        <v>4301.8500000000004</v>
      </c>
      <c r="AX43" s="1">
        <v>107.92</v>
      </c>
      <c r="AY43" s="1">
        <v>4331.5200000000004</v>
      </c>
      <c r="AZ43" s="1">
        <v>4308.68</v>
      </c>
      <c r="BA43" s="1">
        <v>104.54</v>
      </c>
      <c r="BB43" s="1">
        <v>122.17</v>
      </c>
      <c r="BC43" s="1">
        <v>117.11</v>
      </c>
      <c r="BD43" s="1">
        <v>119.53</v>
      </c>
      <c r="BE43" s="1">
        <v>115.7</v>
      </c>
      <c r="BF43" s="1">
        <v>114.56</v>
      </c>
      <c r="BG43" s="1">
        <v>123.55</v>
      </c>
      <c r="BH43" s="1">
        <v>113.17</v>
      </c>
      <c r="BI43" s="1">
        <v>118.29</v>
      </c>
      <c r="BJ43" s="1">
        <v>121.58</v>
      </c>
      <c r="BK43" s="1">
        <v>107.83</v>
      </c>
      <c r="BL43" s="1">
        <v>107.73</v>
      </c>
      <c r="BN43" s="1">
        <v>108</v>
      </c>
    </row>
    <row r="44" spans="1:66" x14ac:dyDescent="0.3">
      <c r="A44" s="2" t="s">
        <v>40</v>
      </c>
      <c r="C44" s="14" t="str">
        <f t="shared" si="1"/>
        <v>20263</v>
      </c>
      <c r="D44" s="3">
        <v>46083</v>
      </c>
      <c r="E44" s="21">
        <v>1849.59</v>
      </c>
      <c r="F44" s="21">
        <v>1833.28</v>
      </c>
      <c r="G44" s="21">
        <v>1811.21</v>
      </c>
      <c r="H44" s="21">
        <v>1723.9</v>
      </c>
      <c r="I44" s="21">
        <v>1758.9</v>
      </c>
      <c r="J44" s="21">
        <v>1823.28</v>
      </c>
      <c r="K44" s="21">
        <v>1722.33</v>
      </c>
      <c r="L44" s="21">
        <v>1716.35</v>
      </c>
      <c r="M44" s="21"/>
      <c r="N44" s="21">
        <v>1648.4</v>
      </c>
      <c r="O44" s="21">
        <v>1808.65</v>
      </c>
      <c r="P44" s="21">
        <v>1759.37</v>
      </c>
      <c r="Q44" s="21">
        <v>6393.92</v>
      </c>
      <c r="R44" s="20">
        <v>110.59</v>
      </c>
      <c r="S44" s="20">
        <v>96.46</v>
      </c>
      <c r="T44" s="21">
        <v>114.91</v>
      </c>
      <c r="V44" s="1">
        <v>109.28</v>
      </c>
      <c r="W44" s="1">
        <v>115.51</v>
      </c>
      <c r="X44" s="1">
        <v>116.22</v>
      </c>
      <c r="Y44" s="1">
        <v>113.84</v>
      </c>
      <c r="Z44" s="1">
        <v>114.68</v>
      </c>
      <c r="AA44" s="1">
        <v>112.74</v>
      </c>
      <c r="AB44" s="1">
        <v>116.12</v>
      </c>
      <c r="AC44" s="1">
        <v>110.17</v>
      </c>
      <c r="AE44" s="1">
        <v>121.18</v>
      </c>
      <c r="AF44" s="1">
        <v>113.44</v>
      </c>
      <c r="AG44" s="1">
        <v>99.07</v>
      </c>
      <c r="AN44" s="1">
        <v>4315.87</v>
      </c>
      <c r="AP44" s="1">
        <v>4302</v>
      </c>
      <c r="AQ44" s="1">
        <v>4381.8100000000004</v>
      </c>
      <c r="AR44" s="1">
        <v>4287.51</v>
      </c>
      <c r="AS44" s="1">
        <v>4283.05</v>
      </c>
      <c r="AT44" s="1">
        <v>4261.3599999999997</v>
      </c>
      <c r="AU44" s="1">
        <v>4288.3500000000004</v>
      </c>
      <c r="AW44" s="1">
        <v>4303.87</v>
      </c>
      <c r="AX44" s="1">
        <v>107.24</v>
      </c>
      <c r="AY44" s="1">
        <v>4302.3500000000004</v>
      </c>
      <c r="BA44" s="1">
        <v>103.97</v>
      </c>
      <c r="BB44" s="1">
        <v>121.49</v>
      </c>
      <c r="BC44" s="1">
        <v>117.05</v>
      </c>
      <c r="BD44" s="1">
        <v>118.48</v>
      </c>
      <c r="BE44" s="1">
        <v>115.46</v>
      </c>
      <c r="BF44" s="1">
        <v>112.35</v>
      </c>
      <c r="BG44" s="1">
        <v>123.55</v>
      </c>
      <c r="BH44" s="1">
        <v>107.29</v>
      </c>
      <c r="BI44" s="1">
        <v>118.29</v>
      </c>
      <c r="BJ44" s="1">
        <v>121.56</v>
      </c>
      <c r="BK44" s="1">
        <v>107.17</v>
      </c>
      <c r="BL44" s="1">
        <v>107.4</v>
      </c>
      <c r="BN44" s="1">
        <v>107.33</v>
      </c>
    </row>
    <row r="45" spans="1:66" x14ac:dyDescent="0.3">
      <c r="A45" s="2" t="s">
        <v>41</v>
      </c>
      <c r="C45" s="14" t="str">
        <f t="shared" si="1"/>
        <v>20262</v>
      </c>
      <c r="D45" s="3">
        <v>46080</v>
      </c>
      <c r="E45" s="21">
        <v>1856.71</v>
      </c>
      <c r="F45" s="21">
        <v>1844.65</v>
      </c>
      <c r="G45" s="21">
        <v>1782.48</v>
      </c>
      <c r="H45" s="21">
        <v>1724.52</v>
      </c>
      <c r="I45" s="21">
        <v>1742.41</v>
      </c>
      <c r="J45" s="21">
        <v>1824.36</v>
      </c>
      <c r="K45" s="21">
        <v>1700.06</v>
      </c>
      <c r="L45" s="21">
        <v>1730.52</v>
      </c>
      <c r="M45" s="21"/>
      <c r="N45" s="21">
        <v>1669.62</v>
      </c>
      <c r="O45" s="21">
        <v>1790.35</v>
      </c>
      <c r="P45" s="21">
        <v>1773.54</v>
      </c>
      <c r="Q45" s="21">
        <v>6397.57</v>
      </c>
      <c r="R45" s="20">
        <v>111.46</v>
      </c>
      <c r="S45" s="20">
        <v>97.72</v>
      </c>
      <c r="T45" s="21">
        <v>113.83</v>
      </c>
      <c r="V45" s="1">
        <v>108.89</v>
      </c>
      <c r="W45" s="1">
        <v>114.54</v>
      </c>
      <c r="X45" s="1">
        <v>116.29</v>
      </c>
      <c r="Y45" s="1">
        <v>113.74</v>
      </c>
      <c r="Z45" s="1">
        <v>113.61</v>
      </c>
      <c r="AA45" s="1">
        <v>112.96</v>
      </c>
      <c r="AB45" s="1">
        <v>115.93</v>
      </c>
      <c r="AC45" s="1">
        <v>110</v>
      </c>
      <c r="AE45" s="1">
        <v>121.1</v>
      </c>
      <c r="AF45" s="1">
        <v>113.51</v>
      </c>
      <c r="AG45" s="1">
        <v>99.93</v>
      </c>
      <c r="AN45" s="1">
        <v>4296.58</v>
      </c>
      <c r="AP45" s="1">
        <v>4320</v>
      </c>
      <c r="AQ45" s="1">
        <v>4376.9799999999996</v>
      </c>
      <c r="AR45" s="1">
        <v>4282.78</v>
      </c>
      <c r="AS45" s="1">
        <v>4278.33</v>
      </c>
      <c r="AT45" s="1">
        <v>4256.66</v>
      </c>
      <c r="AU45" s="1">
        <v>4276.8900000000003</v>
      </c>
      <c r="AW45" s="1">
        <v>4299.13</v>
      </c>
      <c r="AX45" s="1">
        <v>104.89</v>
      </c>
      <c r="AY45" s="1">
        <v>4297.6099999999997</v>
      </c>
      <c r="AZ45" s="1">
        <v>4265.26</v>
      </c>
      <c r="BA45" s="1">
        <v>103.27</v>
      </c>
      <c r="BB45" s="1">
        <v>122.39</v>
      </c>
      <c r="BC45" s="1">
        <v>116.82</v>
      </c>
      <c r="BD45" s="1">
        <v>117.84</v>
      </c>
      <c r="BE45" s="1">
        <v>115.56</v>
      </c>
      <c r="BF45" s="1">
        <v>113.35</v>
      </c>
      <c r="BG45" s="1">
        <v>123.21</v>
      </c>
      <c r="BH45" s="1">
        <v>112.75</v>
      </c>
      <c r="BI45" s="1">
        <v>117.76</v>
      </c>
      <c r="BJ45" s="1">
        <v>121.43</v>
      </c>
      <c r="BK45" s="1">
        <v>107.18</v>
      </c>
      <c r="BL45" s="1">
        <v>107.41</v>
      </c>
      <c r="BN45" s="1">
        <v>107.34</v>
      </c>
    </row>
    <row r="46" spans="1:66" x14ac:dyDescent="0.3">
      <c r="A46" s="2" t="s">
        <v>42</v>
      </c>
      <c r="C46" s="14" t="str">
        <f t="shared" si="1"/>
        <v>20262</v>
      </c>
      <c r="D46" s="3">
        <v>46079</v>
      </c>
      <c r="E46" s="21">
        <v>1864.66</v>
      </c>
      <c r="F46" s="21">
        <v>1844.65</v>
      </c>
      <c r="G46" s="21">
        <v>1782.48</v>
      </c>
      <c r="H46" s="21">
        <v>1709.01</v>
      </c>
      <c r="I46" s="21">
        <v>1742.41</v>
      </c>
      <c r="J46" s="21">
        <v>1856.86</v>
      </c>
      <c r="K46" s="21">
        <v>1700.06</v>
      </c>
      <c r="L46" s="21">
        <v>1720.65</v>
      </c>
      <c r="M46" s="21"/>
      <c r="N46" s="21">
        <v>1675.78</v>
      </c>
      <c r="O46" s="21">
        <v>1803.31</v>
      </c>
      <c r="P46" s="21">
        <v>1771.05</v>
      </c>
      <c r="Q46" s="21">
        <v>6437.27</v>
      </c>
      <c r="R46" s="20">
        <v>111.46</v>
      </c>
      <c r="S46" s="20">
        <v>96.26</v>
      </c>
      <c r="T46" s="21">
        <v>113.86</v>
      </c>
      <c r="V46" s="1">
        <v>108.59</v>
      </c>
      <c r="W46" s="1">
        <v>115.34</v>
      </c>
      <c r="X46" s="1">
        <v>116.59</v>
      </c>
      <c r="Y46" s="1">
        <v>112.68</v>
      </c>
      <c r="Z46" s="1">
        <v>113.61</v>
      </c>
      <c r="AA46" s="1">
        <v>112.81</v>
      </c>
      <c r="AB46" s="1">
        <v>115.93</v>
      </c>
      <c r="AC46" s="1">
        <v>110</v>
      </c>
      <c r="AE46" s="1">
        <v>121.31</v>
      </c>
      <c r="AF46" s="1">
        <v>113.54</v>
      </c>
      <c r="AG46" s="1">
        <v>99.69</v>
      </c>
      <c r="AN46" s="1">
        <v>4296.58</v>
      </c>
      <c r="AP46" s="1">
        <v>4320</v>
      </c>
      <c r="AQ46" s="1">
        <v>4376.9799999999996</v>
      </c>
      <c r="AR46" s="1">
        <v>4282.78</v>
      </c>
      <c r="AS46" s="1">
        <v>4298.2299999999996</v>
      </c>
      <c r="AT46" s="1">
        <v>4256.66</v>
      </c>
      <c r="AU46" s="1">
        <v>4291.42</v>
      </c>
      <c r="AW46" s="1">
        <v>4299.13</v>
      </c>
      <c r="AX46" s="1">
        <v>110.89</v>
      </c>
      <c r="AY46" s="1">
        <v>4326.8100000000004</v>
      </c>
      <c r="AZ46" s="1">
        <v>4265.26</v>
      </c>
      <c r="BA46" s="1">
        <v>96.21</v>
      </c>
      <c r="BB46" s="1">
        <v>122.52</v>
      </c>
      <c r="BC46" s="1">
        <v>116.03</v>
      </c>
      <c r="BD46" s="1">
        <v>117.53</v>
      </c>
      <c r="BE46" s="1">
        <v>115.03</v>
      </c>
      <c r="BF46" s="1">
        <v>113.35</v>
      </c>
      <c r="BG46" s="1">
        <v>123.21</v>
      </c>
      <c r="BH46" s="1">
        <v>112.75</v>
      </c>
      <c r="BI46" s="1">
        <v>117.88</v>
      </c>
      <c r="BJ46" s="1">
        <v>121.4</v>
      </c>
      <c r="BK46" s="1">
        <v>105.51</v>
      </c>
      <c r="BL46" s="1">
        <v>106.08</v>
      </c>
      <c r="BN46" s="1">
        <v>105.68</v>
      </c>
    </row>
    <row r="47" spans="1:66" x14ac:dyDescent="0.3">
      <c r="A47" s="2" t="s">
        <v>43</v>
      </c>
      <c r="C47" s="14" t="str">
        <f t="shared" si="1"/>
        <v>20262</v>
      </c>
      <c r="D47" s="3">
        <v>46078</v>
      </c>
      <c r="E47" s="21">
        <v>1848.77</v>
      </c>
      <c r="F47" s="21">
        <v>1844.65</v>
      </c>
      <c r="G47" s="21">
        <v>1794.98</v>
      </c>
      <c r="H47" s="21">
        <v>1678.47</v>
      </c>
      <c r="I47" s="21">
        <v>1752.41</v>
      </c>
      <c r="J47" s="21">
        <v>1856.86</v>
      </c>
      <c r="K47" s="21">
        <v>1725.06</v>
      </c>
      <c r="L47" s="21">
        <v>1730.6</v>
      </c>
      <c r="M47" s="21"/>
      <c r="N47" s="21">
        <v>1689.18</v>
      </c>
      <c r="O47" s="21">
        <v>1812.48</v>
      </c>
      <c r="P47" s="21">
        <v>1786.04</v>
      </c>
      <c r="Q47" s="21">
        <v>6431.09</v>
      </c>
      <c r="R47" s="20">
        <v>109.77</v>
      </c>
      <c r="S47" s="20">
        <v>96.15</v>
      </c>
      <c r="T47" s="21">
        <v>113.86</v>
      </c>
      <c r="V47" s="1">
        <v>108.73</v>
      </c>
      <c r="W47" s="1">
        <v>115.14</v>
      </c>
      <c r="X47" s="1">
        <v>116.79</v>
      </c>
      <c r="Y47" s="1">
        <v>111.85</v>
      </c>
      <c r="Z47" s="1">
        <v>112.72</v>
      </c>
      <c r="AA47" s="1">
        <v>112.27</v>
      </c>
      <c r="AB47" s="1">
        <v>115.83</v>
      </c>
      <c r="AE47" s="1">
        <v>121.6</v>
      </c>
      <c r="AF47" s="1">
        <v>112.49</v>
      </c>
      <c r="AG47" s="1">
        <v>98.93</v>
      </c>
      <c r="AN47" s="1">
        <v>4286.3599999999997</v>
      </c>
      <c r="AP47" s="1">
        <v>4332</v>
      </c>
      <c r="AR47" s="1">
        <v>4266.78</v>
      </c>
      <c r="AS47" s="1">
        <v>4315.08</v>
      </c>
      <c r="AT47" s="1">
        <v>4226.33</v>
      </c>
      <c r="AU47" s="1">
        <v>4300.4799999999996</v>
      </c>
      <c r="AW47" s="1">
        <v>4299.13</v>
      </c>
      <c r="AX47" s="1">
        <v>109.63</v>
      </c>
      <c r="AY47" s="1">
        <v>4299.21</v>
      </c>
      <c r="AZ47" s="1">
        <v>4266.17</v>
      </c>
      <c r="BA47" s="1">
        <v>100.65</v>
      </c>
      <c r="BB47" s="1">
        <v>122.17</v>
      </c>
      <c r="BC47" s="1">
        <v>115.69</v>
      </c>
      <c r="BD47" s="1">
        <v>117.26</v>
      </c>
      <c r="BE47" s="1">
        <v>113.6</v>
      </c>
      <c r="BF47" s="1">
        <v>112.16</v>
      </c>
      <c r="BG47" s="1">
        <v>123.21</v>
      </c>
      <c r="BH47" s="1">
        <v>111.8</v>
      </c>
      <c r="BI47" s="1">
        <v>117.7</v>
      </c>
      <c r="BJ47" s="1">
        <v>121.4</v>
      </c>
      <c r="BK47" s="1">
        <v>105.18</v>
      </c>
      <c r="BL47" s="1">
        <v>105.4</v>
      </c>
      <c r="BN47" s="1">
        <v>105.34</v>
      </c>
    </row>
    <row r="48" spans="1:66" x14ac:dyDescent="0.3">
      <c r="A48" s="2" t="s">
        <v>44</v>
      </c>
      <c r="C48" s="14" t="str">
        <f t="shared" si="1"/>
        <v>20262</v>
      </c>
      <c r="D48" s="3">
        <v>46077</v>
      </c>
      <c r="E48" s="21">
        <v>1870.43</v>
      </c>
      <c r="F48" s="21">
        <v>1858.65</v>
      </c>
      <c r="G48" s="21">
        <v>1835.71</v>
      </c>
      <c r="H48" s="21">
        <v>1678.47</v>
      </c>
      <c r="I48" s="21">
        <v>1756.37</v>
      </c>
      <c r="J48" s="21">
        <v>1885.71</v>
      </c>
      <c r="K48" s="21">
        <v>1725.06</v>
      </c>
      <c r="L48" s="21">
        <v>1760.45</v>
      </c>
      <c r="M48" s="21"/>
      <c r="N48" s="21">
        <v>1696.34</v>
      </c>
      <c r="O48" s="21">
        <v>1822.38</v>
      </c>
      <c r="P48" s="21">
        <v>1786.04</v>
      </c>
      <c r="Q48" s="21">
        <v>6389.26</v>
      </c>
      <c r="R48" s="20">
        <v>109.77</v>
      </c>
      <c r="S48" s="20">
        <v>96.28</v>
      </c>
      <c r="T48" s="21">
        <v>113.73</v>
      </c>
      <c r="V48" s="1">
        <v>109.07</v>
      </c>
      <c r="W48" s="1">
        <v>115.72</v>
      </c>
      <c r="X48" s="1">
        <v>116.79</v>
      </c>
      <c r="Y48" s="1">
        <v>111.39</v>
      </c>
      <c r="Z48" s="1">
        <v>112.72</v>
      </c>
      <c r="AA48" s="1">
        <v>111.86</v>
      </c>
      <c r="AB48" s="1">
        <v>115.93</v>
      </c>
      <c r="AE48" s="1">
        <v>121.6</v>
      </c>
      <c r="AF48" s="1">
        <v>112.7</v>
      </c>
      <c r="AG48" s="1">
        <v>98.93</v>
      </c>
      <c r="AP48" s="1">
        <v>4332</v>
      </c>
      <c r="AR48" s="1">
        <v>4262.9799999999996</v>
      </c>
      <c r="AS48" s="1">
        <v>4319.17</v>
      </c>
      <c r="AU48" s="1">
        <v>4299.8</v>
      </c>
      <c r="AW48" s="1">
        <v>4276.8900000000003</v>
      </c>
      <c r="AX48" s="1">
        <v>107.52</v>
      </c>
      <c r="AY48" s="1">
        <v>4312.09</v>
      </c>
      <c r="AZ48" s="1">
        <v>4266.17</v>
      </c>
      <c r="BA48" s="1">
        <v>103.13</v>
      </c>
      <c r="BB48" s="1">
        <v>121.62</v>
      </c>
      <c r="BC48" s="1">
        <v>115.7</v>
      </c>
      <c r="BD48" s="1">
        <v>118.23</v>
      </c>
      <c r="BE48" s="1">
        <v>113.34</v>
      </c>
      <c r="BF48" s="1">
        <v>112.34</v>
      </c>
      <c r="BG48" s="1">
        <v>123.21</v>
      </c>
      <c r="BH48" s="1">
        <v>112.6</v>
      </c>
      <c r="BI48" s="1">
        <v>117.7</v>
      </c>
      <c r="BJ48" s="1">
        <v>121.38</v>
      </c>
      <c r="BK48" s="1">
        <v>105.39</v>
      </c>
      <c r="BN48" s="1">
        <v>105.45</v>
      </c>
    </row>
    <row r="49" spans="1:66" x14ac:dyDescent="0.3">
      <c r="A49" s="2" t="s">
        <v>45</v>
      </c>
      <c r="C49" s="14" t="str">
        <f t="shared" si="1"/>
        <v>20262</v>
      </c>
      <c r="D49" s="3">
        <v>46076</v>
      </c>
      <c r="E49" s="21">
        <v>1860.49</v>
      </c>
      <c r="F49" s="21">
        <v>1858.65</v>
      </c>
      <c r="G49" s="21">
        <v>1864.63</v>
      </c>
      <c r="H49" s="21">
        <v>1696.79</v>
      </c>
      <c r="I49" s="21">
        <v>1772.37</v>
      </c>
      <c r="J49" s="21">
        <v>1878.33</v>
      </c>
      <c r="K49" s="21">
        <v>1790.06</v>
      </c>
      <c r="L49" s="21">
        <v>1760.45</v>
      </c>
      <c r="M49" s="21"/>
      <c r="N49" s="21">
        <v>1705.27</v>
      </c>
      <c r="O49" s="21"/>
      <c r="P49" s="21">
        <v>1793.54</v>
      </c>
      <c r="Q49" s="21">
        <v>6389.26</v>
      </c>
      <c r="R49" s="20">
        <v>110.14</v>
      </c>
      <c r="S49" s="20">
        <v>98.84</v>
      </c>
      <c r="T49" s="21">
        <v>113.86</v>
      </c>
      <c r="V49" s="1">
        <v>109</v>
      </c>
      <c r="W49" s="1">
        <v>116.11</v>
      </c>
      <c r="X49" s="1">
        <v>116.99</v>
      </c>
      <c r="Y49" s="1">
        <v>110.39</v>
      </c>
      <c r="Z49" s="1">
        <v>112.32</v>
      </c>
      <c r="AA49" s="1">
        <v>111.25</v>
      </c>
      <c r="AB49" s="1">
        <v>116.03</v>
      </c>
      <c r="AE49" s="1">
        <v>121.6</v>
      </c>
      <c r="AF49" s="1">
        <v>112.43</v>
      </c>
      <c r="AG49" s="1">
        <v>100.72</v>
      </c>
      <c r="AP49" s="1">
        <v>4320</v>
      </c>
      <c r="AR49" s="1">
        <v>4262.9799999999996</v>
      </c>
      <c r="AS49" s="1">
        <v>4337.55</v>
      </c>
      <c r="AU49" s="1">
        <v>4315.08</v>
      </c>
      <c r="AX49" s="1">
        <v>107.16</v>
      </c>
      <c r="AY49" s="1">
        <v>4333.0600000000004</v>
      </c>
      <c r="AZ49" s="1">
        <v>4266.78</v>
      </c>
      <c r="BA49" s="1">
        <v>104.56</v>
      </c>
      <c r="BB49" s="1">
        <v>121.83</v>
      </c>
      <c r="BC49" s="1">
        <v>115.73</v>
      </c>
      <c r="BD49" s="1">
        <v>117.67</v>
      </c>
      <c r="BE49" s="1">
        <v>113.37</v>
      </c>
      <c r="BF49" s="1">
        <v>112.16</v>
      </c>
      <c r="BG49" s="1">
        <v>123.21</v>
      </c>
      <c r="BH49" s="1">
        <v>112.6</v>
      </c>
      <c r="BI49" s="1">
        <v>117.32</v>
      </c>
      <c r="BJ49" s="1">
        <v>121.51</v>
      </c>
      <c r="BK49" s="1">
        <v>105.18</v>
      </c>
      <c r="BL49" s="1">
        <v>105.06</v>
      </c>
      <c r="BN49" s="1">
        <v>105.34</v>
      </c>
    </row>
    <row r="50" spans="1:66" x14ac:dyDescent="0.3">
      <c r="A50" s="2" t="s">
        <v>46</v>
      </c>
      <c r="C50" s="14" t="str">
        <f t="shared" si="1"/>
        <v>20262</v>
      </c>
      <c r="D50" s="3">
        <v>46073</v>
      </c>
      <c r="E50" s="21">
        <v>1877.05</v>
      </c>
      <c r="F50" s="21">
        <v>1858.65</v>
      </c>
      <c r="G50" s="21">
        <v>1864.63</v>
      </c>
      <c r="H50" s="21">
        <v>1722.38</v>
      </c>
      <c r="I50" s="21">
        <v>1772.37</v>
      </c>
      <c r="J50" s="21">
        <v>1878.33</v>
      </c>
      <c r="K50" s="21">
        <v>1790.06</v>
      </c>
      <c r="L50" s="21">
        <v>1708.88</v>
      </c>
      <c r="M50" s="21">
        <v>1585.38</v>
      </c>
      <c r="N50" s="21">
        <v>1730.44</v>
      </c>
      <c r="O50" s="21">
        <v>1786.33</v>
      </c>
      <c r="P50" s="21">
        <v>1793.54</v>
      </c>
      <c r="Q50" s="21">
        <v>6432.12</v>
      </c>
      <c r="R50" s="20">
        <v>111.41</v>
      </c>
      <c r="S50" s="20">
        <v>98.85</v>
      </c>
      <c r="T50" s="21">
        <v>113.7</v>
      </c>
      <c r="V50" s="1">
        <v>109.81</v>
      </c>
      <c r="W50" s="1">
        <v>115.85</v>
      </c>
      <c r="X50" s="1">
        <v>117.39</v>
      </c>
      <c r="Y50" s="1">
        <v>112.03</v>
      </c>
      <c r="Z50" s="1">
        <v>112.52</v>
      </c>
      <c r="AA50" s="1">
        <v>112.25</v>
      </c>
      <c r="AB50" s="1">
        <v>116.53</v>
      </c>
      <c r="AC50" s="1">
        <v>109.21</v>
      </c>
      <c r="AE50" s="1">
        <v>121.88</v>
      </c>
      <c r="AF50" s="1">
        <v>114.63</v>
      </c>
      <c r="AG50" s="1">
        <v>99.96</v>
      </c>
      <c r="AH50" s="1">
        <v>30</v>
      </c>
      <c r="AI50" s="1">
        <v>30</v>
      </c>
      <c r="AL50" s="1">
        <v>30</v>
      </c>
      <c r="AN50" s="1">
        <v>4003.89</v>
      </c>
      <c r="AO50" s="1">
        <v>7</v>
      </c>
      <c r="AP50" s="1">
        <v>4320</v>
      </c>
      <c r="AQ50" s="1">
        <v>4428.55</v>
      </c>
      <c r="AR50" s="1">
        <v>4244.03</v>
      </c>
      <c r="AS50" s="1">
        <v>4374.71</v>
      </c>
      <c r="AT50" s="1">
        <v>4305.1899999999996</v>
      </c>
      <c r="AU50" s="1">
        <v>4315.08</v>
      </c>
      <c r="AV50" s="1">
        <v>30</v>
      </c>
      <c r="AW50" s="1">
        <v>4297.1099999999997</v>
      </c>
      <c r="AX50" s="1">
        <v>107.24</v>
      </c>
      <c r="AY50" s="1">
        <v>4300.1400000000003</v>
      </c>
      <c r="AZ50" s="1">
        <v>4266.78</v>
      </c>
      <c r="BA50" s="1">
        <v>103.96</v>
      </c>
      <c r="BB50" s="1">
        <v>122.74</v>
      </c>
      <c r="BC50" s="1">
        <v>116.44</v>
      </c>
      <c r="BD50" s="1">
        <v>118.98</v>
      </c>
      <c r="BE50" s="1">
        <v>114.52</v>
      </c>
      <c r="BF50" s="1">
        <v>114.43</v>
      </c>
      <c r="BG50" s="1">
        <v>123.41</v>
      </c>
      <c r="BH50" s="1">
        <v>113.67</v>
      </c>
      <c r="BI50" s="1">
        <v>117.32</v>
      </c>
      <c r="BJ50" s="1">
        <v>120.9</v>
      </c>
      <c r="BK50" s="1">
        <v>105.18</v>
      </c>
      <c r="BL50" s="1">
        <v>105.73</v>
      </c>
      <c r="BN50" s="1">
        <v>105.34</v>
      </c>
    </row>
    <row r="51" spans="1:66" x14ac:dyDescent="0.3">
      <c r="A51" s="2" t="s">
        <v>47</v>
      </c>
      <c r="C51" s="14" t="str">
        <f t="shared" si="1"/>
        <v>20262</v>
      </c>
      <c r="D51" s="3">
        <v>46072</v>
      </c>
      <c r="E51" s="21">
        <v>1883.6</v>
      </c>
      <c r="F51" s="21">
        <v>1872.21</v>
      </c>
      <c r="G51" s="21">
        <v>1841.6</v>
      </c>
      <c r="H51" s="21"/>
      <c r="I51" s="21">
        <v>1811.93</v>
      </c>
      <c r="J51" s="21">
        <v>1881.66</v>
      </c>
      <c r="K51" s="21">
        <v>1790.06</v>
      </c>
      <c r="L51" s="21"/>
      <c r="M51" s="21"/>
      <c r="N51" s="21">
        <v>1730.44</v>
      </c>
      <c r="O51" s="21"/>
      <c r="P51" s="21">
        <v>1782.3</v>
      </c>
      <c r="Q51" s="21">
        <v>6420.58</v>
      </c>
      <c r="R51" s="20">
        <v>111.41</v>
      </c>
      <c r="S51" s="20">
        <v>98.54</v>
      </c>
      <c r="T51" s="21">
        <v>114.55</v>
      </c>
      <c r="V51" s="1">
        <v>109.47</v>
      </c>
      <c r="W51" s="1">
        <v>116.44</v>
      </c>
      <c r="X51" s="1">
        <v>117.39</v>
      </c>
      <c r="Y51" s="1">
        <v>112.85</v>
      </c>
      <c r="Z51" s="1">
        <v>113.91</v>
      </c>
      <c r="AA51" s="1">
        <v>112.4</v>
      </c>
      <c r="AB51" s="1">
        <v>116.43</v>
      </c>
      <c r="AE51" s="1">
        <v>122.85</v>
      </c>
      <c r="AF51" s="1">
        <v>114.48</v>
      </c>
      <c r="AG51" s="1">
        <v>100.26</v>
      </c>
      <c r="AN51" s="1">
        <v>4003.89</v>
      </c>
      <c r="AP51" s="1">
        <v>4320</v>
      </c>
      <c r="AQ51" s="1">
        <v>4428.55</v>
      </c>
      <c r="AR51" s="1">
        <v>4244.03</v>
      </c>
      <c r="AS51" s="1">
        <v>4374.71</v>
      </c>
      <c r="AU51" s="1">
        <v>4309.3900000000003</v>
      </c>
      <c r="AW51" s="1">
        <v>4297.1099999999997</v>
      </c>
      <c r="AX51" s="1">
        <v>108.91</v>
      </c>
      <c r="AY51" s="1">
        <v>4300.1400000000003</v>
      </c>
      <c r="AZ51" s="1">
        <v>4266.78</v>
      </c>
      <c r="BA51" s="1">
        <v>104.52</v>
      </c>
      <c r="BB51" s="1">
        <v>122.42</v>
      </c>
      <c r="BC51" s="1">
        <v>116</v>
      </c>
      <c r="BD51" s="1">
        <v>118.7</v>
      </c>
      <c r="BE51" s="1">
        <v>114.35</v>
      </c>
      <c r="BF51" s="1">
        <v>114.73</v>
      </c>
      <c r="BG51" s="1">
        <v>124.61</v>
      </c>
      <c r="BH51" s="1">
        <v>113.33</v>
      </c>
      <c r="BI51" s="1">
        <v>117.2</v>
      </c>
      <c r="BJ51" s="1">
        <v>120.88</v>
      </c>
      <c r="BK51" s="1">
        <v>106.84</v>
      </c>
      <c r="BL51" s="1">
        <v>107.06</v>
      </c>
      <c r="BN51" s="1">
        <v>107.01</v>
      </c>
    </row>
    <row r="52" spans="1:66" x14ac:dyDescent="0.3">
      <c r="A52" s="2" t="s">
        <v>48</v>
      </c>
      <c r="C52" s="14" t="str">
        <f t="shared" si="1"/>
        <v>20262</v>
      </c>
      <c r="D52" s="3">
        <v>46071</v>
      </c>
      <c r="E52" s="21">
        <v>1886.91</v>
      </c>
      <c r="F52" s="21">
        <v>1872.21</v>
      </c>
      <c r="G52" s="21">
        <v>1861.38</v>
      </c>
      <c r="H52" s="21"/>
      <c r="I52" s="21">
        <v>1837.64</v>
      </c>
      <c r="J52" s="21">
        <v>1831.25</v>
      </c>
      <c r="K52" s="21">
        <v>1740.06</v>
      </c>
      <c r="L52" s="21"/>
      <c r="M52" s="21"/>
      <c r="N52" s="21">
        <v>1712.31</v>
      </c>
      <c r="O52" s="21"/>
      <c r="P52" s="21">
        <v>1757.3</v>
      </c>
      <c r="Q52" s="21">
        <v>6433.86</v>
      </c>
      <c r="R52" s="20">
        <v>111.77</v>
      </c>
      <c r="S52" s="20">
        <v>98.53</v>
      </c>
      <c r="T52" s="21">
        <v>114.55</v>
      </c>
      <c r="V52" s="1">
        <v>109.4</v>
      </c>
      <c r="W52" s="1">
        <v>116.42</v>
      </c>
      <c r="X52" s="1">
        <v>117.39</v>
      </c>
      <c r="Y52" s="1">
        <v>112.38</v>
      </c>
      <c r="Z52" s="1">
        <v>113.91</v>
      </c>
      <c r="AA52" s="1">
        <v>112.55</v>
      </c>
      <c r="AB52" s="1">
        <v>116.33</v>
      </c>
      <c r="AE52" s="1">
        <v>122.98</v>
      </c>
      <c r="AF52" s="1">
        <v>114.89</v>
      </c>
      <c r="AG52" s="1">
        <v>100.32</v>
      </c>
      <c r="AO52" s="1">
        <v>7</v>
      </c>
      <c r="AP52" s="1">
        <v>4250</v>
      </c>
      <c r="AR52" s="1">
        <v>4203.1099999999997</v>
      </c>
      <c r="AS52" s="1">
        <v>4387.09</v>
      </c>
      <c r="AT52" s="1">
        <v>4305.1899999999996</v>
      </c>
      <c r="AU52" s="1">
        <v>4297.1099999999997</v>
      </c>
      <c r="AW52" s="1">
        <v>4297.1099999999997</v>
      </c>
      <c r="AX52" s="1">
        <v>111.53</v>
      </c>
      <c r="AY52" s="1">
        <v>4254.3100000000004</v>
      </c>
      <c r="BA52" s="1">
        <v>104.95</v>
      </c>
      <c r="BB52" s="1">
        <v>122.07</v>
      </c>
      <c r="BC52" s="1">
        <v>116.95</v>
      </c>
      <c r="BD52" s="1">
        <v>118.8</v>
      </c>
      <c r="BE52" s="1">
        <v>113.57</v>
      </c>
      <c r="BF52" s="1">
        <v>114.68</v>
      </c>
      <c r="BG52" s="1">
        <v>124.81</v>
      </c>
      <c r="BH52" s="1">
        <v>112.2</v>
      </c>
      <c r="BI52" s="1">
        <v>117.2</v>
      </c>
      <c r="BJ52" s="1">
        <v>120.86</v>
      </c>
      <c r="BK52" s="1">
        <v>106.84</v>
      </c>
      <c r="BL52" s="1">
        <v>107.06</v>
      </c>
      <c r="BN52" s="1">
        <v>107.01</v>
      </c>
    </row>
    <row r="53" spans="1:66" x14ac:dyDescent="0.3">
      <c r="A53" s="2" t="s">
        <v>49</v>
      </c>
      <c r="C53" s="14" t="str">
        <f t="shared" si="1"/>
        <v>20262</v>
      </c>
      <c r="D53" s="3">
        <v>46066</v>
      </c>
      <c r="E53" s="21">
        <v>1873.67</v>
      </c>
      <c r="F53" s="21">
        <v>1881.4</v>
      </c>
      <c r="G53" s="21">
        <v>1881.36</v>
      </c>
      <c r="H53" s="21"/>
      <c r="I53" s="21">
        <v>1837.64</v>
      </c>
      <c r="J53" s="21">
        <v>1831.25</v>
      </c>
      <c r="K53" s="21">
        <v>1727.62</v>
      </c>
      <c r="L53" s="21"/>
      <c r="M53" s="21"/>
      <c r="N53" s="21">
        <v>1724.23</v>
      </c>
      <c r="O53" s="21"/>
      <c r="P53" s="21">
        <v>1751.08</v>
      </c>
      <c r="Q53" s="21">
        <v>6382.52</v>
      </c>
      <c r="R53" s="20">
        <v>111.77</v>
      </c>
      <c r="S53" s="20">
        <v>97.99</v>
      </c>
      <c r="T53" s="21">
        <v>114.1</v>
      </c>
      <c r="V53" s="1">
        <v>109.2</v>
      </c>
      <c r="W53" s="1">
        <v>115.93</v>
      </c>
      <c r="X53" s="1">
        <v>117.49</v>
      </c>
      <c r="Y53" s="1">
        <v>112.79</v>
      </c>
      <c r="Z53" s="1">
        <v>113.21</v>
      </c>
      <c r="AA53" s="1">
        <v>113.01</v>
      </c>
      <c r="AB53" s="1">
        <v>116.43</v>
      </c>
      <c r="AE53" s="1">
        <v>122.92</v>
      </c>
      <c r="AF53" s="1">
        <v>115.03</v>
      </c>
      <c r="AG53" s="1">
        <v>100.01</v>
      </c>
      <c r="AN53" s="1">
        <v>4292.8599999999997</v>
      </c>
      <c r="AO53" s="1">
        <v>7</v>
      </c>
      <c r="AP53" s="1">
        <v>4241.2299999999996</v>
      </c>
      <c r="AQ53" s="1">
        <v>4295.09</v>
      </c>
      <c r="AR53" s="1">
        <v>4217.95</v>
      </c>
      <c r="AS53" s="1">
        <v>4281.9399999999996</v>
      </c>
      <c r="AT53" s="1">
        <v>4305.1899999999996</v>
      </c>
      <c r="AU53" s="1">
        <v>4303.68</v>
      </c>
      <c r="AV53" s="1">
        <v>30</v>
      </c>
      <c r="AW53" s="1">
        <v>4241.68</v>
      </c>
      <c r="AX53" s="1">
        <v>112.56</v>
      </c>
      <c r="AY53" s="1">
        <v>4206.1099999999997</v>
      </c>
      <c r="AZ53" s="1">
        <v>4206.1099999999997</v>
      </c>
      <c r="BA53" s="1">
        <v>101.32</v>
      </c>
      <c r="BB53" s="1">
        <v>122.34</v>
      </c>
      <c r="BC53" s="1">
        <v>116.39</v>
      </c>
      <c r="BD53" s="1">
        <v>118.45</v>
      </c>
      <c r="BE53" s="1">
        <v>114.22</v>
      </c>
      <c r="BF53" s="1">
        <v>113.81</v>
      </c>
      <c r="BG53" s="1">
        <v>124.01</v>
      </c>
      <c r="BH53" s="1">
        <v>112.8</v>
      </c>
      <c r="BI53" s="1">
        <v>117.2</v>
      </c>
      <c r="BJ53" s="1">
        <v>121.72</v>
      </c>
      <c r="BK53" s="1">
        <v>107.18</v>
      </c>
      <c r="BL53" s="1">
        <v>107.39</v>
      </c>
      <c r="BN53" s="1">
        <v>107.34</v>
      </c>
    </row>
    <row r="54" spans="1:66" x14ac:dyDescent="0.3">
      <c r="A54" s="2" t="s">
        <v>50</v>
      </c>
      <c r="C54" s="14" t="str">
        <f t="shared" si="1"/>
        <v>20262</v>
      </c>
      <c r="D54" s="3">
        <v>46065</v>
      </c>
      <c r="E54" s="21">
        <v>1890.15</v>
      </c>
      <c r="F54" s="21">
        <v>1931.2</v>
      </c>
      <c r="G54" s="21">
        <v>1891.25</v>
      </c>
      <c r="H54" s="21"/>
      <c r="I54" s="21">
        <v>1837.64</v>
      </c>
      <c r="J54" s="21">
        <v>1841.14</v>
      </c>
      <c r="K54" s="21">
        <v>1727.62</v>
      </c>
      <c r="L54" s="21"/>
      <c r="M54" s="21"/>
      <c r="N54" s="21">
        <v>1738.26</v>
      </c>
      <c r="O54" s="21"/>
      <c r="P54" s="21">
        <v>1758.57</v>
      </c>
      <c r="Q54" s="21">
        <v>6471.4</v>
      </c>
      <c r="R54" s="20">
        <v>110.63</v>
      </c>
      <c r="S54" s="20">
        <v>97.98</v>
      </c>
      <c r="T54" s="21">
        <v>113.29</v>
      </c>
      <c r="V54" s="1">
        <v>108.75</v>
      </c>
      <c r="W54" s="1">
        <v>115.52</v>
      </c>
      <c r="X54" s="1">
        <v>117.09</v>
      </c>
      <c r="Y54" s="1">
        <v>112.68</v>
      </c>
      <c r="Z54" s="1">
        <v>113.02</v>
      </c>
      <c r="AA54" s="1">
        <v>112.79</v>
      </c>
      <c r="AB54" s="1">
        <v>116.13</v>
      </c>
      <c r="AC54" s="1">
        <v>109.21</v>
      </c>
      <c r="AE54" s="1">
        <v>122.17</v>
      </c>
      <c r="AF54" s="1">
        <v>115.01</v>
      </c>
      <c r="AG54" s="1">
        <v>100.01</v>
      </c>
      <c r="AN54" s="1">
        <v>4292.8599999999997</v>
      </c>
      <c r="AO54" s="1">
        <v>7</v>
      </c>
      <c r="AP54" s="1">
        <v>4241.2299999999996</v>
      </c>
      <c r="AQ54" s="1">
        <v>4295.09</v>
      </c>
      <c r="AR54" s="1">
        <v>4217.95</v>
      </c>
      <c r="AS54" s="1">
        <v>4281.9399999999996</v>
      </c>
      <c r="AT54" s="1">
        <v>4281.05</v>
      </c>
      <c r="AU54" s="1">
        <v>4303.68</v>
      </c>
      <c r="AV54" s="1">
        <v>30</v>
      </c>
      <c r="AW54" s="1">
        <v>4255.7</v>
      </c>
      <c r="AX54" s="1">
        <v>111.09</v>
      </c>
      <c r="AY54" s="1">
        <v>4206.1099999999997</v>
      </c>
      <c r="AZ54" s="1">
        <v>4206.1099999999997</v>
      </c>
      <c r="BA54" s="1">
        <v>101.3</v>
      </c>
      <c r="BB54" s="1">
        <v>122.24</v>
      </c>
      <c r="BC54" s="1">
        <v>115.38</v>
      </c>
      <c r="BD54" s="1">
        <v>118.07</v>
      </c>
      <c r="BE54" s="1">
        <v>113.98</v>
      </c>
      <c r="BF54" s="1">
        <v>113.24</v>
      </c>
      <c r="BG54" s="1">
        <v>123.61</v>
      </c>
      <c r="BH54" s="1">
        <v>113.04</v>
      </c>
      <c r="BI54" s="1">
        <v>117.2</v>
      </c>
      <c r="BJ54" s="1">
        <v>121.69</v>
      </c>
      <c r="BK54" s="1">
        <v>107.18</v>
      </c>
      <c r="BL54" s="1">
        <v>107.39</v>
      </c>
      <c r="BN54" s="1">
        <v>107.34</v>
      </c>
    </row>
    <row r="55" spans="1:66" x14ac:dyDescent="0.3">
      <c r="A55" s="2" t="s">
        <v>51</v>
      </c>
      <c r="C55" s="14" t="str">
        <f t="shared" si="1"/>
        <v>20262</v>
      </c>
      <c r="D55" s="3">
        <v>46064</v>
      </c>
      <c r="E55" s="21">
        <v>1890.15</v>
      </c>
      <c r="F55" s="21">
        <v>1931.2</v>
      </c>
      <c r="G55" s="21">
        <v>1926.45</v>
      </c>
      <c r="H55" s="21"/>
      <c r="I55" s="21">
        <v>1831.71</v>
      </c>
      <c r="J55" s="21">
        <v>1841.14</v>
      </c>
      <c r="K55" s="21">
        <v>1727.62</v>
      </c>
      <c r="L55" s="21"/>
      <c r="M55" s="21"/>
      <c r="N55" s="21">
        <v>1716.02</v>
      </c>
      <c r="O55" s="21"/>
      <c r="P55" s="21">
        <v>1758.57</v>
      </c>
      <c r="Q55" s="21">
        <v>6471.4</v>
      </c>
      <c r="R55" s="20">
        <v>109.63</v>
      </c>
      <c r="S55" s="20">
        <v>96.6</v>
      </c>
      <c r="T55" s="21">
        <v>112.46</v>
      </c>
      <c r="V55" s="1">
        <v>108.55</v>
      </c>
      <c r="W55" s="1">
        <v>115.5</v>
      </c>
      <c r="X55" s="1">
        <v>116.59</v>
      </c>
      <c r="Y55" s="1">
        <v>112.38</v>
      </c>
      <c r="Z55" s="1">
        <v>112.62</v>
      </c>
      <c r="AA55" s="1">
        <v>112.39</v>
      </c>
      <c r="AB55" s="1">
        <v>115.63</v>
      </c>
      <c r="AC55" s="1">
        <v>109.03</v>
      </c>
      <c r="AE55" s="1">
        <v>121.8</v>
      </c>
      <c r="AF55" s="1">
        <v>114.04</v>
      </c>
      <c r="AG55" s="1">
        <v>99.17</v>
      </c>
      <c r="AN55" s="1">
        <v>4292.8599999999997</v>
      </c>
      <c r="AP55" s="1">
        <v>4263.28</v>
      </c>
      <c r="AQ55" s="1">
        <v>4295.09</v>
      </c>
      <c r="AR55" s="1">
        <v>4234.42</v>
      </c>
      <c r="AS55" s="1">
        <v>4281.9399999999996</v>
      </c>
      <c r="AT55" s="1">
        <v>4208.6400000000003</v>
      </c>
      <c r="AU55" s="1">
        <v>4313.3599999999997</v>
      </c>
      <c r="AV55" s="1">
        <v>30</v>
      </c>
      <c r="AW55" s="1">
        <v>4255.7</v>
      </c>
      <c r="AX55" s="1">
        <v>111.48</v>
      </c>
      <c r="AY55" s="1">
        <v>4243.5200000000004</v>
      </c>
      <c r="AZ55" s="1">
        <v>4206.1099999999997</v>
      </c>
      <c r="BA55" s="1">
        <v>107.23</v>
      </c>
      <c r="BB55" s="1">
        <v>120.98</v>
      </c>
      <c r="BC55" s="1">
        <v>114.03</v>
      </c>
      <c r="BD55" s="1">
        <v>116.68</v>
      </c>
      <c r="BE55" s="1">
        <v>114.25</v>
      </c>
      <c r="BF55" s="1">
        <v>113.05</v>
      </c>
      <c r="BG55" s="1">
        <v>123.61</v>
      </c>
      <c r="BH55" s="1">
        <v>113.04</v>
      </c>
      <c r="BI55" s="1">
        <v>117.2</v>
      </c>
      <c r="BJ55" s="1">
        <v>121.49</v>
      </c>
      <c r="BK55" s="1">
        <v>105.84</v>
      </c>
      <c r="BL55" s="1">
        <v>106.23</v>
      </c>
      <c r="BN55" s="1">
        <v>106.01</v>
      </c>
    </row>
    <row r="56" spans="1:66" x14ac:dyDescent="0.3">
      <c r="A56" s="2" t="s">
        <v>52</v>
      </c>
      <c r="C56" s="14" t="str">
        <f t="shared" si="1"/>
        <v>20262</v>
      </c>
      <c r="D56" s="3">
        <v>46063</v>
      </c>
      <c r="E56" s="21">
        <v>1903.39</v>
      </c>
      <c r="F56" s="21">
        <v>1931.2</v>
      </c>
      <c r="G56" s="21">
        <v>1938.81</v>
      </c>
      <c r="H56" s="21"/>
      <c r="I56" s="21">
        <v>1831.71</v>
      </c>
      <c r="J56" s="21">
        <v>1834.47</v>
      </c>
      <c r="K56" s="21">
        <v>1727.62</v>
      </c>
      <c r="L56" s="21"/>
      <c r="M56" s="21"/>
      <c r="N56" s="21">
        <v>1681.79</v>
      </c>
      <c r="O56" s="21"/>
      <c r="P56" s="21">
        <v>1758.57</v>
      </c>
      <c r="Q56" s="21">
        <v>6496.4</v>
      </c>
      <c r="R56" s="20">
        <v>110.49</v>
      </c>
      <c r="S56" s="20">
        <v>96.71</v>
      </c>
      <c r="T56" s="21">
        <v>113.28</v>
      </c>
      <c r="V56" s="1">
        <v>108.54</v>
      </c>
      <c r="W56" s="1">
        <v>115.29</v>
      </c>
      <c r="X56" s="1">
        <v>116.39</v>
      </c>
      <c r="Y56" s="1">
        <v>112.33</v>
      </c>
      <c r="Z56" s="1">
        <v>112.82</v>
      </c>
      <c r="AA56" s="1">
        <v>113.78</v>
      </c>
      <c r="AB56" s="1">
        <v>115.53</v>
      </c>
      <c r="AC56" s="1">
        <v>108.72</v>
      </c>
      <c r="AE56" s="1">
        <v>121.55</v>
      </c>
      <c r="AF56" s="1">
        <v>113.8</v>
      </c>
      <c r="AG56" s="1">
        <v>99.24</v>
      </c>
      <c r="AN56" s="1">
        <v>4165.67</v>
      </c>
      <c r="AP56" s="1">
        <v>4261.72</v>
      </c>
      <c r="AQ56" s="1">
        <v>4295.09</v>
      </c>
      <c r="AR56" s="1">
        <v>4128.59</v>
      </c>
      <c r="AS56" s="1">
        <v>4230.67</v>
      </c>
      <c r="AT56" s="1">
        <v>4208.6400000000003</v>
      </c>
      <c r="AU56" s="1">
        <v>4332.7299999999996</v>
      </c>
      <c r="AW56" s="1">
        <v>4279.16</v>
      </c>
      <c r="AX56" s="1">
        <v>112.06</v>
      </c>
      <c r="AY56" s="1">
        <v>4173.25</v>
      </c>
      <c r="BA56" s="1">
        <v>109.68</v>
      </c>
      <c r="BB56" s="1">
        <v>121.03</v>
      </c>
      <c r="BC56" s="1">
        <v>115.14</v>
      </c>
      <c r="BD56" s="1">
        <v>116.3</v>
      </c>
      <c r="BE56" s="1">
        <v>114.25</v>
      </c>
      <c r="BF56" s="1">
        <v>113.05</v>
      </c>
      <c r="BG56" s="1">
        <v>123.41</v>
      </c>
      <c r="BH56" s="1">
        <v>112.4</v>
      </c>
      <c r="BI56" s="1">
        <v>117.2</v>
      </c>
      <c r="BJ56" s="1">
        <v>121.27</v>
      </c>
      <c r="BK56" s="1">
        <v>106.51</v>
      </c>
      <c r="BL56" s="1">
        <v>107.06</v>
      </c>
      <c r="BN56" s="1">
        <v>106.67</v>
      </c>
    </row>
    <row r="57" spans="1:66" x14ac:dyDescent="0.3">
      <c r="A57" s="2" t="s">
        <v>53</v>
      </c>
      <c r="C57" s="14" t="str">
        <f t="shared" si="1"/>
        <v>20262</v>
      </c>
      <c r="D57" s="3">
        <v>46062</v>
      </c>
      <c r="E57" s="21">
        <v>1903.39</v>
      </c>
      <c r="F57" s="21">
        <v>1931.2</v>
      </c>
      <c r="G57" s="21">
        <v>1938.81</v>
      </c>
      <c r="H57" s="21"/>
      <c r="I57" s="21">
        <v>1831.71</v>
      </c>
      <c r="J57" s="21">
        <v>1820.32</v>
      </c>
      <c r="K57" s="21">
        <v>1707.7</v>
      </c>
      <c r="L57" s="21"/>
      <c r="M57" s="21"/>
      <c r="N57" s="21">
        <v>1701.74</v>
      </c>
      <c r="O57" s="21"/>
      <c r="P57" s="21">
        <v>1748.61</v>
      </c>
      <c r="Q57" s="21">
        <v>6449.38</v>
      </c>
      <c r="R57" s="20">
        <v>110.49</v>
      </c>
      <c r="S57" s="20">
        <v>96.46</v>
      </c>
      <c r="T57" s="21">
        <v>112.45</v>
      </c>
      <c r="V57" s="1">
        <v>108.54</v>
      </c>
      <c r="W57" s="1">
        <v>115.27</v>
      </c>
      <c r="X57" s="1">
        <v>116.54</v>
      </c>
      <c r="Y57" s="1">
        <v>112.57</v>
      </c>
      <c r="Z57" s="1">
        <v>112.22</v>
      </c>
      <c r="AA57" s="1">
        <v>113.78</v>
      </c>
      <c r="AB57" s="1">
        <v>116.23</v>
      </c>
      <c r="AC57" s="1">
        <v>109.17</v>
      </c>
      <c r="AE57" s="1">
        <v>122.23</v>
      </c>
      <c r="AF57" s="1">
        <v>112.94</v>
      </c>
      <c r="AG57" s="1">
        <v>98.8</v>
      </c>
      <c r="AN57" s="1">
        <v>4071.3</v>
      </c>
      <c r="AP57" s="1">
        <v>4252.8999999999996</v>
      </c>
      <c r="AR57" s="1">
        <v>4128.59</v>
      </c>
      <c r="AS57" s="1">
        <v>4230.67</v>
      </c>
      <c r="AT57" s="1">
        <v>4208.6400000000003</v>
      </c>
      <c r="AU57" s="1">
        <v>4356.93</v>
      </c>
      <c r="AW57" s="1">
        <v>4279.16</v>
      </c>
      <c r="AX57" s="1">
        <v>112.05</v>
      </c>
      <c r="AY57" s="1">
        <v>4173.25</v>
      </c>
      <c r="AZ57" s="1">
        <v>4335.0200000000004</v>
      </c>
      <c r="BA57" s="1">
        <v>110.28</v>
      </c>
      <c r="BB57" s="1">
        <v>121.28</v>
      </c>
      <c r="BC57" s="1">
        <v>115.32</v>
      </c>
      <c r="BD57" s="1">
        <v>116.68</v>
      </c>
      <c r="BE57" s="1">
        <v>113.85</v>
      </c>
      <c r="BF57" s="1">
        <v>112.38</v>
      </c>
      <c r="BG57" s="1">
        <v>124.2</v>
      </c>
      <c r="BH57" s="1">
        <v>112.7</v>
      </c>
      <c r="BI57" s="1">
        <v>117.2</v>
      </c>
      <c r="BJ57" s="1">
        <v>121.25</v>
      </c>
      <c r="BK57" s="1">
        <v>106.18</v>
      </c>
      <c r="BL57" s="1">
        <v>106.73</v>
      </c>
      <c r="BN57" s="1">
        <v>106.34</v>
      </c>
    </row>
    <row r="58" spans="1:66" x14ac:dyDescent="0.3">
      <c r="A58" s="2" t="s">
        <v>54</v>
      </c>
      <c r="C58" s="14" t="str">
        <f t="shared" si="1"/>
        <v>20262</v>
      </c>
      <c r="D58" s="3">
        <v>46059</v>
      </c>
      <c r="E58" s="21">
        <v>1929.81</v>
      </c>
      <c r="F58" s="21">
        <v>1921.73</v>
      </c>
      <c r="G58" s="21">
        <v>1951.17</v>
      </c>
      <c r="H58" s="21"/>
      <c r="I58" s="21">
        <v>1831.71</v>
      </c>
      <c r="J58" s="21">
        <v>1818.65</v>
      </c>
      <c r="K58" s="21">
        <v>1683.06</v>
      </c>
      <c r="L58" s="21"/>
      <c r="M58" s="21"/>
      <c r="N58" s="21">
        <v>1696.28</v>
      </c>
      <c r="O58" s="21"/>
      <c r="P58" s="21">
        <v>1720.59</v>
      </c>
      <c r="Q58" s="21">
        <v>6461.6</v>
      </c>
      <c r="R58" s="20">
        <v>111.13</v>
      </c>
      <c r="S58" s="20">
        <v>96.43</v>
      </c>
      <c r="T58" s="21">
        <v>113.98</v>
      </c>
      <c r="V58" s="1">
        <v>109.3</v>
      </c>
      <c r="W58" s="1">
        <v>116.14</v>
      </c>
      <c r="X58" s="1">
        <v>117.41</v>
      </c>
      <c r="Y58" s="1">
        <v>113.15</v>
      </c>
      <c r="Z58" s="1">
        <v>113.61</v>
      </c>
      <c r="AA58" s="1">
        <v>113.08</v>
      </c>
      <c r="AB58" s="1">
        <v>116.66</v>
      </c>
      <c r="AC58" s="1">
        <v>110.83</v>
      </c>
      <c r="AE58" s="1">
        <v>123.03</v>
      </c>
      <c r="AF58" s="1">
        <v>115.32</v>
      </c>
      <c r="AG58" s="1">
        <v>99.52</v>
      </c>
      <c r="AN58" s="1">
        <v>4071.3</v>
      </c>
      <c r="AP58" s="1">
        <v>4263</v>
      </c>
      <c r="AQ58" s="1">
        <v>4307.22</v>
      </c>
      <c r="AR58" s="1">
        <v>4132.3</v>
      </c>
      <c r="AS58" s="1">
        <v>4208.13</v>
      </c>
      <c r="AT58" s="1">
        <v>4207.37</v>
      </c>
      <c r="AU58" s="1">
        <v>4319.5</v>
      </c>
      <c r="AW58" s="1">
        <v>4299.6400000000003</v>
      </c>
      <c r="AX58" s="1">
        <v>113.43</v>
      </c>
      <c r="AY58" s="1">
        <v>4191.79</v>
      </c>
      <c r="AZ58" s="1">
        <v>4335.0200000000004</v>
      </c>
      <c r="BA58" s="1">
        <v>110.23</v>
      </c>
      <c r="BB58" s="1">
        <v>121.86</v>
      </c>
      <c r="BC58" s="1">
        <v>116.3</v>
      </c>
      <c r="BD58" s="1">
        <v>119.14</v>
      </c>
      <c r="BE58" s="1">
        <v>115.62</v>
      </c>
      <c r="BF58" s="1">
        <v>114.26</v>
      </c>
      <c r="BG58" s="1">
        <v>124.34</v>
      </c>
      <c r="BH58" s="1">
        <v>113.3</v>
      </c>
      <c r="BI58" s="1">
        <v>117.2</v>
      </c>
      <c r="BJ58" s="1">
        <v>121.4</v>
      </c>
      <c r="BK58" s="1">
        <v>108.17</v>
      </c>
      <c r="BL58" s="1">
        <v>108.39</v>
      </c>
      <c r="BN58" s="1">
        <v>108.34</v>
      </c>
    </row>
    <row r="59" spans="1:66" x14ac:dyDescent="0.3">
      <c r="A59" s="2" t="s">
        <v>55</v>
      </c>
      <c r="C59" s="14" t="str">
        <f t="shared" si="1"/>
        <v>20262</v>
      </c>
      <c r="D59" s="3">
        <v>46058</v>
      </c>
      <c r="E59" s="21">
        <v>1926.5</v>
      </c>
      <c r="F59" s="21">
        <v>1921.73</v>
      </c>
      <c r="G59" s="21">
        <v>1951.17</v>
      </c>
      <c r="H59" s="21"/>
      <c r="I59" s="21">
        <v>1831.71</v>
      </c>
      <c r="J59" s="21">
        <v>1796.66</v>
      </c>
      <c r="K59" s="21">
        <v>1661.51</v>
      </c>
      <c r="L59" s="21"/>
      <c r="M59" s="21"/>
      <c r="N59" s="21">
        <v>1668.68</v>
      </c>
      <c r="O59" s="21"/>
      <c r="P59" s="21">
        <v>1739.21</v>
      </c>
      <c r="Q59" s="21">
        <v>6520.11</v>
      </c>
      <c r="R59" s="20">
        <v>110.77</v>
      </c>
      <c r="S59" s="20">
        <v>96.11</v>
      </c>
      <c r="T59" s="21">
        <v>111.95</v>
      </c>
      <c r="V59" s="1">
        <v>109.13</v>
      </c>
      <c r="W59" s="1">
        <v>114.92</v>
      </c>
      <c r="X59" s="1">
        <v>117.41</v>
      </c>
      <c r="Y59" s="1">
        <v>112.15</v>
      </c>
      <c r="Z59" s="1">
        <v>111.88</v>
      </c>
      <c r="AA59" s="1">
        <v>113.18</v>
      </c>
      <c r="AB59" s="1">
        <v>116.61</v>
      </c>
      <c r="AC59" s="1">
        <v>110.83</v>
      </c>
      <c r="AE59" s="1">
        <v>121.82</v>
      </c>
      <c r="AF59" s="1">
        <v>113.05</v>
      </c>
      <c r="AG59" s="1">
        <v>99.79</v>
      </c>
      <c r="AN59" s="1">
        <v>4071.3</v>
      </c>
      <c r="AP59" s="1">
        <v>4263</v>
      </c>
      <c r="AQ59" s="1">
        <v>4307.22</v>
      </c>
      <c r="AR59" s="1">
        <v>4155.92</v>
      </c>
      <c r="AS59" s="1">
        <v>4175.78</v>
      </c>
      <c r="AT59" s="1">
        <v>4152.1899999999996</v>
      </c>
      <c r="AU59" s="1">
        <v>4321.75</v>
      </c>
      <c r="AW59" s="1">
        <v>4299.6400000000003</v>
      </c>
      <c r="AX59" s="1">
        <v>113.41</v>
      </c>
      <c r="AY59" s="1">
        <v>4191.79</v>
      </c>
      <c r="AZ59" s="1">
        <v>4335.0200000000004</v>
      </c>
      <c r="BA59" s="1">
        <v>104.71</v>
      </c>
      <c r="BB59" s="1">
        <v>121.41</v>
      </c>
      <c r="BC59" s="1">
        <v>115.1</v>
      </c>
      <c r="BD59" s="1">
        <v>117.55</v>
      </c>
      <c r="BE59" s="1">
        <v>113.97</v>
      </c>
      <c r="BF59" s="1">
        <v>113.98</v>
      </c>
      <c r="BG59" s="1">
        <v>123.75</v>
      </c>
      <c r="BH59" s="1">
        <v>113.3</v>
      </c>
      <c r="BI59" s="1">
        <v>117.2</v>
      </c>
      <c r="BJ59" s="1">
        <v>121.38</v>
      </c>
      <c r="BK59" s="1">
        <v>107.18</v>
      </c>
      <c r="BL59" s="1">
        <v>107.39</v>
      </c>
      <c r="BN59" s="1">
        <v>107.34</v>
      </c>
    </row>
    <row r="60" spans="1:66" x14ac:dyDescent="0.3">
      <c r="A60" s="2" t="s">
        <v>56</v>
      </c>
      <c r="C60" s="14" t="str">
        <f t="shared" si="1"/>
        <v>20262</v>
      </c>
      <c r="D60" s="3">
        <v>46057</v>
      </c>
      <c r="E60" s="21">
        <v>1906.63</v>
      </c>
      <c r="F60" s="21">
        <v>1930.72</v>
      </c>
      <c r="G60" s="21">
        <v>1951.17</v>
      </c>
      <c r="H60" s="21"/>
      <c r="I60" s="21">
        <v>1831.71</v>
      </c>
      <c r="J60" s="21">
        <v>1831.39</v>
      </c>
      <c r="K60" s="21">
        <v>1694.84</v>
      </c>
      <c r="L60" s="21"/>
      <c r="M60" s="21"/>
      <c r="N60" s="21">
        <v>1681.16</v>
      </c>
      <c r="O60" s="21"/>
      <c r="P60" s="21">
        <v>1784.68</v>
      </c>
      <c r="Q60" s="21">
        <v>6528.55</v>
      </c>
      <c r="R60" s="20">
        <v>108.63</v>
      </c>
      <c r="S60" s="20">
        <v>95.48</v>
      </c>
      <c r="T60" s="21">
        <v>111.91</v>
      </c>
      <c r="V60" s="1">
        <v>108.68</v>
      </c>
      <c r="W60" s="1">
        <v>115.24</v>
      </c>
      <c r="X60" s="1">
        <v>116.94</v>
      </c>
      <c r="Y60" s="1">
        <v>111.27</v>
      </c>
      <c r="Z60" s="1">
        <v>111.52</v>
      </c>
      <c r="AA60" s="1">
        <v>111.51</v>
      </c>
      <c r="AB60" s="1">
        <v>116.59</v>
      </c>
      <c r="AE60" s="1">
        <v>121.49</v>
      </c>
      <c r="AF60" s="1">
        <v>112.95</v>
      </c>
      <c r="AG60" s="1">
        <v>97.4</v>
      </c>
      <c r="AN60" s="1">
        <v>4071.3</v>
      </c>
      <c r="AO60" s="1">
        <v>7</v>
      </c>
      <c r="AP60" s="1">
        <v>4200</v>
      </c>
      <c r="AQ60" s="1">
        <v>4307.22</v>
      </c>
      <c r="AR60" s="1">
        <v>4158.5</v>
      </c>
      <c r="AS60" s="1">
        <v>4175.78</v>
      </c>
      <c r="AT60" s="1">
        <v>4148.96</v>
      </c>
      <c r="AU60" s="1">
        <v>4316.49</v>
      </c>
      <c r="AW60" s="1">
        <v>4276.84</v>
      </c>
      <c r="AX60" s="1">
        <v>112.15</v>
      </c>
      <c r="AY60" s="1">
        <v>4210.32</v>
      </c>
      <c r="AZ60" s="1">
        <v>4335.0200000000004</v>
      </c>
      <c r="BA60" s="1">
        <v>102.64</v>
      </c>
      <c r="BB60" s="1">
        <v>120.98</v>
      </c>
      <c r="BC60" s="1">
        <v>114.4</v>
      </c>
      <c r="BD60" s="1">
        <v>115.67</v>
      </c>
      <c r="BE60" s="1">
        <v>112.91</v>
      </c>
      <c r="BF60" s="1">
        <v>110.96</v>
      </c>
      <c r="BG60" s="1">
        <v>124.85</v>
      </c>
      <c r="BH60" s="1">
        <v>113.17</v>
      </c>
      <c r="BI60" s="1">
        <v>117.07</v>
      </c>
      <c r="BJ60" s="1">
        <v>120.77</v>
      </c>
      <c r="BK60" s="1">
        <v>105.51</v>
      </c>
      <c r="BL60" s="1">
        <v>106.06</v>
      </c>
      <c r="BN60" s="1">
        <v>105.68</v>
      </c>
    </row>
    <row r="61" spans="1:66" x14ac:dyDescent="0.3">
      <c r="A61" s="2" t="s">
        <v>57</v>
      </c>
      <c r="C61" s="14" t="str">
        <f t="shared" si="1"/>
        <v>20262</v>
      </c>
      <c r="D61" s="3">
        <v>46056</v>
      </c>
      <c r="E61" s="21">
        <v>1913.26</v>
      </c>
      <c r="F61" s="21">
        <v>1930.72</v>
      </c>
      <c r="G61" s="21">
        <v>1946.23</v>
      </c>
      <c r="H61" s="21"/>
      <c r="I61" s="21">
        <v>1831.71</v>
      </c>
      <c r="J61" s="21">
        <v>1839.72</v>
      </c>
      <c r="K61" s="21">
        <v>1694.84</v>
      </c>
      <c r="L61" s="21"/>
      <c r="M61" s="21"/>
      <c r="N61" s="21">
        <v>1682.82</v>
      </c>
      <c r="O61" s="21"/>
      <c r="P61" s="21">
        <v>1765.19</v>
      </c>
      <c r="Q61" s="21">
        <v>6702.34</v>
      </c>
      <c r="R61" s="20">
        <v>109.64</v>
      </c>
      <c r="S61" s="20">
        <v>96.09</v>
      </c>
      <c r="T61" s="21">
        <v>111.63</v>
      </c>
      <c r="V61" s="1">
        <v>108.4</v>
      </c>
      <c r="W61" s="1">
        <v>114.81</v>
      </c>
      <c r="X61" s="1">
        <v>116.24</v>
      </c>
      <c r="Y61" s="1">
        <v>111.44</v>
      </c>
      <c r="Z61" s="1">
        <v>111.12</v>
      </c>
      <c r="AA61" s="1">
        <v>112.37</v>
      </c>
      <c r="AB61" s="1">
        <v>116.14</v>
      </c>
      <c r="AE61" s="1">
        <v>121.49</v>
      </c>
      <c r="AF61" s="1">
        <v>111.9</v>
      </c>
      <c r="AG61" s="1">
        <v>97.78</v>
      </c>
      <c r="AO61" s="1">
        <v>7</v>
      </c>
      <c r="AP61" s="1">
        <v>4200</v>
      </c>
      <c r="AQ61" s="1">
        <v>4307.22</v>
      </c>
      <c r="AR61" s="1">
        <v>4176.41</v>
      </c>
      <c r="AS61" s="1">
        <v>4128.59</v>
      </c>
      <c r="AT61" s="1">
        <v>4148.96</v>
      </c>
      <c r="AU61" s="1">
        <v>4216.22</v>
      </c>
      <c r="AW61" s="1">
        <v>4284.9399999999996</v>
      </c>
      <c r="AX61" s="1">
        <v>111.8</v>
      </c>
      <c r="AY61" s="1">
        <v>4210.32</v>
      </c>
      <c r="AZ61" s="1">
        <v>4335.0200000000004</v>
      </c>
      <c r="BA61" s="1">
        <v>102.81</v>
      </c>
      <c r="BB61" s="1">
        <v>120.48</v>
      </c>
      <c r="BC61" s="1">
        <v>114.55</v>
      </c>
      <c r="BD61" s="1">
        <v>116.02</v>
      </c>
      <c r="BE61" s="1">
        <v>113.23</v>
      </c>
      <c r="BF61" s="1">
        <v>112.28</v>
      </c>
      <c r="BG61" s="1">
        <v>124.85</v>
      </c>
      <c r="BH61" s="1">
        <v>113.17</v>
      </c>
      <c r="BI61" s="1">
        <v>117.07</v>
      </c>
      <c r="BJ61" s="1">
        <v>121.15</v>
      </c>
      <c r="BK61" s="1">
        <v>105.18</v>
      </c>
      <c r="BL61" s="1">
        <v>105.4</v>
      </c>
      <c r="BN61" s="1">
        <v>105.34</v>
      </c>
    </row>
    <row r="62" spans="1:66" x14ac:dyDescent="0.3">
      <c r="A62" s="2" t="s">
        <v>58</v>
      </c>
      <c r="C62" s="14" t="str">
        <f t="shared" si="1"/>
        <v>20262</v>
      </c>
      <c r="D62" s="3">
        <v>46055</v>
      </c>
      <c r="E62" s="21">
        <v>1896.68</v>
      </c>
      <c r="F62" s="21">
        <v>1921.68</v>
      </c>
      <c r="G62" s="21">
        <v>1896.64</v>
      </c>
      <c r="H62" s="21"/>
      <c r="I62" s="21">
        <v>1831.71</v>
      </c>
      <c r="J62" s="21">
        <v>1833.26</v>
      </c>
      <c r="K62" s="21">
        <v>1694.8</v>
      </c>
      <c r="L62" s="21"/>
      <c r="M62" s="21"/>
      <c r="N62" s="21">
        <v>1697.24</v>
      </c>
      <c r="O62" s="21"/>
      <c r="P62" s="21">
        <v>1784.68</v>
      </c>
      <c r="Q62" s="21">
        <v>6516.99</v>
      </c>
      <c r="R62" s="20">
        <v>110.63</v>
      </c>
      <c r="S62" s="20">
        <v>95.28</v>
      </c>
      <c r="T62" s="21">
        <v>112.47</v>
      </c>
      <c r="V62" s="1">
        <v>108.77</v>
      </c>
      <c r="W62" s="1">
        <v>115.21</v>
      </c>
      <c r="X62" s="1">
        <v>116.34</v>
      </c>
      <c r="Y62" s="1">
        <v>110.8</v>
      </c>
      <c r="Z62" s="1">
        <v>110.92</v>
      </c>
      <c r="AA62" s="1">
        <v>115.08</v>
      </c>
      <c r="AB62" s="1">
        <v>116.14</v>
      </c>
      <c r="AE62" s="1">
        <v>122.67</v>
      </c>
      <c r="AF62" s="1">
        <v>112.31</v>
      </c>
      <c r="AG62" s="1">
        <v>99.53</v>
      </c>
      <c r="AI62" s="1">
        <v>30</v>
      </c>
      <c r="AN62" s="1">
        <v>4338.78</v>
      </c>
      <c r="AO62" s="1">
        <v>7</v>
      </c>
      <c r="AP62" s="1">
        <v>4200</v>
      </c>
      <c r="AQ62" s="1">
        <v>4307.22</v>
      </c>
      <c r="AR62" s="1">
        <v>4176.41</v>
      </c>
      <c r="AS62" s="1">
        <v>4111.07</v>
      </c>
      <c r="AT62" s="1">
        <v>4148.96</v>
      </c>
      <c r="AU62" s="1">
        <v>4292.05</v>
      </c>
      <c r="AW62" s="1">
        <v>4284.9399999999996</v>
      </c>
      <c r="AX62" s="1">
        <v>108.13</v>
      </c>
      <c r="AY62" s="1">
        <v>4210.32</v>
      </c>
      <c r="AZ62" s="1">
        <v>4305.53</v>
      </c>
      <c r="BA62" s="1">
        <v>101.26</v>
      </c>
      <c r="BB62" s="1">
        <v>121.83</v>
      </c>
      <c r="BC62" s="1">
        <v>115.19</v>
      </c>
      <c r="BD62" s="1">
        <v>116.84</v>
      </c>
      <c r="BE62" s="1">
        <v>113.25</v>
      </c>
      <c r="BF62" s="1">
        <v>112.67</v>
      </c>
      <c r="BG62" s="1">
        <v>124.85</v>
      </c>
      <c r="BH62" s="1">
        <v>113.57</v>
      </c>
      <c r="BI62" s="1">
        <v>117.45</v>
      </c>
      <c r="BJ62" s="1">
        <v>122.94</v>
      </c>
      <c r="BK62" s="1">
        <v>105.18</v>
      </c>
      <c r="BL62" s="1">
        <v>105.4</v>
      </c>
      <c r="BN62" s="1">
        <v>105.34</v>
      </c>
    </row>
    <row r="63" spans="1:66" x14ac:dyDescent="0.3">
      <c r="A63" s="2" t="s">
        <v>59</v>
      </c>
      <c r="C63" s="14" t="str">
        <f t="shared" si="1"/>
        <v>20261</v>
      </c>
      <c r="D63" s="3">
        <v>46052</v>
      </c>
      <c r="E63" s="21">
        <v>1924.73</v>
      </c>
      <c r="F63" s="21">
        <v>1920.08</v>
      </c>
      <c r="G63" s="21">
        <v>1919.8</v>
      </c>
      <c r="H63" s="21"/>
      <c r="I63" s="21">
        <v>1830.13</v>
      </c>
      <c r="J63" s="21">
        <v>1832.34</v>
      </c>
      <c r="K63" s="21">
        <v>1694.66</v>
      </c>
      <c r="L63" s="21"/>
      <c r="M63" s="21"/>
      <c r="N63" s="21">
        <v>1712.68</v>
      </c>
      <c r="O63" s="21"/>
      <c r="P63" s="21">
        <v>1784.38</v>
      </c>
      <c r="Q63" s="21">
        <v>6527.23</v>
      </c>
      <c r="R63" s="20">
        <v>110.66</v>
      </c>
      <c r="S63" s="20">
        <v>95.2</v>
      </c>
      <c r="T63" s="21">
        <v>112.74</v>
      </c>
      <c r="V63" s="1">
        <v>109.67</v>
      </c>
      <c r="W63" s="1">
        <v>115.14</v>
      </c>
      <c r="X63" s="1">
        <v>117.12</v>
      </c>
      <c r="Y63" s="1">
        <v>110.37</v>
      </c>
      <c r="Z63" s="1">
        <v>110.69</v>
      </c>
      <c r="AA63" s="1">
        <v>115.67</v>
      </c>
      <c r="AB63" s="1">
        <v>116.68</v>
      </c>
      <c r="AE63" s="1">
        <v>122.3</v>
      </c>
      <c r="AF63" s="1">
        <v>113.88</v>
      </c>
      <c r="AG63" s="1">
        <v>99.48</v>
      </c>
      <c r="AI63" s="1">
        <v>30</v>
      </c>
      <c r="AN63" s="1">
        <v>4341.5</v>
      </c>
      <c r="AO63" s="1">
        <v>7</v>
      </c>
      <c r="AP63" s="1">
        <v>4200</v>
      </c>
      <c r="AQ63" s="1">
        <v>4353.47</v>
      </c>
      <c r="AR63" s="1">
        <v>4181.3</v>
      </c>
      <c r="AS63" s="1">
        <v>4137.25</v>
      </c>
      <c r="AT63" s="1">
        <v>4162.25</v>
      </c>
      <c r="AU63" s="1">
        <v>4374.3900000000003</v>
      </c>
      <c r="AW63" s="1">
        <v>4272.71</v>
      </c>
      <c r="AX63" s="1">
        <v>106.41</v>
      </c>
      <c r="AY63" s="1">
        <v>4207.71</v>
      </c>
      <c r="AZ63" s="1">
        <v>4310.28</v>
      </c>
      <c r="BA63" s="1">
        <v>101.09</v>
      </c>
      <c r="BB63" s="1">
        <v>122.03</v>
      </c>
      <c r="BC63" s="1">
        <v>115.17</v>
      </c>
      <c r="BD63" s="1">
        <v>116.58</v>
      </c>
      <c r="BE63" s="1">
        <v>113.55</v>
      </c>
      <c r="BF63" s="1">
        <v>113.71</v>
      </c>
      <c r="BG63" s="1">
        <v>128.81</v>
      </c>
      <c r="BH63" s="1">
        <v>113.57</v>
      </c>
      <c r="BI63" s="1">
        <v>117.54</v>
      </c>
      <c r="BJ63" s="1">
        <v>123.32</v>
      </c>
      <c r="BK63" s="1">
        <v>105.17</v>
      </c>
      <c r="BL63" s="1">
        <v>105.39</v>
      </c>
      <c r="BN63" s="1">
        <v>105.33</v>
      </c>
    </row>
    <row r="64" spans="1:66" x14ac:dyDescent="0.3">
      <c r="A64" s="2" t="s">
        <v>60</v>
      </c>
      <c r="C64" s="14" t="str">
        <f t="shared" si="1"/>
        <v>20261</v>
      </c>
      <c r="D64" s="3">
        <v>46051</v>
      </c>
      <c r="E64" s="21">
        <v>1924.73</v>
      </c>
      <c r="F64" s="21">
        <v>1929.06</v>
      </c>
      <c r="G64" s="21">
        <v>1919.8</v>
      </c>
      <c r="H64" s="21"/>
      <c r="I64" s="21">
        <v>1830.13</v>
      </c>
      <c r="J64" s="21">
        <v>1864.81</v>
      </c>
      <c r="K64" s="21">
        <v>1795.4</v>
      </c>
      <c r="L64" s="21"/>
      <c r="M64" s="21"/>
      <c r="N64" s="21">
        <v>1706.11</v>
      </c>
      <c r="O64" s="21"/>
      <c r="P64" s="21">
        <v>1784.38</v>
      </c>
      <c r="Q64" s="21">
        <v>6527.23</v>
      </c>
      <c r="R64" s="20">
        <v>110.6</v>
      </c>
      <c r="S64" s="20">
        <v>94.82</v>
      </c>
      <c r="T64" s="21">
        <v>112.73</v>
      </c>
      <c r="V64" s="1">
        <v>109.69</v>
      </c>
      <c r="W64" s="1">
        <v>115.12</v>
      </c>
      <c r="X64" s="1">
        <v>117.91</v>
      </c>
      <c r="Y64" s="1">
        <v>110.9</v>
      </c>
      <c r="Z64" s="1">
        <v>110.89</v>
      </c>
      <c r="AA64" s="1">
        <v>115.05</v>
      </c>
      <c r="AB64" s="1">
        <v>117.79</v>
      </c>
      <c r="AE64" s="1">
        <v>123.79</v>
      </c>
      <c r="AF64" s="1">
        <v>113.87</v>
      </c>
      <c r="AG64" s="1">
        <v>98.07</v>
      </c>
      <c r="AI64" s="1">
        <v>30</v>
      </c>
      <c r="AN64" s="1">
        <v>4324.78</v>
      </c>
      <c r="AO64" s="1">
        <v>7</v>
      </c>
      <c r="AP64" s="1">
        <v>4200</v>
      </c>
      <c r="AQ64" s="1">
        <v>4353.47</v>
      </c>
      <c r="AR64" s="1">
        <v>4159.42</v>
      </c>
      <c r="AS64" s="1">
        <v>4157.05</v>
      </c>
      <c r="AT64" s="1">
        <v>4179.49</v>
      </c>
      <c r="AU64" s="1">
        <v>4390.41</v>
      </c>
      <c r="AW64" s="1">
        <v>4272.71</v>
      </c>
      <c r="AX64" s="1">
        <v>104.35</v>
      </c>
      <c r="AY64" s="1">
        <v>4207.71</v>
      </c>
      <c r="AZ64" s="1">
        <v>4262.2</v>
      </c>
      <c r="BA64" s="1">
        <v>101.06</v>
      </c>
      <c r="BB64" s="1">
        <v>121.81</v>
      </c>
      <c r="BC64" s="1">
        <v>115.82</v>
      </c>
      <c r="BD64" s="1">
        <v>116.94</v>
      </c>
      <c r="BE64" s="1">
        <v>113.81</v>
      </c>
      <c r="BF64" s="1">
        <v>113.4</v>
      </c>
      <c r="BG64" s="1">
        <v>128.81</v>
      </c>
      <c r="BH64" s="1">
        <v>113.57</v>
      </c>
      <c r="BI64" s="1">
        <v>117.54</v>
      </c>
      <c r="BJ64" s="1">
        <v>123.3</v>
      </c>
      <c r="BK64" s="1">
        <v>105.17</v>
      </c>
      <c r="BL64" s="1">
        <v>105.39</v>
      </c>
      <c r="BN64" s="1">
        <v>105.33</v>
      </c>
    </row>
    <row r="65" spans="1:66" x14ac:dyDescent="0.3">
      <c r="A65" s="2" t="s">
        <v>61</v>
      </c>
      <c r="C65" s="14" t="str">
        <f t="shared" si="1"/>
        <v>20261</v>
      </c>
      <c r="D65" s="3">
        <v>46050</v>
      </c>
      <c r="E65" s="21">
        <v>1924.73</v>
      </c>
      <c r="F65" s="21">
        <v>1929.06</v>
      </c>
      <c r="G65" s="21">
        <v>1919.8</v>
      </c>
      <c r="H65" s="21"/>
      <c r="I65" s="21">
        <v>1832.66</v>
      </c>
      <c r="J65" s="21">
        <v>1864.81</v>
      </c>
      <c r="K65" s="21">
        <v>1786.21</v>
      </c>
      <c r="L65" s="21">
        <v>1752.26</v>
      </c>
      <c r="M65" s="21"/>
      <c r="N65" s="21">
        <v>1680.11</v>
      </c>
      <c r="O65" s="21"/>
      <c r="P65" s="21">
        <v>1802.38</v>
      </c>
      <c r="Q65" s="21">
        <v>6531.49</v>
      </c>
      <c r="R65" s="20">
        <v>110.88</v>
      </c>
      <c r="S65" s="20">
        <v>94.95</v>
      </c>
      <c r="T65" s="21">
        <v>113.84</v>
      </c>
      <c r="V65" s="1">
        <v>110.19</v>
      </c>
      <c r="W65" s="1">
        <v>115.4</v>
      </c>
      <c r="X65" s="1">
        <v>118.81</v>
      </c>
      <c r="Y65" s="1">
        <v>111.19</v>
      </c>
      <c r="Z65" s="1">
        <v>111.16</v>
      </c>
      <c r="AA65" s="1">
        <v>115.65</v>
      </c>
      <c r="AB65" s="1">
        <v>118.39</v>
      </c>
      <c r="AE65" s="1">
        <v>126.78</v>
      </c>
      <c r="AF65" s="1">
        <v>114.96</v>
      </c>
      <c r="AG65" s="1">
        <v>99.65</v>
      </c>
      <c r="AI65" s="1">
        <v>25</v>
      </c>
      <c r="AN65" s="1">
        <v>4281.95</v>
      </c>
      <c r="AP65" s="1">
        <v>4200</v>
      </c>
      <c r="AQ65" s="1">
        <v>4353.47</v>
      </c>
      <c r="AR65" s="1">
        <v>4162.4399999999996</v>
      </c>
      <c r="AS65" s="1">
        <v>4148.8100000000004</v>
      </c>
      <c r="AT65" s="1">
        <v>4244.29</v>
      </c>
      <c r="AU65" s="1">
        <v>4390.41</v>
      </c>
      <c r="AW65" s="1">
        <v>4284.9799999999996</v>
      </c>
      <c r="AX65" s="1">
        <v>111.01</v>
      </c>
      <c r="AY65" s="1">
        <v>4207.71</v>
      </c>
      <c r="AZ65" s="1">
        <v>4262.2</v>
      </c>
      <c r="BA65" s="1">
        <v>104.23</v>
      </c>
      <c r="BB65" s="1">
        <v>122.38</v>
      </c>
      <c r="BC65" s="1">
        <v>113.89</v>
      </c>
      <c r="BD65" s="1">
        <v>116.01</v>
      </c>
      <c r="BE65" s="1">
        <v>114.28</v>
      </c>
      <c r="BF65" s="1">
        <v>113.45</v>
      </c>
      <c r="BG65" s="1">
        <v>128.81</v>
      </c>
      <c r="BH65" s="1">
        <v>113.57</v>
      </c>
      <c r="BI65" s="1">
        <v>117.67</v>
      </c>
      <c r="BJ65" s="1">
        <v>123.28</v>
      </c>
      <c r="BK65" s="1">
        <v>105.17</v>
      </c>
      <c r="BL65" s="1">
        <v>105.39</v>
      </c>
      <c r="BN65" s="1">
        <v>105.33</v>
      </c>
    </row>
    <row r="66" spans="1:66" x14ac:dyDescent="0.3">
      <c r="A66" s="2" t="s">
        <v>62</v>
      </c>
      <c r="C66" s="14" t="str">
        <f t="shared" si="1"/>
        <v>20261</v>
      </c>
      <c r="D66" s="3">
        <v>46049</v>
      </c>
      <c r="E66" s="21">
        <v>1900.04</v>
      </c>
      <c r="F66" s="21">
        <v>1925.09</v>
      </c>
      <c r="G66" s="21">
        <v>1907.45</v>
      </c>
      <c r="H66" s="21"/>
      <c r="I66" s="21">
        <v>1818.22</v>
      </c>
      <c r="J66" s="21">
        <v>1845.67</v>
      </c>
      <c r="K66" s="21">
        <v>1786.21</v>
      </c>
      <c r="L66" s="21">
        <v>1748.22</v>
      </c>
      <c r="M66" s="21"/>
      <c r="N66" s="21">
        <v>1680.11</v>
      </c>
      <c r="O66" s="21">
        <v>1785.92</v>
      </c>
      <c r="P66" s="21">
        <v>1764.92</v>
      </c>
      <c r="Q66" s="21">
        <v>6672.16</v>
      </c>
      <c r="R66" s="20">
        <v>111.08</v>
      </c>
      <c r="S66" s="20">
        <v>96.18</v>
      </c>
      <c r="T66" s="21">
        <v>114.59</v>
      </c>
      <c r="V66" s="1">
        <v>110.29</v>
      </c>
      <c r="W66" s="1">
        <v>116.88</v>
      </c>
      <c r="X66" s="1">
        <v>119.46</v>
      </c>
      <c r="Y66" s="1">
        <v>112.66</v>
      </c>
      <c r="Z66" s="1">
        <v>112.16</v>
      </c>
      <c r="AA66" s="1">
        <v>116.28</v>
      </c>
      <c r="AB66" s="1">
        <v>118.76</v>
      </c>
      <c r="AE66" s="1">
        <v>126.21</v>
      </c>
      <c r="AF66" s="1">
        <v>115.45</v>
      </c>
      <c r="AG66" s="1">
        <v>98.78</v>
      </c>
      <c r="AI66" s="1">
        <v>25</v>
      </c>
      <c r="AN66" s="1">
        <v>4264.49</v>
      </c>
      <c r="AP66" s="1">
        <v>4200</v>
      </c>
      <c r="AQ66" s="1">
        <v>4315.13</v>
      </c>
      <c r="AR66" s="1">
        <v>4144.96</v>
      </c>
      <c r="AS66" s="1">
        <v>4159.3</v>
      </c>
      <c r="AT66" s="1">
        <v>4208.21</v>
      </c>
      <c r="AU66" s="1">
        <v>4314.5</v>
      </c>
      <c r="AV66" s="1">
        <v>30</v>
      </c>
      <c r="AW66" s="1">
        <v>4309.09</v>
      </c>
      <c r="AX66" s="1">
        <v>111.27</v>
      </c>
      <c r="AY66" s="1">
        <v>4207.71</v>
      </c>
      <c r="AZ66" s="1">
        <v>4245.97</v>
      </c>
      <c r="BA66" s="1">
        <v>104.21</v>
      </c>
      <c r="BB66" s="1">
        <v>123.58</v>
      </c>
      <c r="BC66" s="1">
        <v>115.58</v>
      </c>
      <c r="BD66" s="1">
        <v>116.5</v>
      </c>
      <c r="BE66" s="1">
        <v>115.85</v>
      </c>
      <c r="BF66" s="1">
        <v>113.86</v>
      </c>
      <c r="BG66" s="1">
        <v>129.05000000000001</v>
      </c>
      <c r="BH66" s="1">
        <v>113.33</v>
      </c>
      <c r="BI66" s="1">
        <v>119.16</v>
      </c>
      <c r="BJ66" s="1">
        <v>123.26</v>
      </c>
      <c r="BK66" s="1">
        <v>106.83</v>
      </c>
      <c r="BL66" s="1">
        <v>107.05</v>
      </c>
      <c r="BN66" s="1">
        <v>107</v>
      </c>
    </row>
    <row r="67" spans="1:66" x14ac:dyDescent="0.3">
      <c r="A67" s="2" t="s">
        <v>63</v>
      </c>
      <c r="C67" s="14" t="str">
        <f t="shared" si="1"/>
        <v>20261</v>
      </c>
      <c r="D67" s="3">
        <v>46048</v>
      </c>
      <c r="E67" s="21">
        <v>1900.04</v>
      </c>
      <c r="F67" s="21">
        <v>1902.12</v>
      </c>
      <c r="G67" s="21">
        <v>1907.45</v>
      </c>
      <c r="H67" s="21"/>
      <c r="I67" s="21">
        <v>1806.37</v>
      </c>
      <c r="J67" s="21">
        <v>1867.64</v>
      </c>
      <c r="K67" s="21">
        <v>1758.64</v>
      </c>
      <c r="L67" s="21">
        <v>1736.09</v>
      </c>
      <c r="M67" s="21"/>
      <c r="N67" s="21">
        <v>1664.88</v>
      </c>
      <c r="O67" s="21">
        <v>1803</v>
      </c>
      <c r="P67" s="21">
        <v>1789.37</v>
      </c>
      <c r="Q67" s="21">
        <v>6603.58</v>
      </c>
      <c r="R67" s="20">
        <v>111.08</v>
      </c>
      <c r="S67" s="20">
        <v>95.67</v>
      </c>
      <c r="T67" s="21">
        <v>115.24</v>
      </c>
      <c r="V67" s="1">
        <v>110.51</v>
      </c>
      <c r="W67" s="1">
        <v>117.46</v>
      </c>
      <c r="X67" s="1">
        <v>120.44</v>
      </c>
      <c r="Y67" s="1">
        <v>113.64</v>
      </c>
      <c r="Z67" s="1">
        <v>113.36</v>
      </c>
      <c r="AA67" s="1">
        <v>116.28</v>
      </c>
      <c r="AB67" s="1">
        <v>119.14</v>
      </c>
      <c r="AE67" s="1">
        <v>128.44999999999999</v>
      </c>
      <c r="AF67" s="1">
        <v>115.95</v>
      </c>
      <c r="AG67" s="1">
        <v>99.99</v>
      </c>
      <c r="AI67" s="1">
        <v>10</v>
      </c>
      <c r="AN67" s="1">
        <v>4198.58</v>
      </c>
      <c r="AP67" s="1">
        <v>4209.79</v>
      </c>
      <c r="AQ67" s="1">
        <v>4315.13</v>
      </c>
      <c r="AR67" s="1">
        <v>4144.96</v>
      </c>
      <c r="AS67" s="1">
        <v>4198.54</v>
      </c>
      <c r="AT67" s="1">
        <v>4208.21</v>
      </c>
      <c r="AU67" s="1">
        <v>4314.5</v>
      </c>
      <c r="AV67" s="1">
        <v>30</v>
      </c>
      <c r="AW67" s="1">
        <v>4309.09</v>
      </c>
      <c r="AX67" s="1">
        <v>109.79</v>
      </c>
      <c r="AY67" s="1">
        <v>4227.74</v>
      </c>
      <c r="AZ67" s="1">
        <v>4218.41</v>
      </c>
      <c r="BA67" s="1">
        <v>108.3</v>
      </c>
      <c r="BB67" s="1">
        <v>123.48</v>
      </c>
      <c r="BC67" s="1">
        <v>117.12</v>
      </c>
      <c r="BD67" s="1">
        <v>117.74</v>
      </c>
      <c r="BE67" s="1">
        <v>118.41</v>
      </c>
      <c r="BF67" s="1">
        <v>114.65</v>
      </c>
      <c r="BG67" s="1">
        <v>129.05000000000001</v>
      </c>
      <c r="BH67" s="1">
        <v>113.83</v>
      </c>
      <c r="BI67" s="1">
        <v>119.79</v>
      </c>
      <c r="BJ67" s="1">
        <v>126.2</v>
      </c>
      <c r="BK67" s="1">
        <v>107.17</v>
      </c>
      <c r="BL67" s="1">
        <v>107.72</v>
      </c>
      <c r="BN67" s="1">
        <v>107.33</v>
      </c>
    </row>
    <row r="68" spans="1:66" x14ac:dyDescent="0.3">
      <c r="A68" s="2" t="s">
        <v>64</v>
      </c>
      <c r="C68" s="14" t="str">
        <f t="shared" si="1"/>
        <v>20261</v>
      </c>
      <c r="D68" s="3">
        <v>46045</v>
      </c>
      <c r="E68" s="21">
        <v>1875.34</v>
      </c>
      <c r="F68" s="21">
        <v>1884.15</v>
      </c>
      <c r="G68" s="21">
        <v>1895.1</v>
      </c>
      <c r="H68" s="21">
        <v>1665.92</v>
      </c>
      <c r="I68" s="21">
        <v>1806.37</v>
      </c>
      <c r="J68" s="21">
        <v>1863.34</v>
      </c>
      <c r="K68" s="21">
        <v>1775.91</v>
      </c>
      <c r="L68" s="21">
        <v>1699.72</v>
      </c>
      <c r="M68" s="21"/>
      <c r="N68" s="21">
        <v>1681.88</v>
      </c>
      <c r="O68" s="21">
        <v>1794.93</v>
      </c>
      <c r="P68" s="21">
        <v>1789.37</v>
      </c>
      <c r="Q68" s="21">
        <v>6665.58</v>
      </c>
      <c r="R68" s="20">
        <v>111.83</v>
      </c>
      <c r="S68" s="20">
        <v>96.29</v>
      </c>
      <c r="T68" s="21">
        <v>115.6</v>
      </c>
      <c r="V68" s="1">
        <v>112.14</v>
      </c>
      <c r="W68" s="1">
        <v>118.2</v>
      </c>
      <c r="X68" s="1">
        <v>121.04</v>
      </c>
      <c r="Y68" s="1">
        <v>114.01</v>
      </c>
      <c r="Z68" s="1">
        <v>114.29</v>
      </c>
      <c r="AA68" s="1">
        <v>116.74</v>
      </c>
      <c r="AB68" s="1">
        <v>119.51</v>
      </c>
      <c r="AE68" s="1">
        <v>127.38</v>
      </c>
      <c r="AF68" s="1">
        <v>123.34</v>
      </c>
      <c r="AG68" s="1">
        <v>101.34</v>
      </c>
      <c r="AI68" s="1">
        <v>10</v>
      </c>
      <c r="AN68" s="1">
        <v>4198.58</v>
      </c>
      <c r="AP68" s="1">
        <v>4197.9399999999996</v>
      </c>
      <c r="AQ68" s="1">
        <v>4281.6000000000004</v>
      </c>
      <c r="AR68" s="1">
        <v>4134.83</v>
      </c>
      <c r="AS68" s="1">
        <v>4178.3599999999997</v>
      </c>
      <c r="AT68" s="1">
        <v>4187.55</v>
      </c>
      <c r="AU68" s="1">
        <v>4238.58</v>
      </c>
      <c r="AV68" s="1">
        <v>30</v>
      </c>
      <c r="AW68" s="1">
        <v>4298.38</v>
      </c>
      <c r="AX68" s="1">
        <v>114.8</v>
      </c>
      <c r="AY68" s="1">
        <v>4277.8100000000004</v>
      </c>
      <c r="AZ68" s="1">
        <v>4218.41</v>
      </c>
      <c r="BA68" s="1">
        <v>108.07</v>
      </c>
      <c r="BB68" s="1">
        <v>124.22</v>
      </c>
      <c r="BC68" s="1">
        <v>119.05</v>
      </c>
      <c r="BD68" s="1">
        <v>120.09</v>
      </c>
      <c r="BE68" s="1">
        <v>120.74</v>
      </c>
      <c r="BF68" s="1">
        <v>114.98</v>
      </c>
      <c r="BG68" s="1">
        <v>131.03</v>
      </c>
      <c r="BH68" s="1">
        <v>115.33</v>
      </c>
      <c r="BI68" s="1">
        <v>121.78</v>
      </c>
      <c r="BJ68" s="1">
        <v>127.72</v>
      </c>
      <c r="BK68" s="1">
        <v>108.5</v>
      </c>
      <c r="BL68" s="1">
        <v>108.72</v>
      </c>
      <c r="BN68" s="1">
        <v>108.66</v>
      </c>
    </row>
    <row r="69" spans="1:66" x14ac:dyDescent="0.3">
      <c r="A69" s="2" t="s">
        <v>65</v>
      </c>
      <c r="C69" s="14" t="str">
        <f t="shared" si="1"/>
        <v>20261</v>
      </c>
      <c r="D69" s="3">
        <v>46044</v>
      </c>
      <c r="E69" s="21">
        <v>1900.04</v>
      </c>
      <c r="F69" s="21">
        <v>1902.12</v>
      </c>
      <c r="G69" s="21">
        <v>1895.1</v>
      </c>
      <c r="H69" s="21">
        <v>1678.23</v>
      </c>
      <c r="I69" s="21">
        <v>1806.37</v>
      </c>
      <c r="J69" s="21">
        <v>1835.22</v>
      </c>
      <c r="K69" s="21">
        <v>1661.33</v>
      </c>
      <c r="L69" s="21">
        <v>1699.72</v>
      </c>
      <c r="M69" s="21"/>
      <c r="N69" s="21">
        <v>1637.78</v>
      </c>
      <c r="O69" s="21">
        <v>1770.72</v>
      </c>
      <c r="P69" s="21">
        <v>1789.37</v>
      </c>
      <c r="Q69" s="21">
        <v>6667.58</v>
      </c>
      <c r="R69" s="20">
        <v>112.87</v>
      </c>
      <c r="S69" s="20">
        <v>96.28</v>
      </c>
      <c r="T69" s="21">
        <v>116.21</v>
      </c>
      <c r="V69" s="1">
        <v>112.03</v>
      </c>
      <c r="W69" s="1">
        <v>117.89</v>
      </c>
      <c r="X69" s="1">
        <v>120.81</v>
      </c>
      <c r="Y69" s="1">
        <v>114.9</v>
      </c>
      <c r="Z69" s="1">
        <v>114.88</v>
      </c>
      <c r="AA69" s="1">
        <v>116.92</v>
      </c>
      <c r="AB69" s="1">
        <v>119.75</v>
      </c>
      <c r="AE69" s="1">
        <v>127.27</v>
      </c>
      <c r="AF69" s="1">
        <v>125.07</v>
      </c>
      <c r="AG69" s="1">
        <v>101.33</v>
      </c>
      <c r="AI69" s="1">
        <v>10</v>
      </c>
      <c r="AN69" s="1">
        <v>4226.24</v>
      </c>
      <c r="AP69" s="1">
        <v>4197.9399999999996</v>
      </c>
      <c r="AQ69" s="1">
        <v>4297.25</v>
      </c>
      <c r="AR69" s="1">
        <v>4171.18</v>
      </c>
      <c r="AS69" s="1">
        <v>4178.3599999999997</v>
      </c>
      <c r="AT69" s="1">
        <v>4118.01</v>
      </c>
      <c r="AU69" s="1">
        <v>4238.58</v>
      </c>
      <c r="AV69" s="1">
        <v>30</v>
      </c>
      <c r="AW69" s="1">
        <v>4298.38</v>
      </c>
      <c r="AX69" s="1">
        <v>113.55</v>
      </c>
      <c r="AY69" s="1">
        <v>4251.66</v>
      </c>
      <c r="AZ69" s="1">
        <v>4261.0200000000004</v>
      </c>
      <c r="BA69" s="1">
        <v>109.4</v>
      </c>
      <c r="BB69" s="1">
        <v>124.46</v>
      </c>
      <c r="BC69" s="1">
        <v>119.94</v>
      </c>
      <c r="BD69" s="1">
        <v>120.41</v>
      </c>
      <c r="BE69" s="1">
        <v>121.07</v>
      </c>
      <c r="BF69" s="1">
        <v>115.64</v>
      </c>
      <c r="BG69" s="1">
        <v>131.53</v>
      </c>
      <c r="BH69" s="1">
        <v>115.15</v>
      </c>
      <c r="BI69" s="1">
        <v>121.78</v>
      </c>
      <c r="BJ69" s="1">
        <v>127.7</v>
      </c>
      <c r="BK69" s="1">
        <v>109.7</v>
      </c>
      <c r="BL69" s="1">
        <v>109.66</v>
      </c>
      <c r="BN69" s="1">
        <v>109.8</v>
      </c>
    </row>
    <row r="70" spans="1:66" x14ac:dyDescent="0.3">
      <c r="A70" s="2" t="s">
        <v>66</v>
      </c>
      <c r="C70" s="14" t="str">
        <f t="shared" ref="C70:C133" si="2">YEAR(D70)&amp;MONTH(D70)</f>
        <v>20261</v>
      </c>
      <c r="D70" s="3">
        <v>46043</v>
      </c>
      <c r="E70" s="21">
        <v>1900.04</v>
      </c>
      <c r="F70" s="21">
        <v>1902.12</v>
      </c>
      <c r="G70" s="21">
        <v>1895.1</v>
      </c>
      <c r="H70" s="21">
        <v>1715.16</v>
      </c>
      <c r="I70" s="21">
        <v>1807.96</v>
      </c>
      <c r="J70" s="21">
        <v>1835.22</v>
      </c>
      <c r="K70" s="21">
        <v>1782.07</v>
      </c>
      <c r="L70" s="21">
        <v>1699.72</v>
      </c>
      <c r="M70" s="21">
        <v>1476</v>
      </c>
      <c r="N70" s="21">
        <v>1628.91</v>
      </c>
      <c r="O70" s="21">
        <v>1771.58</v>
      </c>
      <c r="P70" s="21">
        <v>1835.05</v>
      </c>
      <c r="Q70" s="21">
        <v>6632.7</v>
      </c>
      <c r="R70" s="20">
        <v>112.87</v>
      </c>
      <c r="S70" s="20">
        <v>98.26</v>
      </c>
      <c r="T70" s="21">
        <v>116.07</v>
      </c>
      <c r="V70" s="1">
        <v>113.43</v>
      </c>
      <c r="W70" s="1">
        <v>119.4</v>
      </c>
      <c r="X70" s="1">
        <v>121.32</v>
      </c>
      <c r="Y70" s="1">
        <v>115.23</v>
      </c>
      <c r="Z70" s="1">
        <v>115.18</v>
      </c>
      <c r="AA70" s="1">
        <v>117.06</v>
      </c>
      <c r="AB70" s="1">
        <v>119.79</v>
      </c>
      <c r="AE70" s="1">
        <v>128.65</v>
      </c>
      <c r="AF70" s="1">
        <v>124.32</v>
      </c>
      <c r="AG70" s="1">
        <v>102.77</v>
      </c>
      <c r="AN70" s="1">
        <v>4266.18</v>
      </c>
      <c r="AP70" s="1">
        <v>4199.68</v>
      </c>
      <c r="AQ70" s="1">
        <v>4297.25</v>
      </c>
      <c r="AR70" s="1">
        <v>4132.9399999999996</v>
      </c>
      <c r="AS70" s="1">
        <v>4226.49</v>
      </c>
      <c r="AT70" s="1">
        <v>4128.68</v>
      </c>
      <c r="AU70" s="1">
        <v>4238.58</v>
      </c>
      <c r="AV70" s="1">
        <v>30</v>
      </c>
      <c r="AW70" s="1">
        <v>4316.95</v>
      </c>
      <c r="AX70" s="1">
        <v>111.98</v>
      </c>
      <c r="AY70" s="1">
        <v>4251.66</v>
      </c>
      <c r="AZ70" s="1">
        <v>4261.0200000000004</v>
      </c>
      <c r="BA70" s="1">
        <v>109.33</v>
      </c>
      <c r="BB70" s="1">
        <v>126.44</v>
      </c>
      <c r="BC70" s="1">
        <v>121.03</v>
      </c>
      <c r="BD70" s="1">
        <v>121.23</v>
      </c>
      <c r="BE70" s="1">
        <v>120.25</v>
      </c>
      <c r="BF70" s="1">
        <v>115.64</v>
      </c>
      <c r="BG70" s="1">
        <v>132.53</v>
      </c>
      <c r="BH70" s="1">
        <v>118.83</v>
      </c>
      <c r="BI70" s="1">
        <v>121.91</v>
      </c>
      <c r="BJ70" s="1">
        <v>128.07</v>
      </c>
      <c r="BK70" s="1">
        <v>109.7</v>
      </c>
      <c r="BL70" s="1">
        <v>109.91</v>
      </c>
      <c r="BN70" s="1">
        <v>109.8</v>
      </c>
    </row>
    <row r="71" spans="1:66" x14ac:dyDescent="0.3">
      <c r="A71" s="2" t="s">
        <v>67</v>
      </c>
      <c r="C71" s="14" t="str">
        <f t="shared" si="2"/>
        <v>20261</v>
      </c>
      <c r="D71" s="3">
        <v>46042</v>
      </c>
      <c r="E71" s="21">
        <v>1871.76</v>
      </c>
      <c r="F71" s="21">
        <v>1902.12</v>
      </c>
      <c r="G71" s="21">
        <v>1892.63</v>
      </c>
      <c r="H71" s="21">
        <v>1756.8</v>
      </c>
      <c r="I71" s="21">
        <v>1810.37</v>
      </c>
      <c r="J71" s="21">
        <v>1835.22</v>
      </c>
      <c r="K71" s="21">
        <v>1782.07</v>
      </c>
      <c r="L71" s="21">
        <v>1689.84</v>
      </c>
      <c r="M71" s="21">
        <v>1463.62</v>
      </c>
      <c r="N71" s="21">
        <v>1638.63</v>
      </c>
      <c r="O71" s="21">
        <v>1773.29</v>
      </c>
      <c r="P71" s="21">
        <v>1800.04</v>
      </c>
      <c r="Q71" s="21">
        <v>6634.73</v>
      </c>
      <c r="R71" s="20">
        <v>112.87</v>
      </c>
      <c r="S71" s="20">
        <v>98.66</v>
      </c>
      <c r="T71" s="21">
        <v>117.06</v>
      </c>
      <c r="V71" s="1">
        <v>112.06</v>
      </c>
      <c r="W71" s="1">
        <v>118.22</v>
      </c>
      <c r="X71" s="1">
        <v>121.32</v>
      </c>
      <c r="Y71" s="1">
        <v>114.84</v>
      </c>
      <c r="Z71" s="1">
        <v>114.98</v>
      </c>
      <c r="AA71" s="1">
        <v>117.01</v>
      </c>
      <c r="AB71" s="1">
        <v>119.9</v>
      </c>
      <c r="AE71" s="1">
        <v>128.31</v>
      </c>
      <c r="AF71" s="1">
        <v>124.53</v>
      </c>
      <c r="AG71" s="1">
        <v>105.27</v>
      </c>
      <c r="AN71" s="1">
        <v>4249.25</v>
      </c>
      <c r="AO71" s="1">
        <v>7</v>
      </c>
      <c r="AP71" s="1">
        <v>4199.68</v>
      </c>
      <c r="AQ71" s="1">
        <v>4314.5</v>
      </c>
      <c r="AR71" s="1">
        <v>4140.32</v>
      </c>
      <c r="AS71" s="1">
        <v>4244.1499999999996</v>
      </c>
      <c r="AT71" s="1">
        <v>4139.2</v>
      </c>
      <c r="AU71" s="1">
        <v>4238.58</v>
      </c>
      <c r="AW71" s="1">
        <v>4308.53</v>
      </c>
      <c r="AX71" s="1">
        <v>114.21</v>
      </c>
      <c r="AY71" s="1">
        <v>4212.7700000000004</v>
      </c>
      <c r="AZ71" s="1">
        <v>4339.8</v>
      </c>
      <c r="BA71" s="1">
        <v>109.36</v>
      </c>
      <c r="BB71" s="1">
        <v>125.85</v>
      </c>
      <c r="BC71" s="1">
        <v>120.03</v>
      </c>
      <c r="BD71" s="1">
        <v>119.95</v>
      </c>
      <c r="BE71" s="1">
        <v>116.55</v>
      </c>
      <c r="BF71" s="1">
        <v>116.45</v>
      </c>
      <c r="BG71" s="1">
        <v>133.03</v>
      </c>
      <c r="BH71" s="1">
        <v>118.83</v>
      </c>
      <c r="BI71" s="1">
        <v>122.28</v>
      </c>
      <c r="BJ71" s="1">
        <v>128.44999999999999</v>
      </c>
      <c r="BK71" s="1">
        <v>109.16</v>
      </c>
      <c r="BL71" s="1">
        <v>109.38</v>
      </c>
      <c r="BN71" s="1">
        <v>109.33</v>
      </c>
    </row>
    <row r="72" spans="1:66" x14ac:dyDescent="0.3">
      <c r="A72" s="2" t="s">
        <v>68</v>
      </c>
      <c r="C72" s="14" t="str">
        <f t="shared" si="2"/>
        <v>20261</v>
      </c>
      <c r="D72" s="3">
        <v>46041</v>
      </c>
      <c r="E72" s="21">
        <v>1868.16</v>
      </c>
      <c r="F72" s="21">
        <v>1902.12</v>
      </c>
      <c r="G72" s="21">
        <v>1892.63</v>
      </c>
      <c r="H72" s="21">
        <v>1752.85</v>
      </c>
      <c r="I72" s="21">
        <v>1810.37</v>
      </c>
      <c r="J72" s="21">
        <v>1832.87</v>
      </c>
      <c r="K72" s="21">
        <v>1786.2</v>
      </c>
      <c r="L72" s="21">
        <v>1689.84</v>
      </c>
      <c r="M72" s="21">
        <v>1438.87</v>
      </c>
      <c r="N72" s="21">
        <v>1673.56</v>
      </c>
      <c r="O72" s="21">
        <v>1788.95</v>
      </c>
      <c r="P72" s="21">
        <v>1800.04</v>
      </c>
      <c r="Q72" s="21">
        <v>6646.97</v>
      </c>
      <c r="R72" s="20">
        <v>112.83</v>
      </c>
      <c r="S72" s="20">
        <v>98.65</v>
      </c>
      <c r="T72" s="21">
        <v>117.62</v>
      </c>
      <c r="V72" s="1">
        <v>112.49</v>
      </c>
      <c r="W72" s="1">
        <v>119.95</v>
      </c>
      <c r="X72" s="1">
        <v>122.21</v>
      </c>
      <c r="Y72" s="1">
        <v>114.84</v>
      </c>
      <c r="Z72" s="1">
        <v>114.98</v>
      </c>
      <c r="AA72" s="1">
        <v>117.91</v>
      </c>
      <c r="AB72" s="1">
        <v>120.45</v>
      </c>
      <c r="AE72" s="1">
        <v>129.5</v>
      </c>
      <c r="AF72" s="1">
        <v>124.63</v>
      </c>
      <c r="AG72" s="1">
        <v>103.88</v>
      </c>
      <c r="AN72" s="1">
        <v>4274.9799999999996</v>
      </c>
      <c r="AO72" s="1">
        <v>7</v>
      </c>
      <c r="AP72" s="1">
        <v>4203</v>
      </c>
      <c r="AQ72" s="1">
        <v>4314.5</v>
      </c>
      <c r="AR72" s="1">
        <v>4140.32</v>
      </c>
      <c r="AS72" s="1">
        <v>4244.1499999999996</v>
      </c>
      <c r="AT72" s="1">
        <v>4139.2</v>
      </c>
      <c r="AU72" s="1">
        <v>4238.58</v>
      </c>
      <c r="AW72" s="1">
        <v>4313.6099999999997</v>
      </c>
      <c r="AX72" s="1">
        <v>114.43</v>
      </c>
      <c r="AY72" s="1">
        <v>4212.7700000000004</v>
      </c>
      <c r="AZ72" s="1">
        <v>4339.8</v>
      </c>
      <c r="BA72" s="1">
        <v>109.77</v>
      </c>
      <c r="BB72" s="1">
        <v>128.11000000000001</v>
      </c>
      <c r="BC72" s="1">
        <v>121.96</v>
      </c>
      <c r="BD72" s="1">
        <v>120.96</v>
      </c>
      <c r="BE72" s="1">
        <v>118.23</v>
      </c>
      <c r="BF72" s="1">
        <v>116.45</v>
      </c>
      <c r="BG72" s="1">
        <v>133.03</v>
      </c>
      <c r="BH72" s="1">
        <v>118.99</v>
      </c>
      <c r="BI72" s="1">
        <v>122.78</v>
      </c>
      <c r="BJ72" s="1">
        <v>128.43</v>
      </c>
      <c r="BK72" s="1">
        <v>109.16</v>
      </c>
      <c r="BL72" s="1">
        <v>109.38</v>
      </c>
      <c r="BN72" s="1">
        <v>109.33</v>
      </c>
    </row>
    <row r="73" spans="1:66" x14ac:dyDescent="0.3">
      <c r="A73" s="2" t="s">
        <v>69</v>
      </c>
      <c r="C73" s="14" t="str">
        <f t="shared" si="2"/>
        <v>20261</v>
      </c>
      <c r="D73" s="3">
        <v>46038</v>
      </c>
      <c r="E73" s="21">
        <v>1857.36</v>
      </c>
      <c r="F73" s="21">
        <v>1902.12</v>
      </c>
      <c r="G73" s="21">
        <v>1892.63</v>
      </c>
      <c r="H73" s="21">
        <v>1752.85</v>
      </c>
      <c r="I73" s="21">
        <v>1810.37</v>
      </c>
      <c r="J73" s="21">
        <v>1831.45</v>
      </c>
      <c r="K73" s="21">
        <v>1798.6</v>
      </c>
      <c r="L73" s="21">
        <v>1666.62</v>
      </c>
      <c r="M73" s="21">
        <v>1443.72</v>
      </c>
      <c r="N73" s="21">
        <v>1675.93</v>
      </c>
      <c r="O73" s="21">
        <v>1788.95</v>
      </c>
      <c r="P73" s="21">
        <v>1776.13</v>
      </c>
      <c r="Q73" s="21">
        <v>6625.55</v>
      </c>
      <c r="R73" s="20">
        <v>112.83</v>
      </c>
      <c r="S73" s="20">
        <v>98.61</v>
      </c>
      <c r="T73" s="21">
        <v>118.49</v>
      </c>
      <c r="V73" s="1">
        <v>112.18</v>
      </c>
      <c r="W73" s="1">
        <v>119.9</v>
      </c>
      <c r="X73" s="1">
        <v>121.91</v>
      </c>
      <c r="Y73" s="1">
        <v>114.84</v>
      </c>
      <c r="Z73" s="1">
        <v>115.26</v>
      </c>
      <c r="AA73" s="1">
        <v>117.91</v>
      </c>
      <c r="AB73" s="1">
        <v>120.16</v>
      </c>
      <c r="AE73" s="1">
        <v>129.13999999999999</v>
      </c>
      <c r="AF73" s="1">
        <v>124.63</v>
      </c>
      <c r="AG73" s="1">
        <v>103.86</v>
      </c>
      <c r="AN73" s="1">
        <v>4274.9799999999996</v>
      </c>
      <c r="AO73" s="1">
        <v>7</v>
      </c>
      <c r="AP73" s="1">
        <v>4173.75</v>
      </c>
      <c r="AQ73" s="1">
        <v>4316.0200000000004</v>
      </c>
      <c r="AR73" s="1">
        <v>4125.49</v>
      </c>
      <c r="AS73" s="1">
        <v>4273.7</v>
      </c>
      <c r="AT73" s="1">
        <v>4180.08</v>
      </c>
      <c r="AU73" s="1">
        <v>4285.6499999999996</v>
      </c>
      <c r="AW73" s="1">
        <v>4348.66</v>
      </c>
      <c r="AX73" s="1">
        <v>114.43</v>
      </c>
      <c r="AY73" s="1">
        <v>4212.7700000000004</v>
      </c>
      <c r="AZ73" s="1">
        <v>4284.72</v>
      </c>
      <c r="BA73" s="1">
        <v>109.71</v>
      </c>
      <c r="BB73" s="1">
        <v>128.07</v>
      </c>
      <c r="BC73" s="1">
        <v>121.65</v>
      </c>
      <c r="BD73" s="1">
        <v>120.35</v>
      </c>
      <c r="BE73" s="1">
        <v>118.23</v>
      </c>
      <c r="BF73" s="1">
        <v>116.45</v>
      </c>
      <c r="BG73" s="1">
        <v>131.69999999999999</v>
      </c>
      <c r="BH73" s="1">
        <v>118.99</v>
      </c>
      <c r="BI73" s="1">
        <v>122.78</v>
      </c>
      <c r="BJ73" s="1">
        <v>128.37</v>
      </c>
      <c r="BK73" s="1">
        <v>109.16</v>
      </c>
      <c r="BL73" s="1">
        <v>109.38</v>
      </c>
      <c r="BN73" s="1">
        <v>109.33</v>
      </c>
    </row>
    <row r="74" spans="1:66" x14ac:dyDescent="0.3">
      <c r="A74" s="2" t="s">
        <v>70</v>
      </c>
      <c r="C74" s="14" t="str">
        <f t="shared" si="2"/>
        <v>20261</v>
      </c>
      <c r="D74" s="3">
        <v>46037</v>
      </c>
      <c r="E74" s="21">
        <v>1857.36</v>
      </c>
      <c r="F74" s="21">
        <v>1902.12</v>
      </c>
      <c r="G74" s="21">
        <v>1892.63</v>
      </c>
      <c r="H74" s="21">
        <v>1752.85</v>
      </c>
      <c r="I74" s="21">
        <v>1812.34</v>
      </c>
      <c r="J74" s="21">
        <v>1821.45</v>
      </c>
      <c r="K74" s="21">
        <v>1798.6</v>
      </c>
      <c r="L74" s="21">
        <v>1696.43</v>
      </c>
      <c r="M74" s="21">
        <v>1454.43</v>
      </c>
      <c r="N74" s="21">
        <v>1664.81</v>
      </c>
      <c r="O74" s="21">
        <v>1788.95</v>
      </c>
      <c r="P74" s="21">
        <v>1776.13</v>
      </c>
      <c r="Q74" s="21">
        <v>6419.28</v>
      </c>
      <c r="R74" s="20">
        <v>112.83</v>
      </c>
      <c r="S74" s="20">
        <v>98.53</v>
      </c>
      <c r="T74" s="21">
        <v>119.26</v>
      </c>
      <c r="V74" s="1">
        <v>112.17</v>
      </c>
      <c r="W74" s="1">
        <v>119.88</v>
      </c>
      <c r="X74" s="1">
        <v>122.01</v>
      </c>
      <c r="Y74" s="1">
        <v>114.84</v>
      </c>
      <c r="Z74" s="1">
        <v>115.26</v>
      </c>
      <c r="AA74" s="1">
        <v>117.08</v>
      </c>
      <c r="AB74" s="1">
        <v>120.39</v>
      </c>
      <c r="AE74" s="1">
        <v>129.47</v>
      </c>
      <c r="AF74" s="1">
        <v>123.86</v>
      </c>
      <c r="AG74" s="1">
        <v>103.72</v>
      </c>
      <c r="AN74" s="1">
        <v>4239.09</v>
      </c>
      <c r="AO74" s="1">
        <v>7</v>
      </c>
      <c r="AP74" s="1">
        <v>4173.75</v>
      </c>
      <c r="AR74" s="1">
        <v>4103.38</v>
      </c>
      <c r="AS74" s="1">
        <v>4273.7</v>
      </c>
      <c r="AT74" s="1">
        <v>4180.08</v>
      </c>
      <c r="AU74" s="1">
        <v>4285.6499999999996</v>
      </c>
      <c r="AW74" s="1">
        <v>4348.66</v>
      </c>
      <c r="AX74" s="1">
        <v>114.43</v>
      </c>
      <c r="AY74" s="1">
        <v>4195.57</v>
      </c>
      <c r="AZ74" s="1">
        <v>4274.7</v>
      </c>
      <c r="BA74" s="1">
        <v>109.69</v>
      </c>
      <c r="BB74" s="1">
        <v>128.24</v>
      </c>
      <c r="BC74" s="1">
        <v>120.84</v>
      </c>
      <c r="BD74" s="1">
        <v>119.83</v>
      </c>
      <c r="BE74" s="1">
        <v>118.23</v>
      </c>
      <c r="BF74" s="1">
        <v>116.45</v>
      </c>
      <c r="BG74" s="1">
        <v>132.1</v>
      </c>
      <c r="BH74" s="1">
        <v>118.49</v>
      </c>
      <c r="BI74" s="1">
        <v>122.78</v>
      </c>
      <c r="BJ74" s="1">
        <v>128.35</v>
      </c>
      <c r="BK74" s="1">
        <v>109.23</v>
      </c>
      <c r="BL74" s="1">
        <v>109.22</v>
      </c>
      <c r="BN74" s="1">
        <v>109.23</v>
      </c>
    </row>
    <row r="75" spans="1:66" x14ac:dyDescent="0.3">
      <c r="A75" s="2" t="s">
        <v>71</v>
      </c>
      <c r="C75" s="14" t="str">
        <f t="shared" si="2"/>
        <v>20261</v>
      </c>
      <c r="D75" s="3">
        <v>46036</v>
      </c>
      <c r="E75" s="21">
        <v>1857.36</v>
      </c>
      <c r="F75" s="21">
        <v>1902.12</v>
      </c>
      <c r="G75" s="21">
        <v>1892.63</v>
      </c>
      <c r="H75" s="21">
        <v>1758.56</v>
      </c>
      <c r="I75" s="21">
        <v>1812.34</v>
      </c>
      <c r="J75" s="21">
        <v>1803.35</v>
      </c>
      <c r="K75" s="21">
        <v>1812.89</v>
      </c>
      <c r="L75" s="21">
        <v>1696.43</v>
      </c>
      <c r="M75" s="21">
        <v>1474.84</v>
      </c>
      <c r="N75" s="21">
        <v>1657.01</v>
      </c>
      <c r="O75" s="21">
        <v>1755.05</v>
      </c>
      <c r="P75" s="21">
        <v>1790.42</v>
      </c>
      <c r="Q75" s="21">
        <v>6406.46</v>
      </c>
      <c r="R75" s="20">
        <v>112.08</v>
      </c>
      <c r="S75" s="20">
        <v>98.83</v>
      </c>
      <c r="T75" s="21">
        <v>119.83</v>
      </c>
      <c r="V75" s="1">
        <v>114.03</v>
      </c>
      <c r="W75" s="1">
        <v>119.46</v>
      </c>
      <c r="X75" s="1">
        <v>122.01</v>
      </c>
      <c r="Y75" s="1">
        <v>114.84</v>
      </c>
      <c r="Z75" s="1">
        <v>115.36</v>
      </c>
      <c r="AA75" s="1">
        <v>117.73</v>
      </c>
      <c r="AB75" s="1">
        <v>120.39</v>
      </c>
      <c r="AE75" s="1">
        <v>129.55000000000001</v>
      </c>
      <c r="AF75" s="1">
        <v>121.16</v>
      </c>
      <c r="AG75" s="1">
        <v>104.61</v>
      </c>
      <c r="AN75" s="1">
        <v>4239.09</v>
      </c>
      <c r="AO75" s="1">
        <v>7</v>
      </c>
      <c r="AP75" s="1">
        <v>4162.5</v>
      </c>
      <c r="AR75" s="1">
        <v>4132.3</v>
      </c>
      <c r="AS75" s="1">
        <v>4284.82</v>
      </c>
      <c r="AT75" s="1">
        <v>4230.58</v>
      </c>
      <c r="AU75" s="1">
        <v>4285.6499999999996</v>
      </c>
      <c r="AW75" s="1">
        <v>4322.09</v>
      </c>
      <c r="AY75" s="1">
        <v>4195.57</v>
      </c>
      <c r="AZ75" s="1">
        <v>4274.7</v>
      </c>
      <c r="BA75" s="1">
        <v>109.68</v>
      </c>
      <c r="BB75" s="1">
        <v>128.88</v>
      </c>
      <c r="BC75" s="1">
        <v>119.47</v>
      </c>
      <c r="BD75" s="1">
        <v>120.64</v>
      </c>
      <c r="BE75" s="1">
        <v>115.85</v>
      </c>
      <c r="BF75" s="1">
        <v>115.31</v>
      </c>
      <c r="BG75" s="1">
        <v>132.1</v>
      </c>
      <c r="BH75" s="1">
        <v>118.49</v>
      </c>
      <c r="BI75" s="1">
        <v>122.78</v>
      </c>
      <c r="BJ75" s="1">
        <v>127.14</v>
      </c>
      <c r="BK75" s="1">
        <v>109.76</v>
      </c>
      <c r="BL75" s="1">
        <v>109.62</v>
      </c>
      <c r="BN75" s="1">
        <v>109.78</v>
      </c>
    </row>
    <row r="76" spans="1:66" x14ac:dyDescent="0.3">
      <c r="A76" s="2" t="s">
        <v>72</v>
      </c>
      <c r="C76" s="14" t="str">
        <f t="shared" si="2"/>
        <v>20261</v>
      </c>
      <c r="D76" s="3">
        <v>46035</v>
      </c>
      <c r="E76" s="21">
        <v>1854.88</v>
      </c>
      <c r="F76" s="21">
        <v>1911.1</v>
      </c>
      <c r="G76" s="21">
        <v>1892.63</v>
      </c>
      <c r="H76" s="21">
        <v>1761.85</v>
      </c>
      <c r="I76" s="21">
        <v>1812.34</v>
      </c>
      <c r="J76" s="21">
        <v>1832.05</v>
      </c>
      <c r="K76" s="21">
        <v>1812.89</v>
      </c>
      <c r="L76" s="21">
        <v>1716.19</v>
      </c>
      <c r="M76" s="21">
        <v>1502.91</v>
      </c>
      <c r="N76" s="21">
        <v>1657.25</v>
      </c>
      <c r="O76" s="21">
        <v>1771.16</v>
      </c>
      <c r="P76" s="21">
        <v>1732.39</v>
      </c>
      <c r="Q76" s="21">
        <v>6406.46</v>
      </c>
      <c r="R76" s="20">
        <v>111.08</v>
      </c>
      <c r="S76" s="20">
        <v>101</v>
      </c>
      <c r="T76" s="21">
        <v>120.74</v>
      </c>
      <c r="V76" s="1">
        <v>114.86</v>
      </c>
      <c r="W76" s="1">
        <v>119.64</v>
      </c>
      <c r="X76" s="1">
        <v>122.31</v>
      </c>
      <c r="Y76" s="1">
        <v>115.01</v>
      </c>
      <c r="Z76" s="1">
        <v>115.36</v>
      </c>
      <c r="AA76" s="1">
        <v>116.11</v>
      </c>
      <c r="AB76" s="1">
        <v>120.8</v>
      </c>
      <c r="AE76" s="1">
        <v>130.13</v>
      </c>
      <c r="AF76" s="1">
        <v>122.99</v>
      </c>
      <c r="AG76" s="1">
        <v>105.01</v>
      </c>
      <c r="AN76" s="1">
        <v>4250.22</v>
      </c>
      <c r="AP76" s="1">
        <v>4217.7299999999996</v>
      </c>
      <c r="AQ76" s="1">
        <v>4401.55</v>
      </c>
      <c r="AR76" s="1">
        <v>4118.3900000000003</v>
      </c>
      <c r="AS76" s="1">
        <v>4311.25</v>
      </c>
      <c r="AT76" s="1">
        <v>4210.75</v>
      </c>
      <c r="AU76" s="1">
        <v>4317.03</v>
      </c>
      <c r="AW76" s="1">
        <v>4387.88</v>
      </c>
      <c r="AY76" s="1">
        <v>4223.3999999999996</v>
      </c>
      <c r="AZ76" s="1">
        <v>4274.7</v>
      </c>
      <c r="BA76" s="1">
        <v>110.48</v>
      </c>
      <c r="BB76" s="1">
        <v>129.28</v>
      </c>
      <c r="BC76" s="1">
        <v>122.28</v>
      </c>
      <c r="BD76" s="1">
        <v>120.39</v>
      </c>
      <c r="BE76" s="1">
        <v>116.87</v>
      </c>
      <c r="BF76" s="1">
        <v>114.65</v>
      </c>
      <c r="BG76" s="1">
        <v>132.69999999999999</v>
      </c>
      <c r="BH76" s="1">
        <v>120.63</v>
      </c>
      <c r="BI76" s="1">
        <v>122.65</v>
      </c>
      <c r="BJ76" s="1">
        <v>128.31</v>
      </c>
      <c r="BK76" s="1">
        <v>110.28</v>
      </c>
      <c r="BL76" s="1">
        <v>109.89</v>
      </c>
      <c r="BN76" s="1">
        <v>110.33</v>
      </c>
    </row>
    <row r="77" spans="1:66" x14ac:dyDescent="0.3">
      <c r="A77" s="2" t="s">
        <v>73</v>
      </c>
      <c r="C77" s="14" t="str">
        <f t="shared" si="2"/>
        <v>20261</v>
      </c>
      <c r="D77" s="3">
        <v>46034</v>
      </c>
      <c r="E77" s="21">
        <v>1864.81</v>
      </c>
      <c r="F77" s="21">
        <v>1942.61</v>
      </c>
      <c r="G77" s="21">
        <v>1900.04</v>
      </c>
      <c r="H77" s="21">
        <v>1737.55</v>
      </c>
      <c r="I77" s="21">
        <v>1812.34</v>
      </c>
      <c r="J77" s="21">
        <v>1822.87</v>
      </c>
      <c r="K77" s="21">
        <v>1793.98</v>
      </c>
      <c r="L77" s="21">
        <v>1712.9</v>
      </c>
      <c r="M77" s="21">
        <v>1493.85</v>
      </c>
      <c r="N77" s="21">
        <v>1675.04</v>
      </c>
      <c r="O77" s="21">
        <v>1768.53</v>
      </c>
      <c r="P77" s="21">
        <v>1735.14</v>
      </c>
      <c r="Q77" s="21">
        <v>6348.23</v>
      </c>
      <c r="R77" s="20">
        <v>113.33</v>
      </c>
      <c r="S77" s="20">
        <v>101.28</v>
      </c>
      <c r="T77" s="21">
        <v>120.73</v>
      </c>
      <c r="V77" s="1">
        <v>116.35</v>
      </c>
      <c r="W77" s="1">
        <v>120.82</v>
      </c>
      <c r="X77" s="1">
        <v>123.88</v>
      </c>
      <c r="Y77" s="1">
        <v>115.31</v>
      </c>
      <c r="Z77" s="1">
        <v>116.76</v>
      </c>
      <c r="AA77" s="1">
        <v>117.91</v>
      </c>
      <c r="AB77" s="1">
        <v>121.88</v>
      </c>
      <c r="AE77" s="1">
        <v>130.84</v>
      </c>
      <c r="AF77" s="1">
        <v>123.96</v>
      </c>
      <c r="AG77" s="1">
        <v>104.77</v>
      </c>
      <c r="AN77" s="1">
        <v>4250.22</v>
      </c>
      <c r="AP77" s="1">
        <v>4224.38</v>
      </c>
      <c r="AQ77" s="1">
        <v>4401.55</v>
      </c>
      <c r="AR77" s="1">
        <v>4192.91</v>
      </c>
      <c r="AS77" s="1">
        <v>4311.25</v>
      </c>
      <c r="AT77" s="1">
        <v>4210.75</v>
      </c>
      <c r="AU77" s="1">
        <v>4207.59</v>
      </c>
      <c r="AW77" s="1">
        <v>4372.7</v>
      </c>
      <c r="AY77" s="1">
        <v>4227.38</v>
      </c>
      <c r="AZ77" s="1">
        <v>4274.7</v>
      </c>
      <c r="BA77" s="1">
        <v>111.04</v>
      </c>
      <c r="BB77" s="1">
        <v>132.61000000000001</v>
      </c>
      <c r="BC77" s="1">
        <v>123.01</v>
      </c>
      <c r="BD77" s="1">
        <v>124.06</v>
      </c>
      <c r="BE77" s="1">
        <v>117.53</v>
      </c>
      <c r="BF77" s="1">
        <v>115.31</v>
      </c>
      <c r="BG77" s="1">
        <v>133.27000000000001</v>
      </c>
      <c r="BH77" s="1">
        <v>120.6</v>
      </c>
      <c r="BI77" s="1">
        <v>123.65</v>
      </c>
      <c r="BJ77" s="1">
        <v>128.29</v>
      </c>
      <c r="BK77" s="1">
        <v>109.83</v>
      </c>
      <c r="BL77" s="1">
        <v>109.72</v>
      </c>
      <c r="BN77" s="1">
        <v>110</v>
      </c>
    </row>
    <row r="78" spans="1:66" x14ac:dyDescent="0.3">
      <c r="A78" s="2" t="s">
        <v>74</v>
      </c>
      <c r="C78" s="14" t="str">
        <f t="shared" si="2"/>
        <v>20261</v>
      </c>
      <c r="D78" s="3">
        <v>46031</v>
      </c>
      <c r="E78" s="21">
        <v>1864.81</v>
      </c>
      <c r="F78" s="21">
        <v>1942.61</v>
      </c>
      <c r="G78" s="21">
        <v>1900.04</v>
      </c>
      <c r="H78" s="21">
        <v>1744.94</v>
      </c>
      <c r="I78" s="21">
        <v>1812.34</v>
      </c>
      <c r="J78" s="21">
        <v>1822.87</v>
      </c>
      <c r="K78" s="21">
        <v>1801.93</v>
      </c>
      <c r="L78" s="21">
        <v>1712.9</v>
      </c>
      <c r="M78" s="21">
        <v>1468.51</v>
      </c>
      <c r="N78" s="21">
        <v>1679.57</v>
      </c>
      <c r="O78" s="21">
        <v>1769.78</v>
      </c>
      <c r="P78" s="21">
        <v>1754.82</v>
      </c>
      <c r="Q78" s="21">
        <v>6348.23</v>
      </c>
      <c r="R78" s="20">
        <v>113.33</v>
      </c>
      <c r="S78" s="20">
        <v>101.24</v>
      </c>
      <c r="T78" s="21">
        <v>120.71</v>
      </c>
      <c r="V78" s="1">
        <v>115.52</v>
      </c>
      <c r="W78" s="1">
        <v>121.16</v>
      </c>
      <c r="X78" s="1">
        <v>123.99</v>
      </c>
      <c r="Y78" s="1">
        <v>114.94</v>
      </c>
      <c r="Z78" s="1">
        <v>115.98</v>
      </c>
      <c r="AA78" s="1">
        <v>117.46</v>
      </c>
      <c r="AB78" s="1">
        <v>123</v>
      </c>
      <c r="AE78" s="1">
        <v>131.32</v>
      </c>
      <c r="AF78" s="1">
        <v>125.65</v>
      </c>
      <c r="AG78" s="1">
        <v>104.76</v>
      </c>
      <c r="AN78" s="1">
        <v>4250.22</v>
      </c>
      <c r="AP78" s="1">
        <v>4278.33</v>
      </c>
      <c r="AQ78" s="1">
        <v>4347.1899999999996</v>
      </c>
      <c r="AR78" s="1">
        <v>4222.47</v>
      </c>
      <c r="AT78" s="1">
        <v>4190.51</v>
      </c>
      <c r="AU78" s="1">
        <v>4186.46</v>
      </c>
      <c r="AW78" s="1">
        <v>4372.7</v>
      </c>
      <c r="AY78" s="1">
        <v>4227.38</v>
      </c>
      <c r="AZ78" s="1">
        <v>4225.93</v>
      </c>
      <c r="BA78" s="1">
        <v>110.98</v>
      </c>
      <c r="BB78" s="1">
        <v>133.63999999999999</v>
      </c>
      <c r="BC78" s="1">
        <v>125.14</v>
      </c>
      <c r="BD78" s="1">
        <v>126.06</v>
      </c>
      <c r="BE78" s="1">
        <v>119.74</v>
      </c>
      <c r="BF78" s="1">
        <v>115.31</v>
      </c>
      <c r="BG78" s="1">
        <v>134.49</v>
      </c>
      <c r="BH78" s="1">
        <v>122.24</v>
      </c>
      <c r="BI78" s="1">
        <v>123.77</v>
      </c>
      <c r="BK78" s="1">
        <v>109.16</v>
      </c>
      <c r="BL78" s="1">
        <v>109.38</v>
      </c>
      <c r="BN78" s="1">
        <v>109.33</v>
      </c>
    </row>
    <row r="79" spans="1:66" x14ac:dyDescent="0.3">
      <c r="A79" s="2" t="s">
        <v>75</v>
      </c>
      <c r="C79" s="14" t="str">
        <f t="shared" si="2"/>
        <v>20261</v>
      </c>
      <c r="D79" s="3">
        <v>46030</v>
      </c>
      <c r="E79" s="21">
        <v>1859.84</v>
      </c>
      <c r="F79" s="21">
        <v>1933.63</v>
      </c>
      <c r="G79" s="21">
        <v>1900.04</v>
      </c>
      <c r="H79" s="21">
        <v>1732.1</v>
      </c>
      <c r="I79" s="21">
        <v>1832.1</v>
      </c>
      <c r="J79" s="21">
        <v>1820.05</v>
      </c>
      <c r="K79" s="21">
        <v>1801.93</v>
      </c>
      <c r="L79" s="21">
        <v>1709.6</v>
      </c>
      <c r="M79" s="21">
        <v>1468.51</v>
      </c>
      <c r="N79" s="21">
        <v>1679.08</v>
      </c>
      <c r="O79" s="21">
        <v>1762.44</v>
      </c>
      <c r="P79" s="21">
        <v>1730.57</v>
      </c>
      <c r="Q79" s="21">
        <v>6403.96</v>
      </c>
      <c r="R79" s="20">
        <v>113.33</v>
      </c>
      <c r="S79" s="20">
        <v>101.23</v>
      </c>
      <c r="T79" s="21">
        <v>120.71</v>
      </c>
      <c r="V79" s="1">
        <v>116.27</v>
      </c>
      <c r="W79" s="1">
        <v>120.64</v>
      </c>
      <c r="X79" s="1">
        <v>124.21</v>
      </c>
      <c r="Y79" s="1">
        <v>114.6</v>
      </c>
      <c r="Z79" s="1">
        <v>115.73</v>
      </c>
      <c r="AA79" s="1">
        <v>118.73</v>
      </c>
      <c r="AB79" s="1">
        <v>123.22</v>
      </c>
      <c r="AE79" s="1">
        <v>131.81</v>
      </c>
      <c r="AF79" s="1">
        <v>127.23</v>
      </c>
      <c r="AG79" s="1">
        <v>106.14</v>
      </c>
      <c r="AN79" s="1">
        <v>4250.22</v>
      </c>
      <c r="AP79" s="1">
        <v>4270.75</v>
      </c>
      <c r="AQ79" s="1">
        <v>4347.1899999999996</v>
      </c>
      <c r="AR79" s="1">
        <v>4222.47</v>
      </c>
      <c r="AT79" s="1">
        <v>4190.51</v>
      </c>
      <c r="AU79" s="1">
        <v>4207.45</v>
      </c>
      <c r="AW79" s="1">
        <v>4372.7</v>
      </c>
      <c r="AY79" s="1">
        <v>4227.38</v>
      </c>
      <c r="AZ79" s="1">
        <v>4225.93</v>
      </c>
      <c r="BA79" s="1">
        <v>110.96</v>
      </c>
      <c r="BB79" s="1">
        <v>131.83000000000001</v>
      </c>
      <c r="BC79" s="1">
        <v>122.85</v>
      </c>
      <c r="BD79" s="1">
        <v>124.89</v>
      </c>
      <c r="BE79" s="1">
        <v>115.35</v>
      </c>
      <c r="BF79" s="1">
        <v>117.94</v>
      </c>
      <c r="BG79" s="1">
        <v>135.09</v>
      </c>
      <c r="BH79" s="1">
        <v>122.24</v>
      </c>
      <c r="BI79" s="1">
        <v>123.77</v>
      </c>
      <c r="BK79" s="1">
        <v>108.5</v>
      </c>
      <c r="BL79" s="1">
        <v>108.72</v>
      </c>
      <c r="BN79" s="1">
        <v>108.66</v>
      </c>
    </row>
    <row r="80" spans="1:66" x14ac:dyDescent="0.3">
      <c r="A80" s="2" t="s">
        <v>76</v>
      </c>
      <c r="C80" s="14" t="str">
        <f t="shared" si="2"/>
        <v>20261</v>
      </c>
      <c r="D80" s="3">
        <v>46029</v>
      </c>
      <c r="E80" s="21">
        <v>1854.88</v>
      </c>
      <c r="F80" s="21">
        <v>1920.08</v>
      </c>
      <c r="G80" s="21">
        <v>1900.04</v>
      </c>
      <c r="H80" s="21">
        <v>1732.1</v>
      </c>
      <c r="I80" s="21">
        <v>1819.26</v>
      </c>
      <c r="J80" s="21">
        <v>1799.78</v>
      </c>
      <c r="K80" s="21">
        <v>1801.93</v>
      </c>
      <c r="L80" s="21">
        <v>1709.6</v>
      </c>
      <c r="M80" s="21">
        <v>1513.24</v>
      </c>
      <c r="N80" s="21">
        <v>1677.79</v>
      </c>
      <c r="O80" s="21">
        <v>1753.43</v>
      </c>
      <c r="P80" s="21">
        <v>1730.57</v>
      </c>
      <c r="Q80" s="21">
        <v>6398.04</v>
      </c>
      <c r="R80" s="20">
        <v>113.33</v>
      </c>
      <c r="S80" s="20">
        <v>101.01</v>
      </c>
      <c r="T80" s="21">
        <v>121.4</v>
      </c>
      <c r="V80" s="1">
        <v>116.4</v>
      </c>
      <c r="W80" s="1">
        <v>122.76</v>
      </c>
      <c r="X80" s="1">
        <v>124.21</v>
      </c>
      <c r="Y80" s="1">
        <v>113.95</v>
      </c>
      <c r="Z80" s="1">
        <v>118.07</v>
      </c>
      <c r="AA80" s="1">
        <v>118.02</v>
      </c>
      <c r="AB80" s="1">
        <v>123.34</v>
      </c>
      <c r="AE80" s="1">
        <v>131.81</v>
      </c>
      <c r="AF80" s="1">
        <v>126.8</v>
      </c>
      <c r="AG80" s="1">
        <v>104.7</v>
      </c>
      <c r="AN80" s="1">
        <v>4250.22</v>
      </c>
      <c r="AP80" s="1">
        <v>4270.75</v>
      </c>
      <c r="AQ80" s="1">
        <v>4347.1899999999996</v>
      </c>
      <c r="AR80" s="1">
        <v>4238.1899999999996</v>
      </c>
      <c r="AT80" s="1">
        <v>4190.51</v>
      </c>
      <c r="AU80" s="1">
        <v>4207.45</v>
      </c>
      <c r="AW80" s="1">
        <v>4372.7</v>
      </c>
      <c r="AY80" s="1">
        <v>4227.38</v>
      </c>
      <c r="AZ80" s="1">
        <v>4225.93</v>
      </c>
      <c r="BA80" s="1">
        <v>111.43</v>
      </c>
      <c r="BB80" s="1">
        <v>133.03</v>
      </c>
      <c r="BC80" s="1">
        <v>124.39</v>
      </c>
      <c r="BD80" s="1">
        <v>128.13999999999999</v>
      </c>
      <c r="BE80" s="1">
        <v>119.31</v>
      </c>
      <c r="BF80" s="1">
        <v>116.23</v>
      </c>
      <c r="BG80" s="1">
        <v>135.09</v>
      </c>
      <c r="BH80" s="1">
        <v>122.53</v>
      </c>
      <c r="BI80" s="1">
        <v>123.77</v>
      </c>
      <c r="BJ80" s="1">
        <v>128.53</v>
      </c>
      <c r="BK80" s="1">
        <v>108.5</v>
      </c>
      <c r="BL80" s="1">
        <v>108.72</v>
      </c>
      <c r="BN80" s="1">
        <v>108.66</v>
      </c>
    </row>
    <row r="81" spans="1:66" x14ac:dyDescent="0.3">
      <c r="A81" s="2" t="s">
        <v>77</v>
      </c>
      <c r="C81" s="14" t="str">
        <f t="shared" si="2"/>
        <v>20261</v>
      </c>
      <c r="D81" s="3">
        <v>46028</v>
      </c>
      <c r="E81" s="21">
        <v>1854.88</v>
      </c>
      <c r="F81" s="21">
        <v>1920.08</v>
      </c>
      <c r="G81" s="21">
        <v>1900.04</v>
      </c>
      <c r="H81" s="21">
        <v>1734.02</v>
      </c>
      <c r="I81" s="21">
        <v>1819.07</v>
      </c>
      <c r="J81" s="21">
        <v>1803.12</v>
      </c>
      <c r="K81" s="21">
        <v>1841.93</v>
      </c>
      <c r="L81" s="21">
        <v>1709.6</v>
      </c>
      <c r="M81" s="21">
        <v>1540.13</v>
      </c>
      <c r="N81" s="21">
        <v>1676.24</v>
      </c>
      <c r="O81" s="21">
        <v>1776.01</v>
      </c>
      <c r="P81" s="21">
        <v>1635.27</v>
      </c>
      <c r="Q81" s="21">
        <v>6547.86</v>
      </c>
      <c r="R81" s="20"/>
      <c r="S81" s="20">
        <v>101.47</v>
      </c>
      <c r="T81" s="21">
        <v>122.18</v>
      </c>
      <c r="V81" s="1">
        <v>116.78</v>
      </c>
      <c r="W81" s="1">
        <v>120.55</v>
      </c>
      <c r="X81" s="1">
        <v>124.98</v>
      </c>
      <c r="Y81" s="1">
        <v>113.95</v>
      </c>
      <c r="Z81" s="1">
        <v>117.82</v>
      </c>
      <c r="AA81" s="1">
        <v>117.64</v>
      </c>
      <c r="AB81" s="1">
        <v>124</v>
      </c>
      <c r="AE81" s="1">
        <v>133.31</v>
      </c>
      <c r="AF81" s="1">
        <v>128.04</v>
      </c>
      <c r="AG81" s="1">
        <v>105.62</v>
      </c>
      <c r="AP81" s="1">
        <v>4261.29</v>
      </c>
      <c r="AQ81" s="1">
        <v>4310.96</v>
      </c>
      <c r="AR81" s="1">
        <v>4238.1899999999996</v>
      </c>
      <c r="AT81" s="1">
        <v>4190.51</v>
      </c>
      <c r="AU81" s="1">
        <v>4207.45</v>
      </c>
      <c r="AY81" s="1">
        <v>4251.24</v>
      </c>
      <c r="AZ81" s="1">
        <v>4225.93</v>
      </c>
      <c r="BA81" s="1">
        <v>115.54</v>
      </c>
      <c r="BB81" s="1">
        <v>133.21</v>
      </c>
      <c r="BC81" s="1">
        <v>125.67</v>
      </c>
      <c r="BD81" s="1">
        <v>129.87</v>
      </c>
      <c r="BE81" s="1">
        <v>125.2</v>
      </c>
      <c r="BF81" s="1">
        <v>115.56</v>
      </c>
      <c r="BG81" s="1">
        <v>134.71</v>
      </c>
      <c r="BH81" s="1">
        <v>119.53</v>
      </c>
      <c r="BI81" s="1">
        <v>123.77</v>
      </c>
      <c r="BJ81" s="1">
        <v>128.82</v>
      </c>
      <c r="BK81" s="1">
        <v>108.17</v>
      </c>
      <c r="BL81" s="1">
        <v>108.38</v>
      </c>
      <c r="BN81" s="1">
        <v>108.62</v>
      </c>
    </row>
    <row r="82" spans="1:66" x14ac:dyDescent="0.3">
      <c r="A82" s="2" t="s">
        <v>78</v>
      </c>
      <c r="C82" s="14" t="str">
        <f t="shared" si="2"/>
        <v>20261</v>
      </c>
      <c r="D82" s="3">
        <v>46027</v>
      </c>
      <c r="E82" s="21">
        <v>1859.84</v>
      </c>
      <c r="F82" s="21">
        <v>1920.08</v>
      </c>
      <c r="G82" s="21">
        <v>1907.68</v>
      </c>
      <c r="H82" s="21">
        <v>1757.79</v>
      </c>
      <c r="I82" s="21">
        <v>1819.07</v>
      </c>
      <c r="J82" s="21">
        <v>1815.95</v>
      </c>
      <c r="K82" s="21">
        <v>1841.93</v>
      </c>
      <c r="L82" s="21">
        <v>1705.27</v>
      </c>
      <c r="M82" s="21">
        <v>1582.41</v>
      </c>
      <c r="N82" s="21">
        <v>1657.88</v>
      </c>
      <c r="O82" s="21">
        <v>1776.01</v>
      </c>
      <c r="P82" s="21">
        <v>1694.8</v>
      </c>
      <c r="Q82" s="21">
        <v>6531.37</v>
      </c>
      <c r="R82" s="20"/>
      <c r="S82" s="20">
        <v>104.18</v>
      </c>
      <c r="T82" s="21">
        <v>122.18</v>
      </c>
      <c r="V82" s="1">
        <v>116.56</v>
      </c>
      <c r="W82" s="1">
        <v>121.71</v>
      </c>
      <c r="X82" s="1">
        <v>125.28</v>
      </c>
      <c r="Y82" s="1">
        <v>113.33</v>
      </c>
      <c r="Z82" s="1">
        <v>118.23</v>
      </c>
      <c r="AA82" s="1">
        <v>120.35</v>
      </c>
      <c r="AB82" s="1">
        <v>124.93</v>
      </c>
      <c r="AE82" s="1">
        <v>132.38999999999999</v>
      </c>
      <c r="AF82" s="1">
        <v>132.87</v>
      </c>
      <c r="AG82" s="1">
        <v>113.12</v>
      </c>
      <c r="AI82" s="1">
        <v>30</v>
      </c>
      <c r="AN82" s="1">
        <v>4347.68</v>
      </c>
      <c r="AP82" s="1">
        <v>4257.8999999999996</v>
      </c>
      <c r="AQ82" s="1">
        <v>4310.96</v>
      </c>
      <c r="AR82" s="1">
        <v>4238.1899999999996</v>
      </c>
      <c r="AS82" s="1">
        <v>4187.13</v>
      </c>
      <c r="AT82" s="1">
        <v>4190.51</v>
      </c>
      <c r="AU82" s="1">
        <v>4230.8500000000004</v>
      </c>
      <c r="AW82" s="1">
        <v>4309.4399999999996</v>
      </c>
      <c r="AY82" s="1">
        <v>4190.51</v>
      </c>
      <c r="AZ82" s="1">
        <v>4225.93</v>
      </c>
      <c r="BA82" s="1">
        <v>115.56</v>
      </c>
      <c r="BB82" s="1">
        <v>136</v>
      </c>
      <c r="BC82" s="1">
        <v>122.04</v>
      </c>
      <c r="BD82" s="1">
        <v>125.51</v>
      </c>
      <c r="BE82" s="1">
        <v>126.78</v>
      </c>
      <c r="BF82" s="1">
        <v>121.93</v>
      </c>
      <c r="BG82" s="1">
        <v>135.91</v>
      </c>
      <c r="BH82" s="1">
        <v>119.53</v>
      </c>
      <c r="BI82" s="1">
        <v>124.77</v>
      </c>
      <c r="BJ82" s="1">
        <v>129.96</v>
      </c>
      <c r="BK82" s="1">
        <v>108.94</v>
      </c>
      <c r="BL82" s="1">
        <v>109.82</v>
      </c>
      <c r="BN82" s="1">
        <v>108.86</v>
      </c>
    </row>
    <row r="83" spans="1:66" x14ac:dyDescent="0.3">
      <c r="A83" s="2"/>
      <c r="C83" s="14" t="str">
        <f t="shared" si="2"/>
        <v>20261</v>
      </c>
      <c r="D83" s="3">
        <v>46024</v>
      </c>
      <c r="E83" s="21">
        <v>1869.77</v>
      </c>
      <c r="F83" s="21">
        <v>1911.1</v>
      </c>
      <c r="G83" s="21">
        <v>1887.69</v>
      </c>
      <c r="H83" s="21">
        <v>1722.38</v>
      </c>
      <c r="I83" s="21">
        <v>1794.44</v>
      </c>
      <c r="J83" s="21">
        <v>1853.14</v>
      </c>
      <c r="K83" s="21">
        <v>1841.93</v>
      </c>
      <c r="L83" s="21">
        <v>1708.88</v>
      </c>
      <c r="M83" s="21">
        <v>1585.38</v>
      </c>
      <c r="N83" s="21">
        <v>1685.99</v>
      </c>
      <c r="O83" s="21">
        <v>1786.33</v>
      </c>
      <c r="P83" s="21">
        <v>1733.61</v>
      </c>
      <c r="Q83" s="21">
        <v>6437.74</v>
      </c>
      <c r="R83" s="20">
        <v>114.92</v>
      </c>
      <c r="S83" s="20">
        <v>106.96</v>
      </c>
      <c r="T83" s="21">
        <v>123.32</v>
      </c>
      <c r="V83" s="1">
        <v>118.72</v>
      </c>
      <c r="W83" s="1">
        <v>124.51</v>
      </c>
      <c r="X83" s="1">
        <v>126.4</v>
      </c>
      <c r="Y83" s="1">
        <v>116.13</v>
      </c>
      <c r="Z83" s="1">
        <v>118.57</v>
      </c>
      <c r="AA83" s="1">
        <v>118.24</v>
      </c>
      <c r="AB83" s="1">
        <v>125.01</v>
      </c>
      <c r="AE83" s="1">
        <v>134.13999999999999</v>
      </c>
      <c r="AF83" s="1">
        <v>132.37</v>
      </c>
      <c r="AG83" s="1">
        <v>114.23</v>
      </c>
      <c r="AI83" s="1">
        <v>30</v>
      </c>
      <c r="AN83" s="1">
        <v>4347.68</v>
      </c>
      <c r="AP83" s="1">
        <v>4249</v>
      </c>
      <c r="AR83" s="1">
        <v>4238.1899999999996</v>
      </c>
      <c r="AS83" s="1">
        <v>4187.13</v>
      </c>
      <c r="AT83" s="1">
        <v>4190.51</v>
      </c>
      <c r="AU83" s="1">
        <v>4247.97</v>
      </c>
      <c r="AW83" s="1">
        <v>4272.0200000000004</v>
      </c>
      <c r="AX83" s="1">
        <v>115.15</v>
      </c>
      <c r="AY83" s="1">
        <v>4190.51</v>
      </c>
      <c r="BA83" s="1">
        <v>120.65</v>
      </c>
      <c r="BB83" s="1">
        <v>136.56</v>
      </c>
      <c r="BC83" s="1">
        <v>131.27000000000001</v>
      </c>
      <c r="BD83" s="1">
        <v>134.13999999999999</v>
      </c>
      <c r="BE83" s="1">
        <v>125.45</v>
      </c>
      <c r="BF83" s="1">
        <v>124.68</v>
      </c>
      <c r="BG83" s="1">
        <v>134.88999999999999</v>
      </c>
      <c r="BH83" s="1">
        <v>126.23</v>
      </c>
      <c r="BI83" s="1">
        <v>126.14</v>
      </c>
      <c r="BJ83" s="1">
        <v>134.54</v>
      </c>
      <c r="BK83" s="1">
        <v>109.82</v>
      </c>
      <c r="BL83" s="1">
        <v>111.14</v>
      </c>
      <c r="BN83" s="1">
        <v>109.58</v>
      </c>
    </row>
    <row r="84" spans="1:66" x14ac:dyDescent="0.3">
      <c r="A84" s="2"/>
      <c r="C84" s="14" t="str">
        <f t="shared" si="2"/>
        <v>202512</v>
      </c>
      <c r="D84" s="3">
        <v>46021</v>
      </c>
      <c r="E84" s="21">
        <v>1869.17</v>
      </c>
      <c r="F84" s="21">
        <v>1910.26</v>
      </c>
      <c r="G84" s="21">
        <v>1886.88</v>
      </c>
      <c r="H84" s="21">
        <v>1721.39</v>
      </c>
      <c r="I84" s="21">
        <v>1793.6</v>
      </c>
      <c r="J84" s="21">
        <v>1852.57</v>
      </c>
      <c r="K84" s="21">
        <v>1841.67</v>
      </c>
      <c r="L84" s="21">
        <v>1708.18</v>
      </c>
      <c r="M84" s="21">
        <v>1584.66</v>
      </c>
      <c r="N84" s="21">
        <v>1685.61</v>
      </c>
      <c r="O84" s="21">
        <v>1786.06</v>
      </c>
      <c r="P84" s="21">
        <v>1733.37</v>
      </c>
      <c r="Q84" s="21">
        <v>6437.13</v>
      </c>
      <c r="R84" s="20">
        <v>114.9</v>
      </c>
      <c r="S84" s="20">
        <v>106.94</v>
      </c>
      <c r="T84" s="21">
        <v>123.3</v>
      </c>
      <c r="V84" s="1">
        <v>118.84</v>
      </c>
      <c r="W84" s="1">
        <v>124.5</v>
      </c>
      <c r="X84" s="1">
        <v>126.39</v>
      </c>
      <c r="Y84" s="1">
        <v>115.98</v>
      </c>
      <c r="Z84" s="1">
        <v>118.94</v>
      </c>
      <c r="AA84" s="1">
        <v>118.22</v>
      </c>
      <c r="AB84" s="1">
        <v>125.01</v>
      </c>
      <c r="AE84" s="1">
        <v>134.11000000000001</v>
      </c>
      <c r="AF84" s="1">
        <v>132.31</v>
      </c>
      <c r="AG84" s="1">
        <v>114.22</v>
      </c>
      <c r="AI84" s="1">
        <v>30</v>
      </c>
      <c r="AN84" s="1">
        <v>4348.6400000000003</v>
      </c>
      <c r="AP84" s="1">
        <v>4248.51</v>
      </c>
      <c r="AQ84" s="1">
        <v>4314.3500000000004</v>
      </c>
      <c r="AR84" s="1">
        <v>4240.53</v>
      </c>
      <c r="AS84" s="1">
        <v>4189.4399999999996</v>
      </c>
      <c r="AT84" s="1">
        <v>4192.82</v>
      </c>
      <c r="AU84" s="1">
        <v>4289.03</v>
      </c>
      <c r="AW84" s="1">
        <v>4274.37</v>
      </c>
      <c r="AX84" s="1">
        <v>115.1</v>
      </c>
      <c r="AY84" s="1">
        <v>4221.68</v>
      </c>
      <c r="BA84" s="1">
        <v>120.62</v>
      </c>
      <c r="BB84" s="1">
        <v>136.77000000000001</v>
      </c>
      <c r="BC84" s="1">
        <v>131.72999999999999</v>
      </c>
      <c r="BD84" s="1">
        <v>134.05000000000001</v>
      </c>
      <c r="BE84" s="1">
        <v>125.4</v>
      </c>
      <c r="BF84" s="1">
        <v>124.67</v>
      </c>
      <c r="BG84" s="1">
        <v>134.86000000000001</v>
      </c>
      <c r="BH84" s="1">
        <v>126.22</v>
      </c>
      <c r="BI84" s="1">
        <v>126.13</v>
      </c>
      <c r="BJ84" s="1">
        <v>134.47</v>
      </c>
      <c r="BK84" s="1">
        <v>111.15</v>
      </c>
      <c r="BL84" s="1">
        <v>111.8</v>
      </c>
      <c r="BN84" s="1">
        <v>110.92</v>
      </c>
    </row>
    <row r="85" spans="1:66" x14ac:dyDescent="0.3">
      <c r="A85" s="2"/>
      <c r="C85" s="14" t="str">
        <f t="shared" si="2"/>
        <v>202512</v>
      </c>
      <c r="D85" s="3">
        <v>46020</v>
      </c>
      <c r="E85" s="21">
        <v>1869.17</v>
      </c>
      <c r="F85" s="21">
        <v>1910.26</v>
      </c>
      <c r="G85" s="21">
        <v>1886.88</v>
      </c>
      <c r="H85" s="21">
        <v>1721.39</v>
      </c>
      <c r="I85" s="21">
        <v>1793.6</v>
      </c>
      <c r="J85" s="21">
        <v>1852.57</v>
      </c>
      <c r="K85" s="21">
        <v>1841.67</v>
      </c>
      <c r="L85" s="21">
        <v>1708.18</v>
      </c>
      <c r="M85" s="21">
        <v>1584.66</v>
      </c>
      <c r="N85" s="21">
        <v>1683.35</v>
      </c>
      <c r="O85" s="21">
        <v>1786.06</v>
      </c>
      <c r="P85" s="21">
        <v>1733.37</v>
      </c>
      <c r="Q85" s="21">
        <v>6437.13</v>
      </c>
      <c r="R85" s="20">
        <v>114.9</v>
      </c>
      <c r="S85" s="20">
        <v>108.54</v>
      </c>
      <c r="T85" s="21">
        <v>123.3</v>
      </c>
      <c r="V85" s="1">
        <v>118.84</v>
      </c>
      <c r="W85" s="1">
        <v>123.56</v>
      </c>
      <c r="X85" s="1">
        <v>126.26</v>
      </c>
      <c r="Y85" s="1">
        <v>116.18</v>
      </c>
      <c r="Z85" s="1">
        <v>119.07</v>
      </c>
      <c r="AA85" s="1">
        <v>118.22</v>
      </c>
      <c r="AB85" s="1">
        <v>125.01</v>
      </c>
      <c r="AE85" s="1">
        <v>134.11000000000001</v>
      </c>
      <c r="AF85" s="1">
        <v>132.31</v>
      </c>
      <c r="AG85" s="1">
        <v>115.22</v>
      </c>
      <c r="AO85" s="1">
        <v>11</v>
      </c>
      <c r="AP85" s="1">
        <v>4248.51</v>
      </c>
      <c r="AQ85" s="1">
        <v>4314.3500000000004</v>
      </c>
      <c r="AR85" s="1">
        <v>4260.33</v>
      </c>
      <c r="AS85" s="1">
        <v>4186.0600000000004</v>
      </c>
      <c r="AT85" s="1">
        <v>4213.25</v>
      </c>
      <c r="AU85" s="1">
        <v>4265.16</v>
      </c>
      <c r="AW85" s="1">
        <v>4224.82</v>
      </c>
      <c r="AX85" s="1">
        <v>115.07</v>
      </c>
      <c r="AY85" s="1">
        <v>4240.92</v>
      </c>
      <c r="AZ85" s="1">
        <v>4224.46</v>
      </c>
      <c r="BA85" s="1">
        <v>120.62</v>
      </c>
      <c r="BB85" s="1">
        <v>137.85</v>
      </c>
      <c r="BC85" s="1">
        <v>131.93</v>
      </c>
      <c r="BD85" s="1">
        <v>134.08000000000001</v>
      </c>
      <c r="BE85" s="1">
        <v>125.4</v>
      </c>
      <c r="BF85" s="1">
        <v>124.67</v>
      </c>
      <c r="BG85" s="1">
        <v>134.86000000000001</v>
      </c>
      <c r="BH85" s="1">
        <v>126.22</v>
      </c>
      <c r="BI85" s="1">
        <v>126.13</v>
      </c>
      <c r="BJ85" s="1">
        <v>134.47</v>
      </c>
      <c r="BK85" s="1">
        <v>111.82</v>
      </c>
      <c r="BL85" s="1">
        <v>112.13</v>
      </c>
      <c r="BN85" s="1">
        <v>111.58</v>
      </c>
    </row>
    <row r="86" spans="1:66" x14ac:dyDescent="0.3">
      <c r="A86" s="2"/>
      <c r="C86" s="14" t="str">
        <f t="shared" si="2"/>
        <v>202512</v>
      </c>
      <c r="D86" s="3">
        <v>46017</v>
      </c>
      <c r="E86" s="21">
        <v>1869.17</v>
      </c>
      <c r="F86" s="21">
        <v>1906.67</v>
      </c>
      <c r="G86" s="21">
        <v>1886.88</v>
      </c>
      <c r="H86" s="21">
        <v>1721.39</v>
      </c>
      <c r="I86" s="21">
        <v>1793.6</v>
      </c>
      <c r="J86" s="21">
        <v>1852.57</v>
      </c>
      <c r="K86" s="21">
        <v>1841.67</v>
      </c>
      <c r="L86" s="21">
        <v>1708.18</v>
      </c>
      <c r="M86" s="21">
        <v>1584.66</v>
      </c>
      <c r="N86" s="21">
        <v>1683.35</v>
      </c>
      <c r="O86" s="21">
        <v>1786.06</v>
      </c>
      <c r="P86" s="21">
        <v>1733.37</v>
      </c>
      <c r="Q86" s="21">
        <v>6437.13</v>
      </c>
      <c r="R86" s="20">
        <v>114.9</v>
      </c>
      <c r="S86" s="20">
        <v>108.54</v>
      </c>
      <c r="T86" s="21">
        <v>123.3</v>
      </c>
      <c r="V86" s="1">
        <v>118.84</v>
      </c>
      <c r="W86" s="1">
        <v>123.56</v>
      </c>
      <c r="X86" s="1">
        <v>126.01</v>
      </c>
      <c r="Y86" s="1">
        <v>116.83</v>
      </c>
      <c r="Z86" s="1">
        <v>119.19</v>
      </c>
      <c r="AA86" s="1">
        <v>118.32</v>
      </c>
      <c r="AB86" s="1">
        <v>125.01</v>
      </c>
      <c r="AE86" s="1">
        <v>133.77000000000001</v>
      </c>
      <c r="AF86" s="1">
        <v>132.31</v>
      </c>
      <c r="AG86" s="1">
        <v>115.22</v>
      </c>
      <c r="AO86" s="1">
        <v>11</v>
      </c>
      <c r="AP86" s="1">
        <v>4248.51</v>
      </c>
      <c r="AQ86" s="1">
        <v>4314.3500000000004</v>
      </c>
      <c r="AS86" s="1">
        <v>4186.0600000000004</v>
      </c>
      <c r="AT86" s="1">
        <v>4233.6899999999996</v>
      </c>
      <c r="AU86" s="1">
        <v>4233.33</v>
      </c>
      <c r="AW86" s="1">
        <v>4196.1899999999996</v>
      </c>
      <c r="AX86" s="1">
        <v>115.01</v>
      </c>
      <c r="AY86" s="1">
        <v>4240.92</v>
      </c>
      <c r="AZ86" s="1">
        <v>4224.46</v>
      </c>
      <c r="BA86" s="1">
        <v>120.62</v>
      </c>
      <c r="BB86" s="1">
        <v>137.94</v>
      </c>
      <c r="BC86" s="1">
        <v>131.93</v>
      </c>
      <c r="BD86" s="1">
        <v>134.08000000000001</v>
      </c>
      <c r="BE86" s="1">
        <v>125.73</v>
      </c>
      <c r="BF86" s="1">
        <v>124.67</v>
      </c>
      <c r="BG86" s="1">
        <v>134.86000000000001</v>
      </c>
      <c r="BH86" s="1">
        <v>126.22</v>
      </c>
      <c r="BI86" s="1">
        <v>126.13</v>
      </c>
      <c r="BJ86" s="1">
        <v>134.47</v>
      </c>
      <c r="BK86" s="1">
        <v>113.15</v>
      </c>
      <c r="BL86" s="1">
        <v>112.8</v>
      </c>
      <c r="BN86" s="1">
        <v>112.92</v>
      </c>
    </row>
    <row r="87" spans="1:66" x14ac:dyDescent="0.3">
      <c r="A87" s="2"/>
      <c r="C87" s="14" t="str">
        <f t="shared" si="2"/>
        <v>202512</v>
      </c>
      <c r="D87" s="3">
        <v>46014</v>
      </c>
      <c r="E87" s="21">
        <v>1869.17</v>
      </c>
      <c r="F87" s="21">
        <v>1906.67</v>
      </c>
      <c r="G87" s="21">
        <v>1886.88</v>
      </c>
      <c r="H87" s="21">
        <v>1721.39</v>
      </c>
      <c r="I87" s="21">
        <v>1793.6</v>
      </c>
      <c r="J87" s="21">
        <v>1852.57</v>
      </c>
      <c r="K87" s="21">
        <v>1841.67</v>
      </c>
      <c r="L87" s="21">
        <v>1708.18</v>
      </c>
      <c r="M87" s="21">
        <v>1584.66</v>
      </c>
      <c r="N87" s="21">
        <v>1683.35</v>
      </c>
      <c r="O87" s="21">
        <v>1786.06</v>
      </c>
      <c r="P87" s="21">
        <v>1733.37</v>
      </c>
      <c r="Q87" s="21">
        <v>6437.13</v>
      </c>
      <c r="R87" s="20">
        <v>114.9</v>
      </c>
      <c r="S87" s="20">
        <v>106.94</v>
      </c>
      <c r="T87" s="21">
        <v>123.3</v>
      </c>
      <c r="V87" s="1">
        <v>118.84</v>
      </c>
      <c r="W87" s="1">
        <v>123.7</v>
      </c>
      <c r="X87" s="1">
        <v>126.01</v>
      </c>
      <c r="Y87" s="1">
        <v>116.83</v>
      </c>
      <c r="Z87" s="1">
        <v>119.19</v>
      </c>
      <c r="AA87" s="1">
        <v>118.32</v>
      </c>
      <c r="AB87" s="1">
        <v>125.01</v>
      </c>
      <c r="AE87" s="1">
        <v>133.77000000000001</v>
      </c>
      <c r="AF87" s="1">
        <v>132.31</v>
      </c>
      <c r="AG87" s="1">
        <v>114.22</v>
      </c>
      <c r="AN87" s="1">
        <v>4206.1099999999997</v>
      </c>
      <c r="AO87" s="1">
        <v>9.67</v>
      </c>
      <c r="AP87" s="1">
        <v>4260</v>
      </c>
      <c r="AQ87" s="1">
        <v>4397.7299999999996</v>
      </c>
      <c r="AR87" s="1">
        <v>4281.01</v>
      </c>
      <c r="AS87" s="1">
        <v>4186.0600000000004</v>
      </c>
      <c r="AT87" s="1">
        <v>4185.6499999999996</v>
      </c>
      <c r="AU87" s="1">
        <v>4233.33</v>
      </c>
      <c r="AV87" s="1">
        <v>30</v>
      </c>
      <c r="AW87" s="1">
        <v>4181.46</v>
      </c>
      <c r="AX87" s="1">
        <v>114.89</v>
      </c>
      <c r="AY87" s="1">
        <v>4240.92</v>
      </c>
      <c r="AZ87" s="1">
        <v>4303.09</v>
      </c>
      <c r="BA87" s="1">
        <v>120.62</v>
      </c>
      <c r="BB87" s="1">
        <v>137.59</v>
      </c>
      <c r="BC87" s="1">
        <v>131.99</v>
      </c>
      <c r="BD87" s="1">
        <v>134.19</v>
      </c>
      <c r="BE87" s="1">
        <v>125.73</v>
      </c>
      <c r="BF87" s="1">
        <v>124.67</v>
      </c>
      <c r="BG87" s="1">
        <v>134.86000000000001</v>
      </c>
      <c r="BH87" s="1">
        <v>126.22</v>
      </c>
      <c r="BI87" s="1">
        <v>126.13</v>
      </c>
      <c r="BJ87" s="1">
        <v>134.47</v>
      </c>
      <c r="BK87" s="1">
        <v>113.15</v>
      </c>
      <c r="BL87" s="1">
        <v>112.8</v>
      </c>
      <c r="BN87" s="1">
        <v>112.92</v>
      </c>
    </row>
    <row r="88" spans="1:66" x14ac:dyDescent="0.3">
      <c r="A88" s="2"/>
      <c r="C88" s="14" t="str">
        <f t="shared" si="2"/>
        <v>202512</v>
      </c>
      <c r="D88" s="3">
        <v>46013</v>
      </c>
      <c r="E88" s="21">
        <v>1869.17</v>
      </c>
      <c r="F88" s="21">
        <v>1910.26</v>
      </c>
      <c r="G88" s="21">
        <v>1886.88</v>
      </c>
      <c r="H88" s="21">
        <v>1721.39</v>
      </c>
      <c r="I88" s="21">
        <v>1803.47</v>
      </c>
      <c r="J88" s="21">
        <v>1833.87</v>
      </c>
      <c r="K88" s="21">
        <v>1841.67</v>
      </c>
      <c r="L88" s="21">
        <v>1708.18</v>
      </c>
      <c r="M88" s="21">
        <v>1584.66</v>
      </c>
      <c r="N88" s="21">
        <v>1685.53</v>
      </c>
      <c r="O88" s="21">
        <v>1781.12</v>
      </c>
      <c r="P88" s="21">
        <v>1733.37</v>
      </c>
      <c r="Q88" s="21">
        <v>6437.13</v>
      </c>
      <c r="R88" s="20">
        <v>114.9</v>
      </c>
      <c r="S88" s="20">
        <v>108.94</v>
      </c>
      <c r="T88" s="21">
        <v>123.3</v>
      </c>
      <c r="V88" s="1">
        <v>118.84</v>
      </c>
      <c r="W88" s="1">
        <v>123.7</v>
      </c>
      <c r="X88" s="1">
        <v>125.76</v>
      </c>
      <c r="Y88" s="1">
        <v>116.52</v>
      </c>
      <c r="Z88" s="1">
        <v>119.07</v>
      </c>
      <c r="AA88" s="1">
        <v>118.32</v>
      </c>
      <c r="AB88" s="1">
        <v>125.01</v>
      </c>
      <c r="AE88" s="1">
        <v>133.77000000000001</v>
      </c>
      <c r="AF88" s="1">
        <v>132.31</v>
      </c>
      <c r="AG88" s="1">
        <v>115.47</v>
      </c>
      <c r="AN88" s="1">
        <v>4237.9399999999996</v>
      </c>
      <c r="AO88" s="1">
        <v>7</v>
      </c>
      <c r="AP88" s="1">
        <v>4246.1099999999997</v>
      </c>
      <c r="AQ88" s="1">
        <v>4397.7299999999996</v>
      </c>
      <c r="AR88" s="1">
        <v>4281.01</v>
      </c>
      <c r="AS88" s="1">
        <v>4219.82</v>
      </c>
      <c r="AT88" s="1">
        <v>4089.55</v>
      </c>
      <c r="AU88" s="1">
        <v>4151.58</v>
      </c>
      <c r="AV88" s="1">
        <v>30</v>
      </c>
      <c r="AW88" s="1">
        <v>4220.3900000000003</v>
      </c>
      <c r="AX88" s="1">
        <v>114.65</v>
      </c>
      <c r="AY88" s="1">
        <v>4268.05</v>
      </c>
      <c r="AZ88" s="1">
        <v>4303.09</v>
      </c>
      <c r="BA88" s="1">
        <v>120.62</v>
      </c>
      <c r="BB88" s="1">
        <v>137.41999999999999</v>
      </c>
      <c r="BC88" s="1">
        <v>131.99</v>
      </c>
      <c r="BD88" s="1">
        <v>134.19</v>
      </c>
      <c r="BE88" s="1">
        <v>125.73</v>
      </c>
      <c r="BF88" s="1">
        <v>124.67</v>
      </c>
      <c r="BG88" s="1">
        <v>134.86000000000001</v>
      </c>
      <c r="BH88" s="1">
        <v>126.16</v>
      </c>
      <c r="BI88" s="1">
        <v>126.13</v>
      </c>
      <c r="BJ88" s="1">
        <v>134.47</v>
      </c>
      <c r="BK88" s="1">
        <v>112.48</v>
      </c>
      <c r="BL88" s="1">
        <v>112.8</v>
      </c>
      <c r="BN88" s="1">
        <v>112.25</v>
      </c>
    </row>
    <row r="89" spans="1:66" x14ac:dyDescent="0.3">
      <c r="A89" s="2"/>
      <c r="C89" s="14" t="str">
        <f t="shared" si="2"/>
        <v>202512</v>
      </c>
      <c r="D89" s="3">
        <v>46010</v>
      </c>
      <c r="E89" s="21">
        <v>1844.33</v>
      </c>
      <c r="F89" s="21">
        <v>1901.22</v>
      </c>
      <c r="G89" s="21">
        <v>1862.03</v>
      </c>
      <c r="H89" s="21">
        <v>1782.3</v>
      </c>
      <c r="I89" s="21">
        <v>1803.47</v>
      </c>
      <c r="J89" s="21">
        <v>1833.87</v>
      </c>
      <c r="K89" s="21">
        <v>1841.67</v>
      </c>
      <c r="L89" s="21">
        <v>1691.62</v>
      </c>
      <c r="M89" s="21">
        <v>1584.66</v>
      </c>
      <c r="N89" s="21">
        <v>1685.53</v>
      </c>
      <c r="O89" s="21">
        <v>1781.12</v>
      </c>
      <c r="P89" s="21">
        <v>1733.37</v>
      </c>
      <c r="Q89" s="21">
        <v>6437.13</v>
      </c>
      <c r="R89" s="20">
        <v>114.9</v>
      </c>
      <c r="S89" s="20">
        <v>108.54</v>
      </c>
      <c r="T89" s="21">
        <v>122.97</v>
      </c>
      <c r="V89" s="1">
        <v>118.84</v>
      </c>
      <c r="W89" s="1">
        <v>123.51</v>
      </c>
      <c r="X89" s="1">
        <v>125.76</v>
      </c>
      <c r="Y89" s="1">
        <v>116.83</v>
      </c>
      <c r="Z89" s="1">
        <v>119.19</v>
      </c>
      <c r="AA89" s="1">
        <v>118.32</v>
      </c>
      <c r="AB89" s="1">
        <v>124.94</v>
      </c>
      <c r="AE89" s="1">
        <v>133.77000000000001</v>
      </c>
      <c r="AF89" s="1">
        <v>132.31</v>
      </c>
      <c r="AG89" s="1">
        <v>115.22</v>
      </c>
      <c r="AL89" s="1">
        <v>30</v>
      </c>
      <c r="AN89" s="1">
        <v>4237.9399999999996</v>
      </c>
      <c r="AO89" s="1">
        <v>7</v>
      </c>
      <c r="AP89" s="1">
        <v>4246.1099999999997</v>
      </c>
      <c r="AQ89" s="1">
        <v>4367.5200000000004</v>
      </c>
      <c r="AR89" s="1">
        <v>4199.78</v>
      </c>
      <c r="AS89" s="1">
        <v>4219.82</v>
      </c>
      <c r="AT89" s="1">
        <v>4089.55</v>
      </c>
      <c r="AU89" s="1">
        <v>4150.28</v>
      </c>
      <c r="AV89" s="1">
        <v>30</v>
      </c>
      <c r="AW89" s="1">
        <v>4257.29</v>
      </c>
      <c r="AX89" s="1">
        <v>114.6</v>
      </c>
      <c r="AY89" s="1">
        <v>4268.05</v>
      </c>
      <c r="AZ89" s="1">
        <v>4296.99</v>
      </c>
      <c r="BA89" s="1">
        <v>120.62</v>
      </c>
      <c r="BB89" s="1">
        <v>137.12</v>
      </c>
      <c r="BC89" s="1">
        <v>132.13</v>
      </c>
      <c r="BD89" s="1">
        <v>134.08000000000001</v>
      </c>
      <c r="BE89" s="1">
        <v>125.73</v>
      </c>
      <c r="BF89" s="1">
        <v>124.67</v>
      </c>
      <c r="BG89" s="1">
        <v>134.86000000000001</v>
      </c>
      <c r="BH89" s="1">
        <v>126.16</v>
      </c>
      <c r="BI89" s="1">
        <v>126.13</v>
      </c>
      <c r="BJ89" s="1">
        <v>134.47</v>
      </c>
      <c r="BK89" s="1">
        <v>113.15</v>
      </c>
      <c r="BL89" s="1">
        <v>112.8</v>
      </c>
      <c r="BN89" s="1">
        <v>112.92</v>
      </c>
    </row>
    <row r="90" spans="1:66" x14ac:dyDescent="0.3">
      <c r="A90" s="2"/>
      <c r="C90" s="14" t="str">
        <f t="shared" si="2"/>
        <v>202512</v>
      </c>
      <c r="D90" s="3">
        <v>46009</v>
      </c>
      <c r="E90" s="21">
        <v>1849.29</v>
      </c>
      <c r="F90" s="21">
        <v>1901.22</v>
      </c>
      <c r="G90" s="21">
        <v>1854.63</v>
      </c>
      <c r="H90" s="21">
        <v>1757.57</v>
      </c>
      <c r="I90" s="21">
        <v>1803.47</v>
      </c>
      <c r="J90" s="21">
        <v>1853.79</v>
      </c>
      <c r="K90" s="21">
        <v>1770.08</v>
      </c>
      <c r="L90" s="21">
        <v>1686.68</v>
      </c>
      <c r="M90" s="21">
        <v>1604.82</v>
      </c>
      <c r="N90" s="21">
        <v>1686.35</v>
      </c>
      <c r="O90" s="21">
        <v>1772.82</v>
      </c>
      <c r="P90" s="21">
        <v>1733.37</v>
      </c>
      <c r="Q90" s="21">
        <v>6542.44</v>
      </c>
      <c r="R90" s="20">
        <v>114.9</v>
      </c>
      <c r="S90" s="20">
        <v>108.52</v>
      </c>
      <c r="T90" s="21">
        <v>123</v>
      </c>
      <c r="V90" s="1">
        <v>118.84</v>
      </c>
      <c r="W90" s="1">
        <v>123.35</v>
      </c>
      <c r="X90" s="1">
        <v>125.76</v>
      </c>
      <c r="Y90" s="1">
        <v>117</v>
      </c>
      <c r="Z90" s="1">
        <v>119.57</v>
      </c>
      <c r="AA90" s="1">
        <v>118.32</v>
      </c>
      <c r="AB90" s="1">
        <v>124.81</v>
      </c>
      <c r="AE90" s="1">
        <v>133.77000000000001</v>
      </c>
      <c r="AF90" s="1">
        <v>131.32</v>
      </c>
      <c r="AG90" s="1">
        <v>115.2</v>
      </c>
      <c r="AL90" s="1">
        <v>30</v>
      </c>
      <c r="AN90" s="1">
        <v>4250.3100000000004</v>
      </c>
      <c r="AO90" s="1">
        <v>7</v>
      </c>
      <c r="AP90" s="1">
        <v>4245</v>
      </c>
      <c r="AQ90" s="1">
        <v>4367.5200000000004</v>
      </c>
      <c r="AR90" s="1">
        <v>4199.78</v>
      </c>
      <c r="AS90" s="1">
        <v>4219.82</v>
      </c>
      <c r="AT90" s="1">
        <v>4089.55</v>
      </c>
      <c r="AU90" s="1">
        <v>4150.28</v>
      </c>
      <c r="AV90" s="1">
        <v>30</v>
      </c>
      <c r="AW90" s="1">
        <v>4257.29</v>
      </c>
      <c r="AX90" s="1">
        <v>114.51</v>
      </c>
      <c r="AY90" s="1">
        <v>4268.05</v>
      </c>
      <c r="AZ90" s="1">
        <v>4296.99</v>
      </c>
      <c r="BA90" s="1">
        <v>119.68</v>
      </c>
      <c r="BB90" s="1">
        <v>137.37</v>
      </c>
      <c r="BC90" s="1">
        <v>132.52000000000001</v>
      </c>
      <c r="BD90" s="1">
        <v>134.29</v>
      </c>
      <c r="BE90" s="1">
        <v>125.4</v>
      </c>
      <c r="BF90" s="1">
        <v>124.67</v>
      </c>
      <c r="BG90" s="1">
        <v>134.46</v>
      </c>
      <c r="BH90" s="1">
        <v>126.32</v>
      </c>
      <c r="BI90" s="1">
        <v>126.13</v>
      </c>
      <c r="BJ90" s="1">
        <v>134.46</v>
      </c>
      <c r="BK90" s="1">
        <v>113.15</v>
      </c>
      <c r="BL90" s="1">
        <v>112.8</v>
      </c>
      <c r="BN90" s="1">
        <v>112.92</v>
      </c>
    </row>
    <row r="91" spans="1:66" x14ac:dyDescent="0.3">
      <c r="A91" s="2"/>
      <c r="C91" s="14" t="str">
        <f t="shared" si="2"/>
        <v>202512</v>
      </c>
      <c r="D91" s="3">
        <v>46008</v>
      </c>
      <c r="E91" s="21">
        <v>1857.98</v>
      </c>
      <c r="F91" s="21">
        <v>1901.22</v>
      </c>
      <c r="G91" s="21">
        <v>1854.63</v>
      </c>
      <c r="H91" s="21">
        <v>1810.3</v>
      </c>
      <c r="I91" s="21">
        <v>1811.7</v>
      </c>
      <c r="J91" s="21">
        <v>1863.25</v>
      </c>
      <c r="K91" s="21">
        <v>1704.33</v>
      </c>
      <c r="L91" s="21">
        <v>1674.94</v>
      </c>
      <c r="M91" s="21">
        <v>1602.54</v>
      </c>
      <c r="N91" s="21">
        <v>1694.01</v>
      </c>
      <c r="O91" s="21">
        <v>1778.65</v>
      </c>
      <c r="P91" s="21">
        <v>1703.4</v>
      </c>
      <c r="Q91" s="21">
        <v>6481.3</v>
      </c>
      <c r="R91" s="20">
        <v>114.9</v>
      </c>
      <c r="S91" s="20">
        <v>108.5</v>
      </c>
      <c r="T91" s="21">
        <v>123.56</v>
      </c>
      <c r="V91" s="1">
        <v>118.84</v>
      </c>
      <c r="W91" s="1">
        <v>123.2</v>
      </c>
      <c r="X91" s="1">
        <v>124.89</v>
      </c>
      <c r="Y91" s="1">
        <v>116.89</v>
      </c>
      <c r="Z91" s="1">
        <v>119.57</v>
      </c>
      <c r="AA91" s="1">
        <v>118.32</v>
      </c>
      <c r="AB91" s="1">
        <v>124.05</v>
      </c>
      <c r="AE91" s="1">
        <v>133.11000000000001</v>
      </c>
      <c r="AF91" s="1">
        <v>131.32</v>
      </c>
      <c r="AG91" s="1">
        <v>119.15</v>
      </c>
      <c r="AL91" s="1">
        <v>30</v>
      </c>
      <c r="AN91" s="1">
        <v>4264.54</v>
      </c>
      <c r="AO91" s="1">
        <v>7</v>
      </c>
      <c r="AP91" s="1">
        <v>4245</v>
      </c>
      <c r="AQ91" s="1">
        <v>4367.5200000000004</v>
      </c>
      <c r="AR91" s="1">
        <v>4188</v>
      </c>
      <c r="AS91" s="1">
        <v>4209.0200000000004</v>
      </c>
      <c r="AT91" s="1">
        <v>4089.55</v>
      </c>
      <c r="AU91" s="1">
        <v>4150.28</v>
      </c>
      <c r="AW91" s="1">
        <v>4285.99</v>
      </c>
      <c r="AX91" s="1">
        <v>115.2</v>
      </c>
      <c r="AY91" s="1">
        <v>4251.3</v>
      </c>
      <c r="AZ91" s="1">
        <v>4330.7299999999996</v>
      </c>
      <c r="BA91" s="1">
        <v>119.66</v>
      </c>
      <c r="BB91" s="1">
        <v>137.08000000000001</v>
      </c>
      <c r="BC91" s="1">
        <v>132.47999999999999</v>
      </c>
      <c r="BD91" s="1">
        <v>133.87</v>
      </c>
      <c r="BE91" s="1">
        <v>125.07</v>
      </c>
      <c r="BF91" s="1">
        <v>123.28</v>
      </c>
      <c r="BG91" s="1">
        <v>134.75</v>
      </c>
      <c r="BH91" s="1">
        <v>126.17</v>
      </c>
      <c r="BI91" s="1">
        <v>126.64</v>
      </c>
      <c r="BJ91" s="1">
        <v>134.44999999999999</v>
      </c>
      <c r="BK91" s="1">
        <v>113.15</v>
      </c>
      <c r="BL91" s="1">
        <v>112.47</v>
      </c>
      <c r="BN91" s="1">
        <v>112.48</v>
      </c>
    </row>
    <row r="92" spans="1:66" x14ac:dyDescent="0.3">
      <c r="A92" s="2"/>
      <c r="C92" s="14" t="str">
        <f t="shared" si="2"/>
        <v>202512</v>
      </c>
      <c r="D92" s="3">
        <v>46007</v>
      </c>
      <c r="E92" s="21">
        <v>1851.77</v>
      </c>
      <c r="F92" s="21">
        <v>1874.69</v>
      </c>
      <c r="G92" s="21">
        <v>1842.29</v>
      </c>
      <c r="H92" s="21">
        <v>1784.77</v>
      </c>
      <c r="I92" s="21">
        <v>1778.29</v>
      </c>
      <c r="J92" s="21">
        <v>1824.43</v>
      </c>
      <c r="K92" s="21">
        <v>1593.59</v>
      </c>
      <c r="L92" s="21">
        <v>1696.7</v>
      </c>
      <c r="M92" s="21">
        <v>1602.54</v>
      </c>
      <c r="N92" s="21">
        <v>1675.18</v>
      </c>
      <c r="O92" s="21">
        <v>1768.41</v>
      </c>
      <c r="P92" s="21">
        <v>1655.09</v>
      </c>
      <c r="Q92" s="21">
        <v>6497.82</v>
      </c>
      <c r="R92" s="20">
        <v>114.9</v>
      </c>
      <c r="S92" s="20">
        <v>108.48</v>
      </c>
      <c r="T92" s="21">
        <v>123.55</v>
      </c>
      <c r="V92" s="1">
        <v>118.84</v>
      </c>
      <c r="W92" s="1">
        <v>123.18</v>
      </c>
      <c r="X92" s="1">
        <v>124.64</v>
      </c>
      <c r="Y92" s="1">
        <v>116.87</v>
      </c>
      <c r="Z92" s="1">
        <v>119.44</v>
      </c>
      <c r="AA92" s="1">
        <v>118.32</v>
      </c>
      <c r="AB92" s="1">
        <v>124</v>
      </c>
      <c r="AE92" s="1">
        <v>133.52000000000001</v>
      </c>
      <c r="AF92" s="1">
        <v>131.82</v>
      </c>
      <c r="AG92" s="1">
        <v>118.54</v>
      </c>
      <c r="AL92" s="1">
        <v>30</v>
      </c>
      <c r="AN92" s="1">
        <v>4314.3500000000004</v>
      </c>
      <c r="AO92" s="1">
        <v>7</v>
      </c>
      <c r="AP92" s="1">
        <v>4241.25</v>
      </c>
      <c r="AQ92" s="1">
        <v>4349.3900000000003</v>
      </c>
      <c r="AR92" s="1">
        <v>4234.68</v>
      </c>
      <c r="AS92" s="1">
        <v>4215.32</v>
      </c>
      <c r="AT92" s="1">
        <v>4182.03</v>
      </c>
      <c r="AU92" s="1">
        <v>4150.28</v>
      </c>
      <c r="AW92" s="1">
        <v>4285.99</v>
      </c>
      <c r="AX92" s="1">
        <v>116.57</v>
      </c>
      <c r="AY92" s="1">
        <v>4253.8999999999996</v>
      </c>
      <c r="AZ92" s="1">
        <v>4290.88</v>
      </c>
      <c r="BA92" s="1">
        <v>119.65</v>
      </c>
      <c r="BB92" s="1">
        <v>135.47</v>
      </c>
      <c r="BC92" s="1">
        <v>131.34</v>
      </c>
      <c r="BD92" s="1">
        <v>132.5</v>
      </c>
      <c r="BE92" s="1">
        <v>123.92</v>
      </c>
      <c r="BF92" s="1">
        <v>123.28</v>
      </c>
      <c r="BG92" s="1">
        <v>134.86000000000001</v>
      </c>
      <c r="BH92" s="1">
        <v>126.17</v>
      </c>
      <c r="BI92" s="1">
        <v>126</v>
      </c>
      <c r="BJ92" s="1">
        <v>134.52000000000001</v>
      </c>
      <c r="BK92" s="1">
        <v>112.48</v>
      </c>
      <c r="BL92" s="1">
        <v>112.47</v>
      </c>
      <c r="BN92" s="1">
        <v>112.25</v>
      </c>
    </row>
    <row r="93" spans="1:66" x14ac:dyDescent="0.3">
      <c r="A93" s="2"/>
      <c r="C93" s="14" t="str">
        <f t="shared" si="2"/>
        <v>202512</v>
      </c>
      <c r="D93" s="3">
        <v>46006</v>
      </c>
      <c r="E93" s="21">
        <v>1839.37</v>
      </c>
      <c r="F93" s="21">
        <v>1874.69</v>
      </c>
      <c r="G93" s="21">
        <v>1842.29</v>
      </c>
      <c r="H93" s="21">
        <v>1755.15</v>
      </c>
      <c r="I93" s="21">
        <v>1778.29</v>
      </c>
      <c r="J93" s="21">
        <v>1815.89</v>
      </c>
      <c r="K93" s="21">
        <v>1703.46</v>
      </c>
      <c r="L93" s="21">
        <v>1698.51</v>
      </c>
      <c r="M93" s="21">
        <v>1575.38</v>
      </c>
      <c r="N93" s="21">
        <v>1674.44</v>
      </c>
      <c r="O93" s="21">
        <v>1754.61</v>
      </c>
      <c r="P93" s="21">
        <v>1707.84</v>
      </c>
      <c r="Q93" s="21">
        <v>6418.97</v>
      </c>
      <c r="R93" s="20">
        <v>114.9</v>
      </c>
      <c r="S93" s="20">
        <v>109.06</v>
      </c>
      <c r="T93" s="21">
        <v>123.44</v>
      </c>
      <c r="V93" s="1">
        <v>118.96</v>
      </c>
      <c r="W93" s="1">
        <v>123.31</v>
      </c>
      <c r="X93" s="1">
        <v>124.64</v>
      </c>
      <c r="Y93" s="1">
        <v>116.68</v>
      </c>
      <c r="Z93" s="1">
        <v>119.32</v>
      </c>
      <c r="AA93" s="1">
        <v>118.62</v>
      </c>
      <c r="AB93" s="1">
        <v>124.16</v>
      </c>
      <c r="AE93" s="1">
        <v>133.94999999999999</v>
      </c>
      <c r="AF93" s="1">
        <v>132.33000000000001</v>
      </c>
      <c r="AG93" s="1">
        <v>119.63</v>
      </c>
      <c r="AL93" s="1">
        <v>30</v>
      </c>
      <c r="AO93" s="1">
        <v>7</v>
      </c>
      <c r="AP93" s="1">
        <v>4289</v>
      </c>
      <c r="AQ93" s="1">
        <v>4349.3900000000003</v>
      </c>
      <c r="AR93" s="1">
        <v>4234.68</v>
      </c>
      <c r="AS93" s="1">
        <v>4200.41</v>
      </c>
      <c r="AT93" s="1">
        <v>4127.6000000000004</v>
      </c>
      <c r="AU93" s="1">
        <v>4147.24</v>
      </c>
      <c r="AW93" s="1">
        <v>4285.99</v>
      </c>
      <c r="AX93" s="1">
        <v>119.31</v>
      </c>
      <c r="AY93" s="1">
        <v>4256.1099999999997</v>
      </c>
      <c r="AZ93" s="1">
        <v>4290.88</v>
      </c>
      <c r="BA93" s="1">
        <v>117.87</v>
      </c>
      <c r="BB93" s="1">
        <v>136.12</v>
      </c>
      <c r="BC93" s="1">
        <v>131.69999999999999</v>
      </c>
      <c r="BD93" s="1">
        <v>131.82</v>
      </c>
      <c r="BE93" s="1">
        <v>126.69</v>
      </c>
      <c r="BF93" s="1">
        <v>123.28</v>
      </c>
      <c r="BG93" s="1">
        <v>134.6</v>
      </c>
      <c r="BH93" s="1">
        <v>126.3</v>
      </c>
      <c r="BI93" s="1">
        <v>126.38</v>
      </c>
      <c r="BJ93" s="1">
        <v>135.09</v>
      </c>
      <c r="BK93" s="1">
        <v>112.48</v>
      </c>
      <c r="BL93" s="1">
        <v>113.47</v>
      </c>
      <c r="BN93" s="1">
        <v>112.25</v>
      </c>
    </row>
    <row r="94" spans="1:66" x14ac:dyDescent="0.3">
      <c r="A94" s="2"/>
      <c r="C94" s="14" t="str">
        <f t="shared" si="2"/>
        <v>202512</v>
      </c>
      <c r="D94" s="3">
        <v>46003</v>
      </c>
      <c r="E94" s="21">
        <v>1824.53</v>
      </c>
      <c r="F94" s="21">
        <v>1842.76</v>
      </c>
      <c r="G94" s="21">
        <v>1837.35</v>
      </c>
      <c r="H94" s="21">
        <v>1783.97</v>
      </c>
      <c r="I94" s="21">
        <v>1765.5</v>
      </c>
      <c r="J94" s="21">
        <v>1815.89</v>
      </c>
      <c r="K94" s="21">
        <v>1742.08</v>
      </c>
      <c r="L94" s="21">
        <v>1699.25</v>
      </c>
      <c r="M94" s="21">
        <v>1552.79</v>
      </c>
      <c r="N94" s="21">
        <v>1646.83</v>
      </c>
      <c r="O94" s="21">
        <v>1746.77</v>
      </c>
      <c r="P94" s="21">
        <v>1720.88</v>
      </c>
      <c r="Q94" s="21">
        <v>6480.35</v>
      </c>
      <c r="R94" s="20">
        <v>114.9</v>
      </c>
      <c r="S94" s="20">
        <v>109.6</v>
      </c>
      <c r="T94" s="21">
        <v>124.38</v>
      </c>
      <c r="V94" s="1">
        <v>119.4</v>
      </c>
      <c r="W94" s="1">
        <v>123.41</v>
      </c>
      <c r="X94" s="1">
        <v>125.39</v>
      </c>
      <c r="Y94" s="1">
        <v>118.07</v>
      </c>
      <c r="Z94" s="1">
        <v>120.07</v>
      </c>
      <c r="AA94" s="1">
        <v>118.62</v>
      </c>
      <c r="AB94" s="1">
        <v>124.63</v>
      </c>
      <c r="AE94" s="1">
        <v>134.22999999999999</v>
      </c>
      <c r="AF94" s="1">
        <v>133.86000000000001</v>
      </c>
      <c r="AG94" s="1">
        <v>118.66</v>
      </c>
      <c r="AO94" s="1">
        <v>7</v>
      </c>
      <c r="AP94" s="1">
        <v>4308.5</v>
      </c>
      <c r="AQ94" s="1">
        <v>4404.2299999999996</v>
      </c>
      <c r="AR94" s="1">
        <v>4234.68</v>
      </c>
      <c r="AS94" s="1">
        <v>4219.82</v>
      </c>
      <c r="AT94" s="1">
        <v>4127.6000000000004</v>
      </c>
      <c r="AW94" s="1">
        <v>4225.7299999999996</v>
      </c>
      <c r="AX94" s="1">
        <v>123.92</v>
      </c>
      <c r="AY94" s="1">
        <v>4256.1099999999997</v>
      </c>
      <c r="BA94" s="1">
        <v>119.65</v>
      </c>
      <c r="BB94" s="1">
        <v>135.79</v>
      </c>
      <c r="BC94" s="1">
        <v>132.36000000000001</v>
      </c>
      <c r="BD94" s="1">
        <v>133.29</v>
      </c>
      <c r="BE94" s="1">
        <v>127.63</v>
      </c>
      <c r="BF94" s="1">
        <v>123.28</v>
      </c>
      <c r="BG94" s="1">
        <v>135.07</v>
      </c>
      <c r="BH94" s="1">
        <v>127.58</v>
      </c>
      <c r="BI94" s="1">
        <v>126.5</v>
      </c>
      <c r="BJ94" s="1">
        <v>135.22</v>
      </c>
      <c r="BK94" s="1">
        <v>113.82</v>
      </c>
      <c r="BL94" s="1">
        <v>114.47</v>
      </c>
      <c r="BN94" s="1">
        <v>113.92</v>
      </c>
    </row>
    <row r="95" spans="1:66" x14ac:dyDescent="0.3">
      <c r="A95" s="2"/>
      <c r="C95" s="14" t="str">
        <f t="shared" si="2"/>
        <v>202512</v>
      </c>
      <c r="D95" s="3">
        <v>46002</v>
      </c>
      <c r="E95" s="21">
        <v>1831.93</v>
      </c>
      <c r="F95" s="21">
        <v>1852.91</v>
      </c>
      <c r="G95" s="21">
        <v>1837.35</v>
      </c>
      <c r="H95" s="21">
        <v>1762.56</v>
      </c>
      <c r="I95" s="21">
        <v>1744.78</v>
      </c>
      <c r="J95" s="21">
        <v>1808.85</v>
      </c>
      <c r="K95" s="21">
        <v>1742.08</v>
      </c>
      <c r="L95" s="21">
        <v>1666.03</v>
      </c>
      <c r="M95" s="21">
        <v>1517.96</v>
      </c>
      <c r="N95" s="21">
        <v>1645.7</v>
      </c>
      <c r="O95" s="21">
        <v>1747.49</v>
      </c>
      <c r="P95" s="21">
        <v>1713.4</v>
      </c>
      <c r="Q95" s="21">
        <v>6629.09</v>
      </c>
      <c r="R95" s="20">
        <v>115.23</v>
      </c>
      <c r="S95" s="20">
        <v>110.37</v>
      </c>
      <c r="T95" s="21">
        <v>125.2</v>
      </c>
      <c r="V95" s="1">
        <v>119.4</v>
      </c>
      <c r="W95" s="1">
        <v>125.67</v>
      </c>
      <c r="X95" s="1">
        <v>126.08</v>
      </c>
      <c r="Y95" s="1">
        <v>119.37</v>
      </c>
      <c r="Z95" s="1">
        <v>120.13</v>
      </c>
      <c r="AA95" s="1">
        <v>119.32</v>
      </c>
      <c r="AB95" s="1">
        <v>125.27</v>
      </c>
      <c r="AE95" s="1">
        <v>133.94</v>
      </c>
      <c r="AF95" s="1">
        <v>133.49</v>
      </c>
      <c r="AG95" s="1">
        <v>118.93</v>
      </c>
      <c r="AI95" s="1">
        <v>5</v>
      </c>
      <c r="AN95" s="1">
        <v>4194.07</v>
      </c>
      <c r="AO95" s="1">
        <v>7</v>
      </c>
      <c r="AP95" s="1">
        <v>4308.5</v>
      </c>
      <c r="AQ95" s="1">
        <v>4404.2299999999996</v>
      </c>
      <c r="AR95" s="1">
        <v>4321.4399999999996</v>
      </c>
      <c r="AS95" s="1">
        <v>4219.82</v>
      </c>
      <c r="AT95" s="1">
        <v>4161.9399999999996</v>
      </c>
      <c r="AW95" s="1">
        <v>4225.7299999999996</v>
      </c>
      <c r="AX95" s="1">
        <v>123.76</v>
      </c>
      <c r="AY95" s="1">
        <v>4256.1099999999997</v>
      </c>
      <c r="BA95" s="1">
        <v>119.9</v>
      </c>
      <c r="BB95" s="1">
        <v>136.88</v>
      </c>
      <c r="BC95" s="1">
        <v>132.75</v>
      </c>
      <c r="BD95" s="1">
        <v>133.41</v>
      </c>
      <c r="BE95" s="1">
        <v>127.38</v>
      </c>
      <c r="BF95" s="1">
        <v>123.28</v>
      </c>
      <c r="BG95" s="1">
        <v>134.66</v>
      </c>
      <c r="BH95" s="1">
        <v>127.46</v>
      </c>
      <c r="BI95" s="1">
        <v>126.5</v>
      </c>
      <c r="BJ95" s="1">
        <v>135.19</v>
      </c>
      <c r="BK95" s="1">
        <v>114.48</v>
      </c>
      <c r="BL95" s="1">
        <v>114.8</v>
      </c>
      <c r="BN95" s="1">
        <v>114.58</v>
      </c>
    </row>
    <row r="96" spans="1:66" x14ac:dyDescent="0.3">
      <c r="A96" s="2"/>
      <c r="C96" s="14" t="str">
        <f t="shared" si="2"/>
        <v>202512</v>
      </c>
      <c r="D96" s="3">
        <v>46001</v>
      </c>
      <c r="E96" s="21">
        <v>1824.47</v>
      </c>
      <c r="F96" s="21">
        <v>1829.24</v>
      </c>
      <c r="G96" s="21">
        <v>1829.94</v>
      </c>
      <c r="H96" s="21">
        <v>1762.56</v>
      </c>
      <c r="I96" s="21">
        <v>1778.66</v>
      </c>
      <c r="J96" s="21">
        <v>1803.14</v>
      </c>
      <c r="K96" s="21">
        <v>1701.48</v>
      </c>
      <c r="L96" s="21">
        <v>1666.03</v>
      </c>
      <c r="M96" s="21">
        <v>1517.96</v>
      </c>
      <c r="N96" s="21">
        <v>1672.12</v>
      </c>
      <c r="O96" s="21">
        <v>1742.97</v>
      </c>
      <c r="P96" s="21">
        <v>1680.09</v>
      </c>
      <c r="Q96" s="21">
        <v>6782.05</v>
      </c>
      <c r="R96" s="20">
        <v>115.23</v>
      </c>
      <c r="S96" s="20">
        <v>110.65</v>
      </c>
      <c r="T96" s="21">
        <v>126.11</v>
      </c>
      <c r="V96" s="1">
        <v>119.4</v>
      </c>
      <c r="W96" s="1">
        <v>125.29</v>
      </c>
      <c r="X96" s="1">
        <v>125.89</v>
      </c>
      <c r="Y96" s="1">
        <v>119.15</v>
      </c>
      <c r="Z96" s="1">
        <v>120.88</v>
      </c>
      <c r="AA96" s="1">
        <v>119.32</v>
      </c>
      <c r="AB96" s="1">
        <v>125.18</v>
      </c>
      <c r="AE96" s="1">
        <v>134.07</v>
      </c>
      <c r="AF96" s="1">
        <v>132.47999999999999</v>
      </c>
      <c r="AG96" s="1">
        <v>118.8</v>
      </c>
      <c r="AI96" s="1">
        <v>5</v>
      </c>
      <c r="AN96" s="1">
        <v>4231.3500000000004</v>
      </c>
      <c r="AO96" s="1">
        <v>7</v>
      </c>
      <c r="AP96" s="1">
        <v>4308.5</v>
      </c>
      <c r="AQ96" s="1">
        <v>4404.2299999999996</v>
      </c>
      <c r="AR96" s="1">
        <v>4386.51</v>
      </c>
      <c r="AS96" s="1">
        <v>4234.25</v>
      </c>
      <c r="AT96" s="1">
        <v>4188.26</v>
      </c>
      <c r="AW96" s="1">
        <v>4267.46</v>
      </c>
      <c r="AX96" s="1">
        <v>123.72</v>
      </c>
      <c r="AY96" s="1">
        <v>4305.91</v>
      </c>
      <c r="BA96" s="1">
        <v>120.14</v>
      </c>
      <c r="BB96" s="1">
        <v>135.65</v>
      </c>
      <c r="BC96" s="1">
        <v>132.86000000000001</v>
      </c>
      <c r="BD96" s="1">
        <v>133.59</v>
      </c>
      <c r="BE96" s="1">
        <v>127.18</v>
      </c>
      <c r="BF96" s="1">
        <v>123.28</v>
      </c>
      <c r="BG96" s="1">
        <v>134.51</v>
      </c>
      <c r="BH96" s="1">
        <v>127.6</v>
      </c>
      <c r="BI96" s="1">
        <v>126.5</v>
      </c>
      <c r="BJ96" s="1">
        <v>135.16999999999999</v>
      </c>
      <c r="BK96" s="1">
        <v>115.72</v>
      </c>
      <c r="BL96" s="1">
        <v>115.13</v>
      </c>
      <c r="BN96" s="1">
        <v>115.58</v>
      </c>
    </row>
    <row r="97" spans="1:66" x14ac:dyDescent="0.3">
      <c r="A97" s="2"/>
      <c r="C97" s="14" t="str">
        <f t="shared" si="2"/>
        <v>202512</v>
      </c>
      <c r="D97" s="3">
        <v>46000</v>
      </c>
      <c r="E97" s="21">
        <v>1837.81</v>
      </c>
      <c r="F97" s="21">
        <v>1829.24</v>
      </c>
      <c r="G97" s="21">
        <v>1835.78</v>
      </c>
      <c r="H97" s="21">
        <v>1764.18</v>
      </c>
      <c r="I97" s="21">
        <v>1778.66</v>
      </c>
      <c r="J97" s="21">
        <v>1773.57</v>
      </c>
      <c r="K97" s="21">
        <v>1722.2</v>
      </c>
      <c r="L97" s="21">
        <v>1669.07</v>
      </c>
      <c r="M97" s="21">
        <v>1512.51</v>
      </c>
      <c r="N97" s="21">
        <v>1644.47</v>
      </c>
      <c r="O97" s="21">
        <v>1742.16</v>
      </c>
      <c r="P97" s="21">
        <v>1752.44</v>
      </c>
      <c r="Q97" s="21">
        <v>6678.55</v>
      </c>
      <c r="R97" s="20">
        <v>115.56</v>
      </c>
      <c r="S97" s="20">
        <v>110.83</v>
      </c>
      <c r="T97" s="21">
        <v>126.13</v>
      </c>
      <c r="V97" s="1">
        <v>119.21</v>
      </c>
      <c r="W97" s="1">
        <v>124.66</v>
      </c>
      <c r="X97" s="1">
        <v>125.93</v>
      </c>
      <c r="Y97" s="1">
        <v>120.06</v>
      </c>
      <c r="Z97" s="1">
        <v>121.13</v>
      </c>
      <c r="AA97" s="1">
        <v>119.32</v>
      </c>
      <c r="AB97" s="1">
        <v>124.92</v>
      </c>
      <c r="AE97" s="1">
        <v>134.47</v>
      </c>
      <c r="AF97" s="1">
        <v>133.13999999999999</v>
      </c>
      <c r="AG97" s="1">
        <v>117.1</v>
      </c>
      <c r="AI97" s="1">
        <v>5</v>
      </c>
      <c r="AN97" s="1">
        <v>4231.3500000000004</v>
      </c>
      <c r="AP97" s="1">
        <v>4279.1099999999997</v>
      </c>
      <c r="AQ97" s="1">
        <v>4404.2299999999996</v>
      </c>
      <c r="AR97" s="1">
        <v>4316.88</v>
      </c>
      <c r="AS97" s="1">
        <v>4208.16</v>
      </c>
      <c r="AT97" s="1">
        <v>4190.28</v>
      </c>
      <c r="AW97" s="1">
        <v>4267.46</v>
      </c>
      <c r="AX97" s="1">
        <v>123.41</v>
      </c>
      <c r="AY97" s="1">
        <v>4305.91</v>
      </c>
      <c r="BA97" s="1">
        <v>118.84</v>
      </c>
      <c r="BB97" s="1">
        <v>135.6</v>
      </c>
      <c r="BC97" s="1">
        <v>132.68</v>
      </c>
      <c r="BD97" s="1">
        <v>133.41</v>
      </c>
      <c r="BE97" s="1">
        <v>127.18</v>
      </c>
      <c r="BF97" s="1">
        <v>126.17</v>
      </c>
      <c r="BG97" s="1">
        <v>133.94</v>
      </c>
      <c r="BH97" s="1">
        <v>125.17</v>
      </c>
      <c r="BI97" s="1">
        <v>126.5</v>
      </c>
      <c r="BJ97" s="1">
        <v>134.35</v>
      </c>
      <c r="BK97" s="1">
        <v>116.05</v>
      </c>
      <c r="BL97" s="1">
        <v>115.47</v>
      </c>
      <c r="BN97" s="1">
        <v>115.92</v>
      </c>
    </row>
    <row r="98" spans="1:66" x14ac:dyDescent="0.3">
      <c r="A98" s="2"/>
      <c r="C98" s="14" t="str">
        <f t="shared" si="2"/>
        <v>202512</v>
      </c>
      <c r="D98" s="3">
        <v>45999</v>
      </c>
      <c r="E98" s="21">
        <v>1837.81</v>
      </c>
      <c r="F98" s="21">
        <v>1829.5</v>
      </c>
      <c r="G98" s="21">
        <v>1830.84</v>
      </c>
      <c r="H98" s="21">
        <v>1780.68</v>
      </c>
      <c r="I98" s="21">
        <v>1777.84</v>
      </c>
      <c r="J98" s="21">
        <v>1782.16</v>
      </c>
      <c r="K98" s="21">
        <v>1722.2</v>
      </c>
      <c r="L98" s="21">
        <v>1676.01</v>
      </c>
      <c r="M98" s="21">
        <v>1518.54</v>
      </c>
      <c r="N98" s="21">
        <v>1654.21</v>
      </c>
      <c r="O98" s="21">
        <v>1742.97</v>
      </c>
      <c r="P98" s="21">
        <v>1759.82</v>
      </c>
      <c r="Q98" s="21">
        <v>6617.11</v>
      </c>
      <c r="R98" s="20"/>
      <c r="S98" s="20">
        <v>110.93</v>
      </c>
      <c r="T98" s="21">
        <v>126.98</v>
      </c>
      <c r="V98" s="1">
        <v>119.15</v>
      </c>
      <c r="W98" s="1">
        <v>124.64</v>
      </c>
      <c r="X98" s="1">
        <v>125.93</v>
      </c>
      <c r="Y98" s="1">
        <v>120.58</v>
      </c>
      <c r="Z98" s="1">
        <v>121.88</v>
      </c>
      <c r="AA98" s="1">
        <v>119.95</v>
      </c>
      <c r="AB98" s="1">
        <v>124.49</v>
      </c>
      <c r="AE98" s="1">
        <v>133.66999999999999</v>
      </c>
      <c r="AF98" s="1">
        <v>133.13999999999999</v>
      </c>
      <c r="AG98" s="1">
        <v>117.68</v>
      </c>
      <c r="AI98" s="1">
        <v>5</v>
      </c>
      <c r="AN98" s="1">
        <v>4231.3500000000004</v>
      </c>
      <c r="AP98" s="1">
        <v>4316</v>
      </c>
      <c r="AR98" s="1">
        <v>4339.1000000000004</v>
      </c>
      <c r="AS98" s="1">
        <v>4198.33</v>
      </c>
      <c r="AT98" s="1">
        <v>4219.82</v>
      </c>
      <c r="AU98" s="1">
        <v>4204.46</v>
      </c>
      <c r="AW98" s="1">
        <v>4309.18</v>
      </c>
      <c r="AX98" s="1">
        <v>123.25</v>
      </c>
      <c r="AY98" s="1">
        <v>4323.21</v>
      </c>
      <c r="AZ98" s="1">
        <v>4404.08</v>
      </c>
      <c r="BA98" s="1">
        <v>119.7</v>
      </c>
      <c r="BB98" s="1">
        <v>135.93</v>
      </c>
      <c r="BC98" s="1">
        <v>132.80000000000001</v>
      </c>
      <c r="BD98" s="1">
        <v>133.56</v>
      </c>
      <c r="BE98" s="1">
        <v>127.18</v>
      </c>
      <c r="BF98" s="1">
        <v>126.67</v>
      </c>
      <c r="BG98" s="1">
        <v>133.93</v>
      </c>
      <c r="BH98" s="1">
        <v>125.17</v>
      </c>
      <c r="BI98" s="1">
        <v>126.13</v>
      </c>
      <c r="BJ98" s="1">
        <v>133.13999999999999</v>
      </c>
      <c r="BK98" s="1">
        <v>116.05</v>
      </c>
      <c r="BL98" s="1">
        <v>115.8</v>
      </c>
      <c r="BN98" s="1">
        <v>115.92</v>
      </c>
    </row>
    <row r="99" spans="1:66" x14ac:dyDescent="0.3">
      <c r="A99" s="2"/>
      <c r="C99" s="14" t="str">
        <f t="shared" si="2"/>
        <v>202512</v>
      </c>
      <c r="D99" s="3">
        <v>45996</v>
      </c>
      <c r="E99" s="21">
        <v>1840.24</v>
      </c>
      <c r="F99" s="21">
        <v>1827.77</v>
      </c>
      <c r="G99" s="21">
        <v>1830.84</v>
      </c>
      <c r="H99" s="21">
        <v>1780.68</v>
      </c>
      <c r="I99" s="21">
        <v>1774.67</v>
      </c>
      <c r="J99" s="21">
        <v>1793.85</v>
      </c>
      <c r="K99" s="21">
        <v>1710.2</v>
      </c>
      <c r="L99" s="21">
        <v>1676.01</v>
      </c>
      <c r="M99" s="21">
        <v>1518.54</v>
      </c>
      <c r="N99" s="21">
        <v>1645.43</v>
      </c>
      <c r="O99" s="21">
        <v>1744.79</v>
      </c>
      <c r="P99" s="21">
        <v>1755.82</v>
      </c>
      <c r="Q99" s="21">
        <v>6796</v>
      </c>
      <c r="R99" s="20"/>
      <c r="S99" s="20">
        <v>110.83</v>
      </c>
      <c r="T99" s="21">
        <v>126.2</v>
      </c>
      <c r="V99" s="1">
        <v>119.55</v>
      </c>
      <c r="W99" s="1">
        <v>123.85</v>
      </c>
      <c r="X99" s="1">
        <v>125.17</v>
      </c>
      <c r="Y99" s="1">
        <v>119.96</v>
      </c>
      <c r="Z99" s="1">
        <v>120.86</v>
      </c>
      <c r="AA99" s="1">
        <v>119.95</v>
      </c>
      <c r="AB99" s="1">
        <v>124.24</v>
      </c>
      <c r="AE99" s="1">
        <v>133.22</v>
      </c>
      <c r="AF99" s="1">
        <v>131.82</v>
      </c>
      <c r="AG99" s="1">
        <v>117.46</v>
      </c>
      <c r="AI99" s="1">
        <v>5</v>
      </c>
      <c r="AN99" s="1">
        <v>4231.3500000000004</v>
      </c>
      <c r="AP99" s="1">
        <v>4313.8</v>
      </c>
      <c r="AR99" s="1">
        <v>4339.1000000000004</v>
      </c>
      <c r="AS99" s="1">
        <v>4198.33</v>
      </c>
      <c r="AT99" s="1">
        <v>4176.16</v>
      </c>
      <c r="AU99" s="1">
        <v>4204.46</v>
      </c>
      <c r="AW99" s="1">
        <v>4309.18</v>
      </c>
      <c r="AX99" s="1">
        <v>118.74</v>
      </c>
      <c r="AY99" s="1">
        <v>4323.21</v>
      </c>
      <c r="AZ99" s="1">
        <v>4404.08</v>
      </c>
      <c r="BA99" s="1">
        <v>122.46</v>
      </c>
      <c r="BB99" s="1">
        <v>135.86000000000001</v>
      </c>
      <c r="BC99" s="1">
        <v>132.9</v>
      </c>
      <c r="BD99" s="1">
        <v>133.38999999999999</v>
      </c>
      <c r="BE99" s="1">
        <v>127.87</v>
      </c>
      <c r="BF99" s="1">
        <v>126.67</v>
      </c>
      <c r="BG99" s="1">
        <v>133.9</v>
      </c>
      <c r="BH99" s="1">
        <v>126.41</v>
      </c>
      <c r="BI99" s="1">
        <v>126.13</v>
      </c>
      <c r="BJ99" s="1">
        <v>133.66999999999999</v>
      </c>
      <c r="BK99" s="1">
        <v>116.05</v>
      </c>
      <c r="BL99" s="1">
        <v>115.8</v>
      </c>
      <c r="BN99" s="1">
        <v>115.92</v>
      </c>
    </row>
    <row r="100" spans="1:66" x14ac:dyDescent="0.3">
      <c r="A100" s="2"/>
      <c r="C100" s="14" t="str">
        <f t="shared" si="2"/>
        <v>202512</v>
      </c>
      <c r="D100" s="3">
        <v>45995</v>
      </c>
      <c r="E100" s="21">
        <v>1815.43</v>
      </c>
      <c r="F100" s="21">
        <v>1825.97</v>
      </c>
      <c r="G100" s="21">
        <v>1830.84</v>
      </c>
      <c r="H100" s="21">
        <v>1746.54</v>
      </c>
      <c r="I100" s="21">
        <v>1771.38</v>
      </c>
      <c r="J100" s="21">
        <v>1760.04</v>
      </c>
      <c r="K100" s="21">
        <v>1674.57</v>
      </c>
      <c r="L100" s="21">
        <v>1639.15</v>
      </c>
      <c r="M100" s="21">
        <v>1563.29</v>
      </c>
      <c r="N100" s="21">
        <v>1643.79</v>
      </c>
      <c r="O100" s="21">
        <v>1734.77</v>
      </c>
      <c r="P100" s="21">
        <v>1750.6</v>
      </c>
      <c r="Q100" s="21">
        <v>6796</v>
      </c>
      <c r="R100" s="20"/>
      <c r="S100" s="20">
        <v>110.14</v>
      </c>
      <c r="T100" s="21">
        <v>125.74</v>
      </c>
      <c r="V100" s="1">
        <v>119.94</v>
      </c>
      <c r="W100" s="1">
        <v>123.09</v>
      </c>
      <c r="X100" s="1">
        <v>125.07</v>
      </c>
      <c r="Y100" s="1">
        <v>119.93</v>
      </c>
      <c r="Z100" s="1">
        <v>120.86</v>
      </c>
      <c r="AA100" s="1">
        <v>119.95</v>
      </c>
      <c r="AB100" s="1">
        <v>123.98</v>
      </c>
      <c r="AE100" s="1">
        <v>133.47</v>
      </c>
      <c r="AF100" s="1">
        <v>131.57</v>
      </c>
      <c r="AG100" s="1">
        <v>117.42</v>
      </c>
      <c r="AN100" s="1">
        <v>4240.67</v>
      </c>
      <c r="AP100" s="1">
        <v>4313.8</v>
      </c>
      <c r="AR100" s="1">
        <v>4301.18</v>
      </c>
      <c r="AT100" s="1">
        <v>4176.16</v>
      </c>
      <c r="AU100" s="1">
        <v>4204.46</v>
      </c>
      <c r="AW100" s="1">
        <v>4309.18</v>
      </c>
      <c r="AX100" s="1">
        <v>120.46</v>
      </c>
      <c r="AY100" s="1">
        <v>4323.21</v>
      </c>
      <c r="AZ100" s="1">
        <v>4380.9399999999996</v>
      </c>
      <c r="BA100" s="1">
        <v>125.21</v>
      </c>
      <c r="BB100" s="1">
        <v>136.61000000000001</v>
      </c>
      <c r="BC100" s="1">
        <v>131.84</v>
      </c>
      <c r="BD100" s="1">
        <v>132.91999999999999</v>
      </c>
      <c r="BE100" s="1">
        <v>127.93</v>
      </c>
      <c r="BF100" s="1">
        <v>126.67</v>
      </c>
      <c r="BG100" s="1">
        <v>134.08000000000001</v>
      </c>
      <c r="BH100" s="1">
        <v>126.41</v>
      </c>
      <c r="BI100" s="1">
        <v>126.13</v>
      </c>
      <c r="BJ100" s="1">
        <v>132.30000000000001</v>
      </c>
      <c r="BK100" s="1">
        <v>116.05</v>
      </c>
      <c r="BL100" s="1">
        <v>115.8</v>
      </c>
      <c r="BN100" s="1">
        <v>115.92</v>
      </c>
    </row>
    <row r="101" spans="1:66" x14ac:dyDescent="0.3">
      <c r="A101" s="2"/>
      <c r="C101" s="14" t="str">
        <f t="shared" si="2"/>
        <v>202512</v>
      </c>
      <c r="D101" s="3">
        <v>45994</v>
      </c>
      <c r="E101" s="21">
        <v>1780.43</v>
      </c>
      <c r="F101" s="21">
        <v>1819.57</v>
      </c>
      <c r="G101" s="21">
        <v>1795.84</v>
      </c>
      <c r="H101" s="21">
        <v>1755.15</v>
      </c>
      <c r="I101" s="21">
        <v>1771.38</v>
      </c>
      <c r="J101" s="21">
        <v>1765.33</v>
      </c>
      <c r="K101" s="21">
        <v>1674.57</v>
      </c>
      <c r="L101" s="21">
        <v>1643.29</v>
      </c>
      <c r="M101" s="21">
        <v>1563.29</v>
      </c>
      <c r="N101" s="21">
        <v>1643.79</v>
      </c>
      <c r="O101" s="21">
        <v>1734.77</v>
      </c>
      <c r="P101" s="21">
        <v>1685.9</v>
      </c>
      <c r="Q101" s="21">
        <v>6805.22</v>
      </c>
      <c r="R101" s="20"/>
      <c r="S101" s="20">
        <v>110.45</v>
      </c>
      <c r="T101" s="21">
        <v>125.73</v>
      </c>
      <c r="V101" s="1">
        <v>119.94</v>
      </c>
      <c r="W101" s="1">
        <v>124</v>
      </c>
      <c r="X101" s="1">
        <v>125.89</v>
      </c>
      <c r="Y101" s="1">
        <v>120.8</v>
      </c>
      <c r="Z101" s="1">
        <v>120.86</v>
      </c>
      <c r="AA101" s="1">
        <v>120.44</v>
      </c>
      <c r="AB101" s="1">
        <v>125.18</v>
      </c>
      <c r="AE101" s="1">
        <v>133.77000000000001</v>
      </c>
      <c r="AF101" s="1">
        <v>131.44999999999999</v>
      </c>
      <c r="AG101" s="1">
        <v>117.82</v>
      </c>
      <c r="AN101" s="1">
        <v>4203.6000000000004</v>
      </c>
      <c r="AP101" s="1">
        <v>4313.8</v>
      </c>
      <c r="AR101" s="1">
        <v>4383.55</v>
      </c>
      <c r="AS101" s="1">
        <v>4324.47</v>
      </c>
      <c r="AT101" s="1">
        <v>4132.9799999999996</v>
      </c>
      <c r="AU101" s="1">
        <v>4204.46</v>
      </c>
      <c r="AW101" s="1">
        <v>4305.2299999999996</v>
      </c>
      <c r="AX101" s="1">
        <v>120.46</v>
      </c>
      <c r="AY101" s="1">
        <v>4288.01</v>
      </c>
      <c r="AZ101" s="1">
        <v>4380.9399999999996</v>
      </c>
      <c r="BA101" s="1">
        <v>125.99</v>
      </c>
      <c r="BB101" s="1">
        <v>137.15</v>
      </c>
      <c r="BC101" s="1">
        <v>132.72999999999999</v>
      </c>
      <c r="BD101" s="1">
        <v>133.78</v>
      </c>
      <c r="BE101" s="1">
        <v>128.19999999999999</v>
      </c>
      <c r="BF101" s="1">
        <v>126.17</v>
      </c>
      <c r="BG101" s="1">
        <v>135</v>
      </c>
      <c r="BH101" s="1">
        <v>126.41</v>
      </c>
      <c r="BI101" s="1">
        <v>126.13</v>
      </c>
      <c r="BJ101" s="1">
        <v>132.28</v>
      </c>
      <c r="BK101" s="1">
        <v>116.05</v>
      </c>
      <c r="BL101" s="1">
        <v>116.13</v>
      </c>
      <c r="BN101" s="1">
        <v>115.92</v>
      </c>
    </row>
    <row r="102" spans="1:66" x14ac:dyDescent="0.3">
      <c r="A102" s="2"/>
      <c r="C102" s="14" t="str">
        <f t="shared" si="2"/>
        <v>202512</v>
      </c>
      <c r="D102" s="3">
        <v>45993</v>
      </c>
      <c r="E102" s="21">
        <v>1792.84</v>
      </c>
      <c r="F102" s="21">
        <v>1821.55</v>
      </c>
      <c r="G102" s="21">
        <v>1795.84</v>
      </c>
      <c r="H102" s="21">
        <v>1752.68</v>
      </c>
      <c r="I102" s="21">
        <v>1761.34</v>
      </c>
      <c r="J102" s="21">
        <v>1798.13</v>
      </c>
      <c r="K102" s="21">
        <v>1686.33</v>
      </c>
      <c r="L102" s="21">
        <v>1655.93</v>
      </c>
      <c r="M102" s="21">
        <v>1542.84</v>
      </c>
      <c r="N102" s="21">
        <v>1645.9</v>
      </c>
      <c r="O102" s="21">
        <v>1740</v>
      </c>
      <c r="P102" s="21">
        <v>1685.42</v>
      </c>
      <c r="Q102" s="21">
        <v>6794.65</v>
      </c>
      <c r="R102" s="20"/>
      <c r="S102" s="20">
        <v>109.81</v>
      </c>
      <c r="T102" s="21">
        <v>125.93</v>
      </c>
      <c r="V102" s="1">
        <v>119.91</v>
      </c>
      <c r="W102" s="1">
        <v>123.34</v>
      </c>
      <c r="X102" s="1">
        <v>125.89</v>
      </c>
      <c r="Y102" s="1">
        <v>120.93</v>
      </c>
      <c r="Z102" s="1">
        <v>121.11</v>
      </c>
      <c r="AA102" s="1">
        <v>120.94</v>
      </c>
      <c r="AB102" s="1">
        <v>125.18</v>
      </c>
      <c r="AE102" s="1">
        <v>133.61000000000001</v>
      </c>
      <c r="AF102" s="1">
        <v>132.93</v>
      </c>
      <c r="AG102" s="1">
        <v>116.47</v>
      </c>
      <c r="AN102" s="1">
        <v>4221.95</v>
      </c>
      <c r="AO102" s="1">
        <v>30</v>
      </c>
      <c r="AP102" s="1">
        <v>4375</v>
      </c>
      <c r="AQ102" s="1">
        <v>4466.26</v>
      </c>
      <c r="AR102" s="1">
        <v>4349.4799999999996</v>
      </c>
      <c r="AS102" s="1">
        <v>4226.09</v>
      </c>
      <c r="AT102" s="1">
        <v>4163.7700000000004</v>
      </c>
      <c r="AU102" s="1">
        <v>4211.96</v>
      </c>
      <c r="AW102" s="1">
        <v>4292.7</v>
      </c>
      <c r="AX102" s="1">
        <v>121.78</v>
      </c>
      <c r="AY102" s="1">
        <v>4240.92</v>
      </c>
      <c r="AZ102" s="1">
        <v>4380.9399999999996</v>
      </c>
      <c r="BA102" s="1">
        <v>126.96</v>
      </c>
      <c r="BB102" s="1">
        <v>136.85</v>
      </c>
      <c r="BC102" s="1">
        <v>132.99</v>
      </c>
      <c r="BD102" s="1">
        <v>134.02000000000001</v>
      </c>
      <c r="BE102" s="1">
        <v>128.34</v>
      </c>
      <c r="BF102" s="1">
        <v>126.17</v>
      </c>
      <c r="BG102" s="1">
        <v>134.66</v>
      </c>
      <c r="BH102" s="1">
        <v>128.33000000000001</v>
      </c>
      <c r="BI102" s="1">
        <v>126.13</v>
      </c>
      <c r="BJ102" s="1">
        <v>132.34</v>
      </c>
      <c r="BK102" s="1">
        <v>116.72</v>
      </c>
      <c r="BL102" s="1">
        <v>116.47</v>
      </c>
      <c r="BN102" s="1">
        <v>116.48</v>
      </c>
    </row>
    <row r="103" spans="1:66" x14ac:dyDescent="0.3">
      <c r="A103" s="2"/>
      <c r="C103" s="14" t="str">
        <f t="shared" si="2"/>
        <v>202512</v>
      </c>
      <c r="D103" s="3">
        <v>45992</v>
      </c>
      <c r="E103" s="21">
        <v>1797.8</v>
      </c>
      <c r="F103" s="21">
        <v>1786.89</v>
      </c>
      <c r="G103" s="21">
        <v>1783.5</v>
      </c>
      <c r="H103" s="21">
        <v>1761.56</v>
      </c>
      <c r="I103" s="21">
        <v>1753.61</v>
      </c>
      <c r="J103" s="21">
        <v>1777.78</v>
      </c>
      <c r="K103" s="21">
        <v>1637.22</v>
      </c>
      <c r="L103" s="21">
        <v>1655.98</v>
      </c>
      <c r="M103" s="21">
        <v>1565.56</v>
      </c>
      <c r="N103" s="21">
        <v>1651.27</v>
      </c>
      <c r="O103" s="21">
        <v>1741.65</v>
      </c>
      <c r="P103" s="21">
        <v>1672.56</v>
      </c>
      <c r="Q103" s="21">
        <v>7006.28</v>
      </c>
      <c r="R103" s="20"/>
      <c r="S103" s="20">
        <v>109.79</v>
      </c>
      <c r="T103" s="21">
        <v>125.47</v>
      </c>
      <c r="V103" s="1">
        <v>119.51</v>
      </c>
      <c r="W103" s="1">
        <v>123.32</v>
      </c>
      <c r="X103" s="1">
        <v>125.89</v>
      </c>
      <c r="Y103" s="1">
        <v>120.93</v>
      </c>
      <c r="Z103" s="1">
        <v>121.11</v>
      </c>
      <c r="AA103" s="1">
        <v>120.94</v>
      </c>
      <c r="AB103" s="1">
        <v>125.16</v>
      </c>
      <c r="AE103" s="1">
        <v>133.61000000000001</v>
      </c>
      <c r="AF103" s="1">
        <v>132.74</v>
      </c>
      <c r="AG103" s="1">
        <v>116.44</v>
      </c>
      <c r="AN103" s="1">
        <v>4237.8100000000004</v>
      </c>
      <c r="AO103" s="1">
        <v>30</v>
      </c>
      <c r="AP103" s="1">
        <v>4375</v>
      </c>
      <c r="AQ103" s="1">
        <v>4466.26</v>
      </c>
      <c r="AR103" s="1">
        <v>4291.88</v>
      </c>
      <c r="AS103" s="1">
        <v>4224.21</v>
      </c>
      <c r="AT103" s="1">
        <v>4163.7700000000004</v>
      </c>
      <c r="AU103" s="1">
        <v>4226.96</v>
      </c>
      <c r="AW103" s="1">
        <v>4228.7700000000004</v>
      </c>
      <c r="AX103" s="1">
        <v>121.45</v>
      </c>
      <c r="AY103" s="1">
        <v>4240.92</v>
      </c>
      <c r="AZ103" s="1">
        <v>4382.3500000000004</v>
      </c>
      <c r="BA103" s="1">
        <v>127.16</v>
      </c>
      <c r="BB103" s="1">
        <v>136.09</v>
      </c>
      <c r="BC103" s="1">
        <v>132.38999999999999</v>
      </c>
      <c r="BD103" s="1">
        <v>133.19999999999999</v>
      </c>
      <c r="BE103" s="1">
        <v>124.62</v>
      </c>
      <c r="BF103" s="1">
        <v>126.17</v>
      </c>
      <c r="BG103" s="1">
        <v>134.66</v>
      </c>
      <c r="BH103" s="1">
        <v>128.33000000000001</v>
      </c>
      <c r="BI103" s="1">
        <v>126.13</v>
      </c>
      <c r="BJ103" s="1">
        <v>131.83000000000001</v>
      </c>
      <c r="BK103" s="1">
        <v>117.38</v>
      </c>
      <c r="BL103" s="1">
        <v>116.8</v>
      </c>
      <c r="BN103" s="1">
        <v>117.15</v>
      </c>
    </row>
    <row r="104" spans="1:66" x14ac:dyDescent="0.3">
      <c r="A104" s="2"/>
      <c r="C104" s="14" t="str">
        <f t="shared" si="2"/>
        <v>202511</v>
      </c>
      <c r="D104" s="3">
        <v>45989</v>
      </c>
      <c r="E104" s="21">
        <v>1788.8</v>
      </c>
      <c r="F104" s="21">
        <v>1783.17</v>
      </c>
      <c r="G104" s="21">
        <v>1784.98</v>
      </c>
      <c r="H104" s="21">
        <v>1740.75</v>
      </c>
      <c r="I104" s="21">
        <v>1748.59</v>
      </c>
      <c r="J104" s="21">
        <v>1779.07</v>
      </c>
      <c r="K104" s="21">
        <v>1638.44</v>
      </c>
      <c r="L104" s="21">
        <v>1668.62</v>
      </c>
      <c r="M104" s="21">
        <v>1567.6</v>
      </c>
      <c r="N104" s="21">
        <v>1632.43</v>
      </c>
      <c r="O104" s="21">
        <v>1753.23</v>
      </c>
      <c r="P104" s="21">
        <v>1731.08</v>
      </c>
      <c r="Q104" s="21">
        <v>6959.35</v>
      </c>
      <c r="R104" s="20"/>
      <c r="S104" s="20">
        <v>109.83</v>
      </c>
      <c r="T104" s="21">
        <v>125.5</v>
      </c>
      <c r="V104" s="1">
        <v>119.27</v>
      </c>
      <c r="W104" s="1">
        <v>123.3</v>
      </c>
      <c r="X104" s="1">
        <v>125.95</v>
      </c>
      <c r="Y104" s="1">
        <v>120.94</v>
      </c>
      <c r="Z104" s="1">
        <v>121.11</v>
      </c>
      <c r="AA104" s="1">
        <v>121</v>
      </c>
      <c r="AB104" s="1">
        <v>124.65</v>
      </c>
      <c r="AE104" s="1">
        <v>133.74</v>
      </c>
      <c r="AF104" s="1">
        <v>132.88</v>
      </c>
      <c r="AG104" s="1">
        <v>115.96</v>
      </c>
      <c r="AL104" s="1">
        <v>30</v>
      </c>
      <c r="AN104" s="1">
        <v>4228.3</v>
      </c>
      <c r="AO104" s="1">
        <v>30</v>
      </c>
      <c r="AQ104" s="1">
        <v>4458.88</v>
      </c>
      <c r="AR104" s="1">
        <v>4280.54</v>
      </c>
      <c r="AS104" s="1">
        <v>4217.2299999999996</v>
      </c>
      <c r="AT104" s="1">
        <v>4238.3</v>
      </c>
      <c r="AU104" s="1">
        <v>4197.09</v>
      </c>
      <c r="AW104" s="1">
        <v>4221.78</v>
      </c>
      <c r="AX104" s="1">
        <v>122.96</v>
      </c>
      <c r="AY104" s="1">
        <v>4233.91</v>
      </c>
      <c r="AZ104" s="1">
        <v>4339.1899999999996</v>
      </c>
      <c r="BA104" s="1">
        <v>123.8</v>
      </c>
      <c r="BB104" s="1">
        <v>136.83000000000001</v>
      </c>
      <c r="BC104" s="1">
        <v>132.79</v>
      </c>
      <c r="BD104" s="1">
        <v>134.25</v>
      </c>
      <c r="BE104" s="1">
        <v>126.59</v>
      </c>
      <c r="BF104" s="1">
        <v>126.96</v>
      </c>
      <c r="BG104" s="1">
        <v>134.59</v>
      </c>
      <c r="BH104" s="1">
        <v>127.42</v>
      </c>
      <c r="BI104" s="1">
        <v>126.17</v>
      </c>
      <c r="BJ104" s="1">
        <v>133.19999999999999</v>
      </c>
      <c r="BK104" s="1">
        <v>116.92</v>
      </c>
      <c r="BL104" s="1">
        <v>116.8</v>
      </c>
      <c r="BN104" s="1">
        <v>117.05</v>
      </c>
    </row>
    <row r="105" spans="1:66" x14ac:dyDescent="0.3">
      <c r="A105" s="2"/>
      <c r="C105" s="14" t="str">
        <f t="shared" si="2"/>
        <v>202511</v>
      </c>
      <c r="D105" s="3">
        <v>45988</v>
      </c>
      <c r="E105" s="21">
        <v>1781.35</v>
      </c>
      <c r="F105" s="21">
        <v>1783.17</v>
      </c>
      <c r="G105" s="21">
        <v>1784.98</v>
      </c>
      <c r="H105" s="21">
        <v>1754.59</v>
      </c>
      <c r="I105" s="21">
        <v>1748.59</v>
      </c>
      <c r="J105" s="21">
        <v>1754.57</v>
      </c>
      <c r="K105" s="21">
        <v>1638.44</v>
      </c>
      <c r="L105" s="21">
        <v>1671.91</v>
      </c>
      <c r="M105" s="21">
        <v>1572.55</v>
      </c>
      <c r="N105" s="21">
        <v>1636.29</v>
      </c>
      <c r="O105" s="21">
        <v>1755.5</v>
      </c>
      <c r="P105" s="21">
        <v>1706.39</v>
      </c>
      <c r="Q105" s="21">
        <v>6984.34</v>
      </c>
      <c r="R105" s="20">
        <v>116.57</v>
      </c>
      <c r="S105" s="20">
        <v>112.04</v>
      </c>
      <c r="T105" s="21">
        <v>125.49</v>
      </c>
      <c r="V105" s="1">
        <v>119.14</v>
      </c>
      <c r="W105" s="1">
        <v>123.95</v>
      </c>
      <c r="X105" s="1">
        <v>125.81</v>
      </c>
      <c r="Y105" s="1">
        <v>120.94</v>
      </c>
      <c r="Z105" s="1">
        <v>121.11</v>
      </c>
      <c r="AA105" s="1">
        <v>120.75</v>
      </c>
      <c r="AB105" s="1">
        <v>124.65</v>
      </c>
      <c r="AE105" s="1">
        <v>133.74</v>
      </c>
      <c r="AF105" s="1">
        <v>132.47999999999999</v>
      </c>
      <c r="AG105" s="1">
        <v>118.58</v>
      </c>
      <c r="AI105" s="1">
        <v>15</v>
      </c>
      <c r="AL105" s="1">
        <v>30</v>
      </c>
      <c r="AN105" s="1">
        <v>4226.4799999999996</v>
      </c>
      <c r="AO105" s="1">
        <v>30</v>
      </c>
      <c r="AP105" s="1">
        <v>4312.5</v>
      </c>
      <c r="AQ105" s="1">
        <v>4458.88</v>
      </c>
      <c r="AR105" s="1">
        <v>4280.54</v>
      </c>
      <c r="AS105" s="1">
        <v>4217.2299999999996</v>
      </c>
      <c r="AT105" s="1">
        <v>4238.3</v>
      </c>
      <c r="AU105" s="1">
        <v>4197.09</v>
      </c>
      <c r="AW105" s="1">
        <v>4221.78</v>
      </c>
      <c r="AX105" s="1">
        <v>122.88</v>
      </c>
      <c r="AY105" s="1">
        <v>4224.53</v>
      </c>
      <c r="AZ105" s="1">
        <v>4339.1899999999996</v>
      </c>
      <c r="BA105" s="1">
        <v>124.27</v>
      </c>
      <c r="BB105" s="1">
        <v>137.91999999999999</v>
      </c>
      <c r="BC105" s="1">
        <v>132.36000000000001</v>
      </c>
      <c r="BD105" s="1">
        <v>133.31</v>
      </c>
      <c r="BE105" s="1">
        <v>126.86</v>
      </c>
      <c r="BF105" s="1">
        <v>126.96</v>
      </c>
      <c r="BG105" s="1">
        <v>134.26</v>
      </c>
      <c r="BH105" s="1">
        <v>126.5</v>
      </c>
      <c r="BI105" s="1">
        <v>126.17</v>
      </c>
      <c r="BJ105" s="1">
        <v>133.18</v>
      </c>
      <c r="BK105" s="1">
        <v>116.92</v>
      </c>
      <c r="BL105" s="1">
        <v>116.8</v>
      </c>
      <c r="BN105" s="1">
        <v>117.05</v>
      </c>
    </row>
    <row r="106" spans="1:66" x14ac:dyDescent="0.3">
      <c r="A106" s="2"/>
      <c r="C106" s="14" t="str">
        <f t="shared" si="2"/>
        <v>202511</v>
      </c>
      <c r="D106" s="3">
        <v>45987</v>
      </c>
      <c r="E106" s="21">
        <v>1796.25</v>
      </c>
      <c r="F106" s="21">
        <v>1783.17</v>
      </c>
      <c r="G106" s="21">
        <v>1784.98</v>
      </c>
      <c r="H106" s="21">
        <v>1697.86</v>
      </c>
      <c r="I106" s="21">
        <v>1748.59</v>
      </c>
      <c r="J106" s="21">
        <v>1753.93</v>
      </c>
      <c r="K106" s="21">
        <v>1671.59</v>
      </c>
      <c r="L106" s="21">
        <v>1671.91</v>
      </c>
      <c r="M106" s="21">
        <v>1561.22</v>
      </c>
      <c r="N106" s="21">
        <v>1651.9</v>
      </c>
      <c r="O106" s="21">
        <v>1759.41</v>
      </c>
      <c r="P106" s="21">
        <v>1688.37</v>
      </c>
      <c r="Q106" s="21">
        <v>6984.34</v>
      </c>
      <c r="R106" s="20">
        <v>116.59</v>
      </c>
      <c r="S106" s="20">
        <v>112.01</v>
      </c>
      <c r="T106" s="21">
        <v>125.49</v>
      </c>
      <c r="V106" s="1">
        <v>119.1</v>
      </c>
      <c r="W106" s="1">
        <v>123.38</v>
      </c>
      <c r="X106" s="1">
        <v>124.8</v>
      </c>
      <c r="Y106" s="1">
        <v>120.94</v>
      </c>
      <c r="Z106" s="1">
        <v>121.11</v>
      </c>
      <c r="AA106" s="1">
        <v>120.75</v>
      </c>
      <c r="AB106" s="1">
        <v>123.95</v>
      </c>
      <c r="AE106" s="1">
        <v>132.87</v>
      </c>
      <c r="AF106" s="1">
        <v>132.69999999999999</v>
      </c>
      <c r="AG106" s="1">
        <v>118.55</v>
      </c>
      <c r="AI106" s="1">
        <v>15</v>
      </c>
      <c r="AL106" s="1">
        <v>30</v>
      </c>
      <c r="AN106" s="1">
        <v>4248.84</v>
      </c>
      <c r="AO106" s="1">
        <v>30</v>
      </c>
      <c r="AP106" s="1">
        <v>4312.5</v>
      </c>
      <c r="AQ106" s="1">
        <v>4458.88</v>
      </c>
      <c r="AR106" s="1">
        <v>4280.54</v>
      </c>
      <c r="AS106" s="1">
        <v>4238.97</v>
      </c>
      <c r="AT106" s="1">
        <v>4238.3</v>
      </c>
      <c r="AU106" s="1">
        <v>4197.09</v>
      </c>
      <c r="AW106" s="1">
        <v>4199.97</v>
      </c>
      <c r="AX106" s="1">
        <v>123.66</v>
      </c>
      <c r="AY106" s="1">
        <v>4220.7700000000004</v>
      </c>
      <c r="AZ106" s="1">
        <v>4339.1899999999996</v>
      </c>
      <c r="BA106" s="1">
        <v>123.86</v>
      </c>
      <c r="BB106" s="1">
        <v>137.30000000000001</v>
      </c>
      <c r="BC106" s="1">
        <v>132.44</v>
      </c>
      <c r="BD106" s="1">
        <v>133.33000000000001</v>
      </c>
      <c r="BE106" s="1">
        <v>126.84</v>
      </c>
      <c r="BF106" s="1">
        <v>126.96</v>
      </c>
      <c r="BG106" s="1">
        <v>133.96</v>
      </c>
      <c r="BH106" s="1">
        <v>126.5</v>
      </c>
      <c r="BI106" s="1">
        <v>126.17</v>
      </c>
      <c r="BJ106" s="1">
        <v>133.16</v>
      </c>
      <c r="BK106" s="1">
        <v>117.25</v>
      </c>
      <c r="BL106" s="1">
        <v>117.47</v>
      </c>
      <c r="BN106" s="1">
        <v>117.39</v>
      </c>
    </row>
    <row r="107" spans="1:66" x14ac:dyDescent="0.3">
      <c r="A107" s="2"/>
      <c r="C107" s="14" t="str">
        <f t="shared" si="2"/>
        <v>202511</v>
      </c>
      <c r="D107" s="3">
        <v>45986</v>
      </c>
      <c r="E107" s="21">
        <v>1798.73</v>
      </c>
      <c r="F107" s="21">
        <v>1783.17</v>
      </c>
      <c r="G107" s="21">
        <v>1772.62</v>
      </c>
      <c r="H107" s="21">
        <v>1691.28</v>
      </c>
      <c r="I107" s="21">
        <v>1744.64</v>
      </c>
      <c r="J107" s="21">
        <v>1751.46</v>
      </c>
      <c r="K107" s="21">
        <v>1673.3</v>
      </c>
      <c r="L107" s="21">
        <v>1662.54</v>
      </c>
      <c r="M107" s="21">
        <v>1523.18</v>
      </c>
      <c r="N107" s="21">
        <v>1668.69</v>
      </c>
      <c r="O107" s="21">
        <v>1764.34</v>
      </c>
      <c r="P107" s="21">
        <v>1688.37</v>
      </c>
      <c r="Q107" s="21">
        <v>6984.34</v>
      </c>
      <c r="R107" s="20">
        <v>116.65</v>
      </c>
      <c r="S107" s="20">
        <v>111.99</v>
      </c>
      <c r="T107" s="21">
        <v>125.45</v>
      </c>
      <c r="V107" s="1">
        <v>119.1</v>
      </c>
      <c r="W107" s="1">
        <v>123.36</v>
      </c>
      <c r="X107" s="1">
        <v>124.67</v>
      </c>
      <c r="Y107" s="1">
        <v>120.94</v>
      </c>
      <c r="Z107" s="1">
        <v>121.11</v>
      </c>
      <c r="AA107" s="1">
        <v>120.75</v>
      </c>
      <c r="AB107" s="1">
        <v>123.95</v>
      </c>
      <c r="AE107" s="1">
        <v>132.21</v>
      </c>
      <c r="AF107" s="1">
        <v>132.43</v>
      </c>
      <c r="AG107" s="1">
        <v>118.52</v>
      </c>
      <c r="AI107" s="1">
        <v>15</v>
      </c>
      <c r="AL107" s="1">
        <v>30</v>
      </c>
      <c r="AN107" s="1">
        <v>4264.97</v>
      </c>
      <c r="AO107" s="1">
        <v>30</v>
      </c>
      <c r="AP107" s="1">
        <v>4312.5</v>
      </c>
      <c r="AR107" s="1">
        <v>4228.8599999999997</v>
      </c>
      <c r="AS107" s="1">
        <v>4212.8500000000004</v>
      </c>
      <c r="AT107" s="1">
        <v>4270.92</v>
      </c>
      <c r="AU107" s="1">
        <v>4237.71</v>
      </c>
      <c r="AW107" s="1">
        <v>4170.72</v>
      </c>
      <c r="AX107" s="1">
        <v>121.55</v>
      </c>
      <c r="AY107" s="1">
        <v>4212.01</v>
      </c>
      <c r="AZ107" s="1">
        <v>4339.1899999999996</v>
      </c>
      <c r="BA107" s="1">
        <v>123.85</v>
      </c>
      <c r="BB107" s="1">
        <v>137.19</v>
      </c>
      <c r="BC107" s="1">
        <v>131.77000000000001</v>
      </c>
      <c r="BD107" s="1">
        <v>133.96</v>
      </c>
      <c r="BE107" s="1">
        <v>127.32</v>
      </c>
      <c r="BF107" s="1">
        <v>126.96</v>
      </c>
      <c r="BG107" s="1">
        <v>133.16</v>
      </c>
      <c r="BH107" s="1">
        <v>126.67</v>
      </c>
      <c r="BI107" s="1">
        <v>126.17</v>
      </c>
      <c r="BJ107" s="1">
        <v>133.05000000000001</v>
      </c>
      <c r="BK107" s="1">
        <v>117.25</v>
      </c>
      <c r="BL107" s="1">
        <v>117.47</v>
      </c>
      <c r="BN107" s="1">
        <v>117.39</v>
      </c>
    </row>
    <row r="108" spans="1:66" x14ac:dyDescent="0.3">
      <c r="A108" s="2"/>
      <c r="C108" s="14" t="str">
        <f t="shared" si="2"/>
        <v>202511</v>
      </c>
      <c r="D108" s="3">
        <v>45985</v>
      </c>
      <c r="E108" s="21">
        <v>1781.35</v>
      </c>
      <c r="F108" s="21">
        <v>1693.41</v>
      </c>
      <c r="G108" s="21">
        <v>1755.31</v>
      </c>
      <c r="H108" s="21">
        <v>1678.06</v>
      </c>
      <c r="I108" s="21">
        <v>1740.68</v>
      </c>
      <c r="J108" s="21">
        <v>1765.48</v>
      </c>
      <c r="K108" s="21">
        <v>1678.43</v>
      </c>
      <c r="L108" s="21">
        <v>1679.9</v>
      </c>
      <c r="M108" s="21">
        <v>1549.14</v>
      </c>
      <c r="N108" s="21">
        <v>1655.37</v>
      </c>
      <c r="O108" s="21">
        <v>1761.28</v>
      </c>
      <c r="P108" s="21">
        <v>1675.57</v>
      </c>
      <c r="Q108" s="21">
        <v>6984.34</v>
      </c>
      <c r="R108" s="20">
        <v>116.95</v>
      </c>
      <c r="S108" s="20">
        <v>112.23</v>
      </c>
      <c r="T108" s="21">
        <v>125.01</v>
      </c>
      <c r="V108" s="1">
        <v>119.61</v>
      </c>
      <c r="W108" s="1">
        <v>123.85</v>
      </c>
      <c r="X108" s="1">
        <v>124.8</v>
      </c>
      <c r="Y108" s="1">
        <v>120.83</v>
      </c>
      <c r="Z108" s="1">
        <v>121.84</v>
      </c>
      <c r="AA108" s="1">
        <v>121.62</v>
      </c>
      <c r="AB108" s="1">
        <v>123.84</v>
      </c>
      <c r="AE108" s="1">
        <v>132.21</v>
      </c>
      <c r="AF108" s="1">
        <v>132.12</v>
      </c>
      <c r="AG108" s="1">
        <v>121.88</v>
      </c>
      <c r="AH108" s="1">
        <v>30</v>
      </c>
      <c r="AI108" s="1">
        <v>15</v>
      </c>
      <c r="AN108" s="1">
        <v>4195.53</v>
      </c>
      <c r="AO108" s="1">
        <v>30</v>
      </c>
      <c r="AP108" s="1">
        <v>4255</v>
      </c>
      <c r="AQ108" s="1">
        <v>4251.6000000000004</v>
      </c>
      <c r="AR108" s="1">
        <v>4175.78</v>
      </c>
      <c r="AT108" s="1">
        <v>4270.92</v>
      </c>
      <c r="AU108" s="1">
        <v>4237.71</v>
      </c>
      <c r="AW108" s="1">
        <v>4170.72</v>
      </c>
      <c r="AX108" s="1">
        <v>119.35</v>
      </c>
      <c r="AY108" s="1">
        <v>4212.01</v>
      </c>
      <c r="AZ108" s="1">
        <v>4213.1899999999996</v>
      </c>
      <c r="BA108" s="1">
        <v>118.13</v>
      </c>
      <c r="BB108" s="1">
        <v>135.86000000000001</v>
      </c>
      <c r="BC108" s="1">
        <v>131.22</v>
      </c>
      <c r="BD108" s="1">
        <v>132.44</v>
      </c>
      <c r="BE108" s="1">
        <v>127.1</v>
      </c>
      <c r="BF108" s="1">
        <v>123.99</v>
      </c>
      <c r="BG108" s="1">
        <v>133.16</v>
      </c>
      <c r="BH108" s="1">
        <v>126.67</v>
      </c>
      <c r="BI108" s="1">
        <v>126.05</v>
      </c>
      <c r="BJ108" s="1">
        <v>133.83000000000001</v>
      </c>
      <c r="BK108" s="1">
        <v>117.52</v>
      </c>
      <c r="BL108" s="1">
        <v>117.8</v>
      </c>
      <c r="BN108" s="1">
        <v>117.72</v>
      </c>
    </row>
    <row r="109" spans="1:66" x14ac:dyDescent="0.3">
      <c r="A109" s="2"/>
      <c r="C109" s="14" t="str">
        <f t="shared" si="2"/>
        <v>202511</v>
      </c>
      <c r="D109" s="3">
        <v>45982</v>
      </c>
      <c r="E109" s="21">
        <v>1763.97</v>
      </c>
      <c r="F109" s="21">
        <v>1722.33</v>
      </c>
      <c r="G109" s="21">
        <v>1755.31</v>
      </c>
      <c r="H109" s="21">
        <v>1750.62</v>
      </c>
      <c r="I109" s="21">
        <v>1736.72</v>
      </c>
      <c r="J109" s="21">
        <v>1760.59</v>
      </c>
      <c r="K109" s="21">
        <v>1698.95</v>
      </c>
      <c r="L109" s="21">
        <v>1706.98</v>
      </c>
      <c r="M109" s="21">
        <v>1562.27</v>
      </c>
      <c r="N109" s="21">
        <v>1666.44</v>
      </c>
      <c r="O109" s="21">
        <v>1767.71</v>
      </c>
      <c r="P109" s="21">
        <v>1681.68</v>
      </c>
      <c r="Q109" s="21">
        <v>7034.32</v>
      </c>
      <c r="R109" s="20">
        <v>116.95</v>
      </c>
      <c r="S109" s="20">
        <v>113.51</v>
      </c>
      <c r="T109" s="21">
        <v>124.75</v>
      </c>
      <c r="V109" s="1">
        <v>119.4</v>
      </c>
      <c r="W109" s="1">
        <v>124.24</v>
      </c>
      <c r="X109" s="1">
        <v>124.17</v>
      </c>
      <c r="Y109" s="1">
        <v>120.78</v>
      </c>
      <c r="Z109" s="1">
        <v>122.07</v>
      </c>
      <c r="AA109" s="1">
        <v>121.62</v>
      </c>
      <c r="AB109" s="1">
        <v>123.39</v>
      </c>
      <c r="AE109" s="1">
        <v>132.04</v>
      </c>
      <c r="AF109" s="1">
        <v>131.78</v>
      </c>
      <c r="AG109" s="1">
        <v>121.16</v>
      </c>
      <c r="AH109" s="1">
        <v>30</v>
      </c>
      <c r="AI109" s="1">
        <v>15</v>
      </c>
      <c r="AN109" s="1">
        <v>4190.96</v>
      </c>
      <c r="AO109" s="1">
        <v>7</v>
      </c>
      <c r="AP109" s="1">
        <v>4255</v>
      </c>
      <c r="AQ109" s="1">
        <v>4248.72</v>
      </c>
      <c r="AR109" s="1">
        <v>4140.3900000000003</v>
      </c>
      <c r="AS109" s="1">
        <v>4317.33</v>
      </c>
      <c r="AT109" s="1">
        <v>4276.55</v>
      </c>
      <c r="AU109" s="1">
        <v>4304.6899999999996</v>
      </c>
      <c r="AW109" s="1">
        <v>4154.18</v>
      </c>
      <c r="AX109" s="1">
        <v>118.19</v>
      </c>
      <c r="AY109" s="1">
        <v>4194.1499999999996</v>
      </c>
      <c r="AZ109" s="1">
        <v>4237.29</v>
      </c>
      <c r="BA109" s="1">
        <v>127.47</v>
      </c>
      <c r="BB109" s="1">
        <v>136.06</v>
      </c>
      <c r="BC109" s="1">
        <v>131.09</v>
      </c>
      <c r="BD109" s="1">
        <v>134.26</v>
      </c>
      <c r="BE109" s="1">
        <v>127.83</v>
      </c>
      <c r="BF109" s="1">
        <v>120.37</v>
      </c>
      <c r="BG109" s="1">
        <v>133.16</v>
      </c>
      <c r="BH109" s="1">
        <v>126.08</v>
      </c>
      <c r="BI109" s="1">
        <v>126.17</v>
      </c>
      <c r="BJ109" s="1">
        <v>132.35</v>
      </c>
      <c r="BK109" s="1">
        <v>117.59</v>
      </c>
      <c r="BL109" s="1">
        <v>118.14</v>
      </c>
      <c r="BN109" s="1">
        <v>117.72</v>
      </c>
    </row>
    <row r="110" spans="1:66" x14ac:dyDescent="0.3">
      <c r="A110" s="2"/>
      <c r="C110" s="14" t="str">
        <f t="shared" si="2"/>
        <v>202511</v>
      </c>
      <c r="D110" s="3">
        <v>45980</v>
      </c>
      <c r="E110" s="21">
        <v>1791.28</v>
      </c>
      <c r="F110" s="21">
        <v>1722.33</v>
      </c>
      <c r="G110" s="21">
        <v>1755.31</v>
      </c>
      <c r="H110" s="21">
        <v>1750.62</v>
      </c>
      <c r="I110" s="21">
        <v>1736.72</v>
      </c>
      <c r="J110" s="21">
        <v>1760.59</v>
      </c>
      <c r="K110" s="21">
        <v>1698.95</v>
      </c>
      <c r="L110" s="21">
        <v>1706.98</v>
      </c>
      <c r="M110" s="21">
        <v>1530.05</v>
      </c>
      <c r="N110" s="21">
        <v>1679.96</v>
      </c>
      <c r="O110" s="21">
        <v>1767.71</v>
      </c>
      <c r="P110" s="21">
        <v>1681.68</v>
      </c>
      <c r="Q110" s="21">
        <v>7034.32</v>
      </c>
      <c r="R110" s="20">
        <v>116.95</v>
      </c>
      <c r="S110" s="20">
        <v>113.51</v>
      </c>
      <c r="T110" s="21">
        <v>124.75</v>
      </c>
      <c r="V110" s="1">
        <v>119.4</v>
      </c>
      <c r="W110" s="1">
        <v>123.45</v>
      </c>
      <c r="X110" s="1">
        <v>124.67</v>
      </c>
      <c r="Y110" s="1">
        <v>121.94</v>
      </c>
      <c r="Z110" s="1">
        <v>122.11</v>
      </c>
      <c r="AA110" s="1">
        <v>121.62</v>
      </c>
      <c r="AB110" s="1">
        <v>123.95</v>
      </c>
      <c r="AE110" s="1">
        <v>132.21</v>
      </c>
      <c r="AF110" s="1">
        <v>133.24</v>
      </c>
      <c r="AG110" s="1">
        <v>120.02</v>
      </c>
      <c r="AH110" s="1">
        <v>30</v>
      </c>
      <c r="AN110" s="1">
        <v>4268.91</v>
      </c>
      <c r="AO110" s="1">
        <v>7</v>
      </c>
      <c r="AP110" s="1">
        <v>4226.25</v>
      </c>
      <c r="AQ110" s="1">
        <v>4248.72</v>
      </c>
      <c r="AR110" s="1">
        <v>4147.97</v>
      </c>
      <c r="AS110" s="1">
        <v>4317.33</v>
      </c>
      <c r="AT110" s="1">
        <v>4291.28</v>
      </c>
      <c r="AU110" s="1">
        <v>4304.6899999999996</v>
      </c>
      <c r="AW110" s="1">
        <v>4147.97</v>
      </c>
      <c r="AX110" s="1">
        <v>118.19</v>
      </c>
      <c r="AY110" s="1">
        <v>4176.28</v>
      </c>
      <c r="AZ110" s="1">
        <v>4237.29</v>
      </c>
      <c r="BA110" s="1">
        <v>127.47</v>
      </c>
      <c r="BB110" s="1">
        <v>136.09</v>
      </c>
      <c r="BC110" s="1">
        <v>132.09</v>
      </c>
      <c r="BD110" s="1">
        <v>134.81</v>
      </c>
      <c r="BE110" s="1">
        <v>127.37</v>
      </c>
      <c r="BF110" s="1">
        <v>120.37</v>
      </c>
      <c r="BG110" s="1">
        <v>133.16</v>
      </c>
      <c r="BH110" s="1">
        <v>128.16999999999999</v>
      </c>
      <c r="BI110" s="1">
        <v>126.17</v>
      </c>
      <c r="BJ110" s="1">
        <v>132.33000000000001</v>
      </c>
      <c r="BK110" s="1">
        <v>118.25</v>
      </c>
      <c r="BL110" s="1">
        <v>118.47</v>
      </c>
      <c r="BN110" s="1">
        <v>118.39</v>
      </c>
    </row>
    <row r="111" spans="1:66" x14ac:dyDescent="0.3">
      <c r="A111" s="2"/>
      <c r="C111" s="14" t="str">
        <f t="shared" si="2"/>
        <v>202511</v>
      </c>
      <c r="D111" s="3">
        <v>45979</v>
      </c>
      <c r="E111" s="21">
        <v>1788.7</v>
      </c>
      <c r="F111" s="21">
        <v>1718.16</v>
      </c>
      <c r="G111" s="21">
        <v>1735.37</v>
      </c>
      <c r="H111" s="21">
        <v>1750.62</v>
      </c>
      <c r="I111" s="21">
        <v>1729.03</v>
      </c>
      <c r="J111" s="21">
        <v>1739.34</v>
      </c>
      <c r="K111" s="21">
        <v>1698.95</v>
      </c>
      <c r="L111" s="21">
        <v>1653.52</v>
      </c>
      <c r="M111" s="21">
        <v>1433.39</v>
      </c>
      <c r="N111" s="21">
        <v>1683.47</v>
      </c>
      <c r="O111" s="21">
        <v>1729.65</v>
      </c>
      <c r="P111" s="21">
        <v>1682.53</v>
      </c>
      <c r="Q111" s="21">
        <v>7009.05</v>
      </c>
      <c r="R111" s="20">
        <v>116.95</v>
      </c>
      <c r="S111" s="20">
        <v>112.53</v>
      </c>
      <c r="T111" s="21">
        <v>124.75</v>
      </c>
      <c r="V111" s="1">
        <v>118.83</v>
      </c>
      <c r="W111" s="1">
        <v>123.44</v>
      </c>
      <c r="X111" s="1">
        <v>124.8</v>
      </c>
      <c r="Y111" s="1">
        <v>121.82</v>
      </c>
      <c r="Z111" s="1">
        <v>122.23</v>
      </c>
      <c r="AA111" s="1">
        <v>122.16</v>
      </c>
      <c r="AB111" s="1">
        <v>123.84</v>
      </c>
      <c r="AE111" s="1">
        <v>132.71</v>
      </c>
      <c r="AF111" s="1">
        <v>132.99</v>
      </c>
      <c r="AG111" s="1">
        <v>115.66</v>
      </c>
      <c r="AH111" s="1">
        <v>30</v>
      </c>
      <c r="AN111" s="1">
        <v>4284.34</v>
      </c>
      <c r="AO111" s="1">
        <v>7</v>
      </c>
      <c r="AP111" s="1">
        <v>4215</v>
      </c>
      <c r="AQ111" s="1">
        <v>4248.72</v>
      </c>
      <c r="AR111" s="1">
        <v>4100.96</v>
      </c>
      <c r="AS111" s="1">
        <v>4317.33</v>
      </c>
      <c r="AT111" s="1">
        <v>4265.74</v>
      </c>
      <c r="AW111" s="1">
        <v>4139.2700000000004</v>
      </c>
      <c r="AX111" s="1">
        <v>117.9</v>
      </c>
      <c r="AY111" s="1">
        <v>4176.28</v>
      </c>
      <c r="AZ111" s="1">
        <v>4251.6099999999997</v>
      </c>
      <c r="BA111" s="1">
        <v>127.45</v>
      </c>
      <c r="BB111" s="1">
        <v>135.66999999999999</v>
      </c>
      <c r="BC111" s="1">
        <v>130.97</v>
      </c>
      <c r="BD111" s="1">
        <v>134.76</v>
      </c>
      <c r="BE111" s="1">
        <v>127.62</v>
      </c>
      <c r="BF111" s="1">
        <v>124.79</v>
      </c>
      <c r="BG111" s="1">
        <v>133.16</v>
      </c>
      <c r="BH111" s="1">
        <v>128.33000000000001</v>
      </c>
      <c r="BI111" s="1">
        <v>126.05</v>
      </c>
      <c r="BJ111" s="1">
        <v>132.35</v>
      </c>
      <c r="BK111" s="1">
        <v>117.59</v>
      </c>
      <c r="BL111" s="1">
        <v>118.14</v>
      </c>
      <c r="BN111" s="1">
        <v>117.72</v>
      </c>
    </row>
    <row r="112" spans="1:66" x14ac:dyDescent="0.3">
      <c r="A112" s="2"/>
      <c r="C112" s="14" t="str">
        <f t="shared" si="2"/>
        <v>202511</v>
      </c>
      <c r="D112" s="3">
        <v>45978</v>
      </c>
      <c r="E112" s="21">
        <v>1788.7</v>
      </c>
      <c r="F112" s="21">
        <v>1710.71</v>
      </c>
      <c r="G112" s="21">
        <v>1735.37</v>
      </c>
      <c r="H112" s="21">
        <v>1750.62</v>
      </c>
      <c r="I112" s="21">
        <v>1719.1</v>
      </c>
      <c r="J112" s="21">
        <v>1734.34</v>
      </c>
      <c r="K112" s="21">
        <v>1682.95</v>
      </c>
      <c r="L112" s="21">
        <v>1640.43</v>
      </c>
      <c r="M112" s="21">
        <v>1476.64</v>
      </c>
      <c r="N112" s="21">
        <v>1683.47</v>
      </c>
      <c r="O112" s="21">
        <v>1740.05</v>
      </c>
      <c r="P112" s="21">
        <v>1681.28</v>
      </c>
      <c r="Q112" s="21">
        <v>6959.07</v>
      </c>
      <c r="R112" s="20">
        <v>116.95</v>
      </c>
      <c r="S112" s="20">
        <v>109.69</v>
      </c>
      <c r="T112" s="21">
        <v>124.94</v>
      </c>
      <c r="V112" s="1">
        <v>119.14</v>
      </c>
      <c r="W112" s="1">
        <v>123.82</v>
      </c>
      <c r="X112" s="1">
        <v>123.92</v>
      </c>
      <c r="Y112" s="1">
        <v>121.07</v>
      </c>
      <c r="Z112" s="1">
        <v>122.23</v>
      </c>
      <c r="AA112" s="1">
        <v>122.16</v>
      </c>
      <c r="AB112" s="1">
        <v>123.13</v>
      </c>
      <c r="AE112" s="1">
        <v>131.88</v>
      </c>
      <c r="AF112" s="1">
        <v>132.31</v>
      </c>
      <c r="AG112" s="1">
        <v>112.6</v>
      </c>
      <c r="AN112" s="1">
        <v>4284.34</v>
      </c>
      <c r="AO112" s="1">
        <v>7</v>
      </c>
      <c r="AP112" s="1">
        <v>4184.0600000000004</v>
      </c>
      <c r="AQ112" s="1">
        <v>4246.55</v>
      </c>
      <c r="AR112" s="1">
        <v>4074.67</v>
      </c>
      <c r="AS112" s="1">
        <v>4329.97</v>
      </c>
      <c r="AT112" s="1">
        <v>4286.22</v>
      </c>
      <c r="AW112" s="1">
        <v>4139.2700000000004</v>
      </c>
      <c r="AX112" s="1">
        <v>117.55</v>
      </c>
      <c r="AY112" s="1">
        <v>4176.28</v>
      </c>
      <c r="AZ112" s="1">
        <v>4278.78</v>
      </c>
      <c r="BA112" s="1">
        <v>123.98</v>
      </c>
      <c r="BB112" s="1">
        <v>135.74</v>
      </c>
      <c r="BC112" s="1">
        <v>130.21</v>
      </c>
      <c r="BD112" s="1">
        <v>134.02000000000001</v>
      </c>
      <c r="BE112" s="1">
        <v>126.03</v>
      </c>
      <c r="BF112" s="1">
        <v>124.79</v>
      </c>
      <c r="BG112" s="1">
        <v>133.16</v>
      </c>
      <c r="BH112" s="1">
        <v>128</v>
      </c>
      <c r="BI112" s="1">
        <v>126.05</v>
      </c>
      <c r="BJ112" s="1">
        <v>132.33000000000001</v>
      </c>
      <c r="BK112" s="1">
        <v>117.59</v>
      </c>
      <c r="BL112" s="1">
        <v>117.8</v>
      </c>
      <c r="BN112" s="1">
        <v>117.72</v>
      </c>
    </row>
    <row r="113" spans="1:66" x14ac:dyDescent="0.3">
      <c r="A113" s="2"/>
      <c r="C113" s="14" t="str">
        <f t="shared" si="2"/>
        <v>202511</v>
      </c>
      <c r="D113" s="3">
        <v>45975</v>
      </c>
      <c r="E113" s="21">
        <v>1793.66</v>
      </c>
      <c r="F113" s="21">
        <v>1710.71</v>
      </c>
      <c r="G113" s="21">
        <v>1735.37</v>
      </c>
      <c r="H113" s="21">
        <v>1707.75</v>
      </c>
      <c r="I113" s="21">
        <v>1719.1</v>
      </c>
      <c r="J113" s="21">
        <v>1730.73</v>
      </c>
      <c r="K113" s="21">
        <v>1707.7</v>
      </c>
      <c r="L113" s="21">
        <v>1640.43</v>
      </c>
      <c r="M113" s="21">
        <v>1533.08</v>
      </c>
      <c r="N113" s="21">
        <v>1654.82</v>
      </c>
      <c r="O113" s="21">
        <v>1736.24</v>
      </c>
      <c r="P113" s="21">
        <v>1668.85</v>
      </c>
      <c r="Q113" s="21">
        <v>6949.03</v>
      </c>
      <c r="R113" s="20">
        <v>116.95</v>
      </c>
      <c r="S113" s="20">
        <v>113.21</v>
      </c>
      <c r="T113" s="21">
        <v>124.94</v>
      </c>
      <c r="V113" s="1">
        <v>118.85</v>
      </c>
      <c r="W113" s="1">
        <v>123.44</v>
      </c>
      <c r="X113" s="1">
        <v>123.42</v>
      </c>
      <c r="Y113" s="1">
        <v>121.35</v>
      </c>
      <c r="Z113" s="1">
        <v>122.23</v>
      </c>
      <c r="AA113" s="1">
        <v>122.16</v>
      </c>
      <c r="AB113" s="1">
        <v>122.36</v>
      </c>
      <c r="AE113" s="1">
        <v>131.88</v>
      </c>
      <c r="AF113" s="1">
        <v>132.26</v>
      </c>
      <c r="AG113" s="1">
        <v>117.22</v>
      </c>
      <c r="AJ113" s="1">
        <v>30</v>
      </c>
      <c r="AL113" s="1">
        <v>30</v>
      </c>
      <c r="AN113" s="1">
        <v>4313.96</v>
      </c>
      <c r="AP113" s="1">
        <v>4184.0600000000004</v>
      </c>
      <c r="AQ113" s="1">
        <v>4186.6099999999997</v>
      </c>
      <c r="AR113" s="1">
        <v>4127.33</v>
      </c>
      <c r="AS113" s="1">
        <v>4342.6099999999997</v>
      </c>
      <c r="AT113" s="1">
        <v>4319.8900000000003</v>
      </c>
      <c r="AU113" s="1">
        <v>4170.72</v>
      </c>
      <c r="AW113" s="1">
        <v>4145.45</v>
      </c>
      <c r="AX113" s="1">
        <v>120.24</v>
      </c>
      <c r="AY113" s="1">
        <v>4101.21</v>
      </c>
      <c r="AZ113" s="1">
        <v>4289.3900000000003</v>
      </c>
      <c r="BA113" s="1">
        <v>124.47</v>
      </c>
      <c r="BB113" s="1">
        <v>135.62</v>
      </c>
      <c r="BC113" s="1">
        <v>130.78</v>
      </c>
      <c r="BD113" s="1">
        <v>133.16</v>
      </c>
      <c r="BE113" s="1">
        <v>127.78</v>
      </c>
      <c r="BF113" s="1">
        <v>124.72</v>
      </c>
      <c r="BG113" s="1">
        <v>132.56</v>
      </c>
      <c r="BH113" s="1">
        <v>124.41</v>
      </c>
      <c r="BI113" s="1">
        <v>126.05</v>
      </c>
      <c r="BJ113" s="1">
        <v>132.35</v>
      </c>
      <c r="BK113" s="1">
        <v>118.25</v>
      </c>
      <c r="BL113" s="1">
        <v>118.47</v>
      </c>
      <c r="BN113" s="1">
        <v>118.39</v>
      </c>
    </row>
    <row r="114" spans="1:66" x14ac:dyDescent="0.3">
      <c r="A114" s="2"/>
      <c r="C114" s="14" t="str">
        <f t="shared" si="2"/>
        <v>202511</v>
      </c>
      <c r="D114" s="3">
        <v>45974</v>
      </c>
      <c r="E114" s="21">
        <v>1773.8</v>
      </c>
      <c r="F114" s="21">
        <v>1682.87</v>
      </c>
      <c r="G114" s="21">
        <v>1723</v>
      </c>
      <c r="H114" s="21">
        <v>1693.76</v>
      </c>
      <c r="I114" s="21">
        <v>1730.77</v>
      </c>
      <c r="J114" s="21">
        <v>1722</v>
      </c>
      <c r="K114" s="21">
        <v>1683.06</v>
      </c>
      <c r="L114" s="21">
        <v>1630.54</v>
      </c>
      <c r="M114" s="21">
        <v>1533.08</v>
      </c>
      <c r="N114" s="21">
        <v>1641.32</v>
      </c>
      <c r="O114" s="21">
        <v>1718.44</v>
      </c>
      <c r="P114" s="21">
        <v>1676.35</v>
      </c>
      <c r="Q114" s="21">
        <v>7215.76</v>
      </c>
      <c r="R114" s="20">
        <v>116.95</v>
      </c>
      <c r="S114" s="20">
        <v>112.81</v>
      </c>
      <c r="T114" s="21">
        <v>124.62</v>
      </c>
      <c r="V114" s="1">
        <v>119.1</v>
      </c>
      <c r="W114" s="1">
        <v>122.94</v>
      </c>
      <c r="X114" s="1">
        <v>122.8</v>
      </c>
      <c r="Y114" s="1">
        <v>120.37</v>
      </c>
      <c r="Z114" s="1">
        <v>120.61</v>
      </c>
      <c r="AA114" s="1">
        <v>122.16</v>
      </c>
      <c r="AB114" s="1">
        <v>121.95</v>
      </c>
      <c r="AE114" s="1">
        <v>131.05000000000001</v>
      </c>
      <c r="AF114" s="1">
        <v>131.33000000000001</v>
      </c>
      <c r="AG114" s="1">
        <v>119.01</v>
      </c>
      <c r="AJ114" s="1">
        <v>30</v>
      </c>
      <c r="AL114" s="1">
        <v>30</v>
      </c>
      <c r="AN114" s="1">
        <v>4291.04</v>
      </c>
      <c r="AP114" s="1">
        <v>4184.0600000000004</v>
      </c>
      <c r="AQ114" s="1">
        <v>4186.6099999999997</v>
      </c>
      <c r="AR114" s="1">
        <v>4127.33</v>
      </c>
      <c r="AS114" s="1">
        <v>4342.6099999999997</v>
      </c>
      <c r="AT114" s="1">
        <v>4347.66</v>
      </c>
      <c r="AU114" s="1">
        <v>4170.72</v>
      </c>
      <c r="AW114" s="1">
        <v>4145.45</v>
      </c>
      <c r="AX114" s="1">
        <v>120.23</v>
      </c>
      <c r="AY114" s="1">
        <v>4135.33</v>
      </c>
      <c r="AZ114" s="1">
        <v>4289.3900000000003</v>
      </c>
      <c r="BA114" s="1">
        <v>124.47</v>
      </c>
      <c r="BB114" s="1">
        <v>135.12</v>
      </c>
      <c r="BC114" s="1">
        <v>130.35</v>
      </c>
      <c r="BD114" s="1">
        <v>132.94999999999999</v>
      </c>
      <c r="BE114" s="1">
        <v>127.77</v>
      </c>
      <c r="BF114" s="1">
        <v>124.15</v>
      </c>
      <c r="BG114" s="1">
        <v>132.56</v>
      </c>
      <c r="BH114" s="1">
        <v>127.02</v>
      </c>
      <c r="BI114" s="1">
        <v>125.68</v>
      </c>
      <c r="BJ114" s="1">
        <v>132.41</v>
      </c>
      <c r="BK114" s="1">
        <v>116.92</v>
      </c>
      <c r="BL114" s="1">
        <v>117.14</v>
      </c>
      <c r="BN114" s="1">
        <v>117.05</v>
      </c>
    </row>
    <row r="115" spans="1:66" x14ac:dyDescent="0.3">
      <c r="A115" s="2"/>
      <c r="C115" s="14" t="str">
        <f t="shared" si="2"/>
        <v>202511</v>
      </c>
      <c r="D115" s="3">
        <v>45973</v>
      </c>
      <c r="E115" s="21">
        <v>1758.9</v>
      </c>
      <c r="F115" s="21">
        <v>1682.87</v>
      </c>
      <c r="G115" s="21">
        <v>1723</v>
      </c>
      <c r="H115" s="21">
        <v>1683.87</v>
      </c>
      <c r="I115" s="21">
        <v>1694.19</v>
      </c>
      <c r="J115" s="21">
        <v>1712.28</v>
      </c>
      <c r="K115" s="21">
        <v>1651.06</v>
      </c>
      <c r="L115" s="21">
        <v>1618.96</v>
      </c>
      <c r="M115" s="21">
        <v>1481.68</v>
      </c>
      <c r="N115" s="21">
        <v>1619.44</v>
      </c>
      <c r="O115" s="21">
        <v>1691.84</v>
      </c>
      <c r="P115" s="21">
        <v>1663.85</v>
      </c>
      <c r="Q115" s="21">
        <v>7115.8</v>
      </c>
      <c r="R115" s="20">
        <v>116.28</v>
      </c>
      <c r="S115" s="20">
        <v>113.81</v>
      </c>
      <c r="T115" s="21">
        <v>124.69</v>
      </c>
      <c r="V115" s="1">
        <v>118.6</v>
      </c>
      <c r="W115" s="1">
        <v>122.82</v>
      </c>
      <c r="X115" s="1">
        <v>122.8</v>
      </c>
      <c r="Y115" s="1">
        <v>119.94</v>
      </c>
      <c r="Z115" s="1">
        <v>120.11</v>
      </c>
      <c r="AA115" s="1">
        <v>121.98</v>
      </c>
      <c r="AB115" s="1">
        <v>121.95</v>
      </c>
      <c r="AE115" s="1">
        <v>130.38</v>
      </c>
      <c r="AF115" s="1">
        <v>130.6</v>
      </c>
      <c r="AG115" s="1">
        <v>119.62</v>
      </c>
      <c r="AJ115" s="1">
        <v>30</v>
      </c>
      <c r="AL115" s="1">
        <v>30</v>
      </c>
      <c r="AN115" s="1">
        <v>4246.55</v>
      </c>
      <c r="AP115" s="1">
        <v>4184.0600000000004</v>
      </c>
      <c r="AQ115" s="1">
        <v>4186.6099999999997</v>
      </c>
      <c r="AR115" s="1">
        <v>4159.3500000000004</v>
      </c>
      <c r="AS115" s="1">
        <v>4351.03</v>
      </c>
      <c r="AT115" s="1">
        <v>4263.3999999999996</v>
      </c>
      <c r="AU115" s="1">
        <v>4229.87</v>
      </c>
      <c r="AW115" s="1">
        <v>4164.82</v>
      </c>
      <c r="AX115" s="1">
        <v>118.52</v>
      </c>
      <c r="AY115" s="1">
        <v>4135.33</v>
      </c>
      <c r="AZ115" s="1">
        <v>4313.28</v>
      </c>
      <c r="BA115" s="1">
        <v>124.47</v>
      </c>
      <c r="BB115" s="1">
        <v>135.22999999999999</v>
      </c>
      <c r="BC115" s="1">
        <v>130.04</v>
      </c>
      <c r="BD115" s="1">
        <v>132.04</v>
      </c>
      <c r="BE115" s="1">
        <v>126.26</v>
      </c>
      <c r="BF115" s="1">
        <v>123.58</v>
      </c>
      <c r="BG115" s="1">
        <v>132.56</v>
      </c>
      <c r="BH115" s="1">
        <v>127.27</v>
      </c>
      <c r="BI115" s="1">
        <v>125.68</v>
      </c>
      <c r="BJ115" s="1">
        <v>132.47999999999999</v>
      </c>
      <c r="BK115" s="1">
        <v>116.25</v>
      </c>
      <c r="BL115" s="1">
        <v>116.47</v>
      </c>
      <c r="BN115" s="1">
        <v>116.39</v>
      </c>
    </row>
    <row r="116" spans="1:66" x14ac:dyDescent="0.3">
      <c r="A116" s="2"/>
      <c r="C116" s="14" t="str">
        <f t="shared" si="2"/>
        <v>202511</v>
      </c>
      <c r="D116" s="3">
        <v>45972</v>
      </c>
      <c r="E116" s="21">
        <v>1756.42</v>
      </c>
      <c r="F116" s="21">
        <v>1682.87</v>
      </c>
      <c r="G116" s="21">
        <v>1723</v>
      </c>
      <c r="H116" s="21">
        <v>1693.76</v>
      </c>
      <c r="I116" s="21">
        <v>1698.81</v>
      </c>
      <c r="J116" s="21">
        <v>1709.43</v>
      </c>
      <c r="K116" s="21">
        <v>1643.06</v>
      </c>
      <c r="L116" s="21">
        <v>1615</v>
      </c>
      <c r="M116" s="21">
        <v>1481.68</v>
      </c>
      <c r="N116" s="21">
        <v>1604.29</v>
      </c>
      <c r="O116" s="21">
        <v>1697.88</v>
      </c>
      <c r="P116" s="21">
        <v>1656.35</v>
      </c>
      <c r="Q116" s="21">
        <v>7233.79</v>
      </c>
      <c r="R116" s="20">
        <v>116.28</v>
      </c>
      <c r="S116" s="20">
        <v>111.81</v>
      </c>
      <c r="T116" s="21">
        <v>124.41</v>
      </c>
      <c r="V116" s="1">
        <v>118.6</v>
      </c>
      <c r="W116" s="1">
        <v>122.57</v>
      </c>
      <c r="X116" s="1">
        <v>122.92</v>
      </c>
      <c r="Y116" s="1">
        <v>119.94</v>
      </c>
      <c r="Z116" s="1">
        <v>120.11</v>
      </c>
      <c r="AA116" s="1">
        <v>121.98</v>
      </c>
      <c r="AB116" s="1">
        <v>122.03</v>
      </c>
      <c r="AE116" s="1">
        <v>130.55000000000001</v>
      </c>
      <c r="AF116" s="1">
        <v>129.04</v>
      </c>
      <c r="AG116" s="1">
        <v>118.23</v>
      </c>
      <c r="AJ116" s="1">
        <v>30</v>
      </c>
      <c r="AL116" s="1">
        <v>30</v>
      </c>
      <c r="AN116" s="1">
        <v>4307.22</v>
      </c>
      <c r="AO116" s="1">
        <v>7</v>
      </c>
      <c r="AP116" s="1">
        <v>4140</v>
      </c>
      <c r="AQ116" s="1">
        <v>4127.25</v>
      </c>
      <c r="AR116" s="1">
        <v>4166.51</v>
      </c>
      <c r="AS116" s="1">
        <v>4367.88</v>
      </c>
      <c r="AT116" s="1">
        <v>4233.3599999999997</v>
      </c>
      <c r="AU116" s="1">
        <v>4229.87</v>
      </c>
      <c r="AW116" s="1">
        <v>4183.87</v>
      </c>
      <c r="AX116" s="1">
        <v>121.38</v>
      </c>
      <c r="AY116" s="1">
        <v>4135.33</v>
      </c>
      <c r="AZ116" s="1">
        <v>4299.8</v>
      </c>
      <c r="BA116" s="1">
        <v>124.13</v>
      </c>
      <c r="BB116" s="1">
        <v>135.24</v>
      </c>
      <c r="BC116" s="1">
        <v>130.94</v>
      </c>
      <c r="BD116" s="1">
        <v>132.32</v>
      </c>
      <c r="BE116" s="1">
        <v>126.75</v>
      </c>
      <c r="BF116" s="1">
        <v>124.63</v>
      </c>
      <c r="BG116" s="1">
        <v>132.96</v>
      </c>
      <c r="BH116" s="1">
        <v>125.25</v>
      </c>
      <c r="BI116" s="1">
        <v>125.68</v>
      </c>
      <c r="BJ116" s="1">
        <v>132.4</v>
      </c>
      <c r="BK116" s="1">
        <v>116.25</v>
      </c>
      <c r="BL116" s="1">
        <v>116.8</v>
      </c>
      <c r="BN116" s="1">
        <v>116.39</v>
      </c>
    </row>
    <row r="117" spans="1:66" x14ac:dyDescent="0.3">
      <c r="A117" s="2"/>
      <c r="C117" s="14" t="str">
        <f t="shared" si="2"/>
        <v>202511</v>
      </c>
      <c r="D117" s="3">
        <v>45971</v>
      </c>
      <c r="E117" s="21">
        <v>1761.38</v>
      </c>
      <c r="F117" s="21">
        <v>1682.87</v>
      </c>
      <c r="G117" s="21">
        <v>1723</v>
      </c>
      <c r="H117" s="21">
        <v>1753.1</v>
      </c>
      <c r="I117" s="21">
        <v>1702.43</v>
      </c>
      <c r="J117" s="21">
        <v>1704.78</v>
      </c>
      <c r="K117" s="21">
        <v>1651.06</v>
      </c>
      <c r="L117" s="21">
        <v>1615</v>
      </c>
      <c r="M117" s="21">
        <v>1528.89</v>
      </c>
      <c r="N117" s="21">
        <v>1598.72</v>
      </c>
      <c r="O117" s="21">
        <v>1748.29</v>
      </c>
      <c r="P117" s="21">
        <v>1663.85</v>
      </c>
      <c r="Q117" s="21">
        <v>7209.01</v>
      </c>
      <c r="R117" s="20">
        <v>116.28</v>
      </c>
      <c r="S117" s="20">
        <v>111.41</v>
      </c>
      <c r="T117" s="21">
        <v>124.41</v>
      </c>
      <c r="V117" s="1">
        <v>118.6</v>
      </c>
      <c r="W117" s="1">
        <v>122.57</v>
      </c>
      <c r="X117" s="1">
        <v>122.92</v>
      </c>
      <c r="Y117" s="1">
        <v>120.14</v>
      </c>
      <c r="Z117" s="1">
        <v>120.29</v>
      </c>
      <c r="AA117" s="1">
        <v>121.89</v>
      </c>
      <c r="AB117" s="1">
        <v>122.13</v>
      </c>
      <c r="AE117" s="1">
        <v>130.22</v>
      </c>
      <c r="AF117" s="1">
        <v>128.35</v>
      </c>
      <c r="AG117" s="1">
        <v>119.57</v>
      </c>
      <c r="AJ117" s="1">
        <v>30</v>
      </c>
      <c r="AL117" s="1">
        <v>30</v>
      </c>
      <c r="AN117" s="1">
        <v>4224.3100000000004</v>
      </c>
      <c r="AO117" s="1">
        <v>7</v>
      </c>
      <c r="AP117" s="1">
        <v>4140.67</v>
      </c>
      <c r="AQ117" s="1">
        <v>4127.25</v>
      </c>
      <c r="AR117" s="1">
        <v>4153.66</v>
      </c>
      <c r="AT117" s="1">
        <v>4161.25</v>
      </c>
      <c r="AU117" s="1">
        <v>4229.87</v>
      </c>
      <c r="AW117" s="1">
        <v>4164.82</v>
      </c>
      <c r="AX117" s="1">
        <v>122.81</v>
      </c>
      <c r="AY117" s="1">
        <v>4107.53</v>
      </c>
      <c r="AZ117" s="1">
        <v>4291.8999999999996</v>
      </c>
      <c r="BA117" s="1">
        <v>125.73</v>
      </c>
      <c r="BB117" s="1">
        <v>135.07</v>
      </c>
      <c r="BC117" s="1">
        <v>130.81</v>
      </c>
      <c r="BD117" s="1">
        <v>132.07</v>
      </c>
      <c r="BE117" s="1">
        <v>125.59</v>
      </c>
      <c r="BF117" s="1">
        <v>126.46</v>
      </c>
      <c r="BG117" s="1">
        <v>132.96</v>
      </c>
      <c r="BH117" s="1">
        <v>125.44</v>
      </c>
      <c r="BI117" s="1">
        <v>126.05</v>
      </c>
      <c r="BJ117" s="1">
        <v>132.38</v>
      </c>
      <c r="BK117" s="1">
        <v>116.25</v>
      </c>
      <c r="BL117" s="1">
        <v>116.8</v>
      </c>
      <c r="BN117" s="1">
        <v>116.39</v>
      </c>
    </row>
    <row r="118" spans="1:66" x14ac:dyDescent="0.3">
      <c r="A118" s="2"/>
      <c r="C118" s="14" t="str">
        <f t="shared" si="2"/>
        <v>202511</v>
      </c>
      <c r="D118" s="3">
        <v>45968</v>
      </c>
      <c r="E118" s="21">
        <v>1758.9</v>
      </c>
      <c r="F118" s="21">
        <v>1682.87</v>
      </c>
      <c r="G118" s="21">
        <v>1723</v>
      </c>
      <c r="H118" s="21">
        <v>1775.35</v>
      </c>
      <c r="I118" s="21">
        <v>1702.43</v>
      </c>
      <c r="J118" s="21">
        <v>1704.78</v>
      </c>
      <c r="K118" s="21">
        <v>1651.06</v>
      </c>
      <c r="L118" s="21">
        <v>1631.3</v>
      </c>
      <c r="M118" s="21">
        <v>1550.3</v>
      </c>
      <c r="N118" s="21">
        <v>1603.11</v>
      </c>
      <c r="O118" s="21">
        <v>1748.29</v>
      </c>
      <c r="P118" s="21">
        <v>1663.85</v>
      </c>
      <c r="Q118" s="21">
        <v>7259.01</v>
      </c>
      <c r="R118" s="20">
        <v>116.28</v>
      </c>
      <c r="S118" s="20">
        <v>111.61</v>
      </c>
      <c r="T118" s="21">
        <v>124.41</v>
      </c>
      <c r="V118" s="1">
        <v>119.1</v>
      </c>
      <c r="W118" s="1">
        <v>122.57</v>
      </c>
      <c r="X118" s="1">
        <v>122.05</v>
      </c>
      <c r="Y118" s="1">
        <v>119.94</v>
      </c>
      <c r="Z118" s="1">
        <v>120.07</v>
      </c>
      <c r="AA118" s="1">
        <v>122.21</v>
      </c>
      <c r="AB118" s="1">
        <v>121.25</v>
      </c>
      <c r="AE118" s="1">
        <v>130.21</v>
      </c>
      <c r="AF118" s="1">
        <v>130.44999999999999</v>
      </c>
      <c r="AG118" s="1">
        <v>118.64</v>
      </c>
      <c r="AN118" s="1">
        <v>4224.3100000000004</v>
      </c>
      <c r="AO118" s="1">
        <v>7</v>
      </c>
      <c r="AP118" s="1">
        <v>4140.67</v>
      </c>
      <c r="AQ118" s="1">
        <v>4127.75</v>
      </c>
      <c r="AR118" s="1">
        <v>4147.58</v>
      </c>
      <c r="AT118" s="1">
        <v>4161.25</v>
      </c>
      <c r="AU118" s="1">
        <v>4269.3</v>
      </c>
      <c r="AW118" s="1">
        <v>4185.8900000000003</v>
      </c>
      <c r="AX118" s="1">
        <v>123.09</v>
      </c>
      <c r="AY118" s="1">
        <v>4162.3</v>
      </c>
      <c r="AZ118" s="1">
        <v>4362.83</v>
      </c>
      <c r="BA118" s="1">
        <v>125.73</v>
      </c>
      <c r="BB118" s="1">
        <v>134.76</v>
      </c>
      <c r="BC118" s="1">
        <v>130.68</v>
      </c>
      <c r="BD118" s="1">
        <v>132.02000000000001</v>
      </c>
      <c r="BE118" s="1">
        <v>125.99</v>
      </c>
      <c r="BF118" s="1">
        <v>127.41</v>
      </c>
      <c r="BG118" s="1">
        <v>132.96</v>
      </c>
      <c r="BH118" s="1">
        <v>126.73</v>
      </c>
      <c r="BI118" s="1">
        <v>126.26</v>
      </c>
      <c r="BJ118" s="1">
        <v>130.78</v>
      </c>
      <c r="BK118" s="1">
        <v>116.25</v>
      </c>
      <c r="BL118" s="1">
        <v>116.47</v>
      </c>
      <c r="BN118" s="1">
        <v>116.39</v>
      </c>
    </row>
    <row r="119" spans="1:66" x14ac:dyDescent="0.3">
      <c r="A119" s="2"/>
      <c r="C119" s="14" t="str">
        <f t="shared" si="2"/>
        <v>202511</v>
      </c>
      <c r="D119" s="3">
        <v>45967</v>
      </c>
      <c r="E119" s="21">
        <v>1763.8</v>
      </c>
      <c r="F119" s="21">
        <v>1685.13</v>
      </c>
      <c r="G119" s="21">
        <v>1713</v>
      </c>
      <c r="H119" s="21">
        <v>1772.88</v>
      </c>
      <c r="I119" s="21">
        <v>1672.13</v>
      </c>
      <c r="J119" s="21">
        <v>1684.78</v>
      </c>
      <c r="K119" s="21">
        <v>1609.41</v>
      </c>
      <c r="L119" s="21">
        <v>1632.88</v>
      </c>
      <c r="M119" s="21">
        <v>1561.67</v>
      </c>
      <c r="N119" s="21">
        <v>1602.55</v>
      </c>
      <c r="O119" s="21">
        <v>1698.08</v>
      </c>
      <c r="P119" s="21">
        <v>1613.13</v>
      </c>
      <c r="Q119" s="21">
        <v>7231.4</v>
      </c>
      <c r="R119" s="20">
        <v>115.85</v>
      </c>
      <c r="S119" s="20">
        <v>112.21</v>
      </c>
      <c r="T119" s="21">
        <v>124.41</v>
      </c>
      <c r="V119" s="1">
        <v>119.15</v>
      </c>
      <c r="W119" s="1">
        <v>122.65</v>
      </c>
      <c r="X119" s="1">
        <v>123.64</v>
      </c>
      <c r="Y119" s="1">
        <v>120.74</v>
      </c>
      <c r="Z119" s="1">
        <v>120.18</v>
      </c>
      <c r="AA119" s="1">
        <v>120.77</v>
      </c>
      <c r="AB119" s="1">
        <v>123.02</v>
      </c>
      <c r="AE119" s="1">
        <v>131.82</v>
      </c>
      <c r="AF119" s="1">
        <v>128.74</v>
      </c>
      <c r="AG119" s="1">
        <v>118.76</v>
      </c>
      <c r="AN119" s="1">
        <v>4224.3100000000004</v>
      </c>
      <c r="AO119" s="1">
        <v>7</v>
      </c>
      <c r="AP119" s="1">
        <v>4140.67</v>
      </c>
      <c r="AQ119" s="1">
        <v>4127.75</v>
      </c>
      <c r="AR119" s="1">
        <v>4147.58</v>
      </c>
      <c r="AT119" s="1">
        <v>4161.25</v>
      </c>
      <c r="AU119" s="1">
        <v>4269.3</v>
      </c>
      <c r="AW119" s="1">
        <v>4185.8900000000003</v>
      </c>
      <c r="AX119" s="1">
        <v>123.08</v>
      </c>
      <c r="AY119" s="1">
        <v>4107.53</v>
      </c>
      <c r="AZ119" s="1">
        <v>4362.83</v>
      </c>
      <c r="BA119" s="1">
        <v>126.16</v>
      </c>
      <c r="BB119" s="1">
        <v>135.13</v>
      </c>
      <c r="BC119" s="1">
        <v>131.11000000000001</v>
      </c>
      <c r="BD119" s="1">
        <v>131.1</v>
      </c>
      <c r="BE119" s="1">
        <v>125.52</v>
      </c>
      <c r="BF119" s="1">
        <v>126.73</v>
      </c>
      <c r="BG119" s="1">
        <v>133.36000000000001</v>
      </c>
      <c r="BH119" s="1">
        <v>125.44</v>
      </c>
      <c r="BI119" s="1">
        <v>125.68</v>
      </c>
      <c r="BJ119" s="1">
        <v>132.07</v>
      </c>
      <c r="BK119" s="1">
        <v>116.92</v>
      </c>
      <c r="BL119" s="1">
        <v>117.14</v>
      </c>
      <c r="BN119" s="1">
        <v>117.05</v>
      </c>
    </row>
    <row r="120" spans="1:66" x14ac:dyDescent="0.3">
      <c r="A120" s="2"/>
      <c r="C120" s="14" t="str">
        <f t="shared" si="2"/>
        <v>202511</v>
      </c>
      <c r="D120" s="3">
        <v>45966</v>
      </c>
      <c r="E120" s="21">
        <v>1776.21</v>
      </c>
      <c r="F120" s="21">
        <v>1685.13</v>
      </c>
      <c r="G120" s="21">
        <v>1713</v>
      </c>
      <c r="H120" s="21">
        <v>1772.88</v>
      </c>
      <c r="I120" s="21">
        <v>1682.13</v>
      </c>
      <c r="J120" s="21">
        <v>1674.79</v>
      </c>
      <c r="K120" s="21">
        <v>1603.7</v>
      </c>
      <c r="L120" s="21">
        <v>1632.88</v>
      </c>
      <c r="M120" s="21">
        <v>1601.26</v>
      </c>
      <c r="N120" s="21">
        <v>1592.15</v>
      </c>
      <c r="O120" s="21">
        <v>1723.69</v>
      </c>
      <c r="P120" s="21">
        <v>1588.76</v>
      </c>
      <c r="Q120" s="21">
        <v>7231.4</v>
      </c>
      <c r="R120" s="20">
        <v>116.95</v>
      </c>
      <c r="S120" s="20">
        <v>111.41</v>
      </c>
      <c r="T120" s="21">
        <v>124.83</v>
      </c>
      <c r="V120" s="1">
        <v>119.64</v>
      </c>
      <c r="W120" s="1">
        <v>122.69</v>
      </c>
      <c r="X120" s="1">
        <v>124.17</v>
      </c>
      <c r="Y120" s="1">
        <v>120.78</v>
      </c>
      <c r="Z120" s="1">
        <v>120.24</v>
      </c>
      <c r="AA120" s="1">
        <v>122.39</v>
      </c>
      <c r="AB120" s="1">
        <v>123.12</v>
      </c>
      <c r="AE120" s="1">
        <v>132.21</v>
      </c>
      <c r="AF120" s="1">
        <v>131.38999999999999</v>
      </c>
      <c r="AG120" s="1">
        <v>118.26</v>
      </c>
      <c r="AH120" s="1">
        <v>30</v>
      </c>
      <c r="AN120" s="1">
        <v>4216.7299999999996</v>
      </c>
      <c r="AO120" s="1">
        <v>7</v>
      </c>
      <c r="AP120" s="1">
        <v>4140.67</v>
      </c>
      <c r="AQ120" s="1">
        <v>4181.29</v>
      </c>
      <c r="AR120" s="1">
        <v>4146.2</v>
      </c>
      <c r="AS120" s="1">
        <v>4145.45</v>
      </c>
      <c r="AT120" s="1">
        <v>4101.21</v>
      </c>
      <c r="AW120" s="1">
        <v>4174.09</v>
      </c>
      <c r="AX120" s="1">
        <v>123.39</v>
      </c>
      <c r="AY120" s="1">
        <v>4107.53</v>
      </c>
      <c r="AZ120" s="1">
        <v>4362.83</v>
      </c>
      <c r="BA120" s="1">
        <v>126.16</v>
      </c>
      <c r="BB120" s="1">
        <v>135.32</v>
      </c>
      <c r="BC120" s="1">
        <v>131.13999999999999</v>
      </c>
      <c r="BD120" s="1">
        <v>132.06</v>
      </c>
      <c r="BE120" s="1">
        <v>127.31</v>
      </c>
      <c r="BF120" s="1">
        <v>127.28</v>
      </c>
      <c r="BG120" s="1">
        <v>133.36000000000001</v>
      </c>
      <c r="BH120" s="1">
        <v>125.94</v>
      </c>
      <c r="BI120" s="1">
        <v>125.68</v>
      </c>
      <c r="BJ120" s="1">
        <v>132.43</v>
      </c>
      <c r="BK120" s="1">
        <v>116.92</v>
      </c>
      <c r="BL120" s="1">
        <v>117.14</v>
      </c>
      <c r="BN120" s="1">
        <v>117.05</v>
      </c>
    </row>
    <row r="121" spans="1:66" x14ac:dyDescent="0.3">
      <c r="A121" s="2"/>
      <c r="C121" s="14" t="str">
        <f t="shared" si="2"/>
        <v>202511</v>
      </c>
      <c r="D121" s="3">
        <v>45965</v>
      </c>
      <c r="E121" s="21">
        <v>1763.8</v>
      </c>
      <c r="F121" s="21">
        <v>1685.13</v>
      </c>
      <c r="G121" s="21">
        <v>1713</v>
      </c>
      <c r="H121" s="21">
        <v>1762.99</v>
      </c>
      <c r="I121" s="21">
        <v>1670.94</v>
      </c>
      <c r="J121" s="21">
        <v>1715.59</v>
      </c>
      <c r="K121" s="21">
        <v>1603.7</v>
      </c>
      <c r="L121" s="21">
        <v>1638.54</v>
      </c>
      <c r="M121" s="21">
        <v>1573.17</v>
      </c>
      <c r="N121" s="21">
        <v>1577.12</v>
      </c>
      <c r="O121" s="21">
        <v>1690.58</v>
      </c>
      <c r="P121" s="21">
        <v>1588.76</v>
      </c>
      <c r="Q121" s="21">
        <v>7279</v>
      </c>
      <c r="R121" s="20">
        <v>116.95</v>
      </c>
      <c r="S121" s="20">
        <v>111.64</v>
      </c>
      <c r="T121" s="21">
        <v>124.19</v>
      </c>
      <c r="V121" s="1">
        <v>119.52</v>
      </c>
      <c r="W121" s="1">
        <v>124.25</v>
      </c>
      <c r="X121" s="1">
        <v>123.55</v>
      </c>
      <c r="Y121" s="1">
        <v>120.61</v>
      </c>
      <c r="Z121" s="1">
        <v>119.99</v>
      </c>
      <c r="AA121" s="1">
        <v>121.98</v>
      </c>
      <c r="AB121" s="1">
        <v>123.11</v>
      </c>
      <c r="AE121" s="1">
        <v>132.04</v>
      </c>
      <c r="AF121" s="1">
        <v>130.81</v>
      </c>
      <c r="AG121" s="1">
        <v>117.84</v>
      </c>
      <c r="AH121" s="1">
        <v>30</v>
      </c>
      <c r="AN121" s="1">
        <v>4166.34</v>
      </c>
      <c r="AO121" s="1">
        <v>7</v>
      </c>
      <c r="AP121" s="1">
        <v>4140.5</v>
      </c>
      <c r="AQ121" s="1">
        <v>4181.29</v>
      </c>
      <c r="AR121" s="1">
        <v>4067.59</v>
      </c>
      <c r="AS121" s="1">
        <v>4115.79</v>
      </c>
      <c r="AT121" s="1">
        <v>4067.23</v>
      </c>
      <c r="AU121" s="1">
        <v>4140.3900000000003</v>
      </c>
      <c r="AW121" s="1">
        <v>4174.09</v>
      </c>
      <c r="AX121" s="1">
        <v>115.03</v>
      </c>
      <c r="AY121" s="1">
        <v>4107.53</v>
      </c>
      <c r="AZ121" s="1">
        <v>4367.88</v>
      </c>
      <c r="BA121" s="1">
        <v>125.29</v>
      </c>
      <c r="BB121" s="1">
        <v>135.22</v>
      </c>
      <c r="BC121" s="1">
        <v>131.63999999999999</v>
      </c>
      <c r="BD121" s="1">
        <v>132.56</v>
      </c>
      <c r="BE121" s="1">
        <v>126.89</v>
      </c>
      <c r="BF121" s="1">
        <v>128.38999999999999</v>
      </c>
      <c r="BG121" s="1">
        <v>132.96</v>
      </c>
      <c r="BH121" s="1">
        <v>126.73</v>
      </c>
      <c r="BI121" s="1">
        <v>125.68</v>
      </c>
      <c r="BJ121" s="1">
        <v>131.72</v>
      </c>
      <c r="BK121" s="1">
        <v>116.25</v>
      </c>
      <c r="BL121" s="1">
        <v>116.8</v>
      </c>
      <c r="BN121" s="1">
        <v>116.39</v>
      </c>
    </row>
    <row r="122" spans="1:66" x14ac:dyDescent="0.3">
      <c r="A122" s="2"/>
      <c r="C122" s="14" t="str">
        <f t="shared" si="2"/>
        <v>202511</v>
      </c>
      <c r="D122" s="3">
        <v>45964</v>
      </c>
      <c r="E122" s="21">
        <v>1756.34</v>
      </c>
      <c r="F122" s="21">
        <v>1685.13</v>
      </c>
      <c r="G122" s="21">
        <v>1713</v>
      </c>
      <c r="H122" s="21">
        <v>1762.99</v>
      </c>
      <c r="I122" s="21">
        <v>1679.66</v>
      </c>
      <c r="J122" s="21">
        <v>1696.45</v>
      </c>
      <c r="K122" s="21">
        <v>1603.7</v>
      </c>
      <c r="L122" s="21">
        <v>1632.2</v>
      </c>
      <c r="M122" s="21">
        <v>1577.2</v>
      </c>
      <c r="N122" s="21">
        <v>1578.56</v>
      </c>
      <c r="O122" s="21">
        <v>1712.82</v>
      </c>
      <c r="P122" s="21">
        <v>1602.14</v>
      </c>
      <c r="Q122" s="21">
        <v>7276</v>
      </c>
      <c r="R122" s="20">
        <v>116.95</v>
      </c>
      <c r="S122" s="20">
        <v>111.19</v>
      </c>
      <c r="T122" s="21">
        <v>124.19</v>
      </c>
      <c r="V122" s="1">
        <v>119.33</v>
      </c>
      <c r="W122" s="1">
        <v>123.07</v>
      </c>
      <c r="X122" s="1">
        <v>124.8</v>
      </c>
      <c r="Y122" s="1">
        <v>120.94</v>
      </c>
      <c r="Z122" s="1">
        <v>120.99</v>
      </c>
      <c r="AA122" s="1">
        <v>121.98</v>
      </c>
      <c r="AB122" s="1">
        <v>123.95</v>
      </c>
      <c r="AE122" s="1">
        <v>132.71</v>
      </c>
      <c r="AF122" s="1">
        <v>130.63</v>
      </c>
      <c r="AG122" s="1">
        <v>118.35</v>
      </c>
      <c r="AH122" s="1">
        <v>30</v>
      </c>
      <c r="AN122" s="1">
        <v>4216.22</v>
      </c>
      <c r="AO122" s="1">
        <v>7</v>
      </c>
      <c r="AP122" s="1">
        <v>4063.33</v>
      </c>
      <c r="AQ122" s="1">
        <v>4181.29</v>
      </c>
      <c r="AR122" s="1">
        <v>4036.25</v>
      </c>
      <c r="AS122" s="1">
        <v>4066.33</v>
      </c>
      <c r="AT122" s="1">
        <v>4067.23</v>
      </c>
      <c r="AU122" s="1">
        <v>4140.3900000000003</v>
      </c>
      <c r="AW122" s="1">
        <v>4192.97</v>
      </c>
      <c r="AX122" s="1">
        <v>114.16</v>
      </c>
      <c r="AY122" s="1">
        <v>4107.53</v>
      </c>
      <c r="BA122" s="1">
        <v>118.76</v>
      </c>
      <c r="BB122" s="1">
        <v>135.13</v>
      </c>
      <c r="BC122" s="1">
        <v>130.86000000000001</v>
      </c>
      <c r="BD122" s="1">
        <v>132.02000000000001</v>
      </c>
      <c r="BE122" s="1">
        <v>126.22</v>
      </c>
      <c r="BF122" s="1">
        <v>128.38</v>
      </c>
      <c r="BG122" s="1">
        <v>133.36000000000001</v>
      </c>
      <c r="BH122" s="1">
        <v>126.54</v>
      </c>
      <c r="BI122" s="1">
        <v>125.68</v>
      </c>
      <c r="BJ122" s="1">
        <v>131.69999999999999</v>
      </c>
      <c r="BK122" s="1">
        <v>117.25</v>
      </c>
      <c r="BL122" s="1">
        <v>117.47</v>
      </c>
      <c r="BN122" s="1">
        <v>117.39</v>
      </c>
    </row>
    <row r="123" spans="1:66" x14ac:dyDescent="0.3">
      <c r="A123" s="2"/>
      <c r="C123" s="14" t="str">
        <f t="shared" si="2"/>
        <v>202510</v>
      </c>
      <c r="D123" s="3">
        <v>45961</v>
      </c>
      <c r="E123" s="21">
        <v>1700.46</v>
      </c>
      <c r="F123" s="21">
        <v>1646.7</v>
      </c>
      <c r="G123" s="21">
        <v>1646.78</v>
      </c>
      <c r="H123" s="21">
        <v>1708.24</v>
      </c>
      <c r="I123" s="21">
        <v>1695.33</v>
      </c>
      <c r="J123" s="21">
        <v>1695.65</v>
      </c>
      <c r="K123" s="21">
        <v>1596.13</v>
      </c>
      <c r="L123" s="21">
        <v>1588.87</v>
      </c>
      <c r="M123" s="21">
        <v>1604.99</v>
      </c>
      <c r="N123" s="21">
        <v>1586.29</v>
      </c>
      <c r="O123" s="21">
        <v>1709.16</v>
      </c>
      <c r="P123" s="21">
        <v>1591.67</v>
      </c>
      <c r="Q123" s="21">
        <v>7250.26</v>
      </c>
      <c r="R123" s="20">
        <v>116.89</v>
      </c>
      <c r="S123" s="20">
        <v>113</v>
      </c>
      <c r="T123" s="21">
        <v>123.81</v>
      </c>
      <c r="V123" s="1">
        <v>118.61</v>
      </c>
      <c r="W123" s="1">
        <v>122.92</v>
      </c>
      <c r="X123" s="1">
        <v>124.77</v>
      </c>
      <c r="Y123" s="1">
        <v>119.7</v>
      </c>
      <c r="Z123" s="1">
        <v>119.99</v>
      </c>
      <c r="AA123" s="1">
        <v>121.93</v>
      </c>
      <c r="AB123" s="1">
        <v>123.94</v>
      </c>
      <c r="AE123" s="1">
        <v>133.27000000000001</v>
      </c>
      <c r="AF123" s="1">
        <v>129.4</v>
      </c>
      <c r="AG123" s="1">
        <v>119.02</v>
      </c>
      <c r="AH123" s="1">
        <v>30</v>
      </c>
      <c r="AN123" s="1">
        <v>4223.2</v>
      </c>
      <c r="AO123" s="1">
        <v>7</v>
      </c>
      <c r="AP123" s="1">
        <v>4063.33</v>
      </c>
      <c r="AQ123" s="1">
        <v>4275</v>
      </c>
      <c r="AR123" s="1">
        <v>4045.24</v>
      </c>
      <c r="AS123" s="1">
        <v>4073.06</v>
      </c>
      <c r="AT123" s="1">
        <v>4071.76</v>
      </c>
      <c r="AU123" s="1">
        <v>4170.03</v>
      </c>
      <c r="AW123" s="1">
        <v>4261.18</v>
      </c>
      <c r="AX123" s="1">
        <v>113.97</v>
      </c>
      <c r="AY123" s="1">
        <v>4114.33</v>
      </c>
      <c r="BA123" s="1">
        <v>123.5</v>
      </c>
      <c r="BB123" s="1">
        <v>134.61000000000001</v>
      </c>
      <c r="BC123" s="1">
        <v>130.16</v>
      </c>
      <c r="BD123" s="1">
        <v>131.59</v>
      </c>
      <c r="BE123" s="1">
        <v>123.14</v>
      </c>
      <c r="BF123" s="1">
        <v>126.41</v>
      </c>
      <c r="BG123" s="1">
        <v>133.46</v>
      </c>
      <c r="BH123" s="1">
        <v>125.29</v>
      </c>
      <c r="BI123" s="1">
        <v>125.64</v>
      </c>
      <c r="BJ123" s="1">
        <v>130.93</v>
      </c>
      <c r="BK123" s="1">
        <v>115.92</v>
      </c>
      <c r="BL123" s="1">
        <v>115.63</v>
      </c>
      <c r="BN123" s="1">
        <v>116.05</v>
      </c>
    </row>
    <row r="124" spans="1:66" x14ac:dyDescent="0.3">
      <c r="A124" s="2"/>
      <c r="C124" s="14" t="str">
        <f t="shared" si="2"/>
        <v>202510</v>
      </c>
      <c r="D124" s="3">
        <v>45960</v>
      </c>
      <c r="E124" s="21">
        <v>1693.03</v>
      </c>
      <c r="F124" s="21">
        <v>1634.28</v>
      </c>
      <c r="G124" s="21">
        <v>1646.78</v>
      </c>
      <c r="H124" s="21">
        <v>1698.37</v>
      </c>
      <c r="I124" s="21">
        <v>1665.16</v>
      </c>
      <c r="J124" s="21">
        <v>1695.22</v>
      </c>
      <c r="K124" s="21">
        <v>1590.42</v>
      </c>
      <c r="L124" s="21">
        <v>1624.75</v>
      </c>
      <c r="M124" s="21">
        <v>1604.62</v>
      </c>
      <c r="N124" s="21">
        <v>1584.44</v>
      </c>
      <c r="O124" s="21">
        <v>1696.69</v>
      </c>
      <c r="P124" s="21">
        <v>1581.67</v>
      </c>
      <c r="Q124" s="21">
        <v>7302.83</v>
      </c>
      <c r="R124" s="20">
        <v>116.89</v>
      </c>
      <c r="S124" s="20">
        <v>113</v>
      </c>
      <c r="T124" s="21">
        <v>123.81</v>
      </c>
      <c r="V124" s="1">
        <v>118.54</v>
      </c>
      <c r="W124" s="1">
        <v>122.92</v>
      </c>
      <c r="X124" s="1">
        <v>124.52</v>
      </c>
      <c r="Y124" s="1">
        <v>119.46</v>
      </c>
      <c r="Z124" s="1">
        <v>119.99</v>
      </c>
      <c r="AA124" s="1">
        <v>121.93</v>
      </c>
      <c r="AB124" s="1">
        <v>123.81</v>
      </c>
      <c r="AE124" s="1">
        <v>132.94</v>
      </c>
      <c r="AF124" s="1">
        <v>129.62</v>
      </c>
      <c r="AG124" s="1">
        <v>118.19</v>
      </c>
      <c r="AH124" s="1">
        <v>30</v>
      </c>
      <c r="AN124" s="1">
        <v>4223.2</v>
      </c>
      <c r="AO124" s="1">
        <v>7</v>
      </c>
      <c r="AP124" s="1">
        <v>4063.33</v>
      </c>
      <c r="AQ124" s="1">
        <v>4275</v>
      </c>
      <c r="AR124" s="1">
        <v>4051.87</v>
      </c>
      <c r="AS124" s="1">
        <v>4073.06</v>
      </c>
      <c r="AT124" s="1">
        <v>4071.76</v>
      </c>
      <c r="AU124" s="1">
        <v>4170.03</v>
      </c>
      <c r="AW124" s="1">
        <v>4275.5200000000004</v>
      </c>
      <c r="AX124" s="1">
        <v>114.41</v>
      </c>
      <c r="AY124" s="1">
        <v>4114.33</v>
      </c>
      <c r="AZ124" s="1">
        <v>4156.3599999999997</v>
      </c>
      <c r="BA124" s="1">
        <v>124.08</v>
      </c>
      <c r="BB124" s="1">
        <v>134.49</v>
      </c>
      <c r="BC124" s="1">
        <v>130.47</v>
      </c>
      <c r="BD124" s="1">
        <v>132.18</v>
      </c>
      <c r="BE124" s="1">
        <v>123.12</v>
      </c>
      <c r="BF124" s="1">
        <v>123.94</v>
      </c>
      <c r="BG124" s="1">
        <v>133.46</v>
      </c>
      <c r="BH124" s="1">
        <v>125.47</v>
      </c>
      <c r="BI124" s="1">
        <v>125.21</v>
      </c>
      <c r="BJ124" s="1">
        <v>131.63</v>
      </c>
      <c r="BK124" s="1">
        <v>115.92</v>
      </c>
      <c r="BL124" s="1">
        <v>115.63</v>
      </c>
      <c r="BN124" s="1">
        <v>116.05</v>
      </c>
    </row>
    <row r="125" spans="1:66" x14ac:dyDescent="0.3">
      <c r="A125" s="2"/>
      <c r="C125" s="14" t="str">
        <f t="shared" si="2"/>
        <v>202510</v>
      </c>
      <c r="D125" s="3">
        <v>45959</v>
      </c>
      <c r="E125" s="21">
        <v>1680.63</v>
      </c>
      <c r="F125" s="21">
        <v>1617.83</v>
      </c>
      <c r="G125" s="21">
        <v>1622.1</v>
      </c>
      <c r="H125" s="21">
        <v>1678.62</v>
      </c>
      <c r="I125" s="21">
        <v>1665.16</v>
      </c>
      <c r="J125" s="21">
        <v>1692.72</v>
      </c>
      <c r="K125" s="21">
        <v>1608.2</v>
      </c>
      <c r="L125" s="21">
        <v>1605.75</v>
      </c>
      <c r="M125" s="21">
        <v>1532.69</v>
      </c>
      <c r="N125" s="21">
        <v>1548.44</v>
      </c>
      <c r="O125" s="21">
        <v>1672.89</v>
      </c>
      <c r="P125" s="21">
        <v>1579.98</v>
      </c>
      <c r="Q125" s="21">
        <v>7297.21</v>
      </c>
      <c r="R125" s="20">
        <v>116.89</v>
      </c>
      <c r="S125" s="20">
        <v>113.15</v>
      </c>
      <c r="T125" s="21">
        <v>124.44</v>
      </c>
      <c r="V125" s="1">
        <v>118.54</v>
      </c>
      <c r="W125" s="1">
        <v>122.92</v>
      </c>
      <c r="X125" s="1">
        <v>124.14</v>
      </c>
      <c r="Y125" s="1">
        <v>120.06</v>
      </c>
      <c r="Z125" s="1">
        <v>120.39</v>
      </c>
      <c r="AA125" s="1">
        <v>122.24</v>
      </c>
      <c r="AB125" s="1">
        <v>123.21</v>
      </c>
      <c r="AE125" s="1">
        <v>132.28</v>
      </c>
      <c r="AF125" s="1">
        <v>130.09</v>
      </c>
      <c r="AG125" s="1">
        <v>118.07</v>
      </c>
      <c r="AH125" s="1">
        <v>30</v>
      </c>
      <c r="AO125" s="1">
        <v>7</v>
      </c>
      <c r="AP125" s="1">
        <v>4063.33</v>
      </c>
      <c r="AQ125" s="1">
        <v>4275</v>
      </c>
      <c r="AR125" s="1">
        <v>4051.87</v>
      </c>
      <c r="AS125" s="1">
        <v>4095.08</v>
      </c>
      <c r="AT125" s="1">
        <v>4069.8</v>
      </c>
      <c r="AU125" s="1">
        <v>4170.03</v>
      </c>
      <c r="AW125" s="1">
        <v>4275.5200000000004</v>
      </c>
      <c r="AX125" s="1">
        <v>114.41</v>
      </c>
      <c r="AY125" s="1">
        <v>4114.33</v>
      </c>
      <c r="AZ125" s="1">
        <v>4156.3599999999997</v>
      </c>
      <c r="BA125" s="1">
        <v>124.08</v>
      </c>
      <c r="BB125" s="1">
        <v>134.97</v>
      </c>
      <c r="BC125" s="1">
        <v>130.13</v>
      </c>
      <c r="BD125" s="1">
        <v>131.26</v>
      </c>
      <c r="BE125" s="1">
        <v>124.92</v>
      </c>
      <c r="BF125" s="1">
        <v>123.94</v>
      </c>
      <c r="BG125" s="1">
        <v>132.66</v>
      </c>
      <c r="BH125" s="1">
        <v>125.47</v>
      </c>
      <c r="BI125" s="1">
        <v>125.21</v>
      </c>
      <c r="BJ125" s="1">
        <v>131.61000000000001</v>
      </c>
      <c r="BK125" s="1">
        <v>116.58</v>
      </c>
      <c r="BL125" s="1">
        <v>117.13</v>
      </c>
      <c r="BN125" s="1">
        <v>116.72</v>
      </c>
    </row>
    <row r="126" spans="1:66" x14ac:dyDescent="0.3">
      <c r="A126" s="2"/>
      <c r="C126" s="14" t="str">
        <f t="shared" si="2"/>
        <v>202510</v>
      </c>
      <c r="D126" s="3">
        <v>45958</v>
      </c>
      <c r="E126" s="21">
        <v>1675.67</v>
      </c>
      <c r="F126" s="21">
        <v>1592.48</v>
      </c>
      <c r="G126" s="21">
        <v>1622.1</v>
      </c>
      <c r="H126" s="21">
        <v>1813.58</v>
      </c>
      <c r="I126" s="21">
        <v>1640.48</v>
      </c>
      <c r="J126" s="21">
        <v>1686.45</v>
      </c>
      <c r="K126" s="21">
        <v>1576.22</v>
      </c>
      <c r="L126" s="21">
        <v>1590.57</v>
      </c>
      <c r="M126" s="21">
        <v>1491.91</v>
      </c>
      <c r="N126" s="21">
        <v>1554.85</v>
      </c>
      <c r="O126" s="21">
        <v>1664.24</v>
      </c>
      <c r="P126" s="21">
        <v>1566.04</v>
      </c>
      <c r="Q126" s="21">
        <v>7358.96</v>
      </c>
      <c r="R126" s="20">
        <v>116.89</v>
      </c>
      <c r="S126" s="20">
        <v>112.43</v>
      </c>
      <c r="T126" s="21">
        <v>124.54</v>
      </c>
      <c r="V126" s="1">
        <v>118.54</v>
      </c>
      <c r="W126" s="1">
        <v>123.04</v>
      </c>
      <c r="X126" s="1">
        <v>124.02</v>
      </c>
      <c r="Y126" s="1">
        <v>120.53</v>
      </c>
      <c r="Z126" s="1">
        <v>120.94</v>
      </c>
      <c r="AA126" s="1">
        <v>122.06</v>
      </c>
      <c r="AB126" s="1">
        <v>122.88</v>
      </c>
      <c r="AE126" s="1">
        <v>132.61000000000001</v>
      </c>
      <c r="AF126" s="1">
        <v>130.01</v>
      </c>
      <c r="AG126" s="1">
        <v>117.66</v>
      </c>
      <c r="AH126" s="1">
        <v>30</v>
      </c>
      <c r="AP126" s="1">
        <v>4025</v>
      </c>
      <c r="AQ126" s="1">
        <v>4275</v>
      </c>
      <c r="AR126" s="1">
        <v>4051.87</v>
      </c>
      <c r="AS126" s="1">
        <v>4030.77</v>
      </c>
      <c r="AT126" s="1">
        <v>4067.21</v>
      </c>
      <c r="AU126" s="1">
        <v>4177.62</v>
      </c>
      <c r="AW126" s="1">
        <v>4275.5200000000004</v>
      </c>
      <c r="AX126" s="1">
        <v>114.41</v>
      </c>
      <c r="AY126" s="1">
        <v>4133.74</v>
      </c>
      <c r="AZ126" s="1">
        <v>4156.3599999999997</v>
      </c>
      <c r="BA126" s="1">
        <v>124.85</v>
      </c>
      <c r="BB126" s="1">
        <v>135.46</v>
      </c>
      <c r="BC126" s="1">
        <v>131.19</v>
      </c>
      <c r="BD126" s="1">
        <v>132.61000000000001</v>
      </c>
      <c r="BE126" s="1">
        <v>125.19</v>
      </c>
      <c r="BF126" s="1">
        <v>127.66</v>
      </c>
      <c r="BG126" s="1">
        <v>132.46</v>
      </c>
      <c r="BH126" s="1">
        <v>124.76</v>
      </c>
      <c r="BI126" s="1">
        <v>125.21</v>
      </c>
      <c r="BJ126" s="1">
        <v>131.78</v>
      </c>
      <c r="BK126" s="1">
        <v>117.25</v>
      </c>
      <c r="BL126" s="1">
        <v>117.47</v>
      </c>
      <c r="BN126" s="1">
        <v>117.38</v>
      </c>
    </row>
    <row r="127" spans="1:66" x14ac:dyDescent="0.3">
      <c r="A127" s="2"/>
      <c r="C127" s="14" t="str">
        <f t="shared" si="2"/>
        <v>202510</v>
      </c>
      <c r="D127" s="3">
        <v>45957</v>
      </c>
      <c r="E127" s="21">
        <v>1662.01</v>
      </c>
      <c r="F127" s="21">
        <v>1592.48</v>
      </c>
      <c r="G127" s="21">
        <v>1614.69</v>
      </c>
      <c r="H127" s="21">
        <v>1780.66</v>
      </c>
      <c r="I127" s="21">
        <v>1640.48</v>
      </c>
      <c r="J127" s="21">
        <v>1658.53</v>
      </c>
      <c r="K127" s="21">
        <v>1573.36</v>
      </c>
      <c r="L127" s="21">
        <v>1589.27</v>
      </c>
      <c r="M127" s="21">
        <v>1454.93</v>
      </c>
      <c r="N127" s="21">
        <v>1550.45</v>
      </c>
      <c r="O127" s="21">
        <v>1646.31</v>
      </c>
      <c r="P127" s="21">
        <v>1560.74</v>
      </c>
      <c r="Q127" s="21">
        <v>7480.87</v>
      </c>
      <c r="R127" s="20">
        <v>116.56</v>
      </c>
      <c r="S127" s="20">
        <v>112.43</v>
      </c>
      <c r="T127" s="21">
        <v>124.1</v>
      </c>
      <c r="V127" s="1">
        <v>118.54</v>
      </c>
      <c r="W127" s="1">
        <v>122.67</v>
      </c>
      <c r="X127" s="1">
        <v>123.52</v>
      </c>
      <c r="Y127" s="1">
        <v>120.33</v>
      </c>
      <c r="Z127" s="1">
        <v>120.11</v>
      </c>
      <c r="AA127" s="1">
        <v>120.98</v>
      </c>
      <c r="AB127" s="1">
        <v>122.66</v>
      </c>
      <c r="AE127" s="1">
        <v>132.25</v>
      </c>
      <c r="AF127" s="1">
        <v>129.97999999999999</v>
      </c>
      <c r="AG127" s="1">
        <v>117.64</v>
      </c>
      <c r="AH127" s="1">
        <v>30</v>
      </c>
      <c r="AQ127" s="1">
        <v>4275</v>
      </c>
      <c r="AR127" s="1">
        <v>4039.3</v>
      </c>
      <c r="AS127" s="1">
        <v>4037.53</v>
      </c>
      <c r="AT127" s="1">
        <v>4067.21</v>
      </c>
      <c r="AU127" s="1">
        <v>4138.24</v>
      </c>
      <c r="AW127" s="1">
        <v>4304.22</v>
      </c>
      <c r="AX127" s="1">
        <v>114.55</v>
      </c>
      <c r="AY127" s="1">
        <v>4133.74</v>
      </c>
      <c r="AZ127" s="1">
        <v>4156.3599999999997</v>
      </c>
      <c r="BA127" s="1">
        <v>124.84</v>
      </c>
      <c r="BB127" s="1">
        <v>134.72999999999999</v>
      </c>
      <c r="BC127" s="1">
        <v>131.44999999999999</v>
      </c>
      <c r="BD127" s="1">
        <v>132.06</v>
      </c>
      <c r="BE127" s="1">
        <v>125.17</v>
      </c>
      <c r="BF127" s="1">
        <v>127.66</v>
      </c>
      <c r="BG127" s="1">
        <v>132.22</v>
      </c>
      <c r="BH127" s="1">
        <v>124.51</v>
      </c>
      <c r="BI127" s="1">
        <v>125.21</v>
      </c>
      <c r="BJ127" s="1">
        <v>131.76</v>
      </c>
      <c r="BK127" s="1">
        <v>117.25</v>
      </c>
      <c r="BL127" s="1">
        <v>117.47</v>
      </c>
      <c r="BN127" s="1">
        <v>117.38</v>
      </c>
    </row>
    <row r="128" spans="1:66" x14ac:dyDescent="0.3">
      <c r="A128" s="2"/>
      <c r="C128" s="14" t="str">
        <f t="shared" si="2"/>
        <v>202510</v>
      </c>
      <c r="D128" s="3">
        <v>45954</v>
      </c>
      <c r="E128" s="21">
        <v>1658.3</v>
      </c>
      <c r="F128" s="21">
        <v>1592.48</v>
      </c>
      <c r="G128" s="21">
        <v>1614.69</v>
      </c>
      <c r="H128" s="21">
        <v>1774.08</v>
      </c>
      <c r="I128" s="21">
        <v>1609.5</v>
      </c>
      <c r="J128" s="21">
        <v>1653.53</v>
      </c>
      <c r="K128" s="21">
        <v>1576.74</v>
      </c>
      <c r="L128" s="21">
        <v>1570.15</v>
      </c>
      <c r="M128" s="21">
        <v>1435.51</v>
      </c>
      <c r="N128" s="21">
        <v>1547.26</v>
      </c>
      <c r="O128" s="21">
        <v>1637.18</v>
      </c>
      <c r="P128" s="21">
        <v>1557.2</v>
      </c>
      <c r="Q128" s="21">
        <v>7480.87</v>
      </c>
      <c r="R128" s="20">
        <v>116.56</v>
      </c>
      <c r="S128" s="20">
        <v>112.63</v>
      </c>
      <c r="T128" s="21">
        <v>124.1</v>
      </c>
      <c r="V128" s="1">
        <v>118.86</v>
      </c>
      <c r="W128" s="1">
        <v>122.54</v>
      </c>
      <c r="X128" s="1">
        <v>123.27</v>
      </c>
      <c r="Y128" s="1">
        <v>119.82</v>
      </c>
      <c r="Z128" s="1">
        <v>119.99</v>
      </c>
      <c r="AA128" s="1">
        <v>120.98</v>
      </c>
      <c r="AB128" s="1">
        <v>122.49</v>
      </c>
      <c r="AE128" s="1">
        <v>131.91999999999999</v>
      </c>
      <c r="AF128" s="1">
        <v>129.9</v>
      </c>
      <c r="AG128" s="1">
        <v>119.12</v>
      </c>
      <c r="AR128" s="1">
        <v>4037.92</v>
      </c>
      <c r="AS128" s="1">
        <v>4059.13</v>
      </c>
      <c r="AT128" s="1">
        <v>4063.89</v>
      </c>
      <c r="AU128" s="1">
        <v>4129.5200000000004</v>
      </c>
      <c r="AW128" s="1">
        <v>4304.22</v>
      </c>
      <c r="AX128" s="1">
        <v>115.73</v>
      </c>
      <c r="AY128" s="1">
        <v>4133.74</v>
      </c>
      <c r="AZ128" s="1">
        <v>4156.3599999999997</v>
      </c>
      <c r="BA128" s="1">
        <v>125.42</v>
      </c>
      <c r="BB128" s="1">
        <v>134.66</v>
      </c>
      <c r="BC128" s="1">
        <v>130.38999999999999</v>
      </c>
      <c r="BD128" s="1">
        <v>131.82</v>
      </c>
      <c r="BE128" s="1">
        <v>125.12</v>
      </c>
      <c r="BF128" s="1">
        <v>126.91</v>
      </c>
      <c r="BG128" s="1">
        <v>131.96</v>
      </c>
      <c r="BH128" s="1">
        <v>124.02</v>
      </c>
      <c r="BI128" s="1">
        <v>125.21</v>
      </c>
      <c r="BJ128" s="1">
        <v>132.12</v>
      </c>
      <c r="BK128" s="1">
        <v>116.25</v>
      </c>
      <c r="BL128" s="1">
        <v>116.47</v>
      </c>
      <c r="BN128" s="1">
        <v>116.38</v>
      </c>
    </row>
    <row r="129" spans="1:66" x14ac:dyDescent="0.3">
      <c r="A129" s="2"/>
      <c r="C129" s="14" t="str">
        <f t="shared" si="2"/>
        <v>202510</v>
      </c>
      <c r="D129" s="3">
        <v>45953</v>
      </c>
      <c r="E129" s="21">
        <v>1648.38</v>
      </c>
      <c r="F129" s="21">
        <v>1592.48</v>
      </c>
      <c r="G129" s="21">
        <v>1602.35</v>
      </c>
      <c r="H129" s="21">
        <v>1777.37</v>
      </c>
      <c r="I129" s="21">
        <v>1609.5</v>
      </c>
      <c r="J129" s="21">
        <v>1654.25</v>
      </c>
      <c r="K129" s="21">
        <v>1559.17</v>
      </c>
      <c r="L129" s="21">
        <v>1555.34</v>
      </c>
      <c r="M129" s="21">
        <v>1441.88</v>
      </c>
      <c r="N129" s="21">
        <v>1532.43</v>
      </c>
      <c r="O129" s="21">
        <v>1635.37</v>
      </c>
      <c r="P129" s="21">
        <v>1491.74</v>
      </c>
      <c r="Q129" s="21">
        <v>7518.37</v>
      </c>
      <c r="R129" s="20">
        <v>116.56</v>
      </c>
      <c r="S129" s="20">
        <v>112.84</v>
      </c>
      <c r="T129" s="21">
        <v>124.1</v>
      </c>
      <c r="V129" s="1">
        <v>118.86</v>
      </c>
      <c r="W129" s="1">
        <v>122.54</v>
      </c>
      <c r="X129" s="1">
        <v>123.5</v>
      </c>
      <c r="Y129" s="1">
        <v>119.82</v>
      </c>
      <c r="Z129" s="1">
        <v>119.99</v>
      </c>
      <c r="AA129" s="1">
        <v>120.98</v>
      </c>
      <c r="AB129" s="1">
        <v>122.14</v>
      </c>
      <c r="AE129" s="1">
        <v>132.22999999999999</v>
      </c>
      <c r="AF129" s="1">
        <v>130.61000000000001</v>
      </c>
      <c r="AG129" s="1">
        <v>120.11</v>
      </c>
      <c r="AR129" s="1">
        <v>4013.41</v>
      </c>
      <c r="AS129" s="1">
        <v>4059.13</v>
      </c>
      <c r="AT129" s="1">
        <v>4063.89</v>
      </c>
      <c r="AU129" s="1">
        <v>4129.5200000000004</v>
      </c>
      <c r="AX129" s="1">
        <v>118.09</v>
      </c>
      <c r="AY129" s="1">
        <v>4107.57</v>
      </c>
      <c r="BA129" s="1">
        <v>125.57</v>
      </c>
      <c r="BB129" s="1">
        <v>134.41999999999999</v>
      </c>
      <c r="BC129" s="1">
        <v>130.33000000000001</v>
      </c>
      <c r="BD129" s="1">
        <v>132.03</v>
      </c>
      <c r="BE129" s="1">
        <v>125.1</v>
      </c>
      <c r="BF129" s="1">
        <v>126.91</v>
      </c>
      <c r="BG129" s="1">
        <v>131.71</v>
      </c>
      <c r="BH129" s="1">
        <v>124.06</v>
      </c>
      <c r="BI129" s="1">
        <v>124.79</v>
      </c>
      <c r="BJ129" s="1">
        <v>132.29</v>
      </c>
      <c r="BK129" s="1">
        <v>116.25</v>
      </c>
      <c r="BL129" s="1">
        <v>116.47</v>
      </c>
      <c r="BN129" s="1">
        <v>116.38</v>
      </c>
    </row>
    <row r="130" spans="1:66" x14ac:dyDescent="0.3">
      <c r="A130" s="2"/>
      <c r="C130" s="14" t="str">
        <f t="shared" si="2"/>
        <v>202510</v>
      </c>
      <c r="D130" s="3">
        <v>45952</v>
      </c>
      <c r="E130" s="21">
        <v>1631.02</v>
      </c>
      <c r="F130" s="21">
        <v>1592.48</v>
      </c>
      <c r="G130" s="21">
        <v>1602.35</v>
      </c>
      <c r="H130" s="21">
        <v>1777.37</v>
      </c>
      <c r="I130" s="21">
        <v>1602.46</v>
      </c>
      <c r="J130" s="21">
        <v>1646.75</v>
      </c>
      <c r="K130" s="21">
        <v>1553.45</v>
      </c>
      <c r="L130" s="21">
        <v>1555.34</v>
      </c>
      <c r="M130" s="21">
        <v>1421.47</v>
      </c>
      <c r="N130" s="21">
        <v>1535.76</v>
      </c>
      <c r="O130" s="21">
        <v>1635.06</v>
      </c>
      <c r="P130" s="21">
        <v>1567.11</v>
      </c>
      <c r="Q130" s="21">
        <v>7555.87</v>
      </c>
      <c r="R130" s="20">
        <v>116.56</v>
      </c>
      <c r="S130" s="20">
        <v>112.84</v>
      </c>
      <c r="T130" s="21">
        <v>124.1</v>
      </c>
      <c r="V130" s="1">
        <v>118.48</v>
      </c>
      <c r="W130" s="1">
        <v>122.54</v>
      </c>
      <c r="X130" s="1">
        <v>122.52</v>
      </c>
      <c r="Y130" s="1">
        <v>119.82</v>
      </c>
      <c r="Z130" s="1">
        <v>119.99</v>
      </c>
      <c r="AA130" s="1">
        <v>120.98</v>
      </c>
      <c r="AB130" s="1">
        <v>122.19</v>
      </c>
      <c r="AE130" s="1">
        <v>131.41999999999999</v>
      </c>
      <c r="AF130" s="1">
        <v>130.58000000000001</v>
      </c>
      <c r="AG130" s="1">
        <v>120.17</v>
      </c>
      <c r="AN130" s="1">
        <v>4116.8599999999997</v>
      </c>
      <c r="AP130" s="1">
        <v>4140</v>
      </c>
      <c r="AR130" s="1">
        <v>3993.4</v>
      </c>
      <c r="AS130" s="1">
        <v>4059.13</v>
      </c>
      <c r="AT130" s="1">
        <v>4051.03</v>
      </c>
      <c r="AU130" s="1">
        <v>4141.09</v>
      </c>
      <c r="AW130" s="1">
        <v>4344.7299999999996</v>
      </c>
      <c r="AX130" s="1">
        <v>119.75</v>
      </c>
      <c r="AY130" s="1">
        <v>4114.33</v>
      </c>
      <c r="BA130" s="1">
        <v>125.57</v>
      </c>
      <c r="BB130" s="1">
        <v>134.51</v>
      </c>
      <c r="BC130" s="1">
        <v>130.41999999999999</v>
      </c>
      <c r="BD130" s="1">
        <v>131.65</v>
      </c>
      <c r="BE130" s="1">
        <v>125.08</v>
      </c>
      <c r="BF130" s="1">
        <v>127.76</v>
      </c>
      <c r="BG130" s="1">
        <v>132.22999999999999</v>
      </c>
      <c r="BH130" s="1">
        <v>124.06</v>
      </c>
      <c r="BI130" s="1">
        <v>124.79</v>
      </c>
      <c r="BJ130" s="1">
        <v>132.19</v>
      </c>
      <c r="BK130" s="1">
        <v>116.25</v>
      </c>
      <c r="BL130" s="1">
        <v>116.47</v>
      </c>
      <c r="BN130" s="1">
        <v>116.38</v>
      </c>
    </row>
    <row r="131" spans="1:66" x14ac:dyDescent="0.3">
      <c r="A131" s="2"/>
      <c r="C131" s="14" t="str">
        <f t="shared" si="2"/>
        <v>202510</v>
      </c>
      <c r="D131" s="3">
        <v>45951</v>
      </c>
      <c r="E131" s="21">
        <v>1631.02</v>
      </c>
      <c r="F131" s="21">
        <v>1592.48</v>
      </c>
      <c r="G131" s="21">
        <v>1602.35</v>
      </c>
      <c r="H131" s="21">
        <v>1777.37</v>
      </c>
      <c r="I131" s="21">
        <v>1602.46</v>
      </c>
      <c r="J131" s="21">
        <v>1646.75</v>
      </c>
      <c r="K131" s="21">
        <v>1553.45</v>
      </c>
      <c r="L131" s="21">
        <v>1555.34</v>
      </c>
      <c r="M131" s="21">
        <v>1411.27</v>
      </c>
      <c r="N131" s="21">
        <v>1528.97</v>
      </c>
      <c r="O131" s="21">
        <v>1634.29</v>
      </c>
      <c r="P131" s="21">
        <v>1545.11</v>
      </c>
      <c r="Q131" s="21">
        <v>7555.87</v>
      </c>
      <c r="R131" s="20">
        <v>116.56</v>
      </c>
      <c r="S131" s="20">
        <v>112.64</v>
      </c>
      <c r="T131" s="21">
        <v>124.1</v>
      </c>
      <c r="V131" s="1">
        <v>118.32</v>
      </c>
      <c r="W131" s="1">
        <v>122.54</v>
      </c>
      <c r="X131" s="1">
        <v>122.52</v>
      </c>
      <c r="Y131" s="1">
        <v>119.95</v>
      </c>
      <c r="Z131" s="1">
        <v>119.99</v>
      </c>
      <c r="AA131" s="1">
        <v>120.51</v>
      </c>
      <c r="AB131" s="1">
        <v>122.19</v>
      </c>
      <c r="AE131" s="1">
        <v>131.25</v>
      </c>
      <c r="AF131" s="1">
        <v>130.07</v>
      </c>
      <c r="AG131" s="1">
        <v>120.05</v>
      </c>
      <c r="AN131" s="1">
        <v>4098.34</v>
      </c>
      <c r="AR131" s="1">
        <v>3995.33</v>
      </c>
      <c r="AS131" s="1">
        <v>4051.03</v>
      </c>
      <c r="AT131" s="1">
        <v>4051.03</v>
      </c>
      <c r="AU131" s="1">
        <v>4141.09</v>
      </c>
      <c r="AW131" s="1">
        <v>4344.7299999999996</v>
      </c>
      <c r="AX131" s="1">
        <v>123.07</v>
      </c>
      <c r="AY131" s="1">
        <v>4114.33</v>
      </c>
      <c r="AZ131" s="1">
        <v>4287.34</v>
      </c>
      <c r="BA131" s="1">
        <v>125.52</v>
      </c>
      <c r="BB131" s="1">
        <v>133.63</v>
      </c>
      <c r="BC131" s="1">
        <v>130.33000000000001</v>
      </c>
      <c r="BD131" s="1">
        <v>131.38999999999999</v>
      </c>
      <c r="BE131" s="1">
        <v>124.74</v>
      </c>
      <c r="BF131" s="1">
        <v>127.75</v>
      </c>
      <c r="BG131" s="1">
        <v>132.22999999999999</v>
      </c>
      <c r="BH131" s="1">
        <v>122.99</v>
      </c>
      <c r="BI131" s="1">
        <v>124.51</v>
      </c>
      <c r="BJ131" s="1">
        <v>131.63</v>
      </c>
      <c r="BK131" s="1">
        <v>116.25</v>
      </c>
      <c r="BL131" s="1">
        <v>116.47</v>
      </c>
      <c r="BN131" s="1">
        <v>116.38</v>
      </c>
    </row>
    <row r="132" spans="1:66" x14ac:dyDescent="0.3">
      <c r="A132" s="2"/>
      <c r="C132" s="14" t="str">
        <f t="shared" si="2"/>
        <v>202510</v>
      </c>
      <c r="D132" s="3">
        <v>45950</v>
      </c>
      <c r="E132" s="21">
        <v>1631.02</v>
      </c>
      <c r="F132" s="21">
        <v>1592.48</v>
      </c>
      <c r="G132" s="21">
        <v>1602.35</v>
      </c>
      <c r="H132" s="21">
        <v>1783.96</v>
      </c>
      <c r="I132" s="21">
        <v>1609.53</v>
      </c>
      <c r="J132" s="21">
        <v>1639.74</v>
      </c>
      <c r="K132" s="21">
        <v>1553.45</v>
      </c>
      <c r="L132" s="21">
        <v>1553.65</v>
      </c>
      <c r="M132" s="21">
        <v>1456.29</v>
      </c>
      <c r="N132" s="21">
        <v>1532.77</v>
      </c>
      <c r="O132" s="21">
        <v>1627.08</v>
      </c>
      <c r="P132" s="21">
        <v>1539.81</v>
      </c>
      <c r="Q132" s="21">
        <v>7555.87</v>
      </c>
      <c r="R132" s="20">
        <v>116.56</v>
      </c>
      <c r="S132" s="20">
        <v>111.94</v>
      </c>
      <c r="T132" s="21">
        <v>124.1</v>
      </c>
      <c r="V132" s="1">
        <v>117.92</v>
      </c>
      <c r="W132" s="1">
        <v>122.54</v>
      </c>
      <c r="X132" s="1">
        <v>122.4</v>
      </c>
      <c r="Y132" s="1">
        <v>119.82</v>
      </c>
      <c r="Z132" s="1">
        <v>119.99</v>
      </c>
      <c r="AA132" s="1">
        <v>120.51</v>
      </c>
      <c r="AB132" s="1">
        <v>121.44</v>
      </c>
      <c r="AE132" s="1">
        <v>130.91999999999999</v>
      </c>
      <c r="AF132" s="1">
        <v>128.81</v>
      </c>
      <c r="AG132" s="1">
        <v>118.65</v>
      </c>
      <c r="AN132" s="1">
        <v>4098.34</v>
      </c>
      <c r="AP132" s="1">
        <v>4270</v>
      </c>
      <c r="AR132" s="1">
        <v>3988.24</v>
      </c>
      <c r="AT132" s="1">
        <v>4051.03</v>
      </c>
      <c r="AU132" s="1">
        <v>4146.2299999999996</v>
      </c>
      <c r="AW132" s="1">
        <v>4344.7299999999996</v>
      </c>
      <c r="AX132" s="1">
        <v>123.03</v>
      </c>
      <c r="AY132" s="1">
        <v>4063.69</v>
      </c>
      <c r="AZ132" s="1">
        <v>4299.72</v>
      </c>
      <c r="BA132" s="1">
        <v>125.27</v>
      </c>
      <c r="BB132" s="1">
        <v>134.09</v>
      </c>
      <c r="BC132" s="1">
        <v>129</v>
      </c>
      <c r="BD132" s="1">
        <v>131.55000000000001</v>
      </c>
      <c r="BE132" s="1">
        <v>124.23</v>
      </c>
      <c r="BF132" s="1">
        <v>125.44</v>
      </c>
      <c r="BG132" s="1">
        <v>131.44</v>
      </c>
      <c r="BH132" s="1">
        <v>122.95</v>
      </c>
      <c r="BI132" s="1">
        <v>124.65</v>
      </c>
      <c r="BJ132" s="1">
        <v>131.11000000000001</v>
      </c>
      <c r="BK132" s="1">
        <v>115.92</v>
      </c>
      <c r="BL132" s="1">
        <v>116.13</v>
      </c>
      <c r="BN132" s="1">
        <v>116.05</v>
      </c>
    </row>
    <row r="133" spans="1:66" x14ac:dyDescent="0.3">
      <c r="A133" s="2"/>
      <c r="C133" s="14" t="str">
        <f t="shared" si="2"/>
        <v>202510</v>
      </c>
      <c r="D133" s="3">
        <v>45947</v>
      </c>
      <c r="E133" s="21">
        <v>1633.5</v>
      </c>
      <c r="F133" s="21">
        <v>1592.48</v>
      </c>
      <c r="G133" s="21">
        <v>1602.35</v>
      </c>
      <c r="H133" s="21">
        <v>1783.96</v>
      </c>
      <c r="I133" s="21">
        <v>1623.57</v>
      </c>
      <c r="J133" s="21">
        <v>1639.74</v>
      </c>
      <c r="K133" s="21">
        <v>1539.17</v>
      </c>
      <c r="L133" s="21">
        <v>1543.9</v>
      </c>
      <c r="M133" s="21">
        <v>1448.15</v>
      </c>
      <c r="N133" s="21">
        <v>1525.57</v>
      </c>
      <c r="O133" s="21">
        <v>1613.06</v>
      </c>
      <c r="P133" s="21">
        <v>1532.81</v>
      </c>
      <c r="Q133" s="21">
        <v>7530.87</v>
      </c>
      <c r="R133" s="20">
        <v>116.56</v>
      </c>
      <c r="S133" s="20">
        <v>114.14</v>
      </c>
      <c r="T133" s="21">
        <v>123.77</v>
      </c>
      <c r="V133" s="1">
        <v>117.79</v>
      </c>
      <c r="W133" s="1">
        <v>121.79</v>
      </c>
      <c r="X133" s="1">
        <v>121.4</v>
      </c>
      <c r="Y133" s="1">
        <v>119.82</v>
      </c>
      <c r="Z133" s="1">
        <v>119.99</v>
      </c>
      <c r="AA133" s="1">
        <v>120.51</v>
      </c>
      <c r="AB133" s="1">
        <v>120.78</v>
      </c>
      <c r="AE133" s="1">
        <v>131.09</v>
      </c>
      <c r="AF133" s="1">
        <v>128.72999999999999</v>
      </c>
      <c r="AG133" s="1">
        <v>119.56</v>
      </c>
      <c r="AL133" s="1">
        <v>30</v>
      </c>
      <c r="AN133" s="1">
        <v>4098.34</v>
      </c>
      <c r="AP133" s="1">
        <v>4270</v>
      </c>
      <c r="AR133" s="1">
        <v>3988.24</v>
      </c>
      <c r="AS133" s="1">
        <v>4164.96</v>
      </c>
      <c r="AT133" s="1">
        <v>4042.93</v>
      </c>
      <c r="AU133" s="1">
        <v>4172.5600000000004</v>
      </c>
      <c r="AW133" s="1">
        <v>4261.18</v>
      </c>
      <c r="AX133" s="1">
        <v>122.55</v>
      </c>
      <c r="AY133" s="1">
        <v>4078.63</v>
      </c>
      <c r="AZ133" s="1">
        <v>4276.25</v>
      </c>
      <c r="BA133" s="1">
        <v>126.75</v>
      </c>
      <c r="BB133" s="1">
        <v>134.72</v>
      </c>
      <c r="BC133" s="1">
        <v>129.44</v>
      </c>
      <c r="BD133" s="1">
        <v>132.27000000000001</v>
      </c>
      <c r="BE133" s="1">
        <v>124.17</v>
      </c>
      <c r="BF133" s="1">
        <v>125.7</v>
      </c>
      <c r="BG133" s="1">
        <v>131.04</v>
      </c>
      <c r="BH133" s="1">
        <v>122.95</v>
      </c>
      <c r="BI133" s="1">
        <v>124.65</v>
      </c>
      <c r="BJ133" s="1">
        <v>131.30000000000001</v>
      </c>
      <c r="BK133" s="1">
        <v>116.25</v>
      </c>
      <c r="BL133" s="1">
        <v>116.47</v>
      </c>
      <c r="BN133" s="1">
        <v>116.38</v>
      </c>
    </row>
    <row r="134" spans="1:66" x14ac:dyDescent="0.3">
      <c r="A134" s="2"/>
      <c r="C134" s="14" t="str">
        <f t="shared" ref="C134:C197" si="3">YEAR(D134)&amp;MONTH(D134)</f>
        <v>202510</v>
      </c>
      <c r="D134" s="3">
        <v>45946</v>
      </c>
      <c r="E134" s="21">
        <v>1627.3</v>
      </c>
      <c r="F134" s="21">
        <v>1592.48</v>
      </c>
      <c r="G134" s="21">
        <v>1602.35</v>
      </c>
      <c r="H134" s="21">
        <v>1783.96</v>
      </c>
      <c r="I134" s="21">
        <v>1623.57</v>
      </c>
      <c r="J134" s="21">
        <v>1639.74</v>
      </c>
      <c r="K134" s="21">
        <v>1539.17</v>
      </c>
      <c r="L134" s="21">
        <v>1532.67</v>
      </c>
      <c r="M134" s="21">
        <v>1444.25</v>
      </c>
      <c r="N134" s="21">
        <v>1525.57</v>
      </c>
      <c r="O134" s="21">
        <v>1610.88</v>
      </c>
      <c r="P134" s="21">
        <v>1520.84</v>
      </c>
      <c r="Q134" s="21">
        <v>7518.37</v>
      </c>
      <c r="R134" s="20">
        <v>116.22</v>
      </c>
      <c r="S134" s="20">
        <v>114.14</v>
      </c>
      <c r="T134" s="21">
        <v>123.77</v>
      </c>
      <c r="V134" s="1">
        <v>117.79</v>
      </c>
      <c r="W134" s="1">
        <v>121.79</v>
      </c>
      <c r="X134" s="1">
        <v>120.4</v>
      </c>
      <c r="Y134" s="1">
        <v>119.76</v>
      </c>
      <c r="Z134" s="1">
        <v>119.99</v>
      </c>
      <c r="AA134" s="1">
        <v>120.51</v>
      </c>
      <c r="AB134" s="1">
        <v>119.94</v>
      </c>
      <c r="AE134" s="1">
        <v>130.62</v>
      </c>
      <c r="AF134" s="1">
        <v>129.93</v>
      </c>
      <c r="AG134" s="1">
        <v>119.84</v>
      </c>
      <c r="AL134" s="1">
        <v>30</v>
      </c>
      <c r="AN134" s="1">
        <v>4098.34</v>
      </c>
      <c r="AP134" s="1">
        <v>4228</v>
      </c>
      <c r="AR134" s="1">
        <v>4004.19</v>
      </c>
      <c r="AS134" s="1">
        <v>4164.96</v>
      </c>
      <c r="AT134" s="1">
        <v>4042.93</v>
      </c>
      <c r="AU134" s="1">
        <v>4172.5600000000004</v>
      </c>
      <c r="AW134" s="1">
        <v>4233.33</v>
      </c>
      <c r="AX134" s="1">
        <v>122.53</v>
      </c>
      <c r="AY134" s="1">
        <v>4063.69</v>
      </c>
      <c r="AZ134" s="1">
        <v>4276.25</v>
      </c>
      <c r="BA134" s="1">
        <v>126.16</v>
      </c>
      <c r="BB134" s="1">
        <v>134.75</v>
      </c>
      <c r="BC134" s="1">
        <v>129.1</v>
      </c>
      <c r="BD134" s="1">
        <v>131.16999999999999</v>
      </c>
      <c r="BE134" s="1">
        <v>124.97</v>
      </c>
      <c r="BF134" s="1">
        <v>126.83</v>
      </c>
      <c r="BG134" s="1">
        <v>130.09</v>
      </c>
      <c r="BH134" s="1">
        <v>122.74</v>
      </c>
      <c r="BI134" s="1">
        <v>125.21</v>
      </c>
      <c r="BJ134" s="1">
        <v>131.29</v>
      </c>
      <c r="BK134" s="1">
        <v>115.92</v>
      </c>
      <c r="BL134" s="1">
        <v>116.13</v>
      </c>
      <c r="BN134" s="1">
        <v>116.05</v>
      </c>
    </row>
    <row r="135" spans="1:66" x14ac:dyDescent="0.3">
      <c r="A135" s="2"/>
      <c r="C135" s="14" t="str">
        <f t="shared" si="3"/>
        <v>202510</v>
      </c>
      <c r="D135" s="3">
        <v>45945</v>
      </c>
      <c r="E135" s="21">
        <v>1623.82</v>
      </c>
      <c r="F135" s="21">
        <v>1624.49</v>
      </c>
      <c r="G135" s="21">
        <v>1614.69</v>
      </c>
      <c r="H135" s="21">
        <v>1783.96</v>
      </c>
      <c r="I135" s="21">
        <v>1611.2</v>
      </c>
      <c r="J135" s="21">
        <v>1632.74</v>
      </c>
      <c r="K135" s="21">
        <v>1539.17</v>
      </c>
      <c r="L135" s="21">
        <v>1536.47</v>
      </c>
      <c r="M135" s="21">
        <v>1389.17</v>
      </c>
      <c r="N135" s="21">
        <v>1533.08</v>
      </c>
      <c r="O135" s="21">
        <v>1610.61</v>
      </c>
      <c r="P135" s="21">
        <v>1510.72</v>
      </c>
      <c r="Q135" s="21">
        <v>7518.37</v>
      </c>
      <c r="R135" s="20">
        <v>116.22</v>
      </c>
      <c r="S135" s="20">
        <v>114.07</v>
      </c>
      <c r="T135" s="21">
        <v>123.77</v>
      </c>
      <c r="V135" s="1">
        <v>117.45</v>
      </c>
      <c r="W135" s="1">
        <v>121.54</v>
      </c>
      <c r="X135" s="1">
        <v>120.4</v>
      </c>
      <c r="Y135" s="1">
        <v>119.88</v>
      </c>
      <c r="Z135" s="1">
        <v>119.94</v>
      </c>
      <c r="AA135" s="1">
        <v>120.51</v>
      </c>
      <c r="AB135" s="1">
        <v>119.94</v>
      </c>
      <c r="AE135" s="1">
        <v>130.62</v>
      </c>
      <c r="AF135" s="1">
        <v>129.9</v>
      </c>
      <c r="AG135" s="1">
        <v>119.79</v>
      </c>
      <c r="AL135" s="1">
        <v>30</v>
      </c>
      <c r="AN135" s="1">
        <v>4138.3</v>
      </c>
      <c r="AP135" s="1">
        <v>4250</v>
      </c>
      <c r="AR135" s="1">
        <v>4015.58</v>
      </c>
      <c r="AS135" s="1">
        <v>4153.57</v>
      </c>
      <c r="AT135" s="1">
        <v>4003.43</v>
      </c>
      <c r="AU135" s="1">
        <v>4177.62</v>
      </c>
      <c r="AW135" s="1">
        <v>4219.3999999999996</v>
      </c>
      <c r="AX135" s="1">
        <v>122.49</v>
      </c>
      <c r="AY135" s="1">
        <v>4063.69</v>
      </c>
      <c r="AZ135" s="1">
        <v>4276.25</v>
      </c>
      <c r="BA135" s="1">
        <v>123.82</v>
      </c>
      <c r="BB135" s="1">
        <v>133.84</v>
      </c>
      <c r="BC135" s="1">
        <v>129.71</v>
      </c>
      <c r="BD135" s="1">
        <v>132.16</v>
      </c>
      <c r="BE135" s="1">
        <v>124.96</v>
      </c>
      <c r="BF135" s="1">
        <v>126.31</v>
      </c>
      <c r="BG135" s="1">
        <v>130.09</v>
      </c>
      <c r="BH135" s="1">
        <v>122.91</v>
      </c>
      <c r="BI135" s="1">
        <v>125.21</v>
      </c>
      <c r="BJ135" s="1">
        <v>131.53</v>
      </c>
      <c r="BK135" s="1">
        <v>115.92</v>
      </c>
      <c r="BL135" s="1">
        <v>116.13</v>
      </c>
      <c r="BN135" s="1">
        <v>116.05</v>
      </c>
    </row>
    <row r="136" spans="1:66" x14ac:dyDescent="0.3">
      <c r="A136" s="2"/>
      <c r="C136" s="14" t="str">
        <f t="shared" si="3"/>
        <v>202510</v>
      </c>
      <c r="D136" s="3">
        <v>45944</v>
      </c>
      <c r="E136" s="21">
        <v>1626.06</v>
      </c>
      <c r="F136" s="21">
        <v>1632.1</v>
      </c>
      <c r="G136" s="21">
        <v>1582.52</v>
      </c>
      <c r="H136" s="21">
        <v>1760.92</v>
      </c>
      <c r="I136" s="21">
        <v>1607.86</v>
      </c>
      <c r="J136" s="21">
        <v>1614.56</v>
      </c>
      <c r="K136" s="21">
        <v>1547.74</v>
      </c>
      <c r="L136" s="21">
        <v>1534.49</v>
      </c>
      <c r="M136" s="21">
        <v>1384.34</v>
      </c>
      <c r="N136" s="21">
        <v>1536.75</v>
      </c>
      <c r="O136" s="21">
        <v>1608.72</v>
      </c>
      <c r="P136" s="21">
        <v>1510.72</v>
      </c>
      <c r="Q136" s="21">
        <v>7543.06</v>
      </c>
      <c r="R136" s="20">
        <v>116.22</v>
      </c>
      <c r="S136" s="20">
        <v>108.5</v>
      </c>
      <c r="T136" s="21">
        <v>124.1</v>
      </c>
      <c r="V136" s="1">
        <v>117</v>
      </c>
      <c r="W136" s="1">
        <v>121.42</v>
      </c>
      <c r="X136" s="1">
        <v>120.4</v>
      </c>
      <c r="Y136" s="1">
        <v>119.05</v>
      </c>
      <c r="Z136" s="1">
        <v>119.07</v>
      </c>
      <c r="AA136" s="1">
        <v>120.51</v>
      </c>
      <c r="AB136" s="1">
        <v>119.94</v>
      </c>
      <c r="AE136" s="1">
        <v>131.28</v>
      </c>
      <c r="AF136" s="1">
        <v>129.87</v>
      </c>
      <c r="AG136" s="1">
        <v>119.34</v>
      </c>
      <c r="AL136" s="1">
        <v>30</v>
      </c>
      <c r="AN136" s="1">
        <v>4180.59</v>
      </c>
      <c r="AP136" s="1">
        <v>4223.8900000000003</v>
      </c>
      <c r="AQ136" s="1">
        <v>4254</v>
      </c>
      <c r="AR136" s="1">
        <v>3991.48</v>
      </c>
      <c r="AS136" s="1">
        <v>4153.57</v>
      </c>
      <c r="AT136" s="1">
        <v>4026.72</v>
      </c>
      <c r="AU136" s="1">
        <v>4177.62</v>
      </c>
      <c r="AW136" s="1">
        <v>4194.33</v>
      </c>
      <c r="AX136" s="1">
        <v>123.18</v>
      </c>
      <c r="AY136" s="1">
        <v>4032.57</v>
      </c>
      <c r="AZ136" s="1">
        <v>4271.49</v>
      </c>
      <c r="BA136" s="1">
        <v>122.34</v>
      </c>
      <c r="BB136" s="1">
        <v>133.47999999999999</v>
      </c>
      <c r="BC136" s="1">
        <v>130.63999999999999</v>
      </c>
      <c r="BD136" s="1">
        <v>132.19</v>
      </c>
      <c r="BE136" s="1">
        <v>124.94</v>
      </c>
      <c r="BF136" s="1">
        <v>126.3</v>
      </c>
      <c r="BG136" s="1">
        <v>132.09</v>
      </c>
      <c r="BH136" s="1">
        <v>124.04</v>
      </c>
      <c r="BI136" s="1">
        <v>124.51</v>
      </c>
      <c r="BJ136" s="1">
        <v>131.51</v>
      </c>
      <c r="BK136" s="1">
        <v>115.25</v>
      </c>
      <c r="BL136" s="1">
        <v>115.47</v>
      </c>
      <c r="BN136" s="1">
        <v>115.38</v>
      </c>
    </row>
    <row r="137" spans="1:66" x14ac:dyDescent="0.3">
      <c r="A137" s="2"/>
      <c r="C137" s="14" t="str">
        <f t="shared" si="3"/>
        <v>202510</v>
      </c>
      <c r="D137" s="3">
        <v>45943</v>
      </c>
      <c r="E137" s="21">
        <v>1626.06</v>
      </c>
      <c r="F137" s="21">
        <v>1632.1</v>
      </c>
      <c r="G137" s="21">
        <v>1582.52</v>
      </c>
      <c r="H137" s="21">
        <v>1793.83</v>
      </c>
      <c r="I137" s="21">
        <v>1634.16</v>
      </c>
      <c r="J137" s="21">
        <v>1623.37</v>
      </c>
      <c r="K137" s="21">
        <v>1534.83</v>
      </c>
      <c r="L137" s="21">
        <v>1519.29</v>
      </c>
      <c r="M137" s="21">
        <v>1372.28</v>
      </c>
      <c r="N137" s="21">
        <v>1505.68</v>
      </c>
      <c r="O137" s="21">
        <v>1609.23</v>
      </c>
      <c r="P137" s="21">
        <v>1543.56</v>
      </c>
      <c r="Q137" s="21">
        <v>7543.06</v>
      </c>
      <c r="R137" s="20">
        <v>116.22</v>
      </c>
      <c r="S137" s="20">
        <v>112.96</v>
      </c>
      <c r="T137" s="21">
        <v>123.71</v>
      </c>
      <c r="V137" s="1">
        <v>116.72</v>
      </c>
      <c r="W137" s="1">
        <v>122.04</v>
      </c>
      <c r="X137" s="1">
        <v>120.4</v>
      </c>
      <c r="Y137" s="1">
        <v>120.07</v>
      </c>
      <c r="Z137" s="1">
        <v>120.07</v>
      </c>
      <c r="AA137" s="1">
        <v>120.51</v>
      </c>
      <c r="AB137" s="1">
        <v>119.94</v>
      </c>
      <c r="AE137" s="1">
        <v>131.36000000000001</v>
      </c>
      <c r="AF137" s="1">
        <v>129.35</v>
      </c>
      <c r="AG137" s="1">
        <v>120.36</v>
      </c>
      <c r="AJ137" s="1">
        <v>45</v>
      </c>
      <c r="AL137" s="1">
        <v>30</v>
      </c>
      <c r="AN137" s="1">
        <v>4180.59</v>
      </c>
      <c r="AP137" s="1">
        <v>4220.63</v>
      </c>
      <c r="AQ137" s="1">
        <v>4254</v>
      </c>
      <c r="AR137" s="1">
        <v>3975.44</v>
      </c>
      <c r="AS137" s="1">
        <v>4153.57</v>
      </c>
      <c r="AT137" s="1">
        <v>4026.72</v>
      </c>
      <c r="AU137" s="1">
        <v>4108.76</v>
      </c>
      <c r="AW137" s="1">
        <v>4177.62</v>
      </c>
      <c r="AX137" s="1">
        <v>122.29</v>
      </c>
      <c r="AY137" s="1">
        <v>4021.34</v>
      </c>
      <c r="AZ137" s="1">
        <v>4254.75</v>
      </c>
      <c r="BA137" s="1">
        <v>122.33</v>
      </c>
      <c r="BB137" s="1">
        <v>134.57</v>
      </c>
      <c r="BC137" s="1">
        <v>130.80000000000001</v>
      </c>
      <c r="BD137" s="1">
        <v>131.9</v>
      </c>
      <c r="BE137" s="1">
        <v>124.75</v>
      </c>
      <c r="BF137" s="1">
        <v>126.28</v>
      </c>
      <c r="BG137" s="1">
        <v>132.09</v>
      </c>
      <c r="BH137" s="1">
        <v>122.54</v>
      </c>
      <c r="BI137" s="1">
        <v>124.01</v>
      </c>
      <c r="BJ137" s="1">
        <v>130.16999999999999</v>
      </c>
      <c r="BK137" s="1">
        <v>114.48</v>
      </c>
      <c r="BL137" s="1">
        <v>114.47</v>
      </c>
      <c r="BN137" s="1">
        <v>114.48</v>
      </c>
    </row>
    <row r="138" spans="1:66" x14ac:dyDescent="0.3">
      <c r="A138" s="2"/>
      <c r="C138" s="14" t="str">
        <f t="shared" si="3"/>
        <v>202510</v>
      </c>
      <c r="D138" s="3">
        <v>45940</v>
      </c>
      <c r="E138" s="21">
        <v>1617.38</v>
      </c>
      <c r="F138" s="21">
        <v>1577.22</v>
      </c>
      <c r="G138" s="21">
        <v>1571.24</v>
      </c>
      <c r="H138" s="21">
        <v>1806.99</v>
      </c>
      <c r="I138" s="21">
        <v>1617.71</v>
      </c>
      <c r="J138" s="21">
        <v>1623.37</v>
      </c>
      <c r="K138" s="21">
        <v>1534.83</v>
      </c>
      <c r="L138" s="21">
        <v>1521.31</v>
      </c>
      <c r="M138" s="21">
        <v>1364.17</v>
      </c>
      <c r="N138" s="21">
        <v>1509.85</v>
      </c>
      <c r="O138" s="21">
        <v>1615.51</v>
      </c>
      <c r="P138" s="21">
        <v>1541.57</v>
      </c>
      <c r="Q138" s="21">
        <v>7455.24</v>
      </c>
      <c r="R138" s="20">
        <v>115.56</v>
      </c>
      <c r="S138" s="20">
        <v>114.14</v>
      </c>
      <c r="T138" s="21">
        <v>123.16</v>
      </c>
      <c r="V138" s="1">
        <v>115.86</v>
      </c>
      <c r="W138" s="1">
        <v>121.79</v>
      </c>
      <c r="X138" s="1">
        <v>120.4</v>
      </c>
      <c r="Y138" s="1">
        <v>119</v>
      </c>
      <c r="Z138" s="1">
        <v>119.73</v>
      </c>
      <c r="AA138" s="1">
        <v>119.81</v>
      </c>
      <c r="AB138" s="1">
        <v>119.94</v>
      </c>
      <c r="AE138" s="1">
        <v>131.11000000000001</v>
      </c>
      <c r="AF138" s="1">
        <v>129.27000000000001</v>
      </c>
      <c r="AG138" s="1">
        <v>123.19</v>
      </c>
      <c r="AJ138" s="1">
        <v>45</v>
      </c>
      <c r="AN138" s="1">
        <v>4180.59</v>
      </c>
      <c r="AP138" s="1">
        <v>4220.63</v>
      </c>
      <c r="AQ138" s="1">
        <v>4254</v>
      </c>
      <c r="AR138" s="1">
        <v>3975.44</v>
      </c>
      <c r="AS138" s="1">
        <v>4142.18</v>
      </c>
      <c r="AT138" s="1">
        <v>4038.37</v>
      </c>
      <c r="AU138" s="1">
        <v>4062.84</v>
      </c>
      <c r="AW138" s="1">
        <v>4186.17</v>
      </c>
      <c r="AX138" s="1">
        <v>122.23</v>
      </c>
      <c r="AY138" s="1">
        <v>3996.54</v>
      </c>
      <c r="AZ138" s="1">
        <v>4248.8500000000004</v>
      </c>
      <c r="BA138" s="1">
        <v>123.87</v>
      </c>
      <c r="BB138" s="1">
        <v>134.30000000000001</v>
      </c>
      <c r="BC138" s="1">
        <v>128.13</v>
      </c>
      <c r="BD138" s="1">
        <v>131.38</v>
      </c>
      <c r="BE138" s="1">
        <v>124.86</v>
      </c>
      <c r="BF138" s="1">
        <v>125.01</v>
      </c>
      <c r="BG138" s="1">
        <v>132.09</v>
      </c>
      <c r="BH138" s="1">
        <v>123.1</v>
      </c>
      <c r="BI138" s="1">
        <v>124.01</v>
      </c>
      <c r="BJ138" s="1">
        <v>130.52000000000001</v>
      </c>
      <c r="BK138" s="1">
        <v>116.25</v>
      </c>
      <c r="BL138" s="1">
        <v>116.13</v>
      </c>
      <c r="BN138" s="1">
        <v>116.38</v>
      </c>
    </row>
    <row r="139" spans="1:66" x14ac:dyDescent="0.3">
      <c r="A139" s="2"/>
      <c r="C139" s="14" t="str">
        <f t="shared" si="3"/>
        <v>202510</v>
      </c>
      <c r="D139" s="3">
        <v>45939</v>
      </c>
      <c r="E139" s="21">
        <v>1614.9</v>
      </c>
      <c r="F139" s="21">
        <v>1571.8</v>
      </c>
      <c r="G139" s="21">
        <v>1594.95</v>
      </c>
      <c r="H139" s="21">
        <v>1806.99</v>
      </c>
      <c r="I139" s="21">
        <v>1625.25</v>
      </c>
      <c r="J139" s="21">
        <v>1623.37</v>
      </c>
      <c r="K139" s="21">
        <v>1521.32</v>
      </c>
      <c r="L139" s="21">
        <v>1521.31</v>
      </c>
      <c r="M139" s="21">
        <v>1386.55</v>
      </c>
      <c r="N139" s="21">
        <v>1501.29</v>
      </c>
      <c r="O139" s="21">
        <v>1574.28</v>
      </c>
      <c r="P139" s="21">
        <v>1568.76</v>
      </c>
      <c r="Q139" s="21">
        <v>7455.24</v>
      </c>
      <c r="R139" s="20">
        <v>115.23</v>
      </c>
      <c r="S139" s="20">
        <v>114</v>
      </c>
      <c r="T139" s="21">
        <v>122.38</v>
      </c>
      <c r="V139" s="1">
        <v>115.6</v>
      </c>
      <c r="W139" s="1">
        <v>121.42</v>
      </c>
      <c r="X139" s="1">
        <v>120.53</v>
      </c>
      <c r="Y139" s="1">
        <v>118.35</v>
      </c>
      <c r="Z139" s="1">
        <v>119.06</v>
      </c>
      <c r="AA139" s="1">
        <v>120.07</v>
      </c>
      <c r="AB139" s="1">
        <v>120.16</v>
      </c>
      <c r="AE139" s="1">
        <v>129.81</v>
      </c>
      <c r="AF139" s="1">
        <v>129</v>
      </c>
      <c r="AG139" s="1">
        <v>122.74</v>
      </c>
      <c r="AH139" s="1">
        <v>30</v>
      </c>
      <c r="AJ139" s="1">
        <v>45</v>
      </c>
      <c r="AN139" s="1">
        <v>4180.59</v>
      </c>
      <c r="AP139" s="1">
        <v>4203</v>
      </c>
      <c r="AQ139" s="1">
        <v>4216</v>
      </c>
      <c r="AR139" s="1">
        <v>3975.44</v>
      </c>
      <c r="AS139" s="1">
        <v>4142.18</v>
      </c>
      <c r="AT139" s="1">
        <v>4038.37</v>
      </c>
      <c r="AU139" s="1">
        <v>4062.84</v>
      </c>
      <c r="AW139" s="1">
        <v>4189.0200000000004</v>
      </c>
      <c r="AX139" s="1">
        <v>121.32</v>
      </c>
      <c r="AY139" s="1">
        <v>3996.54</v>
      </c>
      <c r="AZ139" s="1">
        <v>4248.8500000000004</v>
      </c>
      <c r="BA139" s="1">
        <v>123.81</v>
      </c>
      <c r="BB139" s="1">
        <v>133.62</v>
      </c>
      <c r="BC139" s="1">
        <v>127.49</v>
      </c>
      <c r="BD139" s="1">
        <v>130.47</v>
      </c>
      <c r="BE139" s="1">
        <v>124.19</v>
      </c>
      <c r="BF139" s="1">
        <v>124.72</v>
      </c>
      <c r="BG139" s="1">
        <v>129.71</v>
      </c>
      <c r="BH139" s="1">
        <v>122.73</v>
      </c>
      <c r="BI139" s="1">
        <v>124.01</v>
      </c>
      <c r="BJ139" s="1">
        <v>130.5</v>
      </c>
      <c r="BK139" s="1">
        <v>114.58</v>
      </c>
      <c r="BL139" s="1">
        <v>114.47</v>
      </c>
      <c r="BN139" s="1">
        <v>114.72</v>
      </c>
    </row>
    <row r="140" spans="1:66" x14ac:dyDescent="0.3">
      <c r="A140" s="2"/>
      <c r="C140" s="14" t="str">
        <f t="shared" si="3"/>
        <v>202510</v>
      </c>
      <c r="D140" s="3">
        <v>45938</v>
      </c>
      <c r="E140" s="21">
        <v>1619.86</v>
      </c>
      <c r="F140" s="21">
        <v>1570.9</v>
      </c>
      <c r="G140" s="21">
        <v>1580.48</v>
      </c>
      <c r="H140" s="21">
        <v>1877.82</v>
      </c>
      <c r="I140" s="21">
        <v>1596.78</v>
      </c>
      <c r="J140" s="21">
        <v>1603.98</v>
      </c>
      <c r="K140" s="21">
        <v>1544.79</v>
      </c>
      <c r="L140" s="21">
        <v>1515.34</v>
      </c>
      <c r="M140" s="21">
        <v>1386.39</v>
      </c>
      <c r="N140" s="21">
        <v>1514.21</v>
      </c>
      <c r="O140" s="21">
        <v>1545.01</v>
      </c>
      <c r="P140" s="21">
        <v>1541.57</v>
      </c>
      <c r="Q140" s="21">
        <v>7455.24</v>
      </c>
      <c r="R140" s="20">
        <v>115.23</v>
      </c>
      <c r="S140" s="20">
        <v>113.71</v>
      </c>
      <c r="T140" s="21">
        <v>121.41</v>
      </c>
      <c r="V140" s="1">
        <v>115.19</v>
      </c>
      <c r="W140" s="1">
        <v>120.48</v>
      </c>
      <c r="X140" s="1">
        <v>120.53</v>
      </c>
      <c r="Y140" s="1">
        <v>118.05</v>
      </c>
      <c r="Z140" s="1">
        <v>118.06</v>
      </c>
      <c r="AA140" s="1">
        <v>119.89</v>
      </c>
      <c r="AB140" s="1">
        <v>120.16</v>
      </c>
      <c r="AE140" s="1">
        <v>129.81</v>
      </c>
      <c r="AF140" s="1">
        <v>128.72</v>
      </c>
      <c r="AG140" s="1">
        <v>122.74</v>
      </c>
      <c r="AH140" s="1">
        <v>30</v>
      </c>
      <c r="AJ140" s="1">
        <v>45</v>
      </c>
      <c r="AN140" s="1">
        <v>4175</v>
      </c>
      <c r="AP140" s="1">
        <v>4203.8900000000003</v>
      </c>
      <c r="AQ140" s="1">
        <v>4216</v>
      </c>
      <c r="AR140" s="1">
        <v>3975.44</v>
      </c>
      <c r="AS140" s="1">
        <v>4105.04</v>
      </c>
      <c r="AT140" s="1">
        <v>4038.37</v>
      </c>
      <c r="AU140" s="1">
        <v>4062.84</v>
      </c>
      <c r="AW140" s="1">
        <v>4190.21</v>
      </c>
      <c r="AX140" s="1">
        <v>121.32</v>
      </c>
      <c r="AY140" s="1">
        <v>3996.54</v>
      </c>
      <c r="AZ140" s="1">
        <v>4257.74</v>
      </c>
      <c r="BA140" s="1">
        <v>123.51</v>
      </c>
      <c r="BB140" s="1">
        <v>133.41999999999999</v>
      </c>
      <c r="BC140" s="1">
        <v>127.82</v>
      </c>
      <c r="BD140" s="1">
        <v>130.33000000000001</v>
      </c>
      <c r="BE140" s="1">
        <v>123.84</v>
      </c>
      <c r="BF140" s="1">
        <v>124.71</v>
      </c>
      <c r="BG140" s="1">
        <v>129.71</v>
      </c>
      <c r="BH140" s="1">
        <v>122.11</v>
      </c>
      <c r="BI140" s="1">
        <v>124.22</v>
      </c>
      <c r="BJ140" s="1">
        <v>130.65</v>
      </c>
      <c r="BK140" s="1">
        <v>113.92</v>
      </c>
      <c r="BL140" s="1">
        <v>114.13</v>
      </c>
      <c r="BN140" s="1">
        <v>114.05</v>
      </c>
    </row>
    <row r="141" spans="1:66" x14ac:dyDescent="0.3">
      <c r="A141" s="2"/>
      <c r="C141" s="14" t="str">
        <f t="shared" si="3"/>
        <v>202510</v>
      </c>
      <c r="D141" s="3">
        <v>45937</v>
      </c>
      <c r="E141" s="21">
        <v>1622.34</v>
      </c>
      <c r="F141" s="21">
        <v>1571.8</v>
      </c>
      <c r="G141" s="21">
        <v>1594.95</v>
      </c>
      <c r="H141" s="21">
        <v>1910.73</v>
      </c>
      <c r="I141" s="21">
        <v>1596.78</v>
      </c>
      <c r="J141" s="21">
        <v>1603.98</v>
      </c>
      <c r="K141" s="21">
        <v>1544.79</v>
      </c>
      <c r="L141" s="21">
        <v>1544.21</v>
      </c>
      <c r="M141" s="21">
        <v>1394.38</v>
      </c>
      <c r="N141" s="21">
        <v>1516.5</v>
      </c>
      <c r="O141" s="21">
        <v>1551.5</v>
      </c>
      <c r="P141" s="21">
        <v>1535.29</v>
      </c>
      <c r="Q141" s="21">
        <v>7493.69</v>
      </c>
      <c r="R141" s="20">
        <v>115.23</v>
      </c>
      <c r="S141" s="20">
        <v>113.14</v>
      </c>
      <c r="T141" s="21">
        <v>120.44</v>
      </c>
      <c r="V141" s="1">
        <v>114.97</v>
      </c>
      <c r="W141" s="1">
        <v>121.17</v>
      </c>
      <c r="X141" s="1">
        <v>120.51</v>
      </c>
      <c r="Y141" s="1">
        <v>116.93</v>
      </c>
      <c r="Z141" s="1">
        <v>117.07</v>
      </c>
      <c r="AA141" s="1">
        <v>119.52</v>
      </c>
      <c r="AB141" s="1">
        <v>119.92</v>
      </c>
      <c r="AE141" s="1">
        <v>129.5</v>
      </c>
      <c r="AF141" s="1">
        <v>128.18</v>
      </c>
      <c r="AG141" s="1">
        <v>119.92</v>
      </c>
      <c r="AH141" s="1">
        <v>30</v>
      </c>
      <c r="AJ141" s="1">
        <v>45</v>
      </c>
      <c r="AN141" s="1">
        <v>4170.53</v>
      </c>
      <c r="AP141" s="1">
        <v>4205</v>
      </c>
      <c r="AQ141" s="1">
        <v>4211.9799999999996</v>
      </c>
      <c r="AR141" s="1">
        <v>4013.21</v>
      </c>
      <c r="AS141" s="1">
        <v>4105.04</v>
      </c>
      <c r="AU141" s="1">
        <v>4062.84</v>
      </c>
      <c r="AW141" s="1">
        <v>4192.91</v>
      </c>
      <c r="AX141" s="1">
        <v>120.65</v>
      </c>
      <c r="AY141" s="1">
        <v>3967.48</v>
      </c>
      <c r="AZ141" s="1">
        <v>4257.74</v>
      </c>
      <c r="BA141" s="1">
        <v>123.29</v>
      </c>
      <c r="BB141" s="1">
        <v>132.12</v>
      </c>
      <c r="BC141" s="1">
        <v>127.33</v>
      </c>
      <c r="BD141" s="1">
        <v>129.76</v>
      </c>
      <c r="BE141" s="1">
        <v>124.15</v>
      </c>
      <c r="BF141" s="1">
        <v>121.61</v>
      </c>
      <c r="BG141" s="1">
        <v>128.85</v>
      </c>
      <c r="BH141" s="1">
        <v>121.08</v>
      </c>
      <c r="BI141" s="1">
        <v>123.95</v>
      </c>
      <c r="BJ141" s="1">
        <v>129.9</v>
      </c>
      <c r="BK141" s="1">
        <v>113.25</v>
      </c>
      <c r="BL141" s="1">
        <v>113.13</v>
      </c>
      <c r="BN141" s="1">
        <v>113.38</v>
      </c>
    </row>
    <row r="142" spans="1:66" x14ac:dyDescent="0.3">
      <c r="A142" s="2"/>
      <c r="C142" s="14" t="str">
        <f t="shared" si="3"/>
        <v>202510</v>
      </c>
      <c r="D142" s="3">
        <v>45936</v>
      </c>
      <c r="E142" s="21">
        <v>1622.34</v>
      </c>
      <c r="F142" s="21">
        <v>1571.8</v>
      </c>
      <c r="G142" s="21">
        <v>1592.48</v>
      </c>
      <c r="H142" s="21">
        <v>1932.06</v>
      </c>
      <c r="I142" s="21">
        <v>1599.64</v>
      </c>
      <c r="J142" s="21">
        <v>1593.52</v>
      </c>
      <c r="K142" s="21">
        <v>1552.79</v>
      </c>
      <c r="L142" s="21">
        <v>1542.35</v>
      </c>
      <c r="M142" s="21">
        <v>1420.65</v>
      </c>
      <c r="N142" s="21">
        <v>1565.05</v>
      </c>
      <c r="O142" s="21">
        <v>1557.71</v>
      </c>
      <c r="P142" s="21">
        <v>1535.29</v>
      </c>
      <c r="Q142" s="21">
        <v>7493.69</v>
      </c>
      <c r="R142" s="20">
        <v>114.31</v>
      </c>
      <c r="S142" s="20">
        <v>112.86</v>
      </c>
      <c r="T142" s="21">
        <v>120.26</v>
      </c>
      <c r="V142" s="1">
        <v>114.41</v>
      </c>
      <c r="W142" s="1">
        <v>121.29</v>
      </c>
      <c r="X142" s="1">
        <v>120.51</v>
      </c>
      <c r="Y142" s="1">
        <v>116.93</v>
      </c>
      <c r="Z142" s="1">
        <v>117.07</v>
      </c>
      <c r="AA142" s="1">
        <v>117.49</v>
      </c>
      <c r="AB142" s="1">
        <v>119.92</v>
      </c>
      <c r="AE142" s="1">
        <v>130.30000000000001</v>
      </c>
      <c r="AF142" s="1">
        <v>127.69</v>
      </c>
      <c r="AG142" s="1">
        <v>119.92</v>
      </c>
      <c r="AH142" s="1">
        <v>30</v>
      </c>
      <c r="AN142" s="1">
        <v>4170.53</v>
      </c>
      <c r="AP142" s="1">
        <v>4190</v>
      </c>
      <c r="AQ142" s="1">
        <v>4211.9799999999996</v>
      </c>
      <c r="AR142" s="1">
        <v>3945.7</v>
      </c>
      <c r="AS142" s="1">
        <v>4105.04</v>
      </c>
      <c r="AU142" s="1">
        <v>4081.41</v>
      </c>
      <c r="AW142" s="1">
        <v>4206.74</v>
      </c>
      <c r="AX142" s="1">
        <v>120.95</v>
      </c>
      <c r="AY142" s="1">
        <v>3949.75</v>
      </c>
      <c r="AZ142" s="1">
        <v>4222.1899999999996</v>
      </c>
      <c r="BA142" s="1">
        <v>123.44</v>
      </c>
      <c r="BB142" s="1">
        <v>132.72</v>
      </c>
      <c r="BC142" s="1">
        <v>127.28</v>
      </c>
      <c r="BD142" s="1">
        <v>130.34</v>
      </c>
      <c r="BE142" s="1">
        <v>123.09</v>
      </c>
      <c r="BF142" s="1">
        <v>120.95</v>
      </c>
      <c r="BG142" s="1">
        <v>128.85</v>
      </c>
      <c r="BH142" s="1">
        <v>122.02</v>
      </c>
      <c r="BI142" s="1">
        <v>123.95</v>
      </c>
      <c r="BJ142" s="1">
        <v>129.88</v>
      </c>
      <c r="BK142" s="1">
        <v>112.75</v>
      </c>
      <c r="BL142" s="1">
        <v>112.64</v>
      </c>
      <c r="BN142" s="1">
        <v>112.88</v>
      </c>
    </row>
    <row r="143" spans="1:66" x14ac:dyDescent="0.3">
      <c r="A143" s="2"/>
      <c r="C143" s="14" t="str">
        <f t="shared" si="3"/>
        <v>202510</v>
      </c>
      <c r="D143" s="3">
        <v>45933</v>
      </c>
      <c r="E143" s="21">
        <v>1629.78</v>
      </c>
      <c r="F143" s="21">
        <v>1571.8</v>
      </c>
      <c r="G143" s="21">
        <v>1592.48</v>
      </c>
      <c r="H143" s="21">
        <v>1953.92</v>
      </c>
      <c r="I143" s="21">
        <v>1596.78</v>
      </c>
      <c r="J143" s="21">
        <v>1593.52</v>
      </c>
      <c r="K143" s="21">
        <v>1552.79</v>
      </c>
      <c r="L143" s="21">
        <v>1520.06</v>
      </c>
      <c r="M143" s="21">
        <v>1418.72</v>
      </c>
      <c r="N143" s="21">
        <v>1565.92</v>
      </c>
      <c r="O143" s="21">
        <v>1581.38</v>
      </c>
      <c r="P143" s="21">
        <v>1550.31</v>
      </c>
      <c r="Q143" s="21">
        <v>7493.69</v>
      </c>
      <c r="R143" s="20">
        <v>114.31</v>
      </c>
      <c r="S143" s="20">
        <v>112.86</v>
      </c>
      <c r="T143" s="21">
        <v>120.4</v>
      </c>
      <c r="V143" s="1">
        <v>114.5</v>
      </c>
      <c r="W143" s="1">
        <v>121.29</v>
      </c>
      <c r="X143" s="1">
        <v>120.03</v>
      </c>
      <c r="Y143" s="1">
        <v>116.73</v>
      </c>
      <c r="Z143" s="1">
        <v>116.51</v>
      </c>
      <c r="AA143" s="1">
        <v>117.49</v>
      </c>
      <c r="AB143" s="1">
        <v>119.72</v>
      </c>
      <c r="AE143" s="1">
        <v>129.81</v>
      </c>
      <c r="AF143" s="1">
        <v>128.05000000000001</v>
      </c>
      <c r="AG143" s="1">
        <v>119.92</v>
      </c>
      <c r="AH143" s="1">
        <v>30</v>
      </c>
      <c r="AN143" s="1">
        <v>4170.53</v>
      </c>
      <c r="AO143" s="1">
        <v>7</v>
      </c>
      <c r="AP143" s="1">
        <v>4190</v>
      </c>
      <c r="AQ143" s="1">
        <v>4206.99</v>
      </c>
      <c r="AR143" s="1">
        <v>3945.7</v>
      </c>
      <c r="AS143" s="1">
        <v>4105.04</v>
      </c>
      <c r="AT143" s="1">
        <v>4101.32</v>
      </c>
      <c r="AU143" s="1">
        <v>4081.41</v>
      </c>
      <c r="AW143" s="1">
        <v>4199.8999999999996</v>
      </c>
      <c r="AX143" s="1">
        <v>121.3</v>
      </c>
      <c r="AY143" s="1">
        <v>4014.57</v>
      </c>
      <c r="AZ143" s="1">
        <v>4275.5200000000004</v>
      </c>
      <c r="BA143" s="1">
        <v>122.94</v>
      </c>
      <c r="BB143" s="1">
        <v>132.31</v>
      </c>
      <c r="BC143" s="1">
        <v>127.09</v>
      </c>
      <c r="BD143" s="1">
        <v>130.07</v>
      </c>
      <c r="BE143" s="1">
        <v>122.06</v>
      </c>
      <c r="BF143" s="1">
        <v>123.15</v>
      </c>
      <c r="BG143" s="1">
        <v>128.91</v>
      </c>
      <c r="BH143" s="1">
        <v>122.6</v>
      </c>
      <c r="BI143" s="1">
        <v>124.15</v>
      </c>
      <c r="BJ143" s="1">
        <v>129.41</v>
      </c>
      <c r="BK143" s="1">
        <v>112.75</v>
      </c>
      <c r="BL143" s="1">
        <v>112.64</v>
      </c>
      <c r="BN143" s="1">
        <v>112.88</v>
      </c>
    </row>
    <row r="144" spans="1:66" x14ac:dyDescent="0.3">
      <c r="A144" s="2"/>
      <c r="C144" s="14" t="str">
        <f t="shared" si="3"/>
        <v>202510</v>
      </c>
      <c r="D144" s="3">
        <v>45932</v>
      </c>
      <c r="E144" s="21">
        <v>1606.21</v>
      </c>
      <c r="F144" s="21">
        <v>1577.75</v>
      </c>
      <c r="G144" s="21">
        <v>1587.54</v>
      </c>
      <c r="H144" s="21">
        <v>1918.89</v>
      </c>
      <c r="I144" s="21">
        <v>1601.79</v>
      </c>
      <c r="J144" s="21">
        <v>1597.1</v>
      </c>
      <c r="K144" s="21">
        <v>1552.79</v>
      </c>
      <c r="L144" s="21">
        <v>1508.54</v>
      </c>
      <c r="M144" s="21">
        <v>1410.21</v>
      </c>
      <c r="N144" s="21">
        <v>1561.73</v>
      </c>
      <c r="O144" s="21">
        <v>1550.76</v>
      </c>
      <c r="P144" s="21">
        <v>1550.31</v>
      </c>
      <c r="Q144" s="21">
        <v>7481.19</v>
      </c>
      <c r="R144" s="20">
        <v>113.65</v>
      </c>
      <c r="S144" s="20">
        <v>112.36</v>
      </c>
      <c r="T144" s="21">
        <v>120.4</v>
      </c>
      <c r="V144" s="1">
        <v>114.27</v>
      </c>
      <c r="W144" s="1">
        <v>120.75</v>
      </c>
      <c r="X144" s="1">
        <v>119.53</v>
      </c>
      <c r="Y144" s="1">
        <v>115.8</v>
      </c>
      <c r="Z144" s="1">
        <v>116.07</v>
      </c>
      <c r="AA144" s="1">
        <v>117.33</v>
      </c>
      <c r="AB144" s="1">
        <v>119.23</v>
      </c>
      <c r="AE144" s="1">
        <v>129.47999999999999</v>
      </c>
      <c r="AF144" s="1">
        <v>128.69</v>
      </c>
      <c r="AG144" s="1">
        <v>119.79</v>
      </c>
      <c r="AH144" s="1">
        <v>30</v>
      </c>
      <c r="AN144" s="1">
        <v>4170.53</v>
      </c>
      <c r="AO144" s="1">
        <v>7</v>
      </c>
      <c r="AP144" s="1">
        <v>4194.38</v>
      </c>
      <c r="AQ144" s="1">
        <v>4240.4799999999996</v>
      </c>
      <c r="AR144" s="1">
        <v>3945.7</v>
      </c>
      <c r="AS144" s="1">
        <v>4105.04</v>
      </c>
      <c r="AT144" s="1">
        <v>4101.32</v>
      </c>
      <c r="AU144" s="1">
        <v>4081.41</v>
      </c>
      <c r="AW144" s="1">
        <v>4199.8999999999996</v>
      </c>
      <c r="AX144" s="1">
        <v>120.26</v>
      </c>
      <c r="AY144" s="1">
        <v>4014.57</v>
      </c>
      <c r="AZ144" s="1">
        <v>4275.5200000000004</v>
      </c>
      <c r="BA144" s="1">
        <v>121.14</v>
      </c>
      <c r="BB144" s="1">
        <v>129.85</v>
      </c>
      <c r="BC144" s="1">
        <v>126.53</v>
      </c>
      <c r="BD144" s="1">
        <v>129.93</v>
      </c>
      <c r="BE144" s="1">
        <v>121.65</v>
      </c>
      <c r="BF144" s="1">
        <v>121.42</v>
      </c>
      <c r="BG144" s="1">
        <v>128.91</v>
      </c>
      <c r="BH144" s="1">
        <v>123.1</v>
      </c>
      <c r="BI144" s="1">
        <v>122.33</v>
      </c>
      <c r="BJ144" s="1">
        <v>128.80000000000001</v>
      </c>
      <c r="BK144" s="1">
        <v>112.08</v>
      </c>
      <c r="BL144" s="1">
        <v>111.97</v>
      </c>
      <c r="BN144" s="1">
        <v>112.22</v>
      </c>
    </row>
    <row r="145" spans="1:66" x14ac:dyDescent="0.3">
      <c r="A145" s="2"/>
      <c r="C145" s="14" t="str">
        <f t="shared" si="3"/>
        <v>202510</v>
      </c>
      <c r="D145" s="3">
        <v>45931</v>
      </c>
      <c r="E145" s="21">
        <v>1586.37</v>
      </c>
      <c r="F145" s="21">
        <v>1577.19</v>
      </c>
      <c r="G145" s="21">
        <v>1580.13</v>
      </c>
      <c r="H145" s="21">
        <v>1934.17</v>
      </c>
      <c r="I145" s="21">
        <v>1610.89</v>
      </c>
      <c r="J145" s="21">
        <v>1597.1</v>
      </c>
      <c r="K145" s="21">
        <v>1512.79</v>
      </c>
      <c r="L145" s="21">
        <v>1512.15</v>
      </c>
      <c r="M145" s="21">
        <v>1402.91</v>
      </c>
      <c r="N145" s="21">
        <v>1571.18</v>
      </c>
      <c r="O145" s="21">
        <v>1562.9</v>
      </c>
      <c r="P145" s="21">
        <v>1540.31</v>
      </c>
      <c r="Q145" s="21">
        <v>7481.19</v>
      </c>
      <c r="R145" s="20">
        <v>113.65</v>
      </c>
      <c r="S145" s="20">
        <v>112.07</v>
      </c>
      <c r="T145" s="21">
        <v>120.4</v>
      </c>
      <c r="V145" s="1">
        <v>114.27</v>
      </c>
      <c r="W145" s="1">
        <v>120.75</v>
      </c>
      <c r="X145" s="1">
        <v>119.65</v>
      </c>
      <c r="Y145" s="1">
        <v>114.82</v>
      </c>
      <c r="Z145" s="1">
        <v>115.4</v>
      </c>
      <c r="AA145" s="1">
        <v>117.33</v>
      </c>
      <c r="AB145" s="1">
        <v>119.34</v>
      </c>
      <c r="AE145" s="1">
        <v>129.47999999999999</v>
      </c>
      <c r="AF145" s="1">
        <v>126.91</v>
      </c>
      <c r="AG145" s="1">
        <v>117.79</v>
      </c>
      <c r="AH145" s="1">
        <v>30</v>
      </c>
      <c r="AO145" s="1">
        <v>7</v>
      </c>
      <c r="AP145" s="1">
        <v>4183.75</v>
      </c>
      <c r="AQ145" s="1">
        <v>4240.4799999999996</v>
      </c>
      <c r="AR145" s="1">
        <v>3945.7</v>
      </c>
      <c r="AS145" s="1">
        <v>4095.83</v>
      </c>
      <c r="AT145" s="1">
        <v>4092.03</v>
      </c>
      <c r="AU145" s="1">
        <v>4052.72</v>
      </c>
      <c r="AW145" s="1">
        <v>4195.03</v>
      </c>
      <c r="AX145" s="1">
        <v>120.24</v>
      </c>
      <c r="AY145" s="1">
        <v>4014.57</v>
      </c>
      <c r="BA145" s="1">
        <v>121.14</v>
      </c>
      <c r="BB145" s="1">
        <v>130.24</v>
      </c>
      <c r="BC145" s="1">
        <v>124.83</v>
      </c>
      <c r="BD145" s="1">
        <v>126.99</v>
      </c>
      <c r="BE145" s="1">
        <v>122.13</v>
      </c>
      <c r="BF145" s="1">
        <v>120.43</v>
      </c>
      <c r="BG145" s="1">
        <v>128.91</v>
      </c>
      <c r="BH145" s="1">
        <v>122.81</v>
      </c>
      <c r="BI145" s="1">
        <v>121.95</v>
      </c>
      <c r="BJ145" s="1">
        <v>128.78</v>
      </c>
      <c r="BK145" s="1">
        <v>110.92</v>
      </c>
      <c r="BL145" s="1">
        <v>111.14</v>
      </c>
      <c r="BN145" s="1">
        <v>111.05</v>
      </c>
    </row>
    <row r="146" spans="1:66" x14ac:dyDescent="0.3">
      <c r="A146" s="2"/>
      <c r="C146" s="14" t="str">
        <f t="shared" si="3"/>
        <v>20259</v>
      </c>
      <c r="D146" s="3">
        <v>45930</v>
      </c>
      <c r="E146" s="21">
        <v>1596.57</v>
      </c>
      <c r="F146" s="21">
        <v>1590.49</v>
      </c>
      <c r="G146" s="21">
        <v>1585.52</v>
      </c>
      <c r="H146" s="21">
        <v>1906.81</v>
      </c>
      <c r="I146" s="21">
        <v>1614.53</v>
      </c>
      <c r="J146" s="21">
        <v>1600.59</v>
      </c>
      <c r="K146" s="21">
        <v>1545.02</v>
      </c>
      <c r="L146" s="21">
        <v>1525.28</v>
      </c>
      <c r="M146" s="21">
        <v>1404.08</v>
      </c>
      <c r="N146" s="21">
        <v>1583.14</v>
      </c>
      <c r="O146" s="21">
        <v>1570.87</v>
      </c>
      <c r="P146" s="21">
        <v>1550.52</v>
      </c>
      <c r="Q146" s="21">
        <v>7569.45</v>
      </c>
      <c r="R146" s="20">
        <v>113.67</v>
      </c>
      <c r="S146" s="20">
        <v>116.1</v>
      </c>
      <c r="T146" s="21">
        <v>120.41</v>
      </c>
      <c r="V146" s="1">
        <v>115.01</v>
      </c>
      <c r="W146" s="1">
        <v>121.11</v>
      </c>
      <c r="X146" s="1">
        <v>120.41</v>
      </c>
      <c r="Y146" s="1">
        <v>115.82</v>
      </c>
      <c r="Z146" s="1">
        <v>116.07</v>
      </c>
      <c r="AA146" s="1">
        <v>117.64</v>
      </c>
      <c r="AB146" s="1">
        <v>119.94</v>
      </c>
      <c r="AE146" s="1">
        <v>129.85</v>
      </c>
      <c r="AF146" s="1">
        <v>126.95</v>
      </c>
      <c r="AG146" s="1">
        <v>118.67</v>
      </c>
      <c r="AH146" s="1">
        <v>30</v>
      </c>
      <c r="AN146" s="1">
        <v>4139.8999999999996</v>
      </c>
      <c r="AO146" s="1">
        <v>22.33</v>
      </c>
      <c r="AP146" s="1">
        <v>4183.75</v>
      </c>
      <c r="AQ146" s="1">
        <v>4197</v>
      </c>
      <c r="AR146" s="1">
        <v>3962.76</v>
      </c>
      <c r="AS146" s="1">
        <v>4093.57</v>
      </c>
      <c r="AT146" s="1">
        <v>4129.6499999999996</v>
      </c>
      <c r="AU146" s="1">
        <v>4050.48</v>
      </c>
      <c r="AW146" s="1">
        <v>4209.34</v>
      </c>
      <c r="AX146" s="1">
        <v>121.06</v>
      </c>
      <c r="AY146" s="1">
        <v>4012.36</v>
      </c>
      <c r="AZ146" s="1">
        <v>4190.51</v>
      </c>
      <c r="BA146" s="1">
        <v>122.59</v>
      </c>
      <c r="BB146" s="1">
        <v>130.11000000000001</v>
      </c>
      <c r="BC146" s="1">
        <v>125.65</v>
      </c>
      <c r="BD146" s="1">
        <v>127.56</v>
      </c>
      <c r="BE146" s="1">
        <v>122.17</v>
      </c>
      <c r="BF146" s="1">
        <v>120.44</v>
      </c>
      <c r="BG146" s="1">
        <v>128.94</v>
      </c>
      <c r="BH146" s="1">
        <v>123.25</v>
      </c>
      <c r="BI146" s="1">
        <v>123.72</v>
      </c>
      <c r="BJ146" s="1">
        <v>128.83000000000001</v>
      </c>
      <c r="BK146" s="1">
        <v>111.59</v>
      </c>
      <c r="BL146" s="1">
        <v>111.47</v>
      </c>
      <c r="BN146" s="1">
        <v>111.72</v>
      </c>
    </row>
    <row r="147" spans="1:66" x14ac:dyDescent="0.3">
      <c r="A147" s="2"/>
      <c r="C147" s="14" t="str">
        <f t="shared" si="3"/>
        <v>20259</v>
      </c>
      <c r="D147" s="3">
        <v>45929</v>
      </c>
      <c r="E147" s="21">
        <v>1623.85</v>
      </c>
      <c r="F147" s="21">
        <v>1590.49</v>
      </c>
      <c r="G147" s="21">
        <v>1585.52</v>
      </c>
      <c r="H147" s="21">
        <v>1919.99</v>
      </c>
      <c r="I147" s="21">
        <v>1611.93</v>
      </c>
      <c r="J147" s="21">
        <v>1613.76</v>
      </c>
      <c r="K147" s="21">
        <v>1545.02</v>
      </c>
      <c r="L147" s="21">
        <v>1537.74</v>
      </c>
      <c r="M147" s="21">
        <v>1406.71</v>
      </c>
      <c r="N147" s="21">
        <v>1585.53</v>
      </c>
      <c r="O147" s="21">
        <v>1581.51</v>
      </c>
      <c r="P147" s="21">
        <v>1549.28</v>
      </c>
      <c r="Q147" s="21">
        <v>7569.45</v>
      </c>
      <c r="R147" s="20">
        <v>113.67</v>
      </c>
      <c r="S147" s="20">
        <v>116.1</v>
      </c>
      <c r="T147" s="21">
        <v>120.11</v>
      </c>
      <c r="V147" s="1">
        <v>115.19</v>
      </c>
      <c r="W147" s="1">
        <v>121.25</v>
      </c>
      <c r="X147" s="1">
        <v>120.41</v>
      </c>
      <c r="Y147" s="1">
        <v>115.58</v>
      </c>
      <c r="Z147" s="1">
        <v>116.07</v>
      </c>
      <c r="AA147" s="1">
        <v>117.44</v>
      </c>
      <c r="AB147" s="1">
        <v>119.94</v>
      </c>
      <c r="AE147" s="1">
        <v>130.41</v>
      </c>
      <c r="AF147" s="1">
        <v>128.09</v>
      </c>
      <c r="AG147" s="1">
        <v>118.67</v>
      </c>
      <c r="AH147" s="1">
        <v>30</v>
      </c>
      <c r="AN147" s="1">
        <v>4139.8999999999996</v>
      </c>
      <c r="AO147" s="1">
        <v>22.33</v>
      </c>
      <c r="AP147" s="1">
        <v>4182.5</v>
      </c>
      <c r="AQ147" s="1">
        <v>4213.6000000000004</v>
      </c>
      <c r="AR147" s="1">
        <v>3815.99</v>
      </c>
      <c r="AS147" s="1">
        <v>4093.57</v>
      </c>
      <c r="AT147" s="1">
        <v>4103.5</v>
      </c>
      <c r="AU147" s="1">
        <v>4044.75</v>
      </c>
      <c r="AW147" s="1">
        <v>4187.66</v>
      </c>
      <c r="AX147" s="1">
        <v>120.87</v>
      </c>
      <c r="AY147" s="1">
        <v>4055.55</v>
      </c>
      <c r="AZ147" s="1">
        <v>4190.51</v>
      </c>
      <c r="BA147" s="1">
        <v>122.69</v>
      </c>
      <c r="BB147" s="1">
        <v>129.94</v>
      </c>
      <c r="BC147" s="1">
        <v>125.38</v>
      </c>
      <c r="BD147" s="1">
        <v>127.61</v>
      </c>
      <c r="BE147" s="1">
        <v>122.29</v>
      </c>
      <c r="BF147" s="1">
        <v>120.44</v>
      </c>
      <c r="BG147" s="1">
        <v>129.72</v>
      </c>
      <c r="BH147" s="1">
        <v>123.2</v>
      </c>
      <c r="BI147" s="1">
        <v>123.84</v>
      </c>
      <c r="BJ147" s="1">
        <v>128.81</v>
      </c>
      <c r="BK147" s="1">
        <v>111.59</v>
      </c>
      <c r="BL147" s="1">
        <v>111.47</v>
      </c>
      <c r="BN147" s="1">
        <v>111.72</v>
      </c>
    </row>
    <row r="148" spans="1:66" x14ac:dyDescent="0.3">
      <c r="A148" s="2"/>
      <c r="C148" s="14" t="str">
        <f t="shared" si="3"/>
        <v>20259</v>
      </c>
      <c r="D148" s="3">
        <v>45926</v>
      </c>
      <c r="E148" s="21">
        <v>1633.78</v>
      </c>
      <c r="F148" s="21">
        <v>1608.6</v>
      </c>
      <c r="G148" s="21">
        <v>1585.52</v>
      </c>
      <c r="H148" s="21">
        <v>1916.69</v>
      </c>
      <c r="I148" s="21">
        <v>1615.23</v>
      </c>
      <c r="J148" s="21">
        <v>1616.59</v>
      </c>
      <c r="K148" s="21">
        <v>1537.02</v>
      </c>
      <c r="L148" s="21">
        <v>1537.86</v>
      </c>
      <c r="M148" s="21">
        <v>1398.95</v>
      </c>
      <c r="N148" s="21">
        <v>1592.05</v>
      </c>
      <c r="O148" s="21">
        <v>1571.86</v>
      </c>
      <c r="P148" s="21">
        <v>1544.28</v>
      </c>
      <c r="Q148" s="21">
        <v>7556.95</v>
      </c>
      <c r="R148" s="20">
        <v>113.67</v>
      </c>
      <c r="S148" s="20">
        <v>113.44</v>
      </c>
      <c r="T148" s="21">
        <v>120.11</v>
      </c>
      <c r="V148" s="1">
        <v>115.34</v>
      </c>
      <c r="W148" s="1">
        <v>121.11</v>
      </c>
      <c r="X148" s="1">
        <v>120.16</v>
      </c>
      <c r="Y148" s="1">
        <v>115.09</v>
      </c>
      <c r="Z148" s="1">
        <v>116.07</v>
      </c>
      <c r="AA148" s="1">
        <v>117.56</v>
      </c>
      <c r="AB148" s="1">
        <v>119.69</v>
      </c>
      <c r="AE148" s="1">
        <v>130.33000000000001</v>
      </c>
      <c r="AF148" s="1">
        <v>129.21</v>
      </c>
      <c r="AG148" s="1">
        <v>119.39</v>
      </c>
      <c r="AN148" s="1">
        <v>4139.8999999999996</v>
      </c>
      <c r="AO148" s="1">
        <v>30</v>
      </c>
      <c r="AP148" s="1">
        <v>4182.5</v>
      </c>
      <c r="AQ148" s="1">
        <v>4263.38</v>
      </c>
      <c r="AR148" s="1">
        <v>3815.99</v>
      </c>
      <c r="AS148" s="1">
        <v>4031.08</v>
      </c>
      <c r="AT148" s="1">
        <v>4112.46</v>
      </c>
      <c r="AU148" s="1">
        <v>4044.75</v>
      </c>
      <c r="AW148" s="1">
        <v>4195.0600000000004</v>
      </c>
      <c r="AX148" s="1">
        <v>119.69</v>
      </c>
      <c r="AY148" s="1">
        <v>4035.3</v>
      </c>
      <c r="AZ148" s="1">
        <v>4190.51</v>
      </c>
      <c r="BA148" s="1">
        <v>122.97</v>
      </c>
      <c r="BB148" s="1">
        <v>130.46</v>
      </c>
      <c r="BC148" s="1">
        <v>125.3</v>
      </c>
      <c r="BD148" s="1">
        <v>127.52</v>
      </c>
      <c r="BE148" s="1">
        <v>124</v>
      </c>
      <c r="BF148" s="1">
        <v>121.44</v>
      </c>
      <c r="BG148" s="1">
        <v>129.52000000000001</v>
      </c>
      <c r="BH148" s="1">
        <v>124.05</v>
      </c>
      <c r="BI148" s="1">
        <v>123.84</v>
      </c>
      <c r="BJ148" s="1">
        <v>129.34</v>
      </c>
      <c r="BK148" s="1">
        <v>111.59</v>
      </c>
      <c r="BL148" s="1">
        <v>111.47</v>
      </c>
      <c r="BN148" s="1">
        <v>111.72</v>
      </c>
    </row>
    <row r="149" spans="1:66" x14ac:dyDescent="0.3">
      <c r="A149" s="2"/>
      <c r="C149" s="14" t="str">
        <f t="shared" si="3"/>
        <v>20259</v>
      </c>
      <c r="D149" s="3">
        <v>45925</v>
      </c>
      <c r="E149" s="21">
        <v>1653.65</v>
      </c>
      <c r="F149" s="21">
        <v>1608.6</v>
      </c>
      <c r="G149" s="21">
        <v>1585.52</v>
      </c>
      <c r="H149" s="21">
        <v>1932.52</v>
      </c>
      <c r="I149" s="21">
        <v>1612.25</v>
      </c>
      <c r="J149" s="21">
        <v>1603.41</v>
      </c>
      <c r="K149" s="21">
        <v>1537.02</v>
      </c>
      <c r="L149" s="21">
        <v>1537.86</v>
      </c>
      <c r="M149" s="21">
        <v>1414.78</v>
      </c>
      <c r="N149" s="21">
        <v>1594.77</v>
      </c>
      <c r="O149" s="21">
        <v>1569.66</v>
      </c>
      <c r="P149" s="21">
        <v>1544.28</v>
      </c>
      <c r="Q149" s="21">
        <v>7556.95</v>
      </c>
      <c r="R149" s="20">
        <v>113.67</v>
      </c>
      <c r="S149" s="20">
        <v>112.2</v>
      </c>
      <c r="T149" s="21">
        <v>120.11</v>
      </c>
      <c r="V149" s="1">
        <v>115.47</v>
      </c>
      <c r="W149" s="1">
        <v>120.54</v>
      </c>
      <c r="X149" s="1">
        <v>120.04</v>
      </c>
      <c r="Y149" s="1">
        <v>113.22</v>
      </c>
      <c r="Z149" s="1">
        <v>114.11</v>
      </c>
      <c r="AA149" s="1">
        <v>117.45</v>
      </c>
      <c r="AB149" s="1">
        <v>119.68</v>
      </c>
      <c r="AE149" s="1">
        <v>130.82</v>
      </c>
      <c r="AF149" s="1">
        <v>129.11000000000001</v>
      </c>
      <c r="AG149" s="1">
        <v>117.25</v>
      </c>
      <c r="AN149" s="1">
        <v>4139.8999999999996</v>
      </c>
      <c r="AO149" s="1">
        <v>30</v>
      </c>
      <c r="AP149" s="1">
        <v>4140</v>
      </c>
      <c r="AQ149" s="1">
        <v>4263.38</v>
      </c>
      <c r="AR149" s="1">
        <v>3815.99</v>
      </c>
      <c r="AS149" s="1">
        <v>4031.08</v>
      </c>
      <c r="AT149" s="1">
        <v>4112.46</v>
      </c>
      <c r="AU149" s="1">
        <v>4044.75</v>
      </c>
      <c r="AW149" s="1">
        <v>4195.0600000000004</v>
      </c>
      <c r="AX149" s="1">
        <v>119.68</v>
      </c>
      <c r="AY149" s="1">
        <v>4035.3</v>
      </c>
      <c r="AZ149" s="1">
        <v>4190.51</v>
      </c>
      <c r="BA149" s="1">
        <v>120.74</v>
      </c>
      <c r="BB149" s="1">
        <v>129.24</v>
      </c>
      <c r="BC149" s="1">
        <v>125.34</v>
      </c>
      <c r="BD149" s="1">
        <v>126.86</v>
      </c>
      <c r="BE149" s="1">
        <v>123.98</v>
      </c>
      <c r="BF149" s="1">
        <v>121.44</v>
      </c>
      <c r="BG149" s="1">
        <v>131.12</v>
      </c>
      <c r="BH149" s="1">
        <v>125.2</v>
      </c>
      <c r="BI149" s="1">
        <v>123.84</v>
      </c>
      <c r="BJ149" s="1">
        <v>129.32</v>
      </c>
      <c r="BK149" s="1">
        <v>110.25</v>
      </c>
      <c r="BL149" s="1">
        <v>110.8</v>
      </c>
      <c r="BN149" s="1">
        <v>110.39</v>
      </c>
    </row>
    <row r="150" spans="1:66" x14ac:dyDescent="0.3">
      <c r="A150" s="2"/>
      <c r="C150" s="14" t="str">
        <f t="shared" si="3"/>
        <v>20259</v>
      </c>
      <c r="D150" s="3">
        <v>45924</v>
      </c>
      <c r="E150" s="21">
        <v>1653.65</v>
      </c>
      <c r="F150" s="21">
        <v>1608.6</v>
      </c>
      <c r="G150" s="21">
        <v>1610.21</v>
      </c>
      <c r="H150" s="21">
        <v>1932.52</v>
      </c>
      <c r="I150" s="21">
        <v>1616.2</v>
      </c>
      <c r="J150" s="21">
        <v>1621.73</v>
      </c>
      <c r="K150" s="21">
        <v>1537.02</v>
      </c>
      <c r="L150" s="21">
        <v>1519.88</v>
      </c>
      <c r="M150" s="21">
        <v>1449.62</v>
      </c>
      <c r="N150" s="21">
        <v>1560.64</v>
      </c>
      <c r="O150" s="21">
        <v>1606.97</v>
      </c>
      <c r="P150" s="21">
        <v>1544.28</v>
      </c>
      <c r="Q150" s="21">
        <v>7556.95</v>
      </c>
      <c r="R150" s="20">
        <v>113.67</v>
      </c>
      <c r="S150" s="20">
        <v>112.03</v>
      </c>
      <c r="T150" s="21">
        <v>120.75</v>
      </c>
      <c r="V150" s="1">
        <v>115.72</v>
      </c>
      <c r="W150" s="1">
        <v>120.25</v>
      </c>
      <c r="X150" s="1">
        <v>120.04</v>
      </c>
      <c r="Y150" s="1">
        <v>112.43</v>
      </c>
      <c r="Z150" s="1">
        <v>112.86</v>
      </c>
      <c r="AA150" s="1">
        <v>117.51</v>
      </c>
      <c r="AB150" s="1">
        <v>119.71</v>
      </c>
      <c r="AE150" s="1">
        <v>130.82</v>
      </c>
      <c r="AF150" s="1">
        <v>128.16</v>
      </c>
      <c r="AG150" s="1">
        <v>119.25</v>
      </c>
      <c r="AN150" s="1">
        <v>4139.8999999999996</v>
      </c>
      <c r="AO150" s="1">
        <v>30</v>
      </c>
      <c r="AP150" s="1">
        <v>4140</v>
      </c>
      <c r="AQ150" s="1">
        <v>4263.38</v>
      </c>
      <c r="AR150" s="1">
        <v>3868.29</v>
      </c>
      <c r="AS150" s="1">
        <v>3957.7</v>
      </c>
      <c r="AT150" s="1">
        <v>4112.46</v>
      </c>
      <c r="AW150" s="1">
        <v>4220.87</v>
      </c>
      <c r="AX150" s="1">
        <v>119.66</v>
      </c>
      <c r="AY150" s="1">
        <v>4035.3</v>
      </c>
      <c r="AZ150" s="1">
        <v>4190.51</v>
      </c>
      <c r="BA150" s="1">
        <v>123.64</v>
      </c>
      <c r="BB150" s="1">
        <v>128.88</v>
      </c>
      <c r="BC150" s="1">
        <v>124.82</v>
      </c>
      <c r="BD150" s="1">
        <v>126.68</v>
      </c>
      <c r="BE150" s="1">
        <v>123.18</v>
      </c>
      <c r="BF150" s="1">
        <v>120.97</v>
      </c>
      <c r="BG150" s="1">
        <v>131.12</v>
      </c>
      <c r="BH150" s="1">
        <v>125.67</v>
      </c>
      <c r="BI150" s="1">
        <v>123.84</v>
      </c>
      <c r="BJ150" s="1">
        <v>130.58000000000001</v>
      </c>
      <c r="BK150" s="1">
        <v>110.58</v>
      </c>
      <c r="BL150" s="1">
        <v>111.47</v>
      </c>
      <c r="BN150" s="1">
        <v>110.72</v>
      </c>
    </row>
    <row r="151" spans="1:66" x14ac:dyDescent="0.3">
      <c r="A151" s="2"/>
      <c r="C151" s="14" t="str">
        <f t="shared" si="3"/>
        <v>20259</v>
      </c>
      <c r="D151" s="3">
        <v>45923</v>
      </c>
      <c r="E151" s="21">
        <v>1653.65</v>
      </c>
      <c r="F151" s="21">
        <v>1640.9</v>
      </c>
      <c r="G151" s="21">
        <v>1610.21</v>
      </c>
      <c r="H151" s="21">
        <v>1947.34</v>
      </c>
      <c r="I151" s="21">
        <v>1616.2</v>
      </c>
      <c r="J151" s="21">
        <v>1670.65</v>
      </c>
      <c r="K151" s="21">
        <v>1551.26</v>
      </c>
      <c r="L151" s="21">
        <v>1549.77</v>
      </c>
      <c r="M151" s="21">
        <v>1489.21</v>
      </c>
      <c r="N151" s="21">
        <v>1587.89</v>
      </c>
      <c r="O151" s="21">
        <v>1609.4</v>
      </c>
      <c r="P151" s="21">
        <v>1553.81</v>
      </c>
      <c r="Q151" s="21">
        <v>7556.95</v>
      </c>
      <c r="R151" s="20">
        <v>113.57</v>
      </c>
      <c r="S151" s="20">
        <v>115.11</v>
      </c>
      <c r="T151" s="21">
        <v>121.38</v>
      </c>
      <c r="V151" s="1">
        <v>117.46</v>
      </c>
      <c r="W151" s="1">
        <v>121.58</v>
      </c>
      <c r="X151" s="1">
        <v>121.03</v>
      </c>
      <c r="Y151" s="1">
        <v>115.22</v>
      </c>
      <c r="Z151" s="1">
        <v>114.56</v>
      </c>
      <c r="AA151" s="1">
        <v>117.77</v>
      </c>
      <c r="AB151" s="1">
        <v>120.56</v>
      </c>
      <c r="AE151" s="1">
        <v>131.32</v>
      </c>
      <c r="AF151" s="1">
        <v>129.87</v>
      </c>
      <c r="AG151" s="1">
        <v>122.6</v>
      </c>
      <c r="AI151" s="1">
        <v>30</v>
      </c>
      <c r="AN151" s="1">
        <v>4223.17</v>
      </c>
      <c r="AP151" s="1">
        <v>4140</v>
      </c>
      <c r="AQ151" s="1">
        <v>4263.38</v>
      </c>
      <c r="AR151" s="1">
        <v>3868.29</v>
      </c>
      <c r="AS151" s="1">
        <v>3957.7</v>
      </c>
      <c r="AT151" s="1">
        <v>4151.26</v>
      </c>
      <c r="AW151" s="1">
        <v>4180.38</v>
      </c>
      <c r="AX151" s="1">
        <v>119.44</v>
      </c>
      <c r="AY151" s="1">
        <v>4035.3</v>
      </c>
      <c r="BA151" s="1">
        <v>125.52</v>
      </c>
      <c r="BB151" s="1">
        <v>130.06</v>
      </c>
      <c r="BC151" s="1">
        <v>125.63</v>
      </c>
      <c r="BD151" s="1">
        <v>127.1</v>
      </c>
      <c r="BE151" s="1">
        <v>123.17</v>
      </c>
      <c r="BF151" s="1">
        <v>120.97</v>
      </c>
      <c r="BG151" s="1">
        <v>133.28</v>
      </c>
      <c r="BH151" s="1">
        <v>125.07</v>
      </c>
      <c r="BI151" s="1">
        <v>123.84</v>
      </c>
      <c r="BJ151" s="1">
        <v>131.37</v>
      </c>
      <c r="BK151" s="1">
        <v>111.25</v>
      </c>
      <c r="BL151" s="1">
        <v>112.47</v>
      </c>
      <c r="BN151" s="1">
        <v>111.38</v>
      </c>
    </row>
    <row r="152" spans="1:66" x14ac:dyDescent="0.3">
      <c r="A152" s="2"/>
      <c r="C152" s="14" t="str">
        <f t="shared" si="3"/>
        <v>20259</v>
      </c>
      <c r="D152" s="3">
        <v>45922</v>
      </c>
      <c r="E152" s="21">
        <v>1680.94</v>
      </c>
      <c r="F152" s="21">
        <v>1640.9</v>
      </c>
      <c r="G152" s="21">
        <v>1610.21</v>
      </c>
      <c r="H152" s="21">
        <v>1981.92</v>
      </c>
      <c r="I152" s="21">
        <v>1616.2</v>
      </c>
      <c r="J152" s="21">
        <v>1659.78</v>
      </c>
      <c r="K152" s="21">
        <v>1571.26</v>
      </c>
      <c r="L152" s="21">
        <v>1549.77</v>
      </c>
      <c r="M152" s="21">
        <v>1521.41</v>
      </c>
      <c r="N152" s="21">
        <v>1635.28</v>
      </c>
      <c r="O152" s="21">
        <v>1604.88</v>
      </c>
      <c r="P152" s="21">
        <v>1610.34</v>
      </c>
      <c r="Q152" s="21">
        <v>7581.65</v>
      </c>
      <c r="R152" s="20">
        <v>114.81</v>
      </c>
      <c r="S152" s="20">
        <v>114.95</v>
      </c>
      <c r="T152" s="21">
        <v>122.11</v>
      </c>
      <c r="V152" s="1">
        <v>118.9</v>
      </c>
      <c r="W152" s="1">
        <v>121.68</v>
      </c>
      <c r="X152" s="1">
        <v>120.91</v>
      </c>
      <c r="Y152" s="1">
        <v>116.63</v>
      </c>
      <c r="Z152" s="1">
        <v>116.79</v>
      </c>
      <c r="AA152" s="1">
        <v>118.21</v>
      </c>
      <c r="AB152" s="1">
        <v>121.11</v>
      </c>
      <c r="AE152" s="1">
        <v>131.65</v>
      </c>
      <c r="AF152" s="1">
        <v>131.35</v>
      </c>
      <c r="AG152" s="1">
        <v>122.6</v>
      </c>
      <c r="AI152" s="1">
        <v>30</v>
      </c>
      <c r="AN152" s="1">
        <v>4223.17</v>
      </c>
      <c r="AR152" s="1">
        <v>3894.44</v>
      </c>
      <c r="AS152" s="1">
        <v>3957.7</v>
      </c>
      <c r="AT152" s="1">
        <v>4183.42</v>
      </c>
      <c r="AU152" s="1">
        <v>4099.41</v>
      </c>
      <c r="AX152" s="1">
        <v>118.55</v>
      </c>
      <c r="AY152" s="1">
        <v>4035.3</v>
      </c>
      <c r="AZ152" s="1">
        <v>4284.9799999999996</v>
      </c>
      <c r="BA152" s="1">
        <v>125.64</v>
      </c>
      <c r="BB152" s="1">
        <v>132.43</v>
      </c>
      <c r="BC152" s="1">
        <v>129.41999999999999</v>
      </c>
      <c r="BD152" s="1">
        <v>130.91999999999999</v>
      </c>
      <c r="BE152" s="1">
        <v>122.99</v>
      </c>
      <c r="BF152" s="1">
        <v>121.63</v>
      </c>
      <c r="BG152" s="1">
        <v>133.28</v>
      </c>
      <c r="BH152" s="1">
        <v>125.5</v>
      </c>
      <c r="BI152" s="1">
        <v>124.48</v>
      </c>
      <c r="BJ152" s="1">
        <v>133.01</v>
      </c>
      <c r="BK152" s="1">
        <v>113.25</v>
      </c>
      <c r="BL152" s="1">
        <v>113.14</v>
      </c>
      <c r="BN152" s="1">
        <v>113.38</v>
      </c>
    </row>
    <row r="153" spans="1:66" x14ac:dyDescent="0.3">
      <c r="A153" s="2"/>
      <c r="C153" s="14" t="str">
        <f t="shared" si="3"/>
        <v>20259</v>
      </c>
      <c r="D153" s="3">
        <v>45919</v>
      </c>
      <c r="E153" s="21">
        <v>1671.21</v>
      </c>
      <c r="F153" s="21">
        <v>1631.03</v>
      </c>
      <c r="G153" s="21">
        <v>1600.49</v>
      </c>
      <c r="H153" s="21">
        <v>1986.92</v>
      </c>
      <c r="I153" s="21">
        <v>1608.29</v>
      </c>
      <c r="J153" s="21">
        <v>1664.78</v>
      </c>
      <c r="K153" s="21">
        <v>1571.26</v>
      </c>
      <c r="L153" s="21">
        <v>1556.34</v>
      </c>
      <c r="M153" s="21">
        <v>1546.4</v>
      </c>
      <c r="N153" s="21">
        <v>1615.47</v>
      </c>
      <c r="O153" s="21">
        <v>1611.48</v>
      </c>
      <c r="P153" s="21">
        <v>1610.34</v>
      </c>
      <c r="Q153" s="21">
        <v>7631.65</v>
      </c>
      <c r="R153" s="20">
        <v>115.91</v>
      </c>
      <c r="S153" s="20">
        <v>118.53</v>
      </c>
      <c r="T153" s="21">
        <v>123.27</v>
      </c>
      <c r="V153" s="1">
        <v>118.69</v>
      </c>
      <c r="W153" s="1">
        <v>123.2</v>
      </c>
      <c r="X153" s="1">
        <v>122.78</v>
      </c>
      <c r="Y153" s="1">
        <v>117.81</v>
      </c>
      <c r="Z153" s="1">
        <v>118.23</v>
      </c>
      <c r="AA153" s="1">
        <v>120.15</v>
      </c>
      <c r="AB153" s="1">
        <v>122.32</v>
      </c>
      <c r="AE153" s="1">
        <v>133.31</v>
      </c>
      <c r="AF153" s="1">
        <v>129.28</v>
      </c>
      <c r="AG153" s="1">
        <v>124.01</v>
      </c>
      <c r="AI153" s="1">
        <v>30</v>
      </c>
      <c r="AN153" s="1">
        <v>4223.17</v>
      </c>
      <c r="AR153" s="1">
        <v>3894.44</v>
      </c>
      <c r="AS153" s="1">
        <v>3957.7</v>
      </c>
      <c r="AT153" s="1">
        <v>4183.42</v>
      </c>
      <c r="AU153" s="1">
        <v>4099.41</v>
      </c>
      <c r="AX153" s="1">
        <v>118.86</v>
      </c>
      <c r="AY153" s="1">
        <v>4035.3</v>
      </c>
      <c r="AZ153" s="1">
        <v>4284.9799999999996</v>
      </c>
      <c r="BA153" s="1">
        <v>126.92</v>
      </c>
      <c r="BB153" s="1">
        <v>133.58000000000001</v>
      </c>
      <c r="BC153" s="1">
        <v>130.86000000000001</v>
      </c>
      <c r="BD153" s="1">
        <v>132.38</v>
      </c>
      <c r="BE153" s="1">
        <v>124.38</v>
      </c>
      <c r="BF153" s="1">
        <v>123.3</v>
      </c>
      <c r="BG153" s="1">
        <v>133.78</v>
      </c>
      <c r="BH153" s="1">
        <v>125.5</v>
      </c>
      <c r="BI153" s="1">
        <v>126.33</v>
      </c>
      <c r="BJ153" s="1">
        <v>133.28</v>
      </c>
      <c r="BK153" s="1">
        <v>114.16</v>
      </c>
      <c r="BL153" s="1">
        <v>114.42</v>
      </c>
      <c r="BN153" s="1">
        <v>114.29</v>
      </c>
    </row>
    <row r="154" spans="1:66" x14ac:dyDescent="0.3">
      <c r="A154" s="2"/>
      <c r="C154" s="14" t="str">
        <f t="shared" si="3"/>
        <v>20259</v>
      </c>
      <c r="D154" s="3">
        <v>45918</v>
      </c>
      <c r="E154" s="21">
        <v>1651.36</v>
      </c>
      <c r="F154" s="21">
        <v>1631.03</v>
      </c>
      <c r="G154" s="21">
        <v>1600.49</v>
      </c>
      <c r="H154" s="21">
        <v>1986.92</v>
      </c>
      <c r="I154" s="21">
        <v>1608.29</v>
      </c>
      <c r="J154" s="21">
        <v>1667.28</v>
      </c>
      <c r="K154" s="21">
        <v>1549.02</v>
      </c>
      <c r="L154" s="21">
        <v>1561.28</v>
      </c>
      <c r="M154" s="21">
        <v>1543.05</v>
      </c>
      <c r="N154" s="21">
        <v>1611.31</v>
      </c>
      <c r="O154" s="21">
        <v>1618.28</v>
      </c>
      <c r="P154" s="21">
        <v>1586.67</v>
      </c>
      <c r="Q154" s="21">
        <v>7631.65</v>
      </c>
      <c r="R154" s="20">
        <v>115.91</v>
      </c>
      <c r="S154" s="20">
        <v>116.61</v>
      </c>
      <c r="T154" s="21">
        <v>123.27</v>
      </c>
      <c r="V154" s="1">
        <v>118.77</v>
      </c>
      <c r="W154" s="1">
        <v>122.82</v>
      </c>
      <c r="X154" s="1">
        <v>123.09</v>
      </c>
      <c r="Y154" s="1">
        <v>118.73</v>
      </c>
      <c r="Z154" s="1">
        <v>118.45</v>
      </c>
      <c r="AA154" s="1">
        <v>120</v>
      </c>
      <c r="AB154" s="1">
        <v>122.95</v>
      </c>
      <c r="AE154" s="1">
        <v>132.65</v>
      </c>
      <c r="AF154" s="1">
        <v>129.25</v>
      </c>
      <c r="AG154" s="1">
        <v>123.89</v>
      </c>
      <c r="AI154" s="1">
        <v>30</v>
      </c>
      <c r="AN154" s="1">
        <v>4223.17</v>
      </c>
      <c r="AP154" s="1">
        <v>4485</v>
      </c>
      <c r="AQ154" s="1">
        <v>4299.82</v>
      </c>
      <c r="AR154" s="1">
        <v>3894.44</v>
      </c>
      <c r="AS154" s="1">
        <v>3957.7</v>
      </c>
      <c r="AT154" s="1">
        <v>4183.42</v>
      </c>
      <c r="AU154" s="1">
        <v>4099.41</v>
      </c>
      <c r="AX154" s="1">
        <v>119.79</v>
      </c>
      <c r="AY154" s="1">
        <v>4090.97</v>
      </c>
      <c r="AZ154" s="1">
        <v>4284.9799999999996</v>
      </c>
      <c r="BA154" s="1">
        <v>127.24</v>
      </c>
      <c r="BB154" s="1">
        <v>134.88999999999999</v>
      </c>
      <c r="BC154" s="1">
        <v>130.75</v>
      </c>
      <c r="BD154" s="1">
        <v>132.56</v>
      </c>
      <c r="BE154" s="1">
        <v>124.36</v>
      </c>
      <c r="BF154" s="1">
        <v>123.3</v>
      </c>
      <c r="BG154" s="1">
        <v>134.09</v>
      </c>
      <c r="BH154" s="1">
        <v>126.36</v>
      </c>
      <c r="BI154" s="1">
        <v>126.33</v>
      </c>
      <c r="BJ154" s="1">
        <v>133.62</v>
      </c>
      <c r="BK154" s="1">
        <v>114.16</v>
      </c>
      <c r="BL154" s="1">
        <v>114.42</v>
      </c>
      <c r="BN154" s="1">
        <v>114.29</v>
      </c>
    </row>
    <row r="155" spans="1:66" x14ac:dyDescent="0.3">
      <c r="A155" s="2"/>
      <c r="C155" s="14" t="str">
        <f t="shared" si="3"/>
        <v>20259</v>
      </c>
      <c r="D155" s="3">
        <v>45917</v>
      </c>
      <c r="E155" s="21">
        <v>1646.4</v>
      </c>
      <c r="F155" s="21">
        <v>1631.03</v>
      </c>
      <c r="G155" s="21">
        <v>1600.49</v>
      </c>
      <c r="H155" s="21">
        <v>1986.92</v>
      </c>
      <c r="I155" s="21">
        <v>1608.29</v>
      </c>
      <c r="J155" s="21">
        <v>1667.28</v>
      </c>
      <c r="K155" s="21">
        <v>1537.02</v>
      </c>
      <c r="L155" s="21">
        <v>1574.09</v>
      </c>
      <c r="M155" s="21">
        <v>1533.02</v>
      </c>
      <c r="N155" s="21">
        <v>1636.95</v>
      </c>
      <c r="O155" s="21">
        <v>1624.16</v>
      </c>
      <c r="P155" s="21">
        <v>1589.17</v>
      </c>
      <c r="Q155" s="21">
        <v>7631.65</v>
      </c>
      <c r="R155" s="20">
        <v>116.58</v>
      </c>
      <c r="S155" s="20">
        <v>116.61</v>
      </c>
      <c r="T155" s="21">
        <v>123.22</v>
      </c>
      <c r="V155" s="1">
        <v>119.01</v>
      </c>
      <c r="W155" s="1">
        <v>122.82</v>
      </c>
      <c r="X155" s="1">
        <v>123.53</v>
      </c>
      <c r="Y155" s="1">
        <v>118.93</v>
      </c>
      <c r="Z155" s="1">
        <v>119.23</v>
      </c>
      <c r="AA155" s="1">
        <v>119.99</v>
      </c>
      <c r="AB155" s="1">
        <v>123.5</v>
      </c>
      <c r="AE155" s="1">
        <v>132.97999999999999</v>
      </c>
      <c r="AF155" s="1">
        <v>131.19999999999999</v>
      </c>
      <c r="AG155" s="1">
        <v>123.89</v>
      </c>
      <c r="AI155" s="1">
        <v>30</v>
      </c>
      <c r="AN155" s="1">
        <v>4223.17</v>
      </c>
      <c r="AQ155" s="1">
        <v>4299.82</v>
      </c>
      <c r="AS155" s="1">
        <v>3957.7</v>
      </c>
      <c r="AT155" s="1">
        <v>4183.42</v>
      </c>
      <c r="AU155" s="1">
        <v>4099.41</v>
      </c>
      <c r="AX155" s="1">
        <v>122.59</v>
      </c>
      <c r="AY155" s="1">
        <v>4090.97</v>
      </c>
      <c r="AZ155" s="1">
        <v>4284.9799999999996</v>
      </c>
      <c r="BA155" s="1">
        <v>127.24</v>
      </c>
      <c r="BB155" s="1">
        <v>134.91999999999999</v>
      </c>
      <c r="BC155" s="1">
        <v>131.44999999999999</v>
      </c>
      <c r="BD155" s="1">
        <v>132.76</v>
      </c>
      <c r="BE155" s="1">
        <v>123.98</v>
      </c>
      <c r="BF155" s="1">
        <v>126.95</v>
      </c>
      <c r="BG155" s="1">
        <v>134.09</v>
      </c>
      <c r="BH155" s="1">
        <v>126.36</v>
      </c>
      <c r="BI155" s="1">
        <v>127.16</v>
      </c>
      <c r="BJ155" s="1">
        <v>134.59</v>
      </c>
      <c r="BK155" s="1">
        <v>114.16</v>
      </c>
      <c r="BL155" s="1">
        <v>114.42</v>
      </c>
      <c r="BN155" s="1">
        <v>114.29</v>
      </c>
    </row>
    <row r="156" spans="1:66" x14ac:dyDescent="0.3">
      <c r="A156" s="2"/>
      <c r="C156" s="14" t="str">
        <f t="shared" si="3"/>
        <v>20259</v>
      </c>
      <c r="D156" s="3">
        <v>45916</v>
      </c>
      <c r="E156" s="21">
        <v>1643.93</v>
      </c>
      <c r="F156" s="21">
        <v>1631.03</v>
      </c>
      <c r="G156" s="21">
        <v>1600.49</v>
      </c>
      <c r="H156" s="21">
        <v>1986.92</v>
      </c>
      <c r="I156" s="21">
        <v>1643.26</v>
      </c>
      <c r="J156" s="21">
        <v>1669.78</v>
      </c>
      <c r="K156" s="21">
        <v>1537.02</v>
      </c>
      <c r="L156" s="21">
        <v>1591.62</v>
      </c>
      <c r="M156" s="21">
        <v>1508.67</v>
      </c>
      <c r="N156" s="21">
        <v>1638.21</v>
      </c>
      <c r="O156" s="21">
        <v>1619.64</v>
      </c>
      <c r="P156" s="21">
        <v>1589.17</v>
      </c>
      <c r="Q156" s="21">
        <v>7606.65</v>
      </c>
      <c r="R156" s="20">
        <v>116.58</v>
      </c>
      <c r="S156" s="20">
        <v>116.61</v>
      </c>
      <c r="T156" s="21">
        <v>123.21</v>
      </c>
      <c r="U156" s="1">
        <v>127.3</v>
      </c>
      <c r="V156" s="1">
        <v>119</v>
      </c>
      <c r="W156" s="1">
        <v>122.82</v>
      </c>
      <c r="X156" s="1">
        <v>123.53</v>
      </c>
      <c r="Y156" s="1">
        <v>118.81</v>
      </c>
      <c r="Z156" s="1">
        <v>119.23</v>
      </c>
      <c r="AA156" s="1">
        <v>119.99</v>
      </c>
      <c r="AB156" s="1">
        <v>123.4</v>
      </c>
      <c r="AC156" s="1">
        <v>125</v>
      </c>
      <c r="AE156" s="1">
        <v>131.65</v>
      </c>
      <c r="AF156" s="1">
        <v>131.66999999999999</v>
      </c>
      <c r="AG156" s="1">
        <v>122.37</v>
      </c>
      <c r="AN156" s="1">
        <v>4175.32</v>
      </c>
      <c r="AP156" s="1">
        <v>4165</v>
      </c>
      <c r="AQ156" s="1">
        <v>4299.82</v>
      </c>
      <c r="AR156" s="1">
        <v>3886.85</v>
      </c>
      <c r="AS156" s="1">
        <v>3940.83</v>
      </c>
      <c r="AT156" s="1">
        <v>4161.3999999999996</v>
      </c>
      <c r="AU156" s="1">
        <v>4099.41</v>
      </c>
      <c r="AW156" s="1">
        <v>4080.85</v>
      </c>
      <c r="AX156" s="1">
        <v>122.56</v>
      </c>
      <c r="AY156" s="1">
        <v>4090.97</v>
      </c>
      <c r="AZ156" s="1">
        <v>4284.9799999999996</v>
      </c>
      <c r="BA156" s="1">
        <v>126.27</v>
      </c>
      <c r="BB156" s="1">
        <v>133.75</v>
      </c>
      <c r="BC156" s="1">
        <v>131.05000000000001</v>
      </c>
      <c r="BD156" s="1">
        <v>132.9</v>
      </c>
      <c r="BE156" s="1">
        <v>122.17</v>
      </c>
      <c r="BF156" s="1">
        <v>126.95</v>
      </c>
      <c r="BG156" s="1">
        <v>134.09</v>
      </c>
      <c r="BH156" s="1">
        <v>126.79</v>
      </c>
      <c r="BI156" s="1">
        <v>127.16</v>
      </c>
      <c r="BJ156" s="1">
        <v>134.49</v>
      </c>
      <c r="BK156" s="1">
        <v>114.16</v>
      </c>
      <c r="BL156" s="1">
        <v>114.09</v>
      </c>
      <c r="BN156" s="1">
        <v>114.29</v>
      </c>
    </row>
    <row r="157" spans="1:66" x14ac:dyDescent="0.3">
      <c r="A157" s="2"/>
      <c r="C157" s="14" t="str">
        <f t="shared" si="3"/>
        <v>20259</v>
      </c>
      <c r="D157" s="3">
        <v>45915</v>
      </c>
      <c r="E157" s="21">
        <v>1648.89</v>
      </c>
      <c r="F157" s="21">
        <v>1631.03</v>
      </c>
      <c r="G157" s="21">
        <v>1607.9</v>
      </c>
      <c r="H157" s="21">
        <v>1982.56</v>
      </c>
      <c r="I157" s="21">
        <v>1643.26</v>
      </c>
      <c r="J157" s="21">
        <v>1675.44</v>
      </c>
      <c r="K157" s="21">
        <v>1537.02</v>
      </c>
      <c r="L157" s="21">
        <v>1564.26</v>
      </c>
      <c r="M157" s="21">
        <v>1534.66</v>
      </c>
      <c r="N157" s="21">
        <v>1619.46</v>
      </c>
      <c r="O157" s="21">
        <v>1632.38</v>
      </c>
      <c r="P157" s="21">
        <v>1606.18</v>
      </c>
      <c r="Q157" s="21">
        <v>7606.65</v>
      </c>
      <c r="R157" s="20">
        <v>115.91</v>
      </c>
      <c r="S157" s="20">
        <v>117.19</v>
      </c>
      <c r="T157" s="21">
        <v>122.84</v>
      </c>
      <c r="V157" s="1">
        <v>118.89</v>
      </c>
      <c r="W157" s="1">
        <v>122.82</v>
      </c>
      <c r="X157" s="1">
        <v>124.47</v>
      </c>
      <c r="Y157" s="1">
        <v>119.66</v>
      </c>
      <c r="Z157" s="1">
        <v>119.34</v>
      </c>
      <c r="AA157" s="1">
        <v>120.04</v>
      </c>
      <c r="AB157" s="1">
        <v>124</v>
      </c>
      <c r="AE157" s="1">
        <v>132.22999999999999</v>
      </c>
      <c r="AF157" s="1">
        <v>132</v>
      </c>
      <c r="AG157" s="1">
        <v>122.6</v>
      </c>
      <c r="AN157" s="1">
        <v>4175.32</v>
      </c>
      <c r="AP157" s="1">
        <v>4163.33</v>
      </c>
      <c r="AQ157" s="1">
        <v>4299.82</v>
      </c>
      <c r="AR157" s="1">
        <v>3886.85</v>
      </c>
      <c r="AS157" s="1">
        <v>3940.83</v>
      </c>
      <c r="AU157" s="1">
        <v>4108.5200000000004</v>
      </c>
      <c r="AW157" s="1">
        <v>4110.79</v>
      </c>
      <c r="AX157" s="1">
        <v>122.54</v>
      </c>
      <c r="AY157" s="1">
        <v>4048.8</v>
      </c>
      <c r="AZ157" s="1">
        <v>4301.8500000000004</v>
      </c>
      <c r="BA157" s="1">
        <v>127.91</v>
      </c>
      <c r="BB157" s="1">
        <v>135.12</v>
      </c>
      <c r="BC157" s="1">
        <v>131.94</v>
      </c>
      <c r="BD157" s="1">
        <v>134.09</v>
      </c>
      <c r="BE157" s="1">
        <v>123.48</v>
      </c>
      <c r="BF157" s="1">
        <v>124.97</v>
      </c>
      <c r="BG157" s="1">
        <v>134.69</v>
      </c>
      <c r="BH157" s="1">
        <v>126.79</v>
      </c>
      <c r="BI157" s="1">
        <v>127.16</v>
      </c>
      <c r="BJ157" s="1">
        <v>134.47</v>
      </c>
      <c r="BK157" s="1">
        <v>113.83</v>
      </c>
      <c r="BL157" s="1">
        <v>113.76</v>
      </c>
      <c r="BN157" s="1">
        <v>113.96</v>
      </c>
    </row>
    <row r="158" spans="1:66" x14ac:dyDescent="0.3">
      <c r="A158" s="2"/>
      <c r="C158" s="14" t="str">
        <f t="shared" si="3"/>
        <v>20259</v>
      </c>
      <c r="D158" s="3">
        <v>45912</v>
      </c>
      <c r="E158" s="21">
        <v>1650.12</v>
      </c>
      <c r="F158" s="21">
        <v>1631.03</v>
      </c>
      <c r="G158" s="21">
        <v>1607.9</v>
      </c>
      <c r="H158" s="21">
        <v>2014.24</v>
      </c>
      <c r="I158" s="21">
        <v>1643.26</v>
      </c>
      <c r="J158" s="21">
        <v>1679.61</v>
      </c>
      <c r="K158" s="21">
        <v>1537.02</v>
      </c>
      <c r="L158" s="21">
        <v>1580.73</v>
      </c>
      <c r="M158" s="21">
        <v>1558.01</v>
      </c>
      <c r="N158" s="21">
        <v>1603.89</v>
      </c>
      <c r="O158" s="21">
        <v>1644.15</v>
      </c>
      <c r="P158" s="21">
        <v>1595.41</v>
      </c>
      <c r="Q158" s="21">
        <v>7531.65</v>
      </c>
      <c r="R158" s="20">
        <v>115.91</v>
      </c>
      <c r="S158" s="20">
        <v>117.36</v>
      </c>
      <c r="T158" s="21">
        <v>122.84</v>
      </c>
      <c r="V158" s="1">
        <v>118.43</v>
      </c>
      <c r="W158" s="1">
        <v>122.82</v>
      </c>
      <c r="X158" s="1">
        <v>124.59</v>
      </c>
      <c r="Y158" s="1">
        <v>119.93</v>
      </c>
      <c r="Z158" s="1">
        <v>120.23</v>
      </c>
      <c r="AA158" s="1">
        <v>120.12</v>
      </c>
      <c r="AB158" s="1">
        <v>124.11</v>
      </c>
      <c r="AE158" s="1">
        <v>132.22999999999999</v>
      </c>
      <c r="AF158" s="1">
        <v>132.19</v>
      </c>
      <c r="AG158" s="1">
        <v>122.38</v>
      </c>
      <c r="AN158" s="1">
        <v>4175.32</v>
      </c>
      <c r="AP158" s="1">
        <v>4163.33</v>
      </c>
      <c r="AQ158" s="1">
        <v>4299.82</v>
      </c>
      <c r="AR158" s="1">
        <v>3949.02</v>
      </c>
      <c r="AS158" s="1">
        <v>3940.83</v>
      </c>
      <c r="AU158" s="1">
        <v>4108.5200000000004</v>
      </c>
      <c r="AW158" s="1">
        <v>4110.79</v>
      </c>
      <c r="AX158" s="1">
        <v>122.52</v>
      </c>
      <c r="AY158" s="1">
        <v>4112.0600000000004</v>
      </c>
      <c r="AZ158" s="1">
        <v>4301.8500000000004</v>
      </c>
      <c r="BA158" s="1">
        <v>127.43</v>
      </c>
      <c r="BB158" s="1">
        <v>135.68</v>
      </c>
      <c r="BC158" s="1">
        <v>131.37</v>
      </c>
      <c r="BD158" s="1">
        <v>133.11000000000001</v>
      </c>
      <c r="BE158" s="1">
        <v>123.48</v>
      </c>
      <c r="BF158" s="1">
        <v>123.3</v>
      </c>
      <c r="BG158" s="1">
        <v>134.69</v>
      </c>
      <c r="BH158" s="1">
        <v>126.93</v>
      </c>
      <c r="BI158" s="1">
        <v>127.16</v>
      </c>
      <c r="BJ158" s="1">
        <v>133.43</v>
      </c>
      <c r="BK158" s="1">
        <v>113.83</v>
      </c>
      <c r="BL158" s="1">
        <v>114.09</v>
      </c>
      <c r="BN158" s="1">
        <v>113.96</v>
      </c>
    </row>
    <row r="159" spans="1:66" x14ac:dyDescent="0.3">
      <c r="A159" s="2"/>
      <c r="C159" s="14" t="str">
        <f t="shared" si="3"/>
        <v>20259</v>
      </c>
      <c r="D159" s="3">
        <v>45911</v>
      </c>
      <c r="E159" s="21">
        <v>1653.84</v>
      </c>
      <c r="F159" s="21">
        <v>1644.13</v>
      </c>
      <c r="G159" s="21">
        <v>1607.9</v>
      </c>
      <c r="H159" s="21">
        <v>2002.32</v>
      </c>
      <c r="I159" s="21">
        <v>1653.14</v>
      </c>
      <c r="J159" s="21">
        <v>1680.86</v>
      </c>
      <c r="K159" s="21">
        <v>1537.02</v>
      </c>
      <c r="L159" s="21">
        <v>1580.73</v>
      </c>
      <c r="M159" s="21">
        <v>1551.42</v>
      </c>
      <c r="N159" s="21">
        <v>1598.89</v>
      </c>
      <c r="O159" s="21">
        <v>1649.13</v>
      </c>
      <c r="P159" s="21">
        <v>1595.41</v>
      </c>
      <c r="Q159" s="21">
        <v>7531.65</v>
      </c>
      <c r="R159" s="20">
        <v>116.58</v>
      </c>
      <c r="S159" s="20">
        <v>117.36</v>
      </c>
      <c r="T159" s="21">
        <v>122.22</v>
      </c>
      <c r="V159" s="1">
        <v>118.51</v>
      </c>
      <c r="W159" s="1">
        <v>122.82</v>
      </c>
      <c r="X159" s="1">
        <v>124.4</v>
      </c>
      <c r="Y159" s="1">
        <v>119.93</v>
      </c>
      <c r="Z159" s="1">
        <v>120.34</v>
      </c>
      <c r="AA159" s="1">
        <v>120.45</v>
      </c>
      <c r="AB159" s="1">
        <v>123.89</v>
      </c>
      <c r="AE159" s="1">
        <v>132.83000000000001</v>
      </c>
      <c r="AF159" s="1">
        <v>132.15</v>
      </c>
      <c r="AG159" s="1">
        <v>122.16</v>
      </c>
      <c r="AN159" s="1">
        <v>4175.32</v>
      </c>
      <c r="AP159" s="1">
        <v>4163.33</v>
      </c>
      <c r="AR159" s="1">
        <v>3949.02</v>
      </c>
      <c r="AS159" s="1">
        <v>3940.83</v>
      </c>
      <c r="AT159" s="1">
        <v>4162.16</v>
      </c>
      <c r="AU159" s="1">
        <v>4108.5200000000004</v>
      </c>
      <c r="AW159" s="1">
        <v>4119.58</v>
      </c>
      <c r="AX159" s="1">
        <v>122.49</v>
      </c>
      <c r="AY159" s="1">
        <v>4112.0600000000004</v>
      </c>
      <c r="AZ159" s="1">
        <v>4344.87</v>
      </c>
      <c r="BA159" s="1">
        <v>127.42</v>
      </c>
      <c r="BB159" s="1">
        <v>135.66</v>
      </c>
      <c r="BC159" s="1">
        <v>131.62</v>
      </c>
      <c r="BD159" s="1">
        <v>134.29</v>
      </c>
      <c r="BE159" s="1">
        <v>124.48</v>
      </c>
      <c r="BF159" s="1">
        <v>123.96</v>
      </c>
      <c r="BG159" s="1">
        <v>134.1</v>
      </c>
      <c r="BH159" s="1">
        <v>126.93</v>
      </c>
      <c r="BI159" s="1">
        <v>127.16</v>
      </c>
      <c r="BJ159" s="1">
        <v>133.41</v>
      </c>
      <c r="BK159" s="1">
        <v>113.83</v>
      </c>
      <c r="BL159" s="1">
        <v>114.09</v>
      </c>
      <c r="BN159" s="1">
        <v>113.96</v>
      </c>
    </row>
    <row r="160" spans="1:66" x14ac:dyDescent="0.3">
      <c r="A160" s="2"/>
      <c r="C160" s="14" t="str">
        <f t="shared" si="3"/>
        <v>20259</v>
      </c>
      <c r="D160" s="3">
        <v>45910</v>
      </c>
      <c r="E160" s="21">
        <v>1656.32</v>
      </c>
      <c r="F160" s="21">
        <v>1639.12</v>
      </c>
      <c r="G160" s="21">
        <v>1600.49</v>
      </c>
      <c r="H160" s="21">
        <v>2002.32</v>
      </c>
      <c r="I160" s="21">
        <v>1654.8</v>
      </c>
      <c r="J160" s="21">
        <v>1680.86</v>
      </c>
      <c r="K160" s="21">
        <v>1549.01</v>
      </c>
      <c r="L160" s="21">
        <v>1589.85</v>
      </c>
      <c r="M160" s="21">
        <v>1509.26</v>
      </c>
      <c r="N160" s="21">
        <v>1616.56</v>
      </c>
      <c r="O160" s="21">
        <v>1648.11</v>
      </c>
      <c r="P160" s="21">
        <v>1592.92</v>
      </c>
      <c r="Q160" s="21">
        <v>7531.65</v>
      </c>
      <c r="R160" s="20">
        <v>116.58</v>
      </c>
      <c r="S160" s="20">
        <v>113.95</v>
      </c>
      <c r="T160" s="21">
        <v>121.58</v>
      </c>
      <c r="V160" s="1">
        <v>118.06</v>
      </c>
      <c r="W160" s="1">
        <v>123.77</v>
      </c>
      <c r="X160" s="1">
        <v>124.4</v>
      </c>
      <c r="Y160" s="1">
        <v>118.93</v>
      </c>
      <c r="Z160" s="1">
        <v>119.23</v>
      </c>
      <c r="AA160" s="1">
        <v>120.62</v>
      </c>
      <c r="AB160" s="1">
        <v>123.45</v>
      </c>
      <c r="AE160" s="1">
        <v>131.88999999999999</v>
      </c>
      <c r="AF160" s="1">
        <v>132.11000000000001</v>
      </c>
      <c r="AG160" s="1">
        <v>120.23</v>
      </c>
      <c r="AN160" s="1">
        <v>4131.67</v>
      </c>
      <c r="AO160" s="1">
        <v>10</v>
      </c>
      <c r="AP160" s="1">
        <v>4163.33</v>
      </c>
      <c r="AR160" s="1">
        <v>3949.02</v>
      </c>
      <c r="AS160" s="1">
        <v>3907.09</v>
      </c>
      <c r="AT160" s="1">
        <v>4162.16</v>
      </c>
      <c r="AU160" s="1">
        <v>4108.5200000000004</v>
      </c>
      <c r="AW160" s="1">
        <v>4122.26</v>
      </c>
      <c r="AX160" s="1">
        <v>122.46</v>
      </c>
      <c r="AY160" s="1">
        <v>4038.11</v>
      </c>
      <c r="AZ160" s="1">
        <v>4344.87</v>
      </c>
      <c r="BA160" s="1">
        <v>129.11000000000001</v>
      </c>
      <c r="BB160" s="1">
        <v>136.08000000000001</v>
      </c>
      <c r="BC160" s="1">
        <v>131.58000000000001</v>
      </c>
      <c r="BD160" s="1">
        <v>133.77000000000001</v>
      </c>
      <c r="BE160" s="1">
        <v>123.98</v>
      </c>
      <c r="BF160" s="1">
        <v>125.23</v>
      </c>
      <c r="BG160" s="1">
        <v>133.80000000000001</v>
      </c>
      <c r="BH160" s="1">
        <v>127.36</v>
      </c>
      <c r="BI160" s="1">
        <v>127.16</v>
      </c>
      <c r="BJ160" s="1">
        <v>133.38999999999999</v>
      </c>
      <c r="BK160" s="1">
        <v>113.16</v>
      </c>
      <c r="BL160" s="1">
        <v>113.26</v>
      </c>
      <c r="BN160" s="1">
        <v>113.29</v>
      </c>
    </row>
    <row r="161" spans="1:66" x14ac:dyDescent="0.3">
      <c r="A161" s="2"/>
      <c r="C161" s="14" t="str">
        <f t="shared" si="3"/>
        <v>20259</v>
      </c>
      <c r="D161" s="3">
        <v>45909</v>
      </c>
      <c r="E161" s="21">
        <v>1645.17</v>
      </c>
      <c r="F161" s="21">
        <v>1610.29</v>
      </c>
      <c r="G161" s="21">
        <v>1574.14</v>
      </c>
      <c r="H161" s="21">
        <v>1992.44</v>
      </c>
      <c r="I161" s="21">
        <v>1654.8</v>
      </c>
      <c r="J161" s="21">
        <v>1673.36</v>
      </c>
      <c r="K161" s="21">
        <v>1549.01</v>
      </c>
      <c r="L161" s="21">
        <v>1570.87</v>
      </c>
      <c r="M161" s="21">
        <v>1523.46</v>
      </c>
      <c r="N161" s="21">
        <v>1586.86</v>
      </c>
      <c r="O161" s="21">
        <v>1633.34</v>
      </c>
      <c r="P161" s="21">
        <v>1592.92</v>
      </c>
      <c r="Q161" s="21">
        <v>7482.25</v>
      </c>
      <c r="R161" s="20">
        <v>115.91</v>
      </c>
      <c r="S161" s="20">
        <v>113.78</v>
      </c>
      <c r="T161" s="21">
        <v>121.35</v>
      </c>
      <c r="V161" s="1">
        <v>118.49</v>
      </c>
      <c r="W161" s="1">
        <v>122.82</v>
      </c>
      <c r="X161" s="1">
        <v>123.03</v>
      </c>
      <c r="Y161" s="1">
        <v>119.41</v>
      </c>
      <c r="Z161" s="1">
        <v>119.45</v>
      </c>
      <c r="AA161" s="1">
        <v>120.27</v>
      </c>
      <c r="AB161" s="1">
        <v>122.6</v>
      </c>
      <c r="AE161" s="1">
        <v>130.9</v>
      </c>
      <c r="AF161" s="1">
        <v>131.61000000000001</v>
      </c>
      <c r="AG161" s="1">
        <v>120.01</v>
      </c>
      <c r="AN161" s="1">
        <v>4153.8100000000004</v>
      </c>
      <c r="AP161" s="1">
        <v>4225</v>
      </c>
      <c r="AQ161" s="1">
        <v>4213.28</v>
      </c>
      <c r="AR161" s="1">
        <v>3953.8</v>
      </c>
      <c r="AT161" s="1">
        <v>4162.16</v>
      </c>
      <c r="AU161" s="1">
        <v>4099.41</v>
      </c>
      <c r="AW161" s="1">
        <v>4151.1499999999996</v>
      </c>
      <c r="AX161" s="1">
        <v>122.33</v>
      </c>
      <c r="AY161" s="1">
        <v>4038.11</v>
      </c>
      <c r="AZ161" s="1">
        <v>4301.8500000000004</v>
      </c>
      <c r="BA161" s="1">
        <v>129.1</v>
      </c>
      <c r="BB161" s="1">
        <v>135.66</v>
      </c>
      <c r="BC161" s="1">
        <v>131.55000000000001</v>
      </c>
      <c r="BD161" s="1">
        <v>134.79</v>
      </c>
      <c r="BE161" s="1">
        <v>125.43</v>
      </c>
      <c r="BF161" s="1">
        <v>124.65</v>
      </c>
      <c r="BG161" s="1">
        <v>133.19999999999999</v>
      </c>
      <c r="BH161" s="1">
        <v>127.36</v>
      </c>
      <c r="BI161" s="1">
        <v>127.16</v>
      </c>
      <c r="BJ161" s="1">
        <v>133.21</v>
      </c>
      <c r="BK161" s="1">
        <v>113.83</v>
      </c>
      <c r="BL161" s="1">
        <v>113.59</v>
      </c>
      <c r="BN161" s="1">
        <v>113.96</v>
      </c>
    </row>
    <row r="162" spans="1:66" x14ac:dyDescent="0.3">
      <c r="A162" s="2"/>
      <c r="C162" s="14" t="str">
        <f t="shared" si="3"/>
        <v>20259</v>
      </c>
      <c r="D162" s="3">
        <v>45908</v>
      </c>
      <c r="E162" s="21">
        <v>1630.27</v>
      </c>
      <c r="F162" s="21">
        <v>1610.3</v>
      </c>
      <c r="G162" s="21">
        <v>1583.2</v>
      </c>
      <c r="H162" s="21">
        <v>1891.16</v>
      </c>
      <c r="I162" s="21">
        <v>1626.61</v>
      </c>
      <c r="J162" s="21">
        <v>1680.25</v>
      </c>
      <c r="K162" s="21">
        <v>1537.01</v>
      </c>
      <c r="L162" s="21">
        <v>1577.12</v>
      </c>
      <c r="M162" s="21">
        <v>1531.04</v>
      </c>
      <c r="N162" s="21">
        <v>1592.72</v>
      </c>
      <c r="O162" s="21">
        <v>1629.94</v>
      </c>
      <c r="P162" s="21">
        <v>1587.92</v>
      </c>
      <c r="Q162" s="21">
        <v>7358.18</v>
      </c>
      <c r="R162" s="20">
        <v>115.91</v>
      </c>
      <c r="S162" s="20">
        <v>113.78</v>
      </c>
      <c r="T162" s="21">
        <v>121.35</v>
      </c>
      <c r="V162" s="1">
        <v>118.05</v>
      </c>
      <c r="W162" s="1">
        <v>122.82</v>
      </c>
      <c r="X162" s="1">
        <v>122.66</v>
      </c>
      <c r="Y162" s="1">
        <v>119.12</v>
      </c>
      <c r="Z162" s="1">
        <v>119.23</v>
      </c>
      <c r="AA162" s="1">
        <v>120.27</v>
      </c>
      <c r="AB162" s="1">
        <v>122.4</v>
      </c>
      <c r="AE162" s="1">
        <v>130.9</v>
      </c>
      <c r="AF162" s="1">
        <v>132.1</v>
      </c>
      <c r="AG162" s="1">
        <v>119.89</v>
      </c>
      <c r="AN162" s="1">
        <v>4153.8100000000004</v>
      </c>
      <c r="AP162" s="1">
        <v>4255.83</v>
      </c>
      <c r="AQ162" s="1">
        <v>4236.05</v>
      </c>
      <c r="AR162" s="1">
        <v>3953.8</v>
      </c>
      <c r="AS162" s="1">
        <v>4375.2299999999996</v>
      </c>
      <c r="AT162" s="1">
        <v>4162.16</v>
      </c>
      <c r="AW162" s="1">
        <v>4202.2</v>
      </c>
      <c r="AX162" s="1">
        <v>122.54</v>
      </c>
      <c r="AY162" s="1">
        <v>4051.56</v>
      </c>
      <c r="AZ162" s="1">
        <v>4301.8500000000004</v>
      </c>
      <c r="BA162" s="1">
        <v>127.03</v>
      </c>
      <c r="BB162" s="1">
        <v>135.72</v>
      </c>
      <c r="BC162" s="1">
        <v>131.07</v>
      </c>
      <c r="BD162" s="1">
        <v>134.37</v>
      </c>
      <c r="BE162" s="1">
        <v>125.43</v>
      </c>
      <c r="BF162" s="1">
        <v>124.65</v>
      </c>
      <c r="BG162" s="1">
        <v>133.19999999999999</v>
      </c>
      <c r="BH162" s="1">
        <v>127.79</v>
      </c>
      <c r="BI162" s="1">
        <v>127.16</v>
      </c>
      <c r="BJ162" s="1">
        <v>133.19</v>
      </c>
      <c r="BK162" s="1">
        <v>113.16</v>
      </c>
      <c r="BL162" s="1">
        <v>113.26</v>
      </c>
      <c r="BN162" s="1">
        <v>113.29</v>
      </c>
    </row>
    <row r="163" spans="1:66" x14ac:dyDescent="0.3">
      <c r="A163" s="2"/>
      <c r="C163" s="14" t="str">
        <f t="shared" si="3"/>
        <v>20259</v>
      </c>
      <c r="D163" s="3">
        <v>45905</v>
      </c>
      <c r="E163" s="21">
        <v>1630.27</v>
      </c>
      <c r="F163" s="21">
        <v>1593.01</v>
      </c>
      <c r="G163" s="21">
        <v>1588.14</v>
      </c>
      <c r="H163" s="21">
        <v>1879.63</v>
      </c>
      <c r="I163" s="21">
        <v>1620.03</v>
      </c>
      <c r="J163" s="21">
        <v>1679.02</v>
      </c>
      <c r="K163" s="21">
        <v>1537.01</v>
      </c>
      <c r="L163" s="21">
        <v>1576.69</v>
      </c>
      <c r="M163" s="21">
        <v>1532.86</v>
      </c>
      <c r="N163" s="21">
        <v>1578.36</v>
      </c>
      <c r="O163" s="21">
        <v>1633.09</v>
      </c>
      <c r="P163" s="21">
        <v>1603.33</v>
      </c>
      <c r="Q163" s="21">
        <v>7420.68</v>
      </c>
      <c r="R163" s="20">
        <v>116.58</v>
      </c>
      <c r="S163" s="20">
        <v>113.04</v>
      </c>
      <c r="T163" s="21">
        <v>121.22</v>
      </c>
      <c r="V163" s="1">
        <v>117.94</v>
      </c>
      <c r="W163" s="1">
        <v>122.82</v>
      </c>
      <c r="X163" s="1">
        <v>122.66</v>
      </c>
      <c r="Y163" s="1">
        <v>119.41</v>
      </c>
      <c r="Z163" s="1">
        <v>119.78</v>
      </c>
      <c r="AA163" s="1">
        <v>120.21</v>
      </c>
      <c r="AB163" s="1">
        <v>122.4</v>
      </c>
      <c r="AE163" s="1">
        <v>130.9</v>
      </c>
      <c r="AG163" s="1">
        <v>118.95</v>
      </c>
      <c r="AN163" s="1">
        <v>4153.8100000000004</v>
      </c>
      <c r="AP163" s="1">
        <v>4255.83</v>
      </c>
      <c r="AQ163" s="1">
        <v>4236.05</v>
      </c>
      <c r="AR163" s="1">
        <v>3986.72</v>
      </c>
      <c r="AS163" s="1">
        <v>4386.2</v>
      </c>
      <c r="AT163" s="1">
        <v>4162.16</v>
      </c>
      <c r="AU163" s="1">
        <v>4138.38</v>
      </c>
      <c r="AW163" s="1">
        <v>4167.8500000000004</v>
      </c>
      <c r="AX163" s="1">
        <v>122.48</v>
      </c>
      <c r="AY163" s="1">
        <v>4047.95</v>
      </c>
      <c r="AZ163" s="1">
        <v>4280.76</v>
      </c>
      <c r="BA163" s="1">
        <v>125.53</v>
      </c>
      <c r="BB163" s="1">
        <v>135.79</v>
      </c>
      <c r="BC163" s="1">
        <v>130.66</v>
      </c>
      <c r="BD163" s="1">
        <v>132.88999999999999</v>
      </c>
      <c r="BE163" s="1">
        <v>123.98</v>
      </c>
      <c r="BF163" s="1">
        <v>122.63</v>
      </c>
      <c r="BG163" s="1">
        <v>133.19999999999999</v>
      </c>
      <c r="BH163" s="1">
        <v>126.93</v>
      </c>
      <c r="BI163" s="1">
        <v>127.16</v>
      </c>
      <c r="BJ163" s="1">
        <v>132.65</v>
      </c>
      <c r="BK163" s="1">
        <v>114.16</v>
      </c>
      <c r="BL163" s="1">
        <v>113.92</v>
      </c>
      <c r="BN163" s="1">
        <v>114.29</v>
      </c>
    </row>
    <row r="164" spans="1:66" x14ac:dyDescent="0.3">
      <c r="A164" s="2"/>
      <c r="C164" s="14" t="str">
        <f t="shared" si="3"/>
        <v>20259</v>
      </c>
      <c r="D164" s="3">
        <v>45904</v>
      </c>
      <c r="E164" s="21">
        <v>1627.79</v>
      </c>
      <c r="F164" s="21">
        <v>1593.01</v>
      </c>
      <c r="G164" s="21">
        <v>1593.08</v>
      </c>
      <c r="H164" s="21">
        <v>1864.81</v>
      </c>
      <c r="I164" s="21">
        <v>1631.59</v>
      </c>
      <c r="J164" s="21">
        <v>1685.25</v>
      </c>
      <c r="K164" s="21">
        <v>1564.57</v>
      </c>
      <c r="L164" s="21">
        <v>1579.98</v>
      </c>
      <c r="M164" s="21">
        <v>1532.86</v>
      </c>
      <c r="N164" s="21">
        <v>1562.28</v>
      </c>
      <c r="O164" s="21">
        <v>1636.99</v>
      </c>
      <c r="P164" s="21">
        <v>1612</v>
      </c>
      <c r="Q164" s="21">
        <v>7283.18</v>
      </c>
      <c r="R164" s="20">
        <v>117.24</v>
      </c>
      <c r="S164" s="20">
        <v>113.04</v>
      </c>
      <c r="T164" s="21">
        <v>121.85</v>
      </c>
      <c r="V164" s="1">
        <v>117.98</v>
      </c>
      <c r="W164" s="1">
        <v>123.77</v>
      </c>
      <c r="X164" s="1">
        <v>122.78</v>
      </c>
      <c r="Y164" s="1">
        <v>119.06</v>
      </c>
      <c r="Z164" s="1">
        <v>120.01</v>
      </c>
      <c r="AA164" s="1">
        <v>120.39</v>
      </c>
      <c r="AB164" s="1">
        <v>122.33</v>
      </c>
      <c r="AE164" s="1">
        <v>130.97999999999999</v>
      </c>
      <c r="AG164" s="1">
        <v>118.95</v>
      </c>
      <c r="AN164" s="1">
        <v>4153.8100000000004</v>
      </c>
      <c r="AP164" s="1">
        <v>4213.33</v>
      </c>
      <c r="AQ164" s="1">
        <v>4236.05</v>
      </c>
      <c r="AR164" s="1">
        <v>4014.62</v>
      </c>
      <c r="AS164" s="1">
        <v>4386.2</v>
      </c>
      <c r="AU164" s="1">
        <v>4138.38</v>
      </c>
      <c r="AW164" s="1">
        <v>4090.5</v>
      </c>
      <c r="AX164" s="1">
        <v>122.55</v>
      </c>
      <c r="AY164" s="1">
        <v>4074.52</v>
      </c>
      <c r="AZ164" s="1">
        <v>4242.13</v>
      </c>
      <c r="BA164" s="1">
        <v>124.82</v>
      </c>
      <c r="BB164" s="1">
        <v>135.41999999999999</v>
      </c>
      <c r="BC164" s="1">
        <v>130.58000000000001</v>
      </c>
      <c r="BD164" s="1">
        <v>133.96</v>
      </c>
      <c r="BE164" s="1">
        <v>124.48</v>
      </c>
      <c r="BF164" s="1">
        <v>123.29</v>
      </c>
      <c r="BG164" s="1">
        <v>132.9</v>
      </c>
      <c r="BH164" s="1">
        <v>126.93</v>
      </c>
      <c r="BI164" s="1">
        <v>127.16</v>
      </c>
      <c r="BJ164" s="1">
        <v>132.62</v>
      </c>
      <c r="BK164" s="1">
        <v>113.49</v>
      </c>
      <c r="BL164" s="1">
        <v>113.59</v>
      </c>
      <c r="BN164" s="1">
        <v>113.63</v>
      </c>
    </row>
    <row r="165" spans="1:66" x14ac:dyDescent="0.3">
      <c r="A165" s="2"/>
      <c r="C165" s="14" t="str">
        <f t="shared" si="3"/>
        <v>20259</v>
      </c>
      <c r="D165" s="3">
        <v>45903</v>
      </c>
      <c r="E165" s="21">
        <v>1627.79</v>
      </c>
      <c r="F165" s="21">
        <v>1622.77</v>
      </c>
      <c r="G165" s="21">
        <v>1595.55</v>
      </c>
      <c r="H165" s="21">
        <v>1842.58</v>
      </c>
      <c r="I165" s="21">
        <v>1631.59</v>
      </c>
      <c r="J165" s="21">
        <v>1685.25</v>
      </c>
      <c r="K165" s="21">
        <v>1564.57</v>
      </c>
      <c r="L165" s="21">
        <v>1573.53</v>
      </c>
      <c r="M165" s="21">
        <v>1518.19</v>
      </c>
      <c r="N165" s="21">
        <v>1565.66</v>
      </c>
      <c r="O165" s="21">
        <v>1636.99</v>
      </c>
      <c r="P165" s="21">
        <v>1597.15</v>
      </c>
      <c r="Q165" s="21">
        <v>7233.2</v>
      </c>
      <c r="R165" s="20">
        <v>116.86</v>
      </c>
      <c r="S165" s="20">
        <v>113.53</v>
      </c>
      <c r="T165" s="21">
        <v>121.18</v>
      </c>
      <c r="V165" s="1">
        <v>118.33</v>
      </c>
      <c r="W165" s="1">
        <v>123.6</v>
      </c>
      <c r="X165" s="1">
        <v>123.09</v>
      </c>
      <c r="Y165" s="1">
        <v>118.83</v>
      </c>
      <c r="Z165" s="1">
        <v>119.21</v>
      </c>
      <c r="AA165" s="1">
        <v>120.43</v>
      </c>
      <c r="AB165" s="1">
        <v>122.69</v>
      </c>
      <c r="AE165" s="1">
        <v>130.97999999999999</v>
      </c>
      <c r="AG165" s="1">
        <v>119.28</v>
      </c>
      <c r="AP165" s="1">
        <v>4213.33</v>
      </c>
      <c r="AQ165" s="1">
        <v>4236.05</v>
      </c>
      <c r="AR165" s="1">
        <v>4014.62</v>
      </c>
      <c r="AS165" s="1">
        <v>4386.2</v>
      </c>
      <c r="AU165" s="1">
        <v>4138.38</v>
      </c>
      <c r="AW165" s="1">
        <v>4032.98</v>
      </c>
      <c r="AX165" s="1">
        <v>122.28</v>
      </c>
      <c r="AY165" s="1">
        <v>4041.71</v>
      </c>
      <c r="AZ165" s="1">
        <v>4242.13</v>
      </c>
      <c r="BA165" s="1">
        <v>123.06</v>
      </c>
      <c r="BB165" s="1">
        <v>135.72</v>
      </c>
      <c r="BC165" s="1">
        <v>131.09</v>
      </c>
      <c r="BD165" s="1">
        <v>133.29</v>
      </c>
      <c r="BE165" s="1">
        <v>125.8</v>
      </c>
      <c r="BF165" s="1">
        <v>129.88</v>
      </c>
      <c r="BG165" s="1">
        <v>133.15</v>
      </c>
      <c r="BH165" s="1">
        <v>126.07</v>
      </c>
      <c r="BI165" s="1">
        <v>127.16</v>
      </c>
      <c r="BJ165" s="1">
        <v>132.62</v>
      </c>
      <c r="BK165" s="1">
        <v>112.83</v>
      </c>
      <c r="BL165" s="1">
        <v>112.92</v>
      </c>
      <c r="BN165" s="1">
        <v>112.96</v>
      </c>
    </row>
    <row r="166" spans="1:66" x14ac:dyDescent="0.3">
      <c r="A166" s="2"/>
      <c r="C166" s="14" t="str">
        <f t="shared" si="3"/>
        <v>20259</v>
      </c>
      <c r="D166" s="3">
        <v>45902</v>
      </c>
      <c r="E166" s="21">
        <v>1637.72</v>
      </c>
      <c r="F166" s="21">
        <v>1622.77</v>
      </c>
      <c r="G166" s="21">
        <v>1602.96</v>
      </c>
      <c r="H166" s="21">
        <v>1842.58</v>
      </c>
      <c r="I166" s="21">
        <v>1639.93</v>
      </c>
      <c r="J166" s="21">
        <v>1671.72</v>
      </c>
      <c r="K166" s="21">
        <v>1582.77</v>
      </c>
      <c r="L166" s="21">
        <v>1565.69</v>
      </c>
      <c r="M166" s="21">
        <v>1523.9</v>
      </c>
      <c r="N166" s="21">
        <v>1579.49</v>
      </c>
      <c r="O166" s="21">
        <v>1639.41</v>
      </c>
      <c r="P166" s="21">
        <v>1588.22</v>
      </c>
      <c r="Q166" s="21">
        <v>7208.5</v>
      </c>
      <c r="R166" s="20">
        <v>117.24</v>
      </c>
      <c r="S166" s="20">
        <v>112.77</v>
      </c>
      <c r="T166" s="21">
        <v>121.41</v>
      </c>
      <c r="V166" s="1">
        <v>118.33</v>
      </c>
      <c r="W166" s="1">
        <v>123.77</v>
      </c>
      <c r="X166" s="1">
        <v>123.41</v>
      </c>
      <c r="Y166" s="1">
        <v>117.93</v>
      </c>
      <c r="Z166" s="1">
        <v>118.11</v>
      </c>
      <c r="AA166" s="1">
        <v>120.44</v>
      </c>
      <c r="AB166" s="1">
        <v>123.05</v>
      </c>
      <c r="AE166" s="1">
        <v>131.46</v>
      </c>
      <c r="AF166" s="1">
        <v>134.33000000000001</v>
      </c>
      <c r="AG166" s="1">
        <v>119.15</v>
      </c>
      <c r="AN166" s="1">
        <v>4190.51</v>
      </c>
      <c r="AP166" s="1">
        <v>4166.88</v>
      </c>
      <c r="AQ166" s="1">
        <v>4281.6000000000004</v>
      </c>
      <c r="AR166" s="1">
        <v>4022.23</v>
      </c>
      <c r="AS166" s="1">
        <v>4386.2</v>
      </c>
      <c r="AU166" s="1">
        <v>4138.38</v>
      </c>
      <c r="AW166" s="1">
        <v>4022.96</v>
      </c>
      <c r="AX166" s="1">
        <v>122.54</v>
      </c>
      <c r="AY166" s="1">
        <v>4041.71</v>
      </c>
      <c r="AZ166" s="1">
        <v>4270.22</v>
      </c>
      <c r="BA166" s="1">
        <v>118.53</v>
      </c>
      <c r="BB166" s="1">
        <v>135.08000000000001</v>
      </c>
      <c r="BC166" s="1">
        <v>130.99</v>
      </c>
      <c r="BD166" s="1">
        <v>132.72</v>
      </c>
      <c r="BE166" s="1">
        <v>124.48</v>
      </c>
      <c r="BF166" s="1">
        <v>123.96</v>
      </c>
      <c r="BG166" s="1">
        <v>133.19</v>
      </c>
      <c r="BH166" s="1">
        <v>124.64</v>
      </c>
      <c r="BI166" s="1">
        <v>127.16</v>
      </c>
      <c r="BJ166" s="1">
        <v>132.38999999999999</v>
      </c>
      <c r="BK166" s="1">
        <v>112.16</v>
      </c>
      <c r="BL166" s="1">
        <v>112.42</v>
      </c>
      <c r="BN166" s="1">
        <v>112.29</v>
      </c>
    </row>
    <row r="167" spans="1:66" x14ac:dyDescent="0.3">
      <c r="A167" s="2"/>
      <c r="C167" s="14" t="str">
        <f t="shared" si="3"/>
        <v>20259</v>
      </c>
      <c r="D167" s="3">
        <v>45901</v>
      </c>
      <c r="E167" s="21">
        <v>1631.51</v>
      </c>
      <c r="F167" s="21">
        <v>1668.8</v>
      </c>
      <c r="G167" s="21">
        <v>1615.31</v>
      </c>
      <c r="H167" s="21">
        <v>1864.81</v>
      </c>
      <c r="I167" s="21">
        <v>1662.98</v>
      </c>
      <c r="J167" s="21">
        <v>1684.37</v>
      </c>
      <c r="K167" s="21">
        <v>1582.77</v>
      </c>
      <c r="L167" s="21">
        <v>1538.86</v>
      </c>
      <c r="M167" s="21">
        <v>1499.04</v>
      </c>
      <c r="N167" s="21">
        <v>1596.86</v>
      </c>
      <c r="O167" s="21">
        <v>1638.17</v>
      </c>
      <c r="P167" s="21">
        <v>1588.22</v>
      </c>
      <c r="Q167" s="21">
        <v>7226.16</v>
      </c>
      <c r="R167" s="20">
        <v>117.9</v>
      </c>
      <c r="S167" s="20">
        <v>113.45</v>
      </c>
      <c r="T167" s="21">
        <v>121.41</v>
      </c>
      <c r="V167" s="1">
        <v>118.58</v>
      </c>
      <c r="W167" s="1">
        <v>123.27</v>
      </c>
      <c r="X167" s="1">
        <v>123.41</v>
      </c>
      <c r="Y167" s="1">
        <v>117.93</v>
      </c>
      <c r="Z167" s="1">
        <v>117.49</v>
      </c>
      <c r="AA167" s="1">
        <v>121.63</v>
      </c>
      <c r="AB167" s="1">
        <v>123.05</v>
      </c>
      <c r="AE167" s="1">
        <v>132.03</v>
      </c>
      <c r="AF167" s="1">
        <v>134.28</v>
      </c>
      <c r="AG167" s="1">
        <v>118.9</v>
      </c>
      <c r="AN167" s="1">
        <v>4190.51</v>
      </c>
      <c r="AP167" s="1">
        <v>4062.5</v>
      </c>
      <c r="AQ167" s="1">
        <v>4267.43</v>
      </c>
      <c r="AR167" s="1">
        <v>4022.23</v>
      </c>
      <c r="AS167" s="1">
        <v>4309.4399999999996</v>
      </c>
      <c r="AT167" s="1">
        <v>3954.87</v>
      </c>
      <c r="AU167" s="1">
        <v>4142.57</v>
      </c>
      <c r="AW167" s="1">
        <v>3988</v>
      </c>
      <c r="AX167" s="1">
        <v>122.32</v>
      </c>
      <c r="AY167" s="1">
        <v>4041.71</v>
      </c>
      <c r="AZ167" s="1">
        <v>4283.7700000000004</v>
      </c>
      <c r="BA167" s="1">
        <v>120.57</v>
      </c>
      <c r="BB167" s="1">
        <v>134.55000000000001</v>
      </c>
      <c r="BC167" s="1">
        <v>129.76</v>
      </c>
      <c r="BD167" s="1">
        <v>132.5</v>
      </c>
      <c r="BE167" s="1">
        <v>127.94</v>
      </c>
      <c r="BF167" s="1">
        <v>122.96</v>
      </c>
      <c r="BG167" s="1">
        <v>133.19</v>
      </c>
      <c r="BH167" s="1">
        <v>124.94</v>
      </c>
      <c r="BI167" s="1">
        <v>127.16</v>
      </c>
      <c r="BJ167" s="1">
        <v>132.91</v>
      </c>
      <c r="BK167" s="1">
        <v>112.16</v>
      </c>
      <c r="BL167" s="1">
        <v>112.42</v>
      </c>
      <c r="BN167" s="1">
        <v>112.29</v>
      </c>
    </row>
    <row r="168" spans="1:66" x14ac:dyDescent="0.3">
      <c r="A168" s="2"/>
      <c r="C168" s="14" t="str">
        <f t="shared" si="3"/>
        <v>20258</v>
      </c>
      <c r="D168" s="3">
        <v>45898</v>
      </c>
      <c r="E168" s="21">
        <v>1671.93</v>
      </c>
      <c r="F168" s="21">
        <v>1635.89</v>
      </c>
      <c r="G168" s="21">
        <v>1596.41</v>
      </c>
      <c r="H168" s="21">
        <v>1878.17</v>
      </c>
      <c r="I168" s="21">
        <v>1634.08</v>
      </c>
      <c r="J168" s="21">
        <v>1684.87</v>
      </c>
      <c r="K168" s="21">
        <v>1583</v>
      </c>
      <c r="L168" s="21">
        <v>1539.6</v>
      </c>
      <c r="M168" s="21">
        <v>1499.71</v>
      </c>
      <c r="N168" s="21">
        <v>1604.49</v>
      </c>
      <c r="O168" s="21">
        <v>1638.45</v>
      </c>
      <c r="P168" s="21">
        <v>1589.38</v>
      </c>
      <c r="Q168" s="21">
        <v>7228.1</v>
      </c>
      <c r="R168" s="20">
        <v>117.92</v>
      </c>
      <c r="S168" s="20">
        <v>113.46</v>
      </c>
      <c r="T168" s="21">
        <v>121.43</v>
      </c>
      <c r="V168" s="1">
        <v>118.49</v>
      </c>
      <c r="W168" s="1">
        <v>123.33</v>
      </c>
      <c r="X168" s="1">
        <v>123.29</v>
      </c>
      <c r="Y168" s="1">
        <v>117.24</v>
      </c>
      <c r="Z168" s="1">
        <v>117.36</v>
      </c>
      <c r="AA168" s="1">
        <v>121.64</v>
      </c>
      <c r="AB168" s="1">
        <v>122.76</v>
      </c>
      <c r="AE168" s="1">
        <v>132.09</v>
      </c>
      <c r="AF168" s="1">
        <v>134.11000000000001</v>
      </c>
      <c r="AG168" s="1">
        <v>118.91</v>
      </c>
      <c r="AN168" s="1">
        <v>4188.2</v>
      </c>
      <c r="AP168" s="1">
        <v>4093.75</v>
      </c>
      <c r="AQ168" s="1">
        <v>4227.6499999999996</v>
      </c>
      <c r="AR168" s="1">
        <v>3957.54</v>
      </c>
      <c r="AS168" s="1">
        <v>4274.1899999999996</v>
      </c>
      <c r="AT168" s="1">
        <v>3952.69</v>
      </c>
      <c r="AU168" s="1">
        <v>4165.43</v>
      </c>
      <c r="AW168" s="1">
        <v>3924.52</v>
      </c>
      <c r="AX168" s="1">
        <v>122.59</v>
      </c>
      <c r="AY168" s="1">
        <v>4039.48</v>
      </c>
      <c r="AZ168" s="1">
        <v>4299.4799999999996</v>
      </c>
      <c r="BA168" s="1">
        <v>123.5</v>
      </c>
      <c r="BB168" s="1">
        <v>134.85</v>
      </c>
      <c r="BC168" s="1">
        <v>129.94</v>
      </c>
      <c r="BD168" s="1">
        <v>133.25</v>
      </c>
      <c r="BE168" s="1">
        <v>127.99</v>
      </c>
      <c r="BF168" s="1">
        <v>122.98</v>
      </c>
      <c r="BG168" s="1">
        <v>133.22999999999999</v>
      </c>
      <c r="BH168" s="1">
        <v>125.67</v>
      </c>
      <c r="BI168" s="1">
        <v>127.18</v>
      </c>
      <c r="BJ168" s="1">
        <v>132.91999999999999</v>
      </c>
      <c r="BK168" s="1">
        <v>112.18</v>
      </c>
      <c r="BL168" s="1">
        <v>112.11</v>
      </c>
      <c r="BN168" s="1">
        <v>112.31</v>
      </c>
    </row>
    <row r="169" spans="1:66" x14ac:dyDescent="0.3">
      <c r="A169" s="2"/>
      <c r="C169" s="14" t="str">
        <f t="shared" si="3"/>
        <v>20258</v>
      </c>
      <c r="D169" s="3">
        <v>45897</v>
      </c>
      <c r="E169" s="21">
        <v>1671.93</v>
      </c>
      <c r="F169" s="21">
        <v>1616</v>
      </c>
      <c r="G169" s="21">
        <v>1596.41</v>
      </c>
      <c r="H169" s="21">
        <v>1878.17</v>
      </c>
      <c r="I169" s="21">
        <v>1644</v>
      </c>
      <c r="J169" s="21">
        <v>1684.87</v>
      </c>
      <c r="K169" s="21">
        <v>1584.99</v>
      </c>
      <c r="L169" s="21">
        <v>1539.6</v>
      </c>
      <c r="M169" s="21">
        <v>1499.71</v>
      </c>
      <c r="N169" s="21">
        <v>1600.33</v>
      </c>
      <c r="O169" s="21">
        <v>1640.27</v>
      </c>
      <c r="P169" s="21">
        <v>1579.49</v>
      </c>
      <c r="Q169" s="21">
        <v>7228.1</v>
      </c>
      <c r="R169" s="20">
        <v>117.92</v>
      </c>
      <c r="S169" s="20">
        <v>113.63</v>
      </c>
      <c r="T169" s="21">
        <v>121.06</v>
      </c>
      <c r="V169" s="1">
        <v>118.48</v>
      </c>
      <c r="W169" s="1">
        <v>122.39</v>
      </c>
      <c r="X169" s="1">
        <v>123.91</v>
      </c>
      <c r="Y169" s="1">
        <v>117.73</v>
      </c>
      <c r="Z169" s="1">
        <v>117.36</v>
      </c>
      <c r="AA169" s="1">
        <v>121.64</v>
      </c>
      <c r="AB169" s="1">
        <v>123.78</v>
      </c>
      <c r="AE169" s="1">
        <v>132.18</v>
      </c>
      <c r="AF169" s="1">
        <v>133.44999999999999</v>
      </c>
      <c r="AG169" s="1">
        <v>118.91</v>
      </c>
      <c r="AN169" s="1">
        <v>4188.2</v>
      </c>
      <c r="AP169" s="1">
        <v>4093.75</v>
      </c>
      <c r="AQ169" s="1">
        <v>4227.6499999999996</v>
      </c>
      <c r="AR169" s="1">
        <v>3877.12</v>
      </c>
      <c r="AS169" s="1">
        <v>4274.1899999999996</v>
      </c>
      <c r="AT169" s="1">
        <v>3952.69</v>
      </c>
      <c r="AU169" s="1">
        <v>4134.33</v>
      </c>
      <c r="AW169" s="1">
        <v>3924.52</v>
      </c>
      <c r="AX169" s="1">
        <v>122.59</v>
      </c>
      <c r="AY169" s="1">
        <v>4039.48</v>
      </c>
      <c r="AZ169" s="1">
        <v>4299.4799999999996</v>
      </c>
      <c r="BA169" s="1">
        <v>123.5</v>
      </c>
      <c r="BB169" s="1">
        <v>134.91999999999999</v>
      </c>
      <c r="BC169" s="1">
        <v>130.19</v>
      </c>
      <c r="BD169" s="1">
        <v>133.54</v>
      </c>
      <c r="BE169" s="1">
        <v>128.88</v>
      </c>
      <c r="BF169" s="1">
        <v>122.98</v>
      </c>
      <c r="BG169" s="1">
        <v>133.53</v>
      </c>
      <c r="BH169" s="1">
        <v>125.67</v>
      </c>
      <c r="BI169" s="1">
        <v>127.18</v>
      </c>
      <c r="BJ169" s="1">
        <v>132.91</v>
      </c>
      <c r="BK169" s="1">
        <v>112.18</v>
      </c>
      <c r="BL169" s="1">
        <v>112.44</v>
      </c>
      <c r="BN169" s="1">
        <v>112.31</v>
      </c>
    </row>
    <row r="170" spans="1:66" x14ac:dyDescent="0.3">
      <c r="A170" s="2"/>
      <c r="C170" s="14" t="str">
        <f t="shared" si="3"/>
        <v>20258</v>
      </c>
      <c r="D170" s="3">
        <v>45896</v>
      </c>
      <c r="E170" s="21">
        <v>1671.93</v>
      </c>
      <c r="F170" s="21">
        <v>1616</v>
      </c>
      <c r="G170" s="21">
        <v>1596.41</v>
      </c>
      <c r="H170" s="21">
        <v>1870.76</v>
      </c>
      <c r="I170" s="21">
        <v>1653.88</v>
      </c>
      <c r="J170" s="21">
        <v>1684.87</v>
      </c>
      <c r="K170" s="21">
        <v>1584.99</v>
      </c>
      <c r="L170" s="21">
        <v>1550.62</v>
      </c>
      <c r="M170" s="21">
        <v>1547.45</v>
      </c>
      <c r="N170" s="21">
        <v>1605.7</v>
      </c>
      <c r="O170" s="21">
        <v>1646.8</v>
      </c>
      <c r="P170" s="21">
        <v>1578.66</v>
      </c>
      <c r="Q170" s="21">
        <v>7209.45</v>
      </c>
      <c r="R170" s="20">
        <v>117.92</v>
      </c>
      <c r="S170" s="20">
        <v>113.98</v>
      </c>
      <c r="T170" s="21">
        <v>121.06</v>
      </c>
      <c r="V170" s="1">
        <v>118.7</v>
      </c>
      <c r="W170" s="1">
        <v>122.82</v>
      </c>
      <c r="X170" s="1">
        <v>123.91</v>
      </c>
      <c r="Y170" s="1">
        <v>117.93</v>
      </c>
      <c r="Z170" s="1">
        <v>118.11</v>
      </c>
      <c r="AA170" s="1">
        <v>121.64</v>
      </c>
      <c r="AB170" s="1">
        <v>123.78</v>
      </c>
      <c r="AE170" s="1">
        <v>132.51</v>
      </c>
      <c r="AF170" s="1">
        <v>131.80000000000001</v>
      </c>
      <c r="AG170" s="1">
        <v>119.8</v>
      </c>
      <c r="AN170" s="1">
        <v>4188.2</v>
      </c>
      <c r="AP170" s="1">
        <v>4093.75</v>
      </c>
      <c r="AQ170" s="1">
        <v>4227.6499999999996</v>
      </c>
      <c r="AR170" s="1">
        <v>3877.12</v>
      </c>
      <c r="AS170" s="1">
        <v>4274.1899999999996</v>
      </c>
      <c r="AT170" s="1">
        <v>3936.77</v>
      </c>
      <c r="AU170" s="1">
        <v>4144.7</v>
      </c>
      <c r="AW170" s="1">
        <v>3960.58</v>
      </c>
      <c r="AX170" s="1">
        <v>122.99</v>
      </c>
      <c r="AY170" s="1">
        <v>3994.72</v>
      </c>
      <c r="AZ170" s="1">
        <v>4235.41</v>
      </c>
      <c r="BA170" s="1">
        <v>123.94</v>
      </c>
      <c r="BB170" s="1">
        <v>134.72</v>
      </c>
      <c r="BC170" s="1">
        <v>129.76</v>
      </c>
      <c r="BD170" s="1">
        <v>133.01</v>
      </c>
      <c r="BE170" s="1">
        <v>128.82</v>
      </c>
      <c r="BF170" s="1">
        <v>123.64</v>
      </c>
      <c r="BG170" s="1">
        <v>132.77000000000001</v>
      </c>
      <c r="BH170" s="1">
        <v>125.67</v>
      </c>
      <c r="BI170" s="1">
        <v>127.46</v>
      </c>
      <c r="BJ170" s="1">
        <v>132.88999999999999</v>
      </c>
      <c r="BK170" s="1">
        <v>112.18</v>
      </c>
      <c r="BL170" s="1">
        <v>112.44</v>
      </c>
      <c r="BN170" s="1">
        <v>112.31</v>
      </c>
    </row>
    <row r="171" spans="1:66" x14ac:dyDescent="0.3">
      <c r="A171" s="2"/>
      <c r="C171" s="14" t="str">
        <f t="shared" si="3"/>
        <v>20258</v>
      </c>
      <c r="D171" s="3">
        <v>45895</v>
      </c>
      <c r="E171" s="21">
        <v>1666.97</v>
      </c>
      <c r="F171" s="21">
        <v>1616</v>
      </c>
      <c r="G171" s="21">
        <v>1606.29</v>
      </c>
      <c r="H171" s="21">
        <v>1875.66</v>
      </c>
      <c r="I171" s="21">
        <v>1650.04</v>
      </c>
      <c r="J171" s="21">
        <v>1670.68</v>
      </c>
      <c r="K171" s="21">
        <v>1593.77</v>
      </c>
      <c r="L171" s="21">
        <v>1555.58</v>
      </c>
      <c r="M171" s="21">
        <v>1539.41</v>
      </c>
      <c r="N171" s="21">
        <v>1543.53</v>
      </c>
      <c r="O171" s="21">
        <v>1646.21</v>
      </c>
      <c r="P171" s="21">
        <v>1604.21</v>
      </c>
      <c r="Q171" s="21">
        <v>7209.45</v>
      </c>
      <c r="R171" s="20">
        <v>117.59</v>
      </c>
      <c r="S171" s="20">
        <v>114.13</v>
      </c>
      <c r="T171" s="21">
        <v>121.17</v>
      </c>
      <c r="V171" s="1">
        <v>117.99</v>
      </c>
      <c r="W171" s="1">
        <v>123.58</v>
      </c>
      <c r="X171" s="1">
        <v>123.91</v>
      </c>
      <c r="Y171" s="1">
        <v>118.13</v>
      </c>
      <c r="Z171" s="1">
        <v>118.4</v>
      </c>
      <c r="AA171" s="1">
        <v>120.64</v>
      </c>
      <c r="AB171" s="1">
        <v>124.01</v>
      </c>
      <c r="AE171" s="1">
        <v>133</v>
      </c>
      <c r="AF171" s="1">
        <v>127.35</v>
      </c>
      <c r="AG171" s="1">
        <v>119.69</v>
      </c>
      <c r="AN171" s="1">
        <v>4181.6899999999996</v>
      </c>
      <c r="AP171" s="1">
        <v>4136.43</v>
      </c>
      <c r="AQ171" s="1">
        <v>4227.6499999999996</v>
      </c>
      <c r="AR171" s="1">
        <v>3877.12</v>
      </c>
      <c r="AS171" s="1">
        <v>4274.1899999999996</v>
      </c>
      <c r="AT171" s="1">
        <v>3891.45</v>
      </c>
      <c r="AU171" s="1">
        <v>4144.7</v>
      </c>
      <c r="AW171" s="1">
        <v>3945.4</v>
      </c>
      <c r="AX171" s="1">
        <v>124.2</v>
      </c>
      <c r="AY171" s="1">
        <v>3980.39</v>
      </c>
      <c r="AZ171" s="1">
        <v>4235.41</v>
      </c>
      <c r="BA171" s="1">
        <v>124.15</v>
      </c>
      <c r="BB171" s="1">
        <v>135.21</v>
      </c>
      <c r="BC171" s="1">
        <v>130.06</v>
      </c>
      <c r="BD171" s="1">
        <v>133.35</v>
      </c>
      <c r="BE171" s="1">
        <v>123.41</v>
      </c>
      <c r="BF171" s="1">
        <v>123.64</v>
      </c>
      <c r="BG171" s="1">
        <v>133.62</v>
      </c>
      <c r="BH171" s="1">
        <v>125.81</v>
      </c>
      <c r="BI171" s="1">
        <v>127.46</v>
      </c>
      <c r="BJ171" s="1">
        <v>133.53</v>
      </c>
      <c r="BK171" s="1">
        <v>112.18</v>
      </c>
      <c r="BL171" s="1">
        <v>112.44</v>
      </c>
      <c r="BN171" s="1">
        <v>112.31</v>
      </c>
    </row>
    <row r="172" spans="1:66" x14ac:dyDescent="0.3">
      <c r="A172" s="2"/>
      <c r="C172" s="14" t="str">
        <f t="shared" si="3"/>
        <v>20258</v>
      </c>
      <c r="D172" s="3">
        <v>45894</v>
      </c>
      <c r="E172" s="21">
        <v>1666.97</v>
      </c>
      <c r="F172" s="21">
        <v>1616</v>
      </c>
      <c r="G172" s="21">
        <v>1606.29</v>
      </c>
      <c r="H172" s="21">
        <v>1822.14</v>
      </c>
      <c r="I172" s="21">
        <v>1649.93</v>
      </c>
      <c r="J172" s="21">
        <v>1687.17</v>
      </c>
      <c r="K172" s="21">
        <v>1593.52</v>
      </c>
      <c r="L172" s="21">
        <v>1566.15</v>
      </c>
      <c r="M172" s="21">
        <v>1535.87</v>
      </c>
      <c r="N172" s="21">
        <v>1533.4</v>
      </c>
      <c r="O172" s="21">
        <v>1661.15</v>
      </c>
      <c r="P172" s="21">
        <v>1614.8</v>
      </c>
      <c r="Q172" s="21">
        <v>7159.47</v>
      </c>
      <c r="R172" s="20">
        <v>117.59</v>
      </c>
      <c r="S172" s="20">
        <v>115.12</v>
      </c>
      <c r="T172" s="21">
        <v>121.18</v>
      </c>
      <c r="V172" s="1">
        <v>118.11</v>
      </c>
      <c r="W172" s="1">
        <v>123.58</v>
      </c>
      <c r="X172" s="1">
        <v>123.91</v>
      </c>
      <c r="Y172" s="1">
        <v>118.54</v>
      </c>
      <c r="Z172" s="1">
        <v>118.4</v>
      </c>
      <c r="AA172" s="1">
        <v>120.75</v>
      </c>
      <c r="AB172" s="1">
        <v>124.17</v>
      </c>
      <c r="AE172" s="1">
        <v>133</v>
      </c>
      <c r="AF172" s="1">
        <v>127.52</v>
      </c>
      <c r="AG172" s="1">
        <v>120.36</v>
      </c>
      <c r="AN172" s="1">
        <v>4181.6899999999996</v>
      </c>
      <c r="AP172" s="1">
        <v>4126.88</v>
      </c>
      <c r="AQ172" s="1">
        <v>4197.3</v>
      </c>
      <c r="AR172" s="1">
        <v>3877.12</v>
      </c>
      <c r="AT172" s="1">
        <v>3940.34</v>
      </c>
      <c r="AU172" s="1">
        <v>4134.33</v>
      </c>
      <c r="AX172" s="1">
        <v>123.81</v>
      </c>
      <c r="AY172" s="1">
        <v>3938.18</v>
      </c>
      <c r="AZ172" s="1">
        <v>4192.53</v>
      </c>
      <c r="BA172" s="1">
        <v>124.94</v>
      </c>
      <c r="BB172" s="1">
        <v>135.19999999999999</v>
      </c>
      <c r="BC172" s="1">
        <v>130.46</v>
      </c>
      <c r="BD172" s="1">
        <v>132.82</v>
      </c>
      <c r="BE172" s="1">
        <v>126.76</v>
      </c>
      <c r="BF172" s="1">
        <v>123.64</v>
      </c>
      <c r="BG172" s="1">
        <v>133.6</v>
      </c>
      <c r="BH172" s="1">
        <v>126.06</v>
      </c>
      <c r="BI172" s="1">
        <v>127.46</v>
      </c>
      <c r="BJ172" s="1">
        <v>133.52000000000001</v>
      </c>
      <c r="BK172" s="1">
        <v>113.51</v>
      </c>
      <c r="BL172" s="1">
        <v>113.44</v>
      </c>
      <c r="BN172" s="1">
        <v>113.65</v>
      </c>
    </row>
    <row r="173" spans="1:66" x14ac:dyDescent="0.3">
      <c r="A173" s="2"/>
      <c r="C173" s="14" t="str">
        <f t="shared" si="3"/>
        <v>20258</v>
      </c>
      <c r="D173" s="3">
        <v>45891</v>
      </c>
      <c r="E173" s="21">
        <v>1666.97</v>
      </c>
      <c r="F173" s="21">
        <v>1584.09</v>
      </c>
      <c r="G173" s="21">
        <v>1606.29</v>
      </c>
      <c r="H173" s="21">
        <v>1870.76</v>
      </c>
      <c r="I173" s="21">
        <v>1609.26</v>
      </c>
      <c r="J173" s="21">
        <v>1685.73</v>
      </c>
      <c r="K173" s="21">
        <v>1598.32</v>
      </c>
      <c r="L173" s="21">
        <v>1580.86</v>
      </c>
      <c r="M173" s="21">
        <v>1528.41</v>
      </c>
      <c r="N173" s="21">
        <v>1570.47</v>
      </c>
      <c r="O173" s="21">
        <v>1681.19</v>
      </c>
      <c r="P173" s="21">
        <v>1666.25</v>
      </c>
      <c r="Q173" s="21">
        <v>7159.47</v>
      </c>
      <c r="R173" s="20">
        <v>117.59</v>
      </c>
      <c r="S173" s="20">
        <v>115.29</v>
      </c>
      <c r="T173" s="21">
        <v>121.9</v>
      </c>
      <c r="V173" s="1">
        <v>117.85</v>
      </c>
      <c r="W173" s="1">
        <v>124.77</v>
      </c>
      <c r="X173" s="1">
        <v>125.47</v>
      </c>
      <c r="Y173" s="1">
        <v>119.83</v>
      </c>
      <c r="Z173" s="1">
        <v>120.84</v>
      </c>
      <c r="AA173" s="1">
        <v>120.75</v>
      </c>
      <c r="AB173" s="1">
        <v>125.39</v>
      </c>
      <c r="AE173" s="1">
        <v>134.08000000000001</v>
      </c>
      <c r="AF173" s="1">
        <v>133.44999999999999</v>
      </c>
      <c r="AG173" s="1">
        <v>122.03</v>
      </c>
      <c r="AN173" s="1">
        <v>4181.6899999999996</v>
      </c>
      <c r="AP173" s="1">
        <v>4126.25</v>
      </c>
      <c r="AQ173" s="1">
        <v>4188.2</v>
      </c>
      <c r="AR173" s="1">
        <v>3793.66</v>
      </c>
      <c r="AS173" s="1">
        <v>4122.4399999999996</v>
      </c>
      <c r="AT173" s="1">
        <v>3940.34</v>
      </c>
      <c r="AU173" s="1">
        <v>4165.43</v>
      </c>
      <c r="AW173" s="1">
        <v>3903.92</v>
      </c>
      <c r="AX173" s="1">
        <v>123.33</v>
      </c>
      <c r="AY173" s="1">
        <v>3938.18</v>
      </c>
      <c r="AZ173" s="1">
        <v>4192.53</v>
      </c>
      <c r="BA173" s="1">
        <v>124.94</v>
      </c>
      <c r="BB173" s="1">
        <v>135.5</v>
      </c>
      <c r="BC173" s="1">
        <v>132.76</v>
      </c>
      <c r="BD173" s="1">
        <v>134.6</v>
      </c>
      <c r="BE173" s="1">
        <v>128.68</v>
      </c>
      <c r="BF173" s="1">
        <v>127.44</v>
      </c>
      <c r="BG173" s="1">
        <v>135.32</v>
      </c>
      <c r="BH173" s="1">
        <v>126.2</v>
      </c>
      <c r="BI173" s="1">
        <v>127.85</v>
      </c>
      <c r="BJ173" s="1">
        <v>133.33000000000001</v>
      </c>
      <c r="BK173" s="1">
        <v>114.18</v>
      </c>
      <c r="BL173" s="1">
        <v>114.77</v>
      </c>
      <c r="BN173" s="1">
        <v>114.31</v>
      </c>
    </row>
    <row r="174" spans="1:66" x14ac:dyDescent="0.3">
      <c r="A174" s="2"/>
      <c r="C174" s="14" t="str">
        <f t="shared" si="3"/>
        <v>20258</v>
      </c>
      <c r="D174" s="3">
        <v>45890</v>
      </c>
      <c r="E174" s="21">
        <v>1657.04</v>
      </c>
      <c r="F174" s="21">
        <v>1584.09</v>
      </c>
      <c r="G174" s="21">
        <v>1606.29</v>
      </c>
      <c r="H174" s="21">
        <v>1858.4</v>
      </c>
      <c r="I174" s="21">
        <v>1609.26</v>
      </c>
      <c r="J174" s="21">
        <v>1697.85</v>
      </c>
      <c r="K174" s="21">
        <v>1598.32</v>
      </c>
      <c r="L174" s="21">
        <v>1582.51</v>
      </c>
      <c r="M174" s="21">
        <v>1532.84</v>
      </c>
      <c r="N174" s="21">
        <v>1571.36</v>
      </c>
      <c r="O174" s="21">
        <v>1698.09</v>
      </c>
      <c r="P174" s="21">
        <v>1666.25</v>
      </c>
      <c r="Q174" s="21">
        <v>7084.47</v>
      </c>
      <c r="R174" s="20">
        <v>117.59</v>
      </c>
      <c r="S174" s="20">
        <v>116.61</v>
      </c>
      <c r="T174" s="21">
        <v>121.95</v>
      </c>
      <c r="V174" s="1">
        <v>117.42</v>
      </c>
      <c r="W174" s="1">
        <v>125.43</v>
      </c>
      <c r="X174" s="1">
        <v>125.24</v>
      </c>
      <c r="Y174" s="1">
        <v>119.89</v>
      </c>
      <c r="Z174" s="1">
        <v>120.95</v>
      </c>
      <c r="AA174" s="1">
        <v>120.75</v>
      </c>
      <c r="AB174" s="1">
        <v>125.17</v>
      </c>
      <c r="AE174" s="1">
        <v>133.41999999999999</v>
      </c>
      <c r="AF174" s="1">
        <v>133.44999999999999</v>
      </c>
      <c r="AG174" s="1">
        <v>122.87</v>
      </c>
      <c r="AN174" s="1">
        <v>4181.6899999999996</v>
      </c>
      <c r="AP174" s="1">
        <v>4126.25</v>
      </c>
      <c r="AQ174" s="1">
        <v>4188.2</v>
      </c>
      <c r="AR174" s="1">
        <v>3793.66</v>
      </c>
      <c r="AS174" s="1">
        <v>4122.4399999999996</v>
      </c>
      <c r="AT174" s="1">
        <v>3940.34</v>
      </c>
      <c r="AU174" s="1">
        <v>4165.43</v>
      </c>
      <c r="AW174" s="1">
        <v>3903.92</v>
      </c>
      <c r="AX174" s="1">
        <v>124.15</v>
      </c>
      <c r="AY174" s="1">
        <v>3938.18</v>
      </c>
      <c r="AZ174" s="1">
        <v>4192.53</v>
      </c>
      <c r="BA174" s="1">
        <v>125.28</v>
      </c>
      <c r="BB174" s="1">
        <v>135.66</v>
      </c>
      <c r="BC174" s="1">
        <v>133.72999999999999</v>
      </c>
      <c r="BD174" s="1">
        <v>136.13</v>
      </c>
      <c r="BE174" s="1">
        <v>128.68</v>
      </c>
      <c r="BF174" s="1">
        <v>127.44</v>
      </c>
      <c r="BG174" s="1">
        <v>135.32</v>
      </c>
      <c r="BH174" s="1">
        <v>126.58</v>
      </c>
      <c r="BI174" s="1">
        <v>127.85</v>
      </c>
      <c r="BJ174" s="1">
        <v>133.32</v>
      </c>
      <c r="BK174" s="1">
        <v>114.18</v>
      </c>
      <c r="BL174" s="1">
        <v>114.77</v>
      </c>
      <c r="BN174" s="1">
        <v>114.31</v>
      </c>
    </row>
    <row r="175" spans="1:66" x14ac:dyDescent="0.3">
      <c r="A175" s="2"/>
      <c r="C175" s="14" t="str">
        <f t="shared" si="3"/>
        <v>20258</v>
      </c>
      <c r="D175" s="3">
        <v>45889</v>
      </c>
      <c r="E175" s="21">
        <v>1657.04</v>
      </c>
      <c r="F175" s="21">
        <v>1584.09</v>
      </c>
      <c r="G175" s="21">
        <v>1601.35</v>
      </c>
      <c r="H175" s="21">
        <v>1853.46</v>
      </c>
      <c r="I175" s="21">
        <v>1606.59</v>
      </c>
      <c r="J175" s="21">
        <v>1697.85</v>
      </c>
      <c r="K175" s="21">
        <v>1604.25</v>
      </c>
      <c r="L175" s="21">
        <v>1611.78</v>
      </c>
      <c r="M175" s="21">
        <v>1554.55</v>
      </c>
      <c r="N175" s="21">
        <v>1575.3</v>
      </c>
      <c r="O175" s="21">
        <v>1711.55</v>
      </c>
      <c r="P175" s="21">
        <v>1617.63</v>
      </c>
      <c r="Q175" s="21">
        <v>7084.47</v>
      </c>
      <c r="R175" s="20">
        <v>117.59</v>
      </c>
      <c r="S175" s="20">
        <v>116.12</v>
      </c>
      <c r="T175" s="21">
        <v>121.59</v>
      </c>
      <c r="V175" s="1">
        <v>117.16</v>
      </c>
      <c r="W175" s="1">
        <v>124.44</v>
      </c>
      <c r="X175" s="1">
        <v>125.04</v>
      </c>
      <c r="Y175" s="1">
        <v>119.53</v>
      </c>
      <c r="Z175" s="1">
        <v>120.07</v>
      </c>
      <c r="AA175" s="1">
        <v>120.85</v>
      </c>
      <c r="AB175" s="1">
        <v>124.9</v>
      </c>
      <c r="AE175" s="1">
        <v>132.82</v>
      </c>
      <c r="AF175" s="1">
        <v>132.62</v>
      </c>
      <c r="AG175" s="1">
        <v>121.72</v>
      </c>
      <c r="AN175" s="1">
        <v>4181.6899999999996</v>
      </c>
      <c r="AP175" s="1">
        <v>4137.6099999999997</v>
      </c>
      <c r="AQ175" s="1">
        <v>4188.2</v>
      </c>
      <c r="AR175" s="1">
        <v>3793.66</v>
      </c>
      <c r="AS175" s="1">
        <v>4122.4399999999996</v>
      </c>
      <c r="AT175" s="1">
        <v>3975.75</v>
      </c>
      <c r="AU175" s="1">
        <v>4097.1499999999996</v>
      </c>
      <c r="AW175" s="1">
        <v>3806.47</v>
      </c>
      <c r="AX175" s="1">
        <v>125.13</v>
      </c>
      <c r="AY175" s="1">
        <v>3951.72</v>
      </c>
      <c r="AZ175" s="1">
        <v>4127.5</v>
      </c>
      <c r="BA175" s="1">
        <v>125.31</v>
      </c>
      <c r="BB175" s="1">
        <v>135.16999999999999</v>
      </c>
      <c r="BC175" s="1">
        <v>132.51</v>
      </c>
      <c r="BD175" s="1">
        <v>135.53</v>
      </c>
      <c r="BE175" s="1">
        <v>127.66</v>
      </c>
      <c r="BF175" s="1">
        <v>123.97</v>
      </c>
      <c r="BG175" s="1">
        <v>134.91999999999999</v>
      </c>
      <c r="BH175" s="1">
        <v>125.36</v>
      </c>
      <c r="BI175" s="1">
        <v>127.47</v>
      </c>
      <c r="BJ175" s="1">
        <v>133.30000000000001</v>
      </c>
      <c r="BK175" s="1">
        <v>114.18</v>
      </c>
      <c r="BL175" s="1">
        <v>114.44</v>
      </c>
      <c r="BN175" s="1">
        <v>114.31</v>
      </c>
    </row>
    <row r="176" spans="1:66" x14ac:dyDescent="0.3">
      <c r="A176" s="2"/>
      <c r="C176" s="14" t="str">
        <f t="shared" si="3"/>
        <v>20258</v>
      </c>
      <c r="D176" s="3">
        <v>45888</v>
      </c>
      <c r="E176" s="21">
        <v>1643.39</v>
      </c>
      <c r="F176" s="21">
        <v>1584.67</v>
      </c>
      <c r="G176" s="21">
        <v>1584.05</v>
      </c>
      <c r="H176" s="21">
        <v>1818.87</v>
      </c>
      <c r="I176" s="21">
        <v>1588.36</v>
      </c>
      <c r="J176" s="21">
        <v>1684.73</v>
      </c>
      <c r="K176" s="21">
        <v>1576.15</v>
      </c>
      <c r="L176" s="21">
        <v>1593.02</v>
      </c>
      <c r="M176" s="21">
        <v>1519.28</v>
      </c>
      <c r="N176" s="21">
        <v>1568.31</v>
      </c>
      <c r="O176" s="21">
        <v>1681.13</v>
      </c>
      <c r="P176" s="21">
        <v>1602.56</v>
      </c>
      <c r="Q176" s="21">
        <v>7084.47</v>
      </c>
      <c r="R176" s="20">
        <v>117.26</v>
      </c>
      <c r="S176" s="20">
        <v>114.58</v>
      </c>
      <c r="T176" s="21">
        <v>121.99</v>
      </c>
      <c r="V176" s="1">
        <v>116.76</v>
      </c>
      <c r="W176" s="1">
        <v>124.35</v>
      </c>
      <c r="X176" s="1">
        <v>124.66</v>
      </c>
      <c r="Y176" s="1">
        <v>118.3</v>
      </c>
      <c r="Z176" s="1">
        <v>119.07</v>
      </c>
      <c r="AA176" s="1">
        <v>120.37</v>
      </c>
      <c r="AB176" s="1">
        <v>123.95</v>
      </c>
      <c r="AE176" s="1">
        <v>133.41999999999999</v>
      </c>
      <c r="AF176" s="1">
        <v>132.13</v>
      </c>
      <c r="AG176" s="1">
        <v>121.23</v>
      </c>
      <c r="AN176" s="1">
        <v>4178.08</v>
      </c>
      <c r="AP176" s="1">
        <v>4126.47</v>
      </c>
      <c r="AQ176" s="1">
        <v>4132.5600000000004</v>
      </c>
      <c r="AR176" s="1">
        <v>3793.66</v>
      </c>
      <c r="AS176" s="1">
        <v>4141.41</v>
      </c>
      <c r="AT176" s="1">
        <v>4213.55</v>
      </c>
      <c r="AU176" s="1">
        <v>4097.1499999999996</v>
      </c>
      <c r="AW176" s="1">
        <v>3806.47</v>
      </c>
      <c r="AX176" s="1">
        <v>123.7</v>
      </c>
      <c r="AZ176" s="1">
        <v>4209.0600000000004</v>
      </c>
      <c r="BA176" s="1">
        <v>123.86</v>
      </c>
      <c r="BB176" s="1">
        <v>134.08000000000001</v>
      </c>
      <c r="BC176" s="1">
        <v>132.21</v>
      </c>
      <c r="BD176" s="1">
        <v>134.69999999999999</v>
      </c>
      <c r="BE176" s="1">
        <v>126.57</v>
      </c>
      <c r="BF176" s="1">
        <v>123.97</v>
      </c>
      <c r="BG176" s="1">
        <v>133.93</v>
      </c>
      <c r="BH176" s="1">
        <v>122.01</v>
      </c>
      <c r="BI176" s="1">
        <v>127.47</v>
      </c>
      <c r="BJ176" s="1">
        <v>133.1</v>
      </c>
      <c r="BK176" s="1">
        <v>112.51</v>
      </c>
      <c r="BL176" s="1">
        <v>112.44</v>
      </c>
      <c r="BN176" s="1">
        <v>112.65</v>
      </c>
    </row>
    <row r="177" spans="1:66" x14ac:dyDescent="0.3">
      <c r="A177" s="2"/>
      <c r="C177" s="14" t="str">
        <f t="shared" si="3"/>
        <v>20258</v>
      </c>
      <c r="D177" s="3">
        <v>45887</v>
      </c>
      <c r="E177" s="21">
        <v>1637.18</v>
      </c>
      <c r="F177" s="21">
        <v>1584.67</v>
      </c>
      <c r="G177" s="21">
        <v>1584.05</v>
      </c>
      <c r="H177" s="21">
        <v>1749.65</v>
      </c>
      <c r="I177" s="21">
        <v>1556.03</v>
      </c>
      <c r="J177" s="21">
        <v>1670.86</v>
      </c>
      <c r="K177" s="21">
        <v>1567.94</v>
      </c>
      <c r="L177" s="21">
        <v>1581.7</v>
      </c>
      <c r="M177" s="21">
        <v>1478.57</v>
      </c>
      <c r="N177" s="21">
        <v>1545.86</v>
      </c>
      <c r="O177" s="21">
        <v>1658.96</v>
      </c>
      <c r="P177" s="21">
        <v>1597.44</v>
      </c>
      <c r="Q177" s="21">
        <v>7084.47</v>
      </c>
      <c r="R177" s="20">
        <v>117.26</v>
      </c>
      <c r="S177" s="20">
        <v>113.9</v>
      </c>
      <c r="T177" s="21">
        <v>120.86</v>
      </c>
      <c r="V177" s="1">
        <v>116.94</v>
      </c>
      <c r="W177" s="1">
        <v>123.77</v>
      </c>
      <c r="X177" s="1">
        <v>123.79</v>
      </c>
      <c r="Y177" s="1">
        <v>117.84</v>
      </c>
      <c r="Z177" s="1">
        <v>118.07</v>
      </c>
      <c r="AA177" s="1">
        <v>120.25</v>
      </c>
      <c r="AB177" s="1">
        <v>123.68</v>
      </c>
      <c r="AE177" s="1">
        <v>132.59</v>
      </c>
      <c r="AF177" s="1">
        <v>132.79</v>
      </c>
      <c r="AG177" s="1">
        <v>119.77</v>
      </c>
      <c r="AN177" s="1">
        <v>4178.08</v>
      </c>
      <c r="AP177" s="1">
        <v>4120.45</v>
      </c>
      <c r="AQ177" s="1">
        <v>4099.68</v>
      </c>
      <c r="AR177" s="1">
        <v>3793.66</v>
      </c>
      <c r="AS177" s="1">
        <v>4141.41</v>
      </c>
      <c r="AT177" s="1">
        <v>4213.55</v>
      </c>
      <c r="AU177" s="1">
        <v>4097.1499999999996</v>
      </c>
      <c r="AW177" s="1">
        <v>3806.47</v>
      </c>
      <c r="AX177" s="1">
        <v>123.67</v>
      </c>
      <c r="AY177" s="1">
        <v>3990.29</v>
      </c>
      <c r="AZ177" s="1">
        <v>4236.25</v>
      </c>
      <c r="BA177" s="1">
        <v>123.84</v>
      </c>
      <c r="BB177" s="1">
        <v>133.69999999999999</v>
      </c>
      <c r="BC177" s="1">
        <v>130.37</v>
      </c>
      <c r="BD177" s="1">
        <v>132.9</v>
      </c>
      <c r="BE177" s="1">
        <v>127.66</v>
      </c>
      <c r="BF177" s="1">
        <v>123.64</v>
      </c>
      <c r="BG177" s="1">
        <v>133.81</v>
      </c>
      <c r="BH177" s="1">
        <v>124.15</v>
      </c>
      <c r="BI177" s="1">
        <v>127.47</v>
      </c>
      <c r="BJ177" s="1">
        <v>133.1</v>
      </c>
      <c r="BK177" s="1">
        <v>111.85</v>
      </c>
      <c r="BL177" s="1">
        <v>112.11</v>
      </c>
      <c r="BN177" s="1">
        <v>111.98</v>
      </c>
    </row>
    <row r="178" spans="1:66" x14ac:dyDescent="0.3">
      <c r="A178" s="2"/>
      <c r="C178" s="14" t="str">
        <f t="shared" si="3"/>
        <v>20258</v>
      </c>
      <c r="D178" s="3">
        <v>45884</v>
      </c>
      <c r="E178" s="21">
        <v>1638.43</v>
      </c>
      <c r="F178" s="21">
        <v>1587.14</v>
      </c>
      <c r="G178" s="21">
        <v>1584.05</v>
      </c>
      <c r="H178" s="21">
        <v>1756.24</v>
      </c>
      <c r="I178" s="21">
        <v>1561.6</v>
      </c>
      <c r="J178" s="21">
        <v>1682.16</v>
      </c>
      <c r="K178" s="21">
        <v>1575.17</v>
      </c>
      <c r="L178" s="21">
        <v>1581.7</v>
      </c>
      <c r="M178" s="21">
        <v>1473.62</v>
      </c>
      <c r="N178" s="21">
        <v>1569.13</v>
      </c>
      <c r="O178" s="21">
        <v>1679.04</v>
      </c>
      <c r="P178" s="21">
        <v>1606.83</v>
      </c>
      <c r="Q178" s="21">
        <v>7084.47</v>
      </c>
      <c r="R178" s="20">
        <v>117.26</v>
      </c>
      <c r="S178" s="20">
        <v>113.85</v>
      </c>
      <c r="T178" s="21">
        <v>121.24</v>
      </c>
      <c r="V178" s="1">
        <v>117.02</v>
      </c>
      <c r="W178" s="1">
        <v>122.82</v>
      </c>
      <c r="X178" s="1">
        <v>123.41</v>
      </c>
      <c r="Y178" s="1">
        <v>117.84</v>
      </c>
      <c r="Z178" s="1">
        <v>118.29</v>
      </c>
      <c r="AA178" s="1">
        <v>120.25</v>
      </c>
      <c r="AB178" s="1">
        <v>123.56</v>
      </c>
      <c r="AE178" s="1">
        <v>131.91999999999999</v>
      </c>
      <c r="AF178" s="1">
        <v>131.80000000000001</v>
      </c>
      <c r="AG178" s="1">
        <v>120.19</v>
      </c>
      <c r="AN178" s="1">
        <v>4153.8</v>
      </c>
      <c r="AP178" s="1">
        <v>4082.14</v>
      </c>
      <c r="AQ178" s="1">
        <v>4099.68</v>
      </c>
      <c r="AR178" s="1">
        <v>3721.58</v>
      </c>
      <c r="AS178" s="1">
        <v>4124.97</v>
      </c>
      <c r="AT178" s="1">
        <v>4173.12</v>
      </c>
      <c r="AU178" s="1">
        <v>4066.8</v>
      </c>
      <c r="AW178" s="1">
        <v>3753.19</v>
      </c>
      <c r="AX178" s="1">
        <v>122.58</v>
      </c>
      <c r="AY178" s="1">
        <v>4007.18</v>
      </c>
      <c r="AZ178" s="1">
        <v>4236.25</v>
      </c>
      <c r="BA178" s="1">
        <v>122.85</v>
      </c>
      <c r="BB178" s="1">
        <v>134.16999999999999</v>
      </c>
      <c r="BC178" s="1">
        <v>129.91999999999999</v>
      </c>
      <c r="BD178" s="1">
        <v>133.24</v>
      </c>
      <c r="BE178" s="1">
        <v>126</v>
      </c>
      <c r="BF178" s="1">
        <v>126.44</v>
      </c>
      <c r="BG178" s="1">
        <v>133.66999999999999</v>
      </c>
      <c r="BH178" s="1">
        <v>124.58</v>
      </c>
      <c r="BI178" s="1">
        <v>126.73</v>
      </c>
      <c r="BJ178" s="1">
        <v>133.05000000000001</v>
      </c>
      <c r="BK178" s="1">
        <v>112.18</v>
      </c>
      <c r="BL178" s="1">
        <v>112.44</v>
      </c>
      <c r="BN178" s="1">
        <v>112.31</v>
      </c>
    </row>
    <row r="179" spans="1:66" x14ac:dyDescent="0.3">
      <c r="A179" s="2"/>
      <c r="C179" s="14" t="str">
        <f t="shared" si="3"/>
        <v>20258</v>
      </c>
      <c r="D179" s="3">
        <v>45883</v>
      </c>
      <c r="E179" s="21">
        <v>1645.87</v>
      </c>
      <c r="F179" s="21">
        <v>1587.14</v>
      </c>
      <c r="G179" s="21">
        <v>1579.11</v>
      </c>
      <c r="H179" s="21">
        <v>1756.24</v>
      </c>
      <c r="I179" s="21">
        <v>1542.04</v>
      </c>
      <c r="J179" s="21">
        <v>1673.1</v>
      </c>
      <c r="K179" s="21">
        <v>1565.18</v>
      </c>
      <c r="L179" s="21">
        <v>1574.29</v>
      </c>
      <c r="M179" s="21">
        <v>1466.82</v>
      </c>
      <c r="N179" s="21">
        <v>1568.08</v>
      </c>
      <c r="O179" s="21">
        <v>1667.57</v>
      </c>
      <c r="P179" s="21">
        <v>1632.43</v>
      </c>
      <c r="Q179" s="21">
        <v>7069.47</v>
      </c>
      <c r="R179" s="20">
        <v>117.26</v>
      </c>
      <c r="S179" s="20">
        <v>113.84</v>
      </c>
      <c r="T179" s="21">
        <v>121.24</v>
      </c>
      <c r="V179" s="1">
        <v>117.11</v>
      </c>
      <c r="W179" s="1">
        <v>122.82</v>
      </c>
      <c r="X179" s="1">
        <v>124.19</v>
      </c>
      <c r="Y179" s="1">
        <v>118.15</v>
      </c>
      <c r="Z179" s="1">
        <v>118.32</v>
      </c>
      <c r="AA179" s="1">
        <v>120.05</v>
      </c>
      <c r="AB179" s="1">
        <v>124.25</v>
      </c>
      <c r="AE179" s="1">
        <v>131.68</v>
      </c>
      <c r="AF179" s="1">
        <v>132.80000000000001</v>
      </c>
      <c r="AG179" s="1">
        <v>120.18</v>
      </c>
      <c r="AN179" s="1">
        <v>4153.8</v>
      </c>
      <c r="AP179" s="1">
        <v>4082.14</v>
      </c>
      <c r="AQ179" s="1">
        <v>4099.68</v>
      </c>
      <c r="AR179" s="1">
        <v>3721.58</v>
      </c>
      <c r="AS179" s="1">
        <v>4124.97</v>
      </c>
      <c r="AT179" s="1">
        <v>4173.12</v>
      </c>
      <c r="AU179" s="1">
        <v>4066.8</v>
      </c>
      <c r="AX179" s="1">
        <v>122.26</v>
      </c>
      <c r="AY179" s="1">
        <v>4007.18</v>
      </c>
      <c r="AZ179" s="1">
        <v>4236.25</v>
      </c>
      <c r="BA179" s="1">
        <v>122.74</v>
      </c>
      <c r="BB179" s="1">
        <v>134.41999999999999</v>
      </c>
      <c r="BC179" s="1">
        <v>128.57</v>
      </c>
      <c r="BD179" s="1">
        <v>130.79</v>
      </c>
      <c r="BE179" s="1">
        <v>123.62</v>
      </c>
      <c r="BF179" s="1">
        <v>126.44</v>
      </c>
      <c r="BG179" s="1">
        <v>133.33000000000001</v>
      </c>
      <c r="BH179" s="1">
        <v>124.51</v>
      </c>
      <c r="BI179" s="1">
        <v>126.35</v>
      </c>
      <c r="BJ179" s="1">
        <v>133.03</v>
      </c>
      <c r="BK179" s="1">
        <v>112.85</v>
      </c>
      <c r="BL179" s="1">
        <v>113.44</v>
      </c>
      <c r="BN179" s="1">
        <v>112.98</v>
      </c>
    </row>
    <row r="180" spans="1:66" x14ac:dyDescent="0.3">
      <c r="A180" s="2"/>
      <c r="C180" s="14" t="str">
        <f t="shared" si="3"/>
        <v>20258</v>
      </c>
      <c r="D180" s="3">
        <v>45882</v>
      </c>
      <c r="E180" s="21">
        <v>1638.43</v>
      </c>
      <c r="F180" s="21">
        <v>1553.33</v>
      </c>
      <c r="G180" s="21">
        <v>1559.34</v>
      </c>
      <c r="H180" s="21">
        <v>1749.65</v>
      </c>
      <c r="I180" s="21">
        <v>1579.5</v>
      </c>
      <c r="J180" s="21">
        <v>1655.18</v>
      </c>
      <c r="K180" s="21">
        <v>1574.68</v>
      </c>
      <c r="L180" s="21">
        <v>1537.89</v>
      </c>
      <c r="M180" s="21">
        <v>1476.89</v>
      </c>
      <c r="N180" s="21">
        <v>1546.55</v>
      </c>
      <c r="O180" s="21">
        <v>1662.23</v>
      </c>
      <c r="P180" s="21">
        <v>1601.69</v>
      </c>
      <c r="Q180" s="21">
        <v>7069.47</v>
      </c>
      <c r="R180" s="20">
        <v>117.92</v>
      </c>
      <c r="S180" s="20">
        <v>112.16</v>
      </c>
      <c r="T180" s="21">
        <v>121.85</v>
      </c>
      <c r="V180" s="1">
        <v>115.8</v>
      </c>
      <c r="W180" s="1">
        <v>123.54</v>
      </c>
      <c r="X180" s="1">
        <v>124.04</v>
      </c>
      <c r="Y180" s="1">
        <v>117.72</v>
      </c>
      <c r="Z180" s="1">
        <v>118.95</v>
      </c>
      <c r="AA180" s="1">
        <v>120.4</v>
      </c>
      <c r="AB180" s="1">
        <v>123.46</v>
      </c>
      <c r="AE180" s="1">
        <v>132.34</v>
      </c>
      <c r="AF180" s="1">
        <v>132.49</v>
      </c>
      <c r="AG180" s="1">
        <v>119.55</v>
      </c>
      <c r="AN180" s="1">
        <v>4153.8</v>
      </c>
      <c r="AP180" s="1">
        <v>4053.33</v>
      </c>
      <c r="AQ180" s="1">
        <v>4099.68</v>
      </c>
      <c r="AR180" s="1">
        <v>3721.58</v>
      </c>
      <c r="AS180" s="1">
        <v>4124.97</v>
      </c>
      <c r="AT180" s="1">
        <v>4173.12</v>
      </c>
      <c r="AU180" s="1">
        <v>4021.28</v>
      </c>
      <c r="AW180" s="1">
        <v>4097.1499999999996</v>
      </c>
      <c r="AX180" s="1">
        <v>122.04</v>
      </c>
      <c r="AY180" s="1">
        <v>4007.18</v>
      </c>
      <c r="AZ180" s="1">
        <v>4236.25</v>
      </c>
      <c r="BA180" s="1">
        <v>123.31</v>
      </c>
      <c r="BB180" s="1">
        <v>134.09</v>
      </c>
      <c r="BC180" s="1">
        <v>129.62</v>
      </c>
      <c r="BD180" s="1">
        <v>131.21</v>
      </c>
      <c r="BE180" s="1">
        <v>124.02</v>
      </c>
      <c r="BF180" s="1">
        <v>126.94</v>
      </c>
      <c r="BG180" s="1">
        <v>133.38</v>
      </c>
      <c r="BH180" s="1">
        <v>124.51</v>
      </c>
      <c r="BI180" s="1">
        <v>126.35</v>
      </c>
      <c r="BJ180" s="1">
        <v>133.34</v>
      </c>
      <c r="BK180" s="1">
        <v>112.51</v>
      </c>
      <c r="BL180" s="1">
        <v>112.44</v>
      </c>
      <c r="BN180" s="1">
        <v>112.65</v>
      </c>
    </row>
    <row r="181" spans="1:66" x14ac:dyDescent="0.3">
      <c r="A181" s="2"/>
      <c r="C181" s="14" t="str">
        <f t="shared" si="3"/>
        <v>20258</v>
      </c>
      <c r="D181" s="3">
        <v>45881</v>
      </c>
      <c r="E181" s="21">
        <v>1657.37</v>
      </c>
      <c r="F181" s="21">
        <v>1540.9</v>
      </c>
      <c r="G181" s="21">
        <v>1559.34</v>
      </c>
      <c r="H181" s="21">
        <v>1743.06</v>
      </c>
      <c r="I181" s="21">
        <v>1578.96</v>
      </c>
      <c r="J181" s="21">
        <v>1649.16</v>
      </c>
      <c r="K181" s="21">
        <v>1564.47</v>
      </c>
      <c r="L181" s="21">
        <v>1529.65</v>
      </c>
      <c r="M181" s="21">
        <v>1451.64</v>
      </c>
      <c r="N181" s="21">
        <v>1547.39</v>
      </c>
      <c r="O181" s="21">
        <v>1661.57</v>
      </c>
      <c r="P181" s="21">
        <v>1601.54</v>
      </c>
      <c r="Q181" s="21">
        <v>7046.97</v>
      </c>
      <c r="R181" s="20">
        <v>117.26</v>
      </c>
      <c r="S181" s="20">
        <v>112.13</v>
      </c>
      <c r="T181" s="21">
        <v>121.66</v>
      </c>
      <c r="V181" s="1">
        <v>115.56</v>
      </c>
      <c r="W181" s="1">
        <v>123.1</v>
      </c>
      <c r="X181" s="1">
        <v>122.9</v>
      </c>
      <c r="Y181" s="1">
        <v>116.25</v>
      </c>
      <c r="Z181" s="1">
        <v>117.07</v>
      </c>
      <c r="AA181" s="1">
        <v>120.05</v>
      </c>
      <c r="AB181" s="1">
        <v>122.64</v>
      </c>
      <c r="AE181" s="1">
        <v>130.76</v>
      </c>
      <c r="AF181" s="1">
        <v>130.57</v>
      </c>
      <c r="AG181" s="1">
        <v>119.41</v>
      </c>
      <c r="AN181" s="1">
        <v>4117.38</v>
      </c>
      <c r="AP181" s="1">
        <v>4002.5</v>
      </c>
      <c r="AQ181" s="1">
        <v>4146.04</v>
      </c>
      <c r="AR181" s="1">
        <v>3721.58</v>
      </c>
      <c r="AS181" s="1">
        <v>4124.97</v>
      </c>
      <c r="AT181" s="1">
        <v>4108.28</v>
      </c>
      <c r="AU181" s="1">
        <v>4031.39</v>
      </c>
      <c r="AW181" s="1">
        <v>4097.1499999999996</v>
      </c>
      <c r="AX181" s="1">
        <v>121.74</v>
      </c>
      <c r="AY181" s="1">
        <v>3985.43</v>
      </c>
      <c r="BA181" s="1">
        <v>122.73</v>
      </c>
      <c r="BB181" s="1">
        <v>133.68</v>
      </c>
      <c r="BC181" s="1">
        <v>129.88999999999999</v>
      </c>
      <c r="BD181" s="1">
        <v>131.75</v>
      </c>
      <c r="BE181" s="1">
        <v>124.76</v>
      </c>
      <c r="BF181" s="1">
        <v>126.44</v>
      </c>
      <c r="BG181" s="1">
        <v>132.93</v>
      </c>
      <c r="BH181" s="1">
        <v>122.62</v>
      </c>
      <c r="BI181" s="1">
        <v>125.98</v>
      </c>
      <c r="BJ181" s="1">
        <v>132.66</v>
      </c>
      <c r="BK181" s="1">
        <v>110.51</v>
      </c>
      <c r="BL181" s="1">
        <v>111.11</v>
      </c>
      <c r="BN181" s="1">
        <v>110.65</v>
      </c>
    </row>
    <row r="182" spans="1:66" x14ac:dyDescent="0.3">
      <c r="A182" s="2"/>
      <c r="C182" s="14" t="str">
        <f t="shared" si="3"/>
        <v>20258</v>
      </c>
      <c r="D182" s="3">
        <v>45880</v>
      </c>
      <c r="E182" s="21">
        <v>1685.59</v>
      </c>
      <c r="F182" s="21">
        <v>1540.9</v>
      </c>
      <c r="G182" s="21">
        <v>1559.34</v>
      </c>
      <c r="H182" s="21">
        <v>1743.06</v>
      </c>
      <c r="I182" s="21">
        <v>1636.96</v>
      </c>
      <c r="J182" s="21">
        <v>1649.16</v>
      </c>
      <c r="K182" s="21">
        <v>1563.18</v>
      </c>
      <c r="L182" s="21">
        <v>1529.65</v>
      </c>
      <c r="M182" s="21">
        <v>1451.64</v>
      </c>
      <c r="N182" s="21">
        <v>1533.93</v>
      </c>
      <c r="O182" s="21">
        <v>1660.54</v>
      </c>
      <c r="P182" s="21">
        <v>1613.27</v>
      </c>
      <c r="Q182" s="21">
        <v>6955.87</v>
      </c>
      <c r="R182" s="20">
        <v>117.26</v>
      </c>
      <c r="S182" s="20">
        <v>112.13</v>
      </c>
      <c r="T182" s="21">
        <v>121.66</v>
      </c>
      <c r="V182" s="1">
        <v>114.74</v>
      </c>
      <c r="W182" s="1">
        <v>123.27</v>
      </c>
      <c r="X182" s="1">
        <v>123.33</v>
      </c>
      <c r="Y182" s="1">
        <v>116.45</v>
      </c>
      <c r="Z182" s="1">
        <v>117.07</v>
      </c>
      <c r="AA182" s="1">
        <v>119.22</v>
      </c>
      <c r="AB182" s="1">
        <v>122.89</v>
      </c>
      <c r="AE182" s="1">
        <v>131.01</v>
      </c>
      <c r="AF182" s="1">
        <v>130.57</v>
      </c>
      <c r="AG182" s="1">
        <v>117.59</v>
      </c>
      <c r="AN182" s="1">
        <v>4117.38</v>
      </c>
      <c r="AP182" s="1">
        <v>4002.5</v>
      </c>
      <c r="AQ182" s="1">
        <v>4056.68</v>
      </c>
      <c r="AR182" s="1">
        <v>3721.58</v>
      </c>
      <c r="AS182" s="1">
        <v>4089.56</v>
      </c>
      <c r="AT182" s="1">
        <v>4108.28</v>
      </c>
      <c r="AU182" s="1">
        <v>4031.39</v>
      </c>
      <c r="AW182" s="1">
        <v>4097.1499999999996</v>
      </c>
      <c r="AX182" s="1">
        <v>122.32</v>
      </c>
      <c r="AY182" s="1">
        <v>3987.07</v>
      </c>
      <c r="AZ182" s="1">
        <v>4173.0200000000004</v>
      </c>
      <c r="BA182" s="1">
        <v>122.73</v>
      </c>
      <c r="BB182" s="1">
        <v>133.56</v>
      </c>
      <c r="BC182" s="1">
        <v>129.49</v>
      </c>
      <c r="BD182" s="1">
        <v>132.18</v>
      </c>
      <c r="BE182" s="1">
        <v>122.13</v>
      </c>
      <c r="BF182" s="1">
        <v>123.64</v>
      </c>
      <c r="BG182" s="1">
        <v>132.93</v>
      </c>
      <c r="BH182" s="1">
        <v>122.62</v>
      </c>
      <c r="BI182" s="1">
        <v>125.98</v>
      </c>
      <c r="BJ182" s="1">
        <v>132.65</v>
      </c>
      <c r="BK182" s="1">
        <v>111.18</v>
      </c>
      <c r="BL182" s="1">
        <v>111.44</v>
      </c>
      <c r="BN182" s="1">
        <v>111.31</v>
      </c>
    </row>
    <row r="183" spans="1:66" x14ac:dyDescent="0.3">
      <c r="A183" s="2"/>
      <c r="C183" s="14" t="str">
        <f t="shared" si="3"/>
        <v>20258</v>
      </c>
      <c r="D183" s="3">
        <v>45877</v>
      </c>
      <c r="E183" s="21">
        <v>1683</v>
      </c>
      <c r="F183" s="21">
        <v>1541.72</v>
      </c>
      <c r="G183" s="21">
        <v>1584.05</v>
      </c>
      <c r="H183" s="21">
        <v>1729.88</v>
      </c>
      <c r="I183" s="21">
        <v>1628.4</v>
      </c>
      <c r="J183" s="21">
        <v>1649.14</v>
      </c>
      <c r="K183" s="21">
        <v>1561.96</v>
      </c>
      <c r="L183" s="21">
        <v>1566.06</v>
      </c>
      <c r="M183" s="21"/>
      <c r="N183" s="21">
        <v>1520.6</v>
      </c>
      <c r="O183" s="21">
        <v>1613.12</v>
      </c>
      <c r="P183" s="21">
        <v>1599.47</v>
      </c>
      <c r="Q183" s="21">
        <v>6975.87</v>
      </c>
      <c r="R183" s="20">
        <v>116.26</v>
      </c>
      <c r="S183" s="20">
        <v>111.92</v>
      </c>
      <c r="T183" s="21">
        <v>119.86</v>
      </c>
      <c r="V183" s="1">
        <v>113.65</v>
      </c>
      <c r="W183" s="1">
        <v>122.27</v>
      </c>
      <c r="X183" s="1">
        <v>122.83</v>
      </c>
      <c r="Y183" s="1">
        <v>115.83</v>
      </c>
      <c r="Z183" s="1">
        <v>116.4</v>
      </c>
      <c r="AA183" s="1">
        <v>118.09</v>
      </c>
      <c r="AB183" s="1">
        <v>122.73</v>
      </c>
      <c r="AE183" s="1">
        <v>131.68</v>
      </c>
      <c r="AF183" s="1">
        <v>132.07</v>
      </c>
      <c r="AG183" s="1">
        <v>118.6</v>
      </c>
      <c r="AP183" s="1">
        <v>4005</v>
      </c>
      <c r="AQ183" s="1">
        <v>4056.68</v>
      </c>
      <c r="AR183" s="1">
        <v>3721.58</v>
      </c>
      <c r="AS183" s="1">
        <v>4089.56</v>
      </c>
      <c r="AT183" s="1">
        <v>4146.8500000000004</v>
      </c>
      <c r="AU183" s="1">
        <v>3987.55</v>
      </c>
      <c r="AW183" s="1">
        <v>4093.35</v>
      </c>
      <c r="AX183" s="1">
        <v>121.55</v>
      </c>
      <c r="AY183" s="1">
        <v>3965.64</v>
      </c>
      <c r="AZ183" s="1">
        <v>4151.66</v>
      </c>
      <c r="BA183" s="1">
        <v>122.73</v>
      </c>
      <c r="BB183" s="1">
        <v>132.18</v>
      </c>
      <c r="BC183" s="1">
        <v>128.77000000000001</v>
      </c>
      <c r="BD183" s="1">
        <v>131.22999999999999</v>
      </c>
      <c r="BE183" s="1">
        <v>120.06</v>
      </c>
      <c r="BF183" s="1">
        <v>125.19</v>
      </c>
      <c r="BG183" s="1">
        <v>133.30000000000001</v>
      </c>
      <c r="BH183" s="1">
        <v>122.39</v>
      </c>
      <c r="BI183" s="1">
        <v>125.98</v>
      </c>
      <c r="BJ183" s="1">
        <v>132.76</v>
      </c>
      <c r="BK183" s="1">
        <v>110.18</v>
      </c>
      <c r="BL183" s="1">
        <v>110.78</v>
      </c>
      <c r="BN183" s="1">
        <v>110.31</v>
      </c>
    </row>
    <row r="184" spans="1:66" x14ac:dyDescent="0.3">
      <c r="A184" s="2"/>
      <c r="C184" s="14" t="str">
        <f t="shared" si="3"/>
        <v>20258</v>
      </c>
      <c r="D184" s="3">
        <v>45876</v>
      </c>
      <c r="E184" s="21">
        <v>1710.3</v>
      </c>
      <c r="F184" s="21">
        <v>1541.72</v>
      </c>
      <c r="G184" s="21">
        <v>1584.05</v>
      </c>
      <c r="H184" s="21">
        <v>1733.19</v>
      </c>
      <c r="I184" s="21">
        <v>1628.3</v>
      </c>
      <c r="J184" s="21">
        <v>1635.67</v>
      </c>
      <c r="K184" s="21">
        <v>1561.55</v>
      </c>
      <c r="L184" s="21">
        <v>1566.06</v>
      </c>
      <c r="M184" s="21">
        <v>1464.33</v>
      </c>
      <c r="N184" s="21">
        <v>1516.14</v>
      </c>
      <c r="O184" s="21">
        <v>1605.39</v>
      </c>
      <c r="P184" s="21">
        <v>1605.89</v>
      </c>
      <c r="Q184" s="21">
        <v>6975.87</v>
      </c>
      <c r="R184" s="20">
        <v>116.26</v>
      </c>
      <c r="S184" s="20">
        <v>111.9</v>
      </c>
      <c r="T184" s="21">
        <v>123.14</v>
      </c>
      <c r="V184" s="1">
        <v>113.48</v>
      </c>
      <c r="W184" s="1">
        <v>121.77</v>
      </c>
      <c r="X184" s="1">
        <v>122.12</v>
      </c>
      <c r="Y184" s="1">
        <v>116.09</v>
      </c>
      <c r="Z184" s="1">
        <v>116.11</v>
      </c>
      <c r="AA184" s="1">
        <v>118.18</v>
      </c>
      <c r="AB184" s="1">
        <v>122.44</v>
      </c>
      <c r="AE184" s="1">
        <v>131.35</v>
      </c>
      <c r="AF184" s="1">
        <v>132.07</v>
      </c>
      <c r="AG184" s="1">
        <v>118.59</v>
      </c>
      <c r="AI184" s="1">
        <v>20</v>
      </c>
      <c r="AN184" s="1">
        <v>4159.0200000000004</v>
      </c>
      <c r="AP184" s="1">
        <v>4082.5</v>
      </c>
      <c r="AQ184" s="1">
        <v>4056.68</v>
      </c>
      <c r="AR184" s="1">
        <v>3721.58</v>
      </c>
      <c r="AS184" s="1">
        <v>4089.56</v>
      </c>
      <c r="AT184" s="1">
        <v>4146.8500000000004</v>
      </c>
      <c r="AU184" s="1">
        <v>3987.55</v>
      </c>
      <c r="AW184" s="1">
        <v>4093.35</v>
      </c>
      <c r="AX184" s="1">
        <v>121.7</v>
      </c>
      <c r="AY184" s="1">
        <v>4002.39</v>
      </c>
      <c r="AZ184" s="1">
        <v>4151.66</v>
      </c>
      <c r="BA184" s="1">
        <v>122.58</v>
      </c>
      <c r="BB184" s="1">
        <v>132.5</v>
      </c>
      <c r="BC184" s="1">
        <v>128.36000000000001</v>
      </c>
      <c r="BD184" s="1">
        <v>130.28</v>
      </c>
      <c r="BE184" s="1">
        <v>120.06</v>
      </c>
      <c r="BF184" s="1">
        <v>125.19</v>
      </c>
      <c r="BG184" s="1">
        <v>133.30000000000001</v>
      </c>
      <c r="BH184" s="1">
        <v>122.39</v>
      </c>
      <c r="BI184" s="1">
        <v>125.98</v>
      </c>
      <c r="BJ184" s="1">
        <v>132.74</v>
      </c>
      <c r="BK184" s="1">
        <v>110.18</v>
      </c>
      <c r="BL184" s="1">
        <v>110.78</v>
      </c>
      <c r="BN184" s="1">
        <v>110.31</v>
      </c>
    </row>
    <row r="185" spans="1:66" x14ac:dyDescent="0.3">
      <c r="A185" s="2"/>
      <c r="C185" s="14" t="str">
        <f t="shared" si="3"/>
        <v>20258</v>
      </c>
      <c r="D185" s="3">
        <v>45875</v>
      </c>
      <c r="E185" s="21">
        <v>1717.78</v>
      </c>
      <c r="F185" s="21">
        <v>1554.15</v>
      </c>
      <c r="G185" s="21">
        <v>1589</v>
      </c>
      <c r="H185" s="21">
        <v>1729.88</v>
      </c>
      <c r="I185" s="21">
        <v>1628.21</v>
      </c>
      <c r="J185" s="21">
        <v>1629.63</v>
      </c>
      <c r="K185" s="21">
        <v>1543.12</v>
      </c>
      <c r="L185" s="21">
        <v>1566.06</v>
      </c>
      <c r="M185" s="21">
        <v>1452.69</v>
      </c>
      <c r="N185" s="21">
        <v>1516.11</v>
      </c>
      <c r="O185" s="21">
        <v>1609.65</v>
      </c>
      <c r="P185" s="21">
        <v>1583.29</v>
      </c>
      <c r="Q185" s="21">
        <v>6975.87</v>
      </c>
      <c r="R185" s="20">
        <v>116.26</v>
      </c>
      <c r="S185" s="20">
        <v>111.56</v>
      </c>
      <c r="T185" s="21">
        <v>123.14</v>
      </c>
      <c r="V185" s="1">
        <v>113.22</v>
      </c>
      <c r="W185" s="1">
        <v>121.77</v>
      </c>
      <c r="X185" s="1">
        <v>122.69</v>
      </c>
      <c r="Y185" s="1">
        <v>116.75</v>
      </c>
      <c r="Z185" s="1">
        <v>116.4</v>
      </c>
      <c r="AA185" s="1">
        <v>118.32</v>
      </c>
      <c r="AB185" s="1">
        <v>122.14</v>
      </c>
      <c r="AE185" s="1">
        <v>131.18</v>
      </c>
      <c r="AF185" s="1">
        <v>132.07</v>
      </c>
      <c r="AG185" s="1">
        <v>117.15</v>
      </c>
      <c r="AI185" s="1">
        <v>20</v>
      </c>
      <c r="AN185" s="1">
        <v>4090.15</v>
      </c>
      <c r="AP185" s="1">
        <v>4077.5</v>
      </c>
      <c r="AQ185" s="1">
        <v>4046.57</v>
      </c>
      <c r="AR185" s="1">
        <v>3721.58</v>
      </c>
      <c r="AS185" s="1">
        <v>4089.56</v>
      </c>
      <c r="AT185" s="1">
        <v>4104.92</v>
      </c>
      <c r="AU185" s="1">
        <v>3998.51</v>
      </c>
      <c r="AW185" s="1">
        <v>4085.01</v>
      </c>
      <c r="AX185" s="1">
        <v>122.87</v>
      </c>
      <c r="AY185" s="1">
        <v>4078.6</v>
      </c>
      <c r="AZ185" s="1">
        <v>4151.66</v>
      </c>
      <c r="BA185" s="1">
        <v>122.78</v>
      </c>
      <c r="BB185" s="1">
        <v>134.07</v>
      </c>
      <c r="BC185" s="1">
        <v>129.72</v>
      </c>
      <c r="BD185" s="1">
        <v>130.79</v>
      </c>
      <c r="BE185" s="1">
        <v>120.06</v>
      </c>
      <c r="BF185" s="1">
        <v>124.2</v>
      </c>
      <c r="BG185" s="1">
        <v>131.93</v>
      </c>
      <c r="BH185" s="1">
        <v>122.06</v>
      </c>
      <c r="BI185" s="1">
        <v>125.98</v>
      </c>
      <c r="BJ185" s="1">
        <v>132.56</v>
      </c>
      <c r="BK185" s="1">
        <v>110.85</v>
      </c>
      <c r="BL185" s="1">
        <v>111.11</v>
      </c>
      <c r="BN185" s="1">
        <v>110.98</v>
      </c>
    </row>
    <row r="186" spans="1:66" x14ac:dyDescent="0.3">
      <c r="A186" s="2"/>
      <c r="C186" s="14" t="str">
        <f t="shared" si="3"/>
        <v>20258</v>
      </c>
      <c r="D186" s="3">
        <v>45874</v>
      </c>
      <c r="E186" s="21">
        <v>1668.1</v>
      </c>
      <c r="F186" s="21">
        <v>1525.6</v>
      </c>
      <c r="G186" s="21">
        <v>1589</v>
      </c>
      <c r="H186" s="21">
        <v>1752.14</v>
      </c>
      <c r="I186" s="21">
        <v>1601.75</v>
      </c>
      <c r="J186" s="21">
        <v>1599.08</v>
      </c>
      <c r="K186" s="21">
        <v>1542.87</v>
      </c>
      <c r="L186" s="21">
        <v>1551.93</v>
      </c>
      <c r="M186" s="21">
        <v>1417.78</v>
      </c>
      <c r="N186" s="21">
        <v>1527.96</v>
      </c>
      <c r="O186" s="21">
        <v>1600.07</v>
      </c>
      <c r="P186" s="21">
        <v>1585.64</v>
      </c>
      <c r="Q186" s="21">
        <v>6934.53</v>
      </c>
      <c r="R186" s="20">
        <v>115.43</v>
      </c>
      <c r="S186" s="20">
        <v>111.54</v>
      </c>
      <c r="T186" s="21">
        <v>122.05</v>
      </c>
      <c r="V186" s="1">
        <v>113.21</v>
      </c>
      <c r="W186" s="1">
        <v>121.6</v>
      </c>
      <c r="X186" s="1">
        <v>122.69</v>
      </c>
      <c r="Y186" s="1">
        <v>116.73</v>
      </c>
      <c r="Z186" s="1">
        <v>117.18</v>
      </c>
      <c r="AA186" s="1">
        <v>117.93</v>
      </c>
      <c r="AB186" s="1">
        <v>121.26</v>
      </c>
      <c r="AE186" s="1">
        <v>131.52000000000001</v>
      </c>
      <c r="AF186" s="1">
        <v>131.08000000000001</v>
      </c>
      <c r="AG186" s="1">
        <v>116.17</v>
      </c>
      <c r="AI186" s="1">
        <v>20</v>
      </c>
      <c r="AN186" s="1">
        <v>4090.15</v>
      </c>
      <c r="AP186" s="1">
        <v>4077.5</v>
      </c>
      <c r="AQ186" s="1">
        <v>4046.57</v>
      </c>
      <c r="AR186" s="1">
        <v>3721.58</v>
      </c>
      <c r="AS186" s="1">
        <v>4089.56</v>
      </c>
      <c r="AT186" s="1">
        <v>4123.21</v>
      </c>
      <c r="AU186" s="1">
        <v>4008.63</v>
      </c>
      <c r="AW186" s="1">
        <v>4085.01</v>
      </c>
      <c r="AX186" s="1">
        <v>121.01</v>
      </c>
      <c r="AY186" s="1">
        <v>4011.5</v>
      </c>
      <c r="AZ186" s="1">
        <v>4151.66</v>
      </c>
      <c r="BA186" s="1">
        <v>122.06</v>
      </c>
      <c r="BB186" s="1">
        <v>133.91</v>
      </c>
      <c r="BC186" s="1">
        <v>129.46</v>
      </c>
      <c r="BD186" s="1">
        <v>130.86000000000001</v>
      </c>
      <c r="BE186" s="1">
        <v>119.66</v>
      </c>
      <c r="BF186" s="1">
        <v>118.83</v>
      </c>
      <c r="BG186" s="1">
        <v>131.74</v>
      </c>
      <c r="BH186" s="1">
        <v>122.22</v>
      </c>
      <c r="BI186" s="1">
        <v>125.98</v>
      </c>
      <c r="BJ186" s="1">
        <v>132.21</v>
      </c>
      <c r="BK186" s="1">
        <v>110.85</v>
      </c>
      <c r="BL186" s="1">
        <v>110.78</v>
      </c>
      <c r="BN186" s="1">
        <v>110.98</v>
      </c>
    </row>
    <row r="187" spans="1:66" x14ac:dyDescent="0.3">
      <c r="A187" s="2"/>
      <c r="C187" s="14" t="str">
        <f t="shared" si="3"/>
        <v>20258</v>
      </c>
      <c r="D187" s="3">
        <v>45873</v>
      </c>
      <c r="E187" s="21">
        <v>1721.47</v>
      </c>
      <c r="F187" s="21">
        <v>1525.6</v>
      </c>
      <c r="G187" s="21">
        <v>1607.94</v>
      </c>
      <c r="H187" s="21">
        <v>1762.86</v>
      </c>
      <c r="I187" s="21">
        <v>1601.35</v>
      </c>
      <c r="J187" s="21">
        <v>1616.35</v>
      </c>
      <c r="K187" s="21">
        <v>1541.89</v>
      </c>
      <c r="L187" s="21">
        <v>1551.93</v>
      </c>
      <c r="M187" s="21">
        <v>1403.84</v>
      </c>
      <c r="N187" s="21">
        <v>1509.38</v>
      </c>
      <c r="O187" s="21">
        <v>1592.27</v>
      </c>
      <c r="P187" s="21">
        <v>1580.13</v>
      </c>
      <c r="Q187" s="21">
        <v>6934.53</v>
      </c>
      <c r="R187" s="20">
        <v>115.43</v>
      </c>
      <c r="S187" s="20">
        <v>110.86</v>
      </c>
      <c r="T187" s="21">
        <v>121.15</v>
      </c>
      <c r="V187" s="1">
        <v>113.09</v>
      </c>
      <c r="W187" s="1">
        <v>120.94</v>
      </c>
      <c r="X187" s="1">
        <v>121.62</v>
      </c>
      <c r="Y187" s="1">
        <v>115.93</v>
      </c>
      <c r="Z187" s="1">
        <v>116.11</v>
      </c>
      <c r="AA187" s="1">
        <v>117.93</v>
      </c>
      <c r="AB187" s="1">
        <v>120.89</v>
      </c>
      <c r="AE187" s="1">
        <v>130.85</v>
      </c>
      <c r="AF187" s="1">
        <v>127.57</v>
      </c>
      <c r="AG187" s="1">
        <v>115.42</v>
      </c>
      <c r="AI187" s="1">
        <v>20</v>
      </c>
      <c r="AN187" s="1">
        <v>4090.15</v>
      </c>
      <c r="AP187" s="1">
        <v>4077.5</v>
      </c>
      <c r="AR187" s="1">
        <v>3775.95</v>
      </c>
      <c r="AS187" s="1">
        <v>4124.97</v>
      </c>
      <c r="AT187" s="1">
        <v>4123.21</v>
      </c>
      <c r="AU187" s="1">
        <v>4008.63</v>
      </c>
      <c r="AW187" s="1">
        <v>4085.01</v>
      </c>
      <c r="AX187" s="1">
        <v>120.48</v>
      </c>
      <c r="AY187" s="1">
        <v>4008.82</v>
      </c>
      <c r="AZ187" s="1">
        <v>4140.99</v>
      </c>
      <c r="BA187" s="1">
        <v>122.06</v>
      </c>
      <c r="BB187" s="1">
        <v>132.96</v>
      </c>
      <c r="BC187" s="1">
        <v>129.26</v>
      </c>
      <c r="BD187" s="1">
        <v>130.22999999999999</v>
      </c>
      <c r="BE187" s="1">
        <v>119.66</v>
      </c>
      <c r="BF187" s="1">
        <v>123.95</v>
      </c>
      <c r="BG187" s="1">
        <v>131.74</v>
      </c>
      <c r="BH187" s="1">
        <v>122.22</v>
      </c>
      <c r="BI187" s="1">
        <v>125.98</v>
      </c>
      <c r="BJ187" s="1">
        <v>132.19999999999999</v>
      </c>
      <c r="BK187" s="1">
        <v>110.18</v>
      </c>
      <c r="BL187" s="1">
        <v>110.44</v>
      </c>
      <c r="BN187" s="1">
        <v>110.31</v>
      </c>
    </row>
    <row r="188" spans="1:66" x14ac:dyDescent="0.3">
      <c r="A188" s="2"/>
      <c r="C188" s="14" t="str">
        <f t="shared" si="3"/>
        <v>20258</v>
      </c>
      <c r="D188" s="3">
        <v>45870</v>
      </c>
      <c r="E188" s="21">
        <v>1717.53</v>
      </c>
      <c r="F188" s="21">
        <v>1552.56</v>
      </c>
      <c r="G188" s="21">
        <v>1650.78</v>
      </c>
      <c r="H188" s="21">
        <v>1683.75</v>
      </c>
      <c r="I188" s="21">
        <v>1601.35</v>
      </c>
      <c r="J188" s="21">
        <v>1616.35</v>
      </c>
      <c r="K188" s="21">
        <v>1542.01</v>
      </c>
      <c r="L188" s="21"/>
      <c r="M188" s="21">
        <v>1403.84</v>
      </c>
      <c r="N188" s="21">
        <v>1488.96</v>
      </c>
      <c r="O188" s="21">
        <v>1611.48</v>
      </c>
      <c r="P188" s="21">
        <v>1596.95</v>
      </c>
      <c r="Q188" s="21">
        <v>6934.53</v>
      </c>
      <c r="R188" s="20">
        <v>115.43</v>
      </c>
      <c r="S188" s="20">
        <v>108.51</v>
      </c>
      <c r="T188" s="21">
        <v>119.27</v>
      </c>
      <c r="V188" s="1">
        <v>113.18</v>
      </c>
      <c r="W188" s="1">
        <v>120.94</v>
      </c>
      <c r="X188" s="1">
        <v>121.34</v>
      </c>
      <c r="Y188" s="1">
        <v>115.93</v>
      </c>
      <c r="Z188" s="1">
        <v>116.11</v>
      </c>
      <c r="AA188" s="1">
        <v>117.88</v>
      </c>
      <c r="AB188" s="1">
        <v>120.76</v>
      </c>
      <c r="AE188" s="1">
        <v>130.68</v>
      </c>
      <c r="AF188" s="1">
        <v>128.68</v>
      </c>
      <c r="AG188" s="1">
        <v>115.22</v>
      </c>
      <c r="AI188" s="1">
        <v>20</v>
      </c>
      <c r="AN188" s="1">
        <v>4090.15</v>
      </c>
      <c r="AP188" s="1">
        <v>4077.5</v>
      </c>
      <c r="AQ188" s="1">
        <v>4216.8599999999997</v>
      </c>
      <c r="AR188" s="1">
        <v>3797.03</v>
      </c>
      <c r="AT188" s="1">
        <v>4089.79</v>
      </c>
      <c r="AU188" s="1">
        <v>4028.86</v>
      </c>
      <c r="AW188" s="1">
        <v>4157.8500000000004</v>
      </c>
      <c r="AX188" s="1">
        <v>119.66</v>
      </c>
      <c r="AY188" s="1">
        <v>3978.28</v>
      </c>
      <c r="BA188" s="1">
        <v>122.06</v>
      </c>
      <c r="BB188" s="1">
        <v>133.11000000000001</v>
      </c>
      <c r="BC188" s="1">
        <v>129.57</v>
      </c>
      <c r="BD188" s="1">
        <v>132.05000000000001</v>
      </c>
      <c r="BE188" s="1">
        <v>119.66</v>
      </c>
      <c r="BF188" s="1">
        <v>123.95</v>
      </c>
      <c r="BG188" s="1">
        <v>131.74</v>
      </c>
      <c r="BH188" s="1">
        <v>119.14</v>
      </c>
      <c r="BI188" s="1">
        <v>125.98</v>
      </c>
      <c r="BJ188" s="1">
        <v>132.31</v>
      </c>
      <c r="BK188" s="1">
        <v>110.18</v>
      </c>
      <c r="BL188" s="1">
        <v>110.44</v>
      </c>
      <c r="BN188" s="1">
        <v>110.31</v>
      </c>
    </row>
    <row r="189" spans="1:66" x14ac:dyDescent="0.3">
      <c r="A189" s="2"/>
      <c r="C189" s="14" t="str">
        <f t="shared" si="3"/>
        <v>20257</v>
      </c>
      <c r="D189" s="3">
        <v>45869</v>
      </c>
      <c r="E189" s="21">
        <v>1715.98</v>
      </c>
      <c r="F189" s="21">
        <v>1596.03</v>
      </c>
      <c r="G189" s="21">
        <v>1648.95</v>
      </c>
      <c r="H189" s="21">
        <v>1678.6</v>
      </c>
      <c r="I189" s="21">
        <v>1599.45</v>
      </c>
      <c r="J189" s="21">
        <v>1606.81</v>
      </c>
      <c r="K189" s="21">
        <v>1557.3</v>
      </c>
      <c r="L189" s="21"/>
      <c r="M189" s="21">
        <v>1428.74</v>
      </c>
      <c r="N189" s="21">
        <v>1499.35</v>
      </c>
      <c r="O189" s="21">
        <v>1576.52</v>
      </c>
      <c r="P189" s="21">
        <v>1634.36</v>
      </c>
      <c r="Q189" s="21">
        <v>6931.95</v>
      </c>
      <c r="R189" s="20">
        <v>114.9</v>
      </c>
      <c r="S189" s="20">
        <v>108.28</v>
      </c>
      <c r="T189" s="21">
        <v>119.28</v>
      </c>
      <c r="V189" s="1">
        <v>113.47</v>
      </c>
      <c r="W189" s="1">
        <v>121.34</v>
      </c>
      <c r="X189" s="1">
        <v>121.31</v>
      </c>
      <c r="Y189" s="1">
        <v>115.92</v>
      </c>
      <c r="Z189" s="1">
        <v>116.14</v>
      </c>
      <c r="AA189" s="1">
        <v>118.11</v>
      </c>
      <c r="AB189" s="1">
        <v>120.56</v>
      </c>
      <c r="AE189" s="1">
        <v>130.94999999999999</v>
      </c>
      <c r="AF189" s="1">
        <v>128.03</v>
      </c>
      <c r="AG189" s="1">
        <v>115.09</v>
      </c>
      <c r="AN189" s="1">
        <v>4025.71</v>
      </c>
      <c r="AQ189" s="1">
        <v>4221.51</v>
      </c>
      <c r="AR189" s="1">
        <v>3801.22</v>
      </c>
      <c r="AT189" s="1">
        <v>4094.3</v>
      </c>
      <c r="AU189" s="1">
        <v>4033.31</v>
      </c>
      <c r="AW189" s="1">
        <v>4166.99</v>
      </c>
      <c r="AX189" s="1">
        <v>118.91</v>
      </c>
      <c r="AY189" s="1">
        <v>3969</v>
      </c>
      <c r="BA189" s="1">
        <v>121.48</v>
      </c>
      <c r="BB189" s="1">
        <v>133.62</v>
      </c>
      <c r="BC189" s="1">
        <v>129.04</v>
      </c>
      <c r="BD189" s="1">
        <v>131.77000000000001</v>
      </c>
      <c r="BE189" s="1">
        <v>119.03</v>
      </c>
      <c r="BF189" s="1">
        <v>123.42</v>
      </c>
      <c r="BG189" s="1">
        <v>131.51</v>
      </c>
      <c r="BH189" s="1">
        <v>119.5</v>
      </c>
      <c r="BI189" s="1">
        <v>125.94</v>
      </c>
      <c r="BJ189" s="1">
        <v>131.9</v>
      </c>
      <c r="BK189" s="1">
        <v>110.84</v>
      </c>
      <c r="BL189" s="1">
        <v>111.1</v>
      </c>
      <c r="BN189" s="1">
        <v>110.97</v>
      </c>
    </row>
    <row r="190" spans="1:66" x14ac:dyDescent="0.3">
      <c r="A190" s="2"/>
      <c r="C190" s="14" t="str">
        <f t="shared" si="3"/>
        <v>20257</v>
      </c>
      <c r="D190" s="3">
        <v>45868</v>
      </c>
      <c r="E190" s="21">
        <v>1713.5</v>
      </c>
      <c r="F190" s="21">
        <v>1596.03</v>
      </c>
      <c r="G190" s="21">
        <v>1650.89</v>
      </c>
      <c r="H190" s="21">
        <v>1681.07</v>
      </c>
      <c r="I190" s="21">
        <v>1619.32</v>
      </c>
      <c r="J190" s="21">
        <v>1587.94</v>
      </c>
      <c r="K190" s="21">
        <v>1547.8</v>
      </c>
      <c r="L190" s="21"/>
      <c r="M190" s="21">
        <v>1453.56</v>
      </c>
      <c r="N190" s="21">
        <v>1497.91</v>
      </c>
      <c r="O190" s="21">
        <v>1563.95</v>
      </c>
      <c r="P190" s="21">
        <v>1630.99</v>
      </c>
      <c r="Q190" s="21">
        <v>6972.94</v>
      </c>
      <c r="R190" s="20">
        <v>114.9</v>
      </c>
      <c r="S190" s="20">
        <v>107.95</v>
      </c>
      <c r="T190" s="21">
        <v>119.27</v>
      </c>
      <c r="V190" s="1">
        <v>113.8</v>
      </c>
      <c r="W190" s="1">
        <v>120.93</v>
      </c>
      <c r="X190" s="1">
        <v>121.17</v>
      </c>
      <c r="Y190" s="1">
        <v>115.87</v>
      </c>
      <c r="Z190" s="1">
        <v>116.39</v>
      </c>
      <c r="AA190" s="1">
        <v>118.03</v>
      </c>
      <c r="AB190" s="1">
        <v>120.93</v>
      </c>
      <c r="AE190" s="1">
        <v>130.94999999999999</v>
      </c>
      <c r="AF190" s="1">
        <v>128.69</v>
      </c>
      <c r="AG190" s="1">
        <v>115.18</v>
      </c>
      <c r="AP190" s="1">
        <v>4185</v>
      </c>
      <c r="AQ190" s="1">
        <v>4221.51</v>
      </c>
      <c r="AR190" s="1">
        <v>3801.22</v>
      </c>
      <c r="AU190" s="1">
        <v>4033.31</v>
      </c>
      <c r="AW190" s="1">
        <v>4244.47</v>
      </c>
      <c r="AX190" s="1">
        <v>119.15</v>
      </c>
      <c r="AY190" s="1">
        <v>3969</v>
      </c>
      <c r="BA190" s="1">
        <v>120.8</v>
      </c>
      <c r="BB190" s="1">
        <v>133.12</v>
      </c>
      <c r="BC190" s="1">
        <v>128.79</v>
      </c>
      <c r="BD190" s="1">
        <v>131.54</v>
      </c>
      <c r="BE190" s="1">
        <v>119.19</v>
      </c>
      <c r="BF190" s="1">
        <v>122.92</v>
      </c>
      <c r="BG190" s="1">
        <v>131.28</v>
      </c>
      <c r="BH190" s="1">
        <v>119.5</v>
      </c>
      <c r="BI190" s="1">
        <v>125.57</v>
      </c>
      <c r="BJ190" s="1">
        <v>132.08000000000001</v>
      </c>
      <c r="BK190" s="1">
        <v>110.84</v>
      </c>
      <c r="BL190" s="1">
        <v>111.77</v>
      </c>
      <c r="BN190" s="1">
        <v>110.97</v>
      </c>
    </row>
    <row r="191" spans="1:66" x14ac:dyDescent="0.3">
      <c r="A191" s="2"/>
      <c r="C191" s="14" t="str">
        <f t="shared" si="3"/>
        <v>20257</v>
      </c>
      <c r="D191" s="3">
        <v>45867</v>
      </c>
      <c r="E191" s="21">
        <v>1706.06</v>
      </c>
      <c r="F191" s="21">
        <v>1596.03</v>
      </c>
      <c r="G191" s="21">
        <v>1661.29</v>
      </c>
      <c r="H191" s="21">
        <v>1676.13</v>
      </c>
      <c r="I191" s="21">
        <v>1621.07</v>
      </c>
      <c r="J191" s="21">
        <v>1577.94</v>
      </c>
      <c r="K191" s="21">
        <v>1569.84</v>
      </c>
      <c r="L191" s="21"/>
      <c r="M191" s="21">
        <v>1444.61</v>
      </c>
      <c r="N191" s="21">
        <v>1485.6</v>
      </c>
      <c r="O191" s="21">
        <v>1564.91</v>
      </c>
      <c r="P191" s="21">
        <v>1587.94</v>
      </c>
      <c r="Q191" s="21">
        <v>6939.6</v>
      </c>
      <c r="R191" s="20">
        <v>114.9</v>
      </c>
      <c r="S191" s="20">
        <v>109.11</v>
      </c>
      <c r="T191" s="21">
        <v>119.27</v>
      </c>
      <c r="V191" s="1">
        <v>113.44</v>
      </c>
      <c r="W191" s="1">
        <v>121.1</v>
      </c>
      <c r="X191" s="1">
        <v>122.02</v>
      </c>
      <c r="Y191" s="1">
        <v>116.88</v>
      </c>
      <c r="Z191" s="1">
        <v>116.62</v>
      </c>
      <c r="AA191" s="1">
        <v>118.03</v>
      </c>
      <c r="AB191" s="1">
        <v>122.21</v>
      </c>
      <c r="AE191" s="1">
        <v>131.44999999999999</v>
      </c>
      <c r="AF191" s="1">
        <v>128.69</v>
      </c>
      <c r="AG191" s="1">
        <v>114.99</v>
      </c>
      <c r="AP191" s="1">
        <v>4185</v>
      </c>
      <c r="AQ191" s="1">
        <v>4221.51</v>
      </c>
      <c r="AR191" s="1">
        <v>3757.33</v>
      </c>
      <c r="AT191" s="1">
        <v>4116.8599999999997</v>
      </c>
      <c r="AU191" s="1">
        <v>4033.31</v>
      </c>
      <c r="AW191" s="1">
        <v>4225.37</v>
      </c>
      <c r="AX191" s="1">
        <v>118.15</v>
      </c>
      <c r="AY191" s="1">
        <v>3949.75</v>
      </c>
      <c r="BA191" s="1">
        <v>120.72</v>
      </c>
      <c r="BB191" s="1">
        <v>131.91999999999999</v>
      </c>
      <c r="BC191" s="1">
        <v>127.95</v>
      </c>
      <c r="BD191" s="1">
        <v>130.55000000000001</v>
      </c>
      <c r="BE191" s="1">
        <v>120.88</v>
      </c>
      <c r="BF191" s="1">
        <v>122.92</v>
      </c>
      <c r="BG191" s="1">
        <v>132.76</v>
      </c>
      <c r="BH191" s="1">
        <v>118.91</v>
      </c>
      <c r="BI191" s="1">
        <v>124.57</v>
      </c>
      <c r="BJ191" s="1">
        <v>131.57</v>
      </c>
      <c r="BK191" s="1">
        <v>110.84</v>
      </c>
      <c r="BL191" s="1">
        <v>111.77</v>
      </c>
      <c r="BN191" s="1">
        <v>110.97</v>
      </c>
    </row>
    <row r="192" spans="1:66" x14ac:dyDescent="0.3">
      <c r="A192" s="2"/>
      <c r="C192" s="14" t="str">
        <f t="shared" si="3"/>
        <v>20257</v>
      </c>
      <c r="D192" s="3">
        <v>45866</v>
      </c>
      <c r="E192" s="21">
        <v>1696.14</v>
      </c>
      <c r="F192" s="21">
        <v>1596.03</v>
      </c>
      <c r="G192" s="21">
        <v>1661.29</v>
      </c>
      <c r="H192" s="21">
        <v>1695.88</v>
      </c>
      <c r="I192" s="21">
        <v>1620.65</v>
      </c>
      <c r="J192" s="21">
        <v>1577.94</v>
      </c>
      <c r="K192" s="21">
        <v>1567.06</v>
      </c>
      <c r="L192" s="21"/>
      <c r="M192" s="21">
        <v>1481.67</v>
      </c>
      <c r="N192" s="21">
        <v>1445.63</v>
      </c>
      <c r="O192" s="21">
        <v>1554.47</v>
      </c>
      <c r="P192" s="21">
        <v>1571.08</v>
      </c>
      <c r="Q192" s="21">
        <v>6924.79</v>
      </c>
      <c r="R192" s="20">
        <v>115.89</v>
      </c>
      <c r="S192" s="20">
        <v>110.3</v>
      </c>
      <c r="T192" s="21">
        <v>118.78</v>
      </c>
      <c r="V192" s="1">
        <v>113.44</v>
      </c>
      <c r="W192" s="1">
        <v>121.43</v>
      </c>
      <c r="X192" s="1">
        <v>122.6</v>
      </c>
      <c r="Y192" s="1">
        <v>117.05</v>
      </c>
      <c r="Z192" s="1">
        <v>117.07</v>
      </c>
      <c r="AA192" s="1">
        <v>118.29</v>
      </c>
      <c r="AB192" s="1">
        <v>122.43</v>
      </c>
      <c r="AE192" s="1">
        <v>131.44999999999999</v>
      </c>
      <c r="AF192" s="1">
        <v>128.69</v>
      </c>
      <c r="AG192" s="1">
        <v>115.26</v>
      </c>
      <c r="AP192" s="1">
        <v>4185</v>
      </c>
      <c r="AQ192" s="1">
        <v>4177.62</v>
      </c>
      <c r="AR192" s="1">
        <v>3888.99</v>
      </c>
      <c r="AT192" s="1">
        <v>4116.8599999999997</v>
      </c>
      <c r="AU192" s="1">
        <v>4033.31</v>
      </c>
      <c r="AW192" s="1">
        <v>4225.37</v>
      </c>
      <c r="AX192" s="1">
        <v>117.64</v>
      </c>
      <c r="AY192" s="1">
        <v>3949.75</v>
      </c>
      <c r="BA192" s="1">
        <v>121.1</v>
      </c>
      <c r="BB192" s="1">
        <v>131.66999999999999</v>
      </c>
      <c r="BC192" s="1">
        <v>128</v>
      </c>
      <c r="BD192" s="1">
        <v>130.04</v>
      </c>
      <c r="BE192" s="1">
        <v>119.57</v>
      </c>
      <c r="BF192" s="1">
        <v>123.67</v>
      </c>
      <c r="BG192" s="1">
        <v>132.28</v>
      </c>
      <c r="BH192" s="1">
        <v>118.17</v>
      </c>
      <c r="BI192" s="1">
        <v>124.57</v>
      </c>
      <c r="BJ192" s="1">
        <v>131.55000000000001</v>
      </c>
      <c r="BK192" s="1">
        <v>111.51</v>
      </c>
      <c r="BL192" s="1">
        <v>112.1</v>
      </c>
      <c r="BN192" s="1">
        <v>111.64</v>
      </c>
    </row>
    <row r="193" spans="1:66" x14ac:dyDescent="0.3">
      <c r="A193" s="2"/>
      <c r="C193" s="14" t="str">
        <f t="shared" si="3"/>
        <v>20257</v>
      </c>
      <c r="D193" s="3">
        <v>45863</v>
      </c>
      <c r="E193" s="21">
        <v>1696.14</v>
      </c>
      <c r="F193" s="21">
        <v>1596.03</v>
      </c>
      <c r="G193" s="21">
        <v>1664.74</v>
      </c>
      <c r="H193" s="21">
        <v>1724.69</v>
      </c>
      <c r="I193" s="21">
        <v>1620.52</v>
      </c>
      <c r="J193" s="21">
        <v>1595.38</v>
      </c>
      <c r="K193" s="21">
        <v>1582.74</v>
      </c>
      <c r="L193" s="21"/>
      <c r="M193" s="21">
        <v>1491.55</v>
      </c>
      <c r="N193" s="21">
        <v>1459.67</v>
      </c>
      <c r="O193" s="21">
        <v>1534.12</v>
      </c>
      <c r="P193" s="21">
        <v>1522.64</v>
      </c>
      <c r="Q193" s="21">
        <v>6900.11</v>
      </c>
      <c r="R193" s="20">
        <v>116.22</v>
      </c>
      <c r="S193" s="20">
        <v>110.26</v>
      </c>
      <c r="T193" s="21">
        <v>119.85</v>
      </c>
      <c r="V193" s="1">
        <v>113.17</v>
      </c>
      <c r="W193" s="1">
        <v>122.1</v>
      </c>
      <c r="X193" s="1">
        <v>122.67</v>
      </c>
      <c r="Y193" s="1">
        <v>117.29</v>
      </c>
      <c r="Z193" s="1">
        <v>118.06</v>
      </c>
      <c r="AA193" s="1">
        <v>119</v>
      </c>
      <c r="AB193" s="1">
        <v>122.07</v>
      </c>
      <c r="AE193" s="1">
        <v>131.08000000000001</v>
      </c>
      <c r="AF193" s="1">
        <v>127.82</v>
      </c>
      <c r="AG193" s="1">
        <v>114.35</v>
      </c>
      <c r="AP193" s="1">
        <v>4185</v>
      </c>
      <c r="AQ193" s="1">
        <v>4213.07</v>
      </c>
      <c r="AR193" s="1">
        <v>3888.99</v>
      </c>
      <c r="AT193" s="1">
        <v>4224.46</v>
      </c>
      <c r="AU193" s="1">
        <v>4033.31</v>
      </c>
      <c r="AW193" s="1">
        <v>4137.21</v>
      </c>
      <c r="AX193" s="1">
        <v>117.04</v>
      </c>
      <c r="AY193" s="1">
        <v>4010.94</v>
      </c>
      <c r="BA193" s="1">
        <v>121.41</v>
      </c>
      <c r="BB193" s="1">
        <v>132.16</v>
      </c>
      <c r="BC193" s="1">
        <v>127.77</v>
      </c>
      <c r="BD193" s="1">
        <v>129.33000000000001</v>
      </c>
      <c r="BE193" s="1">
        <v>123.12</v>
      </c>
      <c r="BF193" s="1">
        <v>123.67</v>
      </c>
      <c r="BG193" s="1">
        <v>131.13</v>
      </c>
      <c r="BH193" s="1">
        <v>118.5</v>
      </c>
      <c r="BI193" s="1">
        <v>124.57</v>
      </c>
      <c r="BJ193" s="1">
        <v>131.49</v>
      </c>
      <c r="BL193" s="1">
        <v>112.44</v>
      </c>
      <c r="BN193" s="1">
        <v>112.3</v>
      </c>
    </row>
    <row r="194" spans="1:66" x14ac:dyDescent="0.3">
      <c r="A194" s="2"/>
      <c r="C194" s="14" t="str">
        <f t="shared" si="3"/>
        <v>20257</v>
      </c>
      <c r="D194" s="3">
        <v>45862</v>
      </c>
      <c r="E194" s="21">
        <v>1706.06</v>
      </c>
      <c r="F194" s="21">
        <v>1596.03</v>
      </c>
      <c r="G194" s="21">
        <v>1661.29</v>
      </c>
      <c r="H194" s="21">
        <v>1703.29</v>
      </c>
      <c r="I194" s="21">
        <v>1619.41</v>
      </c>
      <c r="J194" s="21">
        <v>1591.08</v>
      </c>
      <c r="K194" s="21">
        <v>1580.53</v>
      </c>
      <c r="L194" s="21"/>
      <c r="M194" s="21">
        <v>1491.55</v>
      </c>
      <c r="N194" s="21">
        <v>1482.68</v>
      </c>
      <c r="O194" s="21">
        <v>1501.97</v>
      </c>
      <c r="P194" s="21">
        <v>1580.34</v>
      </c>
      <c r="Q194" s="21">
        <v>6820.08</v>
      </c>
      <c r="R194" s="20">
        <v>116.22</v>
      </c>
      <c r="S194" s="20">
        <v>110.24</v>
      </c>
      <c r="T194" s="21">
        <v>120.44</v>
      </c>
      <c r="V194" s="1">
        <v>113.16</v>
      </c>
      <c r="W194" s="1">
        <v>122.26</v>
      </c>
      <c r="X194" s="1">
        <v>123.01</v>
      </c>
      <c r="Y194" s="1">
        <v>117.92</v>
      </c>
      <c r="Z194" s="1">
        <v>118.07</v>
      </c>
      <c r="AA194" s="1">
        <v>118.86</v>
      </c>
      <c r="AB194" s="1">
        <v>122.24</v>
      </c>
      <c r="AE194" s="1">
        <v>131.28</v>
      </c>
      <c r="AF194" s="1">
        <v>127.37</v>
      </c>
      <c r="AG194" s="1">
        <v>114.53</v>
      </c>
      <c r="AP194" s="1">
        <v>4185</v>
      </c>
      <c r="AQ194" s="1">
        <v>4213.07</v>
      </c>
      <c r="AR194" s="1">
        <v>3888.99</v>
      </c>
      <c r="AS194" s="1">
        <v>4253.58</v>
      </c>
      <c r="AT194" s="1">
        <v>4224.46</v>
      </c>
      <c r="AU194" s="1">
        <v>4033.31</v>
      </c>
      <c r="AW194" s="1">
        <v>4137.21</v>
      </c>
      <c r="AX194" s="1">
        <v>117</v>
      </c>
      <c r="AY194" s="1">
        <v>4010.94</v>
      </c>
      <c r="BA194" s="1">
        <v>121.41</v>
      </c>
      <c r="BB194" s="1">
        <v>133.44</v>
      </c>
      <c r="BC194" s="1">
        <v>127.88</v>
      </c>
      <c r="BD194" s="1">
        <v>128.97999999999999</v>
      </c>
      <c r="BE194" s="1">
        <v>123.46</v>
      </c>
      <c r="BF194" s="1">
        <v>123.67</v>
      </c>
      <c r="BG194" s="1">
        <v>131.46</v>
      </c>
      <c r="BH194" s="1">
        <v>118.83</v>
      </c>
      <c r="BI194" s="1">
        <v>124.57</v>
      </c>
      <c r="BJ194" s="1">
        <v>131.47</v>
      </c>
      <c r="BL194" s="1">
        <v>112.44</v>
      </c>
      <c r="BN194" s="1">
        <v>112.3</v>
      </c>
    </row>
    <row r="195" spans="1:66" x14ac:dyDescent="0.3">
      <c r="A195" s="2"/>
      <c r="C195" s="14" t="str">
        <f t="shared" si="3"/>
        <v>20257</v>
      </c>
      <c r="D195" s="3">
        <v>45861</v>
      </c>
      <c r="E195" s="21">
        <v>1715.98</v>
      </c>
      <c r="F195" s="21">
        <v>1596.03</v>
      </c>
      <c r="G195" s="21">
        <v>1661.29</v>
      </c>
      <c r="H195" s="21">
        <v>1693.41</v>
      </c>
      <c r="I195" s="21">
        <v>1623.36</v>
      </c>
      <c r="J195" s="21">
        <v>1597.54</v>
      </c>
      <c r="K195" s="21">
        <v>1584.51</v>
      </c>
      <c r="L195" s="21"/>
      <c r="M195" s="21">
        <v>1493.4</v>
      </c>
      <c r="N195" s="21">
        <v>1485.09</v>
      </c>
      <c r="O195" s="21">
        <v>1518.56</v>
      </c>
      <c r="P195" s="21">
        <v>1607.71</v>
      </c>
      <c r="Q195" s="21">
        <v>6957.14</v>
      </c>
      <c r="R195" s="20">
        <v>116.22</v>
      </c>
      <c r="S195" s="20">
        <v>111.45</v>
      </c>
      <c r="T195" s="21">
        <v>120.43</v>
      </c>
      <c r="V195" s="1">
        <v>113.23</v>
      </c>
      <c r="W195" s="1">
        <v>121.6</v>
      </c>
      <c r="X195" s="1">
        <v>123.24</v>
      </c>
      <c r="Y195" s="1">
        <v>117.8</v>
      </c>
      <c r="Z195" s="1">
        <v>118.06</v>
      </c>
      <c r="AA195" s="1">
        <v>118.86</v>
      </c>
      <c r="AB195" s="1">
        <v>122.68</v>
      </c>
      <c r="AE195" s="1">
        <v>130.85</v>
      </c>
      <c r="AF195" s="1">
        <v>128.33000000000001</v>
      </c>
      <c r="AG195" s="1">
        <v>114.98</v>
      </c>
      <c r="AN195" s="1">
        <v>4177.62</v>
      </c>
      <c r="AQ195" s="1">
        <v>4213.07</v>
      </c>
      <c r="AR195" s="1">
        <v>3888.99</v>
      </c>
      <c r="AS195" s="1">
        <v>4253.58</v>
      </c>
      <c r="AT195" s="1">
        <v>4224.46</v>
      </c>
      <c r="AU195" s="1">
        <v>4033.31</v>
      </c>
      <c r="AW195" s="1">
        <v>4137.21</v>
      </c>
      <c r="AX195" s="1">
        <v>117.61</v>
      </c>
      <c r="AY195" s="1">
        <v>4052.98</v>
      </c>
      <c r="BA195" s="1">
        <v>121.15</v>
      </c>
      <c r="BB195" s="1">
        <v>131.94999999999999</v>
      </c>
      <c r="BC195" s="1">
        <v>127.54</v>
      </c>
      <c r="BD195" s="1">
        <v>130.11000000000001</v>
      </c>
      <c r="BE195" s="1">
        <v>122.48</v>
      </c>
      <c r="BF195" s="1">
        <v>123.67</v>
      </c>
      <c r="BG195" s="1">
        <v>131.72</v>
      </c>
      <c r="BH195" s="1">
        <v>118.83</v>
      </c>
      <c r="BI195" s="1">
        <v>124.57</v>
      </c>
      <c r="BJ195" s="1">
        <v>131.86000000000001</v>
      </c>
      <c r="BL195" s="1">
        <v>112.1</v>
      </c>
      <c r="BN195" s="1">
        <v>111.97</v>
      </c>
    </row>
    <row r="196" spans="1:66" x14ac:dyDescent="0.3">
      <c r="A196" s="2"/>
      <c r="C196" s="14" t="str">
        <f t="shared" si="3"/>
        <v>20257</v>
      </c>
      <c r="D196" s="3">
        <v>45860</v>
      </c>
      <c r="E196" s="21">
        <v>1701.1</v>
      </c>
      <c r="F196" s="21">
        <v>1596.03</v>
      </c>
      <c r="G196" s="21">
        <v>1646.97</v>
      </c>
      <c r="H196" s="21">
        <v>1686.01</v>
      </c>
      <c r="I196" s="21">
        <v>1641.42</v>
      </c>
      <c r="J196" s="21">
        <v>1611.83</v>
      </c>
      <c r="K196" s="21">
        <v>1558.28</v>
      </c>
      <c r="L196" s="21"/>
      <c r="M196" s="21">
        <v>1476.11</v>
      </c>
      <c r="N196" s="21">
        <v>1463.57</v>
      </c>
      <c r="O196" s="21">
        <v>1482.73</v>
      </c>
      <c r="P196" s="21">
        <v>1604.94</v>
      </c>
      <c r="Q196" s="21">
        <v>6782.89</v>
      </c>
      <c r="R196" s="20">
        <v>115.56</v>
      </c>
      <c r="S196" s="20">
        <v>110.21</v>
      </c>
      <c r="T196" s="21">
        <v>121.25</v>
      </c>
      <c r="V196" s="1">
        <v>113.66</v>
      </c>
      <c r="W196" s="1">
        <v>121.6</v>
      </c>
      <c r="X196" s="1">
        <v>121.95</v>
      </c>
      <c r="Y196" s="1">
        <v>116.87</v>
      </c>
      <c r="Z196" s="1">
        <v>117.73</v>
      </c>
      <c r="AA196" s="1">
        <v>118.07</v>
      </c>
      <c r="AB196" s="1">
        <v>122.37</v>
      </c>
      <c r="AE196" s="1">
        <v>129.63</v>
      </c>
      <c r="AF196" s="1">
        <v>127.29</v>
      </c>
      <c r="AG196" s="1">
        <v>114.41</v>
      </c>
      <c r="AN196" s="1">
        <v>4177.62</v>
      </c>
      <c r="AQ196" s="1">
        <v>4147.24</v>
      </c>
      <c r="AR196" s="1">
        <v>3836.9</v>
      </c>
      <c r="AS196" s="1">
        <v>4253.58</v>
      </c>
      <c r="AT196" s="1">
        <v>4262.34</v>
      </c>
      <c r="AU196" s="1">
        <v>4101.67</v>
      </c>
      <c r="AW196" s="1">
        <v>4066.73</v>
      </c>
      <c r="AX196" s="1">
        <v>118.37</v>
      </c>
      <c r="AY196" s="1">
        <v>4031.34</v>
      </c>
      <c r="BA196" s="1">
        <v>121.5</v>
      </c>
      <c r="BB196" s="1">
        <v>130.59</v>
      </c>
      <c r="BC196" s="1">
        <v>127.71</v>
      </c>
      <c r="BD196" s="1">
        <v>128.44999999999999</v>
      </c>
      <c r="BE196" s="1">
        <v>121.67</v>
      </c>
      <c r="BF196" s="1">
        <v>123.42</v>
      </c>
      <c r="BG196" s="1">
        <v>132.43</v>
      </c>
      <c r="BH196" s="1">
        <v>118.92</v>
      </c>
      <c r="BI196" s="1">
        <v>124.2</v>
      </c>
      <c r="BJ196" s="1">
        <v>131.66999999999999</v>
      </c>
      <c r="BL196" s="1">
        <v>111.77</v>
      </c>
      <c r="BN196" s="1">
        <v>111.97</v>
      </c>
    </row>
    <row r="197" spans="1:66" x14ac:dyDescent="0.3">
      <c r="A197" s="2"/>
      <c r="C197" s="14" t="str">
        <f t="shared" si="3"/>
        <v>20257</v>
      </c>
      <c r="D197" s="3">
        <v>45859</v>
      </c>
      <c r="E197" s="21">
        <v>1699.85</v>
      </c>
      <c r="F197" s="21">
        <v>1596.03</v>
      </c>
      <c r="G197" s="21">
        <v>1666.72</v>
      </c>
      <c r="H197" s="21">
        <v>1686.01</v>
      </c>
      <c r="I197" s="21">
        <v>1642.43</v>
      </c>
      <c r="J197" s="21">
        <v>1604.68</v>
      </c>
      <c r="K197" s="21">
        <v>1560.68</v>
      </c>
      <c r="L197" s="21"/>
      <c r="M197" s="21">
        <v>1468.28</v>
      </c>
      <c r="N197" s="21">
        <v>1464.35</v>
      </c>
      <c r="O197" s="21">
        <v>1459.11</v>
      </c>
      <c r="P197" s="21">
        <v>1606.37</v>
      </c>
      <c r="Q197" s="21">
        <v>6782.89</v>
      </c>
      <c r="R197" s="20">
        <v>115.56</v>
      </c>
      <c r="S197" s="20">
        <v>109.86</v>
      </c>
      <c r="T197" s="21">
        <v>120.24</v>
      </c>
      <c r="V197" s="1">
        <v>114.1</v>
      </c>
      <c r="W197" s="1">
        <v>120.75</v>
      </c>
      <c r="X197" s="1">
        <v>122.81</v>
      </c>
      <c r="Y197" s="1">
        <v>117.47</v>
      </c>
      <c r="Z197" s="1">
        <v>117.84</v>
      </c>
      <c r="AA197" s="1">
        <v>118.58</v>
      </c>
      <c r="AB197" s="1">
        <v>122.3</v>
      </c>
      <c r="AE197" s="1">
        <v>129.91</v>
      </c>
      <c r="AF197" s="1">
        <v>126.14</v>
      </c>
      <c r="AG197" s="1">
        <v>113.81</v>
      </c>
      <c r="AN197" s="1">
        <v>4208.7700000000004</v>
      </c>
      <c r="AP197" s="1">
        <v>4339.63</v>
      </c>
      <c r="AQ197" s="1">
        <v>4114.33</v>
      </c>
      <c r="AR197" s="1">
        <v>3757.33</v>
      </c>
      <c r="AS197" s="1">
        <v>4253.58</v>
      </c>
      <c r="AT197" s="1">
        <v>4262.34</v>
      </c>
      <c r="AU197" s="1">
        <v>4010.52</v>
      </c>
      <c r="AW197" s="1">
        <v>4005.77</v>
      </c>
      <c r="AX197" s="1">
        <v>118.16</v>
      </c>
      <c r="AY197" s="1">
        <v>4031.34</v>
      </c>
      <c r="AZ197" s="1">
        <v>4218.13</v>
      </c>
      <c r="BA197" s="1">
        <v>120.48</v>
      </c>
      <c r="BB197" s="1">
        <v>130.47</v>
      </c>
      <c r="BC197" s="1">
        <v>127.98</v>
      </c>
      <c r="BD197" s="1">
        <v>128.86000000000001</v>
      </c>
      <c r="BE197" s="1">
        <v>123.92</v>
      </c>
      <c r="BF197" s="1">
        <v>123.42</v>
      </c>
      <c r="BG197" s="1">
        <v>132.43</v>
      </c>
      <c r="BH197" s="1">
        <v>119.41</v>
      </c>
      <c r="BI197" s="1">
        <v>123.2</v>
      </c>
      <c r="BJ197" s="1">
        <v>131.65</v>
      </c>
      <c r="BL197" s="1">
        <v>111.1</v>
      </c>
      <c r="BN197" s="1">
        <v>111.97</v>
      </c>
    </row>
    <row r="198" spans="1:66" x14ac:dyDescent="0.3">
      <c r="A198" s="2"/>
      <c r="C198" s="14" t="str">
        <f t="shared" ref="C198:C261" si="4">YEAR(D198)&amp;MONTH(D198)</f>
        <v>20257</v>
      </c>
      <c r="D198" s="3">
        <v>45856</v>
      </c>
      <c r="E198" s="21">
        <v>1718.46</v>
      </c>
      <c r="F198" s="21">
        <v>1641</v>
      </c>
      <c r="G198" s="21">
        <v>1649.04</v>
      </c>
      <c r="H198" s="21">
        <v>1721.4</v>
      </c>
      <c r="I198" s="21">
        <v>1668.69</v>
      </c>
      <c r="J198" s="21">
        <v>1588.01</v>
      </c>
      <c r="K198" s="21">
        <v>1547.8</v>
      </c>
      <c r="L198" s="21"/>
      <c r="M198" s="21">
        <v>1472.52</v>
      </c>
      <c r="N198" s="21">
        <v>1494.73</v>
      </c>
      <c r="O198" s="21">
        <v>1465.73</v>
      </c>
      <c r="P198" s="21">
        <v>1568.14</v>
      </c>
      <c r="Q198" s="21">
        <v>6707.91</v>
      </c>
      <c r="R198" s="20">
        <v>117.88</v>
      </c>
      <c r="S198" s="20">
        <v>109.4</v>
      </c>
      <c r="T198" s="21">
        <v>121.44</v>
      </c>
      <c r="V198" s="1">
        <v>114.6</v>
      </c>
      <c r="W198" s="1">
        <v>121.88</v>
      </c>
      <c r="X198" s="1">
        <v>121.81</v>
      </c>
      <c r="Y198" s="1">
        <v>117.13</v>
      </c>
      <c r="Z198" s="1">
        <v>117.84</v>
      </c>
      <c r="AA198" s="1">
        <v>118.4</v>
      </c>
      <c r="AB198" s="1">
        <v>121.62</v>
      </c>
      <c r="AE198" s="1">
        <v>129.59</v>
      </c>
      <c r="AF198" s="1">
        <v>126.63</v>
      </c>
      <c r="AG198" s="1">
        <v>114.31</v>
      </c>
      <c r="AN198" s="1">
        <v>4235.21</v>
      </c>
      <c r="AP198" s="1">
        <v>4339.63</v>
      </c>
      <c r="AQ198" s="1">
        <v>4145.9799999999996</v>
      </c>
      <c r="AR198" s="1">
        <v>3757.33</v>
      </c>
      <c r="AS198" s="1">
        <v>4118.55</v>
      </c>
      <c r="AT198" s="1">
        <v>4318.04</v>
      </c>
      <c r="AU198" s="1">
        <v>4010.52</v>
      </c>
      <c r="AW198" s="1">
        <v>4005.46</v>
      </c>
      <c r="AX198" s="1">
        <v>118.27</v>
      </c>
      <c r="AY198" s="1">
        <v>4113.0600000000004</v>
      </c>
      <c r="AZ198" s="1">
        <v>4218.13</v>
      </c>
      <c r="BA198" s="1">
        <v>121.14</v>
      </c>
      <c r="BB198" s="1">
        <v>132.19999999999999</v>
      </c>
      <c r="BC198" s="1">
        <v>127.81</v>
      </c>
      <c r="BD198" s="1">
        <v>129.30000000000001</v>
      </c>
      <c r="BE198" s="1">
        <v>125.41</v>
      </c>
      <c r="BF198" s="1">
        <v>125.41</v>
      </c>
      <c r="BG198" s="1">
        <v>131.63</v>
      </c>
      <c r="BH198" s="1">
        <v>119.74</v>
      </c>
      <c r="BI198" s="1">
        <v>122.95</v>
      </c>
      <c r="BJ198" s="1">
        <v>131</v>
      </c>
      <c r="BL198" s="1">
        <v>110.44</v>
      </c>
      <c r="BN198" s="1">
        <v>110.64</v>
      </c>
    </row>
    <row r="199" spans="1:66" x14ac:dyDescent="0.3">
      <c r="A199" s="2"/>
      <c r="C199" s="14" t="str">
        <f t="shared" si="4"/>
        <v>20257</v>
      </c>
      <c r="D199" s="3">
        <v>45855</v>
      </c>
      <c r="E199" s="21">
        <v>1711.02</v>
      </c>
      <c r="F199" s="21">
        <v>1641</v>
      </c>
      <c r="G199" s="21">
        <v>1656.85</v>
      </c>
      <c r="H199" s="21">
        <v>1683.79</v>
      </c>
      <c r="I199" s="21">
        <v>1660.53</v>
      </c>
      <c r="J199" s="21">
        <v>1604.01</v>
      </c>
      <c r="K199" s="21">
        <v>1564.64</v>
      </c>
      <c r="L199" s="21"/>
      <c r="M199" s="21">
        <v>1465.27</v>
      </c>
      <c r="N199" s="21">
        <v>1496.24</v>
      </c>
      <c r="O199" s="21">
        <v>1469.47</v>
      </c>
      <c r="P199" s="21">
        <v>1594.8</v>
      </c>
      <c r="Q199" s="21">
        <v>6633.86</v>
      </c>
      <c r="R199" s="20">
        <v>116.55</v>
      </c>
      <c r="S199" s="20">
        <v>108.55</v>
      </c>
      <c r="T199" s="21">
        <v>120.45</v>
      </c>
      <c r="V199" s="1">
        <v>113.6</v>
      </c>
      <c r="W199" s="1">
        <v>121.01</v>
      </c>
      <c r="X199" s="1">
        <v>121.03</v>
      </c>
      <c r="Y199" s="1">
        <v>115.39</v>
      </c>
      <c r="Z199" s="1">
        <v>116.62</v>
      </c>
      <c r="AA199" s="1">
        <v>118.07</v>
      </c>
      <c r="AB199" s="1">
        <v>120.78</v>
      </c>
      <c r="AE199" s="1">
        <v>129.26</v>
      </c>
      <c r="AF199" s="1">
        <v>126.66</v>
      </c>
      <c r="AG199" s="1">
        <v>114.32</v>
      </c>
      <c r="AN199" s="1">
        <v>4235.21</v>
      </c>
      <c r="AP199" s="1">
        <v>4339.63</v>
      </c>
      <c r="AQ199" s="1">
        <v>4145.9799999999996</v>
      </c>
      <c r="AR199" s="1">
        <v>3757.33</v>
      </c>
      <c r="AS199" s="1">
        <v>4247.79</v>
      </c>
      <c r="AT199" s="1">
        <v>4318.04</v>
      </c>
      <c r="AU199" s="1">
        <v>4010.52</v>
      </c>
      <c r="AW199" s="1">
        <v>4005.46</v>
      </c>
      <c r="AX199" s="1">
        <v>117.06</v>
      </c>
      <c r="AY199" s="1">
        <v>4113.0600000000004</v>
      </c>
      <c r="AZ199" s="1">
        <v>4218.13</v>
      </c>
      <c r="BA199" s="1">
        <v>121.14</v>
      </c>
      <c r="BB199" s="1">
        <v>130.69999999999999</v>
      </c>
      <c r="BC199" s="1">
        <v>127.08</v>
      </c>
      <c r="BD199" s="1">
        <v>129</v>
      </c>
      <c r="BE199" s="1">
        <v>119.49</v>
      </c>
      <c r="BF199" s="1">
        <v>124.41</v>
      </c>
      <c r="BG199" s="1">
        <v>129.47999999999999</v>
      </c>
      <c r="BH199" s="1">
        <v>119.11</v>
      </c>
      <c r="BI199" s="1">
        <v>122.95</v>
      </c>
      <c r="BJ199" s="1">
        <v>130.97999999999999</v>
      </c>
      <c r="BL199" s="1">
        <v>110.44</v>
      </c>
      <c r="BN199" s="1">
        <v>110.64</v>
      </c>
    </row>
    <row r="200" spans="1:66" x14ac:dyDescent="0.3">
      <c r="A200" s="2"/>
      <c r="C200" s="14" t="str">
        <f t="shared" si="4"/>
        <v>20257</v>
      </c>
      <c r="D200" s="3">
        <v>45854</v>
      </c>
      <c r="E200" s="21">
        <v>1718.46</v>
      </c>
      <c r="F200" s="21">
        <v>1641</v>
      </c>
      <c r="G200" s="21">
        <v>1656.85</v>
      </c>
      <c r="H200" s="21">
        <v>1684.1</v>
      </c>
      <c r="I200" s="21">
        <v>1667.11</v>
      </c>
      <c r="J200" s="21">
        <v>1604.01</v>
      </c>
      <c r="K200" s="21">
        <v>1564.64</v>
      </c>
      <c r="L200" s="21"/>
      <c r="M200" s="21">
        <v>1470.21</v>
      </c>
      <c r="N200" s="21">
        <v>1496.03</v>
      </c>
      <c r="O200" s="21">
        <v>1477.88</v>
      </c>
      <c r="P200" s="21">
        <v>1594.8</v>
      </c>
      <c r="Q200" s="21">
        <v>6633.86</v>
      </c>
      <c r="R200" s="20">
        <v>115.23</v>
      </c>
      <c r="S200" s="20">
        <v>108.86</v>
      </c>
      <c r="T200" s="21">
        <v>120.76</v>
      </c>
      <c r="V200" s="1">
        <v>113.35</v>
      </c>
      <c r="W200" s="1">
        <v>119.75</v>
      </c>
      <c r="X200" s="1">
        <v>120.17</v>
      </c>
      <c r="Y200" s="1">
        <v>115.14</v>
      </c>
      <c r="Z200" s="1">
        <v>115.07</v>
      </c>
      <c r="AA200" s="1">
        <v>117.73</v>
      </c>
      <c r="AB200" s="1">
        <v>120.24</v>
      </c>
      <c r="AE200" s="1">
        <v>129.26</v>
      </c>
      <c r="AF200" s="1">
        <v>126.22</v>
      </c>
      <c r="AG200" s="1">
        <v>113.64</v>
      </c>
      <c r="AN200" s="1">
        <v>4278.3900000000003</v>
      </c>
      <c r="AP200" s="1">
        <v>4339.63</v>
      </c>
      <c r="AQ200" s="1">
        <v>4145.9799999999996</v>
      </c>
      <c r="AR200" s="1">
        <v>3757.33</v>
      </c>
      <c r="AS200" s="1">
        <v>4247.79</v>
      </c>
      <c r="AT200" s="1">
        <v>4318.04</v>
      </c>
      <c r="AU200" s="1">
        <v>4010.52</v>
      </c>
      <c r="AW200" s="1">
        <v>4005.46</v>
      </c>
      <c r="AX200" s="1">
        <v>116.44</v>
      </c>
      <c r="AY200" s="1">
        <v>4128.67</v>
      </c>
      <c r="AZ200" s="1">
        <v>4218.13</v>
      </c>
      <c r="BA200" s="1">
        <v>120.73</v>
      </c>
      <c r="BB200" s="1">
        <v>129.15</v>
      </c>
      <c r="BC200" s="1">
        <v>126.3</v>
      </c>
      <c r="BD200" s="1">
        <v>127.66</v>
      </c>
      <c r="BE200" s="1">
        <v>118.25</v>
      </c>
      <c r="BF200" s="1">
        <v>123.42</v>
      </c>
      <c r="BG200" s="1">
        <v>129.47</v>
      </c>
      <c r="BH200" s="1">
        <v>119.11</v>
      </c>
      <c r="BI200" s="1">
        <v>122.58</v>
      </c>
      <c r="BJ200" s="1">
        <v>130.47</v>
      </c>
      <c r="BL200" s="1">
        <v>109.44</v>
      </c>
      <c r="BN200" s="1">
        <v>109.31</v>
      </c>
    </row>
    <row r="201" spans="1:66" x14ac:dyDescent="0.3">
      <c r="A201" s="2"/>
      <c r="C201" s="14" t="str">
        <f t="shared" si="4"/>
        <v>20257</v>
      </c>
      <c r="D201" s="3">
        <v>45853</v>
      </c>
      <c r="E201" s="21">
        <v>1718.46</v>
      </c>
      <c r="F201" s="21">
        <v>1623.05</v>
      </c>
      <c r="G201" s="21">
        <v>1646.97</v>
      </c>
      <c r="H201" s="21">
        <v>1673.91</v>
      </c>
      <c r="I201" s="21">
        <v>1668.61</v>
      </c>
      <c r="J201" s="21">
        <v>1604.01</v>
      </c>
      <c r="K201" s="21">
        <v>1564.39</v>
      </c>
      <c r="L201" s="21">
        <v>1550.36</v>
      </c>
      <c r="M201" s="21">
        <v>1470.77</v>
      </c>
      <c r="N201" s="21">
        <v>1513.37</v>
      </c>
      <c r="O201" s="21">
        <v>1445.09</v>
      </c>
      <c r="P201" s="21">
        <v>1633.51</v>
      </c>
      <c r="Q201" s="21">
        <v>6646.34</v>
      </c>
      <c r="R201" s="20">
        <v>114.56</v>
      </c>
      <c r="S201" s="20">
        <v>110</v>
      </c>
      <c r="T201" s="21">
        <v>120.75</v>
      </c>
      <c r="V201" s="1">
        <v>112.86</v>
      </c>
      <c r="W201" s="1">
        <v>120.26</v>
      </c>
      <c r="X201" s="1">
        <v>120.03</v>
      </c>
      <c r="Y201" s="1">
        <v>115.14</v>
      </c>
      <c r="Z201" s="1">
        <v>115.28</v>
      </c>
      <c r="AA201" s="1">
        <v>117.81</v>
      </c>
      <c r="AB201" s="1">
        <v>119.99</v>
      </c>
      <c r="AE201" s="1">
        <v>128.68</v>
      </c>
      <c r="AF201" s="1">
        <v>124.91</v>
      </c>
      <c r="AG201" s="1">
        <v>112.64</v>
      </c>
      <c r="AN201" s="1">
        <v>4278.3900000000003</v>
      </c>
      <c r="AP201" s="1">
        <v>4339.63</v>
      </c>
      <c r="AQ201" s="1">
        <v>4177.62</v>
      </c>
      <c r="AR201" s="1">
        <v>3823.16</v>
      </c>
      <c r="AS201" s="1">
        <v>4247.79</v>
      </c>
      <c r="AT201" s="1">
        <v>4263.71</v>
      </c>
      <c r="AU201" s="1">
        <v>4010.52</v>
      </c>
      <c r="AW201" s="1">
        <v>3919.37</v>
      </c>
      <c r="AX201" s="1">
        <v>115.21</v>
      </c>
      <c r="AY201" s="1">
        <v>4128.67</v>
      </c>
      <c r="AZ201" s="1">
        <v>4218.13</v>
      </c>
      <c r="BA201" s="1">
        <v>119.73</v>
      </c>
      <c r="BB201" s="1">
        <v>129.51</v>
      </c>
      <c r="BC201" s="1">
        <v>125.96</v>
      </c>
      <c r="BD201" s="1">
        <v>129.11000000000001</v>
      </c>
      <c r="BE201" s="1">
        <v>120.3</v>
      </c>
      <c r="BF201" s="1">
        <v>120.67</v>
      </c>
      <c r="BG201" s="1">
        <v>129.21</v>
      </c>
      <c r="BH201" s="1">
        <v>118.75</v>
      </c>
      <c r="BI201" s="1">
        <v>122.58</v>
      </c>
      <c r="BJ201" s="1">
        <v>130.29</v>
      </c>
      <c r="BL201" s="1">
        <v>109.44</v>
      </c>
      <c r="BN201" s="1">
        <v>109.31</v>
      </c>
    </row>
    <row r="202" spans="1:66" x14ac:dyDescent="0.3">
      <c r="A202" s="2"/>
      <c r="C202" s="14" t="str">
        <f t="shared" si="4"/>
        <v>20257</v>
      </c>
      <c r="D202" s="3">
        <v>45852</v>
      </c>
      <c r="E202" s="21">
        <v>1718.46</v>
      </c>
      <c r="F202" s="21">
        <v>1654.55</v>
      </c>
      <c r="G202" s="21">
        <v>1651.03</v>
      </c>
      <c r="H202" s="21">
        <v>1708.24</v>
      </c>
      <c r="I202" s="21">
        <v>1670.41</v>
      </c>
      <c r="J202" s="21">
        <v>1583.78</v>
      </c>
      <c r="K202" s="21">
        <v>1568.65</v>
      </c>
      <c r="L202" s="21">
        <v>1560.53</v>
      </c>
      <c r="M202" s="21">
        <v>1454.46</v>
      </c>
      <c r="N202" s="21">
        <v>1478.07</v>
      </c>
      <c r="O202" s="21">
        <v>1470.05</v>
      </c>
      <c r="P202" s="21">
        <v>1636.46</v>
      </c>
      <c r="Q202" s="21">
        <v>6596.36</v>
      </c>
      <c r="R202" s="20">
        <v>114.56</v>
      </c>
      <c r="S202" s="20">
        <v>109.98</v>
      </c>
      <c r="T202" s="21">
        <v>120.98</v>
      </c>
      <c r="V202" s="1">
        <v>112.85</v>
      </c>
      <c r="W202" s="1">
        <v>120.13</v>
      </c>
      <c r="X202" s="1">
        <v>120.03</v>
      </c>
      <c r="Y202" s="1">
        <v>115.35</v>
      </c>
      <c r="Z202" s="1">
        <v>115.28</v>
      </c>
      <c r="AA202" s="1">
        <v>117.57</v>
      </c>
      <c r="AB202" s="1">
        <v>120.21</v>
      </c>
      <c r="AE202" s="1">
        <v>129.02000000000001</v>
      </c>
      <c r="AF202" s="1">
        <v>125.15</v>
      </c>
      <c r="AG202" s="1">
        <v>112.34</v>
      </c>
      <c r="AN202" s="1">
        <v>4270.46</v>
      </c>
      <c r="AP202" s="1">
        <v>4355</v>
      </c>
      <c r="AQ202" s="1">
        <v>4177.62</v>
      </c>
      <c r="AR202" s="1">
        <v>3823.16</v>
      </c>
      <c r="AS202" s="1">
        <v>4247.79</v>
      </c>
      <c r="AT202" s="1">
        <v>4216.1099999999997</v>
      </c>
      <c r="AU202" s="1">
        <v>4028.66</v>
      </c>
      <c r="AW202" s="1">
        <v>3934.56</v>
      </c>
      <c r="AX202" s="1">
        <v>115.83</v>
      </c>
      <c r="AY202" s="1">
        <v>4128.67</v>
      </c>
      <c r="AZ202" s="1">
        <v>4326.5</v>
      </c>
      <c r="BA202" s="1">
        <v>118.62</v>
      </c>
      <c r="BB202" s="1">
        <v>129.27000000000001</v>
      </c>
      <c r="BC202" s="1">
        <v>126</v>
      </c>
      <c r="BD202" s="1">
        <v>128.24</v>
      </c>
      <c r="BE202" s="1">
        <v>122.6</v>
      </c>
      <c r="BF202" s="1">
        <v>120.67</v>
      </c>
      <c r="BG202" s="1">
        <v>128.97999999999999</v>
      </c>
      <c r="BH202" s="1">
        <v>117.79</v>
      </c>
      <c r="BI202" s="1">
        <v>122.58</v>
      </c>
      <c r="BJ202" s="1">
        <v>130.41999999999999</v>
      </c>
      <c r="BL202" s="1">
        <v>109.44</v>
      </c>
      <c r="BN202" s="1">
        <v>109.31</v>
      </c>
    </row>
    <row r="203" spans="1:66" x14ac:dyDescent="0.3">
      <c r="A203" s="2"/>
      <c r="C203" s="14" t="str">
        <f t="shared" si="4"/>
        <v>20257</v>
      </c>
      <c r="D203" s="3">
        <v>45849</v>
      </c>
      <c r="E203" s="21">
        <v>1714.74</v>
      </c>
      <c r="F203" s="21">
        <v>1680.58</v>
      </c>
      <c r="G203" s="21">
        <v>1673.63</v>
      </c>
      <c r="H203" s="21">
        <v>1648.99</v>
      </c>
      <c r="I203" s="21">
        <v>1651.71</v>
      </c>
      <c r="J203" s="21">
        <v>1583.78</v>
      </c>
      <c r="K203" s="21">
        <v>1563.33</v>
      </c>
      <c r="L203" s="21">
        <v>1591.06</v>
      </c>
      <c r="M203" s="21">
        <v>1459.28</v>
      </c>
      <c r="N203" s="21">
        <v>1517.75</v>
      </c>
      <c r="O203" s="21">
        <v>1474.76</v>
      </c>
      <c r="P203" s="21">
        <v>1575.95</v>
      </c>
      <c r="Q203" s="21">
        <v>6558.84</v>
      </c>
      <c r="R203" s="20">
        <v>115.89</v>
      </c>
      <c r="S203" s="20">
        <v>110.16</v>
      </c>
      <c r="T203" s="21">
        <v>121.47</v>
      </c>
      <c r="V203" s="1">
        <v>113.37</v>
      </c>
      <c r="W203" s="1">
        <v>120.13</v>
      </c>
      <c r="X203" s="1">
        <v>119.6</v>
      </c>
      <c r="Y203" s="1">
        <v>114.92</v>
      </c>
      <c r="Z203" s="1">
        <v>115.28</v>
      </c>
      <c r="AA203" s="1">
        <v>118.15</v>
      </c>
      <c r="AB203" s="1">
        <v>119.57</v>
      </c>
      <c r="AE203" s="1">
        <v>128.85</v>
      </c>
      <c r="AF203" s="1">
        <v>125.77</v>
      </c>
      <c r="AG203" s="1">
        <v>112.21</v>
      </c>
      <c r="AP203" s="1">
        <v>4355</v>
      </c>
      <c r="AQ203" s="1">
        <v>4261.18</v>
      </c>
      <c r="AR203" s="1">
        <v>3823.16</v>
      </c>
      <c r="AS203" s="1">
        <v>4326.5</v>
      </c>
      <c r="AT203" s="1">
        <v>4204.21</v>
      </c>
      <c r="AU203" s="1">
        <v>4028.66</v>
      </c>
      <c r="AW203" s="1">
        <v>3973.38</v>
      </c>
      <c r="AX203" s="1">
        <v>115.74</v>
      </c>
      <c r="AY203" s="1">
        <v>4134.58</v>
      </c>
      <c r="AZ203" s="1">
        <v>4392.47</v>
      </c>
      <c r="BA203" s="1">
        <v>118.28</v>
      </c>
      <c r="BB203" s="1">
        <v>130.66999999999999</v>
      </c>
      <c r="BC203" s="1">
        <v>126.23</v>
      </c>
      <c r="BD203" s="1">
        <v>127.86</v>
      </c>
      <c r="BE203" s="1">
        <v>122.45</v>
      </c>
      <c r="BF203" s="1">
        <v>120.92</v>
      </c>
      <c r="BG203" s="1">
        <v>128.35</v>
      </c>
      <c r="BH203" s="1">
        <v>117.13</v>
      </c>
      <c r="BI203" s="1">
        <v>122.58</v>
      </c>
      <c r="BJ203" s="1">
        <v>130.80000000000001</v>
      </c>
      <c r="BL203" s="1">
        <v>108.94</v>
      </c>
      <c r="BN203" s="1">
        <v>109.14</v>
      </c>
    </row>
    <row r="204" spans="1:66" x14ac:dyDescent="0.3">
      <c r="A204" s="2"/>
      <c r="C204" s="14" t="str">
        <f t="shared" si="4"/>
        <v>20257</v>
      </c>
      <c r="D204" s="3">
        <v>45848</v>
      </c>
      <c r="E204" s="21">
        <v>1739.57</v>
      </c>
      <c r="F204" s="21">
        <v>1680.58</v>
      </c>
      <c r="G204" s="21">
        <v>1673.63</v>
      </c>
      <c r="H204" s="21">
        <v>1620.79</v>
      </c>
      <c r="I204" s="21">
        <v>1651.6</v>
      </c>
      <c r="J204" s="21">
        <v>1583.78</v>
      </c>
      <c r="K204" s="21">
        <v>1563.06</v>
      </c>
      <c r="L204" s="21">
        <v>1692.5</v>
      </c>
      <c r="M204" s="21">
        <v>1459.28</v>
      </c>
      <c r="N204" s="21">
        <v>1514.63</v>
      </c>
      <c r="O204" s="21">
        <v>1471.01</v>
      </c>
      <c r="P204" s="21">
        <v>1575.69</v>
      </c>
      <c r="Q204" s="21">
        <v>6483.86</v>
      </c>
      <c r="R204" s="20">
        <v>113.9</v>
      </c>
      <c r="S204" s="20">
        <v>109.37</v>
      </c>
      <c r="T204" s="21">
        <v>121.98</v>
      </c>
      <c r="V204" s="1">
        <v>112.98</v>
      </c>
      <c r="W204" s="1">
        <v>119.4</v>
      </c>
      <c r="X204" s="1">
        <v>119.18</v>
      </c>
      <c r="Y204" s="1">
        <v>115.23</v>
      </c>
      <c r="Z204" s="1">
        <v>115.28</v>
      </c>
      <c r="AA204" s="1">
        <v>117.98</v>
      </c>
      <c r="AB204" s="1">
        <v>118.31</v>
      </c>
      <c r="AE204" s="1">
        <v>128.85</v>
      </c>
      <c r="AF204" s="1">
        <v>126.51</v>
      </c>
      <c r="AG204" s="1">
        <v>110.81</v>
      </c>
      <c r="AP204" s="1">
        <v>4355</v>
      </c>
      <c r="AQ204" s="1">
        <v>4261.18</v>
      </c>
      <c r="AR204" s="1">
        <v>3823.16</v>
      </c>
      <c r="AS204" s="1">
        <v>4344.7299999999996</v>
      </c>
      <c r="AT204" s="1">
        <v>4204.21</v>
      </c>
      <c r="AU204" s="1">
        <v>4028.66</v>
      </c>
      <c r="AW204" s="1">
        <v>3973.38</v>
      </c>
      <c r="AX204" s="1">
        <v>115.32</v>
      </c>
      <c r="AY204" s="1">
        <v>4134.58</v>
      </c>
      <c r="AZ204" s="1">
        <v>4392.47</v>
      </c>
      <c r="BA204" s="1">
        <v>116.6</v>
      </c>
      <c r="BB204" s="1">
        <v>130.74</v>
      </c>
      <c r="BC204" s="1">
        <v>126.05</v>
      </c>
      <c r="BD204" s="1">
        <v>127.52</v>
      </c>
      <c r="BE204" s="1">
        <v>121.95</v>
      </c>
      <c r="BF204" s="1">
        <v>119.92</v>
      </c>
      <c r="BG204" s="1">
        <v>128.16</v>
      </c>
      <c r="BH204" s="1">
        <v>117.2</v>
      </c>
      <c r="BI204" s="1">
        <v>122.58</v>
      </c>
      <c r="BJ204" s="1">
        <v>130.78</v>
      </c>
      <c r="BL204" s="1">
        <v>109.27</v>
      </c>
      <c r="BN204" s="1">
        <v>109.14</v>
      </c>
    </row>
    <row r="205" spans="1:66" x14ac:dyDescent="0.3">
      <c r="A205" s="2"/>
      <c r="C205" s="14" t="str">
        <f t="shared" si="4"/>
        <v>20257</v>
      </c>
      <c r="D205" s="3">
        <v>45847</v>
      </c>
      <c r="E205" s="21">
        <v>1709.77</v>
      </c>
      <c r="F205" s="21">
        <v>1680.58</v>
      </c>
      <c r="G205" s="21">
        <v>1673.63</v>
      </c>
      <c r="H205" s="21">
        <v>1620.79</v>
      </c>
      <c r="I205" s="21">
        <v>1650.59</v>
      </c>
      <c r="J205" s="21">
        <v>1582.35</v>
      </c>
      <c r="K205" s="21">
        <v>1560.68</v>
      </c>
      <c r="L205" s="21">
        <v>1692.5</v>
      </c>
      <c r="M205" s="21">
        <v>1453.6</v>
      </c>
      <c r="N205" s="21">
        <v>1519.73</v>
      </c>
      <c r="O205" s="21">
        <v>1462.66</v>
      </c>
      <c r="P205" s="21">
        <v>1575.35</v>
      </c>
      <c r="Q205" s="21">
        <v>6409.17</v>
      </c>
      <c r="R205" s="20">
        <v>113.9</v>
      </c>
      <c r="S205" s="20">
        <v>109.37</v>
      </c>
      <c r="T205" s="21">
        <v>120.16</v>
      </c>
      <c r="V205" s="1">
        <v>112.58</v>
      </c>
      <c r="W205" s="1">
        <v>119.64</v>
      </c>
      <c r="X205" s="1">
        <v>117.46</v>
      </c>
      <c r="Y205" s="1">
        <v>114.47</v>
      </c>
      <c r="Z205" s="1">
        <v>114.95</v>
      </c>
      <c r="AA205" s="1">
        <v>117.47</v>
      </c>
      <c r="AB205" s="1">
        <v>117.81</v>
      </c>
      <c r="AE205" s="1">
        <v>127.52</v>
      </c>
      <c r="AF205" s="1">
        <v>127.96</v>
      </c>
      <c r="AG205" s="1">
        <v>110.78</v>
      </c>
      <c r="AP205" s="1">
        <v>4402.8599999999997</v>
      </c>
      <c r="AQ205" s="1">
        <v>4261.18</v>
      </c>
      <c r="AR205" s="1">
        <v>3823.16</v>
      </c>
      <c r="AS205" s="1">
        <v>4344.7299999999996</v>
      </c>
      <c r="AT205" s="1">
        <v>4167.5</v>
      </c>
      <c r="AU205" s="1">
        <v>3992.16</v>
      </c>
      <c r="AW205" s="1">
        <v>3973.38</v>
      </c>
      <c r="AX205" s="1">
        <v>114.76</v>
      </c>
      <c r="AY205" s="1">
        <v>4109.26</v>
      </c>
      <c r="AZ205" s="1">
        <v>4392.47</v>
      </c>
      <c r="BA205" s="1">
        <v>116.6</v>
      </c>
      <c r="BB205" s="1">
        <v>128.09</v>
      </c>
      <c r="BC205" s="1">
        <v>124.93</v>
      </c>
      <c r="BD205" s="1">
        <v>126.48</v>
      </c>
      <c r="BE205" s="1">
        <v>122.77</v>
      </c>
      <c r="BF205" s="1">
        <v>119.92</v>
      </c>
      <c r="BG205" s="1">
        <v>128.16</v>
      </c>
      <c r="BH205" s="1">
        <v>116.4</v>
      </c>
      <c r="BI205" s="1">
        <v>122.2</v>
      </c>
      <c r="BJ205" s="1">
        <v>129.55000000000001</v>
      </c>
      <c r="BL205" s="1">
        <v>109.27</v>
      </c>
      <c r="BN205" s="1">
        <v>109.14</v>
      </c>
    </row>
    <row r="206" spans="1:66" x14ac:dyDescent="0.3">
      <c r="A206" s="2"/>
      <c r="C206" s="14" t="str">
        <f t="shared" si="4"/>
        <v>20257</v>
      </c>
      <c r="D206" s="3">
        <v>45846</v>
      </c>
      <c r="E206" s="21">
        <v>1709.77</v>
      </c>
      <c r="F206" s="21">
        <v>1680.58</v>
      </c>
      <c r="G206" s="21">
        <v>1673.63</v>
      </c>
      <c r="H206" s="21">
        <v>1677.78</v>
      </c>
      <c r="I206" s="21">
        <v>1655.53</v>
      </c>
      <c r="J206" s="21">
        <v>1583.76</v>
      </c>
      <c r="K206" s="21">
        <v>1588.45</v>
      </c>
      <c r="L206" s="21">
        <v>1634.71</v>
      </c>
      <c r="M206" s="21">
        <v>1446.1</v>
      </c>
      <c r="N206" s="21">
        <v>1492.44</v>
      </c>
      <c r="O206" s="21">
        <v>1464.99</v>
      </c>
      <c r="P206" s="21">
        <v>1599.17</v>
      </c>
      <c r="Q206" s="21">
        <v>6409.17</v>
      </c>
      <c r="R206" s="20">
        <v>113.9</v>
      </c>
      <c r="S206" s="20">
        <v>109.37</v>
      </c>
      <c r="T206" s="21">
        <v>120.16</v>
      </c>
      <c r="V206" s="1">
        <v>112.95</v>
      </c>
      <c r="W206" s="1">
        <v>119.64</v>
      </c>
      <c r="X206" s="1">
        <v>117.52</v>
      </c>
      <c r="Y206" s="1">
        <v>114.47</v>
      </c>
      <c r="Z206" s="1">
        <v>115.11</v>
      </c>
      <c r="AA206" s="1">
        <v>117.24</v>
      </c>
      <c r="AB206" s="1">
        <v>117.75</v>
      </c>
      <c r="AE206" s="1">
        <v>127.15</v>
      </c>
      <c r="AF206" s="1">
        <v>127.96</v>
      </c>
      <c r="AG206" s="1">
        <v>111.85</v>
      </c>
      <c r="AN206" s="1">
        <v>4177.62</v>
      </c>
      <c r="AP206" s="1">
        <v>4355</v>
      </c>
      <c r="AQ206" s="1">
        <v>4261.18</v>
      </c>
      <c r="AR206" s="1">
        <v>3896.58</v>
      </c>
      <c r="AS206" s="1">
        <v>4344.7299999999996</v>
      </c>
      <c r="AT206" s="1">
        <v>4240.92</v>
      </c>
      <c r="AU206" s="1">
        <v>3960.3</v>
      </c>
      <c r="AW206" s="1">
        <v>3973.38</v>
      </c>
      <c r="AX206" s="1">
        <v>114.74</v>
      </c>
      <c r="AY206" s="1">
        <v>4109.26</v>
      </c>
      <c r="AZ206" s="1">
        <v>4392.47</v>
      </c>
      <c r="BA206" s="1">
        <v>116.95</v>
      </c>
      <c r="BB206" s="1">
        <v>127.76</v>
      </c>
      <c r="BC206" s="1">
        <v>125.11</v>
      </c>
      <c r="BD206" s="1">
        <v>127.48</v>
      </c>
      <c r="BE206" s="1">
        <v>123.82</v>
      </c>
      <c r="BF206" s="1">
        <v>119.92</v>
      </c>
      <c r="BG206" s="1">
        <v>127.93</v>
      </c>
      <c r="BH206" s="1">
        <v>116.46</v>
      </c>
      <c r="BI206" s="1">
        <v>122.2</v>
      </c>
      <c r="BJ206" s="1">
        <v>129.53</v>
      </c>
      <c r="BL206" s="1">
        <v>109.27</v>
      </c>
      <c r="BN206" s="1">
        <v>109.14</v>
      </c>
    </row>
    <row r="207" spans="1:66" x14ac:dyDescent="0.3">
      <c r="A207" s="2"/>
      <c r="C207" s="14" t="str">
        <f t="shared" si="4"/>
        <v>20257</v>
      </c>
      <c r="D207" s="3">
        <v>45845</v>
      </c>
      <c r="E207" s="21">
        <v>1709.77</v>
      </c>
      <c r="F207" s="21">
        <v>1688.74</v>
      </c>
      <c r="G207" s="21">
        <v>1685.97</v>
      </c>
      <c r="H207" s="21">
        <v>1686.96</v>
      </c>
      <c r="I207" s="21">
        <v>1673.63</v>
      </c>
      <c r="J207" s="21">
        <v>1608.46</v>
      </c>
      <c r="K207" s="21">
        <v>1606.38</v>
      </c>
      <c r="L207" s="21">
        <v>1594.36</v>
      </c>
      <c r="M207" s="21">
        <v>1405.33</v>
      </c>
      <c r="N207" s="21">
        <v>1542.87</v>
      </c>
      <c r="O207" s="21">
        <v>1481.06</v>
      </c>
      <c r="P207" s="21">
        <v>1691.37</v>
      </c>
      <c r="Q207" s="21">
        <v>6404.8</v>
      </c>
      <c r="R207" s="20">
        <v>115.52</v>
      </c>
      <c r="S207" s="20">
        <v>107.76</v>
      </c>
      <c r="T207" s="21">
        <v>121.79</v>
      </c>
      <c r="V207" s="1">
        <v>113.13</v>
      </c>
      <c r="W207" s="1">
        <v>119.76</v>
      </c>
      <c r="X207" s="1">
        <v>117.68</v>
      </c>
      <c r="Y207" s="1">
        <v>114.14</v>
      </c>
      <c r="Z207" s="1">
        <v>115.28</v>
      </c>
      <c r="AA207" s="1">
        <v>118.15</v>
      </c>
      <c r="AB207" s="1">
        <v>118.25</v>
      </c>
      <c r="AE207" s="1">
        <v>126.86</v>
      </c>
      <c r="AF207" s="1">
        <v>126.51</v>
      </c>
      <c r="AG207" s="1">
        <v>111.37</v>
      </c>
      <c r="AP207" s="1">
        <v>4355</v>
      </c>
      <c r="AQ207" s="1">
        <v>4261.18</v>
      </c>
      <c r="AR207" s="1">
        <v>3896.58</v>
      </c>
      <c r="AS207" s="1">
        <v>4233.33</v>
      </c>
      <c r="AT207" s="1">
        <v>4314.3500000000004</v>
      </c>
      <c r="AU207" s="1">
        <v>3928.49</v>
      </c>
      <c r="AW207" s="1">
        <v>3966.21</v>
      </c>
      <c r="AX207" s="1">
        <v>114.93</v>
      </c>
      <c r="AY207" s="1">
        <v>4105.04</v>
      </c>
      <c r="AZ207" s="1">
        <v>4494.1099999999997</v>
      </c>
      <c r="BA207" s="1">
        <v>118.49</v>
      </c>
      <c r="BB207" s="1">
        <v>128.78</v>
      </c>
      <c r="BC207" s="1">
        <v>124.33</v>
      </c>
      <c r="BD207" s="1">
        <v>127.78</v>
      </c>
      <c r="BE207" s="1">
        <v>120.47</v>
      </c>
      <c r="BF207" s="1">
        <v>120.42</v>
      </c>
      <c r="BG207" s="1">
        <v>127.96</v>
      </c>
      <c r="BH207" s="1">
        <v>116.88</v>
      </c>
      <c r="BI207" s="1">
        <v>122.16</v>
      </c>
      <c r="BJ207" s="1">
        <v>129.51</v>
      </c>
      <c r="BL207" s="1">
        <v>109.44</v>
      </c>
      <c r="BN207" s="1">
        <v>108.64</v>
      </c>
    </row>
    <row r="208" spans="1:66" x14ac:dyDescent="0.3">
      <c r="A208" s="2"/>
      <c r="C208" s="14" t="str">
        <f t="shared" si="4"/>
        <v>20257</v>
      </c>
      <c r="D208" s="3">
        <v>45842</v>
      </c>
      <c r="E208" s="21">
        <v>1725.89</v>
      </c>
      <c r="F208" s="21">
        <v>1688.74</v>
      </c>
      <c r="G208" s="21">
        <v>1668.78</v>
      </c>
      <c r="H208" s="21">
        <v>1707.24</v>
      </c>
      <c r="I208" s="21">
        <v>1688.64</v>
      </c>
      <c r="J208" s="21">
        <v>1625.85</v>
      </c>
      <c r="K208" s="21">
        <v>1614.45</v>
      </c>
      <c r="L208" s="21">
        <v>1594.36</v>
      </c>
      <c r="M208" s="21">
        <v>1429.36</v>
      </c>
      <c r="N208" s="21">
        <v>1510.66</v>
      </c>
      <c r="O208" s="21">
        <v>1479.71</v>
      </c>
      <c r="P208" s="21">
        <v>1719.86</v>
      </c>
      <c r="Q208" s="21">
        <v>6380.12</v>
      </c>
      <c r="R208" s="20">
        <v>115.56</v>
      </c>
      <c r="S208" s="20">
        <v>107.76</v>
      </c>
      <c r="T208" s="21">
        <v>121.25</v>
      </c>
      <c r="V208" s="1">
        <v>113.37</v>
      </c>
      <c r="W208" s="1">
        <v>120.56</v>
      </c>
      <c r="X208" s="1">
        <v>119.03</v>
      </c>
      <c r="Y208" s="1">
        <v>115.47</v>
      </c>
      <c r="Z208" s="1">
        <v>116.14</v>
      </c>
      <c r="AA208" s="1">
        <v>118.15</v>
      </c>
      <c r="AB208" s="1">
        <v>118.75</v>
      </c>
      <c r="AE208" s="1">
        <v>128.02000000000001</v>
      </c>
      <c r="AF208" s="1">
        <v>123.16</v>
      </c>
      <c r="AG208" s="1">
        <v>111.32</v>
      </c>
      <c r="AN208" s="1">
        <v>4375.1099999999997</v>
      </c>
      <c r="AP208" s="1">
        <v>4355</v>
      </c>
      <c r="AR208" s="1">
        <v>3896.58</v>
      </c>
      <c r="AS208" s="1">
        <v>4233.33</v>
      </c>
      <c r="AT208" s="1">
        <v>4324.47</v>
      </c>
      <c r="AU208" s="1">
        <v>3909.7</v>
      </c>
      <c r="AW208" s="1">
        <v>4006.3</v>
      </c>
      <c r="AX208" s="1">
        <v>114.87</v>
      </c>
      <c r="AY208" s="1">
        <v>4102.93</v>
      </c>
      <c r="AZ208" s="1">
        <v>4430.8100000000004</v>
      </c>
      <c r="BA208" s="1">
        <v>118.49</v>
      </c>
      <c r="BB208" s="1">
        <v>129.69</v>
      </c>
      <c r="BC208" s="1">
        <v>126.61</v>
      </c>
      <c r="BD208" s="1">
        <v>127.63</v>
      </c>
      <c r="BE208" s="1">
        <v>120.97</v>
      </c>
      <c r="BF208" s="1">
        <v>120.92</v>
      </c>
      <c r="BG208" s="1">
        <v>128.35</v>
      </c>
      <c r="BH208" s="1">
        <v>117.13</v>
      </c>
      <c r="BI208" s="1">
        <v>122.16</v>
      </c>
      <c r="BJ208" s="1">
        <v>128.05000000000001</v>
      </c>
      <c r="BL208" s="1">
        <v>110.27</v>
      </c>
      <c r="BN208" s="1">
        <v>110.14</v>
      </c>
    </row>
    <row r="209" spans="1:66" x14ac:dyDescent="0.3">
      <c r="A209" s="2"/>
      <c r="C209" s="14" t="str">
        <f t="shared" si="4"/>
        <v>20257</v>
      </c>
      <c r="D209" s="3">
        <v>45841</v>
      </c>
      <c r="E209" s="21">
        <v>1719.7</v>
      </c>
      <c r="F209" s="21">
        <v>1688.74</v>
      </c>
      <c r="G209" s="21">
        <v>1685.97</v>
      </c>
      <c r="H209" s="21">
        <v>1707.24</v>
      </c>
      <c r="I209" s="21">
        <v>1708.19</v>
      </c>
      <c r="J209" s="21">
        <v>1642.75</v>
      </c>
      <c r="K209" s="21">
        <v>1624.08</v>
      </c>
      <c r="L209" s="21">
        <v>1594.36</v>
      </c>
      <c r="M209" s="21">
        <v>1422.48</v>
      </c>
      <c r="N209" s="21">
        <v>1518.25</v>
      </c>
      <c r="O209" s="21">
        <v>1519.91</v>
      </c>
      <c r="P209" s="21">
        <v>1719.86</v>
      </c>
      <c r="Q209" s="21">
        <v>6335.12</v>
      </c>
      <c r="R209" s="20">
        <v>115.56</v>
      </c>
      <c r="S209" s="20">
        <v>107.42</v>
      </c>
      <c r="T209" s="21">
        <v>121.05</v>
      </c>
      <c r="V209" s="1">
        <v>113.37</v>
      </c>
      <c r="W209" s="1">
        <v>120.88</v>
      </c>
      <c r="X209" s="1">
        <v>119.11</v>
      </c>
      <c r="Y209" s="1">
        <v>114.94</v>
      </c>
      <c r="Z209" s="1">
        <v>116.14</v>
      </c>
      <c r="AA209" s="1">
        <v>118.15</v>
      </c>
      <c r="AB209" s="1">
        <v>117.57</v>
      </c>
      <c r="AE209" s="1">
        <v>127.85</v>
      </c>
      <c r="AF209" s="1">
        <v>125.65</v>
      </c>
      <c r="AG209" s="1">
        <v>111.3</v>
      </c>
      <c r="AN209" s="1">
        <v>4396.38</v>
      </c>
      <c r="AP209" s="1">
        <v>4355</v>
      </c>
      <c r="AQ209" s="1">
        <v>4399.16</v>
      </c>
      <c r="AR209" s="1">
        <v>3896.58</v>
      </c>
      <c r="AS209" s="1">
        <v>4177.62</v>
      </c>
      <c r="AT209" s="1">
        <v>4324.47</v>
      </c>
      <c r="AU209" s="1">
        <v>3909.7</v>
      </c>
      <c r="AW209" s="1">
        <v>4006.3</v>
      </c>
      <c r="AX209" s="1">
        <v>114.35</v>
      </c>
      <c r="AY209" s="1">
        <v>4102.93</v>
      </c>
      <c r="AZ209" s="1">
        <v>4430.8100000000004</v>
      </c>
      <c r="BA209" s="1">
        <v>117.94</v>
      </c>
      <c r="BB209" s="1">
        <v>130.41</v>
      </c>
      <c r="BC209" s="1">
        <v>126.84</v>
      </c>
      <c r="BD209" s="1">
        <v>128.63</v>
      </c>
      <c r="BE209" s="1">
        <v>122.61</v>
      </c>
      <c r="BF209" s="1">
        <v>120.92</v>
      </c>
      <c r="BG209" s="1">
        <v>128.16</v>
      </c>
      <c r="BH209" s="1">
        <v>117.13</v>
      </c>
      <c r="BI209" s="1">
        <v>122.16</v>
      </c>
      <c r="BJ209" s="1">
        <v>128.03</v>
      </c>
      <c r="BL209" s="1">
        <v>109.77</v>
      </c>
      <c r="BN209" s="1">
        <v>110.14</v>
      </c>
    </row>
    <row r="210" spans="1:66" x14ac:dyDescent="0.3">
      <c r="A210" s="2"/>
      <c r="C210" s="14" t="str">
        <f t="shared" si="4"/>
        <v>20257</v>
      </c>
      <c r="D210" s="3">
        <v>45840</v>
      </c>
      <c r="E210" s="21">
        <v>1699.85</v>
      </c>
      <c r="F210" s="21">
        <v>1688.74</v>
      </c>
      <c r="G210" s="21">
        <v>1673.63</v>
      </c>
      <c r="H210" s="21"/>
      <c r="I210" s="21">
        <v>1708.19</v>
      </c>
      <c r="J210" s="21">
        <v>1636.78</v>
      </c>
      <c r="K210" s="21">
        <v>1624.08</v>
      </c>
      <c r="L210" s="21">
        <v>1725.63</v>
      </c>
      <c r="M210" s="21">
        <v>1495.14</v>
      </c>
      <c r="N210" s="21">
        <v>1545.84</v>
      </c>
      <c r="O210" s="21">
        <v>1640.55</v>
      </c>
      <c r="P210" s="21">
        <v>1719.86</v>
      </c>
      <c r="Q210" s="21">
        <v>6335.12</v>
      </c>
      <c r="R210" s="20">
        <v>115.56</v>
      </c>
      <c r="S210" s="20">
        <v>105.76</v>
      </c>
      <c r="T210" s="21">
        <v>120.55</v>
      </c>
      <c r="V210" s="1">
        <v>112.35</v>
      </c>
      <c r="W210" s="1">
        <v>119.89</v>
      </c>
      <c r="X210" s="1">
        <v>117.82</v>
      </c>
      <c r="Y210" s="1">
        <v>114.64</v>
      </c>
      <c r="Z210" s="1">
        <v>115</v>
      </c>
      <c r="AA210" s="1">
        <v>118.23</v>
      </c>
      <c r="AB210" s="1">
        <v>117.13</v>
      </c>
      <c r="AE210" s="1">
        <v>126.89</v>
      </c>
      <c r="AF210" s="1">
        <v>125.96</v>
      </c>
      <c r="AG210" s="1">
        <v>108.85</v>
      </c>
      <c r="AN210" s="1">
        <v>4431.83</v>
      </c>
      <c r="AP210" s="1">
        <v>4321.3999999999996</v>
      </c>
      <c r="AQ210" s="1">
        <v>4399.16</v>
      </c>
      <c r="AR210" s="1">
        <v>3896.58</v>
      </c>
      <c r="AS210" s="1">
        <v>4177.62</v>
      </c>
      <c r="AT210" s="1">
        <v>4400.43</v>
      </c>
      <c r="AU210" s="1">
        <v>3909.7</v>
      </c>
      <c r="AW210" s="1">
        <v>4018.11</v>
      </c>
      <c r="AX210" s="1">
        <v>112.7</v>
      </c>
      <c r="AY210" s="1">
        <v>4102.93</v>
      </c>
      <c r="AZ210" s="1">
        <v>4489.8900000000003</v>
      </c>
      <c r="BA210" s="1">
        <v>113.65</v>
      </c>
      <c r="BB210" s="1">
        <v>130.02000000000001</v>
      </c>
      <c r="BC210" s="1">
        <v>125.59</v>
      </c>
      <c r="BD210" s="1">
        <v>127.58</v>
      </c>
      <c r="BE210" s="1">
        <v>122.61</v>
      </c>
      <c r="BF210" s="1">
        <v>118.92</v>
      </c>
      <c r="BG210" s="1">
        <v>127.36</v>
      </c>
      <c r="BH210" s="1">
        <v>115.95</v>
      </c>
      <c r="BI210" s="1">
        <v>122.16</v>
      </c>
      <c r="BJ210" s="1">
        <v>128.01</v>
      </c>
      <c r="BL210" s="1">
        <v>109.6</v>
      </c>
      <c r="BN210" s="1">
        <v>109.81</v>
      </c>
    </row>
    <row r="211" spans="1:66" x14ac:dyDescent="0.3">
      <c r="A211" s="2"/>
      <c r="C211" s="14" t="str">
        <f t="shared" si="4"/>
        <v>20257</v>
      </c>
      <c r="D211" s="3">
        <v>45839</v>
      </c>
      <c r="E211" s="21">
        <v>1704.81</v>
      </c>
      <c r="F211" s="21">
        <v>1688.74</v>
      </c>
      <c r="G211" s="21">
        <v>1678.57</v>
      </c>
      <c r="H211" s="21"/>
      <c r="I211" s="21">
        <v>1708.19</v>
      </c>
      <c r="J211" s="21">
        <v>1612.49</v>
      </c>
      <c r="K211" s="21">
        <v>1624.08</v>
      </c>
      <c r="L211" s="21">
        <v>1661.67</v>
      </c>
      <c r="M211" s="21">
        <v>1571.86</v>
      </c>
      <c r="N211" s="21">
        <v>1554.4</v>
      </c>
      <c r="O211" s="21">
        <v>1682.52</v>
      </c>
      <c r="P211" s="21">
        <v>1704.9</v>
      </c>
      <c r="Q211" s="21">
        <v>6335.12</v>
      </c>
      <c r="R211" s="20">
        <v>114.09</v>
      </c>
      <c r="S211" s="20">
        <v>105.76</v>
      </c>
      <c r="T211" s="21">
        <v>120.75</v>
      </c>
      <c r="V211" s="1">
        <v>112.23</v>
      </c>
      <c r="W211" s="1">
        <v>118.6</v>
      </c>
      <c r="X211" s="1">
        <v>116.61</v>
      </c>
      <c r="Y211" s="1">
        <v>112.88</v>
      </c>
      <c r="Z211" s="1">
        <v>114.51</v>
      </c>
      <c r="AA211" s="1">
        <v>117.77</v>
      </c>
      <c r="AB211" s="1">
        <v>117.12</v>
      </c>
      <c r="AE211" s="1">
        <v>126.2</v>
      </c>
      <c r="AF211" s="1">
        <v>126.16</v>
      </c>
      <c r="AG211" s="1">
        <v>108.87</v>
      </c>
      <c r="AN211" s="1">
        <v>4431.83</v>
      </c>
      <c r="AP211" s="1">
        <v>4410.67</v>
      </c>
      <c r="AQ211" s="1">
        <v>4399.16</v>
      </c>
      <c r="AR211" s="1">
        <v>3896.58</v>
      </c>
      <c r="AS211" s="1">
        <v>4177.62</v>
      </c>
      <c r="AT211" s="1">
        <v>4331.2299999999996</v>
      </c>
      <c r="AU211" s="1">
        <v>3968.74</v>
      </c>
      <c r="AW211" s="1">
        <v>3994.31</v>
      </c>
      <c r="AX211" s="1">
        <v>112.92</v>
      </c>
      <c r="AY211" s="1">
        <v>4102.93</v>
      </c>
      <c r="AZ211" s="1">
        <v>4489.8900000000003</v>
      </c>
      <c r="BA211" s="1">
        <v>113.65</v>
      </c>
      <c r="BB211" s="1">
        <v>130.37</v>
      </c>
      <c r="BC211" s="1">
        <v>125.14</v>
      </c>
      <c r="BD211" s="1">
        <v>127.3</v>
      </c>
      <c r="BE211" s="1">
        <v>121.32</v>
      </c>
      <c r="BF211" s="1">
        <v>119.34</v>
      </c>
      <c r="BG211" s="1">
        <v>127.36</v>
      </c>
      <c r="BH211" s="1">
        <v>116.17</v>
      </c>
      <c r="BI211" s="1">
        <v>122.16</v>
      </c>
      <c r="BJ211" s="1">
        <v>127.99</v>
      </c>
      <c r="BL211" s="1">
        <v>108.27</v>
      </c>
      <c r="BN211" s="1">
        <v>107.84</v>
      </c>
    </row>
    <row r="212" spans="1:66" x14ac:dyDescent="0.3">
      <c r="A212" s="2"/>
      <c r="C212" s="14" t="str">
        <f t="shared" si="4"/>
        <v>20256</v>
      </c>
      <c r="D212" s="3">
        <v>45838</v>
      </c>
      <c r="E212" s="21">
        <v>1696.42</v>
      </c>
      <c r="F212" s="21">
        <v>1733.62</v>
      </c>
      <c r="G212" s="21">
        <v>1690.19</v>
      </c>
      <c r="H212" s="21"/>
      <c r="I212" s="21">
        <v>1726.56</v>
      </c>
      <c r="J212" s="21">
        <v>1621.64</v>
      </c>
      <c r="K212" s="21">
        <v>1624.88</v>
      </c>
      <c r="L212" s="21">
        <v>1723.77</v>
      </c>
      <c r="M212" s="21">
        <v>1530.5</v>
      </c>
      <c r="N212" s="21">
        <v>1555.23</v>
      </c>
      <c r="O212" s="21">
        <v>1662.58</v>
      </c>
      <c r="P212" s="21">
        <v>1645.8</v>
      </c>
      <c r="Q212" s="21">
        <v>6341.85</v>
      </c>
      <c r="R212" s="20">
        <v>114.93</v>
      </c>
      <c r="S212" s="20">
        <v>105.64</v>
      </c>
      <c r="T212" s="21">
        <v>120.77</v>
      </c>
      <c r="V212" s="1">
        <v>112.59</v>
      </c>
      <c r="W212" s="1">
        <v>119.4</v>
      </c>
      <c r="X212" s="1">
        <v>118.62</v>
      </c>
      <c r="Y212" s="1">
        <v>113.71</v>
      </c>
      <c r="Z212" s="1">
        <v>114.37</v>
      </c>
      <c r="AA212" s="1">
        <v>117.76</v>
      </c>
      <c r="AB212" s="1">
        <v>117.86</v>
      </c>
      <c r="AE212" s="1">
        <v>127.6</v>
      </c>
      <c r="AF212" s="1">
        <v>126.44</v>
      </c>
      <c r="AG212" s="1">
        <v>109.88</v>
      </c>
      <c r="AN212" s="1">
        <v>4426.9399999999996</v>
      </c>
      <c r="AP212" s="1">
        <v>4456.17</v>
      </c>
      <c r="AQ212" s="1">
        <v>4394.32</v>
      </c>
      <c r="AR212" s="1">
        <v>3892.29</v>
      </c>
      <c r="AT212" s="1">
        <v>4326.45</v>
      </c>
      <c r="AU212" s="1">
        <v>3975.75</v>
      </c>
      <c r="AW212" s="1">
        <v>3965.64</v>
      </c>
      <c r="AX212" s="1">
        <v>112.31</v>
      </c>
      <c r="AY212" s="1">
        <v>4004.41</v>
      </c>
      <c r="AZ212" s="1">
        <v>4602.97</v>
      </c>
      <c r="BA212" s="1">
        <v>115.93</v>
      </c>
      <c r="BB212" s="1">
        <v>129.54</v>
      </c>
      <c r="BC212" s="1">
        <v>126.55</v>
      </c>
      <c r="BD212" s="1">
        <v>127.52</v>
      </c>
      <c r="BE212" s="1">
        <v>121.06</v>
      </c>
      <c r="BF212" s="1">
        <v>119.32</v>
      </c>
      <c r="BG212" s="1">
        <v>127.69</v>
      </c>
      <c r="BH212" s="1">
        <v>116.21</v>
      </c>
      <c r="BI212" s="1">
        <v>121.77</v>
      </c>
      <c r="BJ212" s="1">
        <v>128.69999999999999</v>
      </c>
      <c r="BL212" s="1">
        <v>109.28</v>
      </c>
      <c r="BN212" s="1">
        <v>107.85</v>
      </c>
    </row>
    <row r="213" spans="1:66" x14ac:dyDescent="0.3">
      <c r="A213" s="2"/>
      <c r="C213" s="14" t="str">
        <f t="shared" si="4"/>
        <v>20256</v>
      </c>
      <c r="D213" s="3">
        <v>45835</v>
      </c>
      <c r="E213" s="21">
        <v>1701.39</v>
      </c>
      <c r="F213" s="21">
        <v>1733.62</v>
      </c>
      <c r="G213" s="21">
        <v>1699.69</v>
      </c>
      <c r="H213" s="21">
        <v>1792</v>
      </c>
      <c r="I213" s="21">
        <v>1736.45</v>
      </c>
      <c r="J213" s="21">
        <v>1621.64</v>
      </c>
      <c r="K213" s="21">
        <v>1624.88</v>
      </c>
      <c r="L213" s="21">
        <v>1846.19</v>
      </c>
      <c r="M213" s="21">
        <v>1510.98</v>
      </c>
      <c r="N213" s="21">
        <v>1575.57</v>
      </c>
      <c r="O213" s="21">
        <v>1644.43</v>
      </c>
      <c r="P213" s="21">
        <v>1645.8</v>
      </c>
      <c r="Q213" s="21">
        <v>6341.85</v>
      </c>
      <c r="R213" s="20">
        <v>114.6</v>
      </c>
      <c r="S213" s="20">
        <v>106.39</v>
      </c>
      <c r="T213" s="21">
        <v>120.77</v>
      </c>
      <c r="V213" s="1">
        <v>112.86</v>
      </c>
      <c r="W213" s="1">
        <v>119.33</v>
      </c>
      <c r="X213" s="1">
        <v>118.95</v>
      </c>
      <c r="Y213" s="1">
        <v>115.07</v>
      </c>
      <c r="Z213" s="1">
        <v>114.51</v>
      </c>
      <c r="AA213" s="1">
        <v>117.76</v>
      </c>
      <c r="AB213" s="1">
        <v>118.03</v>
      </c>
      <c r="AE213" s="1">
        <v>128.19</v>
      </c>
      <c r="AF213" s="1">
        <v>127.1</v>
      </c>
      <c r="AG213" s="1">
        <v>110.37</v>
      </c>
      <c r="AK213" s="1">
        <v>7</v>
      </c>
      <c r="AN213" s="1">
        <v>4398.95</v>
      </c>
      <c r="AP213" s="1">
        <v>4456.17</v>
      </c>
      <c r="AQ213" s="1">
        <v>4394.32</v>
      </c>
      <c r="AR213" s="1">
        <v>3892.29</v>
      </c>
      <c r="AS213" s="1">
        <v>4340.12</v>
      </c>
      <c r="AT213" s="1">
        <v>4248.8900000000003</v>
      </c>
      <c r="AU213" s="1">
        <v>3967.08</v>
      </c>
      <c r="AW213" s="1">
        <v>3894.82</v>
      </c>
      <c r="AX213" s="1">
        <v>114.29</v>
      </c>
      <c r="AY213" s="1">
        <v>4004.41</v>
      </c>
      <c r="AZ213" s="1">
        <v>4537.21</v>
      </c>
      <c r="BA213" s="1">
        <v>115.52</v>
      </c>
      <c r="BB213" s="1">
        <v>129.63</v>
      </c>
      <c r="BC213" s="1">
        <v>126.3</v>
      </c>
      <c r="BD213" s="1">
        <v>128.15</v>
      </c>
      <c r="BE213" s="1">
        <v>123.59</v>
      </c>
      <c r="BF213" s="1">
        <v>119.32</v>
      </c>
      <c r="BG213" s="1">
        <v>127.36</v>
      </c>
      <c r="BH213" s="1">
        <v>114.84</v>
      </c>
      <c r="BI213" s="1">
        <v>122.91</v>
      </c>
      <c r="BJ213" s="1">
        <v>129.63</v>
      </c>
      <c r="BL213" s="1">
        <v>110.44</v>
      </c>
      <c r="BN213" s="1">
        <v>109.68</v>
      </c>
    </row>
    <row r="214" spans="1:66" x14ac:dyDescent="0.3">
      <c r="A214" s="2"/>
      <c r="C214" s="14" t="str">
        <f t="shared" si="4"/>
        <v>20256</v>
      </c>
      <c r="D214" s="3">
        <v>45834</v>
      </c>
      <c r="E214" s="21">
        <v>1701.39</v>
      </c>
      <c r="F214" s="21">
        <v>1733.62</v>
      </c>
      <c r="G214" s="21">
        <v>1712.56</v>
      </c>
      <c r="H214" s="21">
        <v>1790.46</v>
      </c>
      <c r="I214" s="21">
        <v>1729.33</v>
      </c>
      <c r="J214" s="21">
        <v>1652.35</v>
      </c>
      <c r="K214" s="21">
        <v>1646.25</v>
      </c>
      <c r="L214" s="21">
        <v>1816.36</v>
      </c>
      <c r="M214" s="21">
        <v>1517.34</v>
      </c>
      <c r="N214" s="21">
        <v>1544</v>
      </c>
      <c r="O214" s="21">
        <v>1582.21</v>
      </c>
      <c r="P214" s="21">
        <v>1680.14</v>
      </c>
      <c r="Q214" s="21">
        <v>6291.85</v>
      </c>
      <c r="R214" s="20">
        <v>114.6</v>
      </c>
      <c r="S214" s="20">
        <v>108.19</v>
      </c>
      <c r="T214" s="21">
        <v>120.75</v>
      </c>
      <c r="V214" s="1">
        <v>112.86</v>
      </c>
      <c r="W214" s="1">
        <v>120.04</v>
      </c>
      <c r="X214" s="1">
        <v>119.48</v>
      </c>
      <c r="Y214" s="1">
        <v>115.89</v>
      </c>
      <c r="Z214" s="1">
        <v>115.95</v>
      </c>
      <c r="AA214" s="1">
        <v>117.68</v>
      </c>
      <c r="AB214" s="1">
        <v>119.27</v>
      </c>
      <c r="AE214" s="1">
        <v>128.58000000000001</v>
      </c>
      <c r="AF214" s="1">
        <v>124.99</v>
      </c>
      <c r="AG214" s="1">
        <v>112.05</v>
      </c>
      <c r="AN214" s="1">
        <v>4350.0600000000004</v>
      </c>
      <c r="AP214" s="1">
        <v>4456.17</v>
      </c>
      <c r="AR214" s="1">
        <v>3892.29</v>
      </c>
      <c r="AS214" s="1">
        <v>4379.3999999999996</v>
      </c>
      <c r="AT214" s="1">
        <v>4248.8900000000003</v>
      </c>
      <c r="AU214" s="1">
        <v>3967.08</v>
      </c>
      <c r="AW214" s="1">
        <v>3894.82</v>
      </c>
      <c r="AX214" s="1">
        <v>114.06</v>
      </c>
      <c r="AY214" s="1">
        <v>4004.41</v>
      </c>
      <c r="AZ214" s="1">
        <v>4537.21</v>
      </c>
      <c r="BA214" s="1">
        <v>115.37</v>
      </c>
      <c r="BB214" s="1">
        <v>130.21</v>
      </c>
      <c r="BC214" s="1">
        <v>127.18</v>
      </c>
      <c r="BD214" s="1">
        <v>127.87</v>
      </c>
      <c r="BE214" s="1">
        <v>121.06</v>
      </c>
      <c r="BF214" s="1">
        <v>119.32</v>
      </c>
      <c r="BG214" s="1">
        <v>129.81</v>
      </c>
      <c r="BH214" s="1">
        <v>115.62</v>
      </c>
      <c r="BI214" s="1">
        <v>122.91</v>
      </c>
      <c r="BJ214" s="1">
        <v>129.61000000000001</v>
      </c>
      <c r="BL214" s="1">
        <v>111.44</v>
      </c>
      <c r="BN214" s="1">
        <v>111.35</v>
      </c>
    </row>
    <row r="215" spans="1:66" x14ac:dyDescent="0.3">
      <c r="A215" s="2"/>
      <c r="C215" s="14" t="str">
        <f t="shared" si="4"/>
        <v>20256</v>
      </c>
      <c r="D215" s="3">
        <v>45833</v>
      </c>
      <c r="E215" s="21">
        <v>1716.28</v>
      </c>
      <c r="F215" s="21">
        <v>1733.62</v>
      </c>
      <c r="G215" s="21">
        <v>1712.56</v>
      </c>
      <c r="H215" s="21">
        <v>1784.28</v>
      </c>
      <c r="I215" s="21">
        <v>1724.37</v>
      </c>
      <c r="J215" s="21">
        <v>1652.35</v>
      </c>
      <c r="K215" s="21">
        <v>1634.33</v>
      </c>
      <c r="L215" s="21">
        <v>1726.88</v>
      </c>
      <c r="M215" s="21">
        <v>1514.32</v>
      </c>
      <c r="N215" s="21">
        <v>1570.48</v>
      </c>
      <c r="O215" s="21">
        <v>1608.46</v>
      </c>
      <c r="P215" s="21">
        <v>1685.1</v>
      </c>
      <c r="Q215" s="21">
        <v>6292.45</v>
      </c>
      <c r="R215" s="20">
        <v>114.27</v>
      </c>
      <c r="S215" s="20">
        <v>108.94</v>
      </c>
      <c r="T215" s="21">
        <v>121.56</v>
      </c>
      <c r="V215" s="1">
        <v>113.06</v>
      </c>
      <c r="W215" s="1">
        <v>120.04</v>
      </c>
      <c r="X215" s="1">
        <v>119.91</v>
      </c>
      <c r="Y215" s="1">
        <v>116.07</v>
      </c>
      <c r="Z215" s="1">
        <v>116.42</v>
      </c>
      <c r="AA215" s="1">
        <v>117.61</v>
      </c>
      <c r="AB215" s="1">
        <v>119.77</v>
      </c>
      <c r="AE215" s="1">
        <v>128.58000000000001</v>
      </c>
      <c r="AF215" s="1">
        <v>124.87</v>
      </c>
      <c r="AG215" s="1">
        <v>111.42</v>
      </c>
      <c r="AP215" s="1">
        <v>4501.67</v>
      </c>
      <c r="AR215" s="1">
        <v>3892.29</v>
      </c>
      <c r="AS215" s="1">
        <v>4379.3999999999996</v>
      </c>
      <c r="AT215" s="1">
        <v>4248.8900000000003</v>
      </c>
      <c r="AU215" s="1">
        <v>3967.08</v>
      </c>
      <c r="AW215" s="1">
        <v>3894.82</v>
      </c>
      <c r="AX215" s="1">
        <v>114.05</v>
      </c>
      <c r="AY215" s="1">
        <v>4004.41</v>
      </c>
      <c r="AZ215" s="1">
        <v>4471.46</v>
      </c>
      <c r="BA215" s="1">
        <v>115.37</v>
      </c>
      <c r="BB215" s="1">
        <v>130.31</v>
      </c>
      <c r="BC215" s="1">
        <v>124.94</v>
      </c>
      <c r="BD215" s="1">
        <v>125.39</v>
      </c>
      <c r="BE215" s="1">
        <v>120.56</v>
      </c>
      <c r="BF215" s="1">
        <v>119.03</v>
      </c>
      <c r="BG215" s="1">
        <v>129.81</v>
      </c>
      <c r="BH215" s="1">
        <v>117.37</v>
      </c>
      <c r="BI215" s="1">
        <v>124.19</v>
      </c>
      <c r="BJ215" s="1">
        <v>130.38</v>
      </c>
      <c r="BL215" s="1">
        <v>111.11</v>
      </c>
      <c r="BN215" s="1">
        <v>110.68</v>
      </c>
    </row>
    <row r="216" spans="1:66" x14ac:dyDescent="0.3">
      <c r="A216" s="2"/>
      <c r="C216" s="14" t="str">
        <f t="shared" si="4"/>
        <v>20256</v>
      </c>
      <c r="D216" s="3">
        <v>45832</v>
      </c>
      <c r="E216" s="21">
        <v>1750.92</v>
      </c>
      <c r="F216" s="21">
        <v>1739.8</v>
      </c>
      <c r="G216" s="21">
        <v>1744.68</v>
      </c>
      <c r="H216" s="21">
        <v>1759.56</v>
      </c>
      <c r="I216" s="21">
        <v>1724.37</v>
      </c>
      <c r="J216" s="21">
        <v>1660.55</v>
      </c>
      <c r="K216" s="21">
        <v>1646.89</v>
      </c>
      <c r="L216" s="21">
        <v>1862.66</v>
      </c>
      <c r="M216" s="21">
        <v>1600.02</v>
      </c>
      <c r="N216" s="21">
        <v>1575.58</v>
      </c>
      <c r="O216" s="21">
        <v>1573.32</v>
      </c>
      <c r="P216" s="21">
        <v>1713.29</v>
      </c>
      <c r="Q216" s="21">
        <v>6299.66</v>
      </c>
      <c r="R216" s="20">
        <v>115.76</v>
      </c>
      <c r="S216" s="20">
        <v>107.88</v>
      </c>
      <c r="T216" s="21">
        <v>120.77</v>
      </c>
      <c r="V216" s="1">
        <v>113.8</v>
      </c>
      <c r="W216" s="1">
        <v>120.23</v>
      </c>
      <c r="X216" s="1">
        <v>119.91</v>
      </c>
      <c r="Y216" s="1">
        <v>115.95</v>
      </c>
      <c r="Z216" s="1">
        <v>116.38</v>
      </c>
      <c r="AA216" s="1">
        <v>119.6</v>
      </c>
      <c r="AB216" s="1">
        <v>120.03</v>
      </c>
      <c r="AE216" s="1">
        <v>128.58000000000001</v>
      </c>
      <c r="AF216" s="1">
        <v>124.52</v>
      </c>
      <c r="AG216" s="1">
        <v>110.39</v>
      </c>
      <c r="AP216" s="1">
        <v>4501.67</v>
      </c>
      <c r="AS216" s="1">
        <v>4425.83</v>
      </c>
      <c r="AT216" s="1">
        <v>4147.7299999999996</v>
      </c>
      <c r="AU216" s="1">
        <v>3967.08</v>
      </c>
      <c r="AW216" s="1">
        <v>3922.64</v>
      </c>
      <c r="AX216" s="1">
        <v>112.93</v>
      </c>
      <c r="AY216" s="1">
        <v>4031.39</v>
      </c>
      <c r="AZ216" s="1">
        <v>4471.46</v>
      </c>
      <c r="BA216" s="1">
        <v>113.31</v>
      </c>
      <c r="BB216" s="1">
        <v>129.85</v>
      </c>
      <c r="BC216" s="1">
        <v>127.91</v>
      </c>
      <c r="BD216" s="1">
        <v>128.52000000000001</v>
      </c>
      <c r="BE216" s="1">
        <v>123.59</v>
      </c>
      <c r="BF216" s="1">
        <v>119.36</v>
      </c>
      <c r="BG216" s="1">
        <v>130.88</v>
      </c>
      <c r="BH216" s="1">
        <v>117.12</v>
      </c>
      <c r="BI216" s="1">
        <v>123.05</v>
      </c>
      <c r="BJ216" s="1">
        <v>130.36000000000001</v>
      </c>
      <c r="BL216" s="1">
        <v>111.08</v>
      </c>
      <c r="BN216" s="1">
        <v>110.68</v>
      </c>
    </row>
    <row r="217" spans="1:66" x14ac:dyDescent="0.3">
      <c r="A217" s="2"/>
      <c r="C217" s="14" t="str">
        <f t="shared" si="4"/>
        <v>20256</v>
      </c>
      <c r="D217" s="3">
        <v>45831</v>
      </c>
      <c r="E217" s="21">
        <v>1745.96</v>
      </c>
      <c r="F217" s="21">
        <v>1783.15</v>
      </c>
      <c r="G217" s="21">
        <v>1757.04</v>
      </c>
      <c r="H217" s="21">
        <v>1764.5</v>
      </c>
      <c r="I217" s="21">
        <v>1724.37</v>
      </c>
      <c r="J217" s="21">
        <v>1646.58</v>
      </c>
      <c r="K217" s="21">
        <v>1644.26</v>
      </c>
      <c r="L217" s="21">
        <v>1862.66</v>
      </c>
      <c r="M217" s="21">
        <v>1638.09</v>
      </c>
      <c r="N217" s="21">
        <v>1597.6</v>
      </c>
      <c r="O217" s="21">
        <v>1569.46</v>
      </c>
      <c r="P217" s="21">
        <v>1701.27</v>
      </c>
      <c r="Q217" s="21">
        <v>6299.66</v>
      </c>
      <c r="R217" s="20">
        <v>116.43</v>
      </c>
      <c r="S217" s="20">
        <v>107.88</v>
      </c>
      <c r="T217" s="21">
        <v>121.78</v>
      </c>
      <c r="V217" s="1">
        <v>113.59</v>
      </c>
      <c r="W217" s="1">
        <v>120.61</v>
      </c>
      <c r="X217" s="1">
        <v>121.19</v>
      </c>
      <c r="Y217" s="1">
        <v>116.42</v>
      </c>
      <c r="Z217" s="1">
        <v>116.94</v>
      </c>
      <c r="AA217" s="1">
        <v>119.75</v>
      </c>
      <c r="AB217" s="1">
        <v>120.45</v>
      </c>
      <c r="AE217" s="1">
        <v>129</v>
      </c>
      <c r="AF217" s="1">
        <v>125.25</v>
      </c>
      <c r="AG217" s="1">
        <v>110.39</v>
      </c>
      <c r="AN217" s="1">
        <v>4248.8900000000003</v>
      </c>
      <c r="AP217" s="1">
        <v>4471.88</v>
      </c>
      <c r="AQ217" s="1">
        <v>4425.93</v>
      </c>
      <c r="AS217" s="1">
        <v>4437.0600000000004</v>
      </c>
      <c r="AT217" s="1">
        <v>4240.46</v>
      </c>
      <c r="AU217" s="1">
        <v>3967.08</v>
      </c>
      <c r="AW217" s="1">
        <v>3922.64</v>
      </c>
      <c r="AX217" s="1">
        <v>113.95</v>
      </c>
      <c r="AY217" s="1">
        <v>4071.86</v>
      </c>
      <c r="AZ217" s="1">
        <v>4430.99</v>
      </c>
      <c r="BA217" s="1">
        <v>116.13</v>
      </c>
      <c r="BB217" s="1">
        <v>130.69999999999999</v>
      </c>
      <c r="BC217" s="1">
        <v>127.65</v>
      </c>
      <c r="BD217" s="1">
        <v>129.24</v>
      </c>
      <c r="BE217" s="1">
        <v>123.92</v>
      </c>
      <c r="BF217" s="1">
        <v>120.03</v>
      </c>
      <c r="BG217" s="1">
        <v>129.1</v>
      </c>
      <c r="BH217" s="1">
        <v>120.78</v>
      </c>
      <c r="BI217" s="1">
        <v>123.05</v>
      </c>
      <c r="BJ217" s="1">
        <v>130.94</v>
      </c>
      <c r="BL217" s="1">
        <v>111.36</v>
      </c>
      <c r="BN217" s="1">
        <v>111.35</v>
      </c>
    </row>
    <row r="218" spans="1:66" x14ac:dyDescent="0.3">
      <c r="A218" s="2"/>
      <c r="C218" s="14" t="str">
        <f t="shared" si="4"/>
        <v>20256</v>
      </c>
      <c r="D218" s="3">
        <v>45828</v>
      </c>
      <c r="E218" s="21">
        <v>1751.18</v>
      </c>
      <c r="F218" s="21">
        <v>1783.41</v>
      </c>
      <c r="G218" s="21">
        <v>1757.36</v>
      </c>
      <c r="H218" s="21">
        <v>1813.72</v>
      </c>
      <c r="I218" s="21">
        <v>1726.11</v>
      </c>
      <c r="J218" s="21">
        <v>1670.71</v>
      </c>
      <c r="K218" s="21">
        <v>1640.44</v>
      </c>
      <c r="L218" s="21">
        <v>1629.1</v>
      </c>
      <c r="M218" s="21">
        <v>1600.3</v>
      </c>
      <c r="N218" s="21">
        <v>1557.12</v>
      </c>
      <c r="O218" s="21">
        <v>1572.93</v>
      </c>
      <c r="P218" s="21">
        <v>1717.43</v>
      </c>
      <c r="Q218" s="21">
        <v>6224.93</v>
      </c>
      <c r="R218" s="20">
        <v>118.43</v>
      </c>
      <c r="S218" s="20">
        <v>107.4</v>
      </c>
      <c r="T218" s="21">
        <v>121.53</v>
      </c>
      <c r="V218" s="1">
        <v>113.88</v>
      </c>
      <c r="W218" s="1">
        <v>120.47</v>
      </c>
      <c r="X218" s="1">
        <v>121.2</v>
      </c>
      <c r="Y218" s="1">
        <v>116.14</v>
      </c>
      <c r="Z218" s="1">
        <v>116.15</v>
      </c>
      <c r="AA218" s="1">
        <v>120.07</v>
      </c>
      <c r="AB218" s="1">
        <v>120.64</v>
      </c>
      <c r="AE218" s="1">
        <v>129.66</v>
      </c>
      <c r="AF218" s="1">
        <v>124.51</v>
      </c>
      <c r="AG218" s="1">
        <v>109.68</v>
      </c>
      <c r="AN218" s="1">
        <v>4248.12</v>
      </c>
      <c r="AP218" s="1">
        <v>4471.88</v>
      </c>
      <c r="AQ218" s="1">
        <v>4425.13</v>
      </c>
      <c r="AR218" s="1">
        <v>3982.62</v>
      </c>
      <c r="AS218" s="1">
        <v>4391.95</v>
      </c>
      <c r="AT218" s="1">
        <v>4235.4799999999996</v>
      </c>
      <c r="AU218" s="1">
        <v>3944.69</v>
      </c>
      <c r="AW218" s="1">
        <v>3950.38</v>
      </c>
      <c r="AX218" s="1">
        <v>112.24</v>
      </c>
      <c r="AY218" s="1">
        <v>4071.12</v>
      </c>
      <c r="AZ218" s="1">
        <v>4422.6000000000004</v>
      </c>
      <c r="BA218" s="1">
        <v>115.45</v>
      </c>
      <c r="BB218" s="1">
        <v>129.86000000000001</v>
      </c>
      <c r="BC218" s="1">
        <v>127.23</v>
      </c>
      <c r="BD218" s="1">
        <v>129.21</v>
      </c>
      <c r="BE218" s="1">
        <v>124.6</v>
      </c>
      <c r="BF218" s="1">
        <v>121.3</v>
      </c>
      <c r="BG218" s="1">
        <v>130.52000000000001</v>
      </c>
      <c r="BH218" s="1">
        <v>117.25</v>
      </c>
      <c r="BI218" s="1">
        <v>123.05</v>
      </c>
      <c r="BJ218" s="1">
        <v>129.69999999999999</v>
      </c>
      <c r="BL218" s="1">
        <v>111.2</v>
      </c>
      <c r="BN218" s="1">
        <v>111.03</v>
      </c>
    </row>
    <row r="219" spans="1:66" x14ac:dyDescent="0.3">
      <c r="A219" s="2"/>
      <c r="C219" s="14" t="str">
        <f t="shared" si="4"/>
        <v>20256</v>
      </c>
      <c r="D219" s="3">
        <v>45826</v>
      </c>
      <c r="E219" s="21">
        <v>1751.18</v>
      </c>
      <c r="F219" s="21">
        <v>1783.41</v>
      </c>
      <c r="G219" s="21">
        <v>1757.36</v>
      </c>
      <c r="H219" s="21">
        <v>1847.58</v>
      </c>
      <c r="I219" s="21">
        <v>1739.5</v>
      </c>
      <c r="J219" s="21">
        <v>1670.71</v>
      </c>
      <c r="K219" s="21">
        <v>1640.44</v>
      </c>
      <c r="L219" s="21">
        <v>1654.37</v>
      </c>
      <c r="M219" s="21">
        <v>1581.15</v>
      </c>
      <c r="N219" s="21">
        <v>1587.49</v>
      </c>
      <c r="O219" s="21">
        <v>1574.92</v>
      </c>
      <c r="P219" s="21">
        <v>1765.94</v>
      </c>
      <c r="Q219" s="21">
        <v>6224.93</v>
      </c>
      <c r="R219" s="20">
        <v>116.43</v>
      </c>
      <c r="S219" s="20">
        <v>107.23</v>
      </c>
      <c r="T219" s="21">
        <v>120.75</v>
      </c>
      <c r="V219" s="1">
        <v>113.62</v>
      </c>
      <c r="W219" s="1">
        <v>120.47</v>
      </c>
      <c r="X219" s="1">
        <v>121.2</v>
      </c>
      <c r="Y219" s="1">
        <v>115.93</v>
      </c>
      <c r="Z219" s="1">
        <v>115.99</v>
      </c>
      <c r="AA219" s="1">
        <v>119.76</v>
      </c>
      <c r="AB219" s="1">
        <v>120.64</v>
      </c>
      <c r="AE219" s="1">
        <v>129.66</v>
      </c>
      <c r="AF219" s="1">
        <v>124.49</v>
      </c>
      <c r="AG219" s="1">
        <v>110.64</v>
      </c>
      <c r="AN219" s="1">
        <v>4325.38</v>
      </c>
      <c r="AP219" s="1">
        <v>4449.6400000000003</v>
      </c>
      <c r="AQ219" s="1">
        <v>4425.13</v>
      </c>
      <c r="AR219" s="1">
        <v>3982.62</v>
      </c>
      <c r="AS219" s="1">
        <v>4378.88</v>
      </c>
      <c r="AT219" s="1">
        <v>4235.4799999999996</v>
      </c>
      <c r="AU219" s="1">
        <v>3944.69</v>
      </c>
      <c r="AW219" s="1">
        <v>3950.38</v>
      </c>
      <c r="AX219" s="1">
        <v>114.9</v>
      </c>
      <c r="AY219" s="1">
        <v>4057.21</v>
      </c>
      <c r="AZ219" s="1">
        <v>4422.6000000000004</v>
      </c>
      <c r="BA219" s="1">
        <v>118.07</v>
      </c>
      <c r="BB219" s="1">
        <v>129.01</v>
      </c>
      <c r="BC219" s="1">
        <v>127.3</v>
      </c>
      <c r="BD219" s="1">
        <v>127.84</v>
      </c>
      <c r="BE219" s="1">
        <v>124.18</v>
      </c>
      <c r="BF219" s="1">
        <v>120.37</v>
      </c>
      <c r="BG219" s="1">
        <v>130.52000000000001</v>
      </c>
      <c r="BH219" s="1">
        <v>117.75</v>
      </c>
      <c r="BI219" s="1">
        <v>123.05</v>
      </c>
      <c r="BJ219" s="1">
        <v>129.66</v>
      </c>
      <c r="BL219" s="1">
        <v>110.78</v>
      </c>
      <c r="BN219" s="1">
        <v>110.35</v>
      </c>
    </row>
    <row r="220" spans="1:66" x14ac:dyDescent="0.3">
      <c r="A220" s="2"/>
      <c r="C220" s="14" t="str">
        <f t="shared" si="4"/>
        <v>20256</v>
      </c>
      <c r="D220" s="3">
        <v>45825</v>
      </c>
      <c r="E220" s="21">
        <v>1741.25</v>
      </c>
      <c r="F220" s="21">
        <v>1783.41</v>
      </c>
      <c r="G220" s="21">
        <v>1765.76</v>
      </c>
      <c r="H220" s="21">
        <v>1828.93</v>
      </c>
      <c r="I220" s="21">
        <v>1732.64</v>
      </c>
      <c r="J220" s="21">
        <v>1719.46</v>
      </c>
      <c r="K220" s="21">
        <v>1657.23</v>
      </c>
      <c r="L220" s="21">
        <v>1730.17</v>
      </c>
      <c r="M220" s="21">
        <v>1598.06</v>
      </c>
      <c r="N220" s="21">
        <v>1611.78</v>
      </c>
      <c r="O220" s="21">
        <v>1553.3</v>
      </c>
      <c r="P220" s="21">
        <v>1699.59</v>
      </c>
      <c r="Q220" s="21">
        <v>6224.93</v>
      </c>
      <c r="R220" s="20">
        <v>115.77</v>
      </c>
      <c r="S220" s="20">
        <v>107.23</v>
      </c>
      <c r="T220" s="21">
        <v>120.75</v>
      </c>
      <c r="V220" s="1">
        <v>113.4</v>
      </c>
      <c r="W220" s="1">
        <v>120.61</v>
      </c>
      <c r="X220" s="1">
        <v>121.2</v>
      </c>
      <c r="Y220" s="1">
        <v>115.95</v>
      </c>
      <c r="Z220" s="1">
        <v>116.11</v>
      </c>
      <c r="AA220" s="1">
        <v>119.61</v>
      </c>
      <c r="AB220" s="1">
        <v>120.39</v>
      </c>
      <c r="AE220" s="1">
        <v>129.66</v>
      </c>
      <c r="AF220" s="1">
        <v>121.53</v>
      </c>
      <c r="AG220" s="1">
        <v>110.23</v>
      </c>
      <c r="AN220" s="1">
        <v>4325.38</v>
      </c>
      <c r="AP220" s="1">
        <v>4449.6400000000003</v>
      </c>
      <c r="AQ220" s="1">
        <v>4425.13</v>
      </c>
      <c r="AR220" s="1">
        <v>3951.01</v>
      </c>
      <c r="AS220" s="1">
        <v>4390.3599999999997</v>
      </c>
      <c r="AU220" s="1">
        <v>3944.69</v>
      </c>
      <c r="AW220" s="1">
        <v>3819.67</v>
      </c>
      <c r="AX220" s="1">
        <v>114.9</v>
      </c>
      <c r="AY220" s="1">
        <v>4049.88</v>
      </c>
      <c r="AZ220" s="1">
        <v>4418.63</v>
      </c>
      <c r="BA220" s="1">
        <v>118.07</v>
      </c>
      <c r="BB220" s="1">
        <v>129.5</v>
      </c>
      <c r="BC220" s="1">
        <v>127.17</v>
      </c>
      <c r="BD220" s="1">
        <v>127.89</v>
      </c>
      <c r="BE220" s="1">
        <v>121.07</v>
      </c>
      <c r="BF220" s="1">
        <v>119.7</v>
      </c>
      <c r="BG220" s="1">
        <v>129.91999999999999</v>
      </c>
      <c r="BH220" s="1">
        <v>117.83</v>
      </c>
      <c r="BI220" s="1">
        <v>123.05</v>
      </c>
      <c r="BJ220" s="1">
        <v>129.04</v>
      </c>
      <c r="BL220" s="1">
        <v>111.44</v>
      </c>
      <c r="BN220" s="1">
        <v>111.02</v>
      </c>
    </row>
    <row r="221" spans="1:66" x14ac:dyDescent="0.3">
      <c r="A221" s="2"/>
      <c r="C221" s="14" t="str">
        <f t="shared" si="4"/>
        <v>20256</v>
      </c>
      <c r="D221" s="3">
        <v>45824</v>
      </c>
      <c r="E221" s="21">
        <v>1771.04</v>
      </c>
      <c r="F221" s="21">
        <v>1783.41</v>
      </c>
      <c r="G221" s="21">
        <v>1773.6</v>
      </c>
      <c r="H221" s="21">
        <v>1828.93</v>
      </c>
      <c r="I221" s="21">
        <v>1737.58</v>
      </c>
      <c r="J221" s="21">
        <v>1721.85</v>
      </c>
      <c r="K221" s="21">
        <v>1641.44</v>
      </c>
      <c r="L221" s="21">
        <v>1663.16</v>
      </c>
      <c r="M221" s="21">
        <v>1590.12</v>
      </c>
      <c r="N221" s="21">
        <v>1618.51</v>
      </c>
      <c r="O221" s="21">
        <v>1578.39</v>
      </c>
      <c r="P221" s="21">
        <v>1702.06</v>
      </c>
      <c r="Q221" s="21">
        <v>6237.43</v>
      </c>
      <c r="R221" s="20">
        <v>116.43</v>
      </c>
      <c r="S221" s="20">
        <v>108.45</v>
      </c>
      <c r="T221" s="21">
        <v>120.74</v>
      </c>
      <c r="V221" s="1">
        <v>112.87</v>
      </c>
      <c r="W221" s="1">
        <v>121.33</v>
      </c>
      <c r="X221" s="1">
        <v>121.05</v>
      </c>
      <c r="Y221" s="1">
        <v>116.13</v>
      </c>
      <c r="Z221" s="1">
        <v>116.73</v>
      </c>
      <c r="AA221" s="1">
        <v>119.68</v>
      </c>
      <c r="AB221" s="1">
        <v>120.4</v>
      </c>
      <c r="AE221" s="1">
        <v>128.69999999999999</v>
      </c>
      <c r="AF221" s="1">
        <v>121.96</v>
      </c>
      <c r="AG221" s="1">
        <v>110.93</v>
      </c>
      <c r="AN221" s="1">
        <v>4273.78</v>
      </c>
      <c r="AP221" s="1">
        <v>4420</v>
      </c>
      <c r="AQ221" s="1">
        <v>4470.6400000000003</v>
      </c>
      <c r="AR221" s="1">
        <v>3951.01</v>
      </c>
      <c r="AS221" s="1">
        <v>4316.3999999999996</v>
      </c>
      <c r="AT221" s="1">
        <v>3883.3</v>
      </c>
      <c r="AU221" s="1">
        <v>3944.69</v>
      </c>
      <c r="AW221" s="1">
        <v>3832.21</v>
      </c>
      <c r="AX221" s="1">
        <v>114.9</v>
      </c>
      <c r="AY221" s="1">
        <v>4066.78</v>
      </c>
      <c r="AZ221" s="1">
        <v>4413.33</v>
      </c>
      <c r="BA221" s="1">
        <v>116.19</v>
      </c>
      <c r="BB221" s="1">
        <v>128.52000000000001</v>
      </c>
      <c r="BC221" s="1">
        <v>127.31</v>
      </c>
      <c r="BD221" s="1">
        <v>128.91</v>
      </c>
      <c r="BE221" s="1">
        <v>121.97</v>
      </c>
      <c r="BF221" s="1">
        <v>120.37</v>
      </c>
      <c r="BG221" s="1">
        <v>129.56</v>
      </c>
      <c r="BH221" s="1">
        <v>117.83</v>
      </c>
      <c r="BI221" s="1">
        <v>123.05</v>
      </c>
      <c r="BJ221" s="1">
        <v>128.63</v>
      </c>
      <c r="BL221" s="1">
        <v>111.78</v>
      </c>
      <c r="BN221" s="1">
        <v>111.68</v>
      </c>
    </row>
    <row r="222" spans="1:66" x14ac:dyDescent="0.3">
      <c r="A222" s="2"/>
      <c r="C222" s="14" t="str">
        <f t="shared" si="4"/>
        <v>20256</v>
      </c>
      <c r="D222" s="3">
        <v>45821</v>
      </c>
      <c r="E222" s="21">
        <v>1780.97</v>
      </c>
      <c r="F222" s="21">
        <v>1783.41</v>
      </c>
      <c r="G222" s="21">
        <v>1779.8</v>
      </c>
      <c r="H222" s="21">
        <v>1823.98</v>
      </c>
      <c r="I222" s="21">
        <v>1756.53</v>
      </c>
      <c r="J222" s="21">
        <v>1721.85</v>
      </c>
      <c r="K222" s="21">
        <v>1648.2</v>
      </c>
      <c r="L222" s="21">
        <v>1756.53</v>
      </c>
      <c r="M222" s="21">
        <v>1565.89</v>
      </c>
      <c r="N222" s="21">
        <v>1615.49</v>
      </c>
      <c r="O222" s="21">
        <v>1659.34</v>
      </c>
      <c r="P222" s="21">
        <v>1745.45</v>
      </c>
      <c r="Q222" s="21">
        <v>6237.43</v>
      </c>
      <c r="R222" s="20">
        <v>116.43</v>
      </c>
      <c r="S222" s="20">
        <v>108.2</v>
      </c>
      <c r="T222" s="21">
        <v>120.81</v>
      </c>
      <c r="V222" s="1">
        <v>112.73</v>
      </c>
      <c r="W222" s="1">
        <v>121.12</v>
      </c>
      <c r="X222" s="1">
        <v>120.63</v>
      </c>
      <c r="Y222" s="1">
        <v>116.37</v>
      </c>
      <c r="Z222" s="1">
        <v>116.7</v>
      </c>
      <c r="AA222" s="1">
        <v>119.68</v>
      </c>
      <c r="AB222" s="1">
        <v>119.8</v>
      </c>
      <c r="AE222" s="1">
        <v>127.7</v>
      </c>
      <c r="AF222" s="1">
        <v>124.04</v>
      </c>
      <c r="AG222" s="1">
        <v>111.59</v>
      </c>
      <c r="AI222" s="1">
        <v>7</v>
      </c>
      <c r="AN222" s="1">
        <v>4261.91</v>
      </c>
      <c r="AP222" s="1">
        <v>4352</v>
      </c>
      <c r="AQ222" s="1">
        <v>4470.6400000000003</v>
      </c>
      <c r="AR222" s="1">
        <v>3919.4</v>
      </c>
      <c r="AS222" s="1">
        <v>4311.34</v>
      </c>
      <c r="AT222" s="1">
        <v>3883.3</v>
      </c>
      <c r="AW222" s="1">
        <v>3762.62</v>
      </c>
      <c r="AX222" s="1">
        <v>111.55</v>
      </c>
      <c r="AY222" s="1">
        <v>4066.78</v>
      </c>
      <c r="AZ222" s="1">
        <v>4335.8999999999996</v>
      </c>
      <c r="BA222" s="1">
        <v>115.77</v>
      </c>
      <c r="BB222" s="1">
        <v>128.94999999999999</v>
      </c>
      <c r="BC222" s="1">
        <v>126.59</v>
      </c>
      <c r="BD222" s="1">
        <v>127.87</v>
      </c>
      <c r="BE222" s="1">
        <v>123.72</v>
      </c>
      <c r="BF222" s="1">
        <v>120.7</v>
      </c>
      <c r="BG222" s="1">
        <v>129.76</v>
      </c>
      <c r="BH222" s="1">
        <v>116.83</v>
      </c>
      <c r="BI222" s="1">
        <v>123.05</v>
      </c>
      <c r="BJ222" s="1">
        <v>128.91999999999999</v>
      </c>
      <c r="BL222" s="1">
        <v>111.78</v>
      </c>
      <c r="BN222" s="1">
        <v>111.98</v>
      </c>
    </row>
    <row r="223" spans="1:66" x14ac:dyDescent="0.3">
      <c r="A223" s="2"/>
      <c r="C223" s="14" t="str">
        <f t="shared" si="4"/>
        <v>20256</v>
      </c>
      <c r="D223" s="3">
        <v>45820</v>
      </c>
      <c r="E223" s="21">
        <v>1780.97</v>
      </c>
      <c r="F223" s="21">
        <v>1783.41</v>
      </c>
      <c r="G223" s="21">
        <v>1779.8</v>
      </c>
      <c r="H223" s="21">
        <v>1822.16</v>
      </c>
      <c r="I223" s="21">
        <v>1756.53</v>
      </c>
      <c r="J223" s="21">
        <v>1721.85</v>
      </c>
      <c r="K223" s="21">
        <v>1648.2</v>
      </c>
      <c r="L223" s="21">
        <v>1743.35</v>
      </c>
      <c r="M223" s="21">
        <v>1565.89</v>
      </c>
      <c r="N223" s="21">
        <v>1618.56</v>
      </c>
      <c r="O223" s="21">
        <v>1644.87</v>
      </c>
      <c r="P223" s="21">
        <v>1716.66</v>
      </c>
      <c r="Q223" s="21">
        <v>6275.08</v>
      </c>
      <c r="R223" s="20">
        <v>116.1</v>
      </c>
      <c r="S223" s="20">
        <v>107.15</v>
      </c>
      <c r="T223" s="21">
        <v>119.9</v>
      </c>
      <c r="V223" s="1">
        <v>112.36</v>
      </c>
      <c r="W223" s="1">
        <v>121.26</v>
      </c>
      <c r="X223" s="1">
        <v>119.95</v>
      </c>
      <c r="Y223" s="1">
        <v>115.95</v>
      </c>
      <c r="Z223" s="1">
        <v>115.99</v>
      </c>
      <c r="AA223" s="1">
        <v>119.45</v>
      </c>
      <c r="AB223" s="1">
        <v>118.87</v>
      </c>
      <c r="AE223" s="1">
        <v>127.14</v>
      </c>
      <c r="AF223" s="1">
        <v>121.1</v>
      </c>
      <c r="AG223" s="1">
        <v>110.94</v>
      </c>
      <c r="AI223" s="1">
        <v>7</v>
      </c>
      <c r="AN223" s="1">
        <v>4269.54</v>
      </c>
      <c r="AP223" s="1">
        <v>4420</v>
      </c>
      <c r="AQ223" s="1">
        <v>4470.6400000000003</v>
      </c>
      <c r="AR223" s="1">
        <v>3919.4</v>
      </c>
      <c r="AS223" s="1">
        <v>4323.9799999999996</v>
      </c>
      <c r="AT223" s="1">
        <v>3883.3</v>
      </c>
      <c r="AW223" s="1">
        <v>3762.62</v>
      </c>
      <c r="AX223" s="1">
        <v>112.83</v>
      </c>
      <c r="AY223" s="1">
        <v>4064.22</v>
      </c>
      <c r="AZ223" s="1">
        <v>4335.8999999999996</v>
      </c>
      <c r="BA223" s="1">
        <v>115.77</v>
      </c>
      <c r="BB223" s="1">
        <v>128.86000000000001</v>
      </c>
      <c r="BC223" s="1">
        <v>126.08</v>
      </c>
      <c r="BD223" s="1">
        <v>127.22</v>
      </c>
      <c r="BE223" s="1">
        <v>121.32</v>
      </c>
      <c r="BF223" s="1">
        <v>120.37</v>
      </c>
      <c r="BG223" s="1">
        <v>128.43</v>
      </c>
      <c r="BH223" s="1">
        <v>116.5</v>
      </c>
      <c r="BI223" s="1">
        <v>123.05</v>
      </c>
      <c r="BJ223" s="1">
        <v>128.91</v>
      </c>
      <c r="BL223" s="1">
        <v>111.44</v>
      </c>
      <c r="BN223" s="1">
        <v>111.32</v>
      </c>
    </row>
    <row r="224" spans="1:66" x14ac:dyDescent="0.3">
      <c r="A224" s="2"/>
      <c r="C224" s="14" t="str">
        <f t="shared" si="4"/>
        <v>20256</v>
      </c>
      <c r="D224" s="3">
        <v>45819</v>
      </c>
      <c r="E224" s="21">
        <v>1776</v>
      </c>
      <c r="F224" s="21">
        <v>1782.37</v>
      </c>
      <c r="G224" s="21">
        <v>1767.24</v>
      </c>
      <c r="H224" s="21">
        <v>1809.73</v>
      </c>
      <c r="I224" s="21">
        <v>1745.42</v>
      </c>
      <c r="J224" s="21">
        <v>1721.85</v>
      </c>
      <c r="K224" s="21">
        <v>1642.43</v>
      </c>
      <c r="L224" s="21">
        <v>1636.52</v>
      </c>
      <c r="M224" s="21">
        <v>1574.25</v>
      </c>
      <c r="N224" s="21">
        <v>1621.38</v>
      </c>
      <c r="O224" s="21">
        <v>1633.6</v>
      </c>
      <c r="P224" s="21">
        <v>1713.43</v>
      </c>
      <c r="Q224" s="21">
        <v>6337.43</v>
      </c>
      <c r="R224" s="20">
        <v>116.1</v>
      </c>
      <c r="S224" s="20">
        <v>106.98</v>
      </c>
      <c r="T224" s="21">
        <v>119.9</v>
      </c>
      <c r="V224" s="1">
        <v>112.74</v>
      </c>
      <c r="W224" s="1">
        <v>121.57</v>
      </c>
      <c r="X224" s="1">
        <v>121.34</v>
      </c>
      <c r="Y224" s="1">
        <v>115.93</v>
      </c>
      <c r="Z224" s="1">
        <v>116.11</v>
      </c>
      <c r="AA224" s="1">
        <v>119.45</v>
      </c>
      <c r="AB224" s="1">
        <v>120.21</v>
      </c>
      <c r="AE224" s="1">
        <v>127.18</v>
      </c>
      <c r="AF224" s="1">
        <v>123.02</v>
      </c>
      <c r="AG224" s="1">
        <v>110.67</v>
      </c>
      <c r="AI224" s="1">
        <v>7</v>
      </c>
      <c r="AN224" s="1">
        <v>4207.96</v>
      </c>
      <c r="AP224" s="1">
        <v>4370</v>
      </c>
      <c r="AQ224" s="1">
        <v>4490.87</v>
      </c>
      <c r="AR224" s="1">
        <v>3919.4</v>
      </c>
      <c r="AS224" s="1">
        <v>4323.9799999999996</v>
      </c>
      <c r="AT224" s="1">
        <v>3883.3</v>
      </c>
      <c r="AW224" s="1">
        <v>3762.62</v>
      </c>
      <c r="AX224" s="1">
        <v>112.83</v>
      </c>
      <c r="AY224" s="1">
        <v>4076.18</v>
      </c>
      <c r="AZ224" s="1">
        <v>4335.8999999999996</v>
      </c>
      <c r="BA224" s="1">
        <v>115.77</v>
      </c>
      <c r="BB224" s="1">
        <v>128.91</v>
      </c>
      <c r="BC224" s="1">
        <v>126.4</v>
      </c>
      <c r="BD224" s="1">
        <v>126.89</v>
      </c>
      <c r="BE224" s="1">
        <v>122.56</v>
      </c>
      <c r="BF224" s="1">
        <v>120.37</v>
      </c>
      <c r="BG224" s="1">
        <v>128.94999999999999</v>
      </c>
      <c r="BH224" s="1">
        <v>116.5</v>
      </c>
      <c r="BI224" s="1">
        <v>123.05</v>
      </c>
      <c r="BJ224" s="1">
        <v>128.9</v>
      </c>
      <c r="BL224" s="1">
        <v>111.44</v>
      </c>
      <c r="BN224" s="1">
        <v>111.32</v>
      </c>
    </row>
    <row r="225" spans="1:66" x14ac:dyDescent="0.3">
      <c r="A225" s="2"/>
      <c r="C225" s="14" t="str">
        <f t="shared" si="4"/>
        <v>20256</v>
      </c>
      <c r="D225" s="3">
        <v>45818</v>
      </c>
      <c r="E225" s="21">
        <v>1776</v>
      </c>
      <c r="F225" s="21">
        <v>1812.15</v>
      </c>
      <c r="G225" s="21">
        <v>1767.24</v>
      </c>
      <c r="H225" s="21">
        <v>1789.92</v>
      </c>
      <c r="I225" s="21">
        <v>1754.3</v>
      </c>
      <c r="J225" s="21">
        <v>1752.58</v>
      </c>
      <c r="K225" s="21">
        <v>1651.86</v>
      </c>
      <c r="L225" s="21">
        <v>1637.07</v>
      </c>
      <c r="M225" s="21">
        <v>1565.87</v>
      </c>
      <c r="N225" s="21">
        <v>1621.85</v>
      </c>
      <c r="O225" s="21">
        <v>1642.99</v>
      </c>
      <c r="P225" s="21">
        <v>1716.44</v>
      </c>
      <c r="Q225" s="21">
        <v>6312.43</v>
      </c>
      <c r="R225" s="20">
        <v>117.1</v>
      </c>
      <c r="S225" s="20">
        <v>106.98</v>
      </c>
      <c r="T225" s="21">
        <v>120.83</v>
      </c>
      <c r="V225" s="1">
        <v>112.79</v>
      </c>
      <c r="W225" s="1">
        <v>121.57</v>
      </c>
      <c r="X225" s="1">
        <v>121.34</v>
      </c>
      <c r="Y225" s="1">
        <v>115.93</v>
      </c>
      <c r="Z225" s="1">
        <v>116.24</v>
      </c>
      <c r="AA225" s="1">
        <v>119.68</v>
      </c>
      <c r="AB225" s="1">
        <v>120.21</v>
      </c>
      <c r="AE225" s="1">
        <v>127.38</v>
      </c>
      <c r="AF225" s="1">
        <v>123.01</v>
      </c>
      <c r="AG225" s="1">
        <v>110.97</v>
      </c>
      <c r="AI225" s="1">
        <v>7</v>
      </c>
      <c r="AN225" s="1">
        <v>4207.96</v>
      </c>
      <c r="AP225" s="1">
        <v>4370</v>
      </c>
      <c r="AQ225" s="1">
        <v>4490.87</v>
      </c>
      <c r="AR225" s="1">
        <v>3943</v>
      </c>
      <c r="AS225" s="1">
        <v>4301.2299999999996</v>
      </c>
      <c r="AT225" s="1">
        <v>3860.46</v>
      </c>
      <c r="AW225" s="1">
        <v>3762.62</v>
      </c>
      <c r="AX225" s="1">
        <v>114.61</v>
      </c>
      <c r="AY225" s="1">
        <v>4109.05</v>
      </c>
      <c r="AZ225" s="1">
        <v>4297.18</v>
      </c>
      <c r="BA225" s="1">
        <v>114.89</v>
      </c>
      <c r="BB225" s="1">
        <v>129.16</v>
      </c>
      <c r="BC225" s="1">
        <v>126.38</v>
      </c>
      <c r="BD225" s="1">
        <v>127.31</v>
      </c>
      <c r="BE225" s="1">
        <v>123.16</v>
      </c>
      <c r="BF225" s="1">
        <v>121.36</v>
      </c>
      <c r="BG225" s="1">
        <v>128.94</v>
      </c>
      <c r="BH225" s="1">
        <v>117.16</v>
      </c>
      <c r="BI225" s="1">
        <v>122.76</v>
      </c>
      <c r="BJ225" s="1">
        <v>129.69</v>
      </c>
      <c r="BL225" s="1">
        <v>111.44</v>
      </c>
      <c r="BN225" s="1">
        <v>111.18</v>
      </c>
    </row>
    <row r="226" spans="1:66" x14ac:dyDescent="0.3">
      <c r="A226" s="2"/>
      <c r="C226" s="14" t="str">
        <f t="shared" si="4"/>
        <v>20256</v>
      </c>
      <c r="D226" s="3">
        <v>45817</v>
      </c>
      <c r="E226" s="21">
        <v>1776</v>
      </c>
      <c r="F226" s="21">
        <v>1784.61</v>
      </c>
      <c r="G226" s="21">
        <v>1767.24</v>
      </c>
      <c r="H226" s="21">
        <v>1798.11</v>
      </c>
      <c r="I226" s="21">
        <v>1764.61</v>
      </c>
      <c r="J226" s="21">
        <v>1759.35</v>
      </c>
      <c r="K226" s="21">
        <v>1650.85</v>
      </c>
      <c r="L226" s="21">
        <v>1638.73</v>
      </c>
      <c r="M226" s="21">
        <v>1555.98</v>
      </c>
      <c r="N226" s="21">
        <v>1638.42</v>
      </c>
      <c r="O226" s="21">
        <v>1643.63</v>
      </c>
      <c r="P226" s="21">
        <v>1715.9</v>
      </c>
      <c r="Q226" s="21">
        <v>6312.43</v>
      </c>
      <c r="R226" s="20">
        <v>116.27</v>
      </c>
      <c r="S226" s="20">
        <v>106.07</v>
      </c>
      <c r="T226" s="21">
        <v>120.82</v>
      </c>
      <c r="V226" s="1">
        <v>113.11</v>
      </c>
      <c r="W226" s="1">
        <v>121.4</v>
      </c>
      <c r="X226" s="1">
        <v>121.34</v>
      </c>
      <c r="Y226" s="1">
        <v>115.93</v>
      </c>
      <c r="Z226" s="1">
        <v>116.96</v>
      </c>
      <c r="AA226" s="1">
        <v>118.99</v>
      </c>
      <c r="AB226" s="1">
        <v>120.21</v>
      </c>
      <c r="AE226" s="1">
        <v>127.71</v>
      </c>
      <c r="AF226" s="1">
        <v>123</v>
      </c>
      <c r="AG226" s="1">
        <v>109.91</v>
      </c>
      <c r="AI226" s="1">
        <v>7</v>
      </c>
      <c r="AN226" s="1">
        <v>4240.1400000000003</v>
      </c>
      <c r="AP226" s="1">
        <v>4325</v>
      </c>
      <c r="AQ226" s="1">
        <v>4503.01</v>
      </c>
      <c r="AR226" s="1">
        <v>3943</v>
      </c>
      <c r="AS226" s="1">
        <v>4301.2299999999996</v>
      </c>
      <c r="AU226" s="1">
        <v>4177.32</v>
      </c>
      <c r="AW226" s="1">
        <v>3682.66</v>
      </c>
      <c r="AX226" s="1">
        <v>114.24</v>
      </c>
      <c r="AZ226" s="1">
        <v>4315.3100000000004</v>
      </c>
      <c r="BA226" s="1">
        <v>115.89</v>
      </c>
      <c r="BB226" s="1">
        <v>128.49</v>
      </c>
      <c r="BC226" s="1">
        <v>125.71</v>
      </c>
      <c r="BD226" s="1">
        <v>127.48</v>
      </c>
      <c r="BE226" s="1">
        <v>122.76</v>
      </c>
      <c r="BF226" s="1">
        <v>120.7</v>
      </c>
      <c r="BG226" s="1">
        <v>128.76</v>
      </c>
      <c r="BH226" s="1">
        <v>117.16</v>
      </c>
      <c r="BI226" s="1">
        <v>124.09</v>
      </c>
      <c r="BJ226" s="1">
        <v>129.66999999999999</v>
      </c>
      <c r="BL226" s="1">
        <v>111.44</v>
      </c>
      <c r="BN226" s="1">
        <v>111.18</v>
      </c>
    </row>
    <row r="227" spans="1:66" x14ac:dyDescent="0.3">
      <c r="A227" s="2"/>
      <c r="C227" s="14" t="str">
        <f t="shared" si="4"/>
        <v>20256</v>
      </c>
      <c r="D227" s="3">
        <v>45814</v>
      </c>
      <c r="E227" s="21">
        <v>1782.22</v>
      </c>
      <c r="F227" s="21">
        <v>1784.61</v>
      </c>
      <c r="G227" s="21">
        <v>1774.66</v>
      </c>
      <c r="H227" s="21">
        <v>1829.29</v>
      </c>
      <c r="I227" s="21">
        <v>1771.69</v>
      </c>
      <c r="J227" s="21">
        <v>1759.35</v>
      </c>
      <c r="K227" s="21">
        <v>1648.2</v>
      </c>
      <c r="L227" s="21">
        <v>1625.55</v>
      </c>
      <c r="M227" s="21">
        <v>1586.53</v>
      </c>
      <c r="N227" s="21">
        <v>1632.75</v>
      </c>
      <c r="O227" s="21">
        <v>1660.66</v>
      </c>
      <c r="P227" s="21">
        <v>1750.33</v>
      </c>
      <c r="Q227" s="21">
        <v>6337.43</v>
      </c>
      <c r="R227" s="20">
        <v>116.27</v>
      </c>
      <c r="S227" s="20">
        <v>104.91</v>
      </c>
      <c r="T227" s="21">
        <v>120.8</v>
      </c>
      <c r="V227" s="1">
        <v>113.12</v>
      </c>
      <c r="W227" s="1">
        <v>121.19</v>
      </c>
      <c r="X227" s="1">
        <v>121.28</v>
      </c>
      <c r="Y227" s="1">
        <v>115.93</v>
      </c>
      <c r="Z227" s="1">
        <v>116.96</v>
      </c>
      <c r="AA227" s="1">
        <v>118.94</v>
      </c>
      <c r="AB227" s="1">
        <v>120.09</v>
      </c>
      <c r="AE227" s="1">
        <v>128.04</v>
      </c>
      <c r="AF227" s="1">
        <v>121.28</v>
      </c>
      <c r="AG227" s="1">
        <v>109.44</v>
      </c>
      <c r="AI227" s="1">
        <v>7</v>
      </c>
      <c r="AN227" s="1">
        <v>4241.8100000000004</v>
      </c>
      <c r="AP227" s="1">
        <v>4277.5</v>
      </c>
      <c r="AQ227" s="1">
        <v>4503.01</v>
      </c>
      <c r="AR227" s="1">
        <v>3943</v>
      </c>
      <c r="AS227" s="1">
        <v>4301.2299999999996</v>
      </c>
      <c r="AT227" s="1">
        <v>3939.03</v>
      </c>
      <c r="AU227" s="1">
        <v>4177.32</v>
      </c>
      <c r="AW227" s="1">
        <v>3701.3</v>
      </c>
      <c r="AX227" s="1">
        <v>114.2</v>
      </c>
      <c r="AY227" s="1">
        <v>3919.17</v>
      </c>
      <c r="AZ227" s="1">
        <v>4244.8900000000003</v>
      </c>
      <c r="BA227" s="1">
        <v>115.89</v>
      </c>
      <c r="BB227" s="1">
        <v>127.96</v>
      </c>
      <c r="BC227" s="1">
        <v>124.69</v>
      </c>
      <c r="BD227" s="1">
        <v>126.8</v>
      </c>
      <c r="BE227" s="1">
        <v>121.57</v>
      </c>
      <c r="BF227" s="1">
        <v>120.7</v>
      </c>
      <c r="BG227" s="1">
        <v>128.57</v>
      </c>
      <c r="BH227" s="1">
        <v>116.66</v>
      </c>
      <c r="BI227" s="1">
        <v>124.09</v>
      </c>
      <c r="BJ227" s="1">
        <v>128.29</v>
      </c>
      <c r="BL227" s="1">
        <v>111.11</v>
      </c>
      <c r="BN227" s="1">
        <v>110.85</v>
      </c>
    </row>
    <row r="228" spans="1:66" x14ac:dyDescent="0.3">
      <c r="A228" s="2"/>
      <c r="C228" s="14" t="str">
        <f t="shared" si="4"/>
        <v>20256</v>
      </c>
      <c r="D228" s="3">
        <v>45813</v>
      </c>
      <c r="E228" s="21">
        <v>1790.9</v>
      </c>
      <c r="F228" s="21">
        <v>1782.37</v>
      </c>
      <c r="G228" s="21">
        <v>1774.66</v>
      </c>
      <c r="H228" s="21">
        <v>1823.52</v>
      </c>
      <c r="I228" s="21">
        <v>1757.81</v>
      </c>
      <c r="J228" s="21">
        <v>1760.76</v>
      </c>
      <c r="K228" s="21">
        <v>1695.27</v>
      </c>
      <c r="L228" s="21">
        <v>1638.73</v>
      </c>
      <c r="M228" s="21">
        <v>1599.72</v>
      </c>
      <c r="N228" s="21">
        <v>1646.79</v>
      </c>
      <c r="O228" s="21">
        <v>1670.89</v>
      </c>
      <c r="P228" s="21">
        <v>1760.9</v>
      </c>
      <c r="Q228" s="21">
        <v>6320.16</v>
      </c>
      <c r="R228" s="20">
        <v>115.94</v>
      </c>
      <c r="S228" s="20">
        <v>104.91</v>
      </c>
      <c r="T228" s="21">
        <v>119.87</v>
      </c>
      <c r="V228" s="1">
        <v>113.59</v>
      </c>
      <c r="W228" s="1">
        <v>121.33</v>
      </c>
      <c r="X228" s="1">
        <v>121.03</v>
      </c>
      <c r="Y228" s="1">
        <v>115.93</v>
      </c>
      <c r="Z228" s="1">
        <v>116.11</v>
      </c>
      <c r="AA228" s="1">
        <v>118.92</v>
      </c>
      <c r="AB228" s="1">
        <v>119.96</v>
      </c>
      <c r="AE228" s="1">
        <v>128.04</v>
      </c>
      <c r="AF228" s="1">
        <v>121.27</v>
      </c>
      <c r="AG228" s="1">
        <v>109.73</v>
      </c>
      <c r="AI228" s="1">
        <v>7</v>
      </c>
      <c r="AN228" s="1">
        <v>4168.25</v>
      </c>
      <c r="AP228" s="1">
        <v>4277.5</v>
      </c>
      <c r="AQ228" s="1">
        <v>4503.01</v>
      </c>
      <c r="AR228" s="1">
        <v>3943</v>
      </c>
      <c r="AS228" s="1">
        <v>4301.2299999999996</v>
      </c>
      <c r="AT228" s="1">
        <v>3939.03</v>
      </c>
      <c r="AU228" s="1">
        <v>4177.32</v>
      </c>
      <c r="AW228" s="1">
        <v>3701.3</v>
      </c>
      <c r="AX228" s="1">
        <v>110.93</v>
      </c>
      <c r="AY228" s="1">
        <v>3919.17</v>
      </c>
      <c r="AZ228" s="1">
        <v>4244.8900000000003</v>
      </c>
      <c r="BA228" s="1">
        <v>115.83</v>
      </c>
      <c r="BB228" s="1">
        <v>128.53</v>
      </c>
      <c r="BC228" s="1">
        <v>124.9</v>
      </c>
      <c r="BD228" s="1">
        <v>125.78</v>
      </c>
      <c r="BE228" s="1">
        <v>121.57</v>
      </c>
      <c r="BF228" s="1">
        <v>120.37</v>
      </c>
      <c r="BG228" s="1">
        <v>128.16999999999999</v>
      </c>
      <c r="BH228" s="1">
        <v>116.17</v>
      </c>
      <c r="BI228" s="1">
        <v>124.09</v>
      </c>
      <c r="BJ228" s="1">
        <v>127.58</v>
      </c>
      <c r="BL228" s="1">
        <v>111.11</v>
      </c>
      <c r="BN228" s="1">
        <v>110.85</v>
      </c>
    </row>
    <row r="229" spans="1:66" x14ac:dyDescent="0.3">
      <c r="A229" s="2"/>
      <c r="C229" s="14" t="str">
        <f t="shared" si="4"/>
        <v>20256</v>
      </c>
      <c r="D229" s="3">
        <v>45812</v>
      </c>
      <c r="E229" s="21">
        <v>1790.9</v>
      </c>
      <c r="F229" s="21">
        <v>1782.37</v>
      </c>
      <c r="G229" s="21">
        <v>1774.66</v>
      </c>
      <c r="H229" s="21">
        <v>1823.52</v>
      </c>
      <c r="I229" s="21">
        <v>1750.45</v>
      </c>
      <c r="J229" s="21">
        <v>1754.23</v>
      </c>
      <c r="K229" s="21">
        <v>1692.76</v>
      </c>
      <c r="L229" s="21">
        <v>1638.73</v>
      </c>
      <c r="M229" s="21">
        <v>1599.72</v>
      </c>
      <c r="N229" s="21">
        <v>1636.06</v>
      </c>
      <c r="O229" s="21">
        <v>1684.6</v>
      </c>
      <c r="P229" s="21">
        <v>1757.35</v>
      </c>
      <c r="Q229" s="21">
        <v>6320.16</v>
      </c>
      <c r="R229" s="20">
        <v>116.27</v>
      </c>
      <c r="S229" s="20">
        <v>102.74</v>
      </c>
      <c r="T229" s="21">
        <v>119.98</v>
      </c>
      <c r="V229" s="1">
        <v>113.12</v>
      </c>
      <c r="W229" s="1">
        <v>121.4</v>
      </c>
      <c r="X229" s="1">
        <v>120.66</v>
      </c>
      <c r="Y229" s="1">
        <v>115.93</v>
      </c>
      <c r="Z229" s="1">
        <v>116.11</v>
      </c>
      <c r="AA229" s="1">
        <v>119.07</v>
      </c>
      <c r="AB229" s="1">
        <v>119.84</v>
      </c>
      <c r="AE229" s="1">
        <v>127.38</v>
      </c>
      <c r="AF229" s="1">
        <v>121.25</v>
      </c>
      <c r="AG229" s="1">
        <v>109.53</v>
      </c>
      <c r="AI229" s="1">
        <v>7</v>
      </c>
      <c r="AN229" s="1">
        <v>4124.74</v>
      </c>
      <c r="AP229" s="1">
        <v>4269</v>
      </c>
      <c r="AR229" s="1">
        <v>3943</v>
      </c>
      <c r="AS229" s="1">
        <v>4319.9399999999996</v>
      </c>
      <c r="AT229" s="1">
        <v>3939.03</v>
      </c>
      <c r="AU229" s="1">
        <v>4177.32</v>
      </c>
      <c r="AW229" s="1">
        <v>3701.3</v>
      </c>
      <c r="AX229" s="1">
        <v>111.86</v>
      </c>
      <c r="AY229" s="1">
        <v>3908.58</v>
      </c>
      <c r="AZ229" s="1">
        <v>4244.8900000000003</v>
      </c>
      <c r="BA229" s="1">
        <v>116.57</v>
      </c>
      <c r="BB229" s="1">
        <v>128.66999999999999</v>
      </c>
      <c r="BC229" s="1">
        <v>125.25</v>
      </c>
      <c r="BD229" s="1">
        <v>127.26</v>
      </c>
      <c r="BE229" s="1">
        <v>121.82</v>
      </c>
      <c r="BF229" s="1">
        <v>120.7</v>
      </c>
      <c r="BG229" s="1">
        <v>128.16999999999999</v>
      </c>
      <c r="BH229" s="1">
        <v>116.5</v>
      </c>
      <c r="BI229" s="1">
        <v>124.46</v>
      </c>
      <c r="BJ229" s="1">
        <v>127.7</v>
      </c>
      <c r="BL229" s="1">
        <v>111.44</v>
      </c>
      <c r="BN229" s="1">
        <v>111.18</v>
      </c>
    </row>
    <row r="230" spans="1:66" x14ac:dyDescent="0.3">
      <c r="A230" s="2"/>
      <c r="C230" s="14" t="str">
        <f t="shared" si="4"/>
        <v>20256</v>
      </c>
      <c r="D230" s="3">
        <v>45811</v>
      </c>
      <c r="E230" s="21">
        <v>1800.83</v>
      </c>
      <c r="F230" s="21">
        <v>1782.37</v>
      </c>
      <c r="G230" s="21">
        <v>1787.02</v>
      </c>
      <c r="H230" s="21">
        <v>1856.93</v>
      </c>
      <c r="I230" s="21">
        <v>1763.21</v>
      </c>
      <c r="J230" s="21">
        <v>1753.61</v>
      </c>
      <c r="K230" s="21">
        <v>1758.79</v>
      </c>
      <c r="L230" s="21">
        <v>1668.79</v>
      </c>
      <c r="M230" s="21">
        <v>1616.86</v>
      </c>
      <c r="N230" s="21">
        <v>1663.93</v>
      </c>
      <c r="O230" s="21">
        <v>1653.83</v>
      </c>
      <c r="P230" s="21">
        <v>1765.4</v>
      </c>
      <c r="Q230" s="21">
        <v>6240.16</v>
      </c>
      <c r="R230" s="20">
        <v>115.94</v>
      </c>
      <c r="S230" s="20">
        <v>102.74</v>
      </c>
      <c r="T230" s="21">
        <v>119.86</v>
      </c>
      <c r="V230" s="1">
        <v>112.99</v>
      </c>
      <c r="W230" s="1">
        <v>120.9</v>
      </c>
      <c r="X230" s="1">
        <v>120.41</v>
      </c>
      <c r="Y230" s="1">
        <v>115.93</v>
      </c>
      <c r="Z230" s="1">
        <v>116.11</v>
      </c>
      <c r="AA230" s="1">
        <v>118.84</v>
      </c>
      <c r="AB230" s="1">
        <v>120.08</v>
      </c>
      <c r="AE230" s="1">
        <v>127.52</v>
      </c>
      <c r="AF230" s="1">
        <v>122.79</v>
      </c>
      <c r="AG230" s="1">
        <v>109.53</v>
      </c>
      <c r="AI230" s="1">
        <v>7</v>
      </c>
      <c r="AN230" s="1">
        <v>4124.74</v>
      </c>
      <c r="AP230" s="1">
        <v>4269</v>
      </c>
      <c r="AR230" s="1">
        <v>3891.58</v>
      </c>
      <c r="AS230" s="1">
        <v>4319.9399999999996</v>
      </c>
      <c r="AT230" s="1">
        <v>4031.33</v>
      </c>
      <c r="AU230" s="1">
        <v>4177.32</v>
      </c>
      <c r="AW230" s="1">
        <v>3701.3</v>
      </c>
      <c r="AX230" s="1">
        <v>111.84</v>
      </c>
      <c r="AY230" s="1">
        <v>3908.58</v>
      </c>
      <c r="AZ230" s="1">
        <v>4244.8900000000003</v>
      </c>
      <c r="BA230" s="1">
        <v>116.57</v>
      </c>
      <c r="BB230" s="1">
        <v>128.62</v>
      </c>
      <c r="BC230" s="1">
        <v>125.46</v>
      </c>
      <c r="BD230" s="1">
        <v>127.38</v>
      </c>
      <c r="BE230" s="1">
        <v>123.32</v>
      </c>
      <c r="BF230" s="1">
        <v>120.37</v>
      </c>
      <c r="BG230" s="1">
        <v>127.71</v>
      </c>
      <c r="BH230" s="1">
        <v>116.5</v>
      </c>
      <c r="BI230" s="1">
        <v>123.05</v>
      </c>
      <c r="BJ230" s="1">
        <v>128.16999999999999</v>
      </c>
      <c r="BL230" s="1">
        <v>111.44</v>
      </c>
      <c r="BN230" s="1">
        <v>111.18</v>
      </c>
    </row>
    <row r="231" spans="1:66" x14ac:dyDescent="0.3">
      <c r="A231" s="2"/>
      <c r="C231" s="14" t="str">
        <f t="shared" si="4"/>
        <v>20256</v>
      </c>
      <c r="D231" s="3">
        <v>45810</v>
      </c>
      <c r="E231" s="21">
        <v>1800.83</v>
      </c>
      <c r="F231" s="21">
        <v>1782.37</v>
      </c>
      <c r="G231" s="21">
        <v>1774.66</v>
      </c>
      <c r="H231" s="21">
        <v>1847.92</v>
      </c>
      <c r="I231" s="21">
        <v>1763.21</v>
      </c>
      <c r="J231" s="21">
        <v>1761.78</v>
      </c>
      <c r="K231" s="21">
        <v>1774.71</v>
      </c>
      <c r="L231" s="21">
        <v>1668.79</v>
      </c>
      <c r="M231" s="21">
        <v>1624.61</v>
      </c>
      <c r="N231" s="21">
        <v>1651.52</v>
      </c>
      <c r="O231" s="21">
        <v>1702.63</v>
      </c>
      <c r="P231" s="21">
        <v>1765.4</v>
      </c>
      <c r="Q231" s="21">
        <v>6187.43</v>
      </c>
      <c r="R231" s="20">
        <v>114.94</v>
      </c>
      <c r="S231" s="20">
        <v>102.99</v>
      </c>
      <c r="T231" s="21">
        <v>119.86</v>
      </c>
      <c r="V231" s="1">
        <v>112.74</v>
      </c>
      <c r="W231" s="1">
        <v>121.33</v>
      </c>
      <c r="X231" s="1">
        <v>121.28</v>
      </c>
      <c r="Y231" s="1">
        <v>115.83</v>
      </c>
      <c r="Z231" s="1">
        <v>116.11</v>
      </c>
      <c r="AA231" s="1">
        <v>118.1</v>
      </c>
      <c r="AB231" s="1">
        <v>119.9</v>
      </c>
      <c r="AE231" s="1">
        <v>128.28</v>
      </c>
      <c r="AF231" s="1">
        <v>122.54</v>
      </c>
      <c r="AG231" s="1">
        <v>108.98</v>
      </c>
      <c r="AI231" s="1">
        <v>7</v>
      </c>
      <c r="AN231" s="1">
        <v>4116.74</v>
      </c>
      <c r="AP231" s="1">
        <v>4286.25</v>
      </c>
      <c r="AQ231" s="1">
        <v>4506.05</v>
      </c>
      <c r="AR231" s="1">
        <v>3891.58</v>
      </c>
      <c r="AS231" s="1">
        <v>4332.41</v>
      </c>
      <c r="AT231" s="1">
        <v>4074.42</v>
      </c>
      <c r="AU231" s="1">
        <v>4162.78</v>
      </c>
      <c r="AW231" s="1">
        <v>3696.88</v>
      </c>
      <c r="AX231" s="1">
        <v>112.12</v>
      </c>
      <c r="AY231" s="1">
        <v>3943.36</v>
      </c>
      <c r="AZ231" s="1">
        <v>4200.08</v>
      </c>
      <c r="BA231" s="1">
        <v>115.21</v>
      </c>
      <c r="BB231" s="1">
        <v>129.44</v>
      </c>
      <c r="BC231" s="1">
        <v>125.47</v>
      </c>
      <c r="BD231" s="1">
        <v>126.61</v>
      </c>
      <c r="BE231" s="1">
        <v>121.07</v>
      </c>
      <c r="BF231" s="1">
        <v>119.03</v>
      </c>
      <c r="BG231" s="1">
        <v>127.87</v>
      </c>
      <c r="BH231" s="1">
        <v>116.93</v>
      </c>
      <c r="BI231" s="1">
        <v>123.05</v>
      </c>
      <c r="BJ231" s="1">
        <v>128.15</v>
      </c>
      <c r="BL231" s="1">
        <v>111.44</v>
      </c>
      <c r="BN231" s="1">
        <v>111.18</v>
      </c>
    </row>
    <row r="232" spans="1:66" x14ac:dyDescent="0.3">
      <c r="A232" s="2"/>
      <c r="C232" s="14" t="str">
        <f t="shared" si="4"/>
        <v>20255</v>
      </c>
      <c r="D232" s="3">
        <v>45807</v>
      </c>
      <c r="E232" s="21">
        <v>1786.39</v>
      </c>
      <c r="F232" s="21">
        <v>1783.96</v>
      </c>
      <c r="G232" s="21">
        <v>1773.7</v>
      </c>
      <c r="H232" s="21">
        <v>1840.77</v>
      </c>
      <c r="I232" s="21">
        <v>1757.37</v>
      </c>
      <c r="J232" s="21">
        <v>1755.54</v>
      </c>
      <c r="K232" s="21">
        <v>1774.27</v>
      </c>
      <c r="L232" s="21">
        <v>1674.48</v>
      </c>
      <c r="M232" s="21">
        <v>1623.8</v>
      </c>
      <c r="N232" s="21">
        <v>1646.5</v>
      </c>
      <c r="O232" s="21">
        <v>1699.07</v>
      </c>
      <c r="P232" s="21">
        <v>1776.13</v>
      </c>
      <c r="Q232" s="21">
        <v>6236.61</v>
      </c>
      <c r="R232" s="20">
        <v>115.25</v>
      </c>
      <c r="S232" s="20">
        <v>104.39</v>
      </c>
      <c r="T232" s="21">
        <v>120.62</v>
      </c>
      <c r="V232" s="1">
        <v>112.61</v>
      </c>
      <c r="W232" s="1">
        <v>121.47</v>
      </c>
      <c r="X232" s="1">
        <v>121.33</v>
      </c>
      <c r="Y232" s="1">
        <v>115.81</v>
      </c>
      <c r="Z232" s="1">
        <v>116.95</v>
      </c>
      <c r="AA232" s="1">
        <v>118.25</v>
      </c>
      <c r="AB232" s="1">
        <v>119.89</v>
      </c>
      <c r="AE232" s="1">
        <v>127.93</v>
      </c>
      <c r="AF232" s="1">
        <v>122.57</v>
      </c>
      <c r="AG232" s="1">
        <v>109.73</v>
      </c>
      <c r="AN232" s="1">
        <v>4161.63</v>
      </c>
      <c r="AP232" s="1">
        <v>4269</v>
      </c>
      <c r="AQ232" s="1">
        <v>4508.49</v>
      </c>
      <c r="AR232" s="1">
        <v>3893.7</v>
      </c>
      <c r="AS232" s="1">
        <v>4334.76</v>
      </c>
      <c r="AT232" s="1">
        <v>4117.8900000000003</v>
      </c>
      <c r="AU232" s="1">
        <v>4209.95</v>
      </c>
      <c r="AW232" s="1">
        <v>3698.89</v>
      </c>
      <c r="AY232" s="1">
        <v>3999.96</v>
      </c>
      <c r="AZ232" s="1">
        <v>4235.25</v>
      </c>
      <c r="BA232" s="1">
        <v>114.73</v>
      </c>
      <c r="BB232" s="1">
        <v>129.27000000000001</v>
      </c>
      <c r="BC232" s="1">
        <v>125.24</v>
      </c>
      <c r="BD232" s="1">
        <v>127.14</v>
      </c>
      <c r="BE232" s="1">
        <v>122.27</v>
      </c>
      <c r="BF232" s="1">
        <v>120.68</v>
      </c>
      <c r="BG232" s="1">
        <v>127.84</v>
      </c>
      <c r="BH232" s="1">
        <v>116.44</v>
      </c>
      <c r="BI232" s="1">
        <v>122.61</v>
      </c>
      <c r="BL232" s="1">
        <v>111.11</v>
      </c>
      <c r="BN232" s="1">
        <v>110.84</v>
      </c>
    </row>
    <row r="233" spans="1:66" x14ac:dyDescent="0.3">
      <c r="A233" s="2"/>
      <c r="C233" s="14" t="str">
        <f t="shared" si="4"/>
        <v>20255</v>
      </c>
      <c r="D233" s="3">
        <v>45806</v>
      </c>
      <c r="E233" s="21">
        <v>1783.91</v>
      </c>
      <c r="F233" s="21">
        <v>1781.54</v>
      </c>
      <c r="G233" s="21">
        <v>1773.7</v>
      </c>
      <c r="H233" s="21">
        <v>1809.73</v>
      </c>
      <c r="I233" s="21">
        <v>1760.69</v>
      </c>
      <c r="J233" s="21">
        <v>1764.11</v>
      </c>
      <c r="K233" s="21">
        <v>1694.74</v>
      </c>
      <c r="L233" s="21">
        <v>1664.6</v>
      </c>
      <c r="M233" s="21">
        <v>1623.8</v>
      </c>
      <c r="N233" s="21">
        <v>1645.44</v>
      </c>
      <c r="O233" s="21">
        <v>1683.99</v>
      </c>
      <c r="P233" s="21">
        <v>1722.81</v>
      </c>
      <c r="Q233" s="21">
        <v>6286.61</v>
      </c>
      <c r="R233" s="20">
        <v>114.92</v>
      </c>
      <c r="S233" s="20">
        <v>104.64</v>
      </c>
      <c r="T233" s="21">
        <v>120.62</v>
      </c>
      <c r="V233" s="1">
        <v>112.61</v>
      </c>
      <c r="W233" s="1">
        <v>121.61</v>
      </c>
      <c r="X233" s="1">
        <v>121.33</v>
      </c>
      <c r="Y233" s="1">
        <v>115.75</v>
      </c>
      <c r="Z233" s="1">
        <v>116.95</v>
      </c>
      <c r="AA233" s="1">
        <v>118.17</v>
      </c>
      <c r="AB233" s="1">
        <v>119.89</v>
      </c>
      <c r="AE233" s="1">
        <v>128.41999999999999</v>
      </c>
      <c r="AF233" s="1">
        <v>122.56</v>
      </c>
      <c r="AG233" s="1">
        <v>109.72</v>
      </c>
      <c r="AN233" s="1">
        <v>4161.63</v>
      </c>
      <c r="AP233" s="1">
        <v>4269</v>
      </c>
      <c r="AQ233" s="1">
        <v>4508.49</v>
      </c>
      <c r="AR233" s="1">
        <v>3893.7</v>
      </c>
      <c r="AS233" s="1">
        <v>4334.76</v>
      </c>
      <c r="AT233" s="1">
        <v>4117.8900000000003</v>
      </c>
      <c r="AU233" s="1">
        <v>4209.95</v>
      </c>
      <c r="AW233" s="1">
        <v>3698.89</v>
      </c>
      <c r="AY233" s="1">
        <v>3999.96</v>
      </c>
      <c r="AZ233" s="1">
        <v>4235.25</v>
      </c>
      <c r="BA233" s="1">
        <v>115.03</v>
      </c>
      <c r="BB233" s="1">
        <v>130.09</v>
      </c>
      <c r="BC233" s="1">
        <v>125.07</v>
      </c>
      <c r="BD233" s="1">
        <v>125.72</v>
      </c>
      <c r="BE233" s="1">
        <v>121.31</v>
      </c>
      <c r="BF233" s="1">
        <v>120.35</v>
      </c>
      <c r="BG233" s="1">
        <v>128.63999999999999</v>
      </c>
      <c r="BH233" s="1">
        <v>116.44</v>
      </c>
      <c r="BI233" s="1">
        <v>122.61</v>
      </c>
      <c r="BJ233" s="1">
        <v>126.51</v>
      </c>
      <c r="BL233" s="1">
        <v>110.77</v>
      </c>
      <c r="BN233" s="1">
        <v>110.18</v>
      </c>
    </row>
    <row r="234" spans="1:66" x14ac:dyDescent="0.3">
      <c r="A234" s="2"/>
      <c r="C234" s="14" t="str">
        <f t="shared" si="4"/>
        <v>20255</v>
      </c>
      <c r="D234" s="3">
        <v>45805</v>
      </c>
      <c r="E234" s="21">
        <v>1790.12</v>
      </c>
      <c r="F234" s="21">
        <v>1781.54</v>
      </c>
      <c r="G234" s="21">
        <v>1766.29</v>
      </c>
      <c r="H234" s="21">
        <v>1767.72</v>
      </c>
      <c r="I234" s="21">
        <v>1757.37</v>
      </c>
      <c r="J234" s="21">
        <v>1764.11</v>
      </c>
      <c r="K234" s="21">
        <v>1702.7</v>
      </c>
      <c r="L234" s="21">
        <v>1660.98</v>
      </c>
      <c r="M234" s="21">
        <v>1611.27</v>
      </c>
      <c r="N234" s="21">
        <v>1644.94</v>
      </c>
      <c r="O234" s="21">
        <v>1680.35</v>
      </c>
      <c r="P234" s="21">
        <v>1722.81</v>
      </c>
      <c r="Q234" s="21">
        <v>6286.61</v>
      </c>
      <c r="R234" s="20">
        <v>114.92</v>
      </c>
      <c r="S234" s="20">
        <v>104.64</v>
      </c>
      <c r="T234" s="21">
        <v>120.62</v>
      </c>
      <c r="V234" s="1">
        <v>112.87</v>
      </c>
      <c r="W234" s="1">
        <v>121.3</v>
      </c>
      <c r="X234" s="1">
        <v>121.39</v>
      </c>
      <c r="Y234" s="1">
        <v>115.95</v>
      </c>
      <c r="Z234" s="1">
        <v>117.21</v>
      </c>
      <c r="AA234" s="1">
        <v>118.17</v>
      </c>
      <c r="AB234" s="1">
        <v>119.89</v>
      </c>
      <c r="AE234" s="1">
        <v>128.71</v>
      </c>
      <c r="AF234" s="1">
        <v>122.54</v>
      </c>
      <c r="AG234" s="1">
        <v>109.71</v>
      </c>
      <c r="AN234" s="1">
        <v>4110.6499999999996</v>
      </c>
      <c r="AP234" s="1">
        <v>4235</v>
      </c>
      <c r="AQ234" s="1">
        <v>4447.7700000000004</v>
      </c>
      <c r="AR234" s="1">
        <v>3822.86</v>
      </c>
      <c r="AT234" s="1">
        <v>4117.8900000000003</v>
      </c>
      <c r="AU234" s="1">
        <v>4209.95</v>
      </c>
      <c r="AW234" s="1">
        <v>3698.89</v>
      </c>
      <c r="AX234" s="1">
        <v>108.1</v>
      </c>
      <c r="AY234" s="1">
        <v>4061.52</v>
      </c>
      <c r="AZ234" s="1">
        <v>4235.25</v>
      </c>
      <c r="BA234" s="1">
        <v>114.91</v>
      </c>
      <c r="BB234" s="1">
        <v>130.25</v>
      </c>
      <c r="BC234" s="1">
        <v>124.94</v>
      </c>
      <c r="BD234" s="1">
        <v>126.07</v>
      </c>
      <c r="BE234" s="1">
        <v>122.02</v>
      </c>
      <c r="BF234" s="1">
        <v>120.35</v>
      </c>
      <c r="BG234" s="1">
        <v>128.63999999999999</v>
      </c>
      <c r="BH234" s="1">
        <v>116.77</v>
      </c>
      <c r="BI234" s="1">
        <v>122.61</v>
      </c>
      <c r="BJ234" s="1">
        <v>126.58</v>
      </c>
      <c r="BL234" s="1">
        <v>111.11</v>
      </c>
      <c r="BN234" s="1">
        <v>110.84</v>
      </c>
    </row>
    <row r="235" spans="1:66" x14ac:dyDescent="0.3">
      <c r="A235" s="2"/>
      <c r="C235" s="14" t="str">
        <f t="shared" si="4"/>
        <v>20255</v>
      </c>
      <c r="D235" s="3">
        <v>45804</v>
      </c>
      <c r="E235" s="21">
        <v>1783.91</v>
      </c>
      <c r="F235" s="21">
        <v>1759.07</v>
      </c>
      <c r="G235" s="21">
        <v>1773.7</v>
      </c>
      <c r="H235" s="21">
        <v>1779.03</v>
      </c>
      <c r="I235" s="21">
        <v>1765.66</v>
      </c>
      <c r="J235" s="21">
        <v>1748.38</v>
      </c>
      <c r="K235" s="21">
        <v>1702.7</v>
      </c>
      <c r="L235" s="21">
        <v>1640.61</v>
      </c>
      <c r="M235" s="21">
        <v>1608.96</v>
      </c>
      <c r="N235" s="21">
        <v>1602.59</v>
      </c>
      <c r="O235" s="21">
        <v>1698</v>
      </c>
      <c r="P235" s="21">
        <v>1722.81</v>
      </c>
      <c r="Q235" s="21">
        <v>6311.61</v>
      </c>
      <c r="R235" s="20">
        <v>115.25</v>
      </c>
      <c r="S235" s="20">
        <v>105.28</v>
      </c>
      <c r="T235" s="21">
        <v>120.22</v>
      </c>
      <c r="V235" s="1">
        <v>112.87</v>
      </c>
      <c r="W235" s="1">
        <v>120.74</v>
      </c>
      <c r="X235" s="1">
        <v>121.27</v>
      </c>
      <c r="Y235" s="1">
        <v>116.12</v>
      </c>
      <c r="Z235" s="1">
        <v>116.62</v>
      </c>
      <c r="AA235" s="1">
        <v>117.97</v>
      </c>
      <c r="AB235" s="1">
        <v>119.88</v>
      </c>
      <c r="AE235" s="1">
        <v>128.41999999999999</v>
      </c>
      <c r="AF235" s="1">
        <v>121.38</v>
      </c>
      <c r="AG235" s="1">
        <v>108.93</v>
      </c>
      <c r="AN235" s="1">
        <v>4110.6499999999996</v>
      </c>
      <c r="AP235" s="1">
        <v>4235</v>
      </c>
      <c r="AQ235" s="1">
        <v>4523.67</v>
      </c>
      <c r="AR235" s="1">
        <v>3896.23</v>
      </c>
      <c r="AS235" s="1">
        <v>4144.17</v>
      </c>
      <c r="AT235" s="1">
        <v>4197.3</v>
      </c>
      <c r="AU235" s="1">
        <v>4209.95</v>
      </c>
      <c r="AX235" s="1">
        <v>108.37</v>
      </c>
      <c r="AY235" s="1">
        <v>4058.15</v>
      </c>
      <c r="AZ235" s="1">
        <v>4235.25</v>
      </c>
      <c r="BA235" s="1">
        <v>114.63</v>
      </c>
      <c r="BB235" s="1">
        <v>129.19999999999999</v>
      </c>
      <c r="BC235" s="1">
        <v>124.67</v>
      </c>
      <c r="BD235" s="1">
        <v>126.04</v>
      </c>
      <c r="BE235" s="1">
        <v>122.27</v>
      </c>
      <c r="BF235" s="1">
        <v>119.35</v>
      </c>
      <c r="BG235" s="1">
        <v>128.63999999999999</v>
      </c>
      <c r="BH235" s="1">
        <v>114.73</v>
      </c>
      <c r="BI235" s="1">
        <v>122.61</v>
      </c>
      <c r="BJ235" s="1">
        <v>126.86</v>
      </c>
      <c r="BL235" s="1">
        <v>111.11</v>
      </c>
      <c r="BN235" s="1">
        <v>111.08</v>
      </c>
    </row>
    <row r="236" spans="1:66" x14ac:dyDescent="0.3">
      <c r="A236" s="2"/>
      <c r="C236" s="14" t="str">
        <f t="shared" si="4"/>
        <v>20255</v>
      </c>
      <c r="D236" s="3">
        <v>45803</v>
      </c>
      <c r="E236" s="21">
        <v>1770.24</v>
      </c>
      <c r="F236" s="21">
        <v>1691.55</v>
      </c>
      <c r="G236" s="21">
        <v>1741.59</v>
      </c>
      <c r="H236" s="21">
        <v>1801.89</v>
      </c>
      <c r="I236" s="21">
        <v>1765.66</v>
      </c>
      <c r="J236" s="21">
        <v>1750.88</v>
      </c>
      <c r="K236" s="21">
        <v>1702.7</v>
      </c>
      <c r="L236" s="21">
        <v>1640.61</v>
      </c>
      <c r="M236" s="21">
        <v>1608.96</v>
      </c>
      <c r="N236" s="21">
        <v>1611.86</v>
      </c>
      <c r="O236" s="21">
        <v>1699.07</v>
      </c>
      <c r="P236" s="21">
        <v>1722.81</v>
      </c>
      <c r="Q236" s="21">
        <v>6311.61</v>
      </c>
      <c r="R236" s="20">
        <v>114.92</v>
      </c>
      <c r="S236" s="20">
        <v>104.85</v>
      </c>
      <c r="T236" s="21">
        <v>120.48</v>
      </c>
      <c r="V236" s="1">
        <v>112.87</v>
      </c>
      <c r="W236" s="1">
        <v>120.74</v>
      </c>
      <c r="X236" s="1">
        <v>121.27</v>
      </c>
      <c r="Y236" s="1">
        <v>116.12</v>
      </c>
      <c r="Z236" s="1">
        <v>116.62</v>
      </c>
      <c r="AA236" s="1">
        <v>117.89</v>
      </c>
      <c r="AB236" s="1">
        <v>119.88</v>
      </c>
      <c r="AE236" s="1">
        <v>128.26</v>
      </c>
      <c r="AF236" s="1">
        <v>121.23</v>
      </c>
      <c r="AG236" s="1">
        <v>108.36</v>
      </c>
      <c r="AN236" s="1">
        <v>4098.63</v>
      </c>
      <c r="AP236" s="1">
        <v>4245</v>
      </c>
      <c r="AQ236" s="1">
        <v>4554.03</v>
      </c>
      <c r="AR236" s="1">
        <v>3896.23</v>
      </c>
      <c r="AS236" s="1">
        <v>4144.17</v>
      </c>
      <c r="AT236" s="1">
        <v>4250.43</v>
      </c>
      <c r="AU236" s="1">
        <v>4209.95</v>
      </c>
      <c r="AW236" s="1">
        <v>4341.51</v>
      </c>
      <c r="AX236" s="1">
        <v>109.78</v>
      </c>
      <c r="AY236" s="1">
        <v>4055.62</v>
      </c>
      <c r="AZ236" s="1">
        <v>4235.25</v>
      </c>
      <c r="BA236" s="1">
        <v>114.76</v>
      </c>
      <c r="BB236" s="1">
        <v>129.4</v>
      </c>
      <c r="BC236" s="1">
        <v>125.13</v>
      </c>
      <c r="BD236" s="1">
        <v>127.37</v>
      </c>
      <c r="BE236" s="1">
        <v>121.03</v>
      </c>
      <c r="BF236" s="1">
        <v>119.02</v>
      </c>
      <c r="BG236" s="1">
        <v>128.24</v>
      </c>
      <c r="BH236" s="1">
        <v>114.73</v>
      </c>
      <c r="BI236" s="1">
        <v>122.18</v>
      </c>
      <c r="BJ236" s="1">
        <v>127.98</v>
      </c>
      <c r="BL236" s="1">
        <v>111.11</v>
      </c>
      <c r="BN236" s="1">
        <v>111.08</v>
      </c>
    </row>
    <row r="237" spans="1:66" x14ac:dyDescent="0.3">
      <c r="A237" s="2"/>
      <c r="C237" s="14" t="str">
        <f t="shared" si="4"/>
        <v>20255</v>
      </c>
      <c r="D237" s="3">
        <v>45800</v>
      </c>
      <c r="E237" s="21">
        <v>1771.51</v>
      </c>
      <c r="F237" s="21">
        <v>1691.55</v>
      </c>
      <c r="G237" s="21">
        <v>1741.59</v>
      </c>
      <c r="H237" s="21">
        <v>1805.85</v>
      </c>
      <c r="I237" s="21">
        <v>1765.66</v>
      </c>
      <c r="J237" s="21">
        <v>1750.88</v>
      </c>
      <c r="K237" s="21">
        <v>1717.51</v>
      </c>
      <c r="L237" s="21">
        <v>1624.27</v>
      </c>
      <c r="M237" s="21">
        <v>1618.85</v>
      </c>
      <c r="N237" s="21">
        <v>1596.28</v>
      </c>
      <c r="O237" s="21">
        <v>1681.3</v>
      </c>
      <c r="P237" s="21">
        <v>1722.81</v>
      </c>
      <c r="Q237" s="21">
        <v>6361.61</v>
      </c>
      <c r="R237" s="20">
        <v>115.58</v>
      </c>
      <c r="S237" s="20">
        <v>104.85</v>
      </c>
      <c r="T237" s="21">
        <v>120.62</v>
      </c>
      <c r="V237" s="1">
        <v>112.86</v>
      </c>
      <c r="W237" s="1">
        <v>120.82</v>
      </c>
      <c r="X237" s="1">
        <v>121.27</v>
      </c>
      <c r="Y237" s="1">
        <v>115.95</v>
      </c>
      <c r="Z237" s="1">
        <v>116.43</v>
      </c>
      <c r="AA237" s="1">
        <v>118.06</v>
      </c>
      <c r="AB237" s="1">
        <v>120.43</v>
      </c>
      <c r="AE237" s="1">
        <v>128.26</v>
      </c>
      <c r="AF237" s="1">
        <v>121.18</v>
      </c>
      <c r="AG237" s="1">
        <v>108.36</v>
      </c>
      <c r="AI237" s="1">
        <v>32.5</v>
      </c>
      <c r="AN237" s="1">
        <v>4109.41</v>
      </c>
      <c r="AP237" s="1">
        <v>4210.71</v>
      </c>
      <c r="AQ237" s="1">
        <v>4468.01</v>
      </c>
      <c r="AR237" s="1">
        <v>3896.23</v>
      </c>
      <c r="AS237" s="1">
        <v>4144.17</v>
      </c>
      <c r="AT237" s="1">
        <v>4250.43</v>
      </c>
      <c r="AU237" s="1">
        <v>4156.82</v>
      </c>
      <c r="AW237" s="1">
        <v>4341.51</v>
      </c>
      <c r="AX237" s="1">
        <v>112.6</v>
      </c>
      <c r="AY237" s="1">
        <v>4055.62</v>
      </c>
      <c r="AZ237" s="1">
        <v>4268.8500000000004</v>
      </c>
      <c r="BA237" s="1">
        <v>114.76</v>
      </c>
      <c r="BB237" s="1">
        <v>129.34</v>
      </c>
      <c r="BC237" s="1">
        <v>124.88</v>
      </c>
      <c r="BD237" s="1">
        <v>127.35</v>
      </c>
      <c r="BE237" s="1">
        <v>121.53</v>
      </c>
      <c r="BF237" s="1">
        <v>119.68</v>
      </c>
      <c r="BG237" s="1">
        <v>128.51</v>
      </c>
      <c r="BH237" s="1">
        <v>115.58</v>
      </c>
      <c r="BI237" s="1">
        <v>122.18</v>
      </c>
      <c r="BJ237" s="1">
        <v>127.91</v>
      </c>
      <c r="BL237" s="1">
        <v>110.77</v>
      </c>
      <c r="BN237" s="1">
        <v>111.08</v>
      </c>
    </row>
    <row r="238" spans="1:66" x14ac:dyDescent="0.3">
      <c r="A238" s="2"/>
      <c r="C238" s="14" t="str">
        <f t="shared" si="4"/>
        <v>20255</v>
      </c>
      <c r="D238" s="3">
        <v>45799</v>
      </c>
      <c r="E238" s="21">
        <v>1771.51</v>
      </c>
      <c r="F238" s="21">
        <v>1691.55</v>
      </c>
      <c r="G238" s="21">
        <v>1741.59</v>
      </c>
      <c r="H238" s="21">
        <v>1800.17</v>
      </c>
      <c r="I238" s="21">
        <v>1757.37</v>
      </c>
      <c r="J238" s="21">
        <v>1744.63</v>
      </c>
      <c r="K238" s="21">
        <v>1758.42</v>
      </c>
      <c r="L238" s="21">
        <v>1624.27</v>
      </c>
      <c r="M238" s="21">
        <v>1624.45</v>
      </c>
      <c r="N238" s="21">
        <v>1591.96</v>
      </c>
      <c r="O238" s="21">
        <v>1645.15</v>
      </c>
      <c r="P238" s="21">
        <v>1772.52</v>
      </c>
      <c r="Q238" s="21">
        <v>6411.61</v>
      </c>
      <c r="R238" s="20">
        <v>114.92</v>
      </c>
      <c r="S238" s="20">
        <v>104.73</v>
      </c>
      <c r="T238" s="21">
        <v>119.84</v>
      </c>
      <c r="V238" s="1">
        <v>112.72</v>
      </c>
      <c r="W238" s="1">
        <v>120.82</v>
      </c>
      <c r="X238" s="1">
        <v>120.71</v>
      </c>
      <c r="Y238" s="1">
        <v>115.59</v>
      </c>
      <c r="Z238" s="1">
        <v>116.23</v>
      </c>
      <c r="AA238" s="1">
        <v>117.89</v>
      </c>
      <c r="AB238" s="1">
        <v>120.33</v>
      </c>
      <c r="AE238" s="1">
        <v>127.76</v>
      </c>
      <c r="AF238" s="1">
        <v>121.17</v>
      </c>
      <c r="AG238" s="1">
        <v>108.27</v>
      </c>
      <c r="AI238" s="1">
        <v>32.5</v>
      </c>
      <c r="AN238" s="1">
        <v>4109.41</v>
      </c>
      <c r="AP238" s="1">
        <v>4210.71</v>
      </c>
      <c r="AQ238" s="1">
        <v>4468.01</v>
      </c>
      <c r="AR238" s="1">
        <v>3896.23</v>
      </c>
      <c r="AS238" s="1">
        <v>4144.17</v>
      </c>
      <c r="AT238" s="1">
        <v>4250.43</v>
      </c>
      <c r="AU238" s="1">
        <v>4156.82</v>
      </c>
      <c r="AW238" s="1">
        <v>4299.76</v>
      </c>
      <c r="AX238" s="1">
        <v>113.35</v>
      </c>
      <c r="AY238" s="1">
        <v>4055.62</v>
      </c>
      <c r="AZ238" s="1">
        <v>4268.8500000000004</v>
      </c>
      <c r="BA238" s="1">
        <v>114.76</v>
      </c>
      <c r="BB238" s="1">
        <v>129.32</v>
      </c>
      <c r="BC238" s="1">
        <v>124.32</v>
      </c>
      <c r="BD238" s="1">
        <v>126.03</v>
      </c>
      <c r="BE238" s="1">
        <v>121.03</v>
      </c>
      <c r="BF238" s="1">
        <v>119.02</v>
      </c>
      <c r="BG238" s="1">
        <v>128.1</v>
      </c>
      <c r="BH238" s="1">
        <v>115.23</v>
      </c>
      <c r="BI238" s="1">
        <v>122.18</v>
      </c>
      <c r="BJ238" s="1">
        <v>127.89</v>
      </c>
      <c r="BL238" s="1">
        <v>110.77</v>
      </c>
      <c r="BN238" s="1">
        <v>111.08</v>
      </c>
    </row>
    <row r="239" spans="1:66" x14ac:dyDescent="0.3">
      <c r="A239" s="2"/>
      <c r="C239" s="14" t="str">
        <f t="shared" si="4"/>
        <v>20255</v>
      </c>
      <c r="D239" s="3">
        <v>45798</v>
      </c>
      <c r="E239" s="21">
        <v>1764.06</v>
      </c>
      <c r="F239" s="21">
        <v>1691.55</v>
      </c>
      <c r="G239" s="21">
        <v>1741.59</v>
      </c>
      <c r="H239" s="21">
        <v>1800.17</v>
      </c>
      <c r="I239" s="21">
        <v>1781.11</v>
      </c>
      <c r="J239" s="21">
        <v>1744.63</v>
      </c>
      <c r="K239" s="21">
        <v>1724.03</v>
      </c>
      <c r="L239" s="21">
        <v>1624.27</v>
      </c>
      <c r="M239" s="21">
        <v>1599.07</v>
      </c>
      <c r="N239" s="21">
        <v>1595.07</v>
      </c>
      <c r="O239" s="21">
        <v>1643.98</v>
      </c>
      <c r="P239" s="21">
        <v>1783.27</v>
      </c>
      <c r="Q239" s="21">
        <v>6411.61</v>
      </c>
      <c r="R239" s="20">
        <v>114.59</v>
      </c>
      <c r="S239" s="20">
        <v>104.23</v>
      </c>
      <c r="T239" s="21">
        <v>119.73</v>
      </c>
      <c r="V239" s="1">
        <v>112.72</v>
      </c>
      <c r="W239" s="1">
        <v>121.47</v>
      </c>
      <c r="X239" s="1">
        <v>120.27</v>
      </c>
      <c r="Y239" s="1">
        <v>115.93</v>
      </c>
      <c r="Z239" s="1">
        <v>116.11</v>
      </c>
      <c r="AA239" s="1">
        <v>117.47</v>
      </c>
      <c r="AB239" s="1">
        <v>120</v>
      </c>
      <c r="AE239" s="1">
        <v>127.43</v>
      </c>
      <c r="AF239" s="1">
        <v>121.23</v>
      </c>
      <c r="AG239" s="1">
        <v>108.11</v>
      </c>
      <c r="AI239" s="1">
        <v>32.5</v>
      </c>
      <c r="AN239" s="1">
        <v>4109.41</v>
      </c>
      <c r="AP239" s="1">
        <v>4187.78</v>
      </c>
      <c r="AQ239" s="1">
        <v>4425</v>
      </c>
      <c r="AS239" s="1">
        <v>4144.17</v>
      </c>
      <c r="AU239" s="1">
        <v>4160.1899999999996</v>
      </c>
      <c r="AW239" s="1">
        <v>4299.76</v>
      </c>
      <c r="AX239" s="1">
        <v>112.24</v>
      </c>
      <c r="AY239" s="1">
        <v>4055.62</v>
      </c>
      <c r="AZ239" s="1">
        <v>4268.8500000000004</v>
      </c>
      <c r="BA239" s="1">
        <v>114.09</v>
      </c>
      <c r="BB239" s="1">
        <v>129.13</v>
      </c>
      <c r="BC239" s="1">
        <v>124.65</v>
      </c>
      <c r="BD239" s="1">
        <v>126.69</v>
      </c>
      <c r="BE239" s="1">
        <v>121.03</v>
      </c>
      <c r="BF239" s="1">
        <v>119.02</v>
      </c>
      <c r="BG239" s="1">
        <v>127.94</v>
      </c>
      <c r="BH239" s="1">
        <v>115.15</v>
      </c>
      <c r="BI239" s="1">
        <v>122.18</v>
      </c>
      <c r="BJ239" s="1">
        <v>127.87</v>
      </c>
      <c r="BL239" s="1">
        <v>111.11</v>
      </c>
      <c r="BN239" s="1">
        <v>111.08</v>
      </c>
    </row>
    <row r="240" spans="1:66" x14ac:dyDescent="0.3">
      <c r="A240" s="2"/>
      <c r="C240" s="14" t="str">
        <f t="shared" si="4"/>
        <v>20255</v>
      </c>
      <c r="D240" s="3">
        <v>45797</v>
      </c>
      <c r="E240" s="21">
        <v>1756.62</v>
      </c>
      <c r="F240" s="21">
        <v>1721.04</v>
      </c>
      <c r="G240" s="21">
        <v>1736.64</v>
      </c>
      <c r="H240" s="21">
        <v>1800.05</v>
      </c>
      <c r="I240" s="21">
        <v>1887.33</v>
      </c>
      <c r="J240" s="21">
        <v>1792.51</v>
      </c>
      <c r="K240" s="21">
        <v>1740.63</v>
      </c>
      <c r="L240" s="21">
        <v>1625.73</v>
      </c>
      <c r="M240" s="21">
        <v>1601.34</v>
      </c>
      <c r="N240" s="21">
        <v>1602.45</v>
      </c>
      <c r="O240" s="21">
        <v>1652.41</v>
      </c>
      <c r="P240" s="21">
        <v>1786.43</v>
      </c>
      <c r="Q240" s="21">
        <v>6361.61</v>
      </c>
      <c r="R240" s="20">
        <v>113.26</v>
      </c>
      <c r="S240" s="20">
        <v>103.98</v>
      </c>
      <c r="T240" s="21">
        <v>118.55</v>
      </c>
      <c r="V240" s="1">
        <v>112.02</v>
      </c>
      <c r="W240" s="1">
        <v>120.47</v>
      </c>
      <c r="X240" s="1">
        <v>119.77</v>
      </c>
      <c r="Y240" s="1">
        <v>114.93</v>
      </c>
      <c r="Z240" s="1">
        <v>115.11</v>
      </c>
      <c r="AA240" s="1">
        <v>116.76</v>
      </c>
      <c r="AB240" s="1">
        <v>119.83</v>
      </c>
      <c r="AE240" s="1">
        <v>127.68</v>
      </c>
      <c r="AF240" s="1">
        <v>120.22</v>
      </c>
      <c r="AG240" s="1">
        <v>108.11</v>
      </c>
      <c r="AI240" s="1">
        <v>32.5</v>
      </c>
      <c r="AN240" s="1">
        <v>4109.41</v>
      </c>
      <c r="AP240" s="1">
        <v>4187.78</v>
      </c>
      <c r="AQ240" s="1">
        <v>4425</v>
      </c>
      <c r="AT240" s="1">
        <v>4056.32</v>
      </c>
      <c r="AU240" s="1">
        <v>4160.1899999999996</v>
      </c>
      <c r="AW240" s="1">
        <v>4299.76</v>
      </c>
      <c r="AX240" s="1">
        <v>112.61</v>
      </c>
      <c r="AY240" s="1">
        <v>4030.32</v>
      </c>
      <c r="AZ240" s="1">
        <v>4268.8500000000004</v>
      </c>
      <c r="BA240" s="1">
        <v>113.88</v>
      </c>
      <c r="BB240" s="1">
        <v>128</v>
      </c>
      <c r="BC240" s="1">
        <v>124.03</v>
      </c>
      <c r="BD240" s="1">
        <v>126.37</v>
      </c>
      <c r="BE240" s="1">
        <v>120.03</v>
      </c>
      <c r="BF240" s="1">
        <v>117.69</v>
      </c>
      <c r="BG240" s="1">
        <v>128.03</v>
      </c>
      <c r="BH240" s="1">
        <v>112.89</v>
      </c>
      <c r="BI240" s="1">
        <v>121.75</v>
      </c>
      <c r="BJ240" s="1">
        <v>125.49</v>
      </c>
      <c r="BL240" s="1">
        <v>110.44</v>
      </c>
      <c r="BN240" s="1">
        <v>110.41</v>
      </c>
    </row>
    <row r="241" spans="1:66" x14ac:dyDescent="0.3">
      <c r="A241" s="2"/>
      <c r="C241" s="14" t="str">
        <f t="shared" si="4"/>
        <v>20255</v>
      </c>
      <c r="D241" s="3">
        <v>45796</v>
      </c>
      <c r="E241" s="21">
        <v>1727.21</v>
      </c>
      <c r="F241" s="21">
        <v>1741.79</v>
      </c>
      <c r="G241" s="21">
        <v>1744.06</v>
      </c>
      <c r="H241" s="21">
        <v>1844.05</v>
      </c>
      <c r="I241" s="21">
        <v>1841.43</v>
      </c>
      <c r="J241" s="21">
        <v>1791.26</v>
      </c>
      <c r="K241" s="21">
        <v>1752.42</v>
      </c>
      <c r="L241" s="21">
        <v>1663.22</v>
      </c>
      <c r="M241" s="21">
        <v>1601.34</v>
      </c>
      <c r="N241" s="21">
        <v>1640.35</v>
      </c>
      <c r="O241" s="21">
        <v>1677.64</v>
      </c>
      <c r="P241" s="21">
        <v>1752.52</v>
      </c>
      <c r="Q241" s="21">
        <v>6361.61</v>
      </c>
      <c r="R241" s="20">
        <v>113.92</v>
      </c>
      <c r="S241" s="20">
        <v>103.98</v>
      </c>
      <c r="T241" s="21">
        <v>118.75</v>
      </c>
      <c r="V241" s="1">
        <v>113.54</v>
      </c>
      <c r="W241" s="1">
        <v>120.61</v>
      </c>
      <c r="X241" s="1">
        <v>120.42</v>
      </c>
      <c r="Y241" s="1">
        <v>115.03</v>
      </c>
      <c r="Z241" s="1">
        <v>115.11</v>
      </c>
      <c r="AA241" s="1">
        <v>117.75</v>
      </c>
      <c r="AB241" s="1">
        <v>119.83</v>
      </c>
      <c r="AE241" s="1">
        <v>127.68</v>
      </c>
      <c r="AF241" s="1">
        <v>120.21</v>
      </c>
      <c r="AG241" s="1">
        <v>108.11</v>
      </c>
      <c r="AI241" s="1">
        <v>32.5</v>
      </c>
      <c r="AN241" s="1">
        <v>4185.4799999999996</v>
      </c>
      <c r="AP241" s="1">
        <v>4269.5</v>
      </c>
      <c r="AQ241" s="1">
        <v>4425</v>
      </c>
      <c r="AR241" s="1">
        <v>3896.23</v>
      </c>
      <c r="AS241" s="1">
        <v>4235.25</v>
      </c>
      <c r="AT241" s="1">
        <v>4048.03</v>
      </c>
      <c r="AU241" s="1">
        <v>4094.83</v>
      </c>
      <c r="AW241" s="1">
        <v>4270.0200000000004</v>
      </c>
      <c r="AX241" s="1">
        <v>113.9</v>
      </c>
      <c r="AY241" s="1">
        <v>4030.32</v>
      </c>
      <c r="AZ241" s="1">
        <v>4268.8500000000004</v>
      </c>
      <c r="BA241" s="1">
        <v>113.88</v>
      </c>
      <c r="BB241" s="1">
        <v>127.75</v>
      </c>
      <c r="BC241" s="1">
        <v>123.99</v>
      </c>
      <c r="BD241" s="1">
        <v>126.46</v>
      </c>
      <c r="BE241" s="1">
        <v>120.03</v>
      </c>
      <c r="BF241" s="1">
        <v>117.69</v>
      </c>
      <c r="BG241" s="1">
        <v>128.01</v>
      </c>
      <c r="BH241" s="1">
        <v>112.89</v>
      </c>
      <c r="BI241" s="1">
        <v>121.75</v>
      </c>
      <c r="BL241" s="1">
        <v>110.15</v>
      </c>
      <c r="BN241" s="1">
        <v>110.41</v>
      </c>
    </row>
    <row r="242" spans="1:66" x14ac:dyDescent="0.3">
      <c r="A242" s="2"/>
      <c r="C242" s="14" t="str">
        <f t="shared" si="4"/>
        <v>20255</v>
      </c>
      <c r="D242" s="3">
        <v>45793</v>
      </c>
      <c r="E242" s="21">
        <v>1778.96</v>
      </c>
      <c r="F242" s="21">
        <v>1735.94</v>
      </c>
      <c r="G242" s="21">
        <v>1773.7</v>
      </c>
      <c r="H242" s="21">
        <v>1804.99</v>
      </c>
      <c r="I242" s="21">
        <v>1843.08</v>
      </c>
      <c r="J242" s="21">
        <v>1805.11</v>
      </c>
      <c r="K242" s="21">
        <v>1748.44</v>
      </c>
      <c r="L242" s="21">
        <v>1640.91</v>
      </c>
      <c r="M242" s="21">
        <v>1606.28</v>
      </c>
      <c r="N242" s="21">
        <v>1623.3</v>
      </c>
      <c r="O242" s="21">
        <v>1691.67</v>
      </c>
      <c r="P242" s="21">
        <v>1757.49</v>
      </c>
      <c r="Q242" s="21">
        <v>6373.47</v>
      </c>
      <c r="R242" s="20">
        <v>113.92</v>
      </c>
      <c r="S242" s="20">
        <v>103.98</v>
      </c>
      <c r="T242" s="21">
        <v>117.86</v>
      </c>
      <c r="V242" s="1">
        <v>113.76</v>
      </c>
      <c r="W242" s="1">
        <v>120.18</v>
      </c>
      <c r="X242" s="1">
        <v>119.9</v>
      </c>
      <c r="Y242" s="1">
        <v>114.96</v>
      </c>
      <c r="Z242" s="1">
        <v>114.66</v>
      </c>
      <c r="AA242" s="1">
        <v>117.51</v>
      </c>
      <c r="AB242" s="1">
        <v>119.93</v>
      </c>
      <c r="AE242" s="1">
        <v>127.68</v>
      </c>
      <c r="AF242" s="1">
        <v>120.49</v>
      </c>
      <c r="AG242" s="1">
        <v>108.11</v>
      </c>
      <c r="AN242" s="1">
        <v>4271.93</v>
      </c>
      <c r="AP242" s="1">
        <v>4328.93</v>
      </c>
      <c r="AQ242" s="1">
        <v>4440.18</v>
      </c>
      <c r="AR242" s="1">
        <v>3896.23</v>
      </c>
      <c r="AS242" s="1">
        <v>4220.07</v>
      </c>
      <c r="AT242" s="1">
        <v>4118.87</v>
      </c>
      <c r="AU242" s="1">
        <v>4166.9399999999996</v>
      </c>
      <c r="AW242" s="1">
        <v>4278.95</v>
      </c>
      <c r="AX242" s="1">
        <v>113.9</v>
      </c>
      <c r="AY242" s="1">
        <v>4030.32</v>
      </c>
      <c r="BA242" s="1">
        <v>114.83</v>
      </c>
      <c r="BB242" s="1">
        <v>126.89</v>
      </c>
      <c r="BC242" s="1">
        <v>123.84</v>
      </c>
      <c r="BD242" s="1">
        <v>126.52</v>
      </c>
      <c r="BE242" s="1">
        <v>120.03</v>
      </c>
      <c r="BF242" s="1">
        <v>118.02</v>
      </c>
      <c r="BG242" s="1">
        <v>128.15</v>
      </c>
      <c r="BH242" s="1">
        <v>112.64</v>
      </c>
      <c r="BI242" s="1">
        <v>122.75</v>
      </c>
      <c r="BJ242" s="1">
        <v>125.59</v>
      </c>
      <c r="BL242" s="1">
        <v>110.44</v>
      </c>
      <c r="BN242" s="1">
        <v>110.08</v>
      </c>
    </row>
    <row r="243" spans="1:66" x14ac:dyDescent="0.3">
      <c r="A243" s="2"/>
      <c r="C243" s="14" t="str">
        <f t="shared" si="4"/>
        <v>20255</v>
      </c>
      <c r="D243" s="3">
        <v>45792</v>
      </c>
      <c r="E243" s="21">
        <v>1780.19</v>
      </c>
      <c r="F243" s="21">
        <v>1735.94</v>
      </c>
      <c r="G243" s="21">
        <v>1761.35</v>
      </c>
      <c r="H243" s="21">
        <v>1807.86</v>
      </c>
      <c r="I243" s="21">
        <v>1852.97</v>
      </c>
      <c r="J243" s="21">
        <v>1807.88</v>
      </c>
      <c r="K243" s="21">
        <v>1760.38</v>
      </c>
      <c r="L243" s="21">
        <v>1634.33</v>
      </c>
      <c r="M243" s="21">
        <v>1603.81</v>
      </c>
      <c r="N243" s="21">
        <v>1622.39</v>
      </c>
      <c r="O243" s="21">
        <v>1651.61</v>
      </c>
      <c r="P243" s="21">
        <v>1741.12</v>
      </c>
      <c r="Q243" s="21">
        <v>6374.11</v>
      </c>
      <c r="R243" s="20">
        <v>113.26</v>
      </c>
      <c r="S243" s="20">
        <v>103.98</v>
      </c>
      <c r="T243" s="21">
        <v>117.63</v>
      </c>
      <c r="V243" s="1">
        <v>113.65</v>
      </c>
      <c r="W243" s="1">
        <v>120.47</v>
      </c>
      <c r="X243" s="1">
        <v>119.64</v>
      </c>
      <c r="Y243" s="1">
        <v>114.89</v>
      </c>
      <c r="Z243" s="1">
        <v>114.32</v>
      </c>
      <c r="AA243" s="1">
        <v>116.68</v>
      </c>
      <c r="AB243" s="1">
        <v>117.69</v>
      </c>
      <c r="AE243" s="1">
        <v>127.12</v>
      </c>
      <c r="AF243" s="1">
        <v>121.48</v>
      </c>
      <c r="AG243" s="1">
        <v>108.11</v>
      </c>
      <c r="AN243" s="1">
        <v>4271.93</v>
      </c>
      <c r="AP243" s="1">
        <v>4333.8100000000004</v>
      </c>
      <c r="AQ243" s="1">
        <v>4440.18</v>
      </c>
      <c r="AR243" s="1">
        <v>3896.23</v>
      </c>
      <c r="AS243" s="1">
        <v>4220.07</v>
      </c>
      <c r="AT243" s="1">
        <v>4118.87</v>
      </c>
      <c r="AU243" s="1">
        <v>4166.9399999999996</v>
      </c>
      <c r="AW243" s="1">
        <v>4216.34</v>
      </c>
      <c r="AX243" s="1">
        <v>114.65</v>
      </c>
      <c r="AY243" s="1">
        <v>4008.81</v>
      </c>
      <c r="AZ243" s="1">
        <v>4175.54</v>
      </c>
      <c r="BA243" s="1">
        <v>115.59</v>
      </c>
      <c r="BB243" s="1">
        <v>127.13</v>
      </c>
      <c r="BC243" s="1">
        <v>124.32</v>
      </c>
      <c r="BD243" s="1">
        <v>127.16</v>
      </c>
      <c r="BE243" s="1">
        <v>120.13</v>
      </c>
      <c r="BF243" s="1">
        <v>117.36</v>
      </c>
      <c r="BG243" s="1">
        <v>127.43</v>
      </c>
      <c r="BH243" s="1">
        <v>112.61</v>
      </c>
      <c r="BI243" s="1">
        <v>122.75</v>
      </c>
      <c r="BJ243" s="1">
        <v>125.88</v>
      </c>
      <c r="BL243" s="1">
        <v>114.61</v>
      </c>
      <c r="BN243" s="1">
        <v>110.75</v>
      </c>
    </row>
    <row r="244" spans="1:66" x14ac:dyDescent="0.3">
      <c r="A244" s="2"/>
      <c r="C244" s="14" t="str">
        <f t="shared" si="4"/>
        <v>20255</v>
      </c>
      <c r="D244" s="3">
        <v>45791</v>
      </c>
      <c r="E244" s="21">
        <v>1780.19</v>
      </c>
      <c r="F244" s="21">
        <v>1735.94</v>
      </c>
      <c r="G244" s="21">
        <v>1772.05</v>
      </c>
      <c r="H244" s="21">
        <v>1820.06</v>
      </c>
      <c r="I244" s="21">
        <v>1871.52</v>
      </c>
      <c r="J244" s="21">
        <v>1807.88</v>
      </c>
      <c r="K244" s="21">
        <v>1745.41</v>
      </c>
      <c r="L244" s="21">
        <v>1634.33</v>
      </c>
      <c r="M244" s="21">
        <v>1603.81</v>
      </c>
      <c r="N244" s="21">
        <v>1623.14</v>
      </c>
      <c r="O244" s="21">
        <v>1660.1</v>
      </c>
      <c r="P244" s="21">
        <v>1812.45</v>
      </c>
      <c r="Q244" s="21">
        <v>6374.11</v>
      </c>
      <c r="R244" s="20">
        <v>114.92</v>
      </c>
      <c r="S244" s="20">
        <v>107.85</v>
      </c>
      <c r="T244" s="21">
        <v>119.68</v>
      </c>
      <c r="V244" s="1">
        <v>114.1</v>
      </c>
      <c r="W244" s="1">
        <v>121.07</v>
      </c>
      <c r="X244" s="1">
        <v>119.76</v>
      </c>
      <c r="Y244" s="1">
        <v>115.64</v>
      </c>
      <c r="Z244" s="1">
        <v>116.19</v>
      </c>
      <c r="AA244" s="1">
        <v>117.82</v>
      </c>
      <c r="AB244" s="1">
        <v>118.36</v>
      </c>
      <c r="AE244" s="1">
        <v>127.59</v>
      </c>
      <c r="AF244" s="1">
        <v>121.47</v>
      </c>
      <c r="AG244" s="1">
        <v>110.31</v>
      </c>
      <c r="AN244" s="1">
        <v>4337.8999999999996</v>
      </c>
      <c r="AP244" s="1">
        <v>4359.1899999999996</v>
      </c>
      <c r="AQ244" s="1">
        <v>4440.18</v>
      </c>
      <c r="AR244" s="1">
        <v>3896.23</v>
      </c>
      <c r="AS244" s="1">
        <v>4220.07</v>
      </c>
      <c r="AT244" s="1">
        <v>4118.87</v>
      </c>
      <c r="AU244" s="1">
        <v>4204.8900000000003</v>
      </c>
      <c r="AW244" s="1">
        <v>4216.34</v>
      </c>
      <c r="AX244" s="1">
        <v>115.43</v>
      </c>
      <c r="AY244" s="1">
        <v>4008.81</v>
      </c>
      <c r="AZ244" s="1">
        <v>4175.54</v>
      </c>
      <c r="BA244" s="1">
        <v>115.21</v>
      </c>
      <c r="BB244" s="1">
        <v>128.16</v>
      </c>
      <c r="BC244" s="1">
        <v>124.98</v>
      </c>
      <c r="BD244" s="1">
        <v>127.35</v>
      </c>
      <c r="BE244" s="1">
        <v>121.72</v>
      </c>
      <c r="BF244" s="1">
        <v>119.31</v>
      </c>
      <c r="BG244" s="1">
        <v>129.13999999999999</v>
      </c>
      <c r="BH244" s="1">
        <v>113.26</v>
      </c>
      <c r="BI244" s="1">
        <v>123.24</v>
      </c>
      <c r="BJ244" s="1">
        <v>127.03</v>
      </c>
      <c r="BL244" s="1">
        <v>116.97</v>
      </c>
      <c r="BN244" s="1">
        <v>112.08</v>
      </c>
    </row>
    <row r="245" spans="1:66" x14ac:dyDescent="0.3">
      <c r="A245" s="2"/>
      <c r="C245" s="14" t="str">
        <f t="shared" si="4"/>
        <v>20255</v>
      </c>
      <c r="D245" s="3">
        <v>45790</v>
      </c>
      <c r="E245" s="21">
        <v>1791.36</v>
      </c>
      <c r="F245" s="21">
        <v>1756.71</v>
      </c>
      <c r="G245" s="21">
        <v>1788.52</v>
      </c>
      <c r="H245" s="21">
        <v>1864.18</v>
      </c>
      <c r="I245" s="21">
        <v>1879.66</v>
      </c>
      <c r="J245" s="21">
        <v>1815.67</v>
      </c>
      <c r="K245" s="21">
        <v>1777.65</v>
      </c>
      <c r="L245" s="21"/>
      <c r="M245" s="21">
        <v>1614.29</v>
      </c>
      <c r="N245" s="21">
        <v>1635.5</v>
      </c>
      <c r="O245" s="21">
        <v>1683.75</v>
      </c>
      <c r="P245" s="21">
        <v>1771.82</v>
      </c>
      <c r="Q245" s="21">
        <v>6458.34</v>
      </c>
      <c r="R245" s="20">
        <v>114.26</v>
      </c>
      <c r="S245" s="20">
        <v>108.97</v>
      </c>
      <c r="T245" s="21">
        <v>119.17</v>
      </c>
      <c r="V245" s="1">
        <v>114.57</v>
      </c>
      <c r="W245" s="1">
        <v>122.79</v>
      </c>
      <c r="X245" s="1">
        <v>120.33</v>
      </c>
      <c r="Y245" s="1">
        <v>114.88</v>
      </c>
      <c r="Z245" s="1">
        <v>116.13</v>
      </c>
      <c r="AA245" s="1">
        <v>118.14</v>
      </c>
      <c r="AB245" s="1">
        <v>118.86</v>
      </c>
      <c r="AE245" s="1">
        <v>127.76</v>
      </c>
      <c r="AF245" s="1">
        <v>121.54</v>
      </c>
      <c r="AG245" s="1">
        <v>111.95</v>
      </c>
      <c r="AN245" s="1">
        <v>4337.8999999999996</v>
      </c>
      <c r="AP245" s="1">
        <v>4370.0200000000004</v>
      </c>
      <c r="AQ245" s="1">
        <v>4440.18</v>
      </c>
      <c r="AR245" s="1">
        <v>3896.23</v>
      </c>
      <c r="AS245" s="1">
        <v>4220.07</v>
      </c>
      <c r="AT245" s="1">
        <v>4118.87</v>
      </c>
      <c r="AU245" s="1">
        <v>4204.8900000000003</v>
      </c>
      <c r="AW245" s="1">
        <v>4216.34</v>
      </c>
      <c r="AX245" s="1">
        <v>114.54</v>
      </c>
      <c r="AY245" s="1">
        <v>4044.65</v>
      </c>
      <c r="AZ245" s="1">
        <v>4175.54</v>
      </c>
      <c r="BA245" s="1">
        <v>114.88</v>
      </c>
      <c r="BB245" s="1">
        <v>129.47999999999999</v>
      </c>
      <c r="BC245" s="1">
        <v>126.35</v>
      </c>
      <c r="BD245" s="1">
        <v>126.69</v>
      </c>
      <c r="BE245" s="1">
        <v>120.6</v>
      </c>
      <c r="BF245" s="1">
        <v>116.71</v>
      </c>
      <c r="BG245" s="1">
        <v>129.18</v>
      </c>
      <c r="BH245" s="1">
        <v>115.23</v>
      </c>
      <c r="BI245" s="1">
        <v>123.78</v>
      </c>
      <c r="BJ245" s="1">
        <v>128.68</v>
      </c>
      <c r="BL245" s="1">
        <v>116.55</v>
      </c>
      <c r="BN245" s="1">
        <v>112.08</v>
      </c>
    </row>
    <row r="246" spans="1:66" x14ac:dyDescent="0.3">
      <c r="A246" s="2"/>
      <c r="C246" s="14" t="str">
        <f t="shared" si="4"/>
        <v>20255</v>
      </c>
      <c r="D246" s="3">
        <v>45789</v>
      </c>
      <c r="E246" s="21">
        <v>1818.55</v>
      </c>
      <c r="F246" s="21">
        <v>1756.52</v>
      </c>
      <c r="G246" s="21">
        <v>1821.46</v>
      </c>
      <c r="H246" s="21">
        <v>1904.27</v>
      </c>
      <c r="I246" s="21">
        <v>1830.32</v>
      </c>
      <c r="J246" s="21">
        <v>1825.39</v>
      </c>
      <c r="K246" s="21">
        <v>1790.91</v>
      </c>
      <c r="L246" s="21">
        <v>1699.58</v>
      </c>
      <c r="M246" s="21"/>
      <c r="N246" s="21">
        <v>1660.15</v>
      </c>
      <c r="O246" s="21">
        <v>1698.98</v>
      </c>
      <c r="P246" s="21">
        <v>1791.71</v>
      </c>
      <c r="Q246" s="21">
        <v>6516.67</v>
      </c>
      <c r="R246" s="20">
        <v>114.26</v>
      </c>
      <c r="S246" s="20">
        <v>107.38</v>
      </c>
      <c r="T246" s="21">
        <v>119.63</v>
      </c>
      <c r="V246" s="1">
        <v>114.6</v>
      </c>
      <c r="W246" s="1">
        <v>119.79</v>
      </c>
      <c r="X246" s="1">
        <v>120.05</v>
      </c>
      <c r="Y246" s="1">
        <v>115.62</v>
      </c>
      <c r="Z246" s="1">
        <v>116.71</v>
      </c>
      <c r="AA246" s="1">
        <v>119.14</v>
      </c>
      <c r="AB246" s="1">
        <v>118.45</v>
      </c>
      <c r="AE246" s="1">
        <v>127.19</v>
      </c>
      <c r="AF246" s="1">
        <v>121.79</v>
      </c>
      <c r="AG246" s="1">
        <v>110.96</v>
      </c>
      <c r="AN246" s="1">
        <v>4425.51</v>
      </c>
      <c r="AP246" s="1">
        <v>4337.6099999999997</v>
      </c>
      <c r="AQ246" s="1">
        <v>4440.18</v>
      </c>
      <c r="AR246" s="1">
        <v>3833.03</v>
      </c>
      <c r="AS246" s="1">
        <v>4242.84</v>
      </c>
      <c r="AT246" s="1">
        <v>4189.71</v>
      </c>
      <c r="AU246" s="1">
        <v>4204.8900000000003</v>
      </c>
      <c r="AW246" s="1">
        <v>4142.72</v>
      </c>
      <c r="AX246" s="1">
        <v>113.18</v>
      </c>
      <c r="AY246" s="1">
        <v>4044.65</v>
      </c>
      <c r="AZ246" s="1">
        <v>4175.54</v>
      </c>
      <c r="BA246" s="1">
        <v>114.74</v>
      </c>
      <c r="BB246" s="1">
        <v>129.44</v>
      </c>
      <c r="BC246" s="1">
        <v>125.03</v>
      </c>
      <c r="BD246" s="1">
        <v>127.32</v>
      </c>
      <c r="BE246" s="1">
        <v>119.83</v>
      </c>
      <c r="BF246" s="1">
        <v>117.39</v>
      </c>
      <c r="BG246" s="1">
        <v>130.41999999999999</v>
      </c>
      <c r="BH246" s="1">
        <v>114.79</v>
      </c>
      <c r="BI246" s="1">
        <v>123.28</v>
      </c>
      <c r="BJ246" s="1">
        <v>128.66</v>
      </c>
      <c r="BL246" s="1">
        <v>115.29</v>
      </c>
      <c r="BN246" s="1">
        <v>112.74</v>
      </c>
    </row>
    <row r="247" spans="1:66" x14ac:dyDescent="0.3">
      <c r="A247" s="2"/>
      <c r="C247" s="14" t="str">
        <f t="shared" si="4"/>
        <v>20255</v>
      </c>
      <c r="D247" s="3">
        <v>45786</v>
      </c>
      <c r="E247" s="21">
        <v>1816.07</v>
      </c>
      <c r="F247" s="21">
        <v>1774.5</v>
      </c>
      <c r="G247" s="21">
        <v>1828.28</v>
      </c>
      <c r="H247" s="21">
        <v>1896.64</v>
      </c>
      <c r="I247" s="21">
        <v>1782.93</v>
      </c>
      <c r="J247" s="21">
        <v>1825.39</v>
      </c>
      <c r="K247" s="21">
        <v>1804.21</v>
      </c>
      <c r="L247" s="21">
        <v>1697.51</v>
      </c>
      <c r="M247" s="21"/>
      <c r="N247" s="21">
        <v>1662.37</v>
      </c>
      <c r="O247" s="21">
        <v>1702.7</v>
      </c>
      <c r="P247" s="21">
        <v>1761.86</v>
      </c>
      <c r="Q247" s="21">
        <v>6419.11</v>
      </c>
      <c r="R247" s="20">
        <v>114.43</v>
      </c>
      <c r="S247" s="20">
        <v>104.56</v>
      </c>
      <c r="T247" s="21">
        <v>118.61</v>
      </c>
      <c r="V247" s="1">
        <v>113.43</v>
      </c>
      <c r="W247" s="1">
        <v>119.91</v>
      </c>
      <c r="X247" s="1">
        <v>118.11</v>
      </c>
      <c r="Y247" s="1">
        <v>114.73</v>
      </c>
      <c r="Z247" s="1">
        <v>116.54</v>
      </c>
      <c r="AA247" s="1">
        <v>118.67</v>
      </c>
      <c r="AB247" s="1">
        <v>117.23</v>
      </c>
      <c r="AE247" s="1">
        <v>127.74</v>
      </c>
      <c r="AF247" s="1">
        <v>122.12</v>
      </c>
      <c r="AG247" s="1">
        <v>109.19</v>
      </c>
      <c r="AN247" s="1">
        <v>4425.84</v>
      </c>
      <c r="AP247" s="1">
        <v>4312.66</v>
      </c>
      <c r="AQ247" s="1">
        <v>4427.53</v>
      </c>
      <c r="AR247" s="1">
        <v>3856.78</v>
      </c>
      <c r="AS247" s="1">
        <v>4260.55</v>
      </c>
      <c r="AT247" s="1">
        <v>4189.71</v>
      </c>
      <c r="AU247" s="1">
        <v>4204.8900000000003</v>
      </c>
      <c r="AW247" s="1">
        <v>4090.68</v>
      </c>
      <c r="AX247" s="1">
        <v>111.41</v>
      </c>
      <c r="AY247" s="1">
        <v>4044.65</v>
      </c>
      <c r="AZ247" s="1">
        <v>4269.91</v>
      </c>
      <c r="BA247" s="1">
        <v>114.25</v>
      </c>
      <c r="BB247" s="1">
        <v>128.68</v>
      </c>
      <c r="BC247" s="1">
        <v>127.48</v>
      </c>
      <c r="BD247" s="1">
        <v>125.67</v>
      </c>
      <c r="BE247" s="1">
        <v>118.66</v>
      </c>
      <c r="BF247" s="1">
        <v>120.79</v>
      </c>
      <c r="BG247" s="1">
        <v>131.19</v>
      </c>
      <c r="BH247" s="1">
        <v>114.54</v>
      </c>
      <c r="BI247" s="1">
        <v>123.28</v>
      </c>
      <c r="BJ247" s="1">
        <v>128.61000000000001</v>
      </c>
      <c r="BL247" s="1">
        <v>114.96</v>
      </c>
      <c r="BN247" s="1">
        <v>112.08</v>
      </c>
    </row>
    <row r="248" spans="1:66" x14ac:dyDescent="0.3">
      <c r="A248" s="2"/>
      <c r="C248" s="14" t="str">
        <f t="shared" si="4"/>
        <v>20255</v>
      </c>
      <c r="D248" s="3">
        <v>45785</v>
      </c>
      <c r="E248" s="21">
        <v>1828.45</v>
      </c>
      <c r="F248" s="21">
        <v>1776.69</v>
      </c>
      <c r="G248" s="21"/>
      <c r="H248" s="21">
        <v>1900.46</v>
      </c>
      <c r="I248" s="21">
        <v>1789.38</v>
      </c>
      <c r="J248" s="21">
        <v>1825.73</v>
      </c>
      <c r="K248" s="21">
        <v>1788.57</v>
      </c>
      <c r="L248" s="21">
        <v>1693.38</v>
      </c>
      <c r="M248" s="21"/>
      <c r="N248" s="21">
        <v>1703.97</v>
      </c>
      <c r="O248" s="21">
        <v>1707.01</v>
      </c>
      <c r="P248" s="21">
        <v>1785.11</v>
      </c>
      <c r="Q248" s="21">
        <v>6457.2</v>
      </c>
      <c r="R248" s="20">
        <v>113.94</v>
      </c>
      <c r="S248" s="20">
        <v>104.18</v>
      </c>
      <c r="T248" s="21">
        <v>118.62</v>
      </c>
      <c r="V248" s="1">
        <v>113.43</v>
      </c>
      <c r="W248" s="1">
        <v>119.91</v>
      </c>
      <c r="X248" s="1">
        <v>118.2</v>
      </c>
      <c r="Y248" s="1">
        <v>115.08</v>
      </c>
      <c r="Z248" s="1">
        <v>116.51</v>
      </c>
      <c r="AA248" s="1">
        <v>116.89</v>
      </c>
      <c r="AB248" s="1">
        <v>117.89</v>
      </c>
      <c r="AE248" s="1">
        <v>127.7</v>
      </c>
      <c r="AF248" s="1">
        <v>121.48</v>
      </c>
      <c r="AG248" s="1">
        <v>109.02</v>
      </c>
      <c r="AN248" s="1">
        <v>4424.1499999999996</v>
      </c>
      <c r="AP248" s="1">
        <v>4280.88</v>
      </c>
      <c r="AQ248" s="1">
        <v>4398.0200000000004</v>
      </c>
      <c r="AR248" s="1">
        <v>3872.62</v>
      </c>
      <c r="AS248" s="1">
        <v>4258.92</v>
      </c>
      <c r="AT248" s="1">
        <v>4188.1099999999997</v>
      </c>
      <c r="AU248" s="1">
        <v>4203.28</v>
      </c>
      <c r="AW248" s="1">
        <v>3901.06</v>
      </c>
      <c r="AX248" s="1">
        <v>111.44</v>
      </c>
      <c r="AY248" s="1">
        <v>4058.62</v>
      </c>
      <c r="AZ248" s="1">
        <v>4362.6099999999997</v>
      </c>
      <c r="BA248" s="1">
        <v>113.24</v>
      </c>
      <c r="BB248" s="1">
        <v>127.01</v>
      </c>
      <c r="BC248" s="1">
        <v>127.56</v>
      </c>
      <c r="BD248" s="1">
        <v>126.55</v>
      </c>
      <c r="BE248" s="1">
        <v>119.08</v>
      </c>
      <c r="BF248" s="1">
        <v>118.37</v>
      </c>
      <c r="BG248" s="1">
        <v>128.56</v>
      </c>
      <c r="BH248" s="1">
        <v>116.04</v>
      </c>
      <c r="BI248" s="1">
        <v>123.04</v>
      </c>
      <c r="BJ248" s="1">
        <v>128.26</v>
      </c>
      <c r="BL248" s="1">
        <v>115.7</v>
      </c>
      <c r="BN248" s="1">
        <v>113.55</v>
      </c>
    </row>
    <row r="249" spans="1:66" x14ac:dyDescent="0.3">
      <c r="A249" s="2"/>
      <c r="C249" s="14" t="str">
        <f t="shared" si="4"/>
        <v>20255</v>
      </c>
      <c r="D249" s="3">
        <v>45784</v>
      </c>
      <c r="E249" s="21">
        <v>1831.53</v>
      </c>
      <c r="F249" s="21">
        <v>1786.64</v>
      </c>
      <c r="G249" s="21">
        <v>1799.1</v>
      </c>
      <c r="H249" s="21">
        <v>1880.33</v>
      </c>
      <c r="I249" s="21">
        <v>1789.38</v>
      </c>
      <c r="J249" s="21">
        <v>1841.87</v>
      </c>
      <c r="K249" s="21">
        <v>1780.61</v>
      </c>
      <c r="L249" s="21">
        <v>1684.46</v>
      </c>
      <c r="M249" s="21"/>
      <c r="N249" s="21">
        <v>1703.97</v>
      </c>
      <c r="O249" s="21">
        <v>1733.57</v>
      </c>
      <c r="P249" s="21">
        <v>1785.11</v>
      </c>
      <c r="Q249" s="21">
        <v>6657.2</v>
      </c>
      <c r="R249" s="20">
        <v>113.94</v>
      </c>
      <c r="S249" s="20">
        <v>104.18</v>
      </c>
      <c r="T249" s="21">
        <v>118.6</v>
      </c>
      <c r="V249" s="1">
        <v>113.21</v>
      </c>
      <c r="W249" s="1">
        <v>119.59</v>
      </c>
      <c r="X249" s="1">
        <v>118.11</v>
      </c>
      <c r="Y249" s="1">
        <v>114.26</v>
      </c>
      <c r="Z249" s="1">
        <v>115.66</v>
      </c>
      <c r="AA249" s="1">
        <v>116.11</v>
      </c>
      <c r="AB249" s="1">
        <v>118.02</v>
      </c>
      <c r="AE249" s="1">
        <v>128.72999999999999</v>
      </c>
      <c r="AF249" s="1">
        <v>121.47</v>
      </c>
      <c r="AG249" s="1">
        <v>109.02</v>
      </c>
      <c r="AP249" s="1">
        <v>4321.25</v>
      </c>
      <c r="AQ249" s="1">
        <v>4398.0200000000004</v>
      </c>
      <c r="AR249" s="1">
        <v>3872.62</v>
      </c>
      <c r="AS249" s="1">
        <v>4258.92</v>
      </c>
      <c r="AT249" s="1">
        <v>4188.1099999999997</v>
      </c>
      <c r="AW249" s="1">
        <v>3901.06</v>
      </c>
      <c r="AX249" s="1">
        <v>112.27</v>
      </c>
      <c r="AY249" s="1">
        <v>4058.62</v>
      </c>
      <c r="AZ249" s="1">
        <v>4362.6099999999997</v>
      </c>
      <c r="BA249" s="1">
        <v>112.77</v>
      </c>
      <c r="BB249" s="1">
        <v>127.56</v>
      </c>
      <c r="BC249" s="1">
        <v>124.95</v>
      </c>
      <c r="BD249" s="1">
        <v>126.66</v>
      </c>
      <c r="BE249" s="1">
        <v>118.31</v>
      </c>
      <c r="BF249" s="1">
        <v>118.37</v>
      </c>
      <c r="BG249" s="1">
        <v>128.56</v>
      </c>
      <c r="BH249" s="1">
        <v>116.37</v>
      </c>
      <c r="BI249" s="1">
        <v>122.67</v>
      </c>
      <c r="BJ249" s="1">
        <v>129.78</v>
      </c>
      <c r="BK249" s="1">
        <v>111.48</v>
      </c>
      <c r="BL249" s="1">
        <v>113.59</v>
      </c>
      <c r="BN249" s="1">
        <v>112.28</v>
      </c>
    </row>
    <row r="250" spans="1:66" x14ac:dyDescent="0.3">
      <c r="A250" s="2"/>
      <c r="C250" s="14" t="str">
        <f t="shared" si="4"/>
        <v>20255</v>
      </c>
      <c r="D250" s="3">
        <v>45783</v>
      </c>
      <c r="E250" s="21">
        <v>1846.43</v>
      </c>
      <c r="F250" s="21">
        <v>1781.91</v>
      </c>
      <c r="G250" s="21">
        <v>1799.1</v>
      </c>
      <c r="H250" s="21">
        <v>1868.37</v>
      </c>
      <c r="I250" s="21">
        <v>1802.56</v>
      </c>
      <c r="J250" s="21">
        <v>1841.87</v>
      </c>
      <c r="K250" s="21">
        <v>1776.63</v>
      </c>
      <c r="L250" s="21">
        <v>1678.43</v>
      </c>
      <c r="M250" s="21"/>
      <c r="N250" s="21">
        <v>1669.22</v>
      </c>
      <c r="O250" s="21">
        <v>1739.79</v>
      </c>
      <c r="P250" s="21">
        <v>1782.63</v>
      </c>
      <c r="Q250" s="21">
        <v>6657.2</v>
      </c>
      <c r="R250" s="20">
        <v>113.79</v>
      </c>
      <c r="S250" s="20">
        <v>103.98</v>
      </c>
      <c r="T250" s="21">
        <v>117.82</v>
      </c>
      <c r="V250" s="1">
        <v>113.21</v>
      </c>
      <c r="W250" s="1">
        <v>120.82</v>
      </c>
      <c r="X250" s="1">
        <v>117.8</v>
      </c>
      <c r="Y250" s="1">
        <v>113.86</v>
      </c>
      <c r="Z250" s="1">
        <v>114.4</v>
      </c>
      <c r="AA250" s="1">
        <v>116.25</v>
      </c>
      <c r="AB250" s="1">
        <v>117.91</v>
      </c>
      <c r="AE250" s="1">
        <v>127.03</v>
      </c>
      <c r="AF250" s="1">
        <v>122.14</v>
      </c>
      <c r="AG250" s="1">
        <v>108.93</v>
      </c>
      <c r="AP250" s="1">
        <v>4322</v>
      </c>
      <c r="AQ250" s="1">
        <v>4398.0200000000004</v>
      </c>
      <c r="AR250" s="1">
        <v>3872.62</v>
      </c>
      <c r="AS250" s="1">
        <v>4258.92</v>
      </c>
      <c r="AT250" s="1">
        <v>4188.1099999999997</v>
      </c>
      <c r="AU250" s="1">
        <v>4191.4799999999996</v>
      </c>
      <c r="AW250" s="1">
        <v>3849.22</v>
      </c>
      <c r="AX250" s="1">
        <v>112.27</v>
      </c>
      <c r="AY250" s="1">
        <v>4011.08</v>
      </c>
      <c r="AZ250" s="1">
        <v>4393.47</v>
      </c>
      <c r="BA250" s="1">
        <v>113.37</v>
      </c>
      <c r="BB250" s="1">
        <v>127.54</v>
      </c>
      <c r="BC250" s="1">
        <v>124.78</v>
      </c>
      <c r="BD250" s="1">
        <v>126.72</v>
      </c>
      <c r="BE250" s="1">
        <v>118.99</v>
      </c>
      <c r="BF250" s="1">
        <v>118.37</v>
      </c>
      <c r="BG250" s="1">
        <v>128.56</v>
      </c>
      <c r="BH250" s="1">
        <v>116.37</v>
      </c>
      <c r="BI250" s="1">
        <v>122.67</v>
      </c>
      <c r="BJ250" s="1">
        <v>129.76</v>
      </c>
      <c r="BK250" s="1">
        <v>111.56</v>
      </c>
      <c r="BL250" s="1">
        <v>113.59</v>
      </c>
      <c r="BN250" s="1">
        <v>112.28</v>
      </c>
    </row>
    <row r="251" spans="1:66" x14ac:dyDescent="0.3">
      <c r="A251" s="2"/>
      <c r="C251" s="14" t="str">
        <f t="shared" si="4"/>
        <v>20255</v>
      </c>
      <c r="D251" s="3">
        <v>45782</v>
      </c>
      <c r="E251" s="21">
        <v>1846.43</v>
      </c>
      <c r="F251" s="21">
        <v>1786.03</v>
      </c>
      <c r="G251" s="21">
        <v>1799.1</v>
      </c>
      <c r="H251" s="21">
        <v>1859.18</v>
      </c>
      <c r="I251" s="21">
        <v>1808.99</v>
      </c>
      <c r="J251" s="21">
        <v>1818.59</v>
      </c>
      <c r="K251" s="21">
        <v>1774.14</v>
      </c>
      <c r="L251" s="21">
        <v>1727.06</v>
      </c>
      <c r="M251" s="21"/>
      <c r="N251" s="21">
        <v>1666.96</v>
      </c>
      <c r="O251" s="21">
        <v>1760.16</v>
      </c>
      <c r="P251" s="21">
        <v>1796.79</v>
      </c>
      <c r="Q251" s="21">
        <v>6612.2</v>
      </c>
      <c r="R251" s="20">
        <v>114.27</v>
      </c>
      <c r="S251" s="20">
        <v>102.87</v>
      </c>
      <c r="T251" s="21">
        <v>119.25</v>
      </c>
      <c r="V251" s="1">
        <v>113.32</v>
      </c>
      <c r="W251" s="1">
        <v>121.86</v>
      </c>
      <c r="X251" s="1">
        <v>118.3</v>
      </c>
      <c r="Y251" s="1">
        <v>113.9</v>
      </c>
      <c r="Z251" s="1">
        <v>114.69</v>
      </c>
      <c r="AA251" s="1">
        <v>117.77</v>
      </c>
      <c r="AB251" s="1">
        <v>118.02</v>
      </c>
      <c r="AE251" s="1">
        <v>127.2</v>
      </c>
      <c r="AF251" s="1">
        <v>120.53</v>
      </c>
      <c r="AG251" s="1">
        <v>109.47</v>
      </c>
      <c r="AN251" s="1">
        <v>4097.0600000000004</v>
      </c>
      <c r="AP251" s="1">
        <v>4360.5</v>
      </c>
      <c r="AQ251" s="1">
        <v>4466.3100000000004</v>
      </c>
      <c r="AR251" s="1">
        <v>3939</v>
      </c>
      <c r="AS251" s="1">
        <v>4298.38</v>
      </c>
      <c r="AT251" s="1">
        <v>4188.1099999999997</v>
      </c>
      <c r="AU251" s="1">
        <v>4191.4799999999996</v>
      </c>
      <c r="AW251" s="1">
        <v>3837.41</v>
      </c>
      <c r="AX251" s="1">
        <v>111.94</v>
      </c>
      <c r="AY251" s="1">
        <v>3997.07</v>
      </c>
      <c r="AZ251" s="1">
        <v>4393.47</v>
      </c>
      <c r="BA251" s="1">
        <v>113.37</v>
      </c>
      <c r="BB251" s="1">
        <v>128.88</v>
      </c>
      <c r="BC251" s="1">
        <v>125.28</v>
      </c>
      <c r="BD251" s="1">
        <v>126.93</v>
      </c>
      <c r="BE251" s="1">
        <v>119.06</v>
      </c>
      <c r="BF251" s="1">
        <v>118.37</v>
      </c>
      <c r="BG251" s="1">
        <v>128.56</v>
      </c>
      <c r="BH251" s="1">
        <v>116.37</v>
      </c>
      <c r="BI251" s="1">
        <v>122.82</v>
      </c>
      <c r="BJ251" s="1">
        <v>129.75</v>
      </c>
      <c r="BK251" s="1">
        <v>111.82</v>
      </c>
      <c r="BL251" s="1">
        <v>113.59</v>
      </c>
      <c r="BN251" s="1">
        <v>112.28</v>
      </c>
    </row>
    <row r="252" spans="1:66" x14ac:dyDescent="0.3">
      <c r="A252" s="2"/>
      <c r="C252" s="14" t="str">
        <f t="shared" si="4"/>
        <v>20255</v>
      </c>
      <c r="D252" s="3">
        <v>45779</v>
      </c>
      <c r="E252" s="21">
        <v>1820.36</v>
      </c>
      <c r="F252" s="21">
        <v>1803.07</v>
      </c>
      <c r="G252" s="21">
        <v>1811.46</v>
      </c>
      <c r="H252" s="21">
        <v>1849.31</v>
      </c>
      <c r="I252" s="21">
        <v>1809.15</v>
      </c>
      <c r="J252" s="21">
        <v>1833.91</v>
      </c>
      <c r="K252" s="21">
        <v>1776.63</v>
      </c>
      <c r="L252" s="21">
        <v>1723.1</v>
      </c>
      <c r="M252" s="21"/>
      <c r="N252" s="21">
        <v>1678.83</v>
      </c>
      <c r="O252" s="21">
        <v>1761.13</v>
      </c>
      <c r="P252" s="21">
        <v>1792.69</v>
      </c>
      <c r="Q252" s="21">
        <v>6624.7</v>
      </c>
      <c r="R252" s="20">
        <v>114.93</v>
      </c>
      <c r="S252" s="20">
        <v>103.86</v>
      </c>
      <c r="T252" s="21">
        <v>118.86</v>
      </c>
      <c r="V252" s="1">
        <v>113.32</v>
      </c>
      <c r="W252" s="1">
        <v>122.46</v>
      </c>
      <c r="X252" s="1">
        <v>120.17</v>
      </c>
      <c r="Y252" s="1">
        <v>113.85</v>
      </c>
      <c r="Z252" s="1">
        <v>115.57</v>
      </c>
      <c r="AA252" s="1">
        <v>117.95</v>
      </c>
      <c r="AB252" s="1">
        <v>120.58</v>
      </c>
      <c r="AE252" s="1">
        <v>127.67</v>
      </c>
      <c r="AF252" s="1">
        <v>122.21</v>
      </c>
      <c r="AG252" s="1">
        <v>109.17</v>
      </c>
      <c r="AN252" s="1">
        <v>4097.0600000000004</v>
      </c>
      <c r="AP252" s="1">
        <v>4395.63</v>
      </c>
      <c r="AQ252" s="1">
        <v>4486.54</v>
      </c>
      <c r="AR252" s="1">
        <v>3979.72</v>
      </c>
      <c r="AS252" s="1">
        <v>4339.8500000000004</v>
      </c>
      <c r="AT252" s="1">
        <v>4219.78</v>
      </c>
      <c r="AU252" s="1">
        <v>4191.4799999999996</v>
      </c>
      <c r="AW252" s="1">
        <v>3801.52</v>
      </c>
      <c r="AX252" s="1">
        <v>111.59</v>
      </c>
      <c r="AY252" s="1">
        <v>3997.07</v>
      </c>
      <c r="AZ252" s="1">
        <v>4403.08</v>
      </c>
      <c r="BA252" s="1">
        <v>113.52</v>
      </c>
      <c r="BB252" s="1">
        <v>127.63</v>
      </c>
      <c r="BC252" s="1">
        <v>126.01</v>
      </c>
      <c r="BD252" s="1">
        <v>127.4</v>
      </c>
      <c r="BE252" s="1">
        <v>120.49</v>
      </c>
      <c r="BF252" s="1">
        <v>119.03</v>
      </c>
      <c r="BG252" s="1">
        <v>129.56</v>
      </c>
      <c r="BH252" s="1">
        <v>116.37</v>
      </c>
      <c r="BI252" s="1">
        <v>123.14</v>
      </c>
      <c r="BJ252" s="1">
        <v>129.69</v>
      </c>
      <c r="BK252" s="1">
        <v>112.58</v>
      </c>
      <c r="BL252" s="1">
        <v>114.05</v>
      </c>
      <c r="BN252" s="1">
        <v>112.53</v>
      </c>
    </row>
    <row r="253" spans="1:66" x14ac:dyDescent="0.3">
      <c r="A253" s="2"/>
      <c r="C253" s="14" t="str">
        <f t="shared" si="4"/>
        <v>20254</v>
      </c>
      <c r="D253" s="3">
        <v>45777</v>
      </c>
      <c r="E253" s="21">
        <v>1822.85</v>
      </c>
      <c r="F253" s="21">
        <v>1786.03</v>
      </c>
      <c r="G253" s="21">
        <v>1811.46</v>
      </c>
      <c r="H253" s="21">
        <v>1839.18</v>
      </c>
      <c r="I253" s="21">
        <v>1809.15</v>
      </c>
      <c r="J253" s="21">
        <v>1833.91</v>
      </c>
      <c r="K253" s="21">
        <v>1760.72</v>
      </c>
      <c r="L253" s="21">
        <v>1738.92</v>
      </c>
      <c r="M253" s="21"/>
      <c r="N253" s="21">
        <v>1684.98</v>
      </c>
      <c r="O253" s="21">
        <v>1778.96</v>
      </c>
      <c r="P253" s="21">
        <v>1782.74</v>
      </c>
      <c r="Q253" s="21">
        <v>6649.42</v>
      </c>
      <c r="R253" s="20">
        <v>114.93</v>
      </c>
      <c r="S253" s="20">
        <v>105.2</v>
      </c>
      <c r="T253" s="21">
        <v>119.28</v>
      </c>
      <c r="V253" s="1">
        <v>113.43</v>
      </c>
      <c r="W253" s="1">
        <v>122.46</v>
      </c>
      <c r="X253" s="1">
        <v>120.17</v>
      </c>
      <c r="Y253" s="1">
        <v>113.55</v>
      </c>
      <c r="Z253" s="1">
        <v>115.57</v>
      </c>
      <c r="AA253" s="1">
        <v>118.25</v>
      </c>
      <c r="AB253" s="1">
        <v>120.91</v>
      </c>
      <c r="AE253" s="1">
        <v>127.64</v>
      </c>
      <c r="AF253" s="1">
        <v>122.9</v>
      </c>
      <c r="AG253" s="1">
        <v>109.34</v>
      </c>
      <c r="AJ253" s="1">
        <v>30</v>
      </c>
      <c r="AN253" s="1">
        <v>4097.0600000000004</v>
      </c>
      <c r="AP253" s="1">
        <v>4430.95</v>
      </c>
      <c r="AQ253" s="1">
        <v>4410.67</v>
      </c>
      <c r="AR253" s="1">
        <v>3952.83</v>
      </c>
      <c r="AS253" s="1">
        <v>4272.6499999999996</v>
      </c>
      <c r="AT253" s="1">
        <v>4219.78</v>
      </c>
      <c r="AU253" s="1">
        <v>4191.4799999999996</v>
      </c>
      <c r="AW253" s="1">
        <v>3800.46</v>
      </c>
      <c r="AX253" s="1">
        <v>111.94</v>
      </c>
      <c r="AY253" s="1">
        <v>3936.58</v>
      </c>
      <c r="AZ253" s="1">
        <v>4403.08</v>
      </c>
      <c r="BA253" s="1">
        <v>113.52</v>
      </c>
      <c r="BB253" s="1">
        <v>127.61</v>
      </c>
      <c r="BC253" s="1">
        <v>125.31</v>
      </c>
      <c r="BD253" s="1">
        <v>126.69</v>
      </c>
      <c r="BE253" s="1">
        <v>121.09</v>
      </c>
      <c r="BF253" s="1">
        <v>119.03</v>
      </c>
      <c r="BG253" s="1">
        <v>129.56</v>
      </c>
      <c r="BH253" s="1">
        <v>116.37</v>
      </c>
      <c r="BI253" s="1">
        <v>123.14</v>
      </c>
      <c r="BJ253" s="1">
        <v>129</v>
      </c>
      <c r="BK253" s="1">
        <v>112.58</v>
      </c>
      <c r="BL253" s="1">
        <v>114.25</v>
      </c>
      <c r="BN253" s="1">
        <v>112.53</v>
      </c>
    </row>
    <row r="254" spans="1:66" x14ac:dyDescent="0.3">
      <c r="A254" s="2"/>
      <c r="C254" s="14" t="str">
        <f t="shared" si="4"/>
        <v>20254</v>
      </c>
      <c r="D254" s="3">
        <v>45776</v>
      </c>
      <c r="E254" s="21">
        <v>1822.85</v>
      </c>
      <c r="F254" s="21">
        <v>1803.07</v>
      </c>
      <c r="G254" s="21">
        <v>1811.46</v>
      </c>
      <c r="H254" s="21">
        <v>1900.25</v>
      </c>
      <c r="I254" s="21">
        <v>1809.15</v>
      </c>
      <c r="J254" s="21">
        <v>1833.2</v>
      </c>
      <c r="K254" s="21">
        <v>1792.54</v>
      </c>
      <c r="L254" s="21">
        <v>1739.91</v>
      </c>
      <c r="M254" s="21">
        <v>1654.39</v>
      </c>
      <c r="N254" s="21">
        <v>1712.08</v>
      </c>
      <c r="O254" s="21">
        <v>1759.48</v>
      </c>
      <c r="P254" s="21">
        <v>1802.63</v>
      </c>
      <c r="Q254" s="21">
        <v>6615.92</v>
      </c>
      <c r="R254" s="20">
        <v>116.26</v>
      </c>
      <c r="S254" s="20">
        <v>104.27</v>
      </c>
      <c r="T254" s="21">
        <v>118.21</v>
      </c>
      <c r="V254" s="1">
        <v>113.88</v>
      </c>
      <c r="W254" s="1">
        <v>122.05</v>
      </c>
      <c r="X254" s="1">
        <v>123.02</v>
      </c>
      <c r="Y254" s="1">
        <v>114.74</v>
      </c>
      <c r="Z254" s="1">
        <v>115.91</v>
      </c>
      <c r="AA254" s="1">
        <v>118.95</v>
      </c>
      <c r="AB254" s="1">
        <v>122.46</v>
      </c>
      <c r="AE254" s="1">
        <v>128.72</v>
      </c>
      <c r="AF254" s="1">
        <v>123.03</v>
      </c>
      <c r="AG254" s="1">
        <v>107.95</v>
      </c>
      <c r="AJ254" s="1">
        <v>30</v>
      </c>
      <c r="AN254" s="1">
        <v>4097.0600000000004</v>
      </c>
      <c r="AP254" s="1">
        <v>4442.76</v>
      </c>
      <c r="AQ254" s="1">
        <v>4410.67</v>
      </c>
      <c r="AR254" s="1">
        <v>3952.83</v>
      </c>
      <c r="AS254" s="1">
        <v>4233.63</v>
      </c>
      <c r="AT254" s="1">
        <v>4259.58</v>
      </c>
      <c r="AU254" s="1">
        <v>4208.34</v>
      </c>
      <c r="AW254" s="1">
        <v>3761.68</v>
      </c>
      <c r="AX254" s="1">
        <v>113.69</v>
      </c>
      <c r="AY254" s="1">
        <v>3871.61</v>
      </c>
      <c r="AZ254" s="1">
        <v>4370.2</v>
      </c>
      <c r="BA254" s="1">
        <v>114.77</v>
      </c>
      <c r="BB254" s="1">
        <v>128.88999999999999</v>
      </c>
      <c r="BC254" s="1">
        <v>126.26</v>
      </c>
      <c r="BD254" s="1">
        <v>129.27000000000001</v>
      </c>
      <c r="BE254" s="1">
        <v>121.49</v>
      </c>
      <c r="BF254" s="1">
        <v>120.69</v>
      </c>
      <c r="BG254" s="1">
        <v>131.15</v>
      </c>
      <c r="BH254" s="1">
        <v>116.54</v>
      </c>
      <c r="BI254" s="1">
        <v>124.64</v>
      </c>
      <c r="BJ254" s="1">
        <v>130.80000000000001</v>
      </c>
      <c r="BK254" s="1">
        <v>112.25</v>
      </c>
      <c r="BL254" s="1">
        <v>115.72</v>
      </c>
      <c r="BN254" s="1">
        <v>112.03</v>
      </c>
    </row>
    <row r="255" spans="1:66" x14ac:dyDescent="0.3">
      <c r="A255" s="2"/>
      <c r="C255" s="14" t="str">
        <f t="shared" si="4"/>
        <v>20254</v>
      </c>
      <c r="D255" s="3">
        <v>45775</v>
      </c>
      <c r="E255" s="21">
        <v>1826.57</v>
      </c>
      <c r="F255" s="21">
        <v>1803.07</v>
      </c>
      <c r="G255" s="21">
        <v>1811.46</v>
      </c>
      <c r="H255" s="21">
        <v>1900.25</v>
      </c>
      <c r="I255" s="21">
        <v>1817.41</v>
      </c>
      <c r="J255" s="21">
        <v>1819.1</v>
      </c>
      <c r="K255" s="21">
        <v>1792.54</v>
      </c>
      <c r="L255" s="21">
        <v>1733.94</v>
      </c>
      <c r="M255" s="21">
        <v>1659.33</v>
      </c>
      <c r="N255" s="21">
        <v>1741.54</v>
      </c>
      <c r="O255" s="21">
        <v>1749.53</v>
      </c>
      <c r="P255" s="21">
        <v>1797.66</v>
      </c>
      <c r="Q255" s="21">
        <v>6632.4</v>
      </c>
      <c r="R255" s="20">
        <v>116.26</v>
      </c>
      <c r="S255" s="20">
        <v>104.53</v>
      </c>
      <c r="T255" s="21">
        <v>119.41</v>
      </c>
      <c r="V255" s="1">
        <v>114.51</v>
      </c>
      <c r="W255" s="1">
        <v>123.16</v>
      </c>
      <c r="X255" s="1">
        <v>122.42</v>
      </c>
      <c r="Y255" s="1">
        <v>116.68</v>
      </c>
      <c r="Z255" s="1">
        <v>117.84</v>
      </c>
      <c r="AA255" s="1">
        <v>118.95</v>
      </c>
      <c r="AB255" s="1">
        <v>122.8</v>
      </c>
      <c r="AE255" s="1">
        <v>129.08000000000001</v>
      </c>
      <c r="AF255" s="1">
        <v>122.5</v>
      </c>
      <c r="AG255" s="1">
        <v>107.86</v>
      </c>
      <c r="AI255" s="1">
        <v>30</v>
      </c>
      <c r="AJ255" s="1">
        <v>30</v>
      </c>
      <c r="AN255" s="1">
        <v>4000</v>
      </c>
      <c r="AP255" s="1">
        <v>4414.2700000000004</v>
      </c>
      <c r="AQ255" s="1">
        <v>4362.6099999999997</v>
      </c>
      <c r="AR255" s="1">
        <v>3856.67</v>
      </c>
      <c r="AS255" s="1">
        <v>4194.01</v>
      </c>
      <c r="AT255" s="1">
        <v>4259.58</v>
      </c>
      <c r="AU255" s="1">
        <v>4208.34</v>
      </c>
      <c r="AW255" s="1">
        <v>3786.64</v>
      </c>
      <c r="AX255" s="1">
        <v>112.67</v>
      </c>
      <c r="AY255" s="1">
        <v>3774.88</v>
      </c>
      <c r="AZ255" s="1">
        <v>4370.2</v>
      </c>
      <c r="BA255" s="1">
        <v>114.72</v>
      </c>
      <c r="BB255" s="1">
        <v>128.63999999999999</v>
      </c>
      <c r="BC255" s="1">
        <v>127.63</v>
      </c>
      <c r="BD255" s="1">
        <v>129.49</v>
      </c>
      <c r="BE255" s="1">
        <v>122.24</v>
      </c>
      <c r="BF255" s="1">
        <v>120.69</v>
      </c>
      <c r="BG255" s="1">
        <v>131.15</v>
      </c>
      <c r="BH255" s="1">
        <v>116.87</v>
      </c>
      <c r="BI255" s="1">
        <v>124.64</v>
      </c>
      <c r="BJ255" s="1">
        <v>130.78</v>
      </c>
      <c r="BK255" s="1">
        <v>112.78</v>
      </c>
      <c r="BL255" s="1">
        <v>118.07</v>
      </c>
      <c r="BN255" s="1">
        <v>112.75</v>
      </c>
    </row>
    <row r="256" spans="1:66" x14ac:dyDescent="0.3">
      <c r="A256" s="2"/>
      <c r="C256" s="14" t="str">
        <f t="shared" si="4"/>
        <v>20254</v>
      </c>
      <c r="D256" s="3">
        <v>45772</v>
      </c>
      <c r="E256" s="21">
        <v>1840.26</v>
      </c>
      <c r="F256" s="21">
        <v>1833.88</v>
      </c>
      <c r="G256" s="21">
        <v>1823.82</v>
      </c>
      <c r="H256" s="21">
        <v>1981.73</v>
      </c>
      <c r="I256" s="21">
        <v>1817.41</v>
      </c>
      <c r="J256" s="21">
        <v>1819.1</v>
      </c>
      <c r="K256" s="21">
        <v>1820.39</v>
      </c>
      <c r="L256" s="21">
        <v>1701.68</v>
      </c>
      <c r="M256" s="21">
        <v>1674.16</v>
      </c>
      <c r="N256" s="21">
        <v>1728.08</v>
      </c>
      <c r="O256" s="21">
        <v>1751.7</v>
      </c>
      <c r="P256" s="21">
        <v>1801.26</v>
      </c>
      <c r="Q256" s="21">
        <v>6698.84</v>
      </c>
      <c r="R256" s="20">
        <v>116.26</v>
      </c>
      <c r="S256" s="20">
        <v>104.53</v>
      </c>
      <c r="T256" s="21">
        <v>121.34</v>
      </c>
      <c r="V256" s="1">
        <v>114.43</v>
      </c>
      <c r="W256" s="1">
        <v>122.96</v>
      </c>
      <c r="X256" s="1">
        <v>122.98</v>
      </c>
      <c r="Y256" s="1">
        <v>117.35</v>
      </c>
      <c r="Z256" s="1">
        <v>118.46</v>
      </c>
      <c r="AA256" s="1">
        <v>118.81</v>
      </c>
      <c r="AB256" s="1">
        <v>123.07</v>
      </c>
      <c r="AE256" s="1">
        <v>129.25</v>
      </c>
      <c r="AF256" s="1">
        <v>122.52</v>
      </c>
      <c r="AG256" s="1">
        <v>109.31</v>
      </c>
      <c r="AI256" s="1">
        <v>30</v>
      </c>
      <c r="AJ256" s="1">
        <v>30</v>
      </c>
      <c r="AN256" s="1">
        <v>4000</v>
      </c>
      <c r="AP256" s="1">
        <v>4442.8900000000003</v>
      </c>
      <c r="AQ256" s="1">
        <v>4362.6099999999997</v>
      </c>
      <c r="AR256" s="1">
        <v>3856.67</v>
      </c>
      <c r="AS256" s="1">
        <v>4194.01</v>
      </c>
      <c r="AT256" s="1">
        <v>4299.3900000000003</v>
      </c>
      <c r="AU256" s="1">
        <v>4208.34</v>
      </c>
      <c r="AW256" s="1">
        <v>3774.61</v>
      </c>
      <c r="AX256" s="1">
        <v>113.69</v>
      </c>
      <c r="AY256" s="1">
        <v>3774.88</v>
      </c>
      <c r="AZ256" s="1">
        <v>4370.2</v>
      </c>
      <c r="BA256" s="1">
        <v>114.72</v>
      </c>
      <c r="BB256" s="1">
        <v>128.97</v>
      </c>
      <c r="BC256" s="1">
        <v>127.62</v>
      </c>
      <c r="BD256" s="1">
        <v>129.38</v>
      </c>
      <c r="BE256" s="1">
        <v>122.12</v>
      </c>
      <c r="BF256" s="1">
        <v>120.69</v>
      </c>
      <c r="BG256" s="1">
        <v>131.34</v>
      </c>
      <c r="BH256" s="1">
        <v>116.87</v>
      </c>
      <c r="BI256" s="1">
        <v>124.64</v>
      </c>
      <c r="BJ256" s="1">
        <v>130.71</v>
      </c>
      <c r="BK256" s="1">
        <v>113.48</v>
      </c>
      <c r="BL256" s="1">
        <v>116.96</v>
      </c>
      <c r="BN256" s="1">
        <v>113.41</v>
      </c>
    </row>
    <row r="257" spans="1:66" x14ac:dyDescent="0.3">
      <c r="A257" s="2"/>
      <c r="C257" s="14" t="str">
        <f t="shared" si="4"/>
        <v>20254</v>
      </c>
      <c r="D257" s="3">
        <v>45771</v>
      </c>
      <c r="E257" s="21">
        <v>1852.39</v>
      </c>
      <c r="F257" s="21">
        <v>1833.88</v>
      </c>
      <c r="G257" s="21">
        <v>1823.82</v>
      </c>
      <c r="H257" s="21">
        <v>1971.32</v>
      </c>
      <c r="I257" s="21">
        <v>1830.59</v>
      </c>
      <c r="J257" s="21">
        <v>1841.05</v>
      </c>
      <c r="K257" s="21">
        <v>1820.39</v>
      </c>
      <c r="L257" s="21">
        <v>1721.45</v>
      </c>
      <c r="M257" s="21">
        <v>1679.08</v>
      </c>
      <c r="N257" s="21">
        <v>1733.5</v>
      </c>
      <c r="O257" s="21">
        <v>1766.1</v>
      </c>
      <c r="P257" s="21">
        <v>1805</v>
      </c>
      <c r="Q257" s="21">
        <v>6698.84</v>
      </c>
      <c r="R257" s="20">
        <v>116.26</v>
      </c>
      <c r="S257" s="20">
        <v>104.2</v>
      </c>
      <c r="T257" s="21">
        <v>121.02</v>
      </c>
      <c r="V257" s="1">
        <v>114.1</v>
      </c>
      <c r="W257" s="1">
        <v>122.5</v>
      </c>
      <c r="X257" s="1">
        <v>123.1</v>
      </c>
      <c r="Y257" s="1">
        <v>117.2</v>
      </c>
      <c r="Z257" s="1">
        <v>118.46</v>
      </c>
      <c r="AA257" s="1">
        <v>118.83</v>
      </c>
      <c r="AB257" s="1">
        <v>123.8</v>
      </c>
      <c r="AE257" s="1">
        <v>129.41</v>
      </c>
      <c r="AF257" s="1">
        <v>122.91</v>
      </c>
      <c r="AG257" s="1">
        <v>109.24</v>
      </c>
      <c r="AI257" s="1">
        <v>30</v>
      </c>
      <c r="AJ257" s="1">
        <v>30</v>
      </c>
      <c r="AN257" s="1">
        <v>4000</v>
      </c>
      <c r="AP257" s="1">
        <v>4474.4399999999996</v>
      </c>
      <c r="AQ257" s="1">
        <v>4362.6099999999997</v>
      </c>
      <c r="AR257" s="1">
        <v>3856.67</v>
      </c>
      <c r="AS257" s="1">
        <v>4194.01</v>
      </c>
      <c r="AT257" s="1">
        <v>4299.3900000000003</v>
      </c>
      <c r="AU257" s="1">
        <v>4208.34</v>
      </c>
      <c r="AW257" s="1">
        <v>3755.64</v>
      </c>
      <c r="AX257" s="1">
        <v>113.26</v>
      </c>
      <c r="AY257" s="1">
        <v>3743.5</v>
      </c>
      <c r="AZ257" s="1">
        <v>4370.2</v>
      </c>
      <c r="BA257" s="1">
        <v>114.28</v>
      </c>
      <c r="BB257" s="1">
        <v>128.65</v>
      </c>
      <c r="BC257" s="1">
        <v>126.61</v>
      </c>
      <c r="BD257" s="1">
        <v>127.28</v>
      </c>
      <c r="BE257" s="1">
        <v>121.39</v>
      </c>
      <c r="BF257" s="1">
        <v>121.52</v>
      </c>
      <c r="BG257" s="1">
        <v>132.13999999999999</v>
      </c>
      <c r="BH257" s="1">
        <v>117.04</v>
      </c>
      <c r="BI257" s="1">
        <v>124.64</v>
      </c>
      <c r="BJ257" s="1">
        <v>130.69999999999999</v>
      </c>
      <c r="BK257" s="1">
        <v>114.58</v>
      </c>
      <c r="BL257" s="1">
        <v>117.25</v>
      </c>
      <c r="BN257" s="1">
        <v>114.53</v>
      </c>
    </row>
    <row r="258" spans="1:66" x14ac:dyDescent="0.3">
      <c r="A258" s="2"/>
      <c r="C258" s="14" t="str">
        <f t="shared" si="4"/>
        <v>20254</v>
      </c>
      <c r="D258" s="3">
        <v>45770</v>
      </c>
      <c r="E258" s="21">
        <v>1870</v>
      </c>
      <c r="F258" s="21">
        <v>1833.88</v>
      </c>
      <c r="G258" s="21">
        <v>1836.17</v>
      </c>
      <c r="H258" s="21">
        <v>2003.18</v>
      </c>
      <c r="I258" s="21">
        <v>1830.59</v>
      </c>
      <c r="J258" s="21">
        <v>1841.05</v>
      </c>
      <c r="K258" s="21">
        <v>1820.39</v>
      </c>
      <c r="L258" s="21">
        <v>1721.8</v>
      </c>
      <c r="M258" s="21">
        <v>1679.08</v>
      </c>
      <c r="N258" s="21">
        <v>1767.25</v>
      </c>
      <c r="O258" s="21">
        <v>1767.92</v>
      </c>
      <c r="P258" s="21">
        <v>1801.26</v>
      </c>
      <c r="Q258" s="21">
        <v>6723.56</v>
      </c>
      <c r="R258" s="20">
        <v>116.26</v>
      </c>
      <c r="S258" s="20">
        <v>108.06</v>
      </c>
      <c r="T258" s="21">
        <v>120.75</v>
      </c>
      <c r="V258" s="1">
        <v>114.44</v>
      </c>
      <c r="W258" s="1">
        <v>122.93</v>
      </c>
      <c r="X258" s="1">
        <v>124.1</v>
      </c>
      <c r="Y258" s="1">
        <v>118.79</v>
      </c>
      <c r="Z258" s="1">
        <v>118.49</v>
      </c>
      <c r="AA258" s="1">
        <v>119.28</v>
      </c>
      <c r="AB258" s="1">
        <v>124.68</v>
      </c>
      <c r="AE258" s="1">
        <v>129.75</v>
      </c>
      <c r="AF258" s="1">
        <v>122.9</v>
      </c>
      <c r="AG258" s="1">
        <v>110.87</v>
      </c>
      <c r="AI258" s="1">
        <v>30</v>
      </c>
      <c r="AL258" s="1">
        <v>30</v>
      </c>
      <c r="AN258" s="1">
        <v>4000</v>
      </c>
      <c r="AP258" s="1">
        <v>4576.67</v>
      </c>
      <c r="AS258" s="1">
        <v>4165.3500000000004</v>
      </c>
      <c r="AT258" s="1">
        <v>4299.3900000000003</v>
      </c>
      <c r="AU258" s="1">
        <v>4208.34</v>
      </c>
      <c r="AX258" s="1">
        <v>113.91</v>
      </c>
      <c r="AY258" s="1">
        <v>3743.5</v>
      </c>
      <c r="AZ258" s="1">
        <v>4396.7</v>
      </c>
      <c r="BA258" s="1">
        <v>114.23</v>
      </c>
      <c r="BB258" s="1">
        <v>129.38999999999999</v>
      </c>
      <c r="BC258" s="1">
        <v>126.68</v>
      </c>
      <c r="BD258" s="1">
        <v>128.91</v>
      </c>
      <c r="BE258" s="1">
        <v>122.11</v>
      </c>
      <c r="BF258" s="1">
        <v>121.52</v>
      </c>
      <c r="BG258" s="1">
        <v>132.13999999999999</v>
      </c>
      <c r="BH258" s="1">
        <v>118.04</v>
      </c>
      <c r="BI258" s="1">
        <v>124.39</v>
      </c>
      <c r="BJ258" s="1">
        <v>130.47999999999999</v>
      </c>
      <c r="BK258" s="1">
        <v>115.24</v>
      </c>
      <c r="BL258" s="1">
        <v>118.05</v>
      </c>
      <c r="BN258" s="1">
        <v>115.02</v>
      </c>
    </row>
    <row r="259" spans="1:66" x14ac:dyDescent="0.3">
      <c r="A259" s="2"/>
      <c r="C259" s="14" t="str">
        <f t="shared" si="4"/>
        <v>20254</v>
      </c>
      <c r="D259" s="3">
        <v>45769</v>
      </c>
      <c r="E259" s="21">
        <v>1899.79</v>
      </c>
      <c r="F259" s="21">
        <v>1862.71</v>
      </c>
      <c r="G259" s="21">
        <v>1848.53</v>
      </c>
      <c r="H259" s="21">
        <v>1961.8</v>
      </c>
      <c r="I259" s="21">
        <v>1837.22</v>
      </c>
      <c r="J259" s="21">
        <v>1858.28</v>
      </c>
      <c r="K259" s="21">
        <v>1820.39</v>
      </c>
      <c r="L259" s="21">
        <v>1750.68</v>
      </c>
      <c r="M259" s="21">
        <v>1688.98</v>
      </c>
      <c r="N259" s="21">
        <v>1744.21</v>
      </c>
      <c r="O259" s="21">
        <v>1797.18</v>
      </c>
      <c r="P259" s="21">
        <v>1807.82</v>
      </c>
      <c r="Q259" s="21">
        <v>6640.64</v>
      </c>
      <c r="R259" s="20">
        <v>116.93</v>
      </c>
      <c r="S259" s="20">
        <v>108.01</v>
      </c>
      <c r="T259" s="21">
        <v>121.3</v>
      </c>
      <c r="V259" s="1">
        <v>114.63</v>
      </c>
      <c r="W259" s="1">
        <v>124.16</v>
      </c>
      <c r="X259" s="1">
        <v>126.37</v>
      </c>
      <c r="Y259" s="1">
        <v>119.68</v>
      </c>
      <c r="Z259" s="1">
        <v>120.39</v>
      </c>
      <c r="AA259" s="1">
        <v>119.32</v>
      </c>
      <c r="AB259" s="1">
        <v>124.66</v>
      </c>
      <c r="AE259" s="1">
        <v>130.77000000000001</v>
      </c>
      <c r="AF259" s="1">
        <v>122.89</v>
      </c>
      <c r="AG259" s="1">
        <v>111.36</v>
      </c>
      <c r="AI259" s="1">
        <v>30</v>
      </c>
      <c r="AL259" s="1">
        <v>30</v>
      </c>
      <c r="AN259" s="1">
        <v>4000</v>
      </c>
      <c r="AP259" s="1">
        <v>4716.63</v>
      </c>
      <c r="AS259" s="1">
        <v>4314.5600000000004</v>
      </c>
      <c r="AU259" s="1">
        <v>4076.83</v>
      </c>
      <c r="AV259" s="1">
        <v>30</v>
      </c>
      <c r="AW259" s="1">
        <v>4284</v>
      </c>
      <c r="AX259" s="1">
        <v>112.85</v>
      </c>
      <c r="AY259" s="1">
        <v>3763.23</v>
      </c>
      <c r="AZ259" s="1">
        <v>4402</v>
      </c>
      <c r="BA259" s="1">
        <v>117.43</v>
      </c>
      <c r="BB259" s="1">
        <v>130.6</v>
      </c>
      <c r="BC259" s="1">
        <v>127.53</v>
      </c>
      <c r="BD259" s="1">
        <v>129.01</v>
      </c>
      <c r="BE259" s="1">
        <v>122.34</v>
      </c>
      <c r="BF259" s="1">
        <v>121.52</v>
      </c>
      <c r="BG259" s="1">
        <v>132.56</v>
      </c>
      <c r="BH259" s="1">
        <v>118.04</v>
      </c>
      <c r="BI259" s="1">
        <v>124.39</v>
      </c>
      <c r="BJ259" s="1">
        <v>130.51</v>
      </c>
      <c r="BK259" s="1">
        <v>116.68</v>
      </c>
      <c r="BL259" s="1">
        <v>118.05</v>
      </c>
      <c r="BN259" s="1">
        <v>116.22</v>
      </c>
    </row>
    <row r="260" spans="1:66" x14ac:dyDescent="0.3">
      <c r="A260" s="2"/>
      <c r="C260" s="14" t="str">
        <f t="shared" si="4"/>
        <v>20254</v>
      </c>
      <c r="D260" s="3">
        <v>45764</v>
      </c>
      <c r="E260" s="21">
        <v>1902.27</v>
      </c>
      <c r="F260" s="21">
        <v>1856.3</v>
      </c>
      <c r="G260" s="21">
        <v>1848.53</v>
      </c>
      <c r="H260" s="21">
        <v>1955.09</v>
      </c>
      <c r="I260" s="21">
        <v>1837.22</v>
      </c>
      <c r="J260" s="21">
        <v>1863.14</v>
      </c>
      <c r="K260" s="21">
        <v>1820.39</v>
      </c>
      <c r="L260" s="21">
        <v>1750.68</v>
      </c>
      <c r="M260" s="21">
        <v>1723.25</v>
      </c>
      <c r="N260" s="21">
        <v>1737.28</v>
      </c>
      <c r="O260" s="21">
        <v>1816.15</v>
      </c>
      <c r="P260" s="21">
        <v>1816.18</v>
      </c>
      <c r="Q260" s="21">
        <v>6624</v>
      </c>
      <c r="R260" s="20">
        <v>116.93</v>
      </c>
      <c r="S260" s="20">
        <v>107.76</v>
      </c>
      <c r="T260" s="21">
        <v>121.25</v>
      </c>
      <c r="V260" s="1">
        <v>115.39</v>
      </c>
      <c r="W260" s="1">
        <v>125.61</v>
      </c>
      <c r="X260" s="1">
        <v>126.78</v>
      </c>
      <c r="Y260" s="1">
        <v>120.29</v>
      </c>
      <c r="Z260" s="1">
        <v>121.96</v>
      </c>
      <c r="AA260" s="1">
        <v>119.76</v>
      </c>
      <c r="AB260" s="1">
        <v>126.45</v>
      </c>
      <c r="AE260" s="1">
        <v>131.81</v>
      </c>
      <c r="AF260" s="1">
        <v>122.42</v>
      </c>
      <c r="AG260" s="1">
        <v>111.71</v>
      </c>
      <c r="AL260" s="1">
        <v>30</v>
      </c>
      <c r="AN260" s="1">
        <v>4097.0600000000004</v>
      </c>
      <c r="AP260" s="1">
        <v>4930</v>
      </c>
      <c r="AQ260" s="1">
        <v>4370.2</v>
      </c>
      <c r="AR260" s="1">
        <v>3945.32</v>
      </c>
      <c r="AS260" s="1">
        <v>4319.62</v>
      </c>
      <c r="AT260" s="1">
        <v>3945.32</v>
      </c>
      <c r="AU260" s="1">
        <v>3969.17</v>
      </c>
      <c r="AV260" s="1">
        <v>30</v>
      </c>
      <c r="AW260" s="1">
        <v>4284</v>
      </c>
      <c r="AX260" s="1">
        <v>112.85</v>
      </c>
      <c r="AY260" s="1">
        <v>3805.72</v>
      </c>
      <c r="AZ260" s="1">
        <v>4402</v>
      </c>
      <c r="BA260" s="1">
        <v>119.51</v>
      </c>
      <c r="BB260" s="1">
        <v>132.43</v>
      </c>
      <c r="BC260" s="1">
        <v>129.4</v>
      </c>
      <c r="BD260" s="1">
        <v>130.63</v>
      </c>
      <c r="BE260" s="1">
        <v>121.61</v>
      </c>
      <c r="BF260" s="1">
        <v>119.76</v>
      </c>
      <c r="BG260" s="1">
        <v>133.93</v>
      </c>
      <c r="BH260" s="1">
        <v>117.39</v>
      </c>
      <c r="BI260" s="1">
        <v>126.38</v>
      </c>
      <c r="BJ260" s="1">
        <v>131.78</v>
      </c>
      <c r="BK260" s="1">
        <v>118.01</v>
      </c>
      <c r="BL260" s="1">
        <v>119.44</v>
      </c>
      <c r="BN260" s="1">
        <v>118.47</v>
      </c>
    </row>
    <row r="261" spans="1:66" x14ac:dyDescent="0.3">
      <c r="A261" s="2"/>
      <c r="C261" s="14" t="str">
        <f t="shared" si="4"/>
        <v>20254</v>
      </c>
      <c r="D261" s="3">
        <v>45763</v>
      </c>
      <c r="E261" s="21">
        <v>1899.79</v>
      </c>
      <c r="F261" s="21">
        <v>1862.71</v>
      </c>
      <c r="G261" s="21">
        <v>1878.66</v>
      </c>
      <c r="H261" s="21">
        <v>1947.46</v>
      </c>
      <c r="I261" s="21">
        <v>1837.22</v>
      </c>
      <c r="J261" s="21">
        <v>1871.88</v>
      </c>
      <c r="K261" s="21">
        <v>1816.41</v>
      </c>
      <c r="L261" s="21">
        <v>1749.54</v>
      </c>
      <c r="M261" s="21">
        <v>1712.79</v>
      </c>
      <c r="N261" s="21">
        <v>1768.43</v>
      </c>
      <c r="O261" s="21">
        <v>1815.65</v>
      </c>
      <c r="P261" s="21">
        <v>1818.67</v>
      </c>
      <c r="Q261" s="21">
        <v>6721.46</v>
      </c>
      <c r="R261" s="20">
        <v>117.59</v>
      </c>
      <c r="S261" s="20">
        <v>109.68</v>
      </c>
      <c r="T261" s="21">
        <v>122.37</v>
      </c>
      <c r="V261" s="1">
        <v>115.39</v>
      </c>
      <c r="W261" s="1">
        <v>124.61</v>
      </c>
      <c r="X261" s="1">
        <v>126.78</v>
      </c>
      <c r="Y261" s="1">
        <v>120.51</v>
      </c>
      <c r="Z261" s="1">
        <v>121.14</v>
      </c>
      <c r="AA261" s="1">
        <v>119.97</v>
      </c>
      <c r="AB261" s="1">
        <v>126.45</v>
      </c>
      <c r="AE261" s="1">
        <v>132.02000000000001</v>
      </c>
      <c r="AF261" s="1">
        <v>121.68</v>
      </c>
      <c r="AG261" s="1">
        <v>111.71</v>
      </c>
      <c r="AN261" s="1">
        <v>4097.0600000000004</v>
      </c>
      <c r="AQ261" s="1">
        <v>4370.2</v>
      </c>
      <c r="AR261" s="1">
        <v>3945.32</v>
      </c>
      <c r="AS261" s="1">
        <v>4289.6099999999997</v>
      </c>
      <c r="AT261" s="1">
        <v>3945.32</v>
      </c>
      <c r="AU261" s="1">
        <v>3969.17</v>
      </c>
      <c r="AV261" s="1">
        <v>30</v>
      </c>
      <c r="AW261" s="1">
        <v>4284</v>
      </c>
      <c r="AX261" s="1">
        <v>112.85</v>
      </c>
      <c r="AY261" s="1">
        <v>3805.72</v>
      </c>
      <c r="AZ261" s="1">
        <v>4339.8500000000004</v>
      </c>
      <c r="BA261" s="1">
        <v>117.22</v>
      </c>
      <c r="BB261" s="1">
        <v>132.22</v>
      </c>
      <c r="BC261" s="1">
        <v>130.30000000000001</v>
      </c>
      <c r="BD261" s="1">
        <v>130.55000000000001</v>
      </c>
      <c r="BE261" s="1">
        <v>122.01</v>
      </c>
      <c r="BF261" s="1">
        <v>120.63</v>
      </c>
      <c r="BG261" s="1">
        <v>133.93</v>
      </c>
      <c r="BH261" s="1">
        <v>117.56</v>
      </c>
      <c r="BI261" s="1">
        <v>126.38</v>
      </c>
      <c r="BJ261" s="1">
        <v>131.76</v>
      </c>
      <c r="BK261" s="1">
        <v>117.68</v>
      </c>
      <c r="BL261" s="1">
        <v>119.25</v>
      </c>
      <c r="BN261" s="1">
        <v>117.97</v>
      </c>
    </row>
    <row r="262" spans="1:66" x14ac:dyDescent="0.3">
      <c r="A262" s="2"/>
      <c r="C262" s="14" t="str">
        <f t="shared" ref="C262:C325" si="5">YEAR(D262)&amp;MONTH(D262)</f>
        <v>20254</v>
      </c>
      <c r="D262" s="3">
        <v>45762</v>
      </c>
      <c r="E262" s="21">
        <v>1887.38</v>
      </c>
      <c r="F262" s="21">
        <v>1862.71</v>
      </c>
      <c r="G262" s="21">
        <v>1848.53</v>
      </c>
      <c r="H262" s="21">
        <v>1930.84</v>
      </c>
      <c r="I262" s="21">
        <v>1846.55</v>
      </c>
      <c r="J262" s="21">
        <v>1874.74</v>
      </c>
      <c r="K262" s="21">
        <v>1800.64</v>
      </c>
      <c r="L262" s="21">
        <v>1814.81</v>
      </c>
      <c r="M262" s="21">
        <v>1752.26</v>
      </c>
      <c r="N262" s="21">
        <v>1758.22</v>
      </c>
      <c r="O262" s="21">
        <v>1837.55</v>
      </c>
      <c r="P262" s="21">
        <v>1811.54</v>
      </c>
      <c r="Q262" s="21">
        <v>6798.27</v>
      </c>
      <c r="R262" s="20">
        <v>116.93</v>
      </c>
      <c r="S262" s="20">
        <v>108.02</v>
      </c>
      <c r="T262" s="21">
        <v>123.77</v>
      </c>
      <c r="V262" s="1">
        <v>114.89</v>
      </c>
      <c r="W262" s="1">
        <v>124.17</v>
      </c>
      <c r="X262" s="1">
        <v>126.54</v>
      </c>
      <c r="Y262" s="1">
        <v>119.95</v>
      </c>
      <c r="Z262" s="1">
        <v>120.59</v>
      </c>
      <c r="AA262" s="1">
        <v>120.02</v>
      </c>
      <c r="AB262" s="1">
        <v>126.68</v>
      </c>
      <c r="AE262" s="1">
        <v>131.51</v>
      </c>
      <c r="AF262" s="1">
        <v>123.04</v>
      </c>
      <c r="AG262" s="1">
        <v>112.22</v>
      </c>
      <c r="AN262" s="1">
        <v>4046.48</v>
      </c>
      <c r="AP262" s="1">
        <v>4420</v>
      </c>
      <c r="AQ262" s="1">
        <v>4370.2</v>
      </c>
      <c r="AR262" s="1">
        <v>3945.32</v>
      </c>
      <c r="AS262" s="1">
        <v>4286.82</v>
      </c>
      <c r="AT262" s="1">
        <v>3945.32</v>
      </c>
      <c r="AU262" s="1">
        <v>3912.44</v>
      </c>
      <c r="AW262" s="1">
        <v>4339.8500000000004</v>
      </c>
      <c r="AX262" s="1">
        <v>112.52</v>
      </c>
      <c r="AY262" s="1">
        <v>3771.9</v>
      </c>
      <c r="AZ262" s="1">
        <v>4339.8500000000004</v>
      </c>
      <c r="BA262" s="1">
        <v>116.51</v>
      </c>
      <c r="BB262" s="1">
        <v>132.49</v>
      </c>
      <c r="BC262" s="1">
        <v>129.03</v>
      </c>
      <c r="BD262" s="1">
        <v>129.6</v>
      </c>
      <c r="BE262" s="1">
        <v>122.31</v>
      </c>
      <c r="BF262" s="1">
        <v>121.02</v>
      </c>
      <c r="BG262" s="1">
        <v>132.41</v>
      </c>
      <c r="BH262" s="1">
        <v>117.56</v>
      </c>
      <c r="BI262" s="1">
        <v>126.38</v>
      </c>
      <c r="BJ262" s="1">
        <v>131.74</v>
      </c>
      <c r="BK262" s="1">
        <v>117.68</v>
      </c>
      <c r="BL262" s="1">
        <v>119.05</v>
      </c>
      <c r="BN262" s="1">
        <v>117.97</v>
      </c>
    </row>
    <row r="263" spans="1:66" x14ac:dyDescent="0.3">
      <c r="A263" s="2"/>
      <c r="C263" s="14" t="str">
        <f t="shared" si="5"/>
        <v>20254</v>
      </c>
      <c r="D263" s="3">
        <v>45761</v>
      </c>
      <c r="E263" s="21">
        <v>1902.27</v>
      </c>
      <c r="F263" s="21">
        <v>1844.82</v>
      </c>
      <c r="G263" s="21">
        <v>1836.17</v>
      </c>
      <c r="H263" s="21">
        <v>1993.6</v>
      </c>
      <c r="I263" s="21">
        <v>1833.94</v>
      </c>
      <c r="J263" s="21">
        <v>1882.04</v>
      </c>
      <c r="K263" s="21">
        <v>1832.32</v>
      </c>
      <c r="L263" s="21">
        <v>1957.19</v>
      </c>
      <c r="M263" s="21">
        <v>1764.23</v>
      </c>
      <c r="N263" s="21">
        <v>1779.62</v>
      </c>
      <c r="O263" s="21">
        <v>1829.3</v>
      </c>
      <c r="P263" s="21">
        <v>1826.13</v>
      </c>
      <c r="Q263" s="21">
        <v>6772.82</v>
      </c>
      <c r="R263" s="20">
        <v>118.26</v>
      </c>
      <c r="S263" s="20">
        <v>108.02</v>
      </c>
      <c r="T263" s="21">
        <v>121.54</v>
      </c>
      <c r="V263" s="1">
        <v>114.69</v>
      </c>
      <c r="W263" s="1">
        <v>121.24</v>
      </c>
      <c r="X263" s="1">
        <v>126.78</v>
      </c>
      <c r="Y263" s="1">
        <v>120.32</v>
      </c>
      <c r="Z263" s="1">
        <v>117.9</v>
      </c>
      <c r="AA263" s="1">
        <v>120.8</v>
      </c>
      <c r="AB263" s="1">
        <v>126.45</v>
      </c>
      <c r="AE263" s="1">
        <v>131.68</v>
      </c>
      <c r="AF263" s="1">
        <v>121.11</v>
      </c>
      <c r="AG263" s="1">
        <v>112.5</v>
      </c>
      <c r="AN263" s="1">
        <v>3945.32</v>
      </c>
      <c r="AO263" s="1">
        <v>30</v>
      </c>
      <c r="AP263" s="1">
        <v>4420</v>
      </c>
      <c r="AQ263" s="1">
        <v>4416.8500000000004</v>
      </c>
      <c r="AR263" s="1">
        <v>3875.95</v>
      </c>
      <c r="AS263" s="1">
        <v>4286.82</v>
      </c>
      <c r="AT263" s="1">
        <v>3900</v>
      </c>
      <c r="AU263" s="1">
        <v>3947.85</v>
      </c>
      <c r="AW263" s="1">
        <v>4339.8500000000004</v>
      </c>
      <c r="AX263" s="1">
        <v>111.14</v>
      </c>
      <c r="AY263" s="1">
        <v>3805.72</v>
      </c>
      <c r="AZ263" s="1">
        <v>4339.8500000000004</v>
      </c>
      <c r="BA263" s="1">
        <v>118.43</v>
      </c>
      <c r="BB263" s="1">
        <v>133.36000000000001</v>
      </c>
      <c r="BC263" s="1">
        <v>128.57</v>
      </c>
      <c r="BD263" s="1">
        <v>131.38</v>
      </c>
      <c r="BE263" s="1">
        <v>122</v>
      </c>
      <c r="BF263" s="1">
        <v>121.52</v>
      </c>
      <c r="BG263" s="1">
        <v>132.41</v>
      </c>
      <c r="BH263" s="1">
        <v>117.27</v>
      </c>
      <c r="BI263" s="1">
        <v>126.63</v>
      </c>
      <c r="BJ263" s="1">
        <v>131.35</v>
      </c>
      <c r="BK263" s="1">
        <v>117.34</v>
      </c>
      <c r="BL263" s="1">
        <v>119.24</v>
      </c>
      <c r="BN263" s="1">
        <v>118.47</v>
      </c>
    </row>
    <row r="264" spans="1:66" x14ac:dyDescent="0.3">
      <c r="A264" s="2"/>
      <c r="C264" s="14" t="str">
        <f t="shared" si="5"/>
        <v>20254</v>
      </c>
      <c r="D264" s="3">
        <v>45758</v>
      </c>
      <c r="E264" s="21">
        <v>1897.31</v>
      </c>
      <c r="F264" s="21">
        <v>1844.96</v>
      </c>
      <c r="G264" s="21">
        <v>1836.17</v>
      </c>
      <c r="H264" s="21">
        <v>1905.94</v>
      </c>
      <c r="I264" s="21">
        <v>1814.17</v>
      </c>
      <c r="J264" s="21">
        <v>1882.04</v>
      </c>
      <c r="K264" s="21">
        <v>1824.36</v>
      </c>
      <c r="L264" s="21">
        <v>1921.48</v>
      </c>
      <c r="M264" s="21">
        <v>1766.7</v>
      </c>
      <c r="N264" s="21">
        <v>1784.15</v>
      </c>
      <c r="O264" s="21">
        <v>1830.28</v>
      </c>
      <c r="P264" s="21">
        <v>1831.1</v>
      </c>
      <c r="Q264" s="21">
        <v>6789.3</v>
      </c>
      <c r="R264" s="20">
        <v>118.26</v>
      </c>
      <c r="S264" s="20">
        <v>106.78</v>
      </c>
      <c r="T264" s="21">
        <v>120.28</v>
      </c>
      <c r="V264" s="1">
        <v>114.96</v>
      </c>
      <c r="W264" s="1">
        <v>124.59</v>
      </c>
      <c r="X264" s="1">
        <v>126.78</v>
      </c>
      <c r="Y264" s="1">
        <v>120.51</v>
      </c>
      <c r="Z264" s="1">
        <v>121.61</v>
      </c>
      <c r="AA264" s="1">
        <v>120.85</v>
      </c>
      <c r="AB264" s="1">
        <v>126.69</v>
      </c>
      <c r="AE264" s="1">
        <v>131.88999999999999</v>
      </c>
      <c r="AF264" s="1">
        <v>119.63</v>
      </c>
      <c r="AG264" s="1">
        <v>111.46</v>
      </c>
      <c r="AN264" s="1">
        <v>3945.32</v>
      </c>
      <c r="AO264" s="1">
        <v>30</v>
      </c>
      <c r="AP264" s="1">
        <v>4420</v>
      </c>
      <c r="AQ264" s="1">
        <v>4416.8500000000004</v>
      </c>
      <c r="AR264" s="1">
        <v>3823.93</v>
      </c>
      <c r="AS264" s="1">
        <v>4265.6000000000004</v>
      </c>
      <c r="AT264" s="1">
        <v>3900</v>
      </c>
      <c r="AU264" s="1">
        <v>3913.08</v>
      </c>
      <c r="AW264" s="1">
        <v>4339.8500000000004</v>
      </c>
      <c r="AX264" s="1">
        <v>112.64</v>
      </c>
      <c r="AY264" s="1">
        <v>3816.85</v>
      </c>
      <c r="AZ264" s="1">
        <v>4339.8500000000004</v>
      </c>
      <c r="BA264" s="1">
        <v>118.43</v>
      </c>
      <c r="BB264" s="1">
        <v>133.05000000000001</v>
      </c>
      <c r="BC264" s="1">
        <v>129.22</v>
      </c>
      <c r="BD264" s="1">
        <v>130.09</v>
      </c>
      <c r="BE264" s="1">
        <v>121.57</v>
      </c>
      <c r="BF264" s="1">
        <v>121.52</v>
      </c>
      <c r="BG264" s="1">
        <v>132.41</v>
      </c>
      <c r="BH264" s="1">
        <v>116.6</v>
      </c>
      <c r="BI264" s="1">
        <v>126.53</v>
      </c>
      <c r="BJ264" s="1">
        <v>131.29</v>
      </c>
      <c r="BK264" s="1">
        <v>117.34</v>
      </c>
      <c r="BL264" s="1">
        <v>119.68</v>
      </c>
      <c r="BN264" s="1">
        <v>118.47</v>
      </c>
    </row>
    <row r="265" spans="1:66" x14ac:dyDescent="0.3">
      <c r="A265" s="2"/>
      <c r="C265" s="14" t="str">
        <f t="shared" si="5"/>
        <v>20254</v>
      </c>
      <c r="D265" s="3">
        <v>45757</v>
      </c>
      <c r="E265" s="21">
        <v>1907.24</v>
      </c>
      <c r="F265" s="21">
        <v>1786.03</v>
      </c>
      <c r="G265" s="21">
        <v>1811.46</v>
      </c>
      <c r="H265" s="21">
        <v>1951.16</v>
      </c>
      <c r="I265" s="21">
        <v>1805.88</v>
      </c>
      <c r="J265" s="21">
        <v>1882.04</v>
      </c>
      <c r="K265" s="21">
        <v>1836.3</v>
      </c>
      <c r="L265" s="21">
        <v>1830.1</v>
      </c>
      <c r="M265" s="21">
        <v>1763.28</v>
      </c>
      <c r="N265" s="21">
        <v>1778.63</v>
      </c>
      <c r="O265" s="21">
        <v>1838.29</v>
      </c>
      <c r="P265" s="21">
        <v>1841.2</v>
      </c>
      <c r="Q265" s="21">
        <v>6723.39</v>
      </c>
      <c r="R265" s="20">
        <v>118.92</v>
      </c>
      <c r="S265" s="20">
        <v>106.45</v>
      </c>
      <c r="T265" s="21">
        <v>118.05</v>
      </c>
      <c r="V265" s="1">
        <v>114.83</v>
      </c>
      <c r="W265" s="1">
        <v>121.6</v>
      </c>
      <c r="X265" s="1">
        <v>126.1</v>
      </c>
      <c r="Y265" s="1">
        <v>119.69</v>
      </c>
      <c r="Z265" s="1">
        <v>121.67</v>
      </c>
      <c r="AA265" s="1">
        <v>120.35</v>
      </c>
      <c r="AB265" s="1">
        <v>126.34</v>
      </c>
      <c r="AE265" s="1">
        <v>131.19999999999999</v>
      </c>
      <c r="AF265" s="1">
        <v>119.61</v>
      </c>
      <c r="AG265" s="1">
        <v>111.24</v>
      </c>
      <c r="AN265" s="1">
        <v>3945.32</v>
      </c>
      <c r="AO265" s="1">
        <v>30</v>
      </c>
      <c r="AP265" s="1">
        <v>4420</v>
      </c>
      <c r="AQ265" s="1">
        <v>4416.8500000000004</v>
      </c>
      <c r="AR265" s="1">
        <v>3823.93</v>
      </c>
      <c r="AS265" s="1">
        <v>4265.6000000000004</v>
      </c>
      <c r="AT265" s="1">
        <v>3900</v>
      </c>
      <c r="AU265" s="1">
        <v>3913.08</v>
      </c>
      <c r="AW265" s="1">
        <v>4250.83</v>
      </c>
      <c r="AX265" s="1">
        <v>112.64</v>
      </c>
      <c r="AY265" s="1">
        <v>3816.85</v>
      </c>
      <c r="AZ265" s="1">
        <v>4339.8500000000004</v>
      </c>
      <c r="BA265" s="1">
        <v>119.07</v>
      </c>
      <c r="BB265" s="1">
        <v>132.19</v>
      </c>
      <c r="BC265" s="1">
        <v>127</v>
      </c>
      <c r="BD265" s="1">
        <v>129.22999999999999</v>
      </c>
      <c r="BE265" s="1">
        <v>121.96</v>
      </c>
      <c r="BF265" s="1">
        <v>122.02</v>
      </c>
      <c r="BG265" s="1">
        <v>132.81</v>
      </c>
      <c r="BH265" s="1">
        <v>116.6</v>
      </c>
      <c r="BI265" s="1">
        <v>126.15</v>
      </c>
      <c r="BJ265" s="1">
        <v>131.80000000000001</v>
      </c>
      <c r="BK265" s="1">
        <v>117.34</v>
      </c>
      <c r="BL265" s="1">
        <v>118.84</v>
      </c>
      <c r="BN265" s="1">
        <v>118.47</v>
      </c>
    </row>
    <row r="266" spans="1:66" x14ac:dyDescent="0.3">
      <c r="A266" s="2"/>
      <c r="C266" s="14" t="str">
        <f t="shared" si="5"/>
        <v>20254</v>
      </c>
      <c r="D266" s="3">
        <v>45756</v>
      </c>
      <c r="E266" s="21">
        <v>1897.31</v>
      </c>
      <c r="F266" s="21">
        <v>1786.03</v>
      </c>
      <c r="G266" s="21">
        <v>1811.46</v>
      </c>
      <c r="H266" s="21">
        <v>1949.64</v>
      </c>
      <c r="I266" s="21">
        <v>1822.46</v>
      </c>
      <c r="J266" s="21">
        <v>1891.92</v>
      </c>
      <c r="K266" s="21">
        <v>1850.91</v>
      </c>
      <c r="L266" s="21">
        <v>1783.81</v>
      </c>
      <c r="M266" s="21">
        <v>1723.14</v>
      </c>
      <c r="N266" s="21">
        <v>1738.78</v>
      </c>
      <c r="O266" s="21">
        <v>1858.39</v>
      </c>
      <c r="P266" s="21">
        <v>1853.25</v>
      </c>
      <c r="Q266" s="21">
        <v>6723.39</v>
      </c>
      <c r="R266" s="20">
        <v>116.93</v>
      </c>
      <c r="S266" s="20">
        <v>106.38</v>
      </c>
      <c r="T266" s="21">
        <v>117.88</v>
      </c>
      <c r="V266" s="1">
        <v>114.05</v>
      </c>
      <c r="W266" s="1">
        <v>121.39</v>
      </c>
      <c r="X266" s="1">
        <v>125.88</v>
      </c>
      <c r="Y266" s="1">
        <v>120.69</v>
      </c>
      <c r="Z266" s="1">
        <v>121.67</v>
      </c>
      <c r="AA266" s="1">
        <v>118.19</v>
      </c>
      <c r="AB266" s="1">
        <v>126.3</v>
      </c>
      <c r="AE266" s="1">
        <v>131.28</v>
      </c>
      <c r="AF266" s="1">
        <v>120.42</v>
      </c>
      <c r="AG266" s="1">
        <v>110.25</v>
      </c>
      <c r="AL266" s="1">
        <v>30</v>
      </c>
      <c r="AN266" s="1">
        <v>3945.32</v>
      </c>
      <c r="AO266" s="1">
        <v>30</v>
      </c>
      <c r="AP266" s="1">
        <v>4392.5</v>
      </c>
      <c r="AQ266" s="1">
        <v>4416.8500000000004</v>
      </c>
      <c r="AR266" s="1">
        <v>3823.93</v>
      </c>
      <c r="AT266" s="1">
        <v>3900</v>
      </c>
      <c r="AU266" s="1">
        <v>3913.08</v>
      </c>
      <c r="AW266" s="1">
        <v>4250.83</v>
      </c>
      <c r="AX266" s="1">
        <v>112.64</v>
      </c>
      <c r="AY266" s="1">
        <v>3816.85</v>
      </c>
      <c r="AZ266" s="1">
        <v>4290</v>
      </c>
      <c r="BA266" s="1">
        <v>116.49</v>
      </c>
      <c r="BB266" s="1">
        <v>131.85</v>
      </c>
      <c r="BC266" s="1">
        <v>126.95</v>
      </c>
      <c r="BD266" s="1">
        <v>128.6</v>
      </c>
      <c r="BE266" s="1">
        <v>121.76</v>
      </c>
      <c r="BF266" s="1">
        <v>120.63</v>
      </c>
      <c r="BG266" s="1">
        <v>133.15</v>
      </c>
      <c r="BH266" s="1">
        <v>116.6</v>
      </c>
      <c r="BI266" s="1">
        <v>126.15</v>
      </c>
      <c r="BJ266" s="1">
        <v>131.69999999999999</v>
      </c>
      <c r="BK266" s="1">
        <v>116.68</v>
      </c>
      <c r="BL266" s="1">
        <v>119.18</v>
      </c>
      <c r="BN266" s="1">
        <v>117.47</v>
      </c>
    </row>
    <row r="267" spans="1:66" x14ac:dyDescent="0.3">
      <c r="A267" s="2"/>
      <c r="C267" s="14" t="str">
        <f t="shared" si="5"/>
        <v>20254</v>
      </c>
      <c r="D267" s="3">
        <v>45755</v>
      </c>
      <c r="E267" s="21">
        <v>1897.31</v>
      </c>
      <c r="F267" s="21">
        <v>1786.03</v>
      </c>
      <c r="G267" s="21">
        <v>1811.46</v>
      </c>
      <c r="H267" s="21">
        <v>1903.57</v>
      </c>
      <c r="I267" s="21">
        <v>1810.85</v>
      </c>
      <c r="J267" s="21">
        <v>1867.85</v>
      </c>
      <c r="K267" s="21">
        <v>1844.28</v>
      </c>
      <c r="L267" s="21">
        <v>1744.91</v>
      </c>
      <c r="M267" s="21">
        <v>1718.1</v>
      </c>
      <c r="N267" s="21">
        <v>1738.79</v>
      </c>
      <c r="O267" s="21">
        <v>1819.8</v>
      </c>
      <c r="P267" s="21">
        <v>1836.88</v>
      </c>
      <c r="Q267" s="21">
        <v>6822.98</v>
      </c>
      <c r="R267" s="20">
        <v>115.93</v>
      </c>
      <c r="S267" s="20">
        <v>106.26</v>
      </c>
      <c r="T267" s="21">
        <v>120.08</v>
      </c>
      <c r="V267" s="1">
        <v>113.49</v>
      </c>
      <c r="W267" s="1">
        <v>120.99</v>
      </c>
      <c r="X267" s="1">
        <v>124.55</v>
      </c>
      <c r="Y267" s="1">
        <v>118.13</v>
      </c>
      <c r="Z267" s="1">
        <v>119.75</v>
      </c>
      <c r="AA267" s="1">
        <v>118.06</v>
      </c>
      <c r="AB267" s="1">
        <v>123.89</v>
      </c>
      <c r="AE267" s="1">
        <v>130.91999999999999</v>
      </c>
      <c r="AF267" s="1">
        <v>120.4</v>
      </c>
      <c r="AG267" s="1">
        <v>109.07</v>
      </c>
      <c r="AL267" s="1">
        <v>30</v>
      </c>
      <c r="AO267" s="1">
        <v>30</v>
      </c>
      <c r="AP267" s="1">
        <v>4378.8900000000003</v>
      </c>
      <c r="AQ267" s="1">
        <v>4416.8500000000004</v>
      </c>
      <c r="AR267" s="1">
        <v>3823.93</v>
      </c>
      <c r="AS267" s="1">
        <v>4125.7299999999996</v>
      </c>
      <c r="AT267" s="1">
        <v>3900</v>
      </c>
      <c r="AU267" s="1">
        <v>3932.52</v>
      </c>
      <c r="AW267" s="1">
        <v>4294.6899999999996</v>
      </c>
      <c r="AX267" s="1">
        <v>111.59</v>
      </c>
      <c r="AY267" s="1">
        <v>3816.85</v>
      </c>
      <c r="AZ267" s="1">
        <v>4290</v>
      </c>
      <c r="BA267" s="1">
        <v>116.1</v>
      </c>
      <c r="BB267" s="1">
        <v>130.05000000000001</v>
      </c>
      <c r="BC267" s="1">
        <v>126.38</v>
      </c>
      <c r="BD267" s="1">
        <v>127.38</v>
      </c>
      <c r="BE267" s="1">
        <v>121.15</v>
      </c>
      <c r="BF267" s="1">
        <v>118.27</v>
      </c>
      <c r="BG267" s="1">
        <v>130.41</v>
      </c>
      <c r="BH267" s="1">
        <v>114.54</v>
      </c>
      <c r="BI267" s="1">
        <v>125.4</v>
      </c>
      <c r="BJ267" s="1">
        <v>130.94999999999999</v>
      </c>
      <c r="BK267" s="1">
        <v>116.34</v>
      </c>
      <c r="BL267" s="1">
        <v>117.43</v>
      </c>
      <c r="BN267" s="1">
        <v>116.97</v>
      </c>
    </row>
    <row r="268" spans="1:66" x14ac:dyDescent="0.3">
      <c r="A268" s="2"/>
      <c r="C268" s="14" t="str">
        <f t="shared" si="5"/>
        <v>20254</v>
      </c>
      <c r="D268" s="3">
        <v>45754</v>
      </c>
      <c r="E268" s="21">
        <v>1894.83</v>
      </c>
      <c r="F268" s="21">
        <v>1786.03</v>
      </c>
      <c r="G268" s="21">
        <v>1811.46</v>
      </c>
      <c r="H268" s="21">
        <v>1903.57</v>
      </c>
      <c r="I268" s="21">
        <v>1805.88</v>
      </c>
      <c r="J268" s="21">
        <v>1850.54</v>
      </c>
      <c r="K268" s="21">
        <v>1824.39</v>
      </c>
      <c r="L268" s="21">
        <v>1808.88</v>
      </c>
      <c r="M268" s="21">
        <v>1607.38</v>
      </c>
      <c r="N268" s="21">
        <v>1699.77</v>
      </c>
      <c r="O268" s="21">
        <v>1800.4</v>
      </c>
      <c r="P268" s="21">
        <v>1813.47</v>
      </c>
      <c r="Q268" s="21">
        <v>6786.06</v>
      </c>
      <c r="R268" s="20">
        <v>115.27</v>
      </c>
      <c r="S268" s="20">
        <v>103.1</v>
      </c>
      <c r="T268" s="21">
        <v>116.4</v>
      </c>
      <c r="V268" s="1">
        <v>112.05</v>
      </c>
      <c r="W268" s="1">
        <v>116.63</v>
      </c>
      <c r="X268" s="1">
        <v>123.66</v>
      </c>
      <c r="Y268" s="1">
        <v>117.13</v>
      </c>
      <c r="Z268" s="1">
        <v>118.53</v>
      </c>
      <c r="AA268" s="1">
        <v>117.76</v>
      </c>
      <c r="AB268" s="1">
        <v>123.39</v>
      </c>
      <c r="AE268" s="1">
        <v>129.61000000000001</v>
      </c>
      <c r="AF268" s="1">
        <v>122.03</v>
      </c>
      <c r="AG268" s="1">
        <v>107.85</v>
      </c>
      <c r="AL268" s="1">
        <v>30</v>
      </c>
      <c r="AN268" s="1">
        <v>4117.3</v>
      </c>
      <c r="AP268" s="1">
        <v>4378.8900000000003</v>
      </c>
      <c r="AQ268" s="1">
        <v>4278.3100000000004</v>
      </c>
      <c r="AR268" s="1">
        <v>3823.93</v>
      </c>
      <c r="AS268" s="1">
        <v>4149.29</v>
      </c>
      <c r="AU268" s="1">
        <v>3866.29</v>
      </c>
      <c r="AW268" s="1">
        <v>4243.43</v>
      </c>
      <c r="AX268" s="1">
        <v>112.09</v>
      </c>
      <c r="AY268" s="1">
        <v>3816.85</v>
      </c>
      <c r="AZ268" s="1">
        <v>4290</v>
      </c>
      <c r="BA268" s="1">
        <v>114.9</v>
      </c>
      <c r="BB268" s="1">
        <v>130.15</v>
      </c>
      <c r="BC268" s="1">
        <v>127.06</v>
      </c>
      <c r="BD268" s="1">
        <v>127.39</v>
      </c>
      <c r="BE268" s="1">
        <v>120.34</v>
      </c>
      <c r="BF268" s="1">
        <v>117.27</v>
      </c>
      <c r="BG268" s="1">
        <v>129.91</v>
      </c>
      <c r="BH268" s="1">
        <v>115.56</v>
      </c>
      <c r="BI268" s="1">
        <v>124.9</v>
      </c>
      <c r="BJ268" s="1">
        <v>130.44</v>
      </c>
      <c r="BK268" s="1">
        <v>115.68</v>
      </c>
      <c r="BL268" s="1">
        <v>116.93</v>
      </c>
      <c r="BN268" s="1">
        <v>115.98</v>
      </c>
    </row>
    <row r="269" spans="1:66" x14ac:dyDescent="0.3">
      <c r="A269" s="2"/>
      <c r="C269" s="14" t="str">
        <f t="shared" si="5"/>
        <v>20254</v>
      </c>
      <c r="D269" s="3">
        <v>45751</v>
      </c>
      <c r="E269" s="21">
        <v>1863.8</v>
      </c>
      <c r="F269" s="21">
        <v>1786.03</v>
      </c>
      <c r="G269" s="21">
        <v>1811.46</v>
      </c>
      <c r="H269" s="21">
        <v>1884.53</v>
      </c>
      <c r="I269" s="21">
        <v>1792.7</v>
      </c>
      <c r="J269" s="21">
        <v>1850.54</v>
      </c>
      <c r="K269" s="21">
        <v>1796.51</v>
      </c>
      <c r="L269" s="21">
        <v>1713.29</v>
      </c>
      <c r="M269" s="21">
        <v>1607.38</v>
      </c>
      <c r="N269" s="21">
        <v>1709.48</v>
      </c>
      <c r="O269" s="21">
        <v>1767.22</v>
      </c>
      <c r="P269" s="21">
        <v>1811.35</v>
      </c>
      <c r="Q269" s="21">
        <v>6761.06</v>
      </c>
      <c r="R269" s="20">
        <v>112.61</v>
      </c>
      <c r="S269" s="20">
        <v>101.01</v>
      </c>
      <c r="T269" s="21">
        <v>117.41</v>
      </c>
      <c r="V269" s="1">
        <v>111.82</v>
      </c>
      <c r="W269" s="1">
        <v>119.02</v>
      </c>
      <c r="X269" s="1">
        <v>122.88</v>
      </c>
      <c r="Y269" s="1">
        <v>115.47</v>
      </c>
      <c r="Z269" s="1">
        <v>115.63</v>
      </c>
      <c r="AA269" s="1">
        <v>115.93</v>
      </c>
      <c r="AB269" s="1">
        <v>122.35</v>
      </c>
      <c r="AC269" s="1">
        <v>112.79</v>
      </c>
      <c r="AE269" s="1">
        <v>127.44</v>
      </c>
      <c r="AF269" s="1">
        <v>122.4</v>
      </c>
      <c r="AG269" s="1">
        <v>107.04</v>
      </c>
      <c r="AL269" s="1">
        <v>30</v>
      </c>
      <c r="AN269" s="1">
        <v>4117.3</v>
      </c>
      <c r="AP269" s="1">
        <v>4330</v>
      </c>
      <c r="AQ269" s="1">
        <v>4278.3100000000004</v>
      </c>
      <c r="AR269" s="1">
        <v>3806.73</v>
      </c>
      <c r="AS269" s="1">
        <v>4193.24</v>
      </c>
      <c r="AT269" s="1">
        <v>4275.8500000000004</v>
      </c>
      <c r="AU269" s="1">
        <v>3907.39</v>
      </c>
      <c r="AW269" s="1">
        <v>4285.4799999999996</v>
      </c>
      <c r="AX269" s="1">
        <v>111.35</v>
      </c>
      <c r="AY269" s="1">
        <v>3778.4</v>
      </c>
      <c r="AZ269" s="1">
        <v>4290</v>
      </c>
      <c r="BA269" s="1">
        <v>114.9</v>
      </c>
      <c r="BB269" s="1">
        <v>128.11000000000001</v>
      </c>
      <c r="BC269" s="1">
        <v>123.23</v>
      </c>
      <c r="BD269" s="1">
        <v>126.67</v>
      </c>
      <c r="BE269" s="1">
        <v>118.92</v>
      </c>
      <c r="BF269" s="1">
        <v>115.78</v>
      </c>
      <c r="BG269" s="1">
        <v>128.44</v>
      </c>
      <c r="BH269" s="1">
        <v>115.21</v>
      </c>
      <c r="BI269" s="1">
        <v>124.9</v>
      </c>
      <c r="BJ269" s="1">
        <v>129.4</v>
      </c>
      <c r="BK269" s="1">
        <v>114.35</v>
      </c>
      <c r="BL269" s="1">
        <v>114.31</v>
      </c>
      <c r="BN269" s="1">
        <v>114.48</v>
      </c>
    </row>
    <row r="270" spans="1:66" x14ac:dyDescent="0.3">
      <c r="A270" s="2"/>
      <c r="C270" s="14" t="str">
        <f t="shared" si="5"/>
        <v>20254</v>
      </c>
      <c r="D270" s="3">
        <v>45750</v>
      </c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>
        <v>6718.16</v>
      </c>
      <c r="R270" s="20">
        <v>112.61</v>
      </c>
      <c r="S270" s="20">
        <v>102.29</v>
      </c>
      <c r="T270" s="21">
        <v>117.25</v>
      </c>
      <c r="V270" s="1">
        <v>111.7</v>
      </c>
      <c r="W270" s="1">
        <v>118.9</v>
      </c>
      <c r="X270" s="1">
        <v>123.55</v>
      </c>
      <c r="Y270" s="1">
        <v>115.06</v>
      </c>
      <c r="Z270" s="1">
        <v>115.7</v>
      </c>
      <c r="AA270" s="1">
        <v>115.76</v>
      </c>
      <c r="AB270" s="1">
        <v>123.44</v>
      </c>
      <c r="AC270" s="1">
        <v>113.69</v>
      </c>
      <c r="AE270" s="1">
        <v>127.39</v>
      </c>
      <c r="AF270" s="1">
        <v>121.65</v>
      </c>
      <c r="AG270" s="1">
        <v>108.22</v>
      </c>
      <c r="AL270" s="1">
        <v>30</v>
      </c>
      <c r="AN270" s="1">
        <v>4117.3</v>
      </c>
      <c r="AP270" s="1">
        <v>4294.29</v>
      </c>
      <c r="AQ270" s="1">
        <v>4278.3100000000004</v>
      </c>
      <c r="AR270" s="1">
        <v>3806.73</v>
      </c>
      <c r="AS270" s="1">
        <v>4193.24</v>
      </c>
      <c r="AT270" s="1">
        <v>4116.9399999999996</v>
      </c>
      <c r="AU270" s="1">
        <v>3907.39</v>
      </c>
      <c r="AW270" s="1">
        <v>4269.88</v>
      </c>
      <c r="AX270" s="1">
        <v>111.6</v>
      </c>
      <c r="AY270" s="1">
        <v>3778.4</v>
      </c>
      <c r="AZ270" s="1">
        <v>4290</v>
      </c>
      <c r="BA270" s="1">
        <v>115.68</v>
      </c>
      <c r="BB270" s="1">
        <v>128.12</v>
      </c>
      <c r="BC270" s="1">
        <v>122.96</v>
      </c>
      <c r="BD270" s="1">
        <v>125.74</v>
      </c>
      <c r="BE270" s="1">
        <v>119.31</v>
      </c>
      <c r="BF270" s="1">
        <v>115.78</v>
      </c>
      <c r="BG270" s="1">
        <v>128.49</v>
      </c>
      <c r="BH270" s="1">
        <v>115.65</v>
      </c>
      <c r="BI270" s="1">
        <v>124.9</v>
      </c>
      <c r="BJ270" s="1">
        <v>129.87</v>
      </c>
      <c r="BK270" s="1">
        <v>114.35</v>
      </c>
      <c r="BL270" s="1">
        <v>114.95</v>
      </c>
      <c r="BN270" s="1">
        <v>114.48</v>
      </c>
    </row>
    <row r="271" spans="1:66" x14ac:dyDescent="0.3">
      <c r="A271" s="2"/>
      <c r="C271" s="14" t="str">
        <f t="shared" si="5"/>
        <v>20254</v>
      </c>
      <c r="D271" s="3">
        <v>45749</v>
      </c>
      <c r="E271" s="21">
        <v>1910.75</v>
      </c>
      <c r="F271" s="21">
        <v>1804.15</v>
      </c>
      <c r="G271" s="21">
        <v>1860.89</v>
      </c>
      <c r="H271" s="21">
        <v>1907.69</v>
      </c>
      <c r="I271" s="21">
        <v>1789.22</v>
      </c>
      <c r="J271" s="21">
        <v>1851.17</v>
      </c>
      <c r="K271" s="21">
        <v>1811.13</v>
      </c>
      <c r="L271" s="21">
        <v>1748.99</v>
      </c>
      <c r="M271" s="21">
        <v>1642.53</v>
      </c>
      <c r="N271" s="21">
        <v>1740.5</v>
      </c>
      <c r="O271" s="21">
        <v>1795.29</v>
      </c>
      <c r="P271" s="21">
        <v>1853.38</v>
      </c>
      <c r="Q271" s="21">
        <v>6701.5</v>
      </c>
      <c r="R271" s="20">
        <v>113.27</v>
      </c>
      <c r="S271" s="20">
        <v>102.29</v>
      </c>
      <c r="T271" s="21">
        <v>118.17</v>
      </c>
      <c r="V271" s="1">
        <v>112.2</v>
      </c>
      <c r="W271" s="1">
        <v>119.5</v>
      </c>
      <c r="X271" s="1">
        <v>125.32</v>
      </c>
      <c r="Y271" s="1">
        <v>114.89</v>
      </c>
      <c r="Z271" s="1">
        <v>116.17</v>
      </c>
      <c r="AA271" s="1">
        <v>116.6</v>
      </c>
      <c r="AB271" s="1">
        <v>125.77</v>
      </c>
      <c r="AC271" s="1">
        <v>112.69</v>
      </c>
      <c r="AE271" s="1">
        <v>129.38</v>
      </c>
      <c r="AF271" s="1">
        <v>122.37</v>
      </c>
      <c r="AG271" s="1">
        <v>108.85</v>
      </c>
      <c r="AL271" s="1">
        <v>30</v>
      </c>
      <c r="AN271" s="1">
        <v>4117.3</v>
      </c>
      <c r="AP271" s="1">
        <v>4141.42</v>
      </c>
      <c r="AQ271" s="1">
        <v>4278.3100000000004</v>
      </c>
      <c r="AR271" s="1">
        <v>3839.73</v>
      </c>
      <c r="AS271" s="1">
        <v>4193.24</v>
      </c>
      <c r="AT271" s="1">
        <v>4116.9399999999996</v>
      </c>
      <c r="AU271" s="1">
        <v>3931.83</v>
      </c>
      <c r="AW271" s="1">
        <v>4269.88</v>
      </c>
      <c r="AX271" s="1">
        <v>112.13</v>
      </c>
      <c r="AY271" s="1">
        <v>3778.4</v>
      </c>
      <c r="AZ271" s="1">
        <v>4290</v>
      </c>
      <c r="BA271" s="1">
        <v>116.1</v>
      </c>
      <c r="BB271" s="1">
        <v>129.16</v>
      </c>
      <c r="BC271" s="1">
        <v>124.01</v>
      </c>
      <c r="BD271" s="1">
        <v>125.14</v>
      </c>
      <c r="BE271" s="1">
        <v>119.27</v>
      </c>
      <c r="BF271" s="1">
        <v>117.03</v>
      </c>
      <c r="BG271" s="1">
        <v>130.66</v>
      </c>
      <c r="BH271" s="1">
        <v>115.21</v>
      </c>
      <c r="BI271" s="1">
        <v>124.92</v>
      </c>
      <c r="BJ271" s="1">
        <v>129.86000000000001</v>
      </c>
      <c r="BK271" s="1">
        <v>113.68</v>
      </c>
      <c r="BL271" s="1">
        <v>114.75</v>
      </c>
      <c r="BN271" s="1">
        <v>113.98</v>
      </c>
    </row>
    <row r="272" spans="1:66" x14ac:dyDescent="0.3">
      <c r="A272" s="2"/>
      <c r="C272" s="14" t="str">
        <f t="shared" si="5"/>
        <v>20254</v>
      </c>
      <c r="D272" s="3">
        <v>45748</v>
      </c>
      <c r="E272" s="21">
        <v>1915.71</v>
      </c>
      <c r="F272" s="21">
        <v>1794.27</v>
      </c>
      <c r="G272" s="21">
        <v>1860.89</v>
      </c>
      <c r="H272" s="21">
        <v>1885.48</v>
      </c>
      <c r="I272" s="21">
        <v>1835.51</v>
      </c>
      <c r="J272" s="21">
        <v>1856.34</v>
      </c>
      <c r="K272" s="21">
        <v>1806.45</v>
      </c>
      <c r="L272" s="21">
        <v>1754.92</v>
      </c>
      <c r="M272" s="21">
        <v>1664.56</v>
      </c>
      <c r="N272" s="21">
        <v>1771.83</v>
      </c>
      <c r="O272" s="21">
        <v>1771.51</v>
      </c>
      <c r="P272" s="21">
        <v>1843.63</v>
      </c>
      <c r="Q272" s="21">
        <v>6710.89</v>
      </c>
      <c r="R272" s="20">
        <v>113.94</v>
      </c>
      <c r="S272" s="20">
        <v>103.69</v>
      </c>
      <c r="T272" s="21">
        <v>114.08</v>
      </c>
      <c r="V272" s="1">
        <v>111.8</v>
      </c>
      <c r="W272" s="1">
        <v>119.78</v>
      </c>
      <c r="X272" s="1">
        <v>125.21</v>
      </c>
      <c r="Y272" s="1">
        <v>114.43</v>
      </c>
      <c r="Z272" s="1">
        <v>114.34</v>
      </c>
      <c r="AA272" s="1">
        <v>117.56</v>
      </c>
      <c r="AB272" s="1">
        <v>126.01</v>
      </c>
      <c r="AC272" s="1">
        <v>113.38</v>
      </c>
      <c r="AE272" s="1">
        <v>129.04</v>
      </c>
      <c r="AF272" s="1">
        <v>122.46</v>
      </c>
      <c r="AG272" s="1">
        <v>108.75</v>
      </c>
      <c r="AL272" s="1">
        <v>30</v>
      </c>
      <c r="AN272" s="1">
        <v>4117.3</v>
      </c>
      <c r="AP272" s="1">
        <v>4091.9</v>
      </c>
      <c r="AQ272" s="1">
        <v>4268.32</v>
      </c>
      <c r="AR272" s="1">
        <v>3839.73</v>
      </c>
      <c r="AS272" s="1">
        <v>4160.33</v>
      </c>
      <c r="AT272" s="1">
        <v>4047.73</v>
      </c>
      <c r="AU272" s="1">
        <v>3933.76</v>
      </c>
      <c r="AW272" s="1">
        <v>4208.97</v>
      </c>
      <c r="AX272" s="1">
        <v>111.4</v>
      </c>
      <c r="AY272" s="1">
        <v>3778.4</v>
      </c>
      <c r="AZ272" s="1">
        <v>4290</v>
      </c>
      <c r="BA272" s="1">
        <v>114.72</v>
      </c>
      <c r="BB272" s="1">
        <v>128.97</v>
      </c>
      <c r="BC272" s="1">
        <v>123.34</v>
      </c>
      <c r="BD272" s="1">
        <v>125.51</v>
      </c>
      <c r="BE272" s="1">
        <v>119.55</v>
      </c>
      <c r="BF272" s="1">
        <v>117.53</v>
      </c>
      <c r="BG272" s="1">
        <v>130.09</v>
      </c>
      <c r="BH272" s="1">
        <v>115.87</v>
      </c>
      <c r="BI272" s="1">
        <v>124.92</v>
      </c>
      <c r="BJ272" s="1">
        <v>130.16999999999999</v>
      </c>
      <c r="BK272" s="1">
        <v>113.35</v>
      </c>
      <c r="BL272" s="1">
        <v>114.75</v>
      </c>
      <c r="BN272" s="1">
        <v>113.48</v>
      </c>
    </row>
    <row r="273" spans="1:66" x14ac:dyDescent="0.3">
      <c r="A273" s="2"/>
      <c r="C273" s="14" t="str">
        <f t="shared" si="5"/>
        <v>20253</v>
      </c>
      <c r="D273" s="3">
        <v>45747</v>
      </c>
      <c r="E273" s="21">
        <v>1923.94</v>
      </c>
      <c r="F273" s="21">
        <v>1795.07</v>
      </c>
      <c r="G273" s="21">
        <v>1874.2</v>
      </c>
      <c r="H273" s="21">
        <v>1914.14</v>
      </c>
      <c r="I273" s="21">
        <v>1847.98</v>
      </c>
      <c r="J273" s="21">
        <v>1850.21</v>
      </c>
      <c r="K273" s="21">
        <v>1810.85</v>
      </c>
      <c r="L273" s="21">
        <v>1755.64</v>
      </c>
      <c r="M273" s="21">
        <v>1663.23</v>
      </c>
      <c r="N273" s="21">
        <v>1770.35</v>
      </c>
      <c r="O273" s="21">
        <v>1794.44</v>
      </c>
      <c r="P273" s="21">
        <v>1848.94</v>
      </c>
      <c r="Q273" s="21">
        <v>6687.16</v>
      </c>
      <c r="R273" s="20">
        <v>113.96</v>
      </c>
      <c r="S273" s="20">
        <v>104.32</v>
      </c>
      <c r="T273" s="21">
        <v>116.58</v>
      </c>
      <c r="V273" s="1">
        <v>111.68</v>
      </c>
      <c r="W273" s="1">
        <v>119.17</v>
      </c>
      <c r="X273" s="1">
        <v>125.78</v>
      </c>
      <c r="Y273" s="1">
        <v>115.63</v>
      </c>
      <c r="Z273" s="1">
        <v>116.53</v>
      </c>
      <c r="AA273" s="1">
        <v>117.29</v>
      </c>
      <c r="AB273" s="1">
        <v>126.02</v>
      </c>
      <c r="AC273" s="1">
        <v>113.46</v>
      </c>
      <c r="AE273" s="1">
        <v>128.87</v>
      </c>
      <c r="AF273" s="1">
        <v>122.87</v>
      </c>
      <c r="AG273" s="1">
        <v>108.97</v>
      </c>
      <c r="AN273" s="1">
        <v>4026.66</v>
      </c>
      <c r="AP273" s="1">
        <v>4093.32</v>
      </c>
      <c r="AQ273" s="1">
        <v>4206.13</v>
      </c>
      <c r="AR273" s="1">
        <v>3899.92</v>
      </c>
      <c r="AS273" s="1">
        <v>4163.16</v>
      </c>
      <c r="AT273" s="1">
        <v>4045.61</v>
      </c>
      <c r="AU273" s="1">
        <v>3935.16</v>
      </c>
      <c r="AW273" s="1">
        <v>4180.33</v>
      </c>
      <c r="AX273" s="1">
        <v>110.52</v>
      </c>
      <c r="AY273" s="1">
        <v>3853.16</v>
      </c>
      <c r="AZ273" s="1">
        <v>4170.74</v>
      </c>
      <c r="BA273" s="1">
        <v>114.52</v>
      </c>
      <c r="BB273" s="1">
        <v>129.41</v>
      </c>
      <c r="BC273" s="1">
        <v>124.38</v>
      </c>
      <c r="BD273" s="1">
        <v>125.21</v>
      </c>
      <c r="BE273" s="1">
        <v>119.16</v>
      </c>
      <c r="BF273" s="1">
        <v>118.04</v>
      </c>
      <c r="BG273" s="1">
        <v>129.81</v>
      </c>
      <c r="BH273" s="1">
        <v>114.46</v>
      </c>
      <c r="BI273" s="1">
        <v>124.93</v>
      </c>
      <c r="BJ273" s="1">
        <v>130.22</v>
      </c>
      <c r="BK273" s="1">
        <v>114.35</v>
      </c>
      <c r="BL273" s="1">
        <v>115.15</v>
      </c>
      <c r="BN273" s="1">
        <v>113.98</v>
      </c>
    </row>
    <row r="274" spans="1:66" x14ac:dyDescent="0.3">
      <c r="A274" s="2"/>
      <c r="C274" s="14" t="str">
        <f t="shared" si="5"/>
        <v>20253</v>
      </c>
      <c r="D274" s="3">
        <v>45744</v>
      </c>
      <c r="E274" s="21">
        <v>1916.5</v>
      </c>
      <c r="F274" s="21">
        <v>1795.07</v>
      </c>
      <c r="G274" s="21">
        <v>1874.2</v>
      </c>
      <c r="H274" s="21">
        <v>1895.91</v>
      </c>
      <c r="I274" s="21">
        <v>1836.37</v>
      </c>
      <c r="J274" s="21">
        <v>1844.52</v>
      </c>
      <c r="K274" s="21">
        <v>1803.44</v>
      </c>
      <c r="L274" s="21">
        <v>1775.69</v>
      </c>
      <c r="M274" s="21">
        <v>1659.23</v>
      </c>
      <c r="N274" s="21">
        <v>1780.49</v>
      </c>
      <c r="O274" s="21">
        <v>1771.93</v>
      </c>
      <c r="P274" s="21">
        <v>1843.97</v>
      </c>
      <c r="Q274" s="21">
        <v>6487.71</v>
      </c>
      <c r="R274" s="20">
        <v>113.96</v>
      </c>
      <c r="S274" s="20">
        <v>104.32</v>
      </c>
      <c r="T274" s="21">
        <v>116.17</v>
      </c>
      <c r="V274" s="1">
        <v>112.08</v>
      </c>
      <c r="W274" s="1">
        <v>120.74</v>
      </c>
      <c r="X274" s="1">
        <v>125.67</v>
      </c>
      <c r="Y274" s="1">
        <v>115.02</v>
      </c>
      <c r="Z274" s="1">
        <v>116.03</v>
      </c>
      <c r="AA274" s="1">
        <v>117.13</v>
      </c>
      <c r="AB274" s="1">
        <v>126.02</v>
      </c>
      <c r="AC274" s="1">
        <v>113.67</v>
      </c>
      <c r="AE274" s="1">
        <v>128.66999999999999</v>
      </c>
      <c r="AF274" s="1">
        <v>122.79</v>
      </c>
      <c r="AG274" s="1">
        <v>109.76</v>
      </c>
      <c r="AN274" s="1">
        <v>4026.66</v>
      </c>
      <c r="AP274" s="1">
        <v>3971.34</v>
      </c>
      <c r="AQ274" s="1">
        <v>4206.13</v>
      </c>
      <c r="AR274" s="1">
        <v>3899.92</v>
      </c>
      <c r="AS274" s="1">
        <v>4163.16</v>
      </c>
      <c r="AT274" s="1">
        <v>4055.93</v>
      </c>
      <c r="AU274" s="1">
        <v>3988.03</v>
      </c>
      <c r="AW274" s="1">
        <v>4216.62</v>
      </c>
      <c r="AX274" s="1">
        <v>110.9</v>
      </c>
      <c r="AY274" s="1">
        <v>3835.67</v>
      </c>
      <c r="AZ274" s="1">
        <v>4170.74</v>
      </c>
      <c r="BA274" s="1">
        <v>113.92</v>
      </c>
      <c r="BB274" s="1">
        <v>129.36000000000001</v>
      </c>
      <c r="BC274" s="1">
        <v>123.67</v>
      </c>
      <c r="BD274" s="1">
        <v>125.86</v>
      </c>
      <c r="BE274" s="1">
        <v>119.78</v>
      </c>
      <c r="BF274" s="1">
        <v>117.71</v>
      </c>
      <c r="BG274" s="1">
        <v>130.12</v>
      </c>
      <c r="BH274" s="1">
        <v>114.85</v>
      </c>
      <c r="BI274" s="1">
        <v>124.81</v>
      </c>
      <c r="BJ274" s="1">
        <v>130.26</v>
      </c>
      <c r="BK274" s="1">
        <v>114.35</v>
      </c>
      <c r="BL274" s="1">
        <v>114.95</v>
      </c>
      <c r="BN274" s="1">
        <v>113.98</v>
      </c>
    </row>
    <row r="275" spans="1:66" x14ac:dyDescent="0.3">
      <c r="A275" s="2"/>
      <c r="C275" s="14" t="str">
        <f t="shared" si="5"/>
        <v>20253</v>
      </c>
      <c r="D275" s="3">
        <v>45743</v>
      </c>
      <c r="E275" s="21">
        <v>1921.47</v>
      </c>
      <c r="F275" s="21">
        <v>1795.52</v>
      </c>
      <c r="G275" s="21">
        <v>1874.2</v>
      </c>
      <c r="H275" s="21">
        <v>1857.43</v>
      </c>
      <c r="I275" s="21">
        <v>1809.91</v>
      </c>
      <c r="J275" s="21">
        <v>1870.58</v>
      </c>
      <c r="K275" s="21">
        <v>1772.31</v>
      </c>
      <c r="L275" s="21">
        <v>1821</v>
      </c>
      <c r="M275" s="21">
        <v>1631.13</v>
      </c>
      <c r="N275" s="21">
        <v>1812.96</v>
      </c>
      <c r="O275" s="21">
        <v>1776.81</v>
      </c>
      <c r="P275" s="21">
        <v>1828.54</v>
      </c>
      <c r="Q275" s="21">
        <v>6487.71</v>
      </c>
      <c r="R275" s="20">
        <v>114.45</v>
      </c>
      <c r="S275" s="20">
        <v>103</v>
      </c>
      <c r="T275" s="21">
        <v>117.2</v>
      </c>
      <c r="V275" s="1">
        <v>112.16</v>
      </c>
      <c r="W275" s="1">
        <v>118.99</v>
      </c>
      <c r="X275" s="1">
        <v>125.29</v>
      </c>
      <c r="Y275" s="1">
        <v>114.89</v>
      </c>
      <c r="Z275" s="1">
        <v>115.82</v>
      </c>
      <c r="AA275" s="1">
        <v>116.69</v>
      </c>
      <c r="AB275" s="1">
        <v>125.12</v>
      </c>
      <c r="AE275" s="1">
        <v>128.44999999999999</v>
      </c>
      <c r="AF275" s="1">
        <v>121.92</v>
      </c>
      <c r="AG275" s="1">
        <v>110.07</v>
      </c>
      <c r="AN275" s="1">
        <v>4026.66</v>
      </c>
      <c r="AP275" s="1">
        <v>3971.34</v>
      </c>
      <c r="AQ275" s="1">
        <v>4206.13</v>
      </c>
      <c r="AR275" s="1">
        <v>3854.78</v>
      </c>
      <c r="AS275" s="1">
        <v>4163.16</v>
      </c>
      <c r="AT275" s="1">
        <v>3987.48</v>
      </c>
      <c r="AU275" s="1">
        <v>3933.14</v>
      </c>
      <c r="AW275" s="1">
        <v>4159.49</v>
      </c>
      <c r="AX275" s="1">
        <v>111.35</v>
      </c>
      <c r="AY275" s="1">
        <v>3835.67</v>
      </c>
      <c r="AZ275" s="1">
        <v>4170.74</v>
      </c>
      <c r="BA275" s="1">
        <v>110.02</v>
      </c>
      <c r="BB275" s="1">
        <v>129.72</v>
      </c>
      <c r="BC275" s="1">
        <v>123.46</v>
      </c>
      <c r="BD275" s="1">
        <v>125.44</v>
      </c>
      <c r="BE275" s="1">
        <v>120.57</v>
      </c>
      <c r="BF275" s="1">
        <v>118.38</v>
      </c>
      <c r="BG275" s="1">
        <v>128.84</v>
      </c>
      <c r="BH275" s="1">
        <v>114.08</v>
      </c>
      <c r="BI275" s="1">
        <v>124.67</v>
      </c>
      <c r="BJ275" s="1">
        <v>130.38999999999999</v>
      </c>
      <c r="BK275" s="1">
        <v>114.75</v>
      </c>
      <c r="BL275" s="1">
        <v>114.72</v>
      </c>
      <c r="BN275" s="1">
        <v>113.68</v>
      </c>
    </row>
    <row r="276" spans="1:66" x14ac:dyDescent="0.3">
      <c r="A276" s="2"/>
      <c r="C276" s="14" t="str">
        <f t="shared" si="5"/>
        <v>20253</v>
      </c>
      <c r="D276" s="3">
        <v>45742</v>
      </c>
      <c r="E276" s="21">
        <v>1918.99</v>
      </c>
      <c r="F276" s="21">
        <v>1795.07</v>
      </c>
      <c r="G276" s="21">
        <v>1874.2</v>
      </c>
      <c r="H276" s="21">
        <v>1911</v>
      </c>
      <c r="I276" s="21">
        <v>1849.47</v>
      </c>
      <c r="J276" s="21">
        <v>1858.61</v>
      </c>
      <c r="K276" s="21">
        <v>1801.05</v>
      </c>
      <c r="L276" s="21">
        <v>1801.35</v>
      </c>
      <c r="M276" s="21">
        <v>1672.32</v>
      </c>
      <c r="N276" s="21">
        <v>1787.08</v>
      </c>
      <c r="O276" s="21">
        <v>1779.77</v>
      </c>
      <c r="P276" s="21">
        <v>1861.71</v>
      </c>
      <c r="Q276" s="21">
        <v>6487.71</v>
      </c>
      <c r="R276" s="20">
        <v>113.96</v>
      </c>
      <c r="S276" s="20">
        <v>103</v>
      </c>
      <c r="T276" s="21">
        <v>118.05</v>
      </c>
      <c r="V276" s="1">
        <v>112.52</v>
      </c>
      <c r="W276" s="1">
        <v>119.14</v>
      </c>
      <c r="X276" s="1">
        <v>125.45</v>
      </c>
      <c r="Y276" s="1">
        <v>114.89</v>
      </c>
      <c r="Z276" s="1">
        <v>115.56</v>
      </c>
      <c r="AA276" s="1">
        <v>117.66</v>
      </c>
      <c r="AB276" s="1">
        <v>126.13</v>
      </c>
      <c r="AE276" s="1">
        <v>128.18</v>
      </c>
      <c r="AF276" s="1">
        <v>121.66</v>
      </c>
      <c r="AG276" s="1">
        <v>109.32</v>
      </c>
      <c r="AN276" s="1">
        <v>4026.66</v>
      </c>
      <c r="AP276" s="1">
        <v>4055.03</v>
      </c>
      <c r="AR276" s="1">
        <v>3741.03</v>
      </c>
      <c r="AS276" s="1">
        <v>4163.16</v>
      </c>
      <c r="AT276" s="1">
        <v>4120.1899999999996</v>
      </c>
      <c r="AU276" s="1">
        <v>3866.51</v>
      </c>
      <c r="AW276" s="1">
        <v>4159.49</v>
      </c>
      <c r="AX276" s="1">
        <v>111.34</v>
      </c>
      <c r="AY276" s="1">
        <v>3835.67</v>
      </c>
      <c r="AZ276" s="1">
        <v>4170.74</v>
      </c>
      <c r="BA276" s="1">
        <v>113.85</v>
      </c>
      <c r="BB276" s="1">
        <v>128.72</v>
      </c>
      <c r="BC276" s="1">
        <v>123.8</v>
      </c>
      <c r="BD276" s="1">
        <v>125.33</v>
      </c>
      <c r="BE276" s="1">
        <v>120.24</v>
      </c>
      <c r="BF276" s="1">
        <v>117.38</v>
      </c>
      <c r="BG276" s="1">
        <v>129.22</v>
      </c>
      <c r="BH276" s="1">
        <v>114.26</v>
      </c>
      <c r="BI276" s="1">
        <v>124.93</v>
      </c>
      <c r="BJ276" s="1">
        <v>130.38999999999999</v>
      </c>
      <c r="BK276" s="1">
        <v>115.06</v>
      </c>
      <c r="BL276" s="1">
        <v>114.72</v>
      </c>
      <c r="BN276" s="1">
        <v>113.68</v>
      </c>
    </row>
    <row r="277" spans="1:66" x14ac:dyDescent="0.3">
      <c r="A277" s="2"/>
      <c r="C277" s="14" t="str">
        <f t="shared" si="5"/>
        <v>20253</v>
      </c>
      <c r="D277" s="3">
        <v>45741</v>
      </c>
      <c r="E277" s="21">
        <v>1925.19</v>
      </c>
      <c r="F277" s="21">
        <v>1795.52</v>
      </c>
      <c r="G277" s="21">
        <v>1874.2</v>
      </c>
      <c r="H277" s="21">
        <v>1946.11</v>
      </c>
      <c r="I277" s="21">
        <v>1855.41</v>
      </c>
      <c r="J277" s="21">
        <v>1884.45</v>
      </c>
      <c r="K277" s="21">
        <v>1801.05</v>
      </c>
      <c r="L277" s="21">
        <v>1819.48</v>
      </c>
      <c r="M277" s="21">
        <v>1694.99</v>
      </c>
      <c r="N277" s="21">
        <v>1789.74</v>
      </c>
      <c r="O277" s="21">
        <v>1780.54</v>
      </c>
      <c r="P277" s="21">
        <v>1861.71</v>
      </c>
      <c r="Q277" s="21">
        <v>6537.71</v>
      </c>
      <c r="R277" s="20">
        <v>114.6</v>
      </c>
      <c r="S277" s="20">
        <v>103.33</v>
      </c>
      <c r="T277" s="21">
        <v>118.86</v>
      </c>
      <c r="V277" s="1">
        <v>112.51</v>
      </c>
      <c r="W277" s="1">
        <v>121.4</v>
      </c>
      <c r="X277" s="1">
        <v>126.44</v>
      </c>
      <c r="Y277" s="1">
        <v>116.96</v>
      </c>
      <c r="Z277" s="1">
        <v>115.85</v>
      </c>
      <c r="AA277" s="1">
        <v>115.86</v>
      </c>
      <c r="AB277" s="1">
        <v>126.47</v>
      </c>
      <c r="AE277" s="1">
        <v>129.37</v>
      </c>
      <c r="AF277" s="1">
        <v>122.08</v>
      </c>
      <c r="AG277" s="1">
        <v>109.32</v>
      </c>
      <c r="AL277" s="1">
        <v>30</v>
      </c>
      <c r="AN277" s="1">
        <v>4026.66</v>
      </c>
      <c r="AP277" s="1">
        <v>4076.02</v>
      </c>
      <c r="AR277" s="1">
        <v>3741.03</v>
      </c>
      <c r="AS277" s="1">
        <v>4163.16</v>
      </c>
      <c r="AT277" s="1">
        <v>4094.91</v>
      </c>
      <c r="AU277" s="1">
        <v>3830.62</v>
      </c>
      <c r="AW277" s="1">
        <v>4074.65</v>
      </c>
      <c r="AX277" s="1">
        <v>111.61</v>
      </c>
      <c r="AY277" s="1">
        <v>3800.69</v>
      </c>
      <c r="AZ277" s="1">
        <v>4069.06</v>
      </c>
      <c r="BA277" s="1">
        <v>115.13</v>
      </c>
      <c r="BB277" s="1">
        <v>129.27000000000001</v>
      </c>
      <c r="BC277" s="1">
        <v>122.97</v>
      </c>
      <c r="BD277" s="1">
        <v>124.61</v>
      </c>
      <c r="BE277" s="1">
        <v>119.16</v>
      </c>
      <c r="BF277" s="1">
        <v>117.38</v>
      </c>
      <c r="BG277" s="1">
        <v>129</v>
      </c>
      <c r="BH277" s="1">
        <v>115.68</v>
      </c>
      <c r="BI277" s="1">
        <v>125.31</v>
      </c>
      <c r="BJ277" s="1">
        <v>130.35</v>
      </c>
      <c r="BK277" s="1">
        <v>115.99</v>
      </c>
      <c r="BL277" s="1">
        <v>116.08</v>
      </c>
      <c r="BN277" s="1">
        <v>115.34</v>
      </c>
    </row>
    <row r="278" spans="1:66" x14ac:dyDescent="0.3">
      <c r="A278" s="2"/>
      <c r="C278" s="14" t="str">
        <f t="shared" si="5"/>
        <v>20253</v>
      </c>
      <c r="D278" s="3">
        <v>45740</v>
      </c>
      <c r="E278" s="21">
        <v>1937.61</v>
      </c>
      <c r="F278" s="21">
        <v>1795.52</v>
      </c>
      <c r="G278" s="21">
        <v>1874.2</v>
      </c>
      <c r="H278" s="21">
        <v>1930.15</v>
      </c>
      <c r="I278" s="21">
        <v>1855.41</v>
      </c>
      <c r="J278" s="21">
        <v>1884.45</v>
      </c>
      <c r="K278" s="21">
        <v>1801.05</v>
      </c>
      <c r="L278" s="21">
        <v>1806.62</v>
      </c>
      <c r="M278" s="21">
        <v>1729.96</v>
      </c>
      <c r="N278" s="21">
        <v>1817.07</v>
      </c>
      <c r="O278" s="21">
        <v>1795.8</v>
      </c>
      <c r="P278" s="21">
        <v>1861.71</v>
      </c>
      <c r="Q278" s="21">
        <v>6512.99</v>
      </c>
      <c r="R278" s="20">
        <v>115.4</v>
      </c>
      <c r="S278" s="20">
        <v>108.33</v>
      </c>
      <c r="T278" s="21">
        <v>118.95</v>
      </c>
      <c r="V278" s="1">
        <v>112.62</v>
      </c>
      <c r="W278" s="1">
        <v>122.53</v>
      </c>
      <c r="X278" s="1">
        <v>126.33</v>
      </c>
      <c r="Y278" s="1">
        <v>117.53</v>
      </c>
      <c r="Z278" s="1">
        <v>118.63</v>
      </c>
      <c r="AA278" s="1">
        <v>116.67</v>
      </c>
      <c r="AB278" s="1">
        <v>126.58</v>
      </c>
      <c r="AE278" s="1">
        <v>129.57</v>
      </c>
      <c r="AF278" s="1">
        <v>122.05</v>
      </c>
      <c r="AG278" s="1">
        <v>111.32</v>
      </c>
      <c r="AL278" s="1">
        <v>30</v>
      </c>
      <c r="AN278" s="1">
        <v>4026.66</v>
      </c>
      <c r="AP278" s="1">
        <v>4125.78</v>
      </c>
      <c r="AQ278" s="1">
        <v>4091.88</v>
      </c>
      <c r="AR278" s="1">
        <v>3700.59</v>
      </c>
      <c r="AS278" s="1">
        <v>4163.16</v>
      </c>
      <c r="AT278" s="1">
        <v>4094.91</v>
      </c>
      <c r="AU278" s="1">
        <v>3729.11</v>
      </c>
      <c r="AX278" s="1">
        <v>112.4</v>
      </c>
      <c r="AY278" s="1">
        <v>3800.69</v>
      </c>
      <c r="AZ278" s="1">
        <v>4069.06</v>
      </c>
      <c r="BA278" s="1">
        <v>115.13</v>
      </c>
      <c r="BB278" s="1">
        <v>129.72999999999999</v>
      </c>
      <c r="BC278" s="1">
        <v>124.28</v>
      </c>
      <c r="BD278" s="1">
        <v>126.02</v>
      </c>
      <c r="BE278" s="1">
        <v>119.96</v>
      </c>
      <c r="BF278" s="1">
        <v>118.53</v>
      </c>
      <c r="BG278" s="1">
        <v>129</v>
      </c>
      <c r="BH278" s="1">
        <v>115.68</v>
      </c>
      <c r="BI278" s="1">
        <v>125.06</v>
      </c>
      <c r="BJ278" s="1">
        <v>130.35</v>
      </c>
      <c r="BK278" s="1">
        <v>116.66</v>
      </c>
      <c r="BL278" s="1">
        <v>116.67</v>
      </c>
      <c r="BN278" s="1">
        <v>116.34</v>
      </c>
    </row>
    <row r="279" spans="1:66" x14ac:dyDescent="0.3">
      <c r="A279" s="2"/>
      <c r="C279" s="14" t="str">
        <f t="shared" si="5"/>
        <v>20253</v>
      </c>
      <c r="D279" s="3">
        <v>45737</v>
      </c>
      <c r="E279" s="21">
        <v>1935.12</v>
      </c>
      <c r="F279" s="21">
        <v>1795.52</v>
      </c>
      <c r="G279" s="21">
        <v>1874.2</v>
      </c>
      <c r="H279" s="21">
        <v>1928.29</v>
      </c>
      <c r="I279" s="21">
        <v>1863.32</v>
      </c>
      <c r="J279" s="21">
        <v>1885.86</v>
      </c>
      <c r="K279" s="21">
        <v>1834.39</v>
      </c>
      <c r="L279" s="21">
        <v>1804.97</v>
      </c>
      <c r="M279" s="21">
        <v>1707.69</v>
      </c>
      <c r="N279" s="21">
        <v>1835.93</v>
      </c>
      <c r="O279" s="21">
        <v>1797.54</v>
      </c>
      <c r="P279" s="21">
        <v>1841.69</v>
      </c>
      <c r="Q279" s="21">
        <v>6619.2</v>
      </c>
      <c r="R279" s="20">
        <v>114.46</v>
      </c>
      <c r="S279" s="20">
        <v>108.17</v>
      </c>
      <c r="T279" s="21">
        <v>118.86</v>
      </c>
      <c r="V279" s="1">
        <v>112.17</v>
      </c>
      <c r="W279" s="1">
        <v>122.77</v>
      </c>
      <c r="X279" s="1">
        <v>126.16</v>
      </c>
      <c r="Y279" s="1">
        <v>117.03</v>
      </c>
      <c r="Z279" s="1">
        <v>117.65</v>
      </c>
      <c r="AA279" s="1">
        <v>116.27</v>
      </c>
      <c r="AB279" s="1">
        <v>126.6</v>
      </c>
      <c r="AE279" s="1">
        <v>129.57</v>
      </c>
      <c r="AF279" s="1">
        <v>122.75</v>
      </c>
      <c r="AG279" s="1">
        <v>113.78</v>
      </c>
      <c r="AL279" s="1">
        <v>30</v>
      </c>
      <c r="AN279" s="1">
        <v>4026.66</v>
      </c>
      <c r="AP279" s="1">
        <v>4075.52</v>
      </c>
      <c r="AQ279" s="1">
        <v>4091.88</v>
      </c>
      <c r="AR279" s="1">
        <v>3700.59</v>
      </c>
      <c r="AS279" s="1">
        <v>4163.16</v>
      </c>
      <c r="AT279" s="1">
        <v>4094.91</v>
      </c>
      <c r="AU279" s="1">
        <v>3705</v>
      </c>
      <c r="AW279" s="1">
        <v>4276.91</v>
      </c>
      <c r="AX279" s="1">
        <v>112.37</v>
      </c>
      <c r="AY279" s="1">
        <v>3863.63</v>
      </c>
      <c r="AZ279" s="1">
        <v>4069.06</v>
      </c>
      <c r="BA279" s="1">
        <v>115.17</v>
      </c>
      <c r="BB279" s="1">
        <v>128.99</v>
      </c>
      <c r="BC279" s="1">
        <v>123.78</v>
      </c>
      <c r="BD279" s="1">
        <v>125.71</v>
      </c>
      <c r="BE279" s="1">
        <v>120.8</v>
      </c>
      <c r="BF279" s="1">
        <v>117.81</v>
      </c>
      <c r="BG279" s="1">
        <v>128.15</v>
      </c>
      <c r="BH279" s="1">
        <v>116.41</v>
      </c>
      <c r="BI279" s="1">
        <v>124.68</v>
      </c>
      <c r="BJ279" s="1">
        <v>130.55000000000001</v>
      </c>
      <c r="BK279" s="1">
        <v>115.96</v>
      </c>
      <c r="BL279" s="1">
        <v>115.87</v>
      </c>
      <c r="BN279" s="1">
        <v>115.84</v>
      </c>
    </row>
    <row r="280" spans="1:66" x14ac:dyDescent="0.3">
      <c r="A280" s="2"/>
      <c r="C280" s="14" t="str">
        <f t="shared" si="5"/>
        <v>20253</v>
      </c>
      <c r="D280" s="3">
        <v>45736</v>
      </c>
      <c r="E280" s="21">
        <v>1936.3</v>
      </c>
      <c r="F280" s="21">
        <v>1796.74</v>
      </c>
      <c r="G280" s="21">
        <v>1875.6</v>
      </c>
      <c r="H280" s="21">
        <v>1917.88</v>
      </c>
      <c r="I280" s="21">
        <v>1864.72</v>
      </c>
      <c r="J280" s="21">
        <v>1910.93</v>
      </c>
      <c r="K280" s="21">
        <v>1878.22</v>
      </c>
      <c r="L280" s="21">
        <v>1784.09</v>
      </c>
      <c r="M280" s="21">
        <v>1692.72</v>
      </c>
      <c r="N280" s="21">
        <v>1808.98</v>
      </c>
      <c r="O280" s="21">
        <v>1812.18</v>
      </c>
      <c r="P280" s="21">
        <v>1853.75</v>
      </c>
      <c r="Q280" s="21">
        <v>6724.43</v>
      </c>
      <c r="R280" s="20">
        <v>113.98</v>
      </c>
      <c r="S280" s="20">
        <v>108.17</v>
      </c>
      <c r="T280" s="21">
        <v>120.01</v>
      </c>
      <c r="V280" s="1">
        <v>111.91</v>
      </c>
      <c r="W280" s="1">
        <v>125.02</v>
      </c>
      <c r="X280" s="1">
        <v>126.18</v>
      </c>
      <c r="Y280" s="1">
        <v>117.1</v>
      </c>
      <c r="Z280" s="1">
        <v>122.41</v>
      </c>
      <c r="AA280" s="1">
        <v>117.97</v>
      </c>
      <c r="AB280" s="1">
        <v>126.61</v>
      </c>
      <c r="AC280" s="1">
        <v>113.47</v>
      </c>
      <c r="AE280" s="1">
        <v>130.30000000000001</v>
      </c>
      <c r="AF280" s="1">
        <v>121.68</v>
      </c>
      <c r="AG280" s="1">
        <v>111.34</v>
      </c>
      <c r="AJ280" s="1">
        <v>30</v>
      </c>
      <c r="AL280" s="1">
        <v>30</v>
      </c>
      <c r="AN280" s="1">
        <v>4023.71</v>
      </c>
      <c r="AP280" s="1">
        <v>4036.67</v>
      </c>
      <c r="AQ280" s="1">
        <v>4088.88</v>
      </c>
      <c r="AR280" s="1">
        <v>3703.34</v>
      </c>
      <c r="AS280" s="1">
        <v>4160.1099999999997</v>
      </c>
      <c r="AT280" s="1">
        <v>4091.91</v>
      </c>
      <c r="AU280" s="1">
        <v>3705</v>
      </c>
      <c r="AW280" s="1">
        <v>4113.13</v>
      </c>
      <c r="AX280" s="1">
        <v>111.99</v>
      </c>
      <c r="AY280" s="1">
        <v>3797.9</v>
      </c>
      <c r="AZ280" s="1">
        <v>4014.77</v>
      </c>
      <c r="BA280" s="1">
        <v>115.15</v>
      </c>
      <c r="BB280" s="1">
        <v>129.82</v>
      </c>
      <c r="BC280" s="1">
        <v>124.25</v>
      </c>
      <c r="BD280" s="1">
        <v>125.81</v>
      </c>
      <c r="BE280" s="1">
        <v>119.27</v>
      </c>
      <c r="BF280" s="1">
        <v>118.8</v>
      </c>
      <c r="BG280" s="1">
        <v>128.71</v>
      </c>
      <c r="BH280" s="1">
        <v>115.61</v>
      </c>
      <c r="BI280" s="1">
        <v>124.71</v>
      </c>
      <c r="BJ280" s="1">
        <v>130.47999999999999</v>
      </c>
      <c r="BK280" s="1">
        <v>115.72</v>
      </c>
      <c r="BL280" s="1">
        <v>115.71</v>
      </c>
      <c r="BN280" s="1">
        <v>115.45</v>
      </c>
    </row>
    <row r="281" spans="1:66" x14ac:dyDescent="0.3">
      <c r="A281" s="2"/>
      <c r="C281" s="14" t="str">
        <f t="shared" si="5"/>
        <v>20253</v>
      </c>
      <c r="D281" s="3">
        <v>45735</v>
      </c>
      <c r="E281" s="21">
        <v>1907.73</v>
      </c>
      <c r="F281" s="21">
        <v>1841.69</v>
      </c>
      <c r="G281" s="21">
        <v>1895.4</v>
      </c>
      <c r="H281" s="21">
        <v>1916.67</v>
      </c>
      <c r="I281" s="21">
        <v>1895.4</v>
      </c>
      <c r="J281" s="21">
        <v>1902.36</v>
      </c>
      <c r="K281" s="21">
        <v>1908.07</v>
      </c>
      <c r="L281" s="21">
        <v>1789.11</v>
      </c>
      <c r="M281" s="21">
        <v>1721.49</v>
      </c>
      <c r="N281" s="21">
        <v>1850.99</v>
      </c>
      <c r="O281" s="21">
        <v>1797.86</v>
      </c>
      <c r="P281" s="21">
        <v>1878.82</v>
      </c>
      <c r="Q281" s="21">
        <v>6777.96</v>
      </c>
      <c r="R281" s="20">
        <v>113.32</v>
      </c>
      <c r="S281" s="20">
        <v>108.17</v>
      </c>
      <c r="T281" s="21">
        <v>117.47</v>
      </c>
      <c r="V281" s="1">
        <v>110.92</v>
      </c>
      <c r="W281" s="1">
        <v>123.01</v>
      </c>
      <c r="X281" s="1">
        <v>126.79</v>
      </c>
      <c r="Y281" s="1">
        <v>117.23</v>
      </c>
      <c r="Z281" s="1">
        <v>118.22</v>
      </c>
      <c r="AA281" s="1">
        <v>117.72</v>
      </c>
      <c r="AB281" s="1">
        <v>126.7</v>
      </c>
      <c r="AC281" s="1">
        <v>113.19</v>
      </c>
      <c r="AE281" s="1">
        <v>131.16999999999999</v>
      </c>
      <c r="AF281" s="1">
        <v>122.02</v>
      </c>
      <c r="AG281" s="1">
        <v>111.34</v>
      </c>
      <c r="AJ281" s="1">
        <v>30</v>
      </c>
      <c r="AL281" s="1">
        <v>30</v>
      </c>
      <c r="AN281" s="1">
        <v>4023.71</v>
      </c>
      <c r="AP281" s="1">
        <v>4036.67</v>
      </c>
      <c r="AQ281" s="1">
        <v>4044.55</v>
      </c>
      <c r="AR281" s="1">
        <v>3703.34</v>
      </c>
      <c r="AS281" s="1">
        <v>4160.1099999999997</v>
      </c>
      <c r="AT281" s="1">
        <v>4091.91</v>
      </c>
      <c r="AU281" s="1">
        <v>3705</v>
      </c>
      <c r="AW281" s="1">
        <v>4113.13</v>
      </c>
      <c r="AX281" s="1">
        <v>111.5</v>
      </c>
      <c r="AY281" s="1">
        <v>3797.9</v>
      </c>
      <c r="AZ281" s="1">
        <v>4014.77</v>
      </c>
      <c r="BA281" s="1">
        <v>114.04</v>
      </c>
      <c r="BB281" s="1">
        <v>128.66</v>
      </c>
      <c r="BC281" s="1">
        <v>124.48</v>
      </c>
      <c r="BD281" s="1">
        <v>125.24</v>
      </c>
      <c r="BE281" s="1">
        <v>118.78</v>
      </c>
      <c r="BF281" s="1">
        <v>118.3</v>
      </c>
      <c r="BG281" s="1">
        <v>130.22</v>
      </c>
      <c r="BH281" s="1">
        <v>115.61</v>
      </c>
      <c r="BI281" s="1">
        <v>125.08</v>
      </c>
      <c r="BJ281" s="1">
        <v>130.97999999999999</v>
      </c>
      <c r="BK281" s="1">
        <v>115.02</v>
      </c>
      <c r="BL281" s="1">
        <v>115.15</v>
      </c>
      <c r="BN281" s="1">
        <v>114.74</v>
      </c>
    </row>
    <row r="282" spans="1:66" x14ac:dyDescent="0.3">
      <c r="A282" s="2"/>
      <c r="C282" s="14" t="str">
        <f t="shared" si="5"/>
        <v>20253</v>
      </c>
      <c r="D282" s="3">
        <v>45734</v>
      </c>
      <c r="E282" s="21">
        <v>1923.88</v>
      </c>
      <c r="F282" s="21">
        <v>1841.78</v>
      </c>
      <c r="G282" s="21">
        <v>1887.98</v>
      </c>
      <c r="H282" s="21">
        <v>1985.66</v>
      </c>
      <c r="I282" s="21">
        <v>1872.29</v>
      </c>
      <c r="J282" s="21">
        <v>1903.19</v>
      </c>
      <c r="K282" s="21">
        <v>1889.26</v>
      </c>
      <c r="L282" s="21">
        <v>1742.78</v>
      </c>
      <c r="M282" s="21">
        <v>1688.17</v>
      </c>
      <c r="N282" s="21">
        <v>1850.87</v>
      </c>
      <c r="O282" s="21">
        <v>1842.78</v>
      </c>
      <c r="P282" s="21">
        <v>1849.5</v>
      </c>
      <c r="Q282" s="21">
        <v>6775.61</v>
      </c>
      <c r="R282" s="20">
        <v>113.98</v>
      </c>
      <c r="S282" s="20">
        <v>105.17</v>
      </c>
      <c r="T282" s="21">
        <v>119.57</v>
      </c>
      <c r="V282" s="1">
        <v>110.72</v>
      </c>
      <c r="W282" s="1">
        <v>123.34</v>
      </c>
      <c r="X282" s="1">
        <v>126.79</v>
      </c>
      <c r="Y282" s="1">
        <v>117.91</v>
      </c>
      <c r="Z282" s="1">
        <v>118.38</v>
      </c>
      <c r="AA282" s="1">
        <v>118.12</v>
      </c>
      <c r="AB282" s="1">
        <v>126.7</v>
      </c>
      <c r="AC282" s="1">
        <v>112.36</v>
      </c>
      <c r="AE282" s="1">
        <v>131.16999999999999</v>
      </c>
      <c r="AF282" s="1">
        <v>123.02</v>
      </c>
      <c r="AG282" s="1">
        <v>109.34</v>
      </c>
      <c r="AJ282" s="1">
        <v>30</v>
      </c>
      <c r="AN282" s="1">
        <v>4023.71</v>
      </c>
      <c r="AP282" s="1">
        <v>3975</v>
      </c>
      <c r="AQ282" s="1">
        <v>3947.94</v>
      </c>
      <c r="AR282" s="1">
        <v>3703.34</v>
      </c>
      <c r="AS282" s="1">
        <v>4152.53</v>
      </c>
      <c r="AT282" s="1">
        <v>4091.91</v>
      </c>
      <c r="AW282" s="1">
        <v>4113.13</v>
      </c>
      <c r="AX282" s="1">
        <v>110.37</v>
      </c>
      <c r="AY282" s="1">
        <v>3716.4</v>
      </c>
      <c r="AZ282" s="1">
        <v>4027.86</v>
      </c>
      <c r="BA282" s="1">
        <v>114.19</v>
      </c>
      <c r="BB282" s="1">
        <v>128.94</v>
      </c>
      <c r="BC282" s="1">
        <v>124.07</v>
      </c>
      <c r="BD282" s="1">
        <v>126</v>
      </c>
      <c r="BE282" s="1">
        <v>119.18</v>
      </c>
      <c r="BF282" s="1">
        <v>118.8</v>
      </c>
      <c r="BG282" s="1">
        <v>130.51</v>
      </c>
      <c r="BH282" s="1">
        <v>114.78</v>
      </c>
      <c r="BI282" s="1">
        <v>125.08</v>
      </c>
      <c r="BJ282" s="1">
        <v>130.97999999999999</v>
      </c>
      <c r="BK282" s="1">
        <v>116.47</v>
      </c>
      <c r="BL282" s="1">
        <v>116.54</v>
      </c>
      <c r="BN282" s="1">
        <v>116.45</v>
      </c>
    </row>
    <row r="283" spans="1:66" x14ac:dyDescent="0.3">
      <c r="A283" s="2"/>
      <c r="C283" s="14" t="str">
        <f t="shared" si="5"/>
        <v>20253</v>
      </c>
      <c r="D283" s="3">
        <v>45733</v>
      </c>
      <c r="E283" s="21">
        <v>1928.82</v>
      </c>
      <c r="F283" s="21">
        <v>1841.78</v>
      </c>
      <c r="G283" s="21">
        <v>1900.35</v>
      </c>
      <c r="H283" s="21">
        <v>1946.37</v>
      </c>
      <c r="I283" s="21">
        <v>1874.6</v>
      </c>
      <c r="J283" s="21">
        <v>1905.2</v>
      </c>
      <c r="K283" s="21">
        <v>1897.22</v>
      </c>
      <c r="L283" s="21">
        <v>1833.41</v>
      </c>
      <c r="M283" s="21">
        <v>1742.93</v>
      </c>
      <c r="N283" s="21">
        <v>1848.28</v>
      </c>
      <c r="O283" s="21">
        <v>1836.8</v>
      </c>
      <c r="P283" s="21">
        <v>1851.99</v>
      </c>
      <c r="Q283" s="21">
        <v>6775.61</v>
      </c>
      <c r="R283" s="20">
        <v>113.98</v>
      </c>
      <c r="S283" s="20">
        <v>105.17</v>
      </c>
      <c r="T283" s="21">
        <v>120.18</v>
      </c>
      <c r="V283" s="1">
        <v>111.02</v>
      </c>
      <c r="W283" s="1">
        <v>124.02</v>
      </c>
      <c r="X283" s="1">
        <v>126.79</v>
      </c>
      <c r="Y283" s="1">
        <v>118.88</v>
      </c>
      <c r="Z283" s="1">
        <v>118.51</v>
      </c>
      <c r="AA283" s="1">
        <v>117.58</v>
      </c>
      <c r="AB283" s="1">
        <v>126.7</v>
      </c>
      <c r="AC283" s="1">
        <v>112.91</v>
      </c>
      <c r="AE283" s="1">
        <v>131.16999999999999</v>
      </c>
      <c r="AF283" s="1">
        <v>123.29</v>
      </c>
      <c r="AG283" s="1">
        <v>109.34</v>
      </c>
      <c r="AJ283" s="1">
        <v>30</v>
      </c>
      <c r="AM283" s="1">
        <v>30</v>
      </c>
      <c r="AP283" s="1">
        <v>3975</v>
      </c>
      <c r="AQ283" s="1">
        <v>3947.94</v>
      </c>
      <c r="AR283" s="1">
        <v>3785</v>
      </c>
      <c r="AS283" s="1">
        <v>4137.38</v>
      </c>
      <c r="AT283" s="1">
        <v>4024.55</v>
      </c>
      <c r="AW283" s="1">
        <v>3992.56</v>
      </c>
      <c r="AX283" s="1">
        <v>110.36</v>
      </c>
      <c r="AY283" s="1">
        <v>3710.29</v>
      </c>
      <c r="AZ283" s="1">
        <v>4027.86</v>
      </c>
      <c r="BB283" s="1">
        <v>129.15</v>
      </c>
      <c r="BC283" s="1">
        <v>123.96</v>
      </c>
      <c r="BD283" s="1">
        <v>125.33</v>
      </c>
      <c r="BE283" s="1">
        <v>119.94</v>
      </c>
      <c r="BF283" s="1">
        <v>118.8</v>
      </c>
      <c r="BG283" s="1">
        <v>130.18</v>
      </c>
      <c r="BH283" s="1">
        <v>115.1</v>
      </c>
      <c r="BI283" s="1">
        <v>125.08</v>
      </c>
      <c r="BJ283" s="1">
        <v>130.97999999999999</v>
      </c>
      <c r="BK283" s="1">
        <v>115.42</v>
      </c>
      <c r="BL283" s="1">
        <v>115.57</v>
      </c>
      <c r="BN283" s="1">
        <v>115.21</v>
      </c>
    </row>
    <row r="284" spans="1:66" x14ac:dyDescent="0.3">
      <c r="A284" s="2"/>
      <c r="C284" s="14" t="str">
        <f t="shared" si="5"/>
        <v>20253</v>
      </c>
      <c r="D284" s="3">
        <v>45730</v>
      </c>
      <c r="E284" s="21">
        <v>1961.14</v>
      </c>
      <c r="F284" s="21">
        <v>1841.78</v>
      </c>
      <c r="G284" s="21">
        <v>1900.35</v>
      </c>
      <c r="H284" s="21">
        <v>1968.77</v>
      </c>
      <c r="I284" s="21">
        <v>1877.73</v>
      </c>
      <c r="J284" s="21">
        <v>1907.8</v>
      </c>
      <c r="K284" s="21">
        <v>1897.06</v>
      </c>
      <c r="L284" s="21">
        <v>1916.83</v>
      </c>
      <c r="M284" s="21">
        <v>1742.93</v>
      </c>
      <c r="N284" s="21">
        <v>1820.35</v>
      </c>
      <c r="O284" s="21">
        <v>1833.43</v>
      </c>
      <c r="P284" s="21">
        <v>1807.05</v>
      </c>
      <c r="Q284" s="21">
        <v>6800.36</v>
      </c>
      <c r="R284" s="20">
        <v>113.83</v>
      </c>
      <c r="S284" s="20">
        <v>104.43</v>
      </c>
      <c r="T284" s="21">
        <v>121.01</v>
      </c>
      <c r="V284" s="1">
        <v>111.38</v>
      </c>
      <c r="W284" s="1">
        <v>124.32</v>
      </c>
      <c r="X284" s="1">
        <v>127.18</v>
      </c>
      <c r="Y284" s="1">
        <v>118.96</v>
      </c>
      <c r="Z284" s="1">
        <v>118.6</v>
      </c>
      <c r="AA284" s="1">
        <v>116.42</v>
      </c>
      <c r="AB284" s="1">
        <v>126.9</v>
      </c>
      <c r="AE284" s="1">
        <v>131.55000000000001</v>
      </c>
      <c r="AF284" s="1">
        <v>121.64</v>
      </c>
      <c r="AG284" s="1">
        <v>106.99</v>
      </c>
      <c r="AJ284" s="1">
        <v>30</v>
      </c>
      <c r="AN284" s="1">
        <v>4023.71</v>
      </c>
      <c r="AP284" s="1">
        <v>3920</v>
      </c>
      <c r="AQ284" s="1">
        <v>3947.94</v>
      </c>
      <c r="AR284" s="1">
        <v>3785</v>
      </c>
      <c r="AS284" s="1">
        <v>4071.7</v>
      </c>
      <c r="AT284" s="1">
        <v>4024.55</v>
      </c>
      <c r="AU284" s="1">
        <v>3785.02</v>
      </c>
      <c r="AW284" s="1">
        <v>3940.36</v>
      </c>
      <c r="AX284" s="1">
        <v>110.54</v>
      </c>
      <c r="AY284" s="1">
        <v>3681.04</v>
      </c>
      <c r="AZ284" s="1">
        <v>4027.86</v>
      </c>
      <c r="BA284" s="1">
        <v>113.5</v>
      </c>
      <c r="BB284" s="1">
        <v>129.47999999999999</v>
      </c>
      <c r="BC284" s="1">
        <v>124.3</v>
      </c>
      <c r="BD284" s="1">
        <v>125.52</v>
      </c>
      <c r="BE284" s="1">
        <v>118.78</v>
      </c>
      <c r="BF284" s="1">
        <v>117.8</v>
      </c>
      <c r="BG284" s="1">
        <v>130.24</v>
      </c>
      <c r="BH284" s="1">
        <v>114.45</v>
      </c>
      <c r="BI284" s="1">
        <v>124.95</v>
      </c>
      <c r="BJ284" s="1">
        <v>130.15</v>
      </c>
      <c r="BK284" s="1">
        <v>115.99</v>
      </c>
      <c r="BL284" s="1">
        <v>115.82</v>
      </c>
      <c r="BN284" s="1">
        <v>115.88</v>
      </c>
    </row>
    <row r="285" spans="1:66" x14ac:dyDescent="0.3">
      <c r="A285" s="2"/>
      <c r="C285" s="14" t="str">
        <f t="shared" si="5"/>
        <v>20253</v>
      </c>
      <c r="D285" s="3">
        <v>45729</v>
      </c>
      <c r="E285" s="21">
        <v>1961.14</v>
      </c>
      <c r="F285" s="21">
        <v>1841.78</v>
      </c>
      <c r="G285" s="21">
        <v>1900.35</v>
      </c>
      <c r="H285" s="21">
        <v>1997.02</v>
      </c>
      <c r="I285" s="21">
        <v>1850.86</v>
      </c>
      <c r="J285" s="21">
        <v>1905.32</v>
      </c>
      <c r="K285" s="21">
        <v>1897.06</v>
      </c>
      <c r="L285" s="21">
        <v>1867.03</v>
      </c>
      <c r="M285" s="21">
        <v>1725.6</v>
      </c>
      <c r="N285" s="21">
        <v>1829.17</v>
      </c>
      <c r="O285" s="21">
        <v>1833.06</v>
      </c>
      <c r="P285" s="21">
        <v>1815.13</v>
      </c>
      <c r="Q285" s="21">
        <v>6812.6</v>
      </c>
      <c r="R285" s="20">
        <v>113.98</v>
      </c>
      <c r="S285" s="20">
        <v>104.13</v>
      </c>
      <c r="T285" s="21">
        <v>121.28</v>
      </c>
      <c r="V285" s="1">
        <v>111.82</v>
      </c>
      <c r="W285" s="1">
        <v>122.93</v>
      </c>
      <c r="X285" s="1">
        <v>127.23</v>
      </c>
      <c r="Y285" s="1">
        <v>118.56</v>
      </c>
      <c r="Z285" s="1">
        <v>118.79</v>
      </c>
      <c r="AA285" s="1">
        <v>117.32</v>
      </c>
      <c r="AB285" s="1">
        <v>127.15</v>
      </c>
      <c r="AE285" s="1">
        <v>131.77000000000001</v>
      </c>
      <c r="AF285" s="1">
        <v>122.29</v>
      </c>
      <c r="AG285" s="1">
        <v>107.18</v>
      </c>
      <c r="AJ285" s="1">
        <v>30</v>
      </c>
      <c r="AN285" s="1">
        <v>4023.71</v>
      </c>
      <c r="AP285" s="1">
        <v>3920</v>
      </c>
      <c r="AQ285" s="1">
        <v>3947.94</v>
      </c>
      <c r="AR285" s="1">
        <v>3785</v>
      </c>
      <c r="AS285" s="1">
        <v>4071.7</v>
      </c>
      <c r="AT285" s="1">
        <v>4051.5</v>
      </c>
      <c r="AU285" s="1">
        <v>3862.06</v>
      </c>
      <c r="AW285" s="1">
        <v>3940.36</v>
      </c>
      <c r="AX285" s="1">
        <v>110.53</v>
      </c>
      <c r="AY285" s="1">
        <v>3619.07</v>
      </c>
      <c r="AZ285" s="1">
        <v>4071.7</v>
      </c>
      <c r="BA285" s="1">
        <v>113.61</v>
      </c>
      <c r="BB285" s="1">
        <v>129.16999999999999</v>
      </c>
      <c r="BC285" s="1">
        <v>124.24</v>
      </c>
      <c r="BD285" s="1">
        <v>125.67</v>
      </c>
      <c r="BE285" s="1">
        <v>119.79</v>
      </c>
      <c r="BF285" s="1">
        <v>118.3</v>
      </c>
      <c r="BG285" s="1">
        <v>130.66999999999999</v>
      </c>
      <c r="BH285" s="1">
        <v>114.45</v>
      </c>
      <c r="BI285" s="1">
        <v>124.95</v>
      </c>
      <c r="BJ285" s="1">
        <v>130.15</v>
      </c>
      <c r="BK285" s="1">
        <v>116.72</v>
      </c>
      <c r="BL285" s="1">
        <v>116.88</v>
      </c>
      <c r="BN285" s="1">
        <v>116.85</v>
      </c>
    </row>
    <row r="286" spans="1:66" x14ac:dyDescent="0.3">
      <c r="A286" s="2"/>
      <c r="C286" s="14" t="str">
        <f t="shared" si="5"/>
        <v>20253</v>
      </c>
      <c r="D286" s="3">
        <v>45728</v>
      </c>
      <c r="E286" s="21">
        <v>1970.98</v>
      </c>
      <c r="F286" s="21">
        <v>1846.28</v>
      </c>
      <c r="G286" s="21">
        <v>1925.09</v>
      </c>
      <c r="H286" s="21">
        <v>2022.93</v>
      </c>
      <c r="I286" s="21">
        <v>1880.55</v>
      </c>
      <c r="J286" s="21">
        <v>1905.32</v>
      </c>
      <c r="K286" s="21">
        <v>1908.07</v>
      </c>
      <c r="L286" s="21">
        <v>1912.44</v>
      </c>
      <c r="M286" s="21">
        <v>1725.6</v>
      </c>
      <c r="N286" s="21">
        <v>1867.44</v>
      </c>
      <c r="O286" s="21">
        <v>1839.2</v>
      </c>
      <c r="P286" s="21">
        <v>1833.93</v>
      </c>
      <c r="Q286" s="21">
        <v>6812.6</v>
      </c>
      <c r="R286" s="20">
        <v>113.32</v>
      </c>
      <c r="S286" s="20">
        <v>104.13</v>
      </c>
      <c r="T286" s="21">
        <v>121.41</v>
      </c>
      <c r="V286" s="1">
        <v>112.02</v>
      </c>
      <c r="W286" s="1">
        <v>123.35</v>
      </c>
      <c r="X286" s="1">
        <v>127.01</v>
      </c>
      <c r="Y286" s="1">
        <v>118.86</v>
      </c>
      <c r="Z286" s="1">
        <v>119.57</v>
      </c>
      <c r="AA286" s="1">
        <v>117.32</v>
      </c>
      <c r="AB286" s="1">
        <v>127.14</v>
      </c>
      <c r="AE286" s="1">
        <v>131.77000000000001</v>
      </c>
      <c r="AF286" s="1">
        <v>121.95</v>
      </c>
      <c r="AG286" s="1">
        <v>107.07</v>
      </c>
      <c r="AJ286" s="1">
        <v>30</v>
      </c>
      <c r="AN286" s="1">
        <v>4023.71</v>
      </c>
      <c r="AP286" s="1">
        <v>3920</v>
      </c>
      <c r="AR286" s="1">
        <v>3785</v>
      </c>
      <c r="AS286" s="1">
        <v>4006.03</v>
      </c>
      <c r="AT286" s="1">
        <v>4051.5</v>
      </c>
      <c r="AU286" s="1">
        <v>3862.06</v>
      </c>
      <c r="AW286" s="1">
        <v>3940.36</v>
      </c>
      <c r="AX286" s="1">
        <v>110.77</v>
      </c>
      <c r="AY286" s="1">
        <v>3637.25</v>
      </c>
      <c r="AZ286" s="1">
        <v>4104.54</v>
      </c>
      <c r="BA286" s="1">
        <v>113.95</v>
      </c>
      <c r="BB286" s="1">
        <v>129.63999999999999</v>
      </c>
      <c r="BC286" s="1">
        <v>124.09</v>
      </c>
      <c r="BD286" s="1">
        <v>125.4</v>
      </c>
      <c r="BE286" s="1">
        <v>121.8</v>
      </c>
      <c r="BF286" s="1">
        <v>117.8</v>
      </c>
      <c r="BG286" s="1">
        <v>130.38</v>
      </c>
      <c r="BH286" s="1">
        <v>114.45</v>
      </c>
      <c r="BI286" s="1">
        <v>124.46</v>
      </c>
      <c r="BJ286" s="1">
        <v>130.15</v>
      </c>
      <c r="BK286" s="1">
        <v>116.69</v>
      </c>
      <c r="BL286" s="1">
        <v>116.75</v>
      </c>
      <c r="BN286" s="1">
        <v>116.99</v>
      </c>
    </row>
    <row r="287" spans="1:66" x14ac:dyDescent="0.3">
      <c r="A287" s="2"/>
      <c r="C287" s="14" t="str">
        <f t="shared" si="5"/>
        <v>20253</v>
      </c>
      <c r="D287" s="3">
        <v>45727</v>
      </c>
      <c r="E287" s="21">
        <v>1985.88</v>
      </c>
      <c r="F287" s="21">
        <v>1846.28</v>
      </c>
      <c r="G287" s="21">
        <v>1925.09</v>
      </c>
      <c r="H287" s="21">
        <v>2081.9</v>
      </c>
      <c r="I287" s="21">
        <v>1874.61</v>
      </c>
      <c r="J287" s="21">
        <v>1897.87</v>
      </c>
      <c r="K287" s="21">
        <v>1908.07</v>
      </c>
      <c r="L287" s="21">
        <v>1893.63</v>
      </c>
      <c r="M287" s="21">
        <v>1745.48</v>
      </c>
      <c r="N287" s="21">
        <v>1896.91</v>
      </c>
      <c r="O287" s="21">
        <v>1843.89</v>
      </c>
      <c r="P287" s="21">
        <v>1833.93</v>
      </c>
      <c r="Q287" s="21">
        <v>6837.6</v>
      </c>
      <c r="R287" s="20">
        <v>113.98</v>
      </c>
      <c r="S287" s="20">
        <v>103.73</v>
      </c>
      <c r="T287" s="21">
        <v>121.54</v>
      </c>
      <c r="V287" s="1">
        <v>112.79</v>
      </c>
      <c r="W287" s="1">
        <v>124.16</v>
      </c>
      <c r="X287" s="1">
        <v>126.9</v>
      </c>
      <c r="Y287" s="1">
        <v>119.95</v>
      </c>
      <c r="Z287" s="1">
        <v>120.7</v>
      </c>
      <c r="AA287" s="1">
        <v>117.78</v>
      </c>
      <c r="AB287" s="1">
        <v>127.15</v>
      </c>
      <c r="AC287" s="1">
        <v>111.86</v>
      </c>
      <c r="AE287" s="1">
        <v>131.57</v>
      </c>
      <c r="AF287" s="1">
        <v>124.31</v>
      </c>
      <c r="AG287" s="1">
        <v>107.18</v>
      </c>
      <c r="AJ287" s="1">
        <v>30</v>
      </c>
      <c r="AN287" s="1">
        <v>4023.71</v>
      </c>
      <c r="AP287" s="1">
        <v>4047</v>
      </c>
      <c r="AQ287" s="1">
        <v>4334.3999999999996</v>
      </c>
      <c r="AR287" s="1">
        <v>3785</v>
      </c>
      <c r="AS287" s="1">
        <v>4123.91</v>
      </c>
      <c r="AT287" s="1">
        <v>4024.55</v>
      </c>
      <c r="AU287" s="1">
        <v>3862.06</v>
      </c>
      <c r="AW287" s="1">
        <v>4046.45</v>
      </c>
      <c r="AX287" s="1">
        <v>110.76</v>
      </c>
      <c r="AY287" s="1">
        <v>3599.37</v>
      </c>
      <c r="AZ287" s="1">
        <v>4137.38</v>
      </c>
      <c r="BA287" s="1">
        <v>115.58</v>
      </c>
      <c r="BB287" s="1">
        <v>129.4</v>
      </c>
      <c r="BC287" s="1">
        <v>125.13</v>
      </c>
      <c r="BD287" s="1">
        <v>126.95</v>
      </c>
      <c r="BE287" s="1">
        <v>123.67</v>
      </c>
      <c r="BF287" s="1">
        <v>117.11</v>
      </c>
      <c r="BG287" s="1">
        <v>130.12</v>
      </c>
      <c r="BH287" s="1">
        <v>114.28</v>
      </c>
      <c r="BI287" s="1">
        <v>124.83</v>
      </c>
      <c r="BJ287" s="1">
        <v>131.63999999999999</v>
      </c>
      <c r="BK287" s="1">
        <v>117.35</v>
      </c>
      <c r="BL287" s="1">
        <v>116.95</v>
      </c>
      <c r="BN287" s="1">
        <v>116.49</v>
      </c>
    </row>
    <row r="288" spans="1:66" x14ac:dyDescent="0.3">
      <c r="A288" s="2"/>
      <c r="C288" s="14" t="str">
        <f t="shared" si="5"/>
        <v>20253</v>
      </c>
      <c r="D288" s="3">
        <v>45726</v>
      </c>
      <c r="E288" s="21">
        <v>1985.88</v>
      </c>
      <c r="F288" s="21">
        <v>1844.56</v>
      </c>
      <c r="G288" s="21">
        <v>1925.09</v>
      </c>
      <c r="H288" s="21">
        <v>2086.87</v>
      </c>
      <c r="I288" s="21">
        <v>1850.86</v>
      </c>
      <c r="J288" s="21">
        <v>1878.54</v>
      </c>
      <c r="K288" s="21">
        <v>1858.02</v>
      </c>
      <c r="L288" s="21">
        <v>1813.87</v>
      </c>
      <c r="M288" s="21">
        <v>1694.43</v>
      </c>
      <c r="N288" s="21">
        <v>1891.78</v>
      </c>
      <c r="O288" s="21">
        <v>1825.33</v>
      </c>
      <c r="P288" s="21">
        <v>1803.09</v>
      </c>
      <c r="Q288" s="21">
        <v>6837.6</v>
      </c>
      <c r="R288" s="20">
        <v>114.4</v>
      </c>
      <c r="S288" s="20">
        <v>104.13</v>
      </c>
      <c r="T288" s="21">
        <v>122.18</v>
      </c>
      <c r="V288" s="1">
        <v>113.34</v>
      </c>
      <c r="W288" s="1">
        <v>124.25</v>
      </c>
      <c r="X288" s="1">
        <v>127.31</v>
      </c>
      <c r="Y288" s="1">
        <v>120.89</v>
      </c>
      <c r="Z288" s="1">
        <v>122.59</v>
      </c>
      <c r="AA288" s="1">
        <v>117.59</v>
      </c>
      <c r="AB288" s="1">
        <v>126.81</v>
      </c>
      <c r="AE288" s="1">
        <v>131.57</v>
      </c>
      <c r="AF288" s="1">
        <v>123.8</v>
      </c>
      <c r="AG288" s="1">
        <v>107.51</v>
      </c>
      <c r="AJ288" s="1">
        <v>30</v>
      </c>
      <c r="AN288" s="1">
        <v>3874.69</v>
      </c>
      <c r="AP288" s="1">
        <v>4047</v>
      </c>
      <c r="AQ288" s="1">
        <v>4334.3999999999996</v>
      </c>
      <c r="AR288" s="1">
        <v>3785</v>
      </c>
      <c r="AS288" s="1">
        <v>4182.84</v>
      </c>
      <c r="AT288" s="1">
        <v>4091.91</v>
      </c>
      <c r="AU288" s="1">
        <v>3862.06</v>
      </c>
      <c r="AW288" s="1">
        <v>4093.6</v>
      </c>
      <c r="AX288" s="1">
        <v>110.75</v>
      </c>
      <c r="AY288" s="1">
        <v>3599.37</v>
      </c>
      <c r="AZ288" s="1">
        <v>4137.38</v>
      </c>
      <c r="BA288" s="1">
        <v>115.58</v>
      </c>
      <c r="BB288" s="1">
        <v>129.59</v>
      </c>
      <c r="BC288" s="1">
        <v>125.11</v>
      </c>
      <c r="BD288" s="1">
        <v>126.2</v>
      </c>
      <c r="BE288" s="1">
        <v>122.18</v>
      </c>
      <c r="BF288" s="1">
        <v>117.1</v>
      </c>
      <c r="BG288" s="1">
        <v>130.26</v>
      </c>
      <c r="BH288" s="1">
        <v>114.28</v>
      </c>
      <c r="BI288" s="1">
        <v>125</v>
      </c>
      <c r="BJ288" s="1">
        <v>130.94</v>
      </c>
      <c r="BK288" s="1">
        <v>118.02</v>
      </c>
      <c r="BL288" s="1">
        <v>117.75</v>
      </c>
      <c r="BN288" s="1">
        <v>117.48</v>
      </c>
    </row>
    <row r="289" spans="1:66" x14ac:dyDescent="0.3">
      <c r="A289" s="2"/>
      <c r="C289" s="14" t="str">
        <f t="shared" si="5"/>
        <v>20253</v>
      </c>
      <c r="D289" s="3">
        <v>45723</v>
      </c>
      <c r="E289" s="21">
        <v>1999.55</v>
      </c>
      <c r="F289" s="21">
        <v>1846.28</v>
      </c>
      <c r="G289" s="21">
        <v>1925.09</v>
      </c>
      <c r="H289" s="21">
        <v>2101.69</v>
      </c>
      <c r="I289" s="21">
        <v>1831.06</v>
      </c>
      <c r="J289" s="21">
        <v>1827.22</v>
      </c>
      <c r="K289" s="21">
        <v>1908.07</v>
      </c>
      <c r="L289" s="21">
        <v>1813.87</v>
      </c>
      <c r="M289" s="21">
        <v>1676.04</v>
      </c>
      <c r="N289" s="21">
        <v>1879.05</v>
      </c>
      <c r="O289" s="21">
        <v>1825.46</v>
      </c>
      <c r="P289" s="21">
        <v>1820.72</v>
      </c>
      <c r="Q289" s="21">
        <v>6837.6</v>
      </c>
      <c r="R289" s="20">
        <v>115.17</v>
      </c>
      <c r="S289" s="20">
        <v>105.21</v>
      </c>
      <c r="T289" s="21">
        <v>124.24</v>
      </c>
      <c r="V289" s="1">
        <v>111.18</v>
      </c>
      <c r="W289" s="1">
        <v>126.97</v>
      </c>
      <c r="X289" s="1">
        <v>126.79</v>
      </c>
      <c r="Y289" s="1">
        <v>121.44</v>
      </c>
      <c r="Z289" s="1">
        <v>126.2</v>
      </c>
      <c r="AA289" s="1">
        <v>117.96</v>
      </c>
      <c r="AB289" s="1">
        <v>126.37</v>
      </c>
      <c r="AE289" s="1">
        <v>131.57</v>
      </c>
      <c r="AF289" s="1">
        <v>120.65</v>
      </c>
      <c r="AG289" s="1">
        <v>107.55</v>
      </c>
      <c r="AP289" s="1">
        <v>4113.75</v>
      </c>
      <c r="AQ289" s="1">
        <v>4334.3999999999996</v>
      </c>
      <c r="AS289" s="1">
        <v>4182.84</v>
      </c>
      <c r="AT289" s="1">
        <v>4091.91</v>
      </c>
      <c r="AU289" s="1">
        <v>4016.14</v>
      </c>
      <c r="AW289" s="1">
        <v>4216.5200000000004</v>
      </c>
      <c r="AX289" s="1">
        <v>111.08</v>
      </c>
      <c r="AY289" s="1">
        <v>3586.74</v>
      </c>
      <c r="AZ289" s="1">
        <v>4137.38</v>
      </c>
      <c r="BA289" s="1">
        <v>117.03</v>
      </c>
      <c r="BB289" s="1">
        <v>130.22999999999999</v>
      </c>
      <c r="BC289" s="1">
        <v>128.47</v>
      </c>
      <c r="BD289" s="1">
        <v>128.35</v>
      </c>
      <c r="BE289" s="1">
        <v>122.1</v>
      </c>
      <c r="BF289" s="1">
        <v>118.16</v>
      </c>
      <c r="BG289" s="1">
        <v>130.46</v>
      </c>
      <c r="BH289" s="1">
        <v>116.79</v>
      </c>
      <c r="BI289" s="1">
        <v>124.83</v>
      </c>
      <c r="BJ289" s="1">
        <v>131.80000000000001</v>
      </c>
      <c r="BK289" s="1">
        <v>117.35</v>
      </c>
      <c r="BL289" s="1">
        <v>117.55</v>
      </c>
      <c r="BN289" s="1">
        <v>117.98</v>
      </c>
    </row>
    <row r="290" spans="1:66" x14ac:dyDescent="0.3">
      <c r="A290" s="2"/>
      <c r="C290" s="14" t="str">
        <f t="shared" si="5"/>
        <v>20253</v>
      </c>
      <c r="D290" s="3">
        <v>45722</v>
      </c>
      <c r="E290" s="21">
        <v>1999.55</v>
      </c>
      <c r="F290" s="21">
        <v>1844.56</v>
      </c>
      <c r="G290" s="21">
        <v>1925.09</v>
      </c>
      <c r="H290" s="21">
        <v>2123.39</v>
      </c>
      <c r="I290" s="21">
        <v>1812.92</v>
      </c>
      <c r="J290" s="21">
        <v>1843.51</v>
      </c>
      <c r="K290" s="21">
        <v>1844.27</v>
      </c>
      <c r="L290" s="21">
        <v>1784.18</v>
      </c>
      <c r="M290" s="21">
        <v>1685.58</v>
      </c>
      <c r="N290" s="21">
        <v>1850.07</v>
      </c>
      <c r="O290" s="21">
        <v>1787.93</v>
      </c>
      <c r="P290" s="21">
        <v>1803.09</v>
      </c>
      <c r="Q290" s="21">
        <v>6837.6</v>
      </c>
      <c r="R290" s="20">
        <v>113.47</v>
      </c>
      <c r="S290" s="20">
        <v>103.81</v>
      </c>
      <c r="T290" s="21">
        <v>123.7</v>
      </c>
      <c r="V290" s="1">
        <v>110.94</v>
      </c>
      <c r="W290" s="1">
        <v>126.37</v>
      </c>
      <c r="X290" s="1">
        <v>126.79</v>
      </c>
      <c r="Y290" s="1">
        <v>120.19</v>
      </c>
      <c r="Z290" s="1">
        <v>125.78</v>
      </c>
      <c r="AA290" s="1">
        <v>117.44</v>
      </c>
      <c r="AB290" s="1">
        <v>126.25</v>
      </c>
      <c r="AE290" s="1">
        <v>130.77000000000001</v>
      </c>
      <c r="AF290" s="1">
        <v>120.16</v>
      </c>
      <c r="AG290" s="1">
        <v>107.7</v>
      </c>
      <c r="AN290" s="1">
        <v>4163.51</v>
      </c>
      <c r="AP290" s="1">
        <v>4113.75</v>
      </c>
      <c r="AQ290" s="1">
        <v>4334.3999999999996</v>
      </c>
      <c r="AS290" s="1">
        <v>4145.8</v>
      </c>
      <c r="AW290" s="1">
        <v>4216.5200000000004</v>
      </c>
      <c r="AX290" s="1">
        <v>110.55</v>
      </c>
      <c r="AY290" s="1">
        <v>3594.82</v>
      </c>
      <c r="AZ290" s="1">
        <v>3982.92</v>
      </c>
      <c r="BA290" s="1">
        <v>113.82</v>
      </c>
      <c r="BB290" s="1">
        <v>129.52000000000001</v>
      </c>
      <c r="BC290" s="1">
        <v>125.38</v>
      </c>
      <c r="BD290" s="1">
        <v>126.93</v>
      </c>
      <c r="BE290" s="1">
        <v>121.34</v>
      </c>
      <c r="BF290" s="1">
        <v>116.46</v>
      </c>
      <c r="BG290" s="1">
        <v>130.82</v>
      </c>
      <c r="BH290" s="1">
        <v>113.99</v>
      </c>
      <c r="BI290" s="1">
        <v>124.83</v>
      </c>
      <c r="BJ290" s="1">
        <v>131.80000000000001</v>
      </c>
      <c r="BK290" s="1">
        <v>117.02</v>
      </c>
      <c r="BL290" s="1">
        <v>116.95</v>
      </c>
      <c r="BN290" s="1">
        <v>117.48</v>
      </c>
    </row>
    <row r="291" spans="1:66" x14ac:dyDescent="0.3">
      <c r="A291" s="2"/>
      <c r="C291" s="14" t="str">
        <f t="shared" si="5"/>
        <v>20253</v>
      </c>
      <c r="D291" s="3">
        <v>45721</v>
      </c>
      <c r="E291" s="21">
        <v>1999.55</v>
      </c>
      <c r="F291" s="21">
        <v>1849.06</v>
      </c>
      <c r="G291" s="21">
        <v>1925.09</v>
      </c>
      <c r="H291" s="21">
        <v>2095.11</v>
      </c>
      <c r="I291" s="21">
        <v>1866.7</v>
      </c>
      <c r="J291" s="21">
        <v>1838.61</v>
      </c>
      <c r="K291" s="21">
        <v>1908.07</v>
      </c>
      <c r="L291" s="21">
        <v>1840.24</v>
      </c>
      <c r="M291" s="21">
        <v>1687</v>
      </c>
      <c r="N291" s="21">
        <v>1688.67</v>
      </c>
      <c r="O291" s="21">
        <v>1791.66</v>
      </c>
      <c r="P291" s="21">
        <v>1833.93</v>
      </c>
      <c r="Q291" s="21">
        <v>6837.6</v>
      </c>
      <c r="R291" s="20">
        <v>112.61</v>
      </c>
      <c r="S291" s="20">
        <v>102.73</v>
      </c>
      <c r="T291" s="21">
        <v>122.66</v>
      </c>
      <c r="U291" s="1">
        <v>112.07</v>
      </c>
      <c r="V291" s="1">
        <v>110.77</v>
      </c>
      <c r="W291" s="1">
        <v>122.74</v>
      </c>
      <c r="X291" s="1">
        <v>126.57</v>
      </c>
      <c r="Y291" s="1">
        <v>120.76</v>
      </c>
      <c r="Z291" s="1">
        <v>123</v>
      </c>
      <c r="AA291" s="1">
        <v>116.87</v>
      </c>
      <c r="AB291" s="1">
        <v>125.81</v>
      </c>
      <c r="AE291" s="1">
        <v>131.16999999999999</v>
      </c>
      <c r="AF291" s="1">
        <v>123.3</v>
      </c>
      <c r="AG291" s="1">
        <v>106.04</v>
      </c>
      <c r="AN291" s="1">
        <v>4163.51</v>
      </c>
      <c r="AP291" s="1">
        <v>4126.3599999999997</v>
      </c>
      <c r="AQ291" s="1">
        <v>4334.3999999999996</v>
      </c>
      <c r="AR291" s="1">
        <v>3677.67</v>
      </c>
      <c r="AS291" s="1">
        <v>4145.8</v>
      </c>
      <c r="AT291" s="1">
        <v>4091.91</v>
      </c>
      <c r="AW291" s="1">
        <v>4364.71</v>
      </c>
      <c r="AX291" s="1">
        <v>110.34</v>
      </c>
      <c r="AY291" s="1">
        <v>3594.82</v>
      </c>
      <c r="AZ291" s="1">
        <v>3890.25</v>
      </c>
      <c r="BA291" s="1">
        <v>113.82</v>
      </c>
      <c r="BB291" s="1">
        <v>129.99</v>
      </c>
      <c r="BC291" s="1">
        <v>125.37</v>
      </c>
      <c r="BD291" s="1">
        <v>126.61</v>
      </c>
      <c r="BE291" s="1">
        <v>120.59</v>
      </c>
      <c r="BF291" s="1">
        <v>115.45</v>
      </c>
      <c r="BG291" s="1">
        <v>129.62</v>
      </c>
      <c r="BH291" s="1">
        <v>112.74</v>
      </c>
      <c r="BI291" s="1">
        <v>124.83</v>
      </c>
      <c r="BJ291" s="1">
        <v>129.66</v>
      </c>
      <c r="BK291" s="1">
        <v>116.69</v>
      </c>
      <c r="BL291" s="1">
        <v>117.15</v>
      </c>
      <c r="BN291" s="1">
        <v>116.99</v>
      </c>
    </row>
    <row r="292" spans="1:66" x14ac:dyDescent="0.3">
      <c r="A292" s="2"/>
      <c r="C292" s="14" t="str">
        <f t="shared" si="5"/>
        <v>20252</v>
      </c>
      <c r="D292" s="3">
        <v>45716</v>
      </c>
      <c r="E292" s="21">
        <v>2004.05</v>
      </c>
      <c r="F292" s="21">
        <v>1890.46</v>
      </c>
      <c r="G292" s="21">
        <v>1926.02</v>
      </c>
      <c r="H292" s="21">
        <v>2048.79</v>
      </c>
      <c r="I292" s="21">
        <v>1883.43</v>
      </c>
      <c r="J292" s="21">
        <v>1858.86</v>
      </c>
      <c r="K292" s="21">
        <v>1908.47</v>
      </c>
      <c r="L292" s="21">
        <v>1917.97</v>
      </c>
      <c r="M292" s="21">
        <v>1689.33</v>
      </c>
      <c r="N292" s="21">
        <v>1687.56</v>
      </c>
      <c r="O292" s="21">
        <v>1789.34</v>
      </c>
      <c r="P292" s="21">
        <v>1834.21</v>
      </c>
      <c r="Q292" s="21">
        <v>6862.92</v>
      </c>
      <c r="R292" s="20">
        <v>115.11</v>
      </c>
      <c r="S292" s="20">
        <v>103.93</v>
      </c>
      <c r="T292" s="21">
        <v>123.04</v>
      </c>
      <c r="U292" s="1">
        <v>112.07</v>
      </c>
      <c r="V292" s="1">
        <v>111.92</v>
      </c>
      <c r="W292" s="1">
        <v>125.89</v>
      </c>
      <c r="X292" s="1">
        <v>124.69</v>
      </c>
      <c r="Y292" s="1">
        <v>121.77</v>
      </c>
      <c r="Z292" s="1">
        <v>125.07</v>
      </c>
      <c r="AA292" s="1">
        <v>118.04</v>
      </c>
      <c r="AB292" s="1">
        <v>125.27</v>
      </c>
      <c r="AE292" s="1">
        <v>132</v>
      </c>
      <c r="AF292" s="1">
        <v>120.34</v>
      </c>
      <c r="AG292" s="1">
        <v>107.68</v>
      </c>
      <c r="AI292" s="1">
        <v>7</v>
      </c>
      <c r="AN292" s="1">
        <v>4131.26</v>
      </c>
      <c r="AP292" s="1">
        <v>4160</v>
      </c>
      <c r="AQ292" s="1">
        <v>4229.04</v>
      </c>
      <c r="AR292" s="1">
        <v>3675.87</v>
      </c>
      <c r="AS292" s="1">
        <v>4074.13</v>
      </c>
      <c r="AT292" s="1">
        <v>4102.75</v>
      </c>
      <c r="AU292" s="1">
        <v>3900</v>
      </c>
      <c r="AV292" s="1">
        <v>30</v>
      </c>
      <c r="AW292" s="1">
        <v>4125.37</v>
      </c>
      <c r="AX292" s="1">
        <v>110.1</v>
      </c>
      <c r="AY292" s="1">
        <v>3681.48</v>
      </c>
      <c r="AZ292" s="1">
        <v>3954.59</v>
      </c>
      <c r="BA292" s="1">
        <v>114.52</v>
      </c>
      <c r="BB292" s="1">
        <v>128.99</v>
      </c>
      <c r="BC292" s="1">
        <v>125.04</v>
      </c>
      <c r="BD292" s="1">
        <v>125.37</v>
      </c>
      <c r="BE292" s="1">
        <v>121.79</v>
      </c>
      <c r="BF292" s="1">
        <v>118.21</v>
      </c>
      <c r="BG292" s="1">
        <v>131.63999999999999</v>
      </c>
      <c r="BH292" s="1">
        <v>113.88</v>
      </c>
      <c r="BI292" s="1">
        <v>124.59</v>
      </c>
      <c r="BJ292" s="1">
        <v>128.72999999999999</v>
      </c>
      <c r="BK292" s="1">
        <v>118.02</v>
      </c>
      <c r="BL292" s="1">
        <v>117.55</v>
      </c>
      <c r="BN292" s="1">
        <v>118.49</v>
      </c>
    </row>
    <row r="293" spans="1:66" x14ac:dyDescent="0.3">
      <c r="A293" s="2"/>
      <c r="C293" s="14" t="str">
        <f t="shared" si="5"/>
        <v>20252</v>
      </c>
      <c r="D293" s="3">
        <v>45715</v>
      </c>
      <c r="E293" s="21">
        <v>2004.05</v>
      </c>
      <c r="F293" s="21">
        <v>1920.24</v>
      </c>
      <c r="G293" s="21">
        <v>1926.02</v>
      </c>
      <c r="H293" s="21">
        <v>2020.34</v>
      </c>
      <c r="I293" s="21">
        <v>1863.63</v>
      </c>
      <c r="J293" s="21">
        <v>1866.14</v>
      </c>
      <c r="K293" s="21">
        <v>1875.14</v>
      </c>
      <c r="L293" s="21">
        <v>1948.47</v>
      </c>
      <c r="M293" s="21">
        <v>1681.07</v>
      </c>
      <c r="N293" s="21">
        <v>1750.14</v>
      </c>
      <c r="O293" s="21">
        <v>1802.98</v>
      </c>
      <c r="P293" s="21">
        <v>1817.55</v>
      </c>
      <c r="Q293" s="21">
        <v>6862.92</v>
      </c>
      <c r="R293" s="20">
        <v>115.09</v>
      </c>
      <c r="S293" s="20">
        <v>102.71</v>
      </c>
      <c r="T293" s="21">
        <v>122.55</v>
      </c>
      <c r="U293" s="1">
        <v>111.44</v>
      </c>
      <c r="V293" s="1">
        <v>111.42</v>
      </c>
      <c r="W293" s="1">
        <v>125.66</v>
      </c>
      <c r="X293" s="1">
        <v>124.36</v>
      </c>
      <c r="Y293" s="1">
        <v>121.58</v>
      </c>
      <c r="Z293" s="1">
        <v>124.82</v>
      </c>
      <c r="AA293" s="1">
        <v>117.94</v>
      </c>
      <c r="AB293" s="1">
        <v>124.38</v>
      </c>
      <c r="AE293" s="1">
        <v>130.80000000000001</v>
      </c>
      <c r="AF293" s="1">
        <v>121.46</v>
      </c>
      <c r="AG293" s="1">
        <v>106.44</v>
      </c>
      <c r="AI293" s="1">
        <v>7</v>
      </c>
      <c r="AN293" s="1">
        <v>4101.04</v>
      </c>
      <c r="AP293" s="1">
        <v>4160</v>
      </c>
      <c r="AQ293" s="1">
        <v>4229.04</v>
      </c>
      <c r="AR293" s="1">
        <v>3675.87</v>
      </c>
      <c r="AS293" s="1">
        <v>4074.76</v>
      </c>
      <c r="AT293" s="1">
        <v>4109.18</v>
      </c>
      <c r="AU293" s="1">
        <v>3900</v>
      </c>
      <c r="AV293" s="1">
        <v>30</v>
      </c>
      <c r="AW293" s="1">
        <v>4125.37</v>
      </c>
      <c r="AX293" s="1">
        <v>110.79</v>
      </c>
      <c r="AY293" s="1">
        <v>3705.77</v>
      </c>
      <c r="AZ293" s="1">
        <v>3790.32</v>
      </c>
      <c r="BA293" s="1">
        <v>113.88</v>
      </c>
      <c r="BB293" s="1">
        <v>128.84</v>
      </c>
      <c r="BC293" s="1">
        <v>124.37</v>
      </c>
      <c r="BD293" s="1">
        <v>123.94</v>
      </c>
      <c r="BE293" s="1">
        <v>121.77</v>
      </c>
      <c r="BF293" s="1">
        <v>117.93</v>
      </c>
      <c r="BG293" s="1">
        <v>129.85</v>
      </c>
      <c r="BH293" s="1">
        <v>113.75</v>
      </c>
      <c r="BI293" s="1">
        <v>124.22</v>
      </c>
      <c r="BJ293" s="1">
        <v>129.72</v>
      </c>
      <c r="BK293" s="1">
        <v>117.29</v>
      </c>
      <c r="BL293" s="1">
        <v>117.97</v>
      </c>
      <c r="BN293" s="1">
        <v>118.36</v>
      </c>
    </row>
    <row r="294" spans="1:66" x14ac:dyDescent="0.3">
      <c r="A294" s="2"/>
      <c r="C294" s="14" t="str">
        <f t="shared" si="5"/>
        <v>20252</v>
      </c>
      <c r="D294" s="3">
        <v>45714</v>
      </c>
      <c r="E294" s="21">
        <v>1986.65</v>
      </c>
      <c r="F294" s="21">
        <v>1920.24</v>
      </c>
      <c r="G294" s="21">
        <v>1926.02</v>
      </c>
      <c r="H294" s="21">
        <v>2020.34</v>
      </c>
      <c r="I294" s="21">
        <v>1887.4</v>
      </c>
      <c r="J294" s="21">
        <v>1867.84</v>
      </c>
      <c r="K294" s="21">
        <v>1875.14</v>
      </c>
      <c r="L294" s="21">
        <v>1956.81</v>
      </c>
      <c r="M294" s="21">
        <v>1608.07</v>
      </c>
      <c r="N294" s="21">
        <v>1783.26</v>
      </c>
      <c r="O294" s="21">
        <v>1777.06</v>
      </c>
      <c r="P294" s="21">
        <v>1817.55</v>
      </c>
      <c r="Q294" s="21">
        <v>6862.92</v>
      </c>
      <c r="R294" s="20">
        <v>114.23</v>
      </c>
      <c r="S294" s="20">
        <v>102.21</v>
      </c>
      <c r="T294" s="21">
        <v>122.24</v>
      </c>
      <c r="U294" s="1">
        <v>111.44</v>
      </c>
      <c r="V294" s="1">
        <v>111.32</v>
      </c>
      <c r="W294" s="1">
        <v>124.84</v>
      </c>
      <c r="X294" s="1">
        <v>124.36</v>
      </c>
      <c r="Y294" s="1">
        <v>120.71</v>
      </c>
      <c r="Z294" s="1">
        <v>123.75</v>
      </c>
      <c r="AA294" s="1">
        <v>117.37</v>
      </c>
      <c r="AB294" s="1">
        <v>124.38</v>
      </c>
      <c r="AE294" s="1">
        <v>130.30000000000001</v>
      </c>
      <c r="AF294" s="1">
        <v>120.74</v>
      </c>
      <c r="AG294" s="1">
        <v>106.24</v>
      </c>
      <c r="AI294" s="1">
        <v>7</v>
      </c>
      <c r="AJ294" s="1">
        <v>30</v>
      </c>
      <c r="AN294" s="1">
        <v>4101.04</v>
      </c>
      <c r="AP294" s="1">
        <v>4170</v>
      </c>
      <c r="AQ294" s="1">
        <v>4252.49</v>
      </c>
      <c r="AR294" s="1">
        <v>3800</v>
      </c>
      <c r="AS294" s="1">
        <v>4074.76</v>
      </c>
      <c r="AT294" s="1">
        <v>4109.18</v>
      </c>
      <c r="AU294" s="1">
        <v>3900</v>
      </c>
      <c r="AV294" s="1">
        <v>30</v>
      </c>
      <c r="AW294" s="1">
        <v>4125.37</v>
      </c>
      <c r="AX294" s="1">
        <v>112.98</v>
      </c>
      <c r="AY294" s="1">
        <v>3705.77</v>
      </c>
      <c r="AZ294" s="1">
        <v>3790.32</v>
      </c>
      <c r="BA294" s="1">
        <v>115.14</v>
      </c>
      <c r="BB294" s="1">
        <v>127.57</v>
      </c>
      <c r="BC294" s="1">
        <v>123.64</v>
      </c>
      <c r="BD294" s="1">
        <v>124.22</v>
      </c>
      <c r="BE294" s="1">
        <v>121.36</v>
      </c>
      <c r="BF294" s="1">
        <v>117.07</v>
      </c>
      <c r="BG294" s="1">
        <v>129.85</v>
      </c>
      <c r="BH294" s="1">
        <v>114.99</v>
      </c>
      <c r="BI294" s="1">
        <v>124.22</v>
      </c>
      <c r="BJ294" s="1">
        <v>130.22</v>
      </c>
      <c r="BK294" s="1">
        <v>115.69</v>
      </c>
      <c r="BL294" s="1">
        <v>116.15</v>
      </c>
      <c r="BN294" s="1">
        <v>116.24</v>
      </c>
    </row>
    <row r="295" spans="1:66" x14ac:dyDescent="0.3">
      <c r="A295" s="2"/>
      <c r="C295" s="14" t="str">
        <f t="shared" si="5"/>
        <v>20252</v>
      </c>
      <c r="D295" s="3">
        <v>45713</v>
      </c>
      <c r="E295" s="21">
        <v>1976.7</v>
      </c>
      <c r="F295" s="21">
        <v>1948.07</v>
      </c>
      <c r="G295" s="21">
        <v>1955.72</v>
      </c>
      <c r="H295" s="21">
        <v>2058.1999999999998</v>
      </c>
      <c r="I295" s="21">
        <v>1869.5</v>
      </c>
      <c r="J295" s="21">
        <v>1852.17</v>
      </c>
      <c r="K295" s="21">
        <v>1845.08</v>
      </c>
      <c r="L295" s="21">
        <v>2010.42</v>
      </c>
      <c r="M295" s="21">
        <v>1593.61</v>
      </c>
      <c r="N295" s="21">
        <v>1793.53</v>
      </c>
      <c r="O295" s="21">
        <v>1742.33</v>
      </c>
      <c r="P295" s="21">
        <v>1800.66</v>
      </c>
      <c r="Q295" s="21">
        <v>6862.92</v>
      </c>
      <c r="R295" s="20">
        <v>114.21</v>
      </c>
      <c r="S295" s="20">
        <v>102.21</v>
      </c>
      <c r="T295" s="21">
        <v>122.38</v>
      </c>
      <c r="U295" s="1">
        <v>111.44</v>
      </c>
      <c r="V295" s="1">
        <v>112.52</v>
      </c>
      <c r="W295" s="1">
        <v>124.15</v>
      </c>
      <c r="X295" s="1">
        <v>124.36</v>
      </c>
      <c r="Y295" s="1">
        <v>120.88</v>
      </c>
      <c r="Z295" s="1">
        <v>123.71</v>
      </c>
      <c r="AA295" s="1">
        <v>117.43</v>
      </c>
      <c r="AB295" s="1">
        <v>124.26</v>
      </c>
      <c r="AE295" s="1">
        <v>130.88999999999999</v>
      </c>
      <c r="AF295" s="1">
        <v>120.12</v>
      </c>
      <c r="AG295" s="1">
        <v>105.93</v>
      </c>
      <c r="AI295" s="1">
        <v>7</v>
      </c>
      <c r="AJ295" s="1">
        <v>30</v>
      </c>
      <c r="AN295" s="1">
        <v>4101.04</v>
      </c>
      <c r="AP295" s="1">
        <v>4170</v>
      </c>
      <c r="AQ295" s="1">
        <v>4218.3</v>
      </c>
      <c r="AR295" s="1">
        <v>3800</v>
      </c>
      <c r="AS295" s="1">
        <v>3999.86</v>
      </c>
      <c r="AT295" s="1">
        <v>4181.46</v>
      </c>
      <c r="AU295" s="1">
        <v>3943.48</v>
      </c>
      <c r="AW295" s="1">
        <v>4036.79</v>
      </c>
      <c r="AX295" s="1">
        <v>112.28</v>
      </c>
      <c r="AY295" s="1">
        <v>3702.03</v>
      </c>
      <c r="AZ295" s="1">
        <v>3790.32</v>
      </c>
      <c r="BA295" s="1">
        <v>112.04</v>
      </c>
      <c r="BB295" s="1">
        <v>127.27</v>
      </c>
      <c r="BC295" s="1">
        <v>123.59</v>
      </c>
      <c r="BD295" s="1">
        <v>124.83</v>
      </c>
      <c r="BE295" s="1">
        <v>121.25</v>
      </c>
      <c r="BF295" s="1">
        <v>117.05</v>
      </c>
      <c r="BG295" s="1">
        <v>130.24</v>
      </c>
      <c r="BH295" s="1">
        <v>113.38</v>
      </c>
      <c r="BI295" s="1">
        <v>123.85</v>
      </c>
      <c r="BJ295" s="1">
        <v>130.05000000000001</v>
      </c>
      <c r="BK295" s="1">
        <v>115.69</v>
      </c>
      <c r="BL295" s="1">
        <v>116.15</v>
      </c>
      <c r="BN295" s="1">
        <v>116.24</v>
      </c>
    </row>
    <row r="296" spans="1:66" x14ac:dyDescent="0.3">
      <c r="A296" s="2"/>
      <c r="C296" s="14" t="str">
        <f t="shared" si="5"/>
        <v>20252</v>
      </c>
      <c r="D296" s="3">
        <v>45712</v>
      </c>
      <c r="E296" s="21">
        <v>1976.71</v>
      </c>
      <c r="F296" s="21">
        <v>1974.7</v>
      </c>
      <c r="G296" s="21">
        <v>1963.15</v>
      </c>
      <c r="H296" s="21">
        <v>2005.47</v>
      </c>
      <c r="I296" s="21">
        <v>1899.28</v>
      </c>
      <c r="J296" s="21">
        <v>1874.76</v>
      </c>
      <c r="K296" s="21">
        <v>1875.14</v>
      </c>
      <c r="L296" s="21"/>
      <c r="M296" s="21">
        <v>1593.61</v>
      </c>
      <c r="N296" s="21">
        <v>1749.28</v>
      </c>
      <c r="O296" s="21">
        <v>1768.91</v>
      </c>
      <c r="P296" s="21">
        <v>1817.55</v>
      </c>
      <c r="Q296" s="21">
        <v>6862.92</v>
      </c>
      <c r="R296" s="20">
        <v>113.08</v>
      </c>
      <c r="S296" s="20">
        <v>102.33</v>
      </c>
      <c r="T296" s="21">
        <v>121.97</v>
      </c>
      <c r="U296" s="1">
        <v>111.44</v>
      </c>
      <c r="V296" s="1">
        <v>112.66</v>
      </c>
      <c r="W296" s="1">
        <v>123.84</v>
      </c>
      <c r="X296" s="1">
        <v>124.36</v>
      </c>
      <c r="Y296" s="1">
        <v>119.77</v>
      </c>
      <c r="Z296" s="1">
        <v>123.32</v>
      </c>
      <c r="AA296" s="1">
        <v>117.27</v>
      </c>
      <c r="AB296" s="1">
        <v>124.27</v>
      </c>
      <c r="AE296" s="1">
        <v>131.46</v>
      </c>
      <c r="AF296" s="1">
        <v>122.33</v>
      </c>
      <c r="AG296" s="1">
        <v>106.2</v>
      </c>
      <c r="AI296" s="1">
        <v>7</v>
      </c>
      <c r="AJ296" s="1">
        <v>30</v>
      </c>
      <c r="AN296" s="1">
        <v>4101.04</v>
      </c>
      <c r="AP296" s="1">
        <v>4185</v>
      </c>
      <c r="AQ296" s="1">
        <v>4291.88</v>
      </c>
      <c r="AR296" s="1">
        <v>3800</v>
      </c>
      <c r="AS296" s="1">
        <v>4069.71</v>
      </c>
      <c r="AT296" s="1">
        <v>4285.59</v>
      </c>
      <c r="AU296" s="1">
        <v>3943.48</v>
      </c>
      <c r="AW296" s="1">
        <v>3999.9</v>
      </c>
      <c r="AX296" s="1">
        <v>110.81</v>
      </c>
      <c r="AY296" s="1">
        <v>3769.7</v>
      </c>
      <c r="AZ296" s="1">
        <v>3944.49</v>
      </c>
      <c r="BA296" s="1">
        <v>113.57</v>
      </c>
      <c r="BB296" s="1">
        <v>128.5</v>
      </c>
      <c r="BC296" s="1">
        <v>123.34</v>
      </c>
      <c r="BD296" s="1">
        <v>122.97</v>
      </c>
      <c r="BE296" s="1">
        <v>121.82</v>
      </c>
      <c r="BF296" s="1">
        <v>116.17</v>
      </c>
      <c r="BG296" s="1">
        <v>130.24</v>
      </c>
      <c r="BH296" s="1">
        <v>112.66</v>
      </c>
      <c r="BI296" s="1">
        <v>123.85</v>
      </c>
      <c r="BJ296" s="1">
        <v>130.05000000000001</v>
      </c>
      <c r="BK296" s="1">
        <v>115.36</v>
      </c>
      <c r="BL296" s="1">
        <v>115.55</v>
      </c>
      <c r="BN296" s="1">
        <v>115.74</v>
      </c>
    </row>
    <row r="297" spans="1:66" x14ac:dyDescent="0.3">
      <c r="A297" s="2"/>
      <c r="C297" s="14" t="str">
        <f t="shared" si="5"/>
        <v>20252</v>
      </c>
      <c r="D297" s="3">
        <v>45709</v>
      </c>
      <c r="E297" s="21">
        <v>1977.94</v>
      </c>
      <c r="F297" s="21">
        <v>1980.48</v>
      </c>
      <c r="G297" s="21">
        <v>1968.1</v>
      </c>
      <c r="H297" s="21">
        <v>2016.08</v>
      </c>
      <c r="I297" s="21">
        <v>1899.28</v>
      </c>
      <c r="J297" s="21">
        <v>1880.47</v>
      </c>
      <c r="K297" s="21">
        <v>1875.14</v>
      </c>
      <c r="L297" s="21">
        <v>1809.36</v>
      </c>
      <c r="M297" s="21">
        <v>1591.72</v>
      </c>
      <c r="N297" s="21">
        <v>1763.45</v>
      </c>
      <c r="O297" s="21">
        <v>1760.94</v>
      </c>
      <c r="P297" s="21">
        <v>1812.53</v>
      </c>
      <c r="Q297" s="21">
        <v>6812.92</v>
      </c>
      <c r="R297" s="20">
        <v>112.63</v>
      </c>
      <c r="S297" s="20">
        <v>102.67</v>
      </c>
      <c r="T297" s="21">
        <v>122.11</v>
      </c>
      <c r="U297" s="1">
        <v>111.44</v>
      </c>
      <c r="V297" s="1">
        <v>111.89</v>
      </c>
      <c r="W297" s="1">
        <v>121.05</v>
      </c>
      <c r="X297" s="1">
        <v>124.25</v>
      </c>
      <c r="Y297" s="1">
        <v>119.43</v>
      </c>
      <c r="Z297" s="1">
        <v>117.29</v>
      </c>
      <c r="AA297" s="1">
        <v>116.56</v>
      </c>
      <c r="AB297" s="1">
        <v>123.82</v>
      </c>
      <c r="AE297" s="1">
        <v>131.87</v>
      </c>
      <c r="AF297" s="1">
        <v>122.7</v>
      </c>
      <c r="AG297" s="1">
        <v>105.42</v>
      </c>
      <c r="AI297" s="1">
        <v>15</v>
      </c>
      <c r="AJ297" s="1">
        <v>30</v>
      </c>
      <c r="AK297" s="1">
        <v>7</v>
      </c>
      <c r="AN297" s="1">
        <v>4096.1499999999996</v>
      </c>
      <c r="AP297" s="1">
        <v>4308</v>
      </c>
      <c r="AQ297" s="1">
        <v>4291.88</v>
      </c>
      <c r="AR297" s="1">
        <v>3800</v>
      </c>
      <c r="AS297" s="1">
        <v>4191.3900000000003</v>
      </c>
      <c r="AT297" s="1">
        <v>4493.8500000000004</v>
      </c>
      <c r="AU297" s="1">
        <v>3941.31</v>
      </c>
      <c r="AW297" s="1">
        <v>3994.98</v>
      </c>
      <c r="AX297" s="1">
        <v>110.31</v>
      </c>
      <c r="AY297" s="1">
        <v>3781.9</v>
      </c>
      <c r="AZ297" s="1">
        <v>3982.23</v>
      </c>
      <c r="BA297" s="1">
        <v>113.57</v>
      </c>
      <c r="BB297" s="1">
        <v>128.13</v>
      </c>
      <c r="BC297" s="1">
        <v>123.25</v>
      </c>
      <c r="BD297" s="1">
        <v>124.76</v>
      </c>
      <c r="BE297" s="1">
        <v>121.58</v>
      </c>
      <c r="BF297" s="1">
        <v>115.42</v>
      </c>
      <c r="BG297" s="1">
        <v>131.04</v>
      </c>
      <c r="BH297" s="1">
        <v>113.16</v>
      </c>
      <c r="BI297" s="1">
        <v>123.85</v>
      </c>
      <c r="BJ297" s="1">
        <v>129.72</v>
      </c>
      <c r="BK297" s="1">
        <v>115.02</v>
      </c>
      <c r="BL297" s="1">
        <v>115.16</v>
      </c>
      <c r="BN297" s="1">
        <v>114.99</v>
      </c>
    </row>
    <row r="298" spans="1:66" x14ac:dyDescent="0.3">
      <c r="A298" s="2"/>
      <c r="C298" s="14" t="str">
        <f t="shared" si="5"/>
        <v>20252</v>
      </c>
      <c r="D298" s="3">
        <v>45708</v>
      </c>
      <c r="E298" s="21">
        <v>1972.97</v>
      </c>
      <c r="F298" s="21">
        <v>1980.48</v>
      </c>
      <c r="G298" s="21">
        <v>1968.1</v>
      </c>
      <c r="H298" s="21">
        <v>2094.5700000000002</v>
      </c>
      <c r="I298" s="21">
        <v>1899.28</v>
      </c>
      <c r="J298" s="21">
        <v>1881.89</v>
      </c>
      <c r="K298" s="21">
        <v>1963.89</v>
      </c>
      <c r="L298" s="21">
        <v>1823.62</v>
      </c>
      <c r="M298" s="21">
        <v>1619.19</v>
      </c>
      <c r="N298" s="21">
        <v>1775.79</v>
      </c>
      <c r="O298" s="21">
        <v>1773.51</v>
      </c>
      <c r="P298" s="21">
        <v>1811.15</v>
      </c>
      <c r="Q298" s="21">
        <v>6713.89</v>
      </c>
      <c r="R298" s="20">
        <v>113.54</v>
      </c>
      <c r="S298" s="20">
        <v>102.32</v>
      </c>
      <c r="T298" s="21">
        <v>121.45</v>
      </c>
      <c r="U298" s="1">
        <v>111.44</v>
      </c>
      <c r="V298" s="1">
        <v>111.89</v>
      </c>
      <c r="W298" s="1">
        <v>120.55</v>
      </c>
      <c r="X298" s="1">
        <v>124.36</v>
      </c>
      <c r="Y298" s="1">
        <v>118.77</v>
      </c>
      <c r="Z298" s="1">
        <v>117.13</v>
      </c>
      <c r="AA298" s="1">
        <v>116.6</v>
      </c>
      <c r="AB298" s="1">
        <v>123.92</v>
      </c>
      <c r="AE298" s="1">
        <v>131.41</v>
      </c>
      <c r="AF298" s="1">
        <v>122.7</v>
      </c>
      <c r="AG298" s="1">
        <v>105.48</v>
      </c>
      <c r="AI298" s="1">
        <v>15</v>
      </c>
      <c r="AJ298" s="1">
        <v>30</v>
      </c>
      <c r="AK298" s="1">
        <v>7</v>
      </c>
      <c r="AN298" s="1">
        <v>4096.1499999999996</v>
      </c>
      <c r="AP298" s="1">
        <v>4185</v>
      </c>
      <c r="AQ298" s="1">
        <v>4377.71</v>
      </c>
      <c r="AR298" s="1">
        <v>3800</v>
      </c>
      <c r="AS298" s="1">
        <v>4191.3900000000003</v>
      </c>
      <c r="AT298" s="1">
        <v>4493.8500000000004</v>
      </c>
      <c r="AU298" s="1">
        <v>3941.31</v>
      </c>
      <c r="AW298" s="1">
        <v>3994.98</v>
      </c>
      <c r="AX298" s="1">
        <v>110.3</v>
      </c>
      <c r="AY298" s="1">
        <v>3869.76</v>
      </c>
      <c r="AZ298" s="1">
        <v>3982.23</v>
      </c>
      <c r="BA298" s="1">
        <v>113.57</v>
      </c>
      <c r="BB298" s="1">
        <v>127.75</v>
      </c>
      <c r="BC298" s="1">
        <v>122.88</v>
      </c>
      <c r="BD298" s="1">
        <v>122.33</v>
      </c>
      <c r="BE298" s="1">
        <v>121.86</v>
      </c>
      <c r="BF298" s="1">
        <v>115.81</v>
      </c>
      <c r="BG298" s="1">
        <v>130.62</v>
      </c>
      <c r="BH298" s="1">
        <v>113.16</v>
      </c>
      <c r="BI298" s="1">
        <v>123.85</v>
      </c>
      <c r="BJ298" s="1">
        <v>128.72999999999999</v>
      </c>
      <c r="BK298" s="1">
        <v>115.02</v>
      </c>
      <c r="BL298" s="1">
        <v>114.96</v>
      </c>
      <c r="BN298" s="1">
        <v>114.99</v>
      </c>
    </row>
    <row r="299" spans="1:66" x14ac:dyDescent="0.3">
      <c r="A299" s="2"/>
      <c r="C299" s="14" t="str">
        <f t="shared" si="5"/>
        <v>20252</v>
      </c>
      <c r="D299" s="3">
        <v>45707</v>
      </c>
      <c r="E299" s="21">
        <v>1963.05</v>
      </c>
      <c r="F299" s="21">
        <v>1980.48</v>
      </c>
      <c r="G299" s="21">
        <v>1963.15</v>
      </c>
      <c r="H299" s="21">
        <v>2072.9699999999998</v>
      </c>
      <c r="I299" s="21">
        <v>1899.28</v>
      </c>
      <c r="J299" s="21">
        <v>1863.87</v>
      </c>
      <c r="K299" s="21">
        <v>1934.31</v>
      </c>
      <c r="L299" s="21">
        <v>1836.67</v>
      </c>
      <c r="M299" s="21">
        <v>1619.19</v>
      </c>
      <c r="N299" s="21">
        <v>1780.05</v>
      </c>
      <c r="O299" s="21">
        <v>1761.6</v>
      </c>
      <c r="P299" s="21">
        <v>1818.33</v>
      </c>
      <c r="Q299" s="21">
        <v>6763.89</v>
      </c>
      <c r="R299" s="20">
        <v>113.52</v>
      </c>
      <c r="S299" s="20">
        <v>101.63</v>
      </c>
      <c r="T299" s="21">
        <v>121.49</v>
      </c>
      <c r="U299" s="1">
        <v>111.44</v>
      </c>
      <c r="V299" s="1">
        <v>111.74</v>
      </c>
      <c r="W299" s="1">
        <v>122.57</v>
      </c>
      <c r="X299" s="1">
        <v>124.25</v>
      </c>
      <c r="Y299" s="1">
        <v>118.64</v>
      </c>
      <c r="Z299" s="1">
        <v>121.87</v>
      </c>
      <c r="AA299" s="1">
        <v>116.66</v>
      </c>
      <c r="AB299" s="1">
        <v>123.67</v>
      </c>
      <c r="AE299" s="1">
        <v>131.54</v>
      </c>
      <c r="AF299" s="1">
        <v>119.73</v>
      </c>
      <c r="AG299" s="1">
        <v>105.7</v>
      </c>
      <c r="AI299" s="1">
        <v>15</v>
      </c>
      <c r="AJ299" s="1">
        <v>30</v>
      </c>
      <c r="AK299" s="1">
        <v>7</v>
      </c>
      <c r="AN299" s="1">
        <v>4096.1499999999996</v>
      </c>
      <c r="AP299" s="1">
        <v>4185</v>
      </c>
      <c r="AQ299" s="1">
        <v>4248.96</v>
      </c>
      <c r="AR299" s="1">
        <v>3791.3</v>
      </c>
      <c r="AS299" s="1">
        <v>4229.01</v>
      </c>
      <c r="AT299" s="1">
        <v>4216.1400000000003</v>
      </c>
      <c r="AU299" s="1">
        <v>3933.38</v>
      </c>
      <c r="AW299" s="1">
        <v>3994.98</v>
      </c>
      <c r="AX299" s="1">
        <v>110.32</v>
      </c>
      <c r="AY299" s="1">
        <v>3869.76</v>
      </c>
      <c r="AZ299" s="1">
        <v>3982.23</v>
      </c>
      <c r="BA299" s="1">
        <v>113.08</v>
      </c>
      <c r="BB299" s="1">
        <v>127.16</v>
      </c>
      <c r="BC299" s="1">
        <v>122.29</v>
      </c>
      <c r="BD299" s="1">
        <v>124.85</v>
      </c>
      <c r="BE299" s="1">
        <v>120.28</v>
      </c>
      <c r="BF299" s="1">
        <v>116.07</v>
      </c>
      <c r="BG299" s="1">
        <v>131.12</v>
      </c>
      <c r="BH299" s="1">
        <v>112.91</v>
      </c>
      <c r="BI299" s="1">
        <v>123.85</v>
      </c>
      <c r="BJ299" s="1">
        <v>129.22999999999999</v>
      </c>
      <c r="BK299" s="1">
        <v>114.62</v>
      </c>
      <c r="BL299" s="1">
        <v>114.97</v>
      </c>
      <c r="BN299" s="1">
        <v>114.68</v>
      </c>
    </row>
    <row r="300" spans="1:66" x14ac:dyDescent="0.3">
      <c r="A300" s="2"/>
      <c r="C300" s="14" t="str">
        <f t="shared" si="5"/>
        <v>20252</v>
      </c>
      <c r="D300" s="3">
        <v>45706</v>
      </c>
      <c r="E300" s="21">
        <v>1977.46</v>
      </c>
      <c r="F300" s="21">
        <v>1980.48</v>
      </c>
      <c r="G300" s="21">
        <v>1963.15</v>
      </c>
      <c r="H300" s="21">
        <v>2100.73</v>
      </c>
      <c r="I300" s="21">
        <v>1881.45</v>
      </c>
      <c r="J300" s="21">
        <v>1870.53</v>
      </c>
      <c r="K300" s="21">
        <v>1875.14</v>
      </c>
      <c r="L300" s="21">
        <v>1875.34</v>
      </c>
      <c r="M300" s="21">
        <v>1647.09</v>
      </c>
      <c r="N300" s="21">
        <v>1805.64</v>
      </c>
      <c r="O300" s="21">
        <v>1785.34</v>
      </c>
      <c r="P300" s="21">
        <v>1817.55</v>
      </c>
      <c r="Q300" s="21">
        <v>6713.89</v>
      </c>
      <c r="R300" s="20">
        <v>114.4</v>
      </c>
      <c r="S300" s="20">
        <v>101.69</v>
      </c>
      <c r="T300" s="21">
        <v>121.45</v>
      </c>
      <c r="V300" s="1">
        <v>112.06</v>
      </c>
      <c r="W300" s="1">
        <v>122.12</v>
      </c>
      <c r="X300" s="1">
        <v>124.25</v>
      </c>
      <c r="Y300" s="1">
        <v>118.63</v>
      </c>
      <c r="Z300" s="1">
        <v>121.73</v>
      </c>
      <c r="AA300" s="1">
        <v>117.02</v>
      </c>
      <c r="AB300" s="1">
        <v>123.6</v>
      </c>
      <c r="AE300" s="1">
        <v>131.19999999999999</v>
      </c>
      <c r="AF300" s="1">
        <v>124.41</v>
      </c>
      <c r="AG300" s="1">
        <v>105.7</v>
      </c>
      <c r="AI300" s="1">
        <v>15</v>
      </c>
      <c r="AK300" s="1">
        <v>7</v>
      </c>
      <c r="AN300" s="1">
        <v>4096.1499999999996</v>
      </c>
      <c r="AP300" s="1">
        <v>4185</v>
      </c>
      <c r="AQ300" s="1">
        <v>4369.0600000000004</v>
      </c>
      <c r="AR300" s="1">
        <v>3921.6</v>
      </c>
      <c r="AS300" s="1">
        <v>4229.01</v>
      </c>
      <c r="AT300" s="1">
        <v>4186.1099999999997</v>
      </c>
      <c r="AU300" s="1">
        <v>3850.35</v>
      </c>
      <c r="AW300" s="1">
        <v>3994.98</v>
      </c>
      <c r="AX300" s="1">
        <v>110.68</v>
      </c>
      <c r="AY300" s="1">
        <v>3820.78</v>
      </c>
      <c r="AZ300" s="1">
        <v>3982.23</v>
      </c>
      <c r="BA300" s="1">
        <v>112.82</v>
      </c>
      <c r="BB300" s="1">
        <v>126.56</v>
      </c>
      <c r="BC300" s="1">
        <v>122.3</v>
      </c>
      <c r="BD300" s="1">
        <v>123.19</v>
      </c>
      <c r="BE300" s="1">
        <v>120.85</v>
      </c>
      <c r="BF300" s="1">
        <v>116.98</v>
      </c>
      <c r="BG300" s="1">
        <v>131.83000000000001</v>
      </c>
      <c r="BH300" s="1">
        <v>113.16</v>
      </c>
      <c r="BI300" s="1">
        <v>124.72</v>
      </c>
      <c r="BJ300" s="1">
        <v>131.91</v>
      </c>
      <c r="BK300" s="1">
        <v>114.69</v>
      </c>
      <c r="BL300" s="1">
        <v>115.28</v>
      </c>
      <c r="BN300" s="1">
        <v>114.49</v>
      </c>
    </row>
    <row r="301" spans="1:66" x14ac:dyDescent="0.3">
      <c r="A301" s="2"/>
      <c r="C301" s="14" t="str">
        <f t="shared" si="5"/>
        <v>20252</v>
      </c>
      <c r="D301" s="3">
        <v>45705</v>
      </c>
      <c r="E301" s="21">
        <v>2000.33</v>
      </c>
      <c r="F301" s="21">
        <v>1980.48</v>
      </c>
      <c r="G301" s="21">
        <v>1963.15</v>
      </c>
      <c r="H301" s="21">
        <v>2095.21</v>
      </c>
      <c r="I301" s="21">
        <v>1907.2</v>
      </c>
      <c r="J301" s="21">
        <v>1875.35</v>
      </c>
      <c r="K301" s="21">
        <v>1875.14</v>
      </c>
      <c r="L301" s="21">
        <v>1876.57</v>
      </c>
      <c r="M301" s="21">
        <v>1672.86</v>
      </c>
      <c r="N301" s="21">
        <v>1788.79</v>
      </c>
      <c r="O301" s="21">
        <v>1786.24</v>
      </c>
      <c r="P301" s="21">
        <v>1817.55</v>
      </c>
      <c r="Q301" s="21">
        <v>6713.89</v>
      </c>
      <c r="R301" s="20">
        <v>114.25</v>
      </c>
      <c r="S301" s="20">
        <v>101.09</v>
      </c>
      <c r="T301" s="21">
        <v>121.89</v>
      </c>
      <c r="V301" s="1">
        <v>111.96</v>
      </c>
      <c r="W301" s="1">
        <v>122.72</v>
      </c>
      <c r="X301" s="1">
        <v>123.69</v>
      </c>
      <c r="Y301" s="1">
        <v>117.31</v>
      </c>
      <c r="Z301" s="1">
        <v>122.5</v>
      </c>
      <c r="AA301" s="1">
        <v>117.11</v>
      </c>
      <c r="AB301" s="1">
        <v>123.3</v>
      </c>
      <c r="AE301" s="1">
        <v>130.80000000000001</v>
      </c>
      <c r="AF301" s="1">
        <v>124.41</v>
      </c>
      <c r="AG301" s="1">
        <v>105.89</v>
      </c>
      <c r="AI301" s="1">
        <v>15</v>
      </c>
      <c r="AK301" s="1">
        <v>7</v>
      </c>
      <c r="AN301" s="1">
        <v>4096.1499999999996</v>
      </c>
      <c r="AQ301" s="1">
        <v>4451.43</v>
      </c>
      <c r="AR301" s="1">
        <v>3921.6</v>
      </c>
      <c r="AS301" s="1">
        <v>4181.45</v>
      </c>
      <c r="AT301" s="1">
        <v>4109.18</v>
      </c>
      <c r="AU301" s="1">
        <v>3895.51</v>
      </c>
      <c r="AW301" s="1">
        <v>4079.81</v>
      </c>
      <c r="AX301" s="1">
        <v>110.81</v>
      </c>
      <c r="AY301" s="1">
        <v>3771.8</v>
      </c>
      <c r="AZ301" s="1">
        <v>4165.6400000000003</v>
      </c>
      <c r="BA301" s="1">
        <v>112.32</v>
      </c>
      <c r="BB301" s="1">
        <v>127.09</v>
      </c>
      <c r="BC301" s="1">
        <v>121.98</v>
      </c>
      <c r="BD301" s="1">
        <v>124.09</v>
      </c>
      <c r="BE301" s="1">
        <v>120.85</v>
      </c>
      <c r="BF301" s="1">
        <v>116.08</v>
      </c>
      <c r="BG301" s="1">
        <v>131.63</v>
      </c>
      <c r="BH301" s="1">
        <v>113.75</v>
      </c>
      <c r="BI301" s="1">
        <v>124.72</v>
      </c>
      <c r="BJ301" s="1">
        <v>130.34</v>
      </c>
      <c r="BK301" s="1">
        <v>114.69</v>
      </c>
      <c r="BL301" s="1">
        <v>114.75</v>
      </c>
      <c r="BN301" s="1">
        <v>114.49</v>
      </c>
    </row>
    <row r="302" spans="1:66" x14ac:dyDescent="0.3">
      <c r="A302" s="2"/>
      <c r="C302" s="14" t="str">
        <f t="shared" si="5"/>
        <v>20252</v>
      </c>
      <c r="D302" s="3">
        <v>45702</v>
      </c>
      <c r="E302" s="21">
        <v>2013.97</v>
      </c>
      <c r="F302" s="21">
        <v>1980.48</v>
      </c>
      <c r="G302" s="21">
        <v>1941.69</v>
      </c>
      <c r="H302" s="21">
        <v>2087.8000000000002</v>
      </c>
      <c r="I302" s="21">
        <v>1907.2</v>
      </c>
      <c r="J302" s="21">
        <v>1875.35</v>
      </c>
      <c r="K302" s="21">
        <v>1875.14</v>
      </c>
      <c r="L302" s="21">
        <v>1883.2</v>
      </c>
      <c r="M302" s="21">
        <v>1672.86</v>
      </c>
      <c r="N302" s="21">
        <v>1761.92</v>
      </c>
      <c r="O302" s="21">
        <v>1786.24</v>
      </c>
      <c r="P302" s="21">
        <v>1817.55</v>
      </c>
      <c r="Q302" s="21">
        <v>6626.39</v>
      </c>
      <c r="R302" s="20">
        <v>113.71</v>
      </c>
      <c r="S302" s="20">
        <v>101.47</v>
      </c>
      <c r="T302" s="21">
        <v>121.38</v>
      </c>
      <c r="V302" s="1">
        <v>111.93</v>
      </c>
      <c r="W302" s="1">
        <v>121.04</v>
      </c>
      <c r="X302" s="1">
        <v>124.25</v>
      </c>
      <c r="Y302" s="1">
        <v>117.96</v>
      </c>
      <c r="Z302" s="1">
        <v>120.37</v>
      </c>
      <c r="AA302" s="1">
        <v>116.4</v>
      </c>
      <c r="AB302" s="1">
        <v>123.6</v>
      </c>
      <c r="AE302" s="1">
        <v>130.80000000000001</v>
      </c>
      <c r="AF302" s="1">
        <v>124.78</v>
      </c>
      <c r="AG302" s="1">
        <v>106.39</v>
      </c>
      <c r="AI302" s="1">
        <v>45</v>
      </c>
      <c r="AN302" s="1">
        <v>4388.99</v>
      </c>
      <c r="AP302" s="1">
        <v>4580.33</v>
      </c>
      <c r="AQ302" s="1">
        <v>4451.43</v>
      </c>
      <c r="AR302" s="1">
        <v>3921.6</v>
      </c>
      <c r="AS302" s="1">
        <v>4177.1899999999996</v>
      </c>
      <c r="AT302" s="1">
        <v>4109.18</v>
      </c>
      <c r="AU302" s="1">
        <v>3895.51</v>
      </c>
      <c r="AW302" s="1">
        <v>4066.34</v>
      </c>
      <c r="AX302" s="1">
        <v>110.76</v>
      </c>
      <c r="AY302" s="1">
        <v>3851.67</v>
      </c>
      <c r="AZ302" s="1">
        <v>4237.0600000000004</v>
      </c>
      <c r="BA302" s="1">
        <v>112.23</v>
      </c>
      <c r="BB302" s="1">
        <v>128.15</v>
      </c>
      <c r="BC302" s="1">
        <v>122.08</v>
      </c>
      <c r="BD302" s="1">
        <v>122.87</v>
      </c>
      <c r="BE302" s="1">
        <v>118.32</v>
      </c>
      <c r="BF302" s="1">
        <v>115.38</v>
      </c>
      <c r="BG302" s="1">
        <v>131.63</v>
      </c>
      <c r="BH302" s="1">
        <v>113.75</v>
      </c>
      <c r="BI302" s="1">
        <v>124.72</v>
      </c>
      <c r="BJ302" s="1">
        <v>129.97</v>
      </c>
      <c r="BK302" s="1">
        <v>114.68</v>
      </c>
      <c r="BL302" s="1">
        <v>115.45</v>
      </c>
      <c r="BN302" s="1">
        <v>115.31</v>
      </c>
    </row>
    <row r="303" spans="1:66" x14ac:dyDescent="0.3">
      <c r="A303" s="2"/>
      <c r="C303" s="14" t="str">
        <f t="shared" si="5"/>
        <v>20252</v>
      </c>
      <c r="D303" s="3">
        <v>45701</v>
      </c>
      <c r="E303" s="21">
        <v>2006.52</v>
      </c>
      <c r="F303" s="21">
        <v>1980.48</v>
      </c>
      <c r="G303" s="21">
        <v>1963.15</v>
      </c>
      <c r="H303" s="21">
        <v>2079.7399999999998</v>
      </c>
      <c r="I303" s="21">
        <v>1924.36</v>
      </c>
      <c r="J303" s="21">
        <v>1916.18</v>
      </c>
      <c r="K303" s="21">
        <v>1875.14</v>
      </c>
      <c r="L303" s="21">
        <v>1941</v>
      </c>
      <c r="M303" s="21">
        <v>1711.43</v>
      </c>
      <c r="N303" s="21">
        <v>1755.47</v>
      </c>
      <c r="O303" s="21">
        <v>1799.83</v>
      </c>
      <c r="P303" s="21">
        <v>1815.89</v>
      </c>
      <c r="Q303" s="21">
        <v>6667.65</v>
      </c>
      <c r="R303" s="20">
        <v>113.45</v>
      </c>
      <c r="S303" s="20">
        <v>100.86</v>
      </c>
      <c r="T303" s="21">
        <v>118.6</v>
      </c>
      <c r="V303" s="1">
        <v>110.92</v>
      </c>
      <c r="W303" s="1">
        <v>120.55</v>
      </c>
      <c r="X303" s="1">
        <v>124.36</v>
      </c>
      <c r="Y303" s="1">
        <v>117.89</v>
      </c>
      <c r="Z303" s="1">
        <v>120.03</v>
      </c>
      <c r="AA303" s="1">
        <v>116.81</v>
      </c>
      <c r="AB303" s="1">
        <v>123.6</v>
      </c>
      <c r="AE303" s="1">
        <v>130.80000000000001</v>
      </c>
      <c r="AF303" s="1">
        <v>122.09</v>
      </c>
      <c r="AG303" s="1">
        <v>106.76</v>
      </c>
      <c r="AI303" s="1">
        <v>45</v>
      </c>
      <c r="AN303" s="1">
        <v>4388.99</v>
      </c>
      <c r="AP303" s="1">
        <v>4580.33</v>
      </c>
      <c r="AQ303" s="1">
        <v>4451.43</v>
      </c>
      <c r="AR303" s="1">
        <v>3921.6</v>
      </c>
      <c r="AS303" s="1">
        <v>4128.28</v>
      </c>
      <c r="AT303" s="1">
        <v>4109.18</v>
      </c>
      <c r="AU303" s="1">
        <v>3885.41</v>
      </c>
      <c r="AW303" s="1">
        <v>4066.34</v>
      </c>
      <c r="AX303" s="1">
        <v>111.67</v>
      </c>
      <c r="AY303" s="1">
        <v>3851.67</v>
      </c>
      <c r="AZ303" s="1">
        <v>4263.42</v>
      </c>
      <c r="BA303" s="1">
        <v>111.22</v>
      </c>
      <c r="BB303" s="1">
        <v>127.1</v>
      </c>
      <c r="BC303" s="1">
        <v>122.04</v>
      </c>
      <c r="BD303" s="1">
        <v>123.34</v>
      </c>
      <c r="BE303" s="1">
        <v>118.29</v>
      </c>
      <c r="BF303" s="1">
        <v>115.37</v>
      </c>
      <c r="BG303" s="1">
        <v>131.63</v>
      </c>
      <c r="BH303" s="1">
        <v>115.25</v>
      </c>
      <c r="BI303" s="1">
        <v>124.84</v>
      </c>
      <c r="BJ303" s="1">
        <v>129.22999999999999</v>
      </c>
      <c r="BK303" s="1">
        <v>113.35</v>
      </c>
      <c r="BL303" s="1">
        <v>114.94</v>
      </c>
      <c r="BN303" s="1">
        <v>114.73</v>
      </c>
    </row>
    <row r="304" spans="1:66" x14ac:dyDescent="0.3">
      <c r="A304" s="2"/>
      <c r="C304" s="14" t="str">
        <f t="shared" si="5"/>
        <v>20252</v>
      </c>
      <c r="D304" s="3">
        <v>45700</v>
      </c>
      <c r="E304" s="21">
        <v>1999.07</v>
      </c>
      <c r="F304" s="21">
        <v>1980.48</v>
      </c>
      <c r="G304" s="21">
        <v>1963.15</v>
      </c>
      <c r="H304" s="21">
        <v>2081.94</v>
      </c>
      <c r="I304" s="21">
        <v>1923.04</v>
      </c>
      <c r="J304" s="21">
        <v>1892.99</v>
      </c>
      <c r="K304" s="21">
        <v>1875.14</v>
      </c>
      <c r="L304" s="21">
        <v>1939.35</v>
      </c>
      <c r="M304" s="21">
        <v>1711.43</v>
      </c>
      <c r="N304" s="21">
        <v>1755.24</v>
      </c>
      <c r="O304" s="21">
        <v>1801.39</v>
      </c>
      <c r="P304" s="21">
        <v>1817.55</v>
      </c>
      <c r="Q304" s="21">
        <v>6513.89</v>
      </c>
      <c r="R304" s="20">
        <v>114.68</v>
      </c>
      <c r="S304" s="20">
        <v>100.47</v>
      </c>
      <c r="T304" s="21">
        <v>117.81</v>
      </c>
      <c r="U304" s="1">
        <v>109.73</v>
      </c>
      <c r="V304" s="1">
        <v>110.54</v>
      </c>
      <c r="W304" s="1">
        <v>120.4</v>
      </c>
      <c r="X304" s="1">
        <v>124.47</v>
      </c>
      <c r="Y304" s="1">
        <v>118.61</v>
      </c>
      <c r="Z304" s="1">
        <v>119.43</v>
      </c>
      <c r="AA304" s="1">
        <v>118.02</v>
      </c>
      <c r="AB304" s="1">
        <v>123.6</v>
      </c>
      <c r="AE304" s="1">
        <v>130.80000000000001</v>
      </c>
      <c r="AF304" s="1">
        <v>126.09</v>
      </c>
      <c r="AG304" s="1">
        <v>106.97</v>
      </c>
      <c r="AI304" s="1">
        <v>45</v>
      </c>
      <c r="AN304" s="1">
        <v>4108.62</v>
      </c>
      <c r="AP304" s="1">
        <v>4610.2</v>
      </c>
      <c r="AQ304" s="1">
        <v>4334.8</v>
      </c>
      <c r="AR304" s="1">
        <v>3807.15</v>
      </c>
      <c r="AS304" s="1">
        <v>4128.28</v>
      </c>
      <c r="AT304" s="1">
        <v>4148.8100000000004</v>
      </c>
      <c r="AU304" s="1">
        <v>3885.41</v>
      </c>
      <c r="AW304" s="1">
        <v>4066.34</v>
      </c>
      <c r="AX304" s="1">
        <v>110.74</v>
      </c>
      <c r="AY304" s="1">
        <v>3851.67</v>
      </c>
      <c r="AZ304" s="1">
        <v>4263.42</v>
      </c>
      <c r="BA304" s="1">
        <v>110.31</v>
      </c>
      <c r="BB304" s="1">
        <v>127.2</v>
      </c>
      <c r="BC304" s="1">
        <v>123.53</v>
      </c>
      <c r="BD304" s="1">
        <v>124.42</v>
      </c>
      <c r="BE304" s="1">
        <v>121.97</v>
      </c>
      <c r="BF304" s="1">
        <v>115.54</v>
      </c>
      <c r="BG304" s="1">
        <v>131.63</v>
      </c>
      <c r="BH304" s="1">
        <v>115.25</v>
      </c>
      <c r="BI304" s="1">
        <v>124.84</v>
      </c>
      <c r="BJ304" s="1">
        <v>127.94</v>
      </c>
      <c r="BK304" s="1">
        <v>113.35</v>
      </c>
      <c r="BL304" s="1">
        <v>114.94</v>
      </c>
      <c r="BN304" s="1">
        <v>113.98</v>
      </c>
    </row>
    <row r="305" spans="1:66" x14ac:dyDescent="0.3">
      <c r="A305" s="2"/>
      <c r="C305" s="14" t="str">
        <f t="shared" si="5"/>
        <v>20252</v>
      </c>
      <c r="D305" s="3">
        <v>45699</v>
      </c>
      <c r="E305" s="21">
        <v>2028.87</v>
      </c>
      <c r="F305" s="21">
        <v>1980.48</v>
      </c>
      <c r="G305" s="21">
        <v>1963.15</v>
      </c>
      <c r="H305" s="21">
        <v>2085.2399999999998</v>
      </c>
      <c r="I305" s="21">
        <v>1932.95</v>
      </c>
      <c r="J305" s="21">
        <v>1892.99</v>
      </c>
      <c r="K305" s="21">
        <v>1875.14</v>
      </c>
      <c r="L305" s="21">
        <v>1942.68</v>
      </c>
      <c r="M305" s="21">
        <v>1714.88</v>
      </c>
      <c r="N305" s="21">
        <v>1756.59</v>
      </c>
      <c r="O305" s="21">
        <v>1806.77</v>
      </c>
      <c r="P305" s="21">
        <v>1817.55</v>
      </c>
      <c r="Q305" s="21">
        <v>6488.89</v>
      </c>
      <c r="R305" s="20">
        <v>115.68</v>
      </c>
      <c r="S305" s="20">
        <v>102.42</v>
      </c>
      <c r="T305" s="21">
        <v>118.66</v>
      </c>
      <c r="U305" s="1">
        <v>114.06</v>
      </c>
      <c r="V305" s="1">
        <v>111.84</v>
      </c>
      <c r="W305" s="1">
        <v>120.8</v>
      </c>
      <c r="X305" s="1">
        <v>124.47</v>
      </c>
      <c r="Y305" s="1">
        <v>118.7</v>
      </c>
      <c r="Z305" s="1">
        <v>119.24</v>
      </c>
      <c r="AA305" s="1">
        <v>118.67</v>
      </c>
      <c r="AB305" s="1">
        <v>123.6</v>
      </c>
      <c r="AE305" s="1">
        <v>131.19999999999999</v>
      </c>
      <c r="AF305" s="1">
        <v>127.41</v>
      </c>
      <c r="AG305" s="1">
        <v>107.42</v>
      </c>
      <c r="AI305" s="1">
        <v>45</v>
      </c>
      <c r="AN305" s="1">
        <v>4108.62</v>
      </c>
      <c r="AP305" s="1">
        <v>4610.2</v>
      </c>
      <c r="AQ305" s="1">
        <v>4384.03</v>
      </c>
      <c r="AR305" s="1">
        <v>3807.15</v>
      </c>
      <c r="AS305" s="1">
        <v>4200.99</v>
      </c>
      <c r="AT305" s="1">
        <v>4069.71</v>
      </c>
      <c r="AU305" s="1">
        <v>3971.75</v>
      </c>
      <c r="AW305" s="1">
        <v>4066.34</v>
      </c>
      <c r="AX305" s="1">
        <v>110.74</v>
      </c>
      <c r="AY305" s="1">
        <v>3918.95</v>
      </c>
      <c r="AZ305" s="1">
        <v>4263.42</v>
      </c>
      <c r="BA305" s="1">
        <v>112.95</v>
      </c>
      <c r="BB305" s="1">
        <v>127.31</v>
      </c>
      <c r="BC305" s="1">
        <v>123.31</v>
      </c>
      <c r="BD305" s="1">
        <v>123.29</v>
      </c>
      <c r="BE305" s="1">
        <v>124.09</v>
      </c>
      <c r="BF305" s="1">
        <v>116.2</v>
      </c>
      <c r="BG305" s="1">
        <v>132.43</v>
      </c>
      <c r="BH305" s="1">
        <v>116.17</v>
      </c>
      <c r="BI305" s="1">
        <v>124.84</v>
      </c>
      <c r="BJ305" s="1">
        <v>128.34</v>
      </c>
      <c r="BK305" s="1">
        <v>113.35</v>
      </c>
      <c r="BL305" s="1">
        <v>115.11</v>
      </c>
      <c r="BN305" s="1">
        <v>113.98</v>
      </c>
    </row>
    <row r="306" spans="1:66" x14ac:dyDescent="0.3">
      <c r="A306" s="2"/>
      <c r="C306" s="14" t="str">
        <f t="shared" si="5"/>
        <v>20252</v>
      </c>
      <c r="D306" s="3">
        <v>45698</v>
      </c>
      <c r="E306" s="21">
        <v>2076.5500000000002</v>
      </c>
      <c r="F306" s="21">
        <v>1980.48</v>
      </c>
      <c r="G306" s="21">
        <v>1947.47</v>
      </c>
      <c r="H306" s="21">
        <v>2087.21</v>
      </c>
      <c r="I306" s="21">
        <v>1946.81</v>
      </c>
      <c r="J306" s="21">
        <v>1888.9</v>
      </c>
      <c r="K306" s="21">
        <v>1875.14</v>
      </c>
      <c r="L306" s="21">
        <v>1895.81</v>
      </c>
      <c r="M306" s="21">
        <v>1735.95</v>
      </c>
      <c r="N306" s="21">
        <v>1819.97</v>
      </c>
      <c r="O306" s="21">
        <v>1825.87</v>
      </c>
      <c r="P306" s="21">
        <v>1814.22</v>
      </c>
      <c r="Q306" s="21">
        <v>6488.89</v>
      </c>
      <c r="R306" s="20">
        <v>115.68</v>
      </c>
      <c r="S306" s="20">
        <v>102.41</v>
      </c>
      <c r="T306" s="21">
        <v>120.54</v>
      </c>
      <c r="U306" s="1">
        <v>113.26</v>
      </c>
      <c r="V306" s="1">
        <v>111.83</v>
      </c>
      <c r="W306" s="1">
        <v>122.94</v>
      </c>
      <c r="X306" s="1">
        <v>124.25</v>
      </c>
      <c r="Y306" s="1">
        <v>118.08</v>
      </c>
      <c r="Z306" s="1">
        <v>122.97</v>
      </c>
      <c r="AA306" s="1">
        <v>118.72</v>
      </c>
      <c r="AB306" s="1">
        <v>123.6</v>
      </c>
      <c r="AE306" s="1">
        <v>129.21</v>
      </c>
      <c r="AF306" s="1">
        <v>126.63</v>
      </c>
      <c r="AG306" s="1">
        <v>107.42</v>
      </c>
      <c r="AN306" s="1">
        <v>3968.43</v>
      </c>
      <c r="AP306" s="1">
        <v>4610.2</v>
      </c>
      <c r="AQ306" s="1">
        <v>4394.12</v>
      </c>
      <c r="AR306" s="1">
        <v>3807.15</v>
      </c>
      <c r="AS306" s="1">
        <v>4200.99</v>
      </c>
      <c r="AT306" s="1">
        <v>4069.71</v>
      </c>
      <c r="AU306" s="1">
        <v>3962.16</v>
      </c>
      <c r="AW306" s="1">
        <v>4089.91</v>
      </c>
      <c r="AX306" s="1">
        <v>111.02</v>
      </c>
      <c r="AY306" s="1">
        <v>3861.43</v>
      </c>
      <c r="AZ306" s="1">
        <v>4319.29</v>
      </c>
      <c r="BA306" s="1">
        <v>112.95</v>
      </c>
      <c r="BB306" s="1">
        <v>127.15</v>
      </c>
      <c r="BC306" s="1">
        <v>122.54</v>
      </c>
      <c r="BD306" s="1">
        <v>122.7</v>
      </c>
      <c r="BE306" s="1">
        <v>123.22</v>
      </c>
      <c r="BF306" s="1">
        <v>116.2</v>
      </c>
      <c r="BG306" s="1">
        <v>132.43</v>
      </c>
      <c r="BH306" s="1">
        <v>116.17</v>
      </c>
      <c r="BI306" s="1">
        <v>124.72</v>
      </c>
      <c r="BJ306" s="1">
        <v>128.34</v>
      </c>
      <c r="BK306" s="1">
        <v>112.35</v>
      </c>
      <c r="BL306" s="1">
        <v>114.11</v>
      </c>
      <c r="BN306" s="1">
        <v>113.23</v>
      </c>
    </row>
    <row r="307" spans="1:66" x14ac:dyDescent="0.3">
      <c r="A307" s="2"/>
      <c r="C307" s="14" t="str">
        <f t="shared" si="5"/>
        <v>20252</v>
      </c>
      <c r="D307" s="3">
        <v>45695</v>
      </c>
      <c r="E307" s="21">
        <v>2059.98</v>
      </c>
      <c r="F307" s="21">
        <v>1980.48</v>
      </c>
      <c r="G307" s="21">
        <v>1963.97</v>
      </c>
      <c r="H307" s="21">
        <v>2084.73</v>
      </c>
      <c r="I307" s="21">
        <v>1978.5</v>
      </c>
      <c r="J307" s="21">
        <v>1893.9</v>
      </c>
      <c r="K307" s="21">
        <v>1875.14</v>
      </c>
      <c r="L307" s="21">
        <v>1993.85</v>
      </c>
      <c r="M307" s="21">
        <v>1735.95</v>
      </c>
      <c r="N307" s="21">
        <v>1771.93</v>
      </c>
      <c r="O307" s="21">
        <v>1834.58</v>
      </c>
      <c r="P307" s="21">
        <v>1814.22</v>
      </c>
      <c r="Q307" s="21">
        <v>6488.89</v>
      </c>
      <c r="R307" s="20">
        <v>116.68</v>
      </c>
      <c r="S307" s="20">
        <v>102.42</v>
      </c>
      <c r="T307" s="21">
        <v>120.25</v>
      </c>
      <c r="U307" s="1">
        <v>111.65</v>
      </c>
      <c r="V307" s="1">
        <v>112.25</v>
      </c>
      <c r="W307" s="1">
        <v>122.83</v>
      </c>
      <c r="X307" s="1">
        <v>124.47</v>
      </c>
      <c r="Y307" s="1">
        <v>116.94</v>
      </c>
      <c r="Z307" s="1">
        <v>123.06</v>
      </c>
      <c r="AA307" s="1">
        <v>119.73</v>
      </c>
      <c r="AB307" s="1">
        <v>123.6</v>
      </c>
      <c r="AE307" s="1">
        <v>131.57</v>
      </c>
      <c r="AG307" s="1">
        <v>107.23</v>
      </c>
      <c r="AN307" s="1">
        <v>3968.43</v>
      </c>
      <c r="AP307" s="1">
        <v>4655</v>
      </c>
      <c r="AQ307" s="1">
        <v>4222.2</v>
      </c>
      <c r="AR307" s="1">
        <v>3807.15</v>
      </c>
      <c r="AS307" s="1">
        <v>4200.99</v>
      </c>
      <c r="AT307" s="1">
        <v>4069.71</v>
      </c>
      <c r="AU307" s="1">
        <v>3962.16</v>
      </c>
      <c r="AW307" s="1">
        <v>4089.91</v>
      </c>
      <c r="AX307" s="1">
        <v>111.87</v>
      </c>
      <c r="AY307" s="1">
        <v>3861.43</v>
      </c>
      <c r="AZ307" s="1">
        <v>4418.1099999999997</v>
      </c>
      <c r="BA307" s="1">
        <v>111.8</v>
      </c>
      <c r="BB307" s="1">
        <v>128.06</v>
      </c>
      <c r="BC307" s="1">
        <v>121.83</v>
      </c>
      <c r="BD307" s="1">
        <v>123.59</v>
      </c>
      <c r="BE307" s="1">
        <v>121.62</v>
      </c>
      <c r="BF307" s="1">
        <v>117.81</v>
      </c>
      <c r="BG307" s="1">
        <v>132.69</v>
      </c>
      <c r="BH307" s="1">
        <v>115.83</v>
      </c>
      <c r="BI307" s="1">
        <v>124.72</v>
      </c>
      <c r="BJ307" s="1">
        <v>129.80000000000001</v>
      </c>
      <c r="BK307" s="1">
        <v>112.03</v>
      </c>
      <c r="BL307" s="1">
        <v>113.61</v>
      </c>
      <c r="BN307" s="1">
        <v>112.49</v>
      </c>
    </row>
    <row r="308" spans="1:66" x14ac:dyDescent="0.3">
      <c r="A308" s="2"/>
      <c r="C308" s="14" t="str">
        <f t="shared" si="5"/>
        <v>20252</v>
      </c>
      <c r="D308" s="3">
        <v>45694</v>
      </c>
      <c r="E308" s="21">
        <v>2059.98</v>
      </c>
      <c r="F308" s="21">
        <v>1980.48</v>
      </c>
      <c r="G308" s="21">
        <v>1963.97</v>
      </c>
      <c r="H308" s="21">
        <v>2100.9</v>
      </c>
      <c r="I308" s="21">
        <v>1978.5</v>
      </c>
      <c r="J308" s="21">
        <v>1906.87</v>
      </c>
      <c r="K308" s="21">
        <v>1875.14</v>
      </c>
      <c r="L308" s="21">
        <v>1993.85</v>
      </c>
      <c r="M308" s="21">
        <v>1726.56</v>
      </c>
      <c r="N308" s="21">
        <v>1776.01</v>
      </c>
      <c r="O308" s="21">
        <v>1830.58</v>
      </c>
      <c r="P308" s="21">
        <v>1814.22</v>
      </c>
      <c r="Q308" s="21">
        <v>6501.68</v>
      </c>
      <c r="R308" s="20">
        <v>116.68</v>
      </c>
      <c r="S308" s="20">
        <v>102.33</v>
      </c>
      <c r="T308" s="21">
        <v>120.86</v>
      </c>
      <c r="U308" s="1">
        <v>111.65</v>
      </c>
      <c r="V308" s="1">
        <v>113.65</v>
      </c>
      <c r="W308" s="1">
        <v>122.94</v>
      </c>
      <c r="X308" s="1">
        <v>124.47</v>
      </c>
      <c r="Y308" s="1">
        <v>117.66</v>
      </c>
      <c r="Z308" s="1">
        <v>123.06</v>
      </c>
      <c r="AA308" s="1">
        <v>120.56</v>
      </c>
      <c r="AB308" s="1">
        <v>123.6</v>
      </c>
      <c r="AE308" s="1">
        <v>131.72999999999999</v>
      </c>
      <c r="AG308" s="1">
        <v>107.44</v>
      </c>
      <c r="AN308" s="1">
        <v>3968.43</v>
      </c>
      <c r="AP308" s="1">
        <v>4655</v>
      </c>
      <c r="AQ308" s="1">
        <v>4222.2</v>
      </c>
      <c r="AR308" s="1">
        <v>3807.15</v>
      </c>
      <c r="AS308" s="1">
        <v>4200.99</v>
      </c>
      <c r="AT308" s="1">
        <v>4069.71</v>
      </c>
      <c r="AU308" s="1">
        <v>3962.16</v>
      </c>
      <c r="AW308" s="1">
        <v>4089.91</v>
      </c>
      <c r="AX308" s="1">
        <v>115.27</v>
      </c>
      <c r="AY308" s="1">
        <v>3861.43</v>
      </c>
      <c r="AZ308" s="1">
        <v>4418.1099999999997</v>
      </c>
      <c r="BA308" s="1">
        <v>112.25</v>
      </c>
      <c r="BB308" s="1">
        <v>127.83</v>
      </c>
      <c r="BC308" s="1">
        <v>123.04</v>
      </c>
      <c r="BD308" s="1">
        <v>123.68</v>
      </c>
      <c r="BE308" s="1">
        <v>123.19</v>
      </c>
      <c r="BF308" s="1">
        <v>117.81</v>
      </c>
      <c r="BG308" s="1">
        <v>132.86000000000001</v>
      </c>
      <c r="BH308" s="1">
        <v>115.5</v>
      </c>
      <c r="BI308" s="1">
        <v>124.72</v>
      </c>
      <c r="BJ308" s="1">
        <v>129.80000000000001</v>
      </c>
      <c r="BK308" s="1">
        <v>112.36</v>
      </c>
      <c r="BL308" s="1">
        <v>113.96</v>
      </c>
      <c r="BN308" s="1">
        <v>112.74</v>
      </c>
    </row>
    <row r="309" spans="1:66" x14ac:dyDescent="0.3">
      <c r="A309" s="2"/>
      <c r="C309" s="14" t="str">
        <f t="shared" si="5"/>
        <v>20252</v>
      </c>
      <c r="D309" s="3">
        <v>45693</v>
      </c>
      <c r="E309" s="21">
        <v>2058.33</v>
      </c>
      <c r="F309" s="21">
        <v>1980.48</v>
      </c>
      <c r="G309" s="21">
        <v>1963.95</v>
      </c>
      <c r="H309" s="21">
        <v>2060.23</v>
      </c>
      <c r="I309" s="21">
        <v>1978.5</v>
      </c>
      <c r="J309" s="21">
        <v>1904.65</v>
      </c>
      <c r="K309" s="21">
        <v>1875.14</v>
      </c>
      <c r="L309" s="21">
        <v>1974.04</v>
      </c>
      <c r="M309" s="21">
        <v>1726.56</v>
      </c>
      <c r="N309" s="21">
        <v>1789.49</v>
      </c>
      <c r="O309" s="21">
        <v>1862.25</v>
      </c>
      <c r="P309" s="21">
        <v>1814.22</v>
      </c>
      <c r="Q309" s="21">
        <v>6538.89</v>
      </c>
      <c r="R309" s="20">
        <v>116.68</v>
      </c>
      <c r="S309" s="20">
        <v>103.86</v>
      </c>
      <c r="T309" s="21">
        <v>119.87</v>
      </c>
      <c r="U309" s="1">
        <v>111.65</v>
      </c>
      <c r="V309" s="1">
        <v>115.25</v>
      </c>
      <c r="W309" s="1">
        <v>122.43</v>
      </c>
      <c r="X309" s="1">
        <v>124.47</v>
      </c>
      <c r="Y309" s="1">
        <v>116.57</v>
      </c>
      <c r="Z309" s="1">
        <v>120.26</v>
      </c>
      <c r="AA309" s="1">
        <v>120.61</v>
      </c>
      <c r="AB309" s="1">
        <v>123.49</v>
      </c>
      <c r="AE309" s="1">
        <v>132.1</v>
      </c>
      <c r="AG309" s="1">
        <v>105.68</v>
      </c>
      <c r="AQ309" s="1">
        <v>4286.83</v>
      </c>
      <c r="AS309" s="1">
        <v>4331.51</v>
      </c>
      <c r="AU309" s="1">
        <v>3962.16</v>
      </c>
      <c r="AV309" s="1">
        <v>30</v>
      </c>
      <c r="AW309" s="1">
        <v>4060.44</v>
      </c>
      <c r="AX309" s="1">
        <v>119.56</v>
      </c>
      <c r="AY309" s="1">
        <v>3817.88</v>
      </c>
      <c r="AZ309" s="1">
        <v>4418.1099999999997</v>
      </c>
      <c r="BA309" s="1">
        <v>112.25</v>
      </c>
      <c r="BB309" s="1">
        <v>127.17</v>
      </c>
      <c r="BC309" s="1">
        <v>122.64</v>
      </c>
      <c r="BD309" s="1">
        <v>123.8</v>
      </c>
      <c r="BE309" s="1">
        <v>123.19</v>
      </c>
      <c r="BF309" s="1">
        <v>116.87</v>
      </c>
      <c r="BG309" s="1">
        <v>131.86000000000001</v>
      </c>
      <c r="BH309" s="1">
        <v>116.5</v>
      </c>
      <c r="BI309" s="1">
        <v>124.72</v>
      </c>
      <c r="BJ309" s="1">
        <v>129.79</v>
      </c>
      <c r="BK309" s="1">
        <v>112.03</v>
      </c>
      <c r="BL309" s="1">
        <v>112.56</v>
      </c>
      <c r="BN309" s="1">
        <v>112.24</v>
      </c>
    </row>
    <row r="310" spans="1:66" x14ac:dyDescent="0.3">
      <c r="A310" s="2"/>
      <c r="C310" s="14" t="str">
        <f t="shared" si="5"/>
        <v>20252</v>
      </c>
      <c r="D310" s="3">
        <v>45692</v>
      </c>
      <c r="E310" s="21">
        <v>2015.97</v>
      </c>
      <c r="F310" s="21">
        <v>1980.48</v>
      </c>
      <c r="G310" s="21">
        <v>1980.48</v>
      </c>
      <c r="H310" s="21">
        <v>2060.2800000000002</v>
      </c>
      <c r="I310" s="21">
        <v>1978.5</v>
      </c>
      <c r="J310" s="21">
        <v>1902.99</v>
      </c>
      <c r="K310" s="21">
        <v>1875.14</v>
      </c>
      <c r="L310" s="21">
        <v>1972.51</v>
      </c>
      <c r="M310" s="21">
        <v>1716.65</v>
      </c>
      <c r="N310" s="21">
        <v>1810.52</v>
      </c>
      <c r="O310" s="21">
        <v>1857.63</v>
      </c>
      <c r="P310" s="21">
        <v>1840.83</v>
      </c>
      <c r="Q310" s="21">
        <v>6408.07</v>
      </c>
      <c r="R310" s="20">
        <v>116.68</v>
      </c>
      <c r="S310" s="20">
        <v>103.26</v>
      </c>
      <c r="T310" s="21">
        <v>118.95</v>
      </c>
      <c r="U310" s="1">
        <v>112</v>
      </c>
      <c r="V310" s="1">
        <v>115.03</v>
      </c>
      <c r="W310" s="1">
        <v>121.29</v>
      </c>
      <c r="X310" s="1">
        <v>124.47</v>
      </c>
      <c r="Y310" s="1">
        <v>116.01</v>
      </c>
      <c r="Z310" s="1">
        <v>118.12</v>
      </c>
      <c r="AA310" s="1">
        <v>120.54</v>
      </c>
      <c r="AB310" s="1">
        <v>123.6</v>
      </c>
      <c r="AE310" s="1">
        <v>129.88999999999999</v>
      </c>
      <c r="AF310" s="1">
        <v>117.64</v>
      </c>
      <c r="AG310" s="1">
        <v>105.81</v>
      </c>
      <c r="AP310" s="1">
        <v>4505.6000000000004</v>
      </c>
      <c r="AQ310" s="1">
        <v>4286.83</v>
      </c>
      <c r="AR310" s="1">
        <v>4087.38</v>
      </c>
      <c r="AS310" s="1">
        <v>4462.04</v>
      </c>
      <c r="AT310" s="1">
        <v>4300.76</v>
      </c>
      <c r="AU310" s="1">
        <v>3953.58</v>
      </c>
      <c r="AV310" s="1">
        <v>30</v>
      </c>
      <c r="AW310" s="1">
        <v>4060.44</v>
      </c>
      <c r="AX310" s="1">
        <v>118.94</v>
      </c>
      <c r="AY310" s="1">
        <v>3871.1</v>
      </c>
      <c r="AZ310" s="1">
        <v>4332.2700000000004</v>
      </c>
      <c r="BA310" s="1">
        <v>114.28</v>
      </c>
      <c r="BB310" s="1">
        <v>126.34</v>
      </c>
      <c r="BC310" s="1">
        <v>122.06</v>
      </c>
      <c r="BD310" s="1">
        <v>124.11</v>
      </c>
      <c r="BE310" s="1">
        <v>121.76</v>
      </c>
      <c r="BF310" s="1">
        <v>116.85</v>
      </c>
      <c r="BG310" s="1">
        <v>131.44</v>
      </c>
      <c r="BH310" s="1">
        <v>116.49</v>
      </c>
      <c r="BI310" s="1">
        <v>124.72</v>
      </c>
      <c r="BJ310" s="1">
        <v>128.79</v>
      </c>
      <c r="BK310" s="1">
        <v>111.53</v>
      </c>
      <c r="BL310" s="1">
        <v>111.86</v>
      </c>
      <c r="BN310" s="1">
        <v>111.5</v>
      </c>
    </row>
    <row r="311" spans="1:66" x14ac:dyDescent="0.3">
      <c r="A311" s="2"/>
      <c r="C311" s="14" t="str">
        <f t="shared" si="5"/>
        <v>20252</v>
      </c>
      <c r="D311" s="3">
        <v>45691</v>
      </c>
      <c r="E311" s="21">
        <v>2001.94</v>
      </c>
      <c r="F311" s="21">
        <v>1980.21</v>
      </c>
      <c r="G311" s="21">
        <v>1980.48</v>
      </c>
      <c r="H311" s="21">
        <v>1993.2</v>
      </c>
      <c r="I311" s="21">
        <v>1978.5</v>
      </c>
      <c r="J311" s="21">
        <v>1905.57</v>
      </c>
      <c r="K311" s="21">
        <v>1875.14</v>
      </c>
      <c r="L311" s="21"/>
      <c r="M311" s="21">
        <v>1776.16</v>
      </c>
      <c r="N311" s="21">
        <v>1830.79</v>
      </c>
      <c r="O311" s="21">
        <v>1854.63</v>
      </c>
      <c r="P311" s="21">
        <v>1840.83</v>
      </c>
      <c r="Q311" s="21">
        <v>6408.07</v>
      </c>
      <c r="R311" s="20">
        <v>116.68</v>
      </c>
      <c r="S311" s="20">
        <v>101.4</v>
      </c>
      <c r="T311" s="21">
        <v>118.64</v>
      </c>
      <c r="V311" s="1">
        <v>115.07</v>
      </c>
      <c r="W311" s="1">
        <v>121.55</v>
      </c>
      <c r="X311" s="1">
        <v>123.92</v>
      </c>
      <c r="Y311" s="1">
        <v>116.2</v>
      </c>
      <c r="Z311" s="1">
        <v>119.76</v>
      </c>
      <c r="AA311" s="1">
        <v>120.43</v>
      </c>
      <c r="AB311" s="1">
        <v>122.61</v>
      </c>
      <c r="AE311" s="1">
        <v>129.61000000000001</v>
      </c>
      <c r="AF311" s="1">
        <v>118.33</v>
      </c>
      <c r="AG311" s="1">
        <v>106.35</v>
      </c>
      <c r="AP311" s="1">
        <v>4505.6000000000004</v>
      </c>
      <c r="AQ311" s="1">
        <v>4263.26</v>
      </c>
      <c r="AR311" s="1">
        <v>3952.57</v>
      </c>
      <c r="AS311" s="1">
        <v>4462.04</v>
      </c>
      <c r="AT311" s="1">
        <v>4300.76</v>
      </c>
      <c r="AU311" s="1">
        <v>3973.77</v>
      </c>
      <c r="AV311" s="1">
        <v>30</v>
      </c>
      <c r="AW311" s="1">
        <v>4016.25</v>
      </c>
      <c r="AX311" s="1">
        <v>114.56</v>
      </c>
      <c r="AY311" s="1">
        <v>3774.33</v>
      </c>
      <c r="AZ311" s="1">
        <v>4332.2700000000004</v>
      </c>
      <c r="BA311" s="1">
        <v>111.38</v>
      </c>
      <c r="BB311" s="1">
        <v>127.7</v>
      </c>
      <c r="BC311" s="1">
        <v>120.43</v>
      </c>
      <c r="BD311" s="1">
        <v>122.25</v>
      </c>
      <c r="BE311" s="1">
        <v>121.81</v>
      </c>
      <c r="BF311" s="1">
        <v>117.49</v>
      </c>
      <c r="BG311" s="1">
        <v>131.44</v>
      </c>
      <c r="BH311" s="1">
        <v>112.71</v>
      </c>
      <c r="BI311" s="1">
        <v>124.72</v>
      </c>
      <c r="BJ311" s="1">
        <v>128.78</v>
      </c>
      <c r="BK311" s="1">
        <v>111.37</v>
      </c>
      <c r="BL311" s="1">
        <v>111.45</v>
      </c>
      <c r="BN311" s="1">
        <v>111.25</v>
      </c>
    </row>
    <row r="312" spans="1:66" x14ac:dyDescent="0.3">
      <c r="A312" s="2"/>
      <c r="C312" s="14" t="str">
        <f t="shared" si="5"/>
        <v>20251</v>
      </c>
      <c r="D312" s="3">
        <v>45688</v>
      </c>
      <c r="E312" s="21">
        <v>1999.75</v>
      </c>
      <c r="F312" s="21">
        <v>1977.57</v>
      </c>
      <c r="G312" s="21">
        <v>1977.57</v>
      </c>
      <c r="H312" s="21">
        <v>1981.71</v>
      </c>
      <c r="I312" s="21">
        <v>1975.59</v>
      </c>
      <c r="J312" s="21">
        <v>1904.73</v>
      </c>
      <c r="K312" s="21">
        <v>1873.92</v>
      </c>
      <c r="L312" s="21">
        <v>1799.92</v>
      </c>
      <c r="M312" s="21">
        <v>1753.95</v>
      </c>
      <c r="N312" s="21">
        <v>1845.75</v>
      </c>
      <c r="O312" s="21">
        <v>1888.95</v>
      </c>
      <c r="P312" s="21">
        <v>1831.48</v>
      </c>
      <c r="Q312" s="21">
        <v>6370.1</v>
      </c>
      <c r="R312" s="20">
        <v>115.63</v>
      </c>
      <c r="S312" s="20">
        <v>104.05</v>
      </c>
      <c r="T312" s="21">
        <v>117.78</v>
      </c>
      <c r="V312" s="1">
        <v>115.06</v>
      </c>
      <c r="W312" s="1">
        <v>119.52</v>
      </c>
      <c r="X312" s="1">
        <v>123.9</v>
      </c>
      <c r="Y312" s="1">
        <v>115.98</v>
      </c>
      <c r="Z312" s="1">
        <v>117.78</v>
      </c>
      <c r="AA312" s="1">
        <v>120.2</v>
      </c>
      <c r="AB312" s="1">
        <v>122.58</v>
      </c>
      <c r="AE312" s="1">
        <v>131.13999999999999</v>
      </c>
      <c r="AF312" s="1">
        <v>121.79</v>
      </c>
      <c r="AG312" s="1">
        <v>106.74</v>
      </c>
      <c r="AI312" s="1">
        <v>7.5</v>
      </c>
      <c r="AN312" s="1">
        <v>3973.85</v>
      </c>
      <c r="AP312" s="1">
        <v>4498.9799999999996</v>
      </c>
      <c r="AQ312" s="1">
        <v>4415.51</v>
      </c>
      <c r="AR312" s="1">
        <v>3958.38</v>
      </c>
      <c r="AS312" s="1">
        <v>4468.6000000000004</v>
      </c>
      <c r="AT312" s="1">
        <v>4307.09</v>
      </c>
      <c r="AU312" s="1">
        <v>3979.62</v>
      </c>
      <c r="AV312" s="1">
        <v>30</v>
      </c>
      <c r="AW312" s="1">
        <v>4198.75</v>
      </c>
      <c r="AX312" s="1">
        <v>118.93</v>
      </c>
      <c r="AY312" s="1">
        <v>3863.32</v>
      </c>
      <c r="AZ312" s="1">
        <v>4281.34</v>
      </c>
      <c r="BA312" s="1">
        <v>111.87</v>
      </c>
      <c r="BB312" s="1">
        <v>127.74</v>
      </c>
      <c r="BC312" s="1">
        <v>120.36</v>
      </c>
      <c r="BD312" s="1">
        <v>120.85</v>
      </c>
      <c r="BE312" s="1">
        <v>121.33</v>
      </c>
      <c r="BF312" s="1">
        <v>117.37</v>
      </c>
      <c r="BG312" s="1">
        <v>131.35</v>
      </c>
      <c r="BH312" s="1">
        <v>113.18</v>
      </c>
      <c r="BI312" s="1">
        <v>124.68</v>
      </c>
      <c r="BJ312" s="1">
        <v>128.54</v>
      </c>
      <c r="BK312" s="1">
        <v>110.58</v>
      </c>
      <c r="BL312" s="1">
        <v>110.53</v>
      </c>
      <c r="BN312" s="1">
        <v>110.6</v>
      </c>
    </row>
    <row r="313" spans="1:66" x14ac:dyDescent="0.3">
      <c r="A313" s="2"/>
      <c r="C313" s="14" t="str">
        <f t="shared" si="5"/>
        <v>20251</v>
      </c>
      <c r="D313" s="3">
        <v>45687</v>
      </c>
      <c r="E313" s="21">
        <v>2000.96</v>
      </c>
      <c r="F313" s="21">
        <v>1979.17</v>
      </c>
      <c r="G313" s="21">
        <v>1995.67</v>
      </c>
      <c r="H313" s="21">
        <v>1991.14</v>
      </c>
      <c r="I313" s="21">
        <v>1963.34</v>
      </c>
      <c r="J313" s="21">
        <v>1930.8</v>
      </c>
      <c r="K313" s="21">
        <v>1874.59</v>
      </c>
      <c r="L313" s="21">
        <v>1834.82</v>
      </c>
      <c r="M313" s="21">
        <v>1880.79</v>
      </c>
      <c r="N313" s="21">
        <v>1915.59</v>
      </c>
      <c r="O313" s="21">
        <v>1893.01</v>
      </c>
      <c r="P313" s="21">
        <v>1855.67</v>
      </c>
      <c r="Q313" s="21">
        <v>6425.6</v>
      </c>
      <c r="R313" s="20">
        <v>116.65</v>
      </c>
      <c r="S313" s="20">
        <v>106.71</v>
      </c>
      <c r="T313" s="21">
        <v>118.58</v>
      </c>
      <c r="U313" s="1">
        <v>109.31</v>
      </c>
      <c r="V313" s="1">
        <v>115.04</v>
      </c>
      <c r="W313" s="1">
        <v>120.98</v>
      </c>
      <c r="X313" s="1">
        <v>123.24</v>
      </c>
      <c r="Y313" s="1">
        <v>116.5</v>
      </c>
      <c r="Z313" s="1">
        <v>118.75</v>
      </c>
      <c r="AA313" s="1">
        <v>120.77</v>
      </c>
      <c r="AB313" s="1">
        <v>122.19</v>
      </c>
      <c r="AE313" s="1">
        <v>131.72</v>
      </c>
      <c r="AF313" s="1">
        <v>131.29</v>
      </c>
      <c r="AG313" s="1">
        <v>109.09</v>
      </c>
      <c r="AI313" s="1">
        <v>7.5</v>
      </c>
      <c r="AN313" s="1">
        <v>3971.41</v>
      </c>
      <c r="AP313" s="1">
        <v>4502.63</v>
      </c>
      <c r="AQ313" s="1">
        <v>4411.93</v>
      </c>
      <c r="AR313" s="1">
        <v>3955.18</v>
      </c>
      <c r="AS313" s="1">
        <v>4464.99</v>
      </c>
      <c r="AT313" s="1">
        <v>4303.6099999999997</v>
      </c>
      <c r="AU313" s="1">
        <v>4000.93</v>
      </c>
      <c r="AV313" s="1">
        <v>30</v>
      </c>
      <c r="AW313" s="1">
        <v>4208.38</v>
      </c>
      <c r="AX313" s="1">
        <v>119.15</v>
      </c>
      <c r="AY313" s="1">
        <v>3860.19</v>
      </c>
      <c r="AZ313" s="1">
        <v>4277.87</v>
      </c>
      <c r="BA313" s="1">
        <v>114.5</v>
      </c>
      <c r="BB313" s="1">
        <v>128.07</v>
      </c>
      <c r="BC313" s="1">
        <v>121.48</v>
      </c>
      <c r="BD313" s="1">
        <v>123.37</v>
      </c>
      <c r="BE313" s="1">
        <v>122.55</v>
      </c>
      <c r="BF313" s="1">
        <v>119.67</v>
      </c>
      <c r="BG313" s="1">
        <v>132.33000000000001</v>
      </c>
      <c r="BH313" s="1">
        <v>115.05</v>
      </c>
      <c r="BI313" s="1">
        <v>124.7</v>
      </c>
      <c r="BJ313" s="1">
        <v>128.65</v>
      </c>
      <c r="BK313" s="1">
        <v>110.68</v>
      </c>
      <c r="BL313" s="1">
        <v>111.35</v>
      </c>
      <c r="BN313" s="1">
        <v>110.72</v>
      </c>
    </row>
    <row r="314" spans="1:66" x14ac:dyDescent="0.3">
      <c r="A314" s="2"/>
      <c r="C314" s="14" t="str">
        <f t="shared" si="5"/>
        <v>20251</v>
      </c>
      <c r="D314" s="3">
        <v>45686</v>
      </c>
      <c r="E314" s="21">
        <v>2077.3200000000002</v>
      </c>
      <c r="F314" s="21">
        <v>1979.17</v>
      </c>
      <c r="G314" s="21">
        <v>1988.34</v>
      </c>
      <c r="H314" s="21">
        <v>1988.66</v>
      </c>
      <c r="I314" s="21">
        <v>1963.34</v>
      </c>
      <c r="J314" s="21">
        <v>1933.27</v>
      </c>
      <c r="K314" s="21">
        <v>1940.91</v>
      </c>
      <c r="L314" s="21">
        <v>1936.64</v>
      </c>
      <c r="M314" s="21">
        <v>1834.3</v>
      </c>
      <c r="N314" s="21">
        <v>1904.19</v>
      </c>
      <c r="O314" s="21">
        <v>1861.84</v>
      </c>
      <c r="P314" s="21">
        <v>1865.11</v>
      </c>
      <c r="Q314" s="21">
        <v>6425.6</v>
      </c>
      <c r="R314" s="20">
        <v>117.15</v>
      </c>
      <c r="S314" s="20">
        <v>106.71</v>
      </c>
      <c r="T314" s="21">
        <v>118.56</v>
      </c>
      <c r="V314" s="1">
        <v>115.4</v>
      </c>
      <c r="W314" s="1">
        <v>120.23</v>
      </c>
      <c r="X314" s="1">
        <v>124.35</v>
      </c>
      <c r="Y314" s="1">
        <v>116.13</v>
      </c>
      <c r="Z314" s="1">
        <v>118.02</v>
      </c>
      <c r="AA314" s="1">
        <v>121.22</v>
      </c>
      <c r="AB314" s="1">
        <v>123.59</v>
      </c>
      <c r="AE314" s="1">
        <v>131.55000000000001</v>
      </c>
      <c r="AF314" s="1">
        <v>130.43</v>
      </c>
      <c r="AG314" s="1">
        <v>109.09</v>
      </c>
      <c r="AI314" s="1">
        <v>7.5</v>
      </c>
      <c r="AN314" s="1">
        <v>3971.41</v>
      </c>
      <c r="AP314" s="1">
        <v>4502.63</v>
      </c>
      <c r="AQ314" s="1">
        <v>4287.9799999999996</v>
      </c>
      <c r="AR314" s="1">
        <v>3862.72</v>
      </c>
      <c r="AT314" s="1">
        <v>4303.6099999999997</v>
      </c>
      <c r="AU314" s="1">
        <v>4023.85</v>
      </c>
      <c r="AW314" s="1">
        <v>4272.42</v>
      </c>
      <c r="AX314" s="1">
        <v>120.47</v>
      </c>
      <c r="AY314" s="1">
        <v>3860.19</v>
      </c>
      <c r="AZ314" s="1">
        <v>4277.87</v>
      </c>
      <c r="BA314" s="1">
        <v>114.5</v>
      </c>
      <c r="BB314" s="1">
        <v>128.6</v>
      </c>
      <c r="BC314" s="1">
        <v>120.82</v>
      </c>
      <c r="BD314" s="1">
        <v>122.25</v>
      </c>
      <c r="BE314" s="1">
        <v>124.35</v>
      </c>
      <c r="BF314" s="1">
        <v>120.14</v>
      </c>
      <c r="BG314" s="1">
        <v>132.6</v>
      </c>
      <c r="BH314" s="1">
        <v>114.32</v>
      </c>
      <c r="BI314" s="1">
        <v>125.45</v>
      </c>
      <c r="BJ314" s="1">
        <v>128.65</v>
      </c>
      <c r="BK314" s="1">
        <v>110.68</v>
      </c>
      <c r="BL314" s="1">
        <v>110.95</v>
      </c>
      <c r="BN314" s="1">
        <v>110.72</v>
      </c>
    </row>
    <row r="315" spans="1:66" x14ac:dyDescent="0.3">
      <c r="A315" s="2"/>
      <c r="C315" s="14" t="str">
        <f t="shared" si="5"/>
        <v>20251</v>
      </c>
      <c r="D315" s="3">
        <v>45685</v>
      </c>
      <c r="E315" s="21">
        <v>2088.8000000000002</v>
      </c>
      <c r="F315" s="21">
        <v>1979.17</v>
      </c>
      <c r="G315" s="21">
        <v>2006.66</v>
      </c>
      <c r="H315" s="21">
        <v>2035.53</v>
      </c>
      <c r="I315" s="21">
        <v>1979.17</v>
      </c>
      <c r="J315" s="21">
        <v>1934.52</v>
      </c>
      <c r="K315" s="21">
        <v>1940.91</v>
      </c>
      <c r="L315" s="21">
        <v>2012.85</v>
      </c>
      <c r="M315" s="21">
        <v>1933.09</v>
      </c>
      <c r="N315" s="21">
        <v>1910.98</v>
      </c>
      <c r="O315" s="21">
        <v>1904</v>
      </c>
      <c r="P315" s="21">
        <v>1865.11</v>
      </c>
      <c r="Q315" s="21">
        <v>6475.6</v>
      </c>
      <c r="R315" s="20">
        <v>116.41</v>
      </c>
      <c r="S315" s="20">
        <v>108.33</v>
      </c>
      <c r="T315" s="21">
        <v>119.39</v>
      </c>
      <c r="V315" s="1">
        <v>116.45</v>
      </c>
      <c r="W315" s="1">
        <v>120.29</v>
      </c>
      <c r="X315" s="1">
        <v>125.12</v>
      </c>
      <c r="Y315" s="1">
        <v>116.18</v>
      </c>
      <c r="Z315" s="1">
        <v>118.36</v>
      </c>
      <c r="AA315" s="1">
        <v>121.37</v>
      </c>
      <c r="AB315" s="1">
        <v>124.59</v>
      </c>
      <c r="AE315" s="1">
        <v>132.75</v>
      </c>
      <c r="AF315" s="1">
        <v>134.59</v>
      </c>
      <c r="AG315" s="1">
        <v>110.73</v>
      </c>
      <c r="AI315" s="1">
        <v>7.5</v>
      </c>
      <c r="AN315" s="1">
        <v>3826.55</v>
      </c>
      <c r="AQ315" s="1">
        <v>4287.9799999999996</v>
      </c>
      <c r="AR315" s="1">
        <v>3749.03</v>
      </c>
      <c r="AU315" s="1">
        <v>4012.67</v>
      </c>
      <c r="AW315" s="1">
        <v>4272.42</v>
      </c>
      <c r="AX315" s="1">
        <v>121.19</v>
      </c>
      <c r="AY315" s="1">
        <v>3797.87</v>
      </c>
      <c r="AZ315" s="1">
        <v>4202.76</v>
      </c>
      <c r="BA315" s="1">
        <v>116.3</v>
      </c>
      <c r="BB315" s="1">
        <v>126.52</v>
      </c>
      <c r="BC315" s="1">
        <v>120.69</v>
      </c>
      <c r="BD315" s="1">
        <v>121.16</v>
      </c>
      <c r="BE315" s="1">
        <v>124.11</v>
      </c>
      <c r="BF315" s="1">
        <v>119.47</v>
      </c>
      <c r="BG315" s="1">
        <v>132.6</v>
      </c>
      <c r="BH315" s="1">
        <v>116.31</v>
      </c>
      <c r="BI315" s="1">
        <v>125.57</v>
      </c>
      <c r="BJ315" s="1">
        <v>129.88</v>
      </c>
      <c r="BK315" s="1">
        <v>111.34</v>
      </c>
      <c r="BL315" s="1">
        <v>111.35</v>
      </c>
      <c r="BN315" s="1">
        <v>111.22</v>
      </c>
    </row>
    <row r="316" spans="1:66" x14ac:dyDescent="0.3">
      <c r="A316" s="2"/>
      <c r="C316" s="14" t="str">
        <f t="shared" si="5"/>
        <v>20251</v>
      </c>
      <c r="D316" s="3">
        <v>45684</v>
      </c>
      <c r="E316" s="21">
        <v>2123.2399999999998</v>
      </c>
      <c r="F316" s="21">
        <v>1979.17</v>
      </c>
      <c r="G316" s="21">
        <v>2061.64</v>
      </c>
      <c r="H316" s="21">
        <v>2035.53</v>
      </c>
      <c r="I316" s="21">
        <v>1979.17</v>
      </c>
      <c r="J316" s="21">
        <v>1949.3</v>
      </c>
      <c r="K316" s="21">
        <v>1940.91</v>
      </c>
      <c r="L316" s="21">
        <v>2012.85</v>
      </c>
      <c r="M316" s="21">
        <v>1894.55</v>
      </c>
      <c r="N316" s="21">
        <v>1913.84</v>
      </c>
      <c r="O316" s="21">
        <v>1905.25</v>
      </c>
      <c r="P316" s="21">
        <v>1865.11</v>
      </c>
      <c r="Q316" s="21">
        <v>6699.8</v>
      </c>
      <c r="R316" s="20">
        <v>116.41</v>
      </c>
      <c r="S316" s="20">
        <v>105.3</v>
      </c>
      <c r="T316" s="21">
        <v>118.58</v>
      </c>
      <c r="V316" s="1">
        <v>116.91</v>
      </c>
      <c r="W316" s="1">
        <v>119.05</v>
      </c>
      <c r="X316" s="1">
        <v>125.68</v>
      </c>
      <c r="Y316" s="1">
        <v>116.13</v>
      </c>
      <c r="Z316" s="1">
        <v>118.53</v>
      </c>
      <c r="AA316" s="1">
        <v>121.35</v>
      </c>
      <c r="AB316" s="1">
        <v>125.14</v>
      </c>
      <c r="AC316" s="1">
        <v>115.76</v>
      </c>
      <c r="AE316" s="1">
        <v>132.94999999999999</v>
      </c>
      <c r="AF316" s="1">
        <v>132.61000000000001</v>
      </c>
      <c r="AG316" s="1">
        <v>110.91</v>
      </c>
      <c r="AI316" s="1">
        <v>7.5</v>
      </c>
      <c r="AN316" s="1">
        <v>3703.59</v>
      </c>
      <c r="AR316" s="1">
        <v>3749.03</v>
      </c>
      <c r="AS316" s="1">
        <v>4367.9799999999996</v>
      </c>
      <c r="AT316" s="1">
        <v>4415.9799999999996</v>
      </c>
      <c r="AU316" s="1">
        <v>4030.8</v>
      </c>
      <c r="AW316" s="1">
        <v>4267.68</v>
      </c>
      <c r="AX316" s="1">
        <v>114.14</v>
      </c>
      <c r="AY316" s="1">
        <v>3797.87</v>
      </c>
      <c r="AZ316" s="1">
        <v>4217.16</v>
      </c>
      <c r="BA316" s="1">
        <v>116.3</v>
      </c>
      <c r="BB316" s="1">
        <v>128.01</v>
      </c>
      <c r="BC316" s="1">
        <v>121.01</v>
      </c>
      <c r="BD316" s="1">
        <v>125.2</v>
      </c>
      <c r="BE316" s="1">
        <v>124.08</v>
      </c>
      <c r="BF316" s="1">
        <v>119.39</v>
      </c>
      <c r="BG316" s="1">
        <v>133</v>
      </c>
      <c r="BH316" s="1">
        <v>116.29</v>
      </c>
      <c r="BI316" s="1">
        <v>126.2</v>
      </c>
      <c r="BJ316" s="1">
        <v>130.63</v>
      </c>
      <c r="BK316" s="1">
        <v>111.5</v>
      </c>
      <c r="BL316" s="1">
        <v>112.34</v>
      </c>
      <c r="BN316" s="1">
        <v>113.2</v>
      </c>
    </row>
    <row r="317" spans="1:66" x14ac:dyDescent="0.3">
      <c r="A317" s="2"/>
      <c r="C317" s="14" t="str">
        <f t="shared" si="5"/>
        <v>20251</v>
      </c>
      <c r="D317" s="3">
        <v>45681</v>
      </c>
      <c r="E317" s="21">
        <v>2136.4899999999998</v>
      </c>
      <c r="F317" s="21">
        <v>1979.17</v>
      </c>
      <c r="G317" s="21">
        <v>2061.64</v>
      </c>
      <c r="H317" s="21">
        <v>2029.72</v>
      </c>
      <c r="I317" s="21">
        <v>1979.17</v>
      </c>
      <c r="J317" s="21">
        <v>1954.63</v>
      </c>
      <c r="K317" s="21">
        <v>1940.91</v>
      </c>
      <c r="L317" s="21">
        <v>2001.55</v>
      </c>
      <c r="M317" s="21">
        <v>1894.55</v>
      </c>
      <c r="N317" s="21">
        <v>1929.27</v>
      </c>
      <c r="O317" s="21">
        <v>1921.39</v>
      </c>
      <c r="P317" s="21">
        <v>1865.11</v>
      </c>
      <c r="Q317" s="21">
        <v>6812.2</v>
      </c>
      <c r="R317" s="20">
        <v>116.16</v>
      </c>
      <c r="S317" s="20">
        <v>103.88</v>
      </c>
      <c r="T317" s="21">
        <v>118.95</v>
      </c>
      <c r="V317" s="1">
        <v>116.45</v>
      </c>
      <c r="W317" s="1">
        <v>120.63</v>
      </c>
      <c r="X317" s="1">
        <v>127.01</v>
      </c>
      <c r="Y317" s="1">
        <v>117.88</v>
      </c>
      <c r="Z317" s="1">
        <v>118.75</v>
      </c>
      <c r="AA317" s="1">
        <v>121.23</v>
      </c>
      <c r="AB317" s="1">
        <v>125.81</v>
      </c>
      <c r="AE317" s="1">
        <v>133.53</v>
      </c>
      <c r="AF317" s="1">
        <v>128.65</v>
      </c>
      <c r="AG317" s="1">
        <v>110.73</v>
      </c>
      <c r="AP317" s="1">
        <v>4207.5</v>
      </c>
      <c r="AR317" s="1">
        <v>3749.03</v>
      </c>
      <c r="AS317" s="1">
        <v>4367.9799999999996</v>
      </c>
      <c r="AT317" s="1">
        <v>4415.9799999999996</v>
      </c>
      <c r="AU317" s="1">
        <v>4030.8</v>
      </c>
      <c r="AW317" s="1">
        <v>4248.82</v>
      </c>
      <c r="AX317" s="1">
        <v>113.32</v>
      </c>
      <c r="AY317" s="1">
        <v>3679.98</v>
      </c>
      <c r="AZ317" s="1">
        <v>4233.63</v>
      </c>
      <c r="BA317" s="1">
        <v>117.55</v>
      </c>
      <c r="BB317" s="1">
        <v>128.91999999999999</v>
      </c>
      <c r="BC317" s="1">
        <v>126.08</v>
      </c>
      <c r="BD317" s="1">
        <v>126.14</v>
      </c>
      <c r="BE317" s="1">
        <v>123.83</v>
      </c>
      <c r="BF317" s="1">
        <v>118.23</v>
      </c>
      <c r="BG317" s="1">
        <v>134.4</v>
      </c>
      <c r="BH317" s="1">
        <v>117.51</v>
      </c>
      <c r="BI317" s="1">
        <v>126.2</v>
      </c>
      <c r="BJ317" s="1">
        <v>132.47</v>
      </c>
      <c r="BK317" s="1">
        <v>111.5</v>
      </c>
      <c r="BL317" s="1">
        <v>113.14</v>
      </c>
      <c r="BN317" s="1">
        <v>113.2</v>
      </c>
    </row>
    <row r="318" spans="1:66" x14ac:dyDescent="0.3">
      <c r="A318" s="2"/>
      <c r="C318" s="14" t="str">
        <f t="shared" si="5"/>
        <v>20251</v>
      </c>
      <c r="D318" s="3">
        <v>45680</v>
      </c>
      <c r="E318" s="21">
        <v>2202.73</v>
      </c>
      <c r="F318" s="21">
        <v>1979.17</v>
      </c>
      <c r="G318" s="21">
        <v>2061.64</v>
      </c>
      <c r="H318" s="21">
        <v>2046.12</v>
      </c>
      <c r="I318" s="21">
        <v>1987.09</v>
      </c>
      <c r="J318" s="21">
        <v>1954.63</v>
      </c>
      <c r="K318" s="21">
        <v>1940.91</v>
      </c>
      <c r="L318" s="21">
        <v>2026.05</v>
      </c>
      <c r="M318" s="21">
        <v>1894.55</v>
      </c>
      <c r="N318" s="21">
        <v>1935.26</v>
      </c>
      <c r="O318" s="21">
        <v>1943.13</v>
      </c>
      <c r="P318" s="21">
        <v>1865.11</v>
      </c>
      <c r="Q318" s="21">
        <v>6903.17</v>
      </c>
      <c r="R318" s="20">
        <v>118.15</v>
      </c>
      <c r="S318" s="20">
        <v>105.63</v>
      </c>
      <c r="T318" s="21">
        <v>119.92</v>
      </c>
      <c r="V318" s="1">
        <v>117.89</v>
      </c>
      <c r="W318" s="1">
        <v>120.29</v>
      </c>
      <c r="X318" s="1">
        <v>127.34</v>
      </c>
      <c r="Y318" s="1">
        <v>117.88</v>
      </c>
      <c r="Z318" s="1">
        <v>118.76</v>
      </c>
      <c r="AA318" s="1">
        <v>121.86</v>
      </c>
      <c r="AB318" s="1">
        <v>126.58</v>
      </c>
      <c r="AE318" s="1">
        <v>133.68</v>
      </c>
      <c r="AG318" s="1">
        <v>111.93</v>
      </c>
      <c r="AP318" s="1">
        <v>4207.5</v>
      </c>
      <c r="AR318" s="1">
        <v>3749.03</v>
      </c>
      <c r="AS318" s="1">
        <v>4367.9799999999996</v>
      </c>
      <c r="AT318" s="1">
        <v>4415.9799999999996</v>
      </c>
      <c r="AU318" s="1">
        <v>4024.4</v>
      </c>
      <c r="AW318" s="1">
        <v>4253.45</v>
      </c>
      <c r="AX318" s="1">
        <v>113.32</v>
      </c>
      <c r="AY318" s="1">
        <v>3679.98</v>
      </c>
      <c r="AZ318" s="1">
        <v>4233.63</v>
      </c>
      <c r="BA318" s="1">
        <v>117.8</v>
      </c>
      <c r="BB318" s="1">
        <v>129.94</v>
      </c>
      <c r="BC318" s="1">
        <v>126.08</v>
      </c>
      <c r="BD318" s="1">
        <v>126.83</v>
      </c>
      <c r="BE318" s="1">
        <v>125.82</v>
      </c>
      <c r="BF318" s="1">
        <v>120.83</v>
      </c>
      <c r="BG318" s="1">
        <v>135.78</v>
      </c>
      <c r="BH318" s="1">
        <v>119.5</v>
      </c>
      <c r="BI318" s="1">
        <v>126.45</v>
      </c>
      <c r="BJ318" s="1">
        <v>132.94999999999999</v>
      </c>
      <c r="BK318" s="1">
        <v>112</v>
      </c>
      <c r="BL318" s="1">
        <v>113.54</v>
      </c>
      <c r="BN318" s="1">
        <v>113.95</v>
      </c>
    </row>
    <row r="319" spans="1:66" x14ac:dyDescent="0.3">
      <c r="A319" s="2"/>
      <c r="C319" s="14" t="str">
        <f t="shared" si="5"/>
        <v>20251</v>
      </c>
      <c r="D319" s="3">
        <v>45679</v>
      </c>
      <c r="E319" s="21">
        <v>2177.88</v>
      </c>
      <c r="F319" s="21">
        <v>1979.17</v>
      </c>
      <c r="G319" s="21">
        <v>2094.62</v>
      </c>
      <c r="H319" s="21">
        <v>2074.1999999999998</v>
      </c>
      <c r="I319" s="21">
        <v>1987.09</v>
      </c>
      <c r="J319" s="21">
        <v>1954.63</v>
      </c>
      <c r="K319" s="21">
        <v>1940.91</v>
      </c>
      <c r="L319" s="21"/>
      <c r="M319" s="21">
        <v>1903.09</v>
      </c>
      <c r="N319" s="21">
        <v>1946.58</v>
      </c>
      <c r="O319" s="21">
        <v>1942.32</v>
      </c>
      <c r="P319" s="21">
        <v>1865.11</v>
      </c>
      <c r="Q319" s="21">
        <v>6903.17</v>
      </c>
      <c r="R319" s="20">
        <v>118.65</v>
      </c>
      <c r="S319" s="20">
        <v>105.63</v>
      </c>
      <c r="T319" s="21">
        <v>119.9</v>
      </c>
      <c r="V319" s="1">
        <v>117.78</v>
      </c>
      <c r="W319" s="1">
        <v>122.04</v>
      </c>
      <c r="X319" s="1">
        <v>128.78</v>
      </c>
      <c r="Y319" s="1">
        <v>119.06</v>
      </c>
      <c r="Z319" s="1">
        <v>119.2</v>
      </c>
      <c r="AA319" s="1">
        <v>122.34</v>
      </c>
      <c r="AB319" s="1">
        <v>127.36</v>
      </c>
      <c r="AE319" s="1">
        <v>133.66</v>
      </c>
      <c r="AG319" s="1">
        <v>111.93</v>
      </c>
      <c r="AN319" s="1">
        <v>4092.61</v>
      </c>
      <c r="AP319" s="1">
        <v>4207.5</v>
      </c>
      <c r="AS319" s="1">
        <v>4281.8</v>
      </c>
      <c r="AT319" s="1">
        <v>4415.9799999999996</v>
      </c>
      <c r="AU319" s="1">
        <v>3990.29</v>
      </c>
      <c r="AW319" s="1">
        <v>4306.95</v>
      </c>
      <c r="AX319" s="1">
        <v>113.32</v>
      </c>
      <c r="AZ319" s="1">
        <v>4233.63</v>
      </c>
      <c r="BA319" s="1">
        <v>117.8</v>
      </c>
      <c r="BB319" s="1">
        <v>130.63999999999999</v>
      </c>
      <c r="BC319" s="1">
        <v>127.13</v>
      </c>
      <c r="BD319" s="1">
        <v>127.97</v>
      </c>
      <c r="BE319" s="1">
        <v>126.39</v>
      </c>
      <c r="BF319" s="1">
        <v>121.13</v>
      </c>
      <c r="BG319" s="1">
        <v>135.78</v>
      </c>
      <c r="BH319" s="1">
        <v>119.07</v>
      </c>
      <c r="BI319" s="1">
        <v>126.57</v>
      </c>
      <c r="BJ319" s="1">
        <v>133.03</v>
      </c>
      <c r="BK319" s="1">
        <v>113.66</v>
      </c>
      <c r="BL319" s="1">
        <v>113.74</v>
      </c>
      <c r="BN319" s="1">
        <v>113.95</v>
      </c>
    </row>
    <row r="320" spans="1:66" x14ac:dyDescent="0.3">
      <c r="A320" s="2"/>
      <c r="C320" s="14" t="str">
        <f t="shared" si="5"/>
        <v>20251</v>
      </c>
      <c r="D320" s="3">
        <v>45678</v>
      </c>
      <c r="E320" s="21">
        <v>2177.88</v>
      </c>
      <c r="F320" s="21">
        <v>1979.17</v>
      </c>
      <c r="G320" s="21">
        <v>2094.62</v>
      </c>
      <c r="H320" s="21">
        <v>2052.4</v>
      </c>
      <c r="I320" s="21">
        <v>1971.26</v>
      </c>
      <c r="J320" s="21">
        <v>1973.57</v>
      </c>
      <c r="K320" s="21">
        <v>1940.91</v>
      </c>
      <c r="L320" s="21"/>
      <c r="M320" s="21">
        <v>1940.08</v>
      </c>
      <c r="N320" s="21">
        <v>1914.13</v>
      </c>
      <c r="O320" s="21">
        <v>1911.17</v>
      </c>
      <c r="P320" s="21">
        <v>1870.51</v>
      </c>
      <c r="Q320" s="21">
        <v>6894.84</v>
      </c>
      <c r="R320" s="20">
        <v>118.04</v>
      </c>
      <c r="S320" s="20">
        <v>102.55</v>
      </c>
      <c r="T320" s="21">
        <v>120.59</v>
      </c>
      <c r="V320" s="1">
        <v>118.1</v>
      </c>
      <c r="W320" s="1">
        <v>121.54</v>
      </c>
      <c r="X320" s="1">
        <v>127.45</v>
      </c>
      <c r="Y320" s="1">
        <v>118.58</v>
      </c>
      <c r="Z320" s="1">
        <v>119.36</v>
      </c>
      <c r="AA320" s="1">
        <v>121.63</v>
      </c>
      <c r="AB320" s="1">
        <v>126.25</v>
      </c>
      <c r="AE320" s="1">
        <v>134.54</v>
      </c>
      <c r="AG320" s="1">
        <v>110.65</v>
      </c>
      <c r="AN320" s="1">
        <v>4244.1899999999996</v>
      </c>
      <c r="AP320" s="1">
        <v>4173</v>
      </c>
      <c r="AS320" s="1">
        <v>4281.8</v>
      </c>
      <c r="AT320" s="1">
        <v>4273.32</v>
      </c>
      <c r="AW320" s="1">
        <v>4515.18</v>
      </c>
      <c r="AX320" s="1">
        <v>113.32</v>
      </c>
      <c r="AY320" s="1">
        <v>3776.82</v>
      </c>
      <c r="AZ320" s="1">
        <v>4262.95</v>
      </c>
      <c r="BA320" s="1">
        <v>116.67</v>
      </c>
      <c r="BB320" s="1">
        <v>130.38999999999999</v>
      </c>
      <c r="BC320" s="1">
        <v>126.64</v>
      </c>
      <c r="BD320" s="1">
        <v>126.08</v>
      </c>
      <c r="BE320" s="1">
        <v>126.39</v>
      </c>
      <c r="BF320" s="1">
        <v>121.1</v>
      </c>
      <c r="BG320" s="1">
        <v>135.38999999999999</v>
      </c>
      <c r="BH320" s="1">
        <v>120.39</v>
      </c>
      <c r="BI320" s="1">
        <v>126.57</v>
      </c>
      <c r="BJ320" s="1">
        <v>133</v>
      </c>
      <c r="BK320" s="1">
        <v>112.34</v>
      </c>
      <c r="BL320" s="1">
        <v>112.94</v>
      </c>
      <c r="BN320" s="1">
        <v>113.96</v>
      </c>
    </row>
    <row r="321" spans="1:66" x14ac:dyDescent="0.3">
      <c r="A321" s="2"/>
      <c r="C321" s="14" t="str">
        <f t="shared" si="5"/>
        <v>20251</v>
      </c>
      <c r="D321" s="3">
        <v>45677</v>
      </c>
      <c r="E321" s="21">
        <v>2177.88</v>
      </c>
      <c r="F321" s="21">
        <v>1979.17</v>
      </c>
      <c r="G321" s="21">
        <v>2094.62</v>
      </c>
      <c r="H321" s="21">
        <v>2069.34</v>
      </c>
      <c r="I321" s="21">
        <v>1971.26</v>
      </c>
      <c r="J321" s="21">
        <v>1966.68</v>
      </c>
      <c r="K321" s="21">
        <v>1940.91</v>
      </c>
      <c r="L321" s="21"/>
      <c r="M321" s="21">
        <v>1866.59</v>
      </c>
      <c r="N321" s="21">
        <v>1795.71</v>
      </c>
      <c r="O321" s="21">
        <v>1922.97</v>
      </c>
      <c r="P321" s="21">
        <v>1875.42</v>
      </c>
      <c r="Q321" s="21">
        <v>6873.76</v>
      </c>
      <c r="R321" s="20">
        <v>116.95</v>
      </c>
      <c r="S321" s="20">
        <v>102.55</v>
      </c>
      <c r="T321" s="21">
        <v>119.73</v>
      </c>
      <c r="V321" s="1">
        <v>117.27</v>
      </c>
      <c r="W321" s="1">
        <v>121.8</v>
      </c>
      <c r="X321" s="1">
        <v>126.45</v>
      </c>
      <c r="Y321" s="1">
        <v>117.92</v>
      </c>
      <c r="Z321" s="1">
        <v>121.96</v>
      </c>
      <c r="AA321" s="1">
        <v>120.63</v>
      </c>
      <c r="AB321" s="1">
        <v>126.03</v>
      </c>
      <c r="AE321" s="1">
        <v>133.94</v>
      </c>
      <c r="AG321" s="1">
        <v>108.8</v>
      </c>
      <c r="AN321" s="1">
        <v>4244.1899999999996</v>
      </c>
      <c r="AP321" s="1">
        <v>4173</v>
      </c>
      <c r="AS321" s="1">
        <v>4330.6400000000003</v>
      </c>
      <c r="AT321" s="1">
        <v>4130.67</v>
      </c>
      <c r="AU321" s="1">
        <v>3908.19</v>
      </c>
      <c r="AW321" s="1">
        <v>4527.13</v>
      </c>
      <c r="AX321" s="1">
        <v>114.48</v>
      </c>
      <c r="AY321" s="1">
        <v>3776.82</v>
      </c>
      <c r="AZ321" s="1">
        <v>4304.82</v>
      </c>
      <c r="BA321" s="1">
        <v>117.54</v>
      </c>
      <c r="BB321" s="1">
        <v>130.13</v>
      </c>
      <c r="BC321" s="1">
        <v>125.02</v>
      </c>
      <c r="BD321" s="1">
        <v>127.44</v>
      </c>
      <c r="BE321" s="1">
        <v>125.55</v>
      </c>
      <c r="BF321" s="1">
        <v>120.05</v>
      </c>
      <c r="BG321" s="1">
        <v>135.38999999999999</v>
      </c>
      <c r="BH321" s="1">
        <v>121.58</v>
      </c>
      <c r="BI321" s="1">
        <v>125.82</v>
      </c>
      <c r="BJ321" s="1">
        <v>131.81</v>
      </c>
      <c r="BK321" s="1">
        <v>117</v>
      </c>
      <c r="BL321" s="1">
        <v>113.34</v>
      </c>
      <c r="BN321" s="1">
        <v>114.21</v>
      </c>
    </row>
    <row r="322" spans="1:66" x14ac:dyDescent="0.3">
      <c r="A322" s="2"/>
      <c r="C322" s="14" t="str">
        <f t="shared" si="5"/>
        <v>20251</v>
      </c>
      <c r="D322" s="3">
        <v>45674</v>
      </c>
      <c r="E322" s="21">
        <v>2177.88</v>
      </c>
      <c r="F322" s="21">
        <v>1979.17</v>
      </c>
      <c r="G322" s="21">
        <v>2094.62</v>
      </c>
      <c r="H322" s="21">
        <v>2078.2600000000002</v>
      </c>
      <c r="I322" s="21">
        <v>1971.26</v>
      </c>
      <c r="J322" s="21">
        <v>1966.68</v>
      </c>
      <c r="K322" s="21">
        <v>1940.91</v>
      </c>
      <c r="L322" s="21"/>
      <c r="M322" s="21">
        <v>1866.59</v>
      </c>
      <c r="N322" s="21">
        <v>1817.06</v>
      </c>
      <c r="O322" s="21">
        <v>1920.52</v>
      </c>
      <c r="P322" s="21">
        <v>1861.26</v>
      </c>
      <c r="Q322" s="21">
        <v>6800.91</v>
      </c>
      <c r="R322" s="20">
        <v>117.65</v>
      </c>
      <c r="S322" s="20">
        <v>108.54</v>
      </c>
      <c r="T322" s="21">
        <v>120.41</v>
      </c>
      <c r="V322" s="1">
        <v>117.31</v>
      </c>
      <c r="W322" s="1">
        <v>121.54</v>
      </c>
      <c r="X322" s="1">
        <v>126.45</v>
      </c>
      <c r="Y322" s="1">
        <v>117.7</v>
      </c>
      <c r="Z322" s="1">
        <v>122.13</v>
      </c>
      <c r="AA322" s="1">
        <v>122.49</v>
      </c>
      <c r="AB322" s="1">
        <v>125.66</v>
      </c>
      <c r="AE322" s="1">
        <v>133.94</v>
      </c>
      <c r="AG322" s="1">
        <v>114.82</v>
      </c>
      <c r="AI322" s="1">
        <v>30</v>
      </c>
      <c r="AN322" s="1">
        <v>4250.8100000000004</v>
      </c>
      <c r="AP322" s="1">
        <v>4104</v>
      </c>
      <c r="AS322" s="1">
        <v>4330.6400000000003</v>
      </c>
      <c r="AT322" s="1">
        <v>4130.67</v>
      </c>
      <c r="AU322" s="1">
        <v>3908.19</v>
      </c>
      <c r="AW322" s="1">
        <v>4527.13</v>
      </c>
      <c r="AX322" s="1">
        <v>114.48</v>
      </c>
      <c r="AY322" s="1">
        <v>3776.82</v>
      </c>
      <c r="AZ322" s="1">
        <v>4274.5</v>
      </c>
      <c r="BA322" s="1">
        <v>117.54</v>
      </c>
      <c r="BB322" s="1">
        <v>130.51</v>
      </c>
      <c r="BC322" s="1">
        <v>127.23</v>
      </c>
      <c r="BD322" s="1">
        <v>128.19</v>
      </c>
      <c r="BE322" s="1">
        <v>125.53</v>
      </c>
      <c r="BF322" s="1">
        <v>120.99</v>
      </c>
      <c r="BG322" s="1">
        <v>135.16</v>
      </c>
      <c r="BH322" s="1">
        <v>120.14</v>
      </c>
      <c r="BI322" s="1">
        <v>125.82</v>
      </c>
      <c r="BJ322" s="1">
        <v>131.81</v>
      </c>
      <c r="BK322" s="1">
        <v>117</v>
      </c>
      <c r="BL322" s="1">
        <v>112.54</v>
      </c>
      <c r="BN322" s="1">
        <v>114.21</v>
      </c>
    </row>
    <row r="323" spans="1:66" x14ac:dyDescent="0.3">
      <c r="A323" s="2"/>
      <c r="C323" s="14" t="str">
        <f t="shared" si="5"/>
        <v>20251</v>
      </c>
      <c r="D323" s="3">
        <v>45673</v>
      </c>
      <c r="E323" s="21">
        <v>2184.5100000000002</v>
      </c>
      <c r="F323" s="21">
        <v>1979.17</v>
      </c>
      <c r="G323" s="21">
        <v>2094.62</v>
      </c>
      <c r="H323" s="21">
        <v>2069.34</v>
      </c>
      <c r="I323" s="21">
        <v>1987.09</v>
      </c>
      <c r="J323" s="21">
        <v>1966.68</v>
      </c>
      <c r="K323" s="21">
        <v>1940.91</v>
      </c>
      <c r="L323" s="21"/>
      <c r="M323" s="21">
        <v>1916.59</v>
      </c>
      <c r="N323" s="21">
        <v>1806.35</v>
      </c>
      <c r="O323" s="21">
        <v>1933.97</v>
      </c>
      <c r="P323" s="21">
        <v>1875.42</v>
      </c>
      <c r="Q323" s="21">
        <v>6825.91</v>
      </c>
      <c r="R323" s="20">
        <v>117.15</v>
      </c>
      <c r="S323" s="20">
        <v>108.87</v>
      </c>
      <c r="T323" s="21">
        <v>120.88</v>
      </c>
      <c r="V323" s="1">
        <v>117.31</v>
      </c>
      <c r="W323" s="1">
        <v>122.79</v>
      </c>
      <c r="X323" s="1">
        <v>127.01</v>
      </c>
      <c r="Y323" s="1">
        <v>118.64</v>
      </c>
      <c r="Z323" s="1">
        <v>122.46</v>
      </c>
      <c r="AA323" s="1">
        <v>122.24</v>
      </c>
      <c r="AB323" s="1">
        <v>126.25</v>
      </c>
      <c r="AE323" s="1">
        <v>133.55000000000001</v>
      </c>
      <c r="AG323" s="1">
        <v>114.82</v>
      </c>
      <c r="AI323" s="1">
        <v>30</v>
      </c>
      <c r="AN323" s="1">
        <v>4250.8100000000004</v>
      </c>
      <c r="AP323" s="1">
        <v>4104</v>
      </c>
      <c r="AS323" s="1">
        <v>4330.6400000000003</v>
      </c>
      <c r="AT323" s="1">
        <v>4130.67</v>
      </c>
      <c r="AU323" s="1">
        <v>3908.19</v>
      </c>
      <c r="AW323" s="1">
        <v>4527.13</v>
      </c>
      <c r="AX323" s="1">
        <v>114.48</v>
      </c>
      <c r="AY323" s="1">
        <v>3776.82</v>
      </c>
      <c r="AZ323" s="1">
        <v>4250.25</v>
      </c>
      <c r="BA323" s="1">
        <v>119.57</v>
      </c>
      <c r="BB323" s="1">
        <v>130.83000000000001</v>
      </c>
      <c r="BC323" s="1">
        <v>127.53</v>
      </c>
      <c r="BD323" s="1">
        <v>129.25</v>
      </c>
      <c r="BE323" s="1">
        <v>125.02</v>
      </c>
      <c r="BF323" s="1">
        <v>120.63</v>
      </c>
      <c r="BG323" s="1">
        <v>135.47999999999999</v>
      </c>
      <c r="BH323" s="1">
        <v>120.85</v>
      </c>
      <c r="BI323" s="1">
        <v>126.57</v>
      </c>
      <c r="BJ323" s="1">
        <v>132.59</v>
      </c>
      <c r="BK323" s="1">
        <v>117</v>
      </c>
      <c r="BL323" s="1">
        <v>113.74</v>
      </c>
      <c r="BN323" s="1">
        <v>114.21</v>
      </c>
    </row>
    <row r="324" spans="1:66" x14ac:dyDescent="0.3">
      <c r="A324" s="2"/>
      <c r="C324" s="14" t="str">
        <f t="shared" si="5"/>
        <v>20251</v>
      </c>
      <c r="D324" s="3">
        <v>45672</v>
      </c>
      <c r="E324" s="21">
        <v>2184.5100000000002</v>
      </c>
      <c r="F324" s="21">
        <v>1979.17</v>
      </c>
      <c r="G324" s="21">
        <v>2094.62</v>
      </c>
      <c r="H324" s="21">
        <v>2101.38</v>
      </c>
      <c r="I324" s="21">
        <v>1987.09</v>
      </c>
      <c r="J324" s="21">
        <v>1980.88</v>
      </c>
      <c r="K324" s="21">
        <v>1940.91</v>
      </c>
      <c r="L324" s="21"/>
      <c r="M324" s="21">
        <v>1916.59</v>
      </c>
      <c r="N324" s="21">
        <v>1833.48</v>
      </c>
      <c r="O324" s="21">
        <v>1940.35</v>
      </c>
      <c r="P324" s="21">
        <v>1875.42</v>
      </c>
      <c r="Q324" s="21">
        <v>6825.91</v>
      </c>
      <c r="R324" s="20">
        <v>117.4</v>
      </c>
      <c r="S324" s="20">
        <v>107.21</v>
      </c>
      <c r="T324" s="21">
        <v>121.25</v>
      </c>
      <c r="V324" s="1">
        <v>117.91</v>
      </c>
      <c r="W324" s="1">
        <v>122.43</v>
      </c>
      <c r="X324" s="1">
        <v>127.45</v>
      </c>
      <c r="Y324" s="1">
        <v>119.84</v>
      </c>
      <c r="Z324" s="1">
        <v>120.78</v>
      </c>
      <c r="AA324" s="1">
        <v>122.4</v>
      </c>
      <c r="AB324" s="1">
        <v>126.36</v>
      </c>
      <c r="AE324" s="1">
        <v>133.41</v>
      </c>
      <c r="AG324" s="1">
        <v>114.8</v>
      </c>
      <c r="AI324" s="1">
        <v>30</v>
      </c>
      <c r="AN324" s="1">
        <v>4253.0200000000004</v>
      </c>
      <c r="AP324" s="1">
        <v>4104</v>
      </c>
      <c r="AS324" s="1">
        <v>4294.71</v>
      </c>
      <c r="AT324" s="1">
        <v>4130.67</v>
      </c>
      <c r="AU324" s="1">
        <v>3917.79</v>
      </c>
      <c r="AY324" s="1">
        <v>3776.82</v>
      </c>
      <c r="AZ324" s="1">
        <v>4250.25</v>
      </c>
      <c r="BA324" s="1">
        <v>119.57</v>
      </c>
      <c r="BB324" s="1">
        <v>131.65</v>
      </c>
      <c r="BC324" s="1">
        <v>128.71</v>
      </c>
      <c r="BD324" s="1">
        <v>130.69999999999999</v>
      </c>
      <c r="BE324" s="1">
        <v>125.01</v>
      </c>
      <c r="BF324" s="1">
        <v>120.76</v>
      </c>
      <c r="BG324" s="1">
        <v>135.63999999999999</v>
      </c>
      <c r="BH324" s="1">
        <v>120.78</v>
      </c>
      <c r="BI324" s="1">
        <v>126.94</v>
      </c>
      <c r="BJ324" s="1">
        <v>132.58000000000001</v>
      </c>
      <c r="BK324" s="1">
        <v>117.66</v>
      </c>
      <c r="BL324" s="1">
        <v>114.14</v>
      </c>
      <c r="BN324" s="1">
        <v>115.2</v>
      </c>
    </row>
    <row r="325" spans="1:66" x14ac:dyDescent="0.3">
      <c r="A325" s="2"/>
      <c r="C325" s="14" t="str">
        <f t="shared" si="5"/>
        <v>20251</v>
      </c>
      <c r="D325" s="3">
        <v>45671</v>
      </c>
      <c r="E325" s="21">
        <v>2092.39</v>
      </c>
      <c r="F325" s="21">
        <v>1979.17</v>
      </c>
      <c r="G325" s="21">
        <v>2016.28</v>
      </c>
      <c r="H325" s="21">
        <v>2062.4699999999998</v>
      </c>
      <c r="I325" s="21">
        <v>1979.17</v>
      </c>
      <c r="J325" s="21">
        <v>1990.87</v>
      </c>
      <c r="K325" s="21">
        <v>1940.91</v>
      </c>
      <c r="L325" s="21"/>
      <c r="M325" s="21">
        <v>1916.59</v>
      </c>
      <c r="N325" s="21">
        <v>1849.2</v>
      </c>
      <c r="O325" s="21">
        <v>1963.53</v>
      </c>
      <c r="P325" s="21">
        <v>1869.11</v>
      </c>
      <c r="Q325" s="21">
        <v>6923.76</v>
      </c>
      <c r="R325" s="20">
        <v>118.15</v>
      </c>
      <c r="S325" s="20">
        <v>106.21</v>
      </c>
      <c r="T325" s="21">
        <v>121.38</v>
      </c>
      <c r="V325" s="1">
        <v>117.9</v>
      </c>
      <c r="W325" s="1">
        <v>124.03</v>
      </c>
      <c r="X325" s="1">
        <v>127.56</v>
      </c>
      <c r="Y325" s="1">
        <v>119.9</v>
      </c>
      <c r="Z325" s="1">
        <v>120.45</v>
      </c>
      <c r="AA325" s="1">
        <v>122.46</v>
      </c>
      <c r="AB325" s="1">
        <v>126.25</v>
      </c>
      <c r="AE325" s="1">
        <v>133.59</v>
      </c>
      <c r="AG325" s="1">
        <v>114.72</v>
      </c>
      <c r="AI325" s="1">
        <v>30</v>
      </c>
      <c r="AN325" s="1">
        <v>4253.0200000000004</v>
      </c>
      <c r="AS325" s="1">
        <v>4294.71</v>
      </c>
      <c r="AU325" s="1">
        <v>3917.79</v>
      </c>
      <c r="AZ325" s="1">
        <v>4267.7700000000004</v>
      </c>
      <c r="BA325" s="1">
        <v>118.67</v>
      </c>
      <c r="BB325" s="1">
        <v>133.16</v>
      </c>
      <c r="BC325" s="1">
        <v>129.75</v>
      </c>
      <c r="BD325" s="1">
        <v>130.43</v>
      </c>
      <c r="BE325" s="1">
        <v>129.41</v>
      </c>
      <c r="BF325" s="1">
        <v>123.53</v>
      </c>
      <c r="BG325" s="1">
        <v>135</v>
      </c>
      <c r="BH325" s="1">
        <v>120.77</v>
      </c>
      <c r="BI325" s="1">
        <v>126.57</v>
      </c>
      <c r="BJ325" s="1">
        <v>133.27000000000001</v>
      </c>
      <c r="BK325" s="1">
        <v>119</v>
      </c>
      <c r="BL325" s="1">
        <v>114.74</v>
      </c>
      <c r="BN325" s="1">
        <v>114.21</v>
      </c>
    </row>
    <row r="326" spans="1:66" x14ac:dyDescent="0.3">
      <c r="A326" s="2"/>
      <c r="C326" s="14" t="str">
        <f t="shared" ref="C326:C389" si="6">YEAR(D326)&amp;MONTH(D326)</f>
        <v>20251</v>
      </c>
      <c r="D326" s="3">
        <v>45670</v>
      </c>
      <c r="E326" s="21">
        <v>2094.87</v>
      </c>
      <c r="F326" s="21">
        <v>1979.17</v>
      </c>
      <c r="G326" s="21">
        <v>1991.54</v>
      </c>
      <c r="H326" s="21">
        <v>2062.4699999999998</v>
      </c>
      <c r="I326" s="21">
        <v>1979.17</v>
      </c>
      <c r="J326" s="21">
        <v>2014.89</v>
      </c>
      <c r="K326" s="21">
        <v>1940.91</v>
      </c>
      <c r="L326" s="21"/>
      <c r="M326" s="21">
        <v>1918.3</v>
      </c>
      <c r="N326" s="21">
        <v>1912.68</v>
      </c>
      <c r="O326" s="21">
        <v>1962.44</v>
      </c>
      <c r="P326" s="21">
        <v>1875.42</v>
      </c>
      <c r="Q326" s="21">
        <v>6923.76</v>
      </c>
      <c r="R326" s="20">
        <v>117.9</v>
      </c>
      <c r="S326" s="20">
        <v>106.21</v>
      </c>
      <c r="T326" s="21">
        <v>121.6</v>
      </c>
      <c r="V326" s="1">
        <v>117.93</v>
      </c>
      <c r="W326" s="1">
        <v>122.79</v>
      </c>
      <c r="X326" s="1">
        <v>126.9</v>
      </c>
      <c r="Y326" s="1">
        <v>119.58</v>
      </c>
      <c r="Z326" s="1">
        <v>119.96</v>
      </c>
      <c r="AA326" s="1">
        <v>120.43</v>
      </c>
      <c r="AB326" s="1">
        <v>126.03</v>
      </c>
      <c r="AE326" s="1">
        <v>134.34</v>
      </c>
      <c r="AG326" s="1">
        <v>114.72</v>
      </c>
      <c r="AI326" s="1">
        <v>30</v>
      </c>
      <c r="AN326" s="1">
        <v>4340.3</v>
      </c>
      <c r="AP326" s="1">
        <v>4187.5</v>
      </c>
      <c r="AR326" s="1">
        <v>4072.4</v>
      </c>
      <c r="AU326" s="1">
        <v>3924.19</v>
      </c>
      <c r="AZ326" s="1">
        <v>4267.7700000000004</v>
      </c>
      <c r="BA326" s="1">
        <v>118.89</v>
      </c>
      <c r="BB326" s="1">
        <v>133.11000000000001</v>
      </c>
      <c r="BC326" s="1">
        <v>130.1</v>
      </c>
      <c r="BD326" s="1">
        <v>130.30000000000001</v>
      </c>
      <c r="BE326" s="1">
        <v>129.4</v>
      </c>
      <c r="BF326" s="1">
        <v>123.53</v>
      </c>
      <c r="BG326" s="1">
        <v>135.16999999999999</v>
      </c>
      <c r="BH326" s="1">
        <v>121.53</v>
      </c>
      <c r="BI326" s="1">
        <v>126.57</v>
      </c>
      <c r="BJ326" s="1">
        <v>132.36000000000001</v>
      </c>
      <c r="BK326" s="1">
        <v>117.67</v>
      </c>
      <c r="BL326" s="1">
        <v>114.14</v>
      </c>
      <c r="BN326" s="1">
        <v>113.46</v>
      </c>
    </row>
    <row r="327" spans="1:66" x14ac:dyDescent="0.3">
      <c r="A327" s="2"/>
      <c r="C327" s="14" t="str">
        <f t="shared" si="6"/>
        <v>20251</v>
      </c>
      <c r="D327" s="3">
        <v>45667</v>
      </c>
      <c r="E327" s="21">
        <v>2094.87</v>
      </c>
      <c r="F327" s="21">
        <v>1979.17</v>
      </c>
      <c r="G327" s="21">
        <v>2016.28</v>
      </c>
      <c r="H327" s="21">
        <v>2057.16</v>
      </c>
      <c r="I327" s="21">
        <v>1959.38</v>
      </c>
      <c r="J327" s="21">
        <v>1991.5</v>
      </c>
      <c r="K327" s="21">
        <v>1907.75</v>
      </c>
      <c r="L327" s="21"/>
      <c r="M327" s="21">
        <v>1882.02</v>
      </c>
      <c r="N327" s="21">
        <v>1956.29</v>
      </c>
      <c r="O327" s="21">
        <v>1966.12</v>
      </c>
      <c r="P327" s="21">
        <v>1858.84</v>
      </c>
      <c r="Q327" s="21">
        <v>6773.76</v>
      </c>
      <c r="R327" s="20">
        <v>116.41</v>
      </c>
      <c r="S327" s="20">
        <v>107.82</v>
      </c>
      <c r="T327" s="21">
        <v>119.55</v>
      </c>
      <c r="V327" s="1">
        <v>117.93</v>
      </c>
      <c r="W327" s="1">
        <v>122.78</v>
      </c>
      <c r="X327" s="1">
        <v>125.68</v>
      </c>
      <c r="Y327" s="1">
        <v>116.95</v>
      </c>
      <c r="Z327" s="1">
        <v>118.16</v>
      </c>
      <c r="AA327" s="1">
        <v>120.04</v>
      </c>
      <c r="AB327" s="1">
        <v>125.04</v>
      </c>
      <c r="AE327" s="1">
        <v>133.15</v>
      </c>
      <c r="AG327" s="1">
        <v>113.13</v>
      </c>
      <c r="AP327" s="1">
        <v>4186.25</v>
      </c>
      <c r="AR327" s="1">
        <v>4072.4</v>
      </c>
      <c r="AU327" s="1">
        <v>3937.42</v>
      </c>
      <c r="AY327" s="1">
        <v>3880.4</v>
      </c>
      <c r="AZ327" s="1">
        <v>4333.6899999999996</v>
      </c>
      <c r="BA327" s="1">
        <v>119.98</v>
      </c>
      <c r="BB327" s="1">
        <v>131.85</v>
      </c>
      <c r="BC327" s="1">
        <v>128.69</v>
      </c>
      <c r="BD327" s="1">
        <v>130.30000000000001</v>
      </c>
      <c r="BE327" s="1">
        <v>127.45</v>
      </c>
      <c r="BF327" s="1">
        <v>125.75</v>
      </c>
      <c r="BG327" s="1">
        <v>133.85</v>
      </c>
      <c r="BH327" s="1">
        <v>123.23</v>
      </c>
      <c r="BI327" s="1">
        <v>126.45</v>
      </c>
      <c r="BJ327" s="1">
        <v>131</v>
      </c>
      <c r="BK327" s="1">
        <v>117.67</v>
      </c>
      <c r="BL327" s="1">
        <v>112.54</v>
      </c>
      <c r="BN327" s="1">
        <v>112.96</v>
      </c>
    </row>
    <row r="328" spans="1:66" x14ac:dyDescent="0.3">
      <c r="A328" s="2"/>
      <c r="C328" s="14" t="str">
        <f t="shared" si="6"/>
        <v>20251</v>
      </c>
      <c r="D328" s="3">
        <v>45666</v>
      </c>
      <c r="E328" s="21">
        <v>2101.0700000000002</v>
      </c>
      <c r="F328" s="21">
        <v>1979.17</v>
      </c>
      <c r="G328" s="21">
        <v>2016.28</v>
      </c>
      <c r="H328" s="21">
        <v>2049.62</v>
      </c>
      <c r="I328" s="21">
        <v>1959.38</v>
      </c>
      <c r="J328" s="21">
        <v>1991.5</v>
      </c>
      <c r="K328" s="21">
        <v>1907.75</v>
      </c>
      <c r="L328" s="21">
        <v>1894.1</v>
      </c>
      <c r="M328" s="21">
        <v>1882.02</v>
      </c>
      <c r="N328" s="21">
        <v>1967.03</v>
      </c>
      <c r="O328" s="21">
        <v>1971.07</v>
      </c>
      <c r="P328" s="21">
        <v>1842.05</v>
      </c>
      <c r="Q328" s="21">
        <v>6911.78</v>
      </c>
      <c r="R328" s="20">
        <v>116.41</v>
      </c>
      <c r="S328" s="20">
        <v>107.83</v>
      </c>
      <c r="T328" s="21">
        <v>118.06</v>
      </c>
      <c r="V328" s="1">
        <v>118.19</v>
      </c>
      <c r="W328" s="1">
        <v>122.78</v>
      </c>
      <c r="X328" s="1">
        <v>125.68</v>
      </c>
      <c r="Y328" s="1">
        <v>116.82</v>
      </c>
      <c r="Z328" s="1">
        <v>117.36</v>
      </c>
      <c r="AA328" s="1">
        <v>120.04</v>
      </c>
      <c r="AB328" s="1">
        <v>125.14</v>
      </c>
      <c r="AE328" s="1">
        <v>133.15</v>
      </c>
      <c r="AG328" s="1">
        <v>111.83</v>
      </c>
      <c r="AP328" s="1">
        <v>4186.25</v>
      </c>
      <c r="AR328" s="1">
        <v>4072.4</v>
      </c>
      <c r="AU328" s="1">
        <v>3937.87</v>
      </c>
      <c r="AY328" s="1">
        <v>3880.4</v>
      </c>
      <c r="AZ328" s="1">
        <v>4301.45</v>
      </c>
      <c r="BA328" s="1">
        <v>119.23</v>
      </c>
      <c r="BB328" s="1">
        <v>130.97999999999999</v>
      </c>
      <c r="BC328" s="1">
        <v>127.64</v>
      </c>
      <c r="BD328" s="1">
        <v>130</v>
      </c>
      <c r="BE328" s="1">
        <v>127.45</v>
      </c>
      <c r="BF328" s="1">
        <v>125.72</v>
      </c>
      <c r="BG328" s="1">
        <v>133.85</v>
      </c>
      <c r="BH328" s="1">
        <v>123.08</v>
      </c>
      <c r="BI328" s="1">
        <v>126.45</v>
      </c>
      <c r="BJ328" s="1">
        <v>131</v>
      </c>
      <c r="BK328" s="1">
        <v>117.34</v>
      </c>
      <c r="BL328" s="1">
        <v>112.34</v>
      </c>
      <c r="BN328" s="1">
        <v>112.46</v>
      </c>
    </row>
    <row r="329" spans="1:66" x14ac:dyDescent="0.3">
      <c r="A329" s="2"/>
      <c r="C329" s="14" t="str">
        <f t="shared" si="6"/>
        <v>20251</v>
      </c>
      <c r="D329" s="3">
        <v>45665</v>
      </c>
      <c r="E329" s="21">
        <v>2101.0700000000002</v>
      </c>
      <c r="F329" s="21">
        <v>1979.17</v>
      </c>
      <c r="G329" s="21">
        <v>1995.67</v>
      </c>
      <c r="H329" s="21">
        <v>2058.0500000000002</v>
      </c>
      <c r="I329" s="21">
        <v>1967.3</v>
      </c>
      <c r="J329" s="21">
        <v>1991.5</v>
      </c>
      <c r="K329" s="21">
        <v>1907.75</v>
      </c>
      <c r="L329" s="21">
        <v>1898.53</v>
      </c>
      <c r="M329" s="21">
        <v>1892.02</v>
      </c>
      <c r="N329" s="21">
        <v>1869.81</v>
      </c>
      <c r="O329" s="21">
        <v>1971.07</v>
      </c>
      <c r="P329" s="21">
        <v>1842.05</v>
      </c>
      <c r="Q329" s="21">
        <v>6911.78</v>
      </c>
      <c r="R329" s="20">
        <v>115.41</v>
      </c>
      <c r="S329" s="20">
        <v>107.87</v>
      </c>
      <c r="T329" s="21">
        <v>118.8</v>
      </c>
      <c r="V329" s="1">
        <v>118.55</v>
      </c>
      <c r="W329" s="1">
        <v>123.53</v>
      </c>
      <c r="X329" s="1">
        <v>125.68</v>
      </c>
      <c r="Y329" s="1">
        <v>117.35</v>
      </c>
      <c r="Z329" s="1">
        <v>119.45</v>
      </c>
      <c r="AA329" s="1">
        <v>119.21</v>
      </c>
      <c r="AB329" s="1">
        <v>125.14</v>
      </c>
      <c r="AE329" s="1">
        <v>133.15</v>
      </c>
      <c r="AF329" s="1">
        <v>134.83000000000001</v>
      </c>
      <c r="AG329" s="1">
        <v>112.03</v>
      </c>
      <c r="AP329" s="1">
        <v>4186.25</v>
      </c>
      <c r="AR329" s="1">
        <v>4072.4</v>
      </c>
      <c r="AU329" s="1">
        <v>3973.03</v>
      </c>
      <c r="AW329" s="1">
        <v>3817.24</v>
      </c>
      <c r="AX329" s="1">
        <v>123.86</v>
      </c>
      <c r="AY329" s="1">
        <v>3880.4</v>
      </c>
      <c r="AZ329" s="1">
        <v>4301.45</v>
      </c>
      <c r="BA329" s="1">
        <v>119.23</v>
      </c>
      <c r="BB329" s="1">
        <v>132.01</v>
      </c>
      <c r="BC329" s="1">
        <v>128.22</v>
      </c>
      <c r="BD329" s="1">
        <v>131.72999999999999</v>
      </c>
      <c r="BE329" s="1">
        <v>126.45</v>
      </c>
      <c r="BF329" s="1">
        <v>125.03</v>
      </c>
      <c r="BG329" s="1">
        <v>134.01</v>
      </c>
      <c r="BH329" s="1">
        <v>122.24</v>
      </c>
      <c r="BI329" s="1">
        <v>126.82</v>
      </c>
      <c r="BJ329" s="1">
        <v>131.65</v>
      </c>
      <c r="BK329" s="1">
        <v>117.67</v>
      </c>
      <c r="BL329" s="1">
        <v>112.94</v>
      </c>
      <c r="BN329" s="1">
        <v>112.96</v>
      </c>
    </row>
    <row r="330" spans="1:66" x14ac:dyDescent="0.3">
      <c r="A330" s="2"/>
      <c r="C330" s="14" t="str">
        <f t="shared" si="6"/>
        <v>20251</v>
      </c>
      <c r="D330" s="3">
        <v>45664</v>
      </c>
      <c r="E330" s="21">
        <v>2099.83</v>
      </c>
      <c r="F330" s="21">
        <v>1979.17</v>
      </c>
      <c r="G330" s="21">
        <v>1995.67</v>
      </c>
      <c r="H330" s="21">
        <v>2162.86</v>
      </c>
      <c r="I330" s="21">
        <v>1984.12</v>
      </c>
      <c r="J330" s="21">
        <v>1992.72</v>
      </c>
      <c r="K330" s="21">
        <v>1971.71</v>
      </c>
      <c r="L330" s="21">
        <v>1911.8</v>
      </c>
      <c r="M330" s="21">
        <v>1892.02</v>
      </c>
      <c r="N330" s="21">
        <v>1808.73</v>
      </c>
      <c r="O330" s="21">
        <v>1964.11</v>
      </c>
      <c r="P330" s="21">
        <v>1830.52</v>
      </c>
      <c r="Q330" s="21">
        <v>6909.28</v>
      </c>
      <c r="R330" s="20">
        <v>115.16</v>
      </c>
      <c r="S330" s="20">
        <v>107.87</v>
      </c>
      <c r="T330" s="21">
        <v>120.16</v>
      </c>
      <c r="V330" s="1">
        <v>119.33</v>
      </c>
      <c r="W330" s="1">
        <v>123.78</v>
      </c>
      <c r="X330" s="1">
        <v>125.46</v>
      </c>
      <c r="Y330" s="1">
        <v>117.68</v>
      </c>
      <c r="Z330" s="1">
        <v>118.95</v>
      </c>
      <c r="AA330" s="1">
        <v>119.79</v>
      </c>
      <c r="AB330" s="1">
        <v>125.16</v>
      </c>
      <c r="AE330" s="1">
        <v>132.94999999999999</v>
      </c>
      <c r="AF330" s="1">
        <v>135.08000000000001</v>
      </c>
      <c r="AG330" s="1">
        <v>113</v>
      </c>
      <c r="AP330" s="1">
        <v>4192.5</v>
      </c>
      <c r="AQ330" s="1">
        <v>4547.34</v>
      </c>
      <c r="AR330" s="1">
        <v>4072.4</v>
      </c>
      <c r="AU330" s="1">
        <v>3973.03</v>
      </c>
      <c r="AW330" s="1">
        <v>3817.24</v>
      </c>
      <c r="AX330" s="1">
        <v>124.06</v>
      </c>
      <c r="AY330" s="1">
        <v>3880.4</v>
      </c>
      <c r="BA330" s="1">
        <v>123.02</v>
      </c>
      <c r="BB330" s="1">
        <v>131.22</v>
      </c>
      <c r="BC330" s="1">
        <v>127.18</v>
      </c>
      <c r="BD330" s="1">
        <v>129.97</v>
      </c>
      <c r="BE330" s="1">
        <v>125.49</v>
      </c>
      <c r="BF330" s="1">
        <v>137.19999999999999</v>
      </c>
      <c r="BG330" s="1">
        <v>133.88999999999999</v>
      </c>
      <c r="BH330" s="1">
        <v>124.18</v>
      </c>
      <c r="BI330" s="1">
        <v>126.99</v>
      </c>
      <c r="BJ330" s="1">
        <v>131.77000000000001</v>
      </c>
      <c r="BK330" s="1">
        <v>113.96</v>
      </c>
      <c r="BL330" s="1">
        <v>113.63</v>
      </c>
      <c r="BN330" s="1">
        <v>112.52</v>
      </c>
    </row>
    <row r="331" spans="1:66" x14ac:dyDescent="0.3">
      <c r="A331" s="2"/>
      <c r="C331" s="14" t="str">
        <f t="shared" si="6"/>
        <v>20251</v>
      </c>
      <c r="D331" s="3">
        <v>45663</v>
      </c>
      <c r="E331" s="21">
        <v>2107.2199999999998</v>
      </c>
      <c r="F331" s="21">
        <v>1965.68</v>
      </c>
      <c r="G331" s="21">
        <v>2022.06</v>
      </c>
      <c r="H331" s="21">
        <v>2180.16</v>
      </c>
      <c r="I331" s="21">
        <v>1983.13</v>
      </c>
      <c r="J331" s="21">
        <v>2001.25</v>
      </c>
      <c r="K331" s="21">
        <v>1950.39</v>
      </c>
      <c r="L331" s="21">
        <v>1869.16</v>
      </c>
      <c r="M331" s="21">
        <v>1845.35</v>
      </c>
      <c r="N331" s="21">
        <v>1948.4</v>
      </c>
      <c r="O331" s="21">
        <v>1976.62</v>
      </c>
      <c r="P331" s="21">
        <v>1855.71</v>
      </c>
      <c r="Q331" s="21">
        <v>6909.28</v>
      </c>
      <c r="R331" s="20">
        <v>117.15</v>
      </c>
      <c r="S331" s="20">
        <v>108.71</v>
      </c>
      <c r="T331" s="21">
        <v>120.36</v>
      </c>
      <c r="V331" s="1">
        <v>122.39</v>
      </c>
      <c r="W331" s="1">
        <v>124.03</v>
      </c>
      <c r="X331" s="1">
        <v>125.57</v>
      </c>
      <c r="Y331" s="1">
        <v>121.13</v>
      </c>
      <c r="Z331" s="1">
        <v>119.95</v>
      </c>
      <c r="AA331" s="1">
        <v>123.1</v>
      </c>
      <c r="AB331" s="1">
        <v>125.16</v>
      </c>
      <c r="AE331" s="1">
        <v>133.15</v>
      </c>
      <c r="AF331" s="1">
        <v>135.57</v>
      </c>
      <c r="AG331" s="1">
        <v>122.62</v>
      </c>
      <c r="AP331" s="1">
        <v>4185</v>
      </c>
      <c r="AU331" s="1">
        <v>3973.03</v>
      </c>
      <c r="AW331" s="1">
        <v>3817.24</v>
      </c>
      <c r="AX331" s="1">
        <v>124.64</v>
      </c>
      <c r="AY331" s="1">
        <v>3880.4</v>
      </c>
      <c r="BA331" s="1">
        <v>120.47</v>
      </c>
      <c r="BB331" s="1">
        <v>133.38</v>
      </c>
      <c r="BC331" s="1">
        <v>129.84</v>
      </c>
      <c r="BD331" s="1">
        <v>133.27000000000001</v>
      </c>
      <c r="BE331" s="1">
        <v>127.84</v>
      </c>
      <c r="BF331" s="1">
        <v>141.6</v>
      </c>
      <c r="BG331" s="1">
        <v>134.08000000000001</v>
      </c>
      <c r="BH331" s="1">
        <v>126.04</v>
      </c>
      <c r="BI331" s="1">
        <v>127.56</v>
      </c>
      <c r="BJ331" s="1">
        <v>132.22999999999999</v>
      </c>
      <c r="BK331" s="1">
        <v>117.67</v>
      </c>
      <c r="BL331" s="1">
        <v>116.34</v>
      </c>
      <c r="BN331" s="1">
        <v>115.45</v>
      </c>
    </row>
    <row r="332" spans="1:66" x14ac:dyDescent="0.3">
      <c r="A332" s="2"/>
      <c r="C332" s="14" t="str">
        <f t="shared" si="6"/>
        <v>20251</v>
      </c>
      <c r="D332" s="3">
        <v>45660</v>
      </c>
      <c r="E332" s="21">
        <v>2107.2199999999998</v>
      </c>
      <c r="F332" s="21">
        <v>1916.2</v>
      </c>
      <c r="G332" s="21">
        <v>2011.33</v>
      </c>
      <c r="H332" s="21">
        <v>2238.91</v>
      </c>
      <c r="I332" s="21">
        <v>1990.06</v>
      </c>
      <c r="J332" s="21">
        <v>2034.07</v>
      </c>
      <c r="K332" s="21">
        <v>1907.75</v>
      </c>
      <c r="L332" s="21">
        <v>1781.2</v>
      </c>
      <c r="M332" s="21">
        <v>1908.68</v>
      </c>
      <c r="N332" s="21">
        <v>1913.52</v>
      </c>
      <c r="O332" s="21">
        <v>1934.07</v>
      </c>
      <c r="P332" s="21">
        <v>1842.05</v>
      </c>
      <c r="Q332" s="21">
        <v>7007.17</v>
      </c>
      <c r="R332" s="20">
        <v>117.15</v>
      </c>
      <c r="S332" s="20">
        <v>110.37</v>
      </c>
      <c r="T332" s="21">
        <v>124.74</v>
      </c>
      <c r="V332" s="1">
        <v>123.32</v>
      </c>
      <c r="W332" s="1">
        <v>125.53</v>
      </c>
      <c r="X332" s="1">
        <v>125.34</v>
      </c>
      <c r="Y332" s="1">
        <v>122.81</v>
      </c>
      <c r="Z332" s="1">
        <v>123.76</v>
      </c>
      <c r="AA332" s="1">
        <v>121.51</v>
      </c>
      <c r="AB332" s="1">
        <v>124.81</v>
      </c>
      <c r="AE332" s="1">
        <v>132.75</v>
      </c>
      <c r="AF332" s="1">
        <v>133.59</v>
      </c>
      <c r="AG332" s="1">
        <v>137.86000000000001</v>
      </c>
      <c r="AP332" s="1">
        <v>4320</v>
      </c>
      <c r="AT332" s="1">
        <v>4042.08</v>
      </c>
      <c r="AU332" s="1">
        <v>3941.03</v>
      </c>
      <c r="AW332" s="1">
        <v>3817.24</v>
      </c>
      <c r="AX332" s="1">
        <v>124.64</v>
      </c>
      <c r="BA332" s="1">
        <v>128.72</v>
      </c>
      <c r="BB332" s="1">
        <v>132.69</v>
      </c>
      <c r="BC332" s="1">
        <v>130.88999999999999</v>
      </c>
      <c r="BD332" s="1">
        <v>133.61000000000001</v>
      </c>
      <c r="BE332" s="1">
        <v>129.75</v>
      </c>
      <c r="BF332" s="1">
        <v>144.59</v>
      </c>
      <c r="BG332" s="1">
        <v>133.79</v>
      </c>
      <c r="BH332" s="1">
        <v>126.25</v>
      </c>
      <c r="BI332" s="1">
        <v>127.56</v>
      </c>
      <c r="BJ332" s="1">
        <v>134.06</v>
      </c>
      <c r="BL332" s="1">
        <v>117.45</v>
      </c>
      <c r="BN332" s="1">
        <v>116.3</v>
      </c>
    </row>
    <row r="333" spans="1:66" x14ac:dyDescent="0.3">
      <c r="A333" s="2"/>
      <c r="C333" s="14" t="str">
        <f t="shared" si="6"/>
        <v>20251</v>
      </c>
      <c r="D333" s="3">
        <v>45659</v>
      </c>
      <c r="E333" s="21">
        <v>2107.2199999999998</v>
      </c>
      <c r="F333" s="21">
        <v>1916.2</v>
      </c>
      <c r="G333" s="21">
        <v>2011.33</v>
      </c>
      <c r="H333" s="21">
        <v>2232.25</v>
      </c>
      <c r="I333" s="21">
        <v>1990.06</v>
      </c>
      <c r="J333" s="21">
        <v>2046.86</v>
      </c>
      <c r="K333" s="21">
        <v>1907.75</v>
      </c>
      <c r="L333" s="21">
        <v>1781.2</v>
      </c>
      <c r="M333" s="21">
        <v>1938.92</v>
      </c>
      <c r="N333" s="21">
        <v>1929.07</v>
      </c>
      <c r="O333" s="21">
        <v>1940.26</v>
      </c>
      <c r="P333" s="21">
        <v>1842.05</v>
      </c>
      <c r="Q333" s="21">
        <v>6999.17</v>
      </c>
      <c r="R333" s="20">
        <v>117.15</v>
      </c>
      <c r="S333" s="20">
        <v>113.64</v>
      </c>
      <c r="T333" s="21">
        <v>126.24</v>
      </c>
      <c r="V333" s="1">
        <v>123.32</v>
      </c>
      <c r="W333" s="1">
        <v>126.03</v>
      </c>
      <c r="X333" s="1">
        <v>125.57</v>
      </c>
      <c r="Y333" s="1">
        <v>123.68</v>
      </c>
      <c r="Z333" s="1">
        <v>125.16</v>
      </c>
      <c r="AA333" s="1">
        <v>121.51</v>
      </c>
      <c r="AB333" s="1">
        <v>124.81</v>
      </c>
      <c r="AE333" s="1">
        <v>132.94999999999999</v>
      </c>
      <c r="AF333" s="1">
        <v>132.94999999999999</v>
      </c>
      <c r="AG333" s="1">
        <v>137.86000000000001</v>
      </c>
      <c r="AP333" s="1">
        <v>4320</v>
      </c>
      <c r="AQ333" s="1">
        <v>4501.87</v>
      </c>
      <c r="AT333" s="1">
        <v>4042.08</v>
      </c>
      <c r="AW333" s="1">
        <v>3723.77</v>
      </c>
      <c r="AX333" s="1">
        <v>124.66</v>
      </c>
      <c r="AY333" s="1">
        <v>3819.77</v>
      </c>
      <c r="BA333" s="1">
        <v>128.43</v>
      </c>
      <c r="BB333" s="1">
        <v>135.01</v>
      </c>
      <c r="BC333" s="1">
        <v>131.04</v>
      </c>
      <c r="BD333" s="1">
        <v>134.61000000000001</v>
      </c>
      <c r="BE333" s="1">
        <v>129.75</v>
      </c>
      <c r="BF333" s="1">
        <v>144.59</v>
      </c>
      <c r="BG333" s="1">
        <v>133.79</v>
      </c>
      <c r="BH333" s="1">
        <v>126.25</v>
      </c>
      <c r="BI333" s="1">
        <v>127.44</v>
      </c>
      <c r="BJ333" s="1">
        <v>134.06</v>
      </c>
      <c r="BL333" s="1">
        <v>118.44</v>
      </c>
      <c r="BN333" s="1">
        <v>118.28</v>
      </c>
    </row>
    <row r="334" spans="1:66" x14ac:dyDescent="0.3">
      <c r="A334" s="2"/>
      <c r="C334" s="14" t="str">
        <f t="shared" si="6"/>
        <v>202412</v>
      </c>
      <c r="D334" s="3">
        <v>45656</v>
      </c>
      <c r="E334" s="21">
        <v>2107.98</v>
      </c>
      <c r="F334" s="21">
        <v>1903.56</v>
      </c>
      <c r="G334" s="21">
        <v>1989.96</v>
      </c>
      <c r="H334" s="21">
        <v>2235.17</v>
      </c>
      <c r="I334" s="21">
        <v>1975.11</v>
      </c>
      <c r="J334" s="21">
        <v>2047.41</v>
      </c>
      <c r="K334" s="21">
        <v>1908.13</v>
      </c>
      <c r="L334" s="21">
        <v>1796.86</v>
      </c>
      <c r="M334" s="21">
        <v>1939.18</v>
      </c>
      <c r="N334" s="21">
        <v>1929.72</v>
      </c>
      <c r="O334" s="21">
        <v>1940.58</v>
      </c>
      <c r="P334" s="21">
        <v>1842.32</v>
      </c>
      <c r="Q334" s="21">
        <v>7040.04</v>
      </c>
      <c r="R334" s="20">
        <v>117.17</v>
      </c>
      <c r="S334" s="20">
        <v>118.03</v>
      </c>
      <c r="T334" s="21">
        <v>126.27</v>
      </c>
      <c r="V334" s="1">
        <v>123.33</v>
      </c>
      <c r="W334" s="1">
        <v>126.29</v>
      </c>
      <c r="X334" s="1">
        <v>125.58</v>
      </c>
      <c r="Y334" s="1">
        <v>123.02</v>
      </c>
      <c r="Z334" s="1">
        <v>125.16</v>
      </c>
      <c r="AA334" s="1">
        <v>122.11</v>
      </c>
      <c r="AB334" s="1">
        <v>124.82</v>
      </c>
      <c r="AE334" s="1">
        <v>132.58000000000001</v>
      </c>
      <c r="AF334" s="1">
        <v>133.01</v>
      </c>
      <c r="AG334" s="1">
        <v>136.51</v>
      </c>
      <c r="AP334" s="1">
        <v>4320</v>
      </c>
      <c r="AQ334" s="1">
        <v>4499.82</v>
      </c>
      <c r="AT334" s="1">
        <v>4040.24</v>
      </c>
      <c r="AX334" s="1">
        <v>124.7</v>
      </c>
      <c r="AY334" s="1">
        <v>3818.03</v>
      </c>
      <c r="BA334" s="1">
        <v>128.44999999999999</v>
      </c>
      <c r="BB334" s="1">
        <v>135.93</v>
      </c>
      <c r="BC334" s="1">
        <v>131.1</v>
      </c>
      <c r="BD334" s="1">
        <v>136.32</v>
      </c>
      <c r="BE334" s="1">
        <v>132.43</v>
      </c>
      <c r="BF334" s="1">
        <v>144.6</v>
      </c>
      <c r="BG334" s="1">
        <v>133.62</v>
      </c>
      <c r="BH334" s="1">
        <v>126.27</v>
      </c>
      <c r="BI334" s="1">
        <v>126.69</v>
      </c>
      <c r="BJ334" s="1">
        <v>133.55000000000001</v>
      </c>
      <c r="BL334" s="1">
        <v>118.45</v>
      </c>
      <c r="BN334" s="1">
        <v>118.31</v>
      </c>
    </row>
    <row r="335" spans="1:66" x14ac:dyDescent="0.3">
      <c r="A335" s="2"/>
      <c r="C335" s="14" t="str">
        <f t="shared" si="6"/>
        <v>202412</v>
      </c>
      <c r="D335" s="3">
        <v>45653</v>
      </c>
      <c r="E335" s="21">
        <v>2120.39</v>
      </c>
      <c r="F335" s="21">
        <v>1903.56</v>
      </c>
      <c r="G335" s="21">
        <v>1987.49</v>
      </c>
      <c r="H335" s="21">
        <v>2239.13</v>
      </c>
      <c r="I335" s="21">
        <v>1975.11</v>
      </c>
      <c r="J335" s="21">
        <v>2047.41</v>
      </c>
      <c r="K335" s="21">
        <v>1908.13</v>
      </c>
      <c r="L335" s="21">
        <v>1796.86</v>
      </c>
      <c r="M335" s="21">
        <v>1939.18</v>
      </c>
      <c r="N335" s="21">
        <v>1929.72</v>
      </c>
      <c r="O335" s="21">
        <v>1940.58</v>
      </c>
      <c r="P335" s="21">
        <v>1842.32</v>
      </c>
      <c r="Q335" s="21">
        <v>7040.04</v>
      </c>
      <c r="R335" s="20">
        <v>117.17</v>
      </c>
      <c r="S335" s="20">
        <v>119.36</v>
      </c>
      <c r="T335" s="21">
        <v>126.27</v>
      </c>
      <c r="V335" s="1">
        <v>123.33</v>
      </c>
      <c r="W335" s="1">
        <v>125.54</v>
      </c>
      <c r="X335" s="1">
        <v>125.24</v>
      </c>
      <c r="Y335" s="1">
        <v>122.47</v>
      </c>
      <c r="Z335" s="1">
        <v>124.96</v>
      </c>
      <c r="AA335" s="1">
        <v>122.11</v>
      </c>
      <c r="AB335" s="1">
        <v>124.82</v>
      </c>
      <c r="AE335" s="1">
        <v>132.18</v>
      </c>
      <c r="AF335" s="1">
        <v>133.1</v>
      </c>
      <c r="AG335" s="1">
        <v>136.96</v>
      </c>
      <c r="AQ335" s="1">
        <v>4399.83</v>
      </c>
      <c r="AS335" s="1">
        <v>3939.24</v>
      </c>
      <c r="AU335" s="1">
        <v>4040.24</v>
      </c>
      <c r="AW335" s="1">
        <v>3722.07</v>
      </c>
      <c r="AX335" s="1">
        <v>124.76</v>
      </c>
      <c r="AY335" s="1">
        <v>3818.03</v>
      </c>
      <c r="BA335" s="1">
        <v>128.44999999999999</v>
      </c>
      <c r="BB335" s="1">
        <v>136.83000000000001</v>
      </c>
      <c r="BC335" s="1">
        <v>130.87</v>
      </c>
      <c r="BD335" s="1">
        <v>136.32</v>
      </c>
      <c r="BE335" s="1">
        <v>132.43</v>
      </c>
      <c r="BF335" s="1">
        <v>144.6</v>
      </c>
      <c r="BG335" s="1">
        <v>133.22</v>
      </c>
      <c r="BH335" s="1">
        <v>126.27</v>
      </c>
      <c r="BI335" s="1">
        <v>126.69</v>
      </c>
      <c r="BJ335" s="1">
        <v>132.96</v>
      </c>
      <c r="BL335" s="1">
        <v>117.96</v>
      </c>
      <c r="BN335" s="1">
        <v>117.65</v>
      </c>
    </row>
    <row r="336" spans="1:66" x14ac:dyDescent="0.3">
      <c r="A336" s="2"/>
      <c r="C336" s="14" t="str">
        <f t="shared" si="6"/>
        <v>202412</v>
      </c>
      <c r="D336" s="3">
        <v>45652</v>
      </c>
      <c r="E336" s="21">
        <v>2078.16</v>
      </c>
      <c r="F336" s="21">
        <v>1894.56</v>
      </c>
      <c r="G336" s="21">
        <v>1987.49</v>
      </c>
      <c r="H336" s="21">
        <v>2239.13</v>
      </c>
      <c r="I336" s="21">
        <v>1975.11</v>
      </c>
      <c r="J336" s="21">
        <v>1982.22</v>
      </c>
      <c r="K336" s="21">
        <v>1908.13</v>
      </c>
      <c r="L336" s="21">
        <v>1799.34</v>
      </c>
      <c r="M336" s="21">
        <v>1914.98</v>
      </c>
      <c r="N336" s="21">
        <v>1916.76</v>
      </c>
      <c r="O336" s="21">
        <v>1925.72</v>
      </c>
      <c r="P336" s="21">
        <v>1842.32</v>
      </c>
      <c r="Q336" s="21">
        <v>7080.04</v>
      </c>
      <c r="R336" s="20">
        <v>117.17</v>
      </c>
      <c r="S336" s="20">
        <v>119.36</v>
      </c>
      <c r="T336" s="21">
        <v>125.77</v>
      </c>
      <c r="V336" s="1">
        <v>123.33</v>
      </c>
      <c r="W336" s="1">
        <v>127.54</v>
      </c>
      <c r="X336" s="1">
        <v>125.24</v>
      </c>
      <c r="Y336" s="1">
        <v>122.25</v>
      </c>
      <c r="Z336" s="1">
        <v>124.56</v>
      </c>
      <c r="AA336" s="1">
        <v>122.11</v>
      </c>
      <c r="AB336" s="1">
        <v>124.82</v>
      </c>
      <c r="AE336" s="1">
        <v>132.18</v>
      </c>
      <c r="AF336" s="1">
        <v>133.37</v>
      </c>
      <c r="AG336" s="1">
        <v>136.96</v>
      </c>
      <c r="AP336" s="1">
        <v>4485</v>
      </c>
      <c r="AQ336" s="1">
        <v>4333.16</v>
      </c>
      <c r="AS336" s="1">
        <v>3939.24</v>
      </c>
      <c r="AU336" s="1">
        <v>4040.24</v>
      </c>
      <c r="AW336" s="1">
        <v>3787.73</v>
      </c>
      <c r="AX336" s="1">
        <v>124.94</v>
      </c>
      <c r="BA336" s="1">
        <v>128.44999999999999</v>
      </c>
      <c r="BB336" s="1">
        <v>137.03</v>
      </c>
      <c r="BC336" s="1">
        <v>130.79</v>
      </c>
      <c r="BD336" s="1">
        <v>136.32</v>
      </c>
      <c r="BE336" s="1">
        <v>132.43</v>
      </c>
      <c r="BF336" s="1">
        <v>144.6</v>
      </c>
      <c r="BG336" s="1">
        <v>133.22</v>
      </c>
      <c r="BH336" s="1">
        <v>126.27</v>
      </c>
      <c r="BI336" s="1">
        <v>126.69</v>
      </c>
      <c r="BJ336" s="1">
        <v>132.96</v>
      </c>
      <c r="BL336" s="1">
        <v>117.96</v>
      </c>
      <c r="BN336" s="1">
        <v>117.65</v>
      </c>
    </row>
    <row r="337" spans="1:66" x14ac:dyDescent="0.3">
      <c r="A337" s="2"/>
      <c r="C337" s="14" t="str">
        <f t="shared" si="6"/>
        <v>202412</v>
      </c>
      <c r="D337" s="3">
        <v>45649</v>
      </c>
      <c r="E337" s="21">
        <v>2078.16</v>
      </c>
      <c r="F337" s="21">
        <v>1894.56</v>
      </c>
      <c r="G337" s="21">
        <v>1987.49</v>
      </c>
      <c r="H337" s="21">
        <v>2233.19</v>
      </c>
      <c r="I337" s="21">
        <v>1975.11</v>
      </c>
      <c r="J337" s="21">
        <v>1982.22</v>
      </c>
      <c r="K337" s="21">
        <v>1908.13</v>
      </c>
      <c r="L337" s="21">
        <v>1819.14</v>
      </c>
      <c r="M337" s="21">
        <v>1914.98</v>
      </c>
      <c r="N337" s="21">
        <v>1916.76</v>
      </c>
      <c r="O337" s="21">
        <v>1925.72</v>
      </c>
      <c r="P337" s="21">
        <v>1842.32</v>
      </c>
      <c r="Q337" s="21">
        <v>7080.04</v>
      </c>
      <c r="R337" s="20">
        <v>117.17</v>
      </c>
      <c r="S337" s="20">
        <v>119.36</v>
      </c>
      <c r="T337" s="21">
        <v>125.8</v>
      </c>
      <c r="V337" s="1">
        <v>123.47</v>
      </c>
      <c r="W337" s="1">
        <v>124.79</v>
      </c>
      <c r="X337" s="1">
        <v>125.24</v>
      </c>
      <c r="Y337" s="1">
        <v>122.61</v>
      </c>
      <c r="Z337" s="1">
        <v>124.56</v>
      </c>
      <c r="AA337" s="1">
        <v>122.11</v>
      </c>
      <c r="AB337" s="1">
        <v>124.82</v>
      </c>
      <c r="AE337" s="1">
        <v>132.18</v>
      </c>
      <c r="AF337" s="1">
        <v>134.19</v>
      </c>
      <c r="AG337" s="1">
        <v>136.96</v>
      </c>
      <c r="AP337" s="1">
        <v>4386</v>
      </c>
      <c r="AQ337" s="1">
        <v>4333.16</v>
      </c>
      <c r="AS337" s="1">
        <v>3939.24</v>
      </c>
      <c r="AU337" s="1">
        <v>3995.63</v>
      </c>
      <c r="AV337" s="1">
        <v>30</v>
      </c>
      <c r="AW337" s="1">
        <v>3880.45</v>
      </c>
      <c r="AX337" s="1">
        <v>125.49</v>
      </c>
      <c r="AY337" s="1">
        <v>3939.24</v>
      </c>
      <c r="AZ337" s="1">
        <v>4166.5</v>
      </c>
      <c r="BA337" s="1">
        <v>128.44999999999999</v>
      </c>
      <c r="BB337" s="1">
        <v>136.53</v>
      </c>
      <c r="BC337" s="1">
        <v>130.79</v>
      </c>
      <c r="BD337" s="1">
        <v>136.32</v>
      </c>
      <c r="BE337" s="1">
        <v>132.43</v>
      </c>
      <c r="BF337" s="1">
        <v>144.6</v>
      </c>
      <c r="BG337" s="1">
        <v>133.22</v>
      </c>
      <c r="BH337" s="1">
        <v>126.27</v>
      </c>
      <c r="BI337" s="1">
        <v>128.33000000000001</v>
      </c>
      <c r="BJ337" s="1">
        <v>132.96</v>
      </c>
      <c r="BL337" s="1">
        <v>117.96</v>
      </c>
      <c r="BN337" s="1">
        <v>117.65</v>
      </c>
    </row>
    <row r="338" spans="1:66" x14ac:dyDescent="0.3">
      <c r="A338" s="2"/>
      <c r="C338" s="14" t="str">
        <f t="shared" si="6"/>
        <v>202412</v>
      </c>
      <c r="D338" s="3">
        <v>45646</v>
      </c>
      <c r="E338" s="21">
        <v>2058.2800000000002</v>
      </c>
      <c r="F338" s="21">
        <v>1894.56</v>
      </c>
      <c r="G338" s="21">
        <v>1987.49</v>
      </c>
      <c r="H338" s="21">
        <v>2229.23</v>
      </c>
      <c r="I338" s="21">
        <v>1975.11</v>
      </c>
      <c r="J338" s="21">
        <v>1982.22</v>
      </c>
      <c r="K338" s="21">
        <v>1908.13</v>
      </c>
      <c r="L338" s="21">
        <v>1803.05</v>
      </c>
      <c r="M338" s="21">
        <v>1914.98</v>
      </c>
      <c r="N338" s="21">
        <v>1916.76</v>
      </c>
      <c r="O338" s="21">
        <v>1925.72</v>
      </c>
      <c r="P338" s="21">
        <v>1892.2</v>
      </c>
      <c r="Q338" s="21">
        <v>7080.04</v>
      </c>
      <c r="R338" s="20">
        <v>117.17</v>
      </c>
      <c r="S338" s="20">
        <v>119.36</v>
      </c>
      <c r="T338" s="21">
        <v>125.8</v>
      </c>
      <c r="V338" s="1">
        <v>124.04</v>
      </c>
      <c r="W338" s="1">
        <v>125.04</v>
      </c>
      <c r="X338" s="1">
        <v>125.35</v>
      </c>
      <c r="Y338" s="1">
        <v>122.75</v>
      </c>
      <c r="Z338" s="1">
        <v>124.56</v>
      </c>
      <c r="AA338" s="1">
        <v>122.11</v>
      </c>
      <c r="AB338" s="1">
        <v>125.08</v>
      </c>
      <c r="AE338" s="1">
        <v>132.18</v>
      </c>
      <c r="AF338" s="1">
        <v>134.19</v>
      </c>
      <c r="AG338" s="1">
        <v>136.96</v>
      </c>
      <c r="AN338" s="1">
        <v>3939.24</v>
      </c>
      <c r="AP338" s="1">
        <v>4311.43</v>
      </c>
      <c r="AT338" s="1">
        <v>3811.4</v>
      </c>
      <c r="AU338" s="1">
        <v>3891.09</v>
      </c>
      <c r="AV338" s="1">
        <v>30</v>
      </c>
      <c r="AW338" s="1">
        <v>3878.67</v>
      </c>
      <c r="AX338" s="1">
        <v>125.49</v>
      </c>
      <c r="AY338" s="1">
        <v>3939.24</v>
      </c>
      <c r="AZ338" s="1">
        <v>4166.5</v>
      </c>
      <c r="BA338" s="1">
        <v>128.44999999999999</v>
      </c>
      <c r="BB338" s="1">
        <v>136.83000000000001</v>
      </c>
      <c r="BC338" s="1">
        <v>130.94999999999999</v>
      </c>
      <c r="BD338" s="1">
        <v>134.61000000000001</v>
      </c>
      <c r="BE338" s="1">
        <v>132.91999999999999</v>
      </c>
      <c r="BF338" s="1">
        <v>144.6</v>
      </c>
      <c r="BG338" s="1">
        <v>133.22</v>
      </c>
      <c r="BH338" s="1">
        <v>126.27</v>
      </c>
      <c r="BI338" s="1">
        <v>128.33000000000001</v>
      </c>
      <c r="BJ338" s="1">
        <v>132.96</v>
      </c>
      <c r="BL338" s="1">
        <v>117.96</v>
      </c>
      <c r="BN338" s="1">
        <v>117.65</v>
      </c>
    </row>
    <row r="339" spans="1:66" x14ac:dyDescent="0.3">
      <c r="A339" s="2"/>
      <c r="C339" s="14" t="str">
        <f t="shared" si="6"/>
        <v>202412</v>
      </c>
      <c r="D339" s="3">
        <v>45645</v>
      </c>
      <c r="E339" s="21">
        <v>2068.2199999999998</v>
      </c>
      <c r="F339" s="21">
        <v>1894.56</v>
      </c>
      <c r="G339" s="21">
        <v>1987.49</v>
      </c>
      <c r="H339" s="21">
        <v>2214.35</v>
      </c>
      <c r="I339" s="21">
        <v>1975.11</v>
      </c>
      <c r="J339" s="21">
        <v>1982.22</v>
      </c>
      <c r="K339" s="21">
        <v>1908.13</v>
      </c>
      <c r="L339" s="21">
        <v>1803.05</v>
      </c>
      <c r="M339" s="21">
        <v>1914.98</v>
      </c>
      <c r="N339" s="21">
        <v>1945.63</v>
      </c>
      <c r="O339" s="21">
        <v>1919.1</v>
      </c>
      <c r="P339" s="21">
        <v>1902.18</v>
      </c>
      <c r="Q339" s="21">
        <v>7110.04</v>
      </c>
      <c r="R339" s="20">
        <v>117.17</v>
      </c>
      <c r="S339" s="20">
        <v>120.36</v>
      </c>
      <c r="T339" s="21">
        <v>126.69</v>
      </c>
      <c r="V339" s="1">
        <v>124.91</v>
      </c>
      <c r="W339" s="1">
        <v>126.54</v>
      </c>
      <c r="X339" s="1">
        <v>125.47</v>
      </c>
      <c r="Y339" s="1">
        <v>126.02</v>
      </c>
      <c r="Z339" s="1">
        <v>125.96</v>
      </c>
      <c r="AA339" s="1">
        <v>122.11</v>
      </c>
      <c r="AB339" s="1">
        <v>125.15</v>
      </c>
      <c r="AE339" s="1">
        <v>132.38</v>
      </c>
      <c r="AF339" s="1">
        <v>136.29</v>
      </c>
      <c r="AG339" s="1">
        <v>136.96</v>
      </c>
      <c r="AN339" s="1">
        <v>3939.24</v>
      </c>
      <c r="AP339" s="1">
        <v>4242</v>
      </c>
      <c r="AT339" s="1">
        <v>3811.4</v>
      </c>
      <c r="AU339" s="1">
        <v>3891.09</v>
      </c>
      <c r="AV339" s="1">
        <v>30</v>
      </c>
      <c r="AW339" s="1">
        <v>3860.49</v>
      </c>
      <c r="AX339" s="1">
        <v>127.13</v>
      </c>
      <c r="AY339" s="1">
        <v>3988.48</v>
      </c>
      <c r="AZ339" s="1">
        <v>4166.5</v>
      </c>
      <c r="BA339" s="1">
        <v>128.44999999999999</v>
      </c>
      <c r="BB339" s="1">
        <v>137.85</v>
      </c>
      <c r="BC339" s="1">
        <v>131.84</v>
      </c>
      <c r="BD339" s="1">
        <v>135.53</v>
      </c>
      <c r="BE339" s="1">
        <v>134.18</v>
      </c>
      <c r="BF339" s="1">
        <v>144.6</v>
      </c>
      <c r="BG339" s="1">
        <v>133.62</v>
      </c>
      <c r="BH339" s="1">
        <v>126.27</v>
      </c>
      <c r="BI339" s="1">
        <v>128.69999999999999</v>
      </c>
      <c r="BJ339" s="1">
        <v>133.53</v>
      </c>
      <c r="BL339" s="1">
        <v>119.46</v>
      </c>
      <c r="BN339" s="1">
        <v>117.65</v>
      </c>
    </row>
    <row r="340" spans="1:66" x14ac:dyDescent="0.3">
      <c r="A340" s="2"/>
      <c r="C340" s="14" t="str">
        <f t="shared" si="6"/>
        <v>202412</v>
      </c>
      <c r="D340" s="3">
        <v>45644</v>
      </c>
      <c r="E340" s="21">
        <v>2107.98</v>
      </c>
      <c r="F340" s="21">
        <v>1894.56</v>
      </c>
      <c r="G340" s="21">
        <v>1987.49</v>
      </c>
      <c r="H340" s="21">
        <v>2214.35</v>
      </c>
      <c r="I340" s="21">
        <v>1975.11</v>
      </c>
      <c r="J340" s="21">
        <v>1978.47</v>
      </c>
      <c r="K340" s="21">
        <v>1908.13</v>
      </c>
      <c r="L340" s="21">
        <v>1803.05</v>
      </c>
      <c r="M340" s="21">
        <v>1914.98</v>
      </c>
      <c r="N340" s="21">
        <v>1937.94</v>
      </c>
      <c r="O340" s="21">
        <v>1914.85</v>
      </c>
      <c r="P340" s="21">
        <v>1920.64</v>
      </c>
      <c r="Q340" s="21">
        <v>7074.56</v>
      </c>
      <c r="R340" s="20">
        <v>118.2</v>
      </c>
      <c r="S340" s="20">
        <v>121.03</v>
      </c>
      <c r="T340" s="21">
        <v>127.68</v>
      </c>
      <c r="V340" s="1">
        <v>125.33</v>
      </c>
      <c r="W340" s="1">
        <v>126.79</v>
      </c>
      <c r="X340" s="1">
        <v>125.35</v>
      </c>
      <c r="Y340" s="1">
        <v>126.51</v>
      </c>
      <c r="Z340" s="1">
        <v>126.96</v>
      </c>
      <c r="AA340" s="1">
        <v>123.61</v>
      </c>
      <c r="AB340" s="1">
        <v>125.08</v>
      </c>
      <c r="AE340" s="1">
        <v>131.97999999999999</v>
      </c>
      <c r="AF340" s="1">
        <v>137.61000000000001</v>
      </c>
      <c r="AG340" s="1">
        <v>136.96</v>
      </c>
      <c r="AN340" s="1">
        <v>3939.24</v>
      </c>
      <c r="AP340" s="1">
        <v>4305</v>
      </c>
      <c r="AT340" s="1">
        <v>3811.4</v>
      </c>
      <c r="AU340" s="1">
        <v>3891.09</v>
      </c>
      <c r="AV340" s="1">
        <v>30</v>
      </c>
      <c r="AW340" s="1">
        <v>3826.75</v>
      </c>
      <c r="AX340" s="1">
        <v>127.93</v>
      </c>
      <c r="AY340" s="1">
        <v>3988.48</v>
      </c>
      <c r="AZ340" s="1">
        <v>4166.5</v>
      </c>
      <c r="BA340" s="1">
        <v>127.72</v>
      </c>
      <c r="BB340" s="1">
        <v>137.87</v>
      </c>
      <c r="BC340" s="1">
        <v>134.68</v>
      </c>
      <c r="BD340" s="1">
        <v>136.31</v>
      </c>
      <c r="BE340" s="1">
        <v>139.07</v>
      </c>
      <c r="BF340" s="1">
        <v>148.4</v>
      </c>
      <c r="BG340" s="1">
        <v>132.82</v>
      </c>
      <c r="BH340" s="1">
        <v>126.97</v>
      </c>
      <c r="BI340" s="1">
        <v>131.69999999999999</v>
      </c>
      <c r="BJ340" s="1">
        <v>134.69999999999999</v>
      </c>
      <c r="BL340" s="1">
        <v>120.7</v>
      </c>
      <c r="BN340" s="1">
        <v>119.63</v>
      </c>
    </row>
    <row r="341" spans="1:66" x14ac:dyDescent="0.3">
      <c r="A341" s="2"/>
      <c r="C341" s="14" t="str">
        <f t="shared" si="6"/>
        <v>202412</v>
      </c>
      <c r="D341" s="3">
        <v>45643</v>
      </c>
      <c r="E341" s="21">
        <v>2107.98</v>
      </c>
      <c r="F341" s="21">
        <v>1894.56</v>
      </c>
      <c r="G341" s="21">
        <v>1987.49</v>
      </c>
      <c r="H341" s="21">
        <v>2197.7399999999998</v>
      </c>
      <c r="I341" s="21">
        <v>1979.07</v>
      </c>
      <c r="J341" s="21">
        <v>1976.54</v>
      </c>
      <c r="K341" s="21">
        <v>1908.13</v>
      </c>
      <c r="L341" s="21">
        <v>1838.65</v>
      </c>
      <c r="M341" s="21">
        <v>1924.06</v>
      </c>
      <c r="N341" s="21">
        <v>1945.73</v>
      </c>
      <c r="O341" s="21">
        <v>1973.74</v>
      </c>
      <c r="P341" s="21">
        <v>1920.64</v>
      </c>
      <c r="Q341" s="21">
        <v>7200.04</v>
      </c>
      <c r="R341" s="20">
        <v>117.17</v>
      </c>
      <c r="S341" s="20">
        <v>121.03</v>
      </c>
      <c r="T341" s="21">
        <v>128.96</v>
      </c>
      <c r="V341" s="1">
        <v>125.89</v>
      </c>
      <c r="W341" s="1">
        <v>128.54</v>
      </c>
      <c r="X341" s="1">
        <v>125.35</v>
      </c>
      <c r="Y341" s="1">
        <v>128.19999999999999</v>
      </c>
      <c r="Z341" s="1">
        <v>128.56</v>
      </c>
      <c r="AA341" s="1">
        <v>122.11</v>
      </c>
      <c r="AB341" s="1">
        <v>125.08</v>
      </c>
      <c r="AE341" s="1">
        <v>131.97999999999999</v>
      </c>
      <c r="AF341" s="1">
        <v>137.59</v>
      </c>
      <c r="AG341" s="1">
        <v>136.96</v>
      </c>
      <c r="AN341" s="1">
        <v>3939.24</v>
      </c>
      <c r="AP341" s="1">
        <v>4305</v>
      </c>
      <c r="AS341" s="1">
        <v>3979.64</v>
      </c>
      <c r="AT341" s="1">
        <v>3892.13</v>
      </c>
      <c r="AU341" s="1">
        <v>3860.45</v>
      </c>
      <c r="AW341" s="1">
        <v>3753.14</v>
      </c>
      <c r="AX341" s="1">
        <v>129.53</v>
      </c>
      <c r="AY341" s="1">
        <v>4004.89</v>
      </c>
      <c r="AZ341" s="1">
        <v>4333.16</v>
      </c>
      <c r="BA341" s="1">
        <v>128.74</v>
      </c>
      <c r="BB341" s="1">
        <v>137.46</v>
      </c>
      <c r="BC341" s="1">
        <v>136</v>
      </c>
      <c r="BD341" s="1">
        <v>136.66999999999999</v>
      </c>
      <c r="BE341" s="1">
        <v>134.81</v>
      </c>
      <c r="BF341" s="1">
        <v>144.6</v>
      </c>
      <c r="BG341" s="1">
        <v>132.82</v>
      </c>
      <c r="BH341" s="1">
        <v>127.32</v>
      </c>
      <c r="BI341" s="1">
        <v>131.69999999999999</v>
      </c>
      <c r="BJ341" s="1">
        <v>134.68</v>
      </c>
      <c r="BL341" s="1">
        <v>123.19</v>
      </c>
      <c r="BN341" s="1">
        <v>122.62</v>
      </c>
    </row>
    <row r="342" spans="1:66" x14ac:dyDescent="0.3">
      <c r="A342" s="2"/>
      <c r="C342" s="14" t="str">
        <f t="shared" si="6"/>
        <v>202412</v>
      </c>
      <c r="D342" s="3">
        <v>45642</v>
      </c>
      <c r="E342" s="21">
        <v>2110.46</v>
      </c>
      <c r="F342" s="21">
        <v>1894.56</v>
      </c>
      <c r="G342" s="21">
        <v>1975.11</v>
      </c>
      <c r="H342" s="21">
        <v>2198.94</v>
      </c>
      <c r="I342" s="21">
        <v>1979.07</v>
      </c>
      <c r="J342" s="21">
        <v>1977.46</v>
      </c>
      <c r="K342" s="21">
        <v>1908.13</v>
      </c>
      <c r="L342" s="21">
        <v>1877.92</v>
      </c>
      <c r="M342" s="21">
        <v>1924.06</v>
      </c>
      <c r="N342" s="21">
        <v>2017.41</v>
      </c>
      <c r="O342" s="21">
        <v>1973.08</v>
      </c>
      <c r="P342" s="21">
        <v>1920.64</v>
      </c>
      <c r="Q342" s="21">
        <v>7182.74</v>
      </c>
      <c r="R342" s="20">
        <v>117.17</v>
      </c>
      <c r="S342" s="20">
        <v>121.7</v>
      </c>
      <c r="T342" s="21">
        <v>128.78</v>
      </c>
      <c r="V342" s="1">
        <v>128.05000000000001</v>
      </c>
      <c r="W342" s="1">
        <v>130.28</v>
      </c>
      <c r="X342" s="1">
        <v>125.35</v>
      </c>
      <c r="Y342" s="1">
        <v>127.88</v>
      </c>
      <c r="Z342" s="1">
        <v>128.76</v>
      </c>
      <c r="AA342" s="1">
        <v>121.42</v>
      </c>
      <c r="AB342" s="1">
        <v>124.95</v>
      </c>
      <c r="AE342" s="1">
        <v>131.97999999999999</v>
      </c>
      <c r="AF342" s="1">
        <v>135.76</v>
      </c>
      <c r="AG342" s="1">
        <v>141.97999999999999</v>
      </c>
      <c r="AN342" s="1">
        <v>3939.24</v>
      </c>
      <c r="AP342" s="1">
        <v>4284</v>
      </c>
      <c r="AQ342" s="1">
        <v>4333.16</v>
      </c>
      <c r="AS342" s="1">
        <v>4090.75</v>
      </c>
      <c r="AT342" s="1">
        <v>4005.76</v>
      </c>
      <c r="AU342" s="1">
        <v>3860.45</v>
      </c>
      <c r="AW342" s="1">
        <v>3514.71</v>
      </c>
      <c r="AX342" s="1">
        <v>132.74</v>
      </c>
      <c r="AY342" s="1">
        <v>4004.89</v>
      </c>
      <c r="AZ342" s="1">
        <v>4186.7</v>
      </c>
      <c r="BA342" s="1">
        <v>129.99</v>
      </c>
      <c r="BB342" s="1">
        <v>137.76</v>
      </c>
      <c r="BC342" s="1">
        <v>136.1</v>
      </c>
      <c r="BD342" s="1">
        <v>137.37</v>
      </c>
      <c r="BE342" s="1">
        <v>133.1</v>
      </c>
      <c r="BF342" s="1">
        <v>146.19</v>
      </c>
      <c r="BG342" s="1">
        <v>132.62</v>
      </c>
      <c r="BH342" s="1">
        <v>128.91999999999999</v>
      </c>
      <c r="BI342" s="1">
        <v>131.69999999999999</v>
      </c>
      <c r="BJ342" s="1">
        <v>134.66999999999999</v>
      </c>
      <c r="BK342" s="1">
        <v>124.2</v>
      </c>
      <c r="BL342" s="1">
        <v>123.19</v>
      </c>
      <c r="BN342" s="1">
        <v>122.62</v>
      </c>
    </row>
    <row r="343" spans="1:66" x14ac:dyDescent="0.3">
      <c r="A343" s="2"/>
      <c r="C343" s="14" t="str">
        <f t="shared" si="6"/>
        <v>202412</v>
      </c>
      <c r="D343" s="3">
        <v>45639</v>
      </c>
      <c r="E343" s="21">
        <v>2090.58</v>
      </c>
      <c r="F343" s="21">
        <v>1908.06</v>
      </c>
      <c r="G343" s="21">
        <v>1987.49</v>
      </c>
      <c r="H343" s="21">
        <v>2164.2399999999998</v>
      </c>
      <c r="I343" s="21">
        <v>1998.87</v>
      </c>
      <c r="J343" s="21">
        <v>1977.46</v>
      </c>
      <c r="K343" s="21">
        <v>1908.13</v>
      </c>
      <c r="L343" s="21">
        <v>1877.14</v>
      </c>
      <c r="M343" s="21">
        <v>1924.06</v>
      </c>
      <c r="N343" s="21">
        <v>2017.41</v>
      </c>
      <c r="O343" s="21">
        <v>1973.08</v>
      </c>
      <c r="P343" s="21">
        <v>1920.64</v>
      </c>
      <c r="Q343" s="21">
        <v>7194.1</v>
      </c>
      <c r="R343" s="20">
        <v>117.17</v>
      </c>
      <c r="S343" s="20">
        <v>121.7</v>
      </c>
      <c r="T343" s="21">
        <v>128.83000000000001</v>
      </c>
      <c r="V343" s="1">
        <v>128.34</v>
      </c>
      <c r="W343" s="1">
        <v>130.28</v>
      </c>
      <c r="X343" s="1">
        <v>126.46</v>
      </c>
      <c r="Y343" s="1">
        <v>127.88</v>
      </c>
      <c r="Z343" s="1">
        <v>129.76</v>
      </c>
      <c r="AA343" s="1">
        <v>122.11</v>
      </c>
      <c r="AB343" s="1">
        <v>124.95</v>
      </c>
      <c r="AE343" s="1">
        <v>132.88</v>
      </c>
      <c r="AF343" s="1">
        <v>136</v>
      </c>
      <c r="AG343" s="1">
        <v>138.16999999999999</v>
      </c>
      <c r="AI343" s="1">
        <v>7</v>
      </c>
      <c r="AN343" s="1">
        <v>4112.6400000000003</v>
      </c>
      <c r="AP343" s="1">
        <v>4312.5</v>
      </c>
      <c r="AQ343" s="1">
        <v>4348.3100000000004</v>
      </c>
      <c r="AS343" s="1">
        <v>4146.3</v>
      </c>
      <c r="AT343" s="1">
        <v>4070.55</v>
      </c>
      <c r="AW343" s="1">
        <v>3434.21</v>
      </c>
      <c r="AX343" s="1">
        <v>132.62</v>
      </c>
      <c r="AY343" s="1">
        <v>4078.63</v>
      </c>
      <c r="AZ343" s="1">
        <v>4186.7</v>
      </c>
      <c r="BA343" s="1">
        <v>129.99</v>
      </c>
      <c r="BB343" s="1">
        <v>139.06</v>
      </c>
      <c r="BC343" s="1">
        <v>136.66</v>
      </c>
      <c r="BD343" s="1">
        <v>138.53</v>
      </c>
      <c r="BE343" s="1">
        <v>131.12</v>
      </c>
      <c r="BF343" s="1">
        <v>145</v>
      </c>
      <c r="BG343" s="1">
        <v>133.53</v>
      </c>
      <c r="BH343" s="1">
        <v>128.91999999999999</v>
      </c>
      <c r="BI343" s="1">
        <v>131.07</v>
      </c>
      <c r="BJ343" s="1">
        <v>134.61000000000001</v>
      </c>
      <c r="BK343" s="1">
        <v>124.52</v>
      </c>
      <c r="BL343" s="1">
        <v>123.19</v>
      </c>
      <c r="BN343" s="1">
        <v>122.62</v>
      </c>
    </row>
    <row r="344" spans="1:66" x14ac:dyDescent="0.3">
      <c r="A344" s="2"/>
      <c r="C344" s="14" t="str">
        <f t="shared" si="6"/>
        <v>202412</v>
      </c>
      <c r="D344" s="3">
        <v>45638</v>
      </c>
      <c r="E344" s="21">
        <v>2081.9499999999998</v>
      </c>
      <c r="F344" s="21">
        <v>1909.55</v>
      </c>
      <c r="G344" s="21">
        <v>1989.04</v>
      </c>
      <c r="H344" s="21">
        <v>2118.88</v>
      </c>
      <c r="I344" s="21">
        <v>2000.43</v>
      </c>
      <c r="J344" s="21">
        <v>1985.89</v>
      </c>
      <c r="K344" s="21">
        <v>1908.79</v>
      </c>
      <c r="L344" s="21">
        <v>1893.02</v>
      </c>
      <c r="M344" s="21">
        <v>1924.51</v>
      </c>
      <c r="N344" s="21">
        <v>1874.19</v>
      </c>
      <c r="O344" s="21">
        <v>1984.33</v>
      </c>
      <c r="P344" s="21">
        <v>1957.71</v>
      </c>
      <c r="Q344" s="21">
        <v>7196.34</v>
      </c>
      <c r="R344" s="20">
        <v>117.54</v>
      </c>
      <c r="S344" s="20">
        <v>121.71</v>
      </c>
      <c r="T344" s="21">
        <v>129.02000000000001</v>
      </c>
      <c r="V344" s="1">
        <v>128.32</v>
      </c>
      <c r="W344" s="1">
        <v>130.04</v>
      </c>
      <c r="X344" s="1">
        <v>126.81</v>
      </c>
      <c r="Y344" s="1">
        <v>128.82</v>
      </c>
      <c r="Z344" s="1">
        <v>129.9</v>
      </c>
      <c r="AA344" s="1">
        <v>121.55</v>
      </c>
      <c r="AB344" s="1">
        <v>126.06</v>
      </c>
      <c r="AE344" s="1">
        <v>133.32</v>
      </c>
      <c r="AF344" s="1">
        <v>136.37</v>
      </c>
      <c r="AG344" s="1">
        <v>138.27000000000001</v>
      </c>
      <c r="AI344" s="1">
        <v>7</v>
      </c>
      <c r="AN344" s="1">
        <v>4109.5200000000004</v>
      </c>
      <c r="AP344" s="1">
        <v>4312.5</v>
      </c>
      <c r="AQ344" s="1">
        <v>4344.91</v>
      </c>
      <c r="AS344" s="1">
        <v>4143.0600000000004</v>
      </c>
      <c r="AT344" s="1">
        <v>4067.36</v>
      </c>
      <c r="AW344" s="1">
        <v>3431.52</v>
      </c>
      <c r="AX344" s="1">
        <v>132.76</v>
      </c>
      <c r="AY344" s="1">
        <v>4001.76</v>
      </c>
      <c r="AZ344" s="1">
        <v>4183.43</v>
      </c>
      <c r="BA344" s="1">
        <v>131.04</v>
      </c>
      <c r="BB344" s="1">
        <v>139.08000000000001</v>
      </c>
      <c r="BC344" s="1">
        <v>136.13999999999999</v>
      </c>
      <c r="BD344" s="1">
        <v>139.47999999999999</v>
      </c>
      <c r="BE344" s="1">
        <v>136.12</v>
      </c>
      <c r="BF344" s="1">
        <v>143.99</v>
      </c>
      <c r="BG344" s="1">
        <v>134.16999999999999</v>
      </c>
      <c r="BH344" s="1">
        <v>128.94999999999999</v>
      </c>
      <c r="BI344" s="1">
        <v>131.1</v>
      </c>
      <c r="BJ344" s="1">
        <v>134.75</v>
      </c>
      <c r="BK344" s="1">
        <v>125.49</v>
      </c>
      <c r="BL344" s="1">
        <v>124.21</v>
      </c>
      <c r="BN344" s="1">
        <v>124.66</v>
      </c>
    </row>
    <row r="345" spans="1:66" x14ac:dyDescent="0.3">
      <c r="A345" s="2"/>
      <c r="C345" s="14" t="str">
        <f t="shared" si="6"/>
        <v>202412</v>
      </c>
      <c r="D345" s="3">
        <v>45637</v>
      </c>
      <c r="E345" s="21">
        <v>2114.27</v>
      </c>
      <c r="F345" s="21">
        <v>1909.55</v>
      </c>
      <c r="G345" s="21">
        <v>1989.04</v>
      </c>
      <c r="H345" s="21">
        <v>2164.5100000000002</v>
      </c>
      <c r="I345" s="21">
        <v>2005.55</v>
      </c>
      <c r="J345" s="21">
        <v>1973.87</v>
      </c>
      <c r="K345" s="21">
        <v>1908.79</v>
      </c>
      <c r="L345" s="21">
        <v>1924.48</v>
      </c>
      <c r="M345" s="21">
        <v>1955.17</v>
      </c>
      <c r="N345" s="21">
        <v>1953.9</v>
      </c>
      <c r="O345" s="21">
        <v>1978.76</v>
      </c>
      <c r="P345" s="21">
        <v>1961.03</v>
      </c>
      <c r="Q345" s="21">
        <v>7188.45</v>
      </c>
      <c r="R345" s="20">
        <v>117.44</v>
      </c>
      <c r="S345" s="20">
        <v>122.04</v>
      </c>
      <c r="T345" s="21">
        <v>130.01</v>
      </c>
      <c r="V345" s="1">
        <v>128.63999999999999</v>
      </c>
      <c r="W345" s="1">
        <v>130.87</v>
      </c>
      <c r="X345" s="1">
        <v>127.94</v>
      </c>
      <c r="Y345" s="1">
        <v>130.09</v>
      </c>
      <c r="Z345" s="1">
        <v>131.16</v>
      </c>
      <c r="AA345" s="1">
        <v>121.8</v>
      </c>
      <c r="AB345" s="1">
        <v>127.16</v>
      </c>
      <c r="AC345" s="1">
        <v>125.75</v>
      </c>
      <c r="AE345" s="1">
        <v>135.51</v>
      </c>
      <c r="AF345" s="1">
        <v>136.4</v>
      </c>
      <c r="AG345" s="1">
        <v>138.78</v>
      </c>
      <c r="AI345" s="1">
        <v>7</v>
      </c>
      <c r="AN345" s="1">
        <v>4109.5200000000004</v>
      </c>
      <c r="AP345" s="1">
        <v>4140</v>
      </c>
      <c r="AQ345" s="1">
        <v>4344.91</v>
      </c>
      <c r="AS345" s="1">
        <v>4201.6000000000004</v>
      </c>
      <c r="AT345" s="1">
        <v>4067.36</v>
      </c>
      <c r="AW345" s="1">
        <v>3431.52</v>
      </c>
      <c r="AX345" s="1">
        <v>132.74</v>
      </c>
      <c r="AY345" s="1">
        <v>4018.34</v>
      </c>
      <c r="AZ345" s="1">
        <v>4183.43</v>
      </c>
      <c r="BA345" s="1">
        <v>130.99</v>
      </c>
      <c r="BB345" s="1">
        <v>139.78</v>
      </c>
      <c r="BC345" s="1">
        <v>136.91999999999999</v>
      </c>
      <c r="BD345" s="1">
        <v>139.44999999999999</v>
      </c>
      <c r="BE345" s="1">
        <v>136.55000000000001</v>
      </c>
      <c r="BF345" s="1">
        <v>138.74</v>
      </c>
      <c r="BG345" s="1">
        <v>135.58000000000001</v>
      </c>
      <c r="BH345" s="1">
        <v>128.94999999999999</v>
      </c>
      <c r="BI345" s="1">
        <v>131.85</v>
      </c>
      <c r="BJ345" s="1">
        <v>135.32</v>
      </c>
      <c r="BK345" s="1">
        <v>125.32</v>
      </c>
      <c r="BL345" s="1">
        <v>125.47</v>
      </c>
      <c r="BN345" s="1">
        <v>124.78</v>
      </c>
    </row>
    <row r="346" spans="1:66" x14ac:dyDescent="0.3">
      <c r="A346" s="2"/>
      <c r="C346" s="14" t="str">
        <f t="shared" si="6"/>
        <v>202412</v>
      </c>
      <c r="D346" s="3">
        <v>45636</v>
      </c>
      <c r="E346" s="21">
        <v>2114.27</v>
      </c>
      <c r="F346" s="21">
        <v>1941.98</v>
      </c>
      <c r="G346" s="21">
        <v>1996.47</v>
      </c>
      <c r="H346" s="21">
        <v>2149.9699999999998</v>
      </c>
      <c r="I346" s="21">
        <v>2018.76</v>
      </c>
      <c r="J346" s="21">
        <v>2002.74</v>
      </c>
      <c r="K346" s="21">
        <v>1908.79</v>
      </c>
      <c r="L346" s="21">
        <v>1991.2</v>
      </c>
      <c r="M346" s="21">
        <v>2047.16</v>
      </c>
      <c r="N346" s="21">
        <v>1881.1</v>
      </c>
      <c r="O346" s="21">
        <v>1964.94</v>
      </c>
      <c r="P346" s="21">
        <v>1957.71</v>
      </c>
      <c r="Q346" s="21">
        <v>7158.45</v>
      </c>
      <c r="R346" s="20">
        <v>117.44</v>
      </c>
      <c r="S346" s="20">
        <v>124.04</v>
      </c>
      <c r="T346" s="21">
        <v>129.99</v>
      </c>
      <c r="V346" s="1">
        <v>128.77000000000001</v>
      </c>
      <c r="W346" s="1">
        <v>131.15</v>
      </c>
      <c r="X346" s="1">
        <v>129.41999999999999</v>
      </c>
      <c r="Y346" s="1">
        <v>131.58000000000001</v>
      </c>
      <c r="Z346" s="1">
        <v>131.72</v>
      </c>
      <c r="AA346" s="1">
        <v>121.07</v>
      </c>
      <c r="AB346" s="1">
        <v>127.16</v>
      </c>
      <c r="AC346" s="1">
        <v>125.53</v>
      </c>
      <c r="AE346" s="1">
        <v>133.11000000000001</v>
      </c>
      <c r="AF346" s="1">
        <v>136.99</v>
      </c>
      <c r="AG346" s="1">
        <v>139.18</v>
      </c>
      <c r="AI346" s="1">
        <v>7</v>
      </c>
      <c r="AN346" s="1">
        <v>4109.5200000000004</v>
      </c>
      <c r="AP346" s="1">
        <v>4140</v>
      </c>
      <c r="AQ346" s="1">
        <v>4344.91</v>
      </c>
      <c r="AS346" s="1">
        <v>4409.25</v>
      </c>
      <c r="AV346" s="1">
        <v>30</v>
      </c>
      <c r="AW346" s="1">
        <v>3427.25</v>
      </c>
      <c r="AX346" s="1">
        <v>132.41999999999999</v>
      </c>
      <c r="AY346" s="1">
        <v>4018.34</v>
      </c>
      <c r="AZ346" s="1">
        <v>4037.09</v>
      </c>
      <c r="BA346" s="1">
        <v>132.30000000000001</v>
      </c>
      <c r="BB346" s="1">
        <v>140.38999999999999</v>
      </c>
      <c r="BC346" s="1">
        <v>137.63</v>
      </c>
      <c r="BD346" s="1">
        <v>140.37</v>
      </c>
      <c r="BE346" s="1">
        <v>131.88</v>
      </c>
      <c r="BF346" s="1">
        <v>138.74</v>
      </c>
      <c r="BG346" s="1">
        <v>134.86000000000001</v>
      </c>
      <c r="BH346" s="1">
        <v>128.41999999999999</v>
      </c>
      <c r="BI346" s="1">
        <v>131.85</v>
      </c>
      <c r="BJ346" s="1">
        <v>135.24</v>
      </c>
      <c r="BK346" s="1">
        <v>122.46</v>
      </c>
      <c r="BL346" s="1">
        <v>124.37</v>
      </c>
      <c r="BN346" s="1">
        <v>125.57</v>
      </c>
    </row>
    <row r="347" spans="1:66" x14ac:dyDescent="0.3">
      <c r="A347" s="2"/>
      <c r="C347" s="14" t="str">
        <f t="shared" si="6"/>
        <v>202412</v>
      </c>
      <c r="D347" s="3">
        <v>45635</v>
      </c>
      <c r="E347" s="21">
        <v>2116.75</v>
      </c>
      <c r="F347" s="21">
        <v>1946.38</v>
      </c>
      <c r="G347" s="21">
        <v>1996.47</v>
      </c>
      <c r="H347" s="21">
        <v>2138.6</v>
      </c>
      <c r="I347" s="21">
        <v>2023.72</v>
      </c>
      <c r="J347" s="21">
        <v>2002.74</v>
      </c>
      <c r="K347" s="21">
        <v>1908.79</v>
      </c>
      <c r="L347" s="21">
        <v>1991.2</v>
      </c>
      <c r="M347" s="21">
        <v>2047.16</v>
      </c>
      <c r="N347" s="21">
        <v>1819.64</v>
      </c>
      <c r="O347" s="21">
        <v>1951.18</v>
      </c>
      <c r="P347" s="21">
        <v>1961.03</v>
      </c>
      <c r="Q347" s="21">
        <v>7172.34</v>
      </c>
      <c r="R347" s="20">
        <v>117.94</v>
      </c>
      <c r="S347" s="20">
        <v>124.04</v>
      </c>
      <c r="T347" s="21">
        <v>130.49</v>
      </c>
      <c r="V347" s="1">
        <v>128.74</v>
      </c>
      <c r="W347" s="1">
        <v>132.63</v>
      </c>
      <c r="X347" s="1">
        <v>128.83000000000001</v>
      </c>
      <c r="Y347" s="1">
        <v>131.83000000000001</v>
      </c>
      <c r="Z347" s="1">
        <v>132.16</v>
      </c>
      <c r="AA347" s="1">
        <v>121.8</v>
      </c>
      <c r="AB347" s="1">
        <v>127.16</v>
      </c>
      <c r="AC347" s="1">
        <v>124.88</v>
      </c>
      <c r="AE347" s="1">
        <v>133.81</v>
      </c>
      <c r="AF347" s="1">
        <v>138.65</v>
      </c>
      <c r="AG347" s="1">
        <v>135.78</v>
      </c>
      <c r="AN347" s="1">
        <v>4198.57</v>
      </c>
      <c r="AP347" s="1">
        <v>4080</v>
      </c>
      <c r="AQ347" s="1">
        <v>4352.4799999999996</v>
      </c>
      <c r="AS347" s="1">
        <v>4409.25</v>
      </c>
      <c r="AT347" s="1">
        <v>3391.91</v>
      </c>
      <c r="AU347" s="1">
        <v>3804.95</v>
      </c>
      <c r="AV347" s="1">
        <v>30</v>
      </c>
      <c r="AW347" s="1">
        <v>3293.16</v>
      </c>
      <c r="AX347" s="1">
        <v>131.96</v>
      </c>
      <c r="AY347" s="1">
        <v>4018.34</v>
      </c>
      <c r="AZ347" s="1">
        <v>4238.9399999999996</v>
      </c>
      <c r="BA347" s="1">
        <v>132.80000000000001</v>
      </c>
      <c r="BB347" s="1">
        <v>141.09</v>
      </c>
      <c r="BC347" s="1">
        <v>137.74</v>
      </c>
      <c r="BD347" s="1">
        <v>140.80000000000001</v>
      </c>
      <c r="BE347" s="1">
        <v>135.71</v>
      </c>
      <c r="BF347" s="1">
        <v>139.22999999999999</v>
      </c>
      <c r="BG347" s="1">
        <v>136.06</v>
      </c>
      <c r="BH347" s="1">
        <v>128.41999999999999</v>
      </c>
      <c r="BI347" s="1">
        <v>131.85</v>
      </c>
      <c r="BJ347" s="1">
        <v>135.22999999999999</v>
      </c>
      <c r="BK347" s="1">
        <v>122.7</v>
      </c>
      <c r="BL347" s="1">
        <v>124.7</v>
      </c>
      <c r="BN347" s="1">
        <v>125.97</v>
      </c>
    </row>
    <row r="348" spans="1:66" x14ac:dyDescent="0.3">
      <c r="A348" s="2"/>
      <c r="C348" s="14" t="str">
        <f t="shared" si="6"/>
        <v>202412</v>
      </c>
      <c r="D348" s="3">
        <v>45632</v>
      </c>
      <c r="E348" s="21">
        <v>2077.0500000000002</v>
      </c>
      <c r="F348" s="21">
        <v>1935.78</v>
      </c>
      <c r="G348" s="21">
        <v>1981.61</v>
      </c>
      <c r="H348" s="21">
        <v>2152.0300000000002</v>
      </c>
      <c r="I348" s="21">
        <v>2021.24</v>
      </c>
      <c r="J348" s="21">
        <v>1988.85</v>
      </c>
      <c r="K348" s="21">
        <v>1908.79</v>
      </c>
      <c r="L348" s="21">
        <v>1971.38</v>
      </c>
      <c r="M348" s="21">
        <v>2007.16</v>
      </c>
      <c r="N348" s="21">
        <v>1863.58</v>
      </c>
      <c r="O348" s="21">
        <v>1911.8</v>
      </c>
      <c r="P348" s="21">
        <v>1957.71</v>
      </c>
      <c r="Q348" s="21">
        <v>7274.69</v>
      </c>
      <c r="R348" s="20">
        <v>117.94</v>
      </c>
      <c r="S348" s="20">
        <v>124.37</v>
      </c>
      <c r="T348" s="21">
        <v>131.06</v>
      </c>
      <c r="V348" s="1">
        <v>129.57</v>
      </c>
      <c r="W348" s="1">
        <v>130.80000000000001</v>
      </c>
      <c r="X348" s="1">
        <v>128.72</v>
      </c>
      <c r="Y348" s="1">
        <v>131.26</v>
      </c>
      <c r="Z348" s="1">
        <v>131.72</v>
      </c>
      <c r="AA348" s="1">
        <v>122.05</v>
      </c>
      <c r="AB348" s="1">
        <v>127.16</v>
      </c>
      <c r="AC348" s="1">
        <v>122.91</v>
      </c>
      <c r="AE348" s="1">
        <v>133.81</v>
      </c>
      <c r="AF348" s="1">
        <v>139.16</v>
      </c>
      <c r="AG348" s="1">
        <v>136.76</v>
      </c>
      <c r="AS348" s="1">
        <v>4460.9799999999996</v>
      </c>
      <c r="AT348" s="1">
        <v>3416.03</v>
      </c>
      <c r="AU348" s="1">
        <v>3804.95</v>
      </c>
      <c r="AV348" s="1">
        <v>30</v>
      </c>
      <c r="AW348" s="1">
        <v>3293.16</v>
      </c>
      <c r="AX348" s="1">
        <v>133</v>
      </c>
      <c r="AY348" s="1">
        <v>4117.83</v>
      </c>
      <c r="AZ348" s="1">
        <v>4238.9399999999996</v>
      </c>
      <c r="BA348" s="1">
        <v>134.86000000000001</v>
      </c>
      <c r="BB348" s="1">
        <v>139.77000000000001</v>
      </c>
      <c r="BC348" s="1">
        <v>137.41999999999999</v>
      </c>
      <c r="BD348" s="1">
        <v>141</v>
      </c>
      <c r="BE348" s="1">
        <v>137.11000000000001</v>
      </c>
      <c r="BF348" s="1">
        <v>138.72999999999999</v>
      </c>
      <c r="BG348" s="1">
        <v>136.06</v>
      </c>
      <c r="BH348" s="1">
        <v>128.84</v>
      </c>
      <c r="BI348" s="1">
        <v>132.09</v>
      </c>
      <c r="BJ348" s="1">
        <v>135.16999999999999</v>
      </c>
      <c r="BK348" s="1">
        <v>122</v>
      </c>
      <c r="BL348" s="1">
        <v>124.34</v>
      </c>
      <c r="BN348" s="1">
        <v>126.65</v>
      </c>
    </row>
    <row r="349" spans="1:66" x14ac:dyDescent="0.3">
      <c r="A349" s="2"/>
      <c r="C349" s="14" t="str">
        <f t="shared" si="6"/>
        <v>202412</v>
      </c>
      <c r="D349" s="3">
        <v>45631</v>
      </c>
      <c r="E349" s="21">
        <v>2096.94</v>
      </c>
      <c r="F349" s="21">
        <v>1938.26</v>
      </c>
      <c r="G349" s="21">
        <v>1981.61</v>
      </c>
      <c r="H349" s="21">
        <v>2087.27</v>
      </c>
      <c r="I349" s="21">
        <v>1968.4</v>
      </c>
      <c r="J349" s="21">
        <v>1975.82</v>
      </c>
      <c r="K349" s="21">
        <v>1908.79</v>
      </c>
      <c r="L349" s="21">
        <v>1968.08</v>
      </c>
      <c r="M349" s="21">
        <v>2007.16</v>
      </c>
      <c r="N349" s="21">
        <v>1886.8</v>
      </c>
      <c r="O349" s="21">
        <v>1924.98</v>
      </c>
      <c r="P349" s="21">
        <v>1957.71</v>
      </c>
      <c r="Q349" s="21">
        <v>7175.37</v>
      </c>
      <c r="R349" s="20">
        <v>118.44</v>
      </c>
      <c r="S349" s="20">
        <v>124.37</v>
      </c>
      <c r="T349" s="21">
        <v>131.21</v>
      </c>
      <c r="V349" s="1">
        <v>129.59</v>
      </c>
      <c r="W349" s="1">
        <v>131.74</v>
      </c>
      <c r="X349" s="1">
        <v>128.07</v>
      </c>
      <c r="Y349" s="1">
        <v>131.82</v>
      </c>
      <c r="Z349" s="1">
        <v>132.16</v>
      </c>
      <c r="AA349" s="1">
        <v>122.3</v>
      </c>
      <c r="AB349" s="1">
        <v>126.72</v>
      </c>
      <c r="AC349" s="1">
        <v>122.91</v>
      </c>
      <c r="AE349" s="1">
        <v>135.33000000000001</v>
      </c>
      <c r="AF349" s="1">
        <v>140.51</v>
      </c>
      <c r="AG349" s="1">
        <v>137.07</v>
      </c>
      <c r="AS349" s="1">
        <v>4460.9799999999996</v>
      </c>
      <c r="AT349" s="1">
        <v>3416.03</v>
      </c>
      <c r="AU349" s="1">
        <v>3804.95</v>
      </c>
      <c r="AV349" s="1">
        <v>30</v>
      </c>
      <c r="AW349" s="1">
        <v>3293.16</v>
      </c>
      <c r="AX349" s="1">
        <v>132.97999999999999</v>
      </c>
      <c r="AY349" s="1">
        <v>4117.83</v>
      </c>
      <c r="AZ349" s="1">
        <v>4238.9399999999996</v>
      </c>
      <c r="BA349" s="1">
        <v>134.86000000000001</v>
      </c>
      <c r="BB349" s="1">
        <v>140.38</v>
      </c>
      <c r="BC349" s="1">
        <v>137.97999999999999</v>
      </c>
      <c r="BD349" s="1">
        <v>141.69</v>
      </c>
      <c r="BE349" s="1">
        <v>138.63</v>
      </c>
      <c r="BF349" s="1">
        <v>139.22999999999999</v>
      </c>
      <c r="BG349" s="1">
        <v>135.26</v>
      </c>
      <c r="BH349" s="1">
        <v>128.76</v>
      </c>
      <c r="BI349" s="1">
        <v>132.09</v>
      </c>
      <c r="BJ349" s="1">
        <v>135.16</v>
      </c>
      <c r="BK349" s="1">
        <v>122</v>
      </c>
      <c r="BL349" s="1">
        <v>124.54</v>
      </c>
      <c r="BN349" s="1">
        <v>126.65</v>
      </c>
    </row>
    <row r="350" spans="1:66" x14ac:dyDescent="0.3">
      <c r="A350" s="2"/>
      <c r="C350" s="14" t="str">
        <f t="shared" si="6"/>
        <v>202412</v>
      </c>
      <c r="D350" s="3">
        <v>45630</v>
      </c>
      <c r="E350" s="21">
        <v>2084.5100000000002</v>
      </c>
      <c r="F350" s="21">
        <v>1979.41</v>
      </c>
      <c r="G350" s="21">
        <v>1993.99</v>
      </c>
      <c r="H350" s="21">
        <v>2152.9899999999998</v>
      </c>
      <c r="I350" s="21">
        <v>2021.24</v>
      </c>
      <c r="J350" s="21">
        <v>2004.87</v>
      </c>
      <c r="K350" s="21">
        <v>1908.79</v>
      </c>
      <c r="L350" s="21">
        <v>1950.27</v>
      </c>
      <c r="M350" s="21">
        <v>2007.16</v>
      </c>
      <c r="N350" s="21">
        <v>1849.98</v>
      </c>
      <c r="O350" s="21">
        <v>1941.44</v>
      </c>
      <c r="P350" s="21">
        <v>1957.71</v>
      </c>
      <c r="Q350" s="21">
        <v>7185.88</v>
      </c>
      <c r="R350" s="20">
        <v>119.19</v>
      </c>
      <c r="S350" s="20">
        <v>126.37</v>
      </c>
      <c r="T350" s="21">
        <v>131.19999999999999</v>
      </c>
      <c r="V350" s="1">
        <v>130.13</v>
      </c>
      <c r="W350" s="1">
        <v>132.34</v>
      </c>
      <c r="X350" s="1">
        <v>128.07</v>
      </c>
      <c r="Y350" s="1">
        <v>131.88999999999999</v>
      </c>
      <c r="Z350" s="1">
        <v>132.12</v>
      </c>
      <c r="AA350" s="1">
        <v>122.88</v>
      </c>
      <c r="AB350" s="1">
        <v>127.16</v>
      </c>
      <c r="AC350" s="1">
        <v>123.24</v>
      </c>
      <c r="AE350" s="1">
        <v>135.58000000000001</v>
      </c>
      <c r="AG350" s="1">
        <v>137.69999999999999</v>
      </c>
      <c r="AT350" s="1">
        <v>3416.03</v>
      </c>
      <c r="AU350" s="1">
        <v>3804.95</v>
      </c>
      <c r="AV350" s="1">
        <v>30</v>
      </c>
      <c r="AW350" s="1">
        <v>3293.16</v>
      </c>
      <c r="AX350" s="1">
        <v>133.94999999999999</v>
      </c>
      <c r="AZ350" s="1">
        <v>4238.9399999999996</v>
      </c>
      <c r="BA350" s="1">
        <v>132.06</v>
      </c>
      <c r="BB350" s="1">
        <v>140.47999999999999</v>
      </c>
      <c r="BC350" s="1">
        <v>139.05000000000001</v>
      </c>
      <c r="BD350" s="1">
        <v>141.53</v>
      </c>
      <c r="BE350" s="1">
        <v>133.91999999999999</v>
      </c>
      <c r="BF350" s="1">
        <v>139.72999999999999</v>
      </c>
      <c r="BG350" s="1">
        <v>135.55000000000001</v>
      </c>
      <c r="BH350" s="1">
        <v>129.16999999999999</v>
      </c>
      <c r="BI350" s="1">
        <v>132.47</v>
      </c>
      <c r="BJ350" s="1">
        <v>135.74</v>
      </c>
      <c r="BK350" s="1">
        <v>123.33</v>
      </c>
      <c r="BL350" s="1">
        <v>125.34</v>
      </c>
      <c r="BN350" s="1">
        <v>124.2</v>
      </c>
    </row>
    <row r="351" spans="1:66" x14ac:dyDescent="0.3">
      <c r="A351" s="2"/>
      <c r="C351" s="14" t="str">
        <f t="shared" si="6"/>
        <v>202412</v>
      </c>
      <c r="D351" s="3">
        <v>45629</v>
      </c>
      <c r="E351" s="21">
        <v>2091.9699999999998</v>
      </c>
      <c r="F351" s="21">
        <v>1968.1</v>
      </c>
      <c r="G351" s="21">
        <v>1981.61</v>
      </c>
      <c r="H351" s="21">
        <v>2173.61</v>
      </c>
      <c r="I351" s="21">
        <v>2003.41</v>
      </c>
      <c r="J351" s="21">
        <v>2024.17</v>
      </c>
      <c r="K351" s="21">
        <v>1908.79</v>
      </c>
      <c r="L351" s="21">
        <v>1976.03</v>
      </c>
      <c r="M351" s="21">
        <v>1950.55</v>
      </c>
      <c r="N351" s="21">
        <v>1849.98</v>
      </c>
      <c r="O351" s="21">
        <v>1938.15</v>
      </c>
      <c r="P351" s="21">
        <v>1957.71</v>
      </c>
      <c r="Q351" s="21">
        <v>7233.26</v>
      </c>
      <c r="R351" s="20">
        <v>119.19</v>
      </c>
      <c r="S351" s="20">
        <v>126.37</v>
      </c>
      <c r="T351" s="21">
        <v>131.66999999999999</v>
      </c>
      <c r="V351" s="1">
        <v>127.32</v>
      </c>
      <c r="W351" s="1">
        <v>132.34</v>
      </c>
      <c r="X351" s="1">
        <v>128.83000000000001</v>
      </c>
      <c r="Y351" s="1">
        <v>132.27000000000001</v>
      </c>
      <c r="Z351" s="1">
        <v>132.16</v>
      </c>
      <c r="AA351" s="1">
        <v>122.88</v>
      </c>
      <c r="AB351" s="1">
        <v>127.16</v>
      </c>
      <c r="AC351" s="1">
        <v>125.57</v>
      </c>
      <c r="AE351" s="1">
        <v>134.83000000000001</v>
      </c>
      <c r="AF351" s="1">
        <v>138.05000000000001</v>
      </c>
      <c r="AG351" s="1">
        <v>137.69</v>
      </c>
      <c r="AS351" s="1">
        <v>4189.74</v>
      </c>
      <c r="AT351" s="1">
        <v>3416.03</v>
      </c>
      <c r="AU351" s="1">
        <v>3804.95</v>
      </c>
      <c r="AV351" s="1">
        <v>30</v>
      </c>
      <c r="AW351" s="1">
        <v>3254.28</v>
      </c>
      <c r="AX351" s="1">
        <v>133.84</v>
      </c>
      <c r="AZ351" s="1">
        <v>4238.9399999999996</v>
      </c>
      <c r="BA351" s="1">
        <v>135.07</v>
      </c>
      <c r="BB351" s="1">
        <v>139.80000000000001</v>
      </c>
      <c r="BC351" s="1">
        <v>139.68</v>
      </c>
      <c r="BD351" s="1">
        <v>140.79</v>
      </c>
      <c r="BE351" s="1">
        <v>137.77000000000001</v>
      </c>
      <c r="BF351" s="1">
        <v>139.72999999999999</v>
      </c>
      <c r="BG351" s="1">
        <v>136.06</v>
      </c>
      <c r="BH351" s="1">
        <v>131.5</v>
      </c>
      <c r="BI351" s="1">
        <v>132.09</v>
      </c>
      <c r="BJ351" s="1">
        <v>135.72</v>
      </c>
      <c r="BK351" s="1">
        <v>123.67</v>
      </c>
      <c r="BL351" s="1">
        <v>124.94</v>
      </c>
      <c r="BN351" s="1">
        <v>123.46</v>
      </c>
    </row>
    <row r="352" spans="1:66" x14ac:dyDescent="0.3">
      <c r="A352" s="2"/>
      <c r="C352" s="14" t="str">
        <f t="shared" si="6"/>
        <v>202412</v>
      </c>
      <c r="D352" s="3">
        <v>45628</v>
      </c>
      <c r="E352" s="21">
        <v>2126.77</v>
      </c>
      <c r="F352" s="21">
        <v>1934.77</v>
      </c>
      <c r="G352" s="21">
        <v>1981.61</v>
      </c>
      <c r="H352" s="21">
        <v>2201.87</v>
      </c>
      <c r="I352" s="21">
        <v>2003.41</v>
      </c>
      <c r="J352" s="21">
        <v>1988.42</v>
      </c>
      <c r="K352" s="21">
        <v>1908.79</v>
      </c>
      <c r="L352" s="21">
        <v>1930.15</v>
      </c>
      <c r="M352" s="21">
        <v>1876.76</v>
      </c>
      <c r="N352" s="21">
        <v>1746.31</v>
      </c>
      <c r="O352" s="21">
        <v>1927.23</v>
      </c>
      <c r="P352" s="21">
        <v>1957.71</v>
      </c>
      <c r="Q352" s="21">
        <v>7150.37</v>
      </c>
      <c r="R352" s="20">
        <v>118.69</v>
      </c>
      <c r="S352" s="20">
        <v>126.37</v>
      </c>
      <c r="T352" s="21">
        <v>131.68</v>
      </c>
      <c r="V352" s="1">
        <v>127.39</v>
      </c>
      <c r="W352" s="1">
        <v>131.05000000000001</v>
      </c>
      <c r="X352" s="1">
        <v>127.82</v>
      </c>
      <c r="Y352" s="1">
        <v>131.02000000000001</v>
      </c>
      <c r="Z352" s="1">
        <v>131.12</v>
      </c>
      <c r="AA352" s="1">
        <v>122.3</v>
      </c>
      <c r="AB352" s="1">
        <v>127.05</v>
      </c>
      <c r="AE352" s="1">
        <v>133.84</v>
      </c>
      <c r="AF352" s="1">
        <v>137.74</v>
      </c>
      <c r="AG352" s="1">
        <v>138.84</v>
      </c>
      <c r="AI352" s="1">
        <v>19.670000000000002</v>
      </c>
      <c r="AN352" s="1">
        <v>4102.8500000000004</v>
      </c>
      <c r="AQ352" s="1">
        <v>4723.3900000000003</v>
      </c>
      <c r="AS352" s="1">
        <v>4189.74</v>
      </c>
      <c r="AT352" s="1">
        <v>3452.22</v>
      </c>
      <c r="AX352" s="1">
        <v>135.31</v>
      </c>
      <c r="AZ352" s="1">
        <v>4341.8900000000003</v>
      </c>
      <c r="BA352" s="1">
        <v>133.85</v>
      </c>
      <c r="BB352" s="1">
        <v>140.31</v>
      </c>
      <c r="BC352" s="1">
        <v>138.72999999999999</v>
      </c>
      <c r="BD352" s="1">
        <v>141.56</v>
      </c>
      <c r="BE352" s="1">
        <v>137.77000000000001</v>
      </c>
      <c r="BF352" s="1">
        <v>139.22999999999999</v>
      </c>
      <c r="BG352" s="1">
        <v>134.30000000000001</v>
      </c>
      <c r="BH352" s="1">
        <v>130.77000000000001</v>
      </c>
      <c r="BI352" s="1">
        <v>130.85</v>
      </c>
      <c r="BJ352" s="1">
        <v>135.69999999999999</v>
      </c>
      <c r="BK352" s="1">
        <v>123.34</v>
      </c>
      <c r="BL352" s="1">
        <v>124.34</v>
      </c>
      <c r="BN352" s="1">
        <v>122.96</v>
      </c>
    </row>
    <row r="353" spans="1:66" x14ac:dyDescent="0.3">
      <c r="A353" s="2"/>
      <c r="C353" s="14" t="str">
        <f t="shared" si="6"/>
        <v>202411</v>
      </c>
      <c r="D353" s="3">
        <v>45625</v>
      </c>
      <c r="E353" s="21">
        <v>2095.16</v>
      </c>
      <c r="F353" s="21">
        <v>1927.1</v>
      </c>
      <c r="G353" s="21">
        <v>1965.09</v>
      </c>
      <c r="H353" s="21">
        <v>2199.65</v>
      </c>
      <c r="I353" s="21">
        <v>1990.37</v>
      </c>
      <c r="J353" s="21">
        <v>1988.87</v>
      </c>
      <c r="K353" s="21">
        <v>1942.34</v>
      </c>
      <c r="L353" s="21">
        <v>1879.33</v>
      </c>
      <c r="M353" s="21">
        <v>1877.12</v>
      </c>
      <c r="N353" s="21">
        <v>1773.81</v>
      </c>
      <c r="O353" s="21">
        <v>1934.2</v>
      </c>
      <c r="P353" s="21">
        <v>1974.56</v>
      </c>
      <c r="Q353" s="21">
        <v>7184.51</v>
      </c>
      <c r="R353" s="20">
        <v>118.7</v>
      </c>
      <c r="S353" s="20">
        <v>127.04</v>
      </c>
      <c r="T353" s="21">
        <v>131.47</v>
      </c>
      <c r="V353" s="1">
        <v>127.9</v>
      </c>
      <c r="W353" s="1">
        <v>131.56</v>
      </c>
      <c r="X353" s="1">
        <v>127.83</v>
      </c>
      <c r="Y353" s="1">
        <v>130.02000000000001</v>
      </c>
      <c r="Z353" s="1">
        <v>130.76</v>
      </c>
      <c r="AA353" s="1">
        <v>122.23</v>
      </c>
      <c r="AB353" s="1">
        <v>126.61</v>
      </c>
      <c r="AE353" s="1">
        <v>133.86000000000001</v>
      </c>
      <c r="AF353" s="1">
        <v>137.62</v>
      </c>
      <c r="AG353" s="1">
        <v>135.74</v>
      </c>
      <c r="AI353" s="1">
        <v>19.670000000000002</v>
      </c>
      <c r="AN353" s="1">
        <v>4101.95</v>
      </c>
      <c r="AS353" s="1">
        <v>4187.9799999999996</v>
      </c>
      <c r="AX353" s="1">
        <v>135.09</v>
      </c>
      <c r="AY353" s="1">
        <v>4122.83</v>
      </c>
      <c r="AZ353" s="1">
        <v>4340.0600000000004</v>
      </c>
      <c r="BA353" s="1">
        <v>133.87</v>
      </c>
      <c r="BB353" s="1">
        <v>138.63999999999999</v>
      </c>
      <c r="BC353" s="1">
        <v>137.66999999999999</v>
      </c>
      <c r="BD353" s="1">
        <v>140.52000000000001</v>
      </c>
      <c r="BE353" s="1">
        <v>137.13999999999999</v>
      </c>
      <c r="BF353" s="1">
        <v>139.46</v>
      </c>
      <c r="BG353" s="1">
        <v>134.25</v>
      </c>
      <c r="BH353" s="1">
        <v>130.79</v>
      </c>
      <c r="BI353" s="1">
        <v>130.74</v>
      </c>
      <c r="BJ353" s="1">
        <v>135.62</v>
      </c>
      <c r="BK353" s="1">
        <v>123.36</v>
      </c>
      <c r="BL353" s="1">
        <v>124.11</v>
      </c>
      <c r="BN353" s="1">
        <v>126.35</v>
      </c>
    </row>
    <row r="354" spans="1:66" x14ac:dyDescent="0.3">
      <c r="A354" s="2"/>
      <c r="C354" s="14" t="str">
        <f t="shared" si="6"/>
        <v>202411</v>
      </c>
      <c r="D354" s="3">
        <v>45624</v>
      </c>
      <c r="E354" s="21">
        <v>2059.9899999999998</v>
      </c>
      <c r="F354" s="21">
        <v>1924.77</v>
      </c>
      <c r="G354" s="21">
        <v>1965.09</v>
      </c>
      <c r="H354" s="21">
        <v>2127.27</v>
      </c>
      <c r="I354" s="21">
        <v>2039.93</v>
      </c>
      <c r="J354" s="21">
        <v>1953.1</v>
      </c>
      <c r="K354" s="21">
        <v>1942.34</v>
      </c>
      <c r="L354" s="21">
        <v>1875.37</v>
      </c>
      <c r="M354" s="21">
        <v>1864.77</v>
      </c>
      <c r="N354" s="21">
        <v>1839.82</v>
      </c>
      <c r="O354" s="21">
        <v>1867.57</v>
      </c>
      <c r="P354" s="21">
        <v>1974.56</v>
      </c>
      <c r="Q354" s="21">
        <v>7176.15</v>
      </c>
      <c r="R354" s="20">
        <v>117.71</v>
      </c>
      <c r="S354" s="20">
        <v>126.71</v>
      </c>
      <c r="T354" s="21">
        <v>131</v>
      </c>
      <c r="V354" s="1">
        <v>127.34</v>
      </c>
      <c r="W354" s="1">
        <v>129.56</v>
      </c>
      <c r="X354" s="1">
        <v>126.83</v>
      </c>
      <c r="Y354" s="1">
        <v>129.03</v>
      </c>
      <c r="Z354" s="1">
        <v>128.54</v>
      </c>
      <c r="AA354" s="1">
        <v>121.98</v>
      </c>
      <c r="AB354" s="1">
        <v>126.17</v>
      </c>
      <c r="AE354" s="1">
        <v>133.36000000000001</v>
      </c>
      <c r="AF354" s="1">
        <v>137.46</v>
      </c>
      <c r="AG354" s="1">
        <v>135.72</v>
      </c>
      <c r="AI354" s="1">
        <v>19.670000000000002</v>
      </c>
      <c r="AN354" s="1">
        <v>4101.95</v>
      </c>
      <c r="AS354" s="1">
        <v>4187.9799999999996</v>
      </c>
      <c r="AX354" s="1">
        <v>132.11000000000001</v>
      </c>
      <c r="AY354" s="1">
        <v>4122.83</v>
      </c>
      <c r="AZ354" s="1">
        <v>4340.0600000000004</v>
      </c>
      <c r="BA354" s="1">
        <v>132.52000000000001</v>
      </c>
      <c r="BB354" s="1">
        <v>139.51</v>
      </c>
      <c r="BC354" s="1">
        <v>137.1</v>
      </c>
      <c r="BD354" s="1">
        <v>138.63999999999999</v>
      </c>
      <c r="BE354" s="1">
        <v>136.34</v>
      </c>
      <c r="BF354" s="1">
        <v>138.79</v>
      </c>
      <c r="BG354" s="1">
        <v>133.44</v>
      </c>
      <c r="BH354" s="1">
        <v>129.41999999999999</v>
      </c>
      <c r="BI354" s="1">
        <v>129.99</v>
      </c>
      <c r="BJ354" s="1">
        <v>133.91999999999999</v>
      </c>
      <c r="BK354" s="1">
        <v>123.64</v>
      </c>
      <c r="BL354" s="1">
        <v>124.76</v>
      </c>
      <c r="BN354" s="1">
        <v>124.04</v>
      </c>
    </row>
    <row r="355" spans="1:66" x14ac:dyDescent="0.3">
      <c r="A355" s="2"/>
      <c r="C355" s="14" t="str">
        <f t="shared" si="6"/>
        <v>202411</v>
      </c>
      <c r="D355" s="3">
        <v>45623</v>
      </c>
      <c r="E355" s="21">
        <v>2040.45</v>
      </c>
      <c r="F355" s="21">
        <v>1928.37</v>
      </c>
      <c r="G355" s="21">
        <v>1965.09</v>
      </c>
      <c r="H355" s="21">
        <v>2127.27</v>
      </c>
      <c r="I355" s="21">
        <v>2039.93</v>
      </c>
      <c r="J355" s="21">
        <v>1953.1</v>
      </c>
      <c r="K355" s="21">
        <v>1942.34</v>
      </c>
      <c r="L355" s="21">
        <v>1876.91</v>
      </c>
      <c r="M355" s="21">
        <v>1867.2</v>
      </c>
      <c r="N355" s="21">
        <v>1830.91</v>
      </c>
      <c r="O355" s="21">
        <v>1828.08</v>
      </c>
      <c r="P355" s="21">
        <v>1974.56</v>
      </c>
      <c r="Q355" s="21">
        <v>7176.15</v>
      </c>
      <c r="R355" s="20">
        <v>117.71</v>
      </c>
      <c r="S355" s="20">
        <v>125.04</v>
      </c>
      <c r="T355" s="21">
        <v>130.75</v>
      </c>
      <c r="V355" s="1">
        <v>127.12</v>
      </c>
      <c r="W355" s="1">
        <v>129.62</v>
      </c>
      <c r="X355" s="1">
        <v>126.08</v>
      </c>
      <c r="Y355" s="1">
        <v>128.13999999999999</v>
      </c>
      <c r="Z355" s="1">
        <v>128.24</v>
      </c>
      <c r="AA355" s="1">
        <v>121.98</v>
      </c>
      <c r="AB355" s="1">
        <v>125.62</v>
      </c>
      <c r="AC355" s="1">
        <v>127.36</v>
      </c>
      <c r="AE355" s="1">
        <v>133.11000000000001</v>
      </c>
      <c r="AF355" s="1">
        <v>137.08000000000001</v>
      </c>
      <c r="AG355" s="1">
        <v>135.37</v>
      </c>
      <c r="AI355" s="1">
        <v>19.670000000000002</v>
      </c>
      <c r="AN355" s="1">
        <v>4101.95</v>
      </c>
      <c r="AQ355" s="1">
        <v>4590.26</v>
      </c>
      <c r="AS355" s="1">
        <v>4187.9799999999996</v>
      </c>
      <c r="AT355" s="1">
        <v>3595.49</v>
      </c>
      <c r="AX355" s="1">
        <v>131.6</v>
      </c>
      <c r="AY355" s="1">
        <v>4122.83</v>
      </c>
      <c r="AZ355" s="1">
        <v>4361.1099999999997</v>
      </c>
      <c r="BA355" s="1">
        <v>132</v>
      </c>
      <c r="BB355" s="1">
        <v>139.29</v>
      </c>
      <c r="BC355" s="1">
        <v>137.71</v>
      </c>
      <c r="BD355" s="1">
        <v>138.94</v>
      </c>
      <c r="BE355" s="1">
        <v>136.51</v>
      </c>
      <c r="BF355" s="1">
        <v>138.79</v>
      </c>
      <c r="BG355" s="1">
        <v>132.57</v>
      </c>
      <c r="BH355" s="1">
        <v>129.41999999999999</v>
      </c>
      <c r="BI355" s="1">
        <v>129.99</v>
      </c>
      <c r="BJ355" s="1">
        <v>133.9</v>
      </c>
      <c r="BK355" s="1">
        <v>120.7</v>
      </c>
      <c r="BL355" s="1">
        <v>124.36</v>
      </c>
      <c r="BN355" s="1">
        <v>121.5</v>
      </c>
    </row>
    <row r="356" spans="1:66" x14ac:dyDescent="0.3">
      <c r="A356" s="2"/>
      <c r="C356" s="14" t="str">
        <f t="shared" si="6"/>
        <v>202411</v>
      </c>
      <c r="D356" s="3">
        <v>45622</v>
      </c>
      <c r="E356" s="21">
        <v>2042.94</v>
      </c>
      <c r="F356" s="21">
        <v>1932.88</v>
      </c>
      <c r="G356" s="21">
        <v>1970.05</v>
      </c>
      <c r="H356" s="21">
        <v>2128.29</v>
      </c>
      <c r="I356" s="21">
        <v>2039.93</v>
      </c>
      <c r="J356" s="21">
        <v>2007.27</v>
      </c>
      <c r="K356" s="21">
        <v>1942.34</v>
      </c>
      <c r="L356" s="21">
        <v>1869.61</v>
      </c>
      <c r="M356" s="21">
        <v>1874.02</v>
      </c>
      <c r="N356" s="21">
        <v>1838.95</v>
      </c>
      <c r="O356" s="21">
        <v>1817.71</v>
      </c>
      <c r="P356" s="21">
        <v>1974.56</v>
      </c>
      <c r="Q356" s="21">
        <v>7176.15</v>
      </c>
      <c r="R356" s="20">
        <v>117.21</v>
      </c>
      <c r="S356" s="20">
        <v>126.34</v>
      </c>
      <c r="T356" s="21">
        <v>130.74</v>
      </c>
      <c r="V356" s="1">
        <v>127.27</v>
      </c>
      <c r="W356" s="1">
        <v>129.97999999999999</v>
      </c>
      <c r="X356" s="1">
        <v>125.96</v>
      </c>
      <c r="Y356" s="1">
        <v>127.96</v>
      </c>
      <c r="Z356" s="1">
        <v>128.83000000000001</v>
      </c>
      <c r="AA356" s="1">
        <v>121.4</v>
      </c>
      <c r="AB356" s="1">
        <v>124.93</v>
      </c>
      <c r="AC356" s="1">
        <v>127.31</v>
      </c>
      <c r="AE356" s="1">
        <v>132.36000000000001</v>
      </c>
      <c r="AF356" s="1">
        <v>138.54</v>
      </c>
      <c r="AG356" s="1">
        <v>135.71</v>
      </c>
      <c r="AI356" s="1">
        <v>7</v>
      </c>
      <c r="AN356" s="1">
        <v>4016.52</v>
      </c>
      <c r="AQ356" s="1">
        <v>4590.26</v>
      </c>
      <c r="AT356" s="1">
        <v>3595.49</v>
      </c>
      <c r="AX356" s="1">
        <v>130.82</v>
      </c>
      <c r="AY356" s="1">
        <v>4122.83</v>
      </c>
      <c r="AZ356" s="1">
        <v>4361.1099999999997</v>
      </c>
      <c r="BA356" s="1">
        <v>133.57</v>
      </c>
      <c r="BB356" s="1">
        <v>139.03</v>
      </c>
      <c r="BC356" s="1">
        <v>136.54</v>
      </c>
      <c r="BD356" s="1">
        <v>138.94</v>
      </c>
      <c r="BE356" s="1">
        <v>136.5</v>
      </c>
      <c r="BF356" s="1">
        <v>135.6</v>
      </c>
      <c r="BG356" s="1">
        <v>132.81</v>
      </c>
      <c r="BH356" s="1">
        <v>129.79</v>
      </c>
      <c r="BI356" s="1">
        <v>130.74</v>
      </c>
      <c r="BJ356" s="1">
        <v>135.5</v>
      </c>
      <c r="BK356" s="1">
        <v>121.03</v>
      </c>
      <c r="BL356" s="1">
        <v>122.64</v>
      </c>
      <c r="BN356" s="1">
        <v>122</v>
      </c>
    </row>
    <row r="357" spans="1:66" x14ac:dyDescent="0.3">
      <c r="A357" s="2"/>
      <c r="C357" s="14" t="str">
        <f t="shared" si="6"/>
        <v>202411</v>
      </c>
      <c r="D357" s="3">
        <v>45621</v>
      </c>
      <c r="E357" s="21">
        <v>2042.94</v>
      </c>
      <c r="F357" s="21">
        <v>1937.38</v>
      </c>
      <c r="G357" s="21">
        <v>1970.05</v>
      </c>
      <c r="H357" s="21">
        <v>2134.75</v>
      </c>
      <c r="I357" s="21">
        <v>2045.22</v>
      </c>
      <c r="J357" s="21">
        <v>1987.6</v>
      </c>
      <c r="K357" s="21">
        <v>1942.34</v>
      </c>
      <c r="L357" s="21">
        <v>1869.61</v>
      </c>
      <c r="M357" s="21">
        <v>1888.77</v>
      </c>
      <c r="N357" s="21">
        <v>1839.39</v>
      </c>
      <c r="O357" s="21">
        <v>1819.7</v>
      </c>
      <c r="P357" s="21">
        <v>1974.56</v>
      </c>
      <c r="Q357" s="21">
        <v>7206.67</v>
      </c>
      <c r="R357" s="20">
        <v>118.2</v>
      </c>
      <c r="S357" s="20">
        <v>125.38</v>
      </c>
      <c r="T357" s="21">
        <v>131.22999999999999</v>
      </c>
      <c r="V357" s="1">
        <v>127.69</v>
      </c>
      <c r="W357" s="1">
        <v>130.06</v>
      </c>
      <c r="X357" s="1">
        <v>125.96</v>
      </c>
      <c r="Y357" s="1">
        <v>128.79</v>
      </c>
      <c r="Z357" s="1">
        <v>130.08000000000001</v>
      </c>
      <c r="AA357" s="1">
        <v>121.73</v>
      </c>
      <c r="AB357" s="1">
        <v>125.32</v>
      </c>
      <c r="AC357" s="1">
        <v>127.2</v>
      </c>
      <c r="AE357" s="1">
        <v>132.36000000000001</v>
      </c>
      <c r="AF357" s="1">
        <v>138.53</v>
      </c>
      <c r="AG357" s="1">
        <v>136.66999999999999</v>
      </c>
      <c r="AQ357" s="1">
        <v>4590.26</v>
      </c>
      <c r="AR357" s="1">
        <v>3934.51</v>
      </c>
      <c r="AT357" s="1">
        <v>3595.49</v>
      </c>
      <c r="AX357" s="1">
        <v>130.6</v>
      </c>
      <c r="AY357" s="1">
        <v>4122.83</v>
      </c>
      <c r="AZ357" s="1">
        <v>4354.8599999999997</v>
      </c>
      <c r="BA357" s="1">
        <v>132.96</v>
      </c>
      <c r="BB357" s="1">
        <v>137.75</v>
      </c>
      <c r="BC357" s="1">
        <v>137.77000000000001</v>
      </c>
      <c r="BD357" s="1">
        <v>138.93</v>
      </c>
      <c r="BE357" s="1">
        <v>131.91</v>
      </c>
      <c r="BF357" s="1">
        <v>134.79</v>
      </c>
      <c r="BG357" s="1">
        <v>132.30000000000001</v>
      </c>
      <c r="BH357" s="1">
        <v>129.57</v>
      </c>
      <c r="BI357" s="1">
        <v>130.24</v>
      </c>
      <c r="BJ357" s="1">
        <v>135.47999999999999</v>
      </c>
      <c r="BK357" s="1">
        <v>121.03</v>
      </c>
      <c r="BL357" s="1">
        <v>124.96</v>
      </c>
      <c r="BN357" s="1">
        <v>122</v>
      </c>
    </row>
    <row r="358" spans="1:66" x14ac:dyDescent="0.3">
      <c r="A358" s="2"/>
      <c r="C358" s="14" t="str">
        <f t="shared" si="6"/>
        <v>202411</v>
      </c>
      <c r="D358" s="3">
        <v>45618</v>
      </c>
      <c r="E358" s="21">
        <v>2042.94</v>
      </c>
      <c r="F358" s="21">
        <v>1970.05</v>
      </c>
      <c r="G358" s="21">
        <v>1970.05</v>
      </c>
      <c r="H358" s="21">
        <v>2111.7199999999998</v>
      </c>
      <c r="I358" s="21">
        <v>2055.79</v>
      </c>
      <c r="J358" s="21">
        <v>2020.43</v>
      </c>
      <c r="K358" s="21">
        <v>1942.34</v>
      </c>
      <c r="L358" s="21">
        <v>1880.64</v>
      </c>
      <c r="M358" s="21">
        <v>1891.04</v>
      </c>
      <c r="N358" s="21">
        <v>1813.94</v>
      </c>
      <c r="O358" s="21">
        <v>1855.9</v>
      </c>
      <c r="P358" s="21">
        <v>1979.55</v>
      </c>
      <c r="Q358" s="21">
        <v>7275.93</v>
      </c>
      <c r="R358" s="20">
        <v>118.2</v>
      </c>
      <c r="S358" s="20">
        <v>125.04</v>
      </c>
      <c r="T358" s="21">
        <v>131.22</v>
      </c>
      <c r="V358" s="1">
        <v>127.72</v>
      </c>
      <c r="W358" s="1">
        <v>130.06</v>
      </c>
      <c r="X358" s="1">
        <v>126.95</v>
      </c>
      <c r="Y358" s="1">
        <v>129.02000000000001</v>
      </c>
      <c r="Z358" s="1">
        <v>130.61000000000001</v>
      </c>
      <c r="AA358" s="1">
        <v>121.73</v>
      </c>
      <c r="AB358" s="1">
        <v>125.32</v>
      </c>
      <c r="AC358" s="1">
        <v>126.88</v>
      </c>
      <c r="AE358" s="1">
        <v>132.36000000000001</v>
      </c>
      <c r="AF358" s="1">
        <v>140.09</v>
      </c>
      <c r="AG358" s="1">
        <v>136.55000000000001</v>
      </c>
      <c r="AP358" s="1">
        <v>4290</v>
      </c>
      <c r="AQ358" s="1">
        <v>4476.76</v>
      </c>
      <c r="AR358" s="1">
        <v>3934.51</v>
      </c>
      <c r="AT358" s="1">
        <v>3595.49</v>
      </c>
      <c r="AU358" s="1">
        <v>4060.61</v>
      </c>
      <c r="AW358" s="1">
        <v>3871.96</v>
      </c>
      <c r="AX358" s="1">
        <v>131.04</v>
      </c>
      <c r="AY358" s="1">
        <v>4122.83</v>
      </c>
      <c r="AZ358" s="1">
        <v>4354.8599999999997</v>
      </c>
      <c r="BA358" s="1">
        <v>133.31</v>
      </c>
      <c r="BB358" s="1">
        <v>137.97</v>
      </c>
      <c r="BC358" s="1">
        <v>136.85</v>
      </c>
      <c r="BD358" s="1">
        <v>138.88999999999999</v>
      </c>
      <c r="BE358" s="1">
        <v>136.97999999999999</v>
      </c>
      <c r="BF358" s="1">
        <v>134.77000000000001</v>
      </c>
      <c r="BG358" s="1">
        <v>133.38</v>
      </c>
      <c r="BH358" s="1">
        <v>129.51</v>
      </c>
      <c r="BI358" s="1">
        <v>130.36000000000001</v>
      </c>
      <c r="BJ358" s="1">
        <v>135.83000000000001</v>
      </c>
      <c r="BK358" s="1">
        <v>121.03</v>
      </c>
      <c r="BL358" s="1">
        <v>122.96</v>
      </c>
      <c r="BN358" s="1">
        <v>122</v>
      </c>
    </row>
    <row r="359" spans="1:66" x14ac:dyDescent="0.3">
      <c r="A359" s="2"/>
      <c r="C359" s="14" t="str">
        <f t="shared" si="6"/>
        <v>202411</v>
      </c>
      <c r="D359" s="3">
        <v>45617</v>
      </c>
      <c r="E359" s="21">
        <v>2027.41</v>
      </c>
      <c r="F359" s="21">
        <v>1979.96</v>
      </c>
      <c r="G359" s="21">
        <v>1975.01</v>
      </c>
      <c r="H359" s="21">
        <v>2123.7800000000002</v>
      </c>
      <c r="I359" s="21">
        <v>2073.63</v>
      </c>
      <c r="J359" s="21">
        <v>1986.88</v>
      </c>
      <c r="K359" s="21">
        <v>1942.34</v>
      </c>
      <c r="L359" s="21">
        <v>1808.37</v>
      </c>
      <c r="M359" s="21">
        <v>1886.08</v>
      </c>
      <c r="N359" s="21">
        <v>1825.06</v>
      </c>
      <c r="O359" s="21">
        <v>1877.26</v>
      </c>
      <c r="P359" s="21">
        <v>1974.56</v>
      </c>
      <c r="Q359" s="21">
        <v>7517.48</v>
      </c>
      <c r="R359" s="20">
        <v>117.71</v>
      </c>
      <c r="S359" s="20">
        <v>126.38</v>
      </c>
      <c r="T359" s="21">
        <v>130.1</v>
      </c>
      <c r="V359" s="1">
        <v>127.72</v>
      </c>
      <c r="W359" s="1">
        <v>128.31</v>
      </c>
      <c r="X359" s="1">
        <v>127.39</v>
      </c>
      <c r="Y359" s="1">
        <v>130.43</v>
      </c>
      <c r="Z359" s="1">
        <v>131.81</v>
      </c>
      <c r="AA359" s="1">
        <v>122.15</v>
      </c>
      <c r="AB359" s="1">
        <v>125.57</v>
      </c>
      <c r="AC359" s="1">
        <v>126.91</v>
      </c>
      <c r="AE359" s="1">
        <v>133.11000000000001</v>
      </c>
      <c r="AF359" s="1">
        <v>140.09</v>
      </c>
      <c r="AG359" s="1">
        <v>136.71</v>
      </c>
      <c r="AP359" s="1">
        <v>4290</v>
      </c>
      <c r="AQ359" s="1">
        <v>4476.76</v>
      </c>
      <c r="AR359" s="1">
        <v>3934.51</v>
      </c>
      <c r="AT359" s="1">
        <v>3595.49</v>
      </c>
      <c r="AU359" s="1">
        <v>4060.61</v>
      </c>
      <c r="AW359" s="1">
        <v>3871.96</v>
      </c>
      <c r="AX359" s="1">
        <v>131.04</v>
      </c>
      <c r="AY359" s="1">
        <v>4122.83</v>
      </c>
      <c r="AZ359" s="1">
        <v>4354.8599999999997</v>
      </c>
      <c r="BA359" s="1">
        <v>136.4</v>
      </c>
      <c r="BB359" s="1">
        <v>139.19</v>
      </c>
      <c r="BC359" s="1">
        <v>137.99</v>
      </c>
      <c r="BD359" s="1">
        <v>139.75</v>
      </c>
      <c r="BE359" s="1">
        <v>136.91999999999999</v>
      </c>
      <c r="BF359" s="1">
        <v>132.75</v>
      </c>
      <c r="BG359" s="1">
        <v>133.49</v>
      </c>
      <c r="BH359" s="1">
        <v>128.51</v>
      </c>
      <c r="BI359" s="1">
        <v>130.36000000000001</v>
      </c>
      <c r="BJ359" s="1">
        <v>135.81</v>
      </c>
      <c r="BK359" s="1">
        <v>121.03</v>
      </c>
      <c r="BL359" s="1">
        <v>124.18</v>
      </c>
      <c r="BN359" s="1">
        <v>122.25</v>
      </c>
    </row>
    <row r="360" spans="1:66" x14ac:dyDescent="0.3">
      <c r="A360" s="2"/>
      <c r="C360" s="14" t="str">
        <f t="shared" si="6"/>
        <v>202411</v>
      </c>
      <c r="D360" s="3">
        <v>45615</v>
      </c>
      <c r="E360" s="21">
        <v>2067.8000000000002</v>
      </c>
      <c r="F360" s="21">
        <v>1981.61</v>
      </c>
      <c r="G360" s="21">
        <v>1975.01</v>
      </c>
      <c r="H360" s="21">
        <v>2120.9499999999998</v>
      </c>
      <c r="I360" s="21">
        <v>2116.25</v>
      </c>
      <c r="J360" s="21">
        <v>2040.43</v>
      </c>
      <c r="K360" s="21">
        <v>1909.1</v>
      </c>
      <c r="L360" s="21">
        <v>1841.16</v>
      </c>
      <c r="M360" s="21">
        <v>1888.58</v>
      </c>
      <c r="N360" s="21">
        <v>1834.14</v>
      </c>
      <c r="O360" s="21">
        <v>1955.58</v>
      </c>
      <c r="P360" s="21">
        <v>1979.55</v>
      </c>
      <c r="Q360" s="21">
        <v>7529.87</v>
      </c>
      <c r="R360" s="20">
        <v>117.71</v>
      </c>
      <c r="S360" s="20">
        <v>129.04</v>
      </c>
      <c r="T360" s="21">
        <v>130.97999999999999</v>
      </c>
      <c r="V360" s="1">
        <v>128.72</v>
      </c>
      <c r="W360" s="1">
        <v>131.06</v>
      </c>
      <c r="X360" s="1">
        <v>127.72</v>
      </c>
      <c r="Y360" s="1">
        <v>131.93</v>
      </c>
      <c r="Z360" s="1">
        <v>132.21</v>
      </c>
      <c r="AA360" s="1">
        <v>122.73</v>
      </c>
      <c r="AB360" s="1">
        <v>125.84</v>
      </c>
      <c r="AC360" s="1">
        <v>127.91</v>
      </c>
      <c r="AE360" s="1">
        <v>133.61000000000001</v>
      </c>
      <c r="AF360" s="1">
        <v>142.07</v>
      </c>
      <c r="AG360" s="1">
        <v>138.1</v>
      </c>
      <c r="AP360" s="1">
        <v>4290</v>
      </c>
      <c r="AQ360" s="1">
        <v>4358.22</v>
      </c>
      <c r="AR360" s="1">
        <v>3934.51</v>
      </c>
      <c r="AU360" s="1">
        <v>4060.61</v>
      </c>
      <c r="AW360" s="1">
        <v>3816.22</v>
      </c>
      <c r="AX360" s="1">
        <v>131.34</v>
      </c>
      <c r="AY360" s="1">
        <v>4122.83</v>
      </c>
      <c r="AZ360" s="1">
        <v>4237.16</v>
      </c>
      <c r="BA360" s="1">
        <v>137.9</v>
      </c>
      <c r="BB360" s="1">
        <v>139.44</v>
      </c>
      <c r="BC360" s="1">
        <v>137.19</v>
      </c>
      <c r="BD360" s="1">
        <v>139.82</v>
      </c>
      <c r="BE360" s="1">
        <v>139.51</v>
      </c>
      <c r="BF360" s="1">
        <v>134.79</v>
      </c>
      <c r="BG360" s="1">
        <v>134.41</v>
      </c>
      <c r="BH360" s="1">
        <v>129.11000000000001</v>
      </c>
      <c r="BI360" s="1">
        <v>130.36000000000001</v>
      </c>
      <c r="BJ360" s="1">
        <v>135.78</v>
      </c>
      <c r="BK360" s="1">
        <v>122.02</v>
      </c>
      <c r="BL360" s="1">
        <v>125.55</v>
      </c>
      <c r="BN360" s="1">
        <v>123.74</v>
      </c>
    </row>
    <row r="361" spans="1:66" x14ac:dyDescent="0.3">
      <c r="A361" s="2"/>
      <c r="C361" s="14" t="str">
        <f t="shared" si="6"/>
        <v>202411</v>
      </c>
      <c r="D361" s="3">
        <v>45614</v>
      </c>
      <c r="E361" s="21">
        <v>2028.02</v>
      </c>
      <c r="F361" s="21">
        <v>1981.61</v>
      </c>
      <c r="G361" s="21">
        <v>1999.79</v>
      </c>
      <c r="H361" s="21">
        <v>2119.54</v>
      </c>
      <c r="I361" s="21">
        <v>2101.39</v>
      </c>
      <c r="J361" s="21">
        <v>2049</v>
      </c>
      <c r="K361" s="21">
        <v>1942.34</v>
      </c>
      <c r="L361" s="21">
        <v>1923.93</v>
      </c>
      <c r="M361" s="21">
        <v>1901.44</v>
      </c>
      <c r="N361" s="21">
        <v>1886.38</v>
      </c>
      <c r="O361" s="21">
        <v>2000.73</v>
      </c>
      <c r="P361" s="21">
        <v>1979.55</v>
      </c>
      <c r="Q361" s="21">
        <v>7654.87</v>
      </c>
      <c r="R361" s="20">
        <v>117.21</v>
      </c>
      <c r="S361" s="20">
        <v>129.04</v>
      </c>
      <c r="T361" s="21">
        <v>130.97</v>
      </c>
      <c r="V361" s="1">
        <v>128.69</v>
      </c>
      <c r="W361" s="1">
        <v>131.06</v>
      </c>
      <c r="X361" s="1">
        <v>127.61</v>
      </c>
      <c r="Y361" s="1">
        <v>131.84</v>
      </c>
      <c r="Z361" s="1">
        <v>132.41</v>
      </c>
      <c r="AA361" s="1">
        <v>122.19</v>
      </c>
      <c r="AB361" s="1">
        <v>126.28</v>
      </c>
      <c r="AC361" s="1">
        <v>127.91</v>
      </c>
      <c r="AE361" s="1">
        <v>133.36000000000001</v>
      </c>
      <c r="AF361" s="1">
        <v>142.07</v>
      </c>
      <c r="AG361" s="1">
        <v>138.1</v>
      </c>
      <c r="AP361" s="1">
        <v>4290</v>
      </c>
      <c r="AQ361" s="1">
        <v>4297.6899999999996</v>
      </c>
      <c r="AR361" s="1">
        <v>3871.81</v>
      </c>
      <c r="AS361" s="1">
        <v>4035.39</v>
      </c>
      <c r="AT361" s="1">
        <v>3821.01</v>
      </c>
      <c r="AU361" s="1">
        <v>4060.61</v>
      </c>
      <c r="AW361" s="1">
        <v>3816.22</v>
      </c>
      <c r="AX361" s="1">
        <v>131.32</v>
      </c>
      <c r="AY361" s="1">
        <v>4122.83</v>
      </c>
      <c r="BA361" s="1">
        <v>136.38999999999999</v>
      </c>
      <c r="BB361" s="1">
        <v>139.19999999999999</v>
      </c>
      <c r="BC361" s="1">
        <v>137.47</v>
      </c>
      <c r="BD361" s="1">
        <v>140.30000000000001</v>
      </c>
      <c r="BE361" s="1">
        <v>138.02000000000001</v>
      </c>
      <c r="BF361" s="1">
        <v>135.79</v>
      </c>
      <c r="BG361" s="1">
        <v>134.32</v>
      </c>
      <c r="BH361" s="1">
        <v>132.13</v>
      </c>
      <c r="BI361" s="1">
        <v>130.36000000000001</v>
      </c>
      <c r="BJ361" s="1">
        <v>135.76</v>
      </c>
      <c r="BK361" s="1">
        <v>122.02</v>
      </c>
      <c r="BL361" s="1">
        <v>125.55</v>
      </c>
      <c r="BN361" s="1">
        <v>123.74</v>
      </c>
    </row>
    <row r="362" spans="1:66" x14ac:dyDescent="0.3">
      <c r="A362" s="2"/>
      <c r="C362" s="14" t="str">
        <f t="shared" si="6"/>
        <v>202411</v>
      </c>
      <c r="D362" s="3">
        <v>45610</v>
      </c>
      <c r="E362" s="21">
        <v>2040.45</v>
      </c>
      <c r="F362" s="21">
        <v>2027.87</v>
      </c>
      <c r="G362" s="21">
        <v>2007.22</v>
      </c>
      <c r="H362" s="21">
        <v>2128.7600000000002</v>
      </c>
      <c r="I362" s="21">
        <v>2101.39</v>
      </c>
      <c r="J362" s="21">
        <v>2055.6</v>
      </c>
      <c r="K362" s="21">
        <v>1942.34</v>
      </c>
      <c r="L362" s="21">
        <v>2027.4</v>
      </c>
      <c r="M362" s="21">
        <v>1913.22</v>
      </c>
      <c r="N362" s="21">
        <v>1853.45</v>
      </c>
      <c r="O362" s="21">
        <v>2008.23</v>
      </c>
      <c r="P362" s="21">
        <v>1986.2</v>
      </c>
      <c r="Q362" s="21">
        <v>7684.72</v>
      </c>
      <c r="R362" s="20">
        <v>118.7</v>
      </c>
      <c r="S362" s="20">
        <v>130.69999999999999</v>
      </c>
      <c r="T362" s="21">
        <v>131.44999999999999</v>
      </c>
      <c r="V362" s="1">
        <v>128.16999999999999</v>
      </c>
      <c r="W362" s="1">
        <v>131.56</v>
      </c>
      <c r="X362" s="1">
        <v>128.16999999999999</v>
      </c>
      <c r="Y362" s="1">
        <v>132.63</v>
      </c>
      <c r="Z362" s="1">
        <v>132.58000000000001</v>
      </c>
      <c r="AA362" s="1">
        <v>123.19</v>
      </c>
      <c r="AB362" s="1">
        <v>126.32</v>
      </c>
      <c r="AE362" s="1">
        <v>134.6</v>
      </c>
      <c r="AF362" s="1">
        <v>141.56</v>
      </c>
      <c r="AG362" s="1">
        <v>139.97999999999999</v>
      </c>
      <c r="AQ362" s="1">
        <v>4267.43</v>
      </c>
      <c r="AR362" s="1">
        <v>3871.81</v>
      </c>
      <c r="AS362" s="1">
        <v>4035.39</v>
      </c>
      <c r="AT362" s="1">
        <v>3909.29</v>
      </c>
      <c r="AW362" s="1">
        <v>3881.54</v>
      </c>
      <c r="AX362" s="1">
        <v>130.18</v>
      </c>
      <c r="AZ362" s="1">
        <v>4358.22</v>
      </c>
      <c r="BA362" s="1">
        <v>140.47999999999999</v>
      </c>
      <c r="BB362" s="1">
        <v>139.72999999999999</v>
      </c>
      <c r="BC362" s="1">
        <v>138.35</v>
      </c>
      <c r="BD362" s="1">
        <v>140.54</v>
      </c>
      <c r="BE362" s="1">
        <v>138.69</v>
      </c>
      <c r="BF362" s="1">
        <v>136.25</v>
      </c>
      <c r="BG362" s="1">
        <v>134.28</v>
      </c>
      <c r="BH362" s="1">
        <v>131.96</v>
      </c>
      <c r="BI362" s="1">
        <v>130.36000000000001</v>
      </c>
      <c r="BJ362" s="1">
        <v>136.29</v>
      </c>
      <c r="BK362" s="1">
        <v>123.36</v>
      </c>
      <c r="BL362" s="1">
        <v>126.75</v>
      </c>
      <c r="BN362" s="1">
        <v>124.48</v>
      </c>
    </row>
    <row r="363" spans="1:66" x14ac:dyDescent="0.3">
      <c r="A363" s="2"/>
      <c r="C363" s="14" t="str">
        <f t="shared" si="6"/>
        <v>202411</v>
      </c>
      <c r="D363" s="3">
        <v>45609</v>
      </c>
      <c r="E363" s="21"/>
      <c r="F363" s="21">
        <v>2032</v>
      </c>
      <c r="G363" s="21"/>
      <c r="H363" s="21">
        <v>2139.9299999999998</v>
      </c>
      <c r="I363" s="21">
        <v>2101.39</v>
      </c>
      <c r="J363" s="21">
        <v>2054.58</v>
      </c>
      <c r="K363" s="21">
        <v>1917.89</v>
      </c>
      <c r="L363" s="21">
        <v>2031.4</v>
      </c>
      <c r="M363" s="21">
        <v>1913.48</v>
      </c>
      <c r="N363" s="21">
        <v>1853.45</v>
      </c>
      <c r="O363" s="21">
        <v>2008.23</v>
      </c>
      <c r="P363" s="21">
        <v>1989.16</v>
      </c>
      <c r="Q363" s="21">
        <v>7684.72</v>
      </c>
      <c r="R363" s="20">
        <v>119.2</v>
      </c>
      <c r="S363" s="20">
        <v>130.69999999999999</v>
      </c>
      <c r="T363" s="21">
        <v>131.15</v>
      </c>
      <c r="V363" s="1">
        <v>127.82</v>
      </c>
      <c r="W363" s="1">
        <v>132.81</v>
      </c>
      <c r="X363" s="1">
        <v>128.28</v>
      </c>
      <c r="Y363" s="1">
        <v>132.77000000000001</v>
      </c>
      <c r="Z363" s="1">
        <v>133.33000000000001</v>
      </c>
      <c r="AA363" s="1">
        <v>123.19</v>
      </c>
      <c r="AB363" s="1">
        <v>126.32</v>
      </c>
      <c r="AE363" s="1">
        <v>134.6</v>
      </c>
      <c r="AF363" s="1">
        <v>142.07</v>
      </c>
      <c r="AG363" s="1">
        <v>141.21</v>
      </c>
      <c r="AQ363" s="1">
        <v>4267.43</v>
      </c>
      <c r="AR363" s="1">
        <v>3871.81</v>
      </c>
      <c r="AS363" s="1">
        <v>4035.39</v>
      </c>
      <c r="AT363" s="1">
        <v>3909.29</v>
      </c>
      <c r="AW363" s="1">
        <v>3881.54</v>
      </c>
      <c r="AX363" s="1">
        <v>130.18</v>
      </c>
      <c r="AY363" s="1">
        <v>4017.74</v>
      </c>
      <c r="AZ363" s="1">
        <v>4358.22</v>
      </c>
      <c r="BA363" s="1">
        <v>147.36000000000001</v>
      </c>
      <c r="BB363" s="1">
        <v>140.54</v>
      </c>
      <c r="BC363" s="1">
        <v>138.69</v>
      </c>
      <c r="BD363" s="1">
        <v>140.41999999999999</v>
      </c>
      <c r="BE363" s="1">
        <v>139.91999999999999</v>
      </c>
      <c r="BF363" s="1">
        <v>137.75</v>
      </c>
      <c r="BG363" s="1">
        <v>134.19</v>
      </c>
      <c r="BH363" s="1">
        <v>131.96</v>
      </c>
      <c r="BI363" s="1">
        <v>130.49</v>
      </c>
      <c r="BJ363" s="1">
        <v>136.24</v>
      </c>
      <c r="BK363" s="1">
        <v>127.26</v>
      </c>
      <c r="BL363" s="1">
        <v>126.95</v>
      </c>
      <c r="BN363" s="1">
        <v>124.98</v>
      </c>
    </row>
    <row r="364" spans="1:66" x14ac:dyDescent="0.3">
      <c r="A364" s="2"/>
      <c r="C364" s="14" t="str">
        <f t="shared" si="6"/>
        <v>202411</v>
      </c>
      <c r="D364" s="3">
        <v>45608</v>
      </c>
      <c r="E364" s="21"/>
      <c r="F364" s="21">
        <v>2012.18</v>
      </c>
      <c r="G364" s="21"/>
      <c r="H364" s="21">
        <v>2164.9499999999998</v>
      </c>
      <c r="I364" s="21">
        <v>2103.37</v>
      </c>
      <c r="J364" s="21">
        <v>2085.2399999999998</v>
      </c>
      <c r="K364" s="21">
        <v>1942.34</v>
      </c>
      <c r="L364" s="21">
        <v>1999.75</v>
      </c>
      <c r="M364" s="21">
        <v>1913.48</v>
      </c>
      <c r="N364" s="21">
        <v>1920.73</v>
      </c>
      <c r="O364" s="21">
        <v>1987.81</v>
      </c>
      <c r="P364" s="21">
        <v>1986.2</v>
      </c>
      <c r="Q364" s="21">
        <v>7413.32</v>
      </c>
      <c r="R364" s="20">
        <v>119.2</v>
      </c>
      <c r="S364" s="20">
        <v>130.69999999999999</v>
      </c>
      <c r="T364" s="21">
        <v>133.63999999999999</v>
      </c>
      <c r="V364" s="1">
        <v>126.93</v>
      </c>
      <c r="W364" s="1">
        <v>133.56</v>
      </c>
      <c r="X364" s="1">
        <v>128.72</v>
      </c>
      <c r="Y364" s="1">
        <v>133.6</v>
      </c>
      <c r="Z364" s="1">
        <v>134.19999999999999</v>
      </c>
      <c r="AA364" s="1">
        <v>125.82</v>
      </c>
      <c r="AB364" s="1">
        <v>126.94</v>
      </c>
      <c r="AC364" s="1">
        <v>128.34</v>
      </c>
      <c r="AE364" s="1">
        <v>134.6</v>
      </c>
      <c r="AF364" s="1">
        <v>141.56</v>
      </c>
      <c r="AG364" s="1">
        <v>139.49</v>
      </c>
      <c r="AQ364" s="1">
        <v>4267.43</v>
      </c>
      <c r="AR364" s="1">
        <v>3871.81</v>
      </c>
      <c r="AS364" s="1">
        <v>4035.39</v>
      </c>
      <c r="AT364" s="1">
        <v>3909.29</v>
      </c>
      <c r="AX364" s="1">
        <v>128.09</v>
      </c>
      <c r="AY364" s="1">
        <v>4017.74</v>
      </c>
      <c r="BA364" s="1">
        <v>147.36000000000001</v>
      </c>
      <c r="BB364" s="1">
        <v>141.22999999999999</v>
      </c>
      <c r="BC364" s="1">
        <v>139.96</v>
      </c>
      <c r="BD364" s="1">
        <v>141.07</v>
      </c>
      <c r="BE364" s="1">
        <v>140.11000000000001</v>
      </c>
      <c r="BF364" s="1">
        <v>137.75</v>
      </c>
      <c r="BG364" s="1">
        <v>135.9</v>
      </c>
      <c r="BH364" s="1">
        <v>131.96</v>
      </c>
      <c r="BI364" s="1">
        <v>130.86000000000001</v>
      </c>
      <c r="BJ364" s="1">
        <v>136.66</v>
      </c>
      <c r="BK364" s="1">
        <v>132.05000000000001</v>
      </c>
      <c r="BL364" s="1">
        <v>127.15</v>
      </c>
      <c r="BN364" s="1">
        <v>125.98</v>
      </c>
    </row>
    <row r="365" spans="1:66" x14ac:dyDescent="0.3">
      <c r="A365" s="2"/>
      <c r="C365" s="14" t="str">
        <f t="shared" si="6"/>
        <v>202411</v>
      </c>
      <c r="D365" s="3">
        <v>45607</v>
      </c>
      <c r="E365" s="21"/>
      <c r="F365" s="21">
        <v>2032</v>
      </c>
      <c r="G365" s="21"/>
      <c r="H365" s="21">
        <v>2126.31</v>
      </c>
      <c r="I365" s="21">
        <v>2101.39</v>
      </c>
      <c r="J365" s="21">
        <v>2082.13</v>
      </c>
      <c r="K365" s="21">
        <v>1942.34</v>
      </c>
      <c r="L365" s="21">
        <v>1990.71</v>
      </c>
      <c r="M365" s="21">
        <v>1904.4</v>
      </c>
      <c r="N365" s="21">
        <v>1894.86</v>
      </c>
      <c r="O365" s="21">
        <v>1967.88</v>
      </c>
      <c r="P365" s="21">
        <v>1986.2</v>
      </c>
      <c r="Q365" s="21">
        <v>7451.01</v>
      </c>
      <c r="R365" s="20">
        <v>119.7</v>
      </c>
      <c r="S365" s="20">
        <v>132.88999999999999</v>
      </c>
      <c r="T365" s="21">
        <v>133.63</v>
      </c>
      <c r="V365" s="1">
        <v>127.04</v>
      </c>
      <c r="W365" s="1">
        <v>132.81</v>
      </c>
      <c r="X365" s="1">
        <v>128.72</v>
      </c>
      <c r="Y365" s="1">
        <v>134.78</v>
      </c>
      <c r="Z365" s="1">
        <v>135.19999999999999</v>
      </c>
      <c r="AA365" s="1">
        <v>124.39</v>
      </c>
      <c r="AB365" s="1">
        <v>126.94</v>
      </c>
      <c r="AC365" s="1">
        <v>126.3</v>
      </c>
      <c r="AE365" s="1">
        <v>134.6</v>
      </c>
      <c r="AF365" s="1">
        <v>141.44999999999999</v>
      </c>
      <c r="AG365" s="1">
        <v>143.66999999999999</v>
      </c>
      <c r="AS365" s="1">
        <v>3991.68</v>
      </c>
      <c r="AU365" s="1">
        <v>4042.96</v>
      </c>
      <c r="AX365" s="1">
        <v>129.6</v>
      </c>
      <c r="AY365" s="1">
        <v>4017.74</v>
      </c>
      <c r="BA365" s="1">
        <v>146.58000000000001</v>
      </c>
      <c r="BB365" s="1">
        <v>140.65</v>
      </c>
      <c r="BC365" s="1">
        <v>141.27000000000001</v>
      </c>
      <c r="BD365" s="1">
        <v>140.61000000000001</v>
      </c>
      <c r="BE365" s="1">
        <v>139.99</v>
      </c>
      <c r="BF365" s="1">
        <v>139.24</v>
      </c>
      <c r="BG365" s="1">
        <v>134.75</v>
      </c>
      <c r="BH365" s="1">
        <v>130.07</v>
      </c>
      <c r="BI365" s="1">
        <v>130.86000000000001</v>
      </c>
      <c r="BJ365" s="1">
        <v>136.63999999999999</v>
      </c>
      <c r="BK365" s="1">
        <v>128.51</v>
      </c>
      <c r="BL365" s="1">
        <v>130.96</v>
      </c>
      <c r="BN365" s="1">
        <v>128.66</v>
      </c>
    </row>
    <row r="366" spans="1:66" x14ac:dyDescent="0.3">
      <c r="A366" s="2"/>
      <c r="C366" s="14" t="str">
        <f t="shared" si="6"/>
        <v>202411</v>
      </c>
      <c r="D366" s="3">
        <v>45604</v>
      </c>
      <c r="E366" s="21"/>
      <c r="F366" s="21">
        <v>2046.87</v>
      </c>
      <c r="G366" s="21"/>
      <c r="H366" s="21">
        <v>2092.7600000000002</v>
      </c>
      <c r="I366" s="21">
        <v>2101.39</v>
      </c>
      <c r="J366" s="21">
        <v>2082.13</v>
      </c>
      <c r="K366" s="21">
        <v>1942.34</v>
      </c>
      <c r="L366" s="21">
        <v>2061.42</v>
      </c>
      <c r="M366" s="21">
        <v>1903.21</v>
      </c>
      <c r="N366" s="21">
        <v>1890.83</v>
      </c>
      <c r="O366" s="21">
        <v>1970.38</v>
      </c>
      <c r="P366" s="21">
        <v>1986.2</v>
      </c>
      <c r="Q366" s="21">
        <v>7371.3</v>
      </c>
      <c r="R366" s="20">
        <v>119.2</v>
      </c>
      <c r="S366" s="20">
        <v>129.69999999999999</v>
      </c>
      <c r="T366" s="21">
        <v>133.11000000000001</v>
      </c>
      <c r="V366" s="1">
        <v>127.04</v>
      </c>
      <c r="W366" s="1">
        <v>132.31</v>
      </c>
      <c r="X366" s="1">
        <v>128.72</v>
      </c>
      <c r="Y366" s="1">
        <v>133.01</v>
      </c>
      <c r="Z366" s="1">
        <v>134.19999999999999</v>
      </c>
      <c r="AA366" s="1">
        <v>125.82</v>
      </c>
      <c r="AB366" s="1">
        <v>127.06</v>
      </c>
      <c r="AC366" s="1">
        <v>126.18</v>
      </c>
      <c r="AE366" s="1">
        <v>134.6</v>
      </c>
      <c r="AF366" s="1">
        <v>141.44999999999999</v>
      </c>
      <c r="AG366" s="1">
        <v>139.9</v>
      </c>
      <c r="AP366" s="1">
        <v>3900</v>
      </c>
      <c r="AS366" s="1">
        <v>3991.68</v>
      </c>
      <c r="AU366" s="1">
        <v>4056.2</v>
      </c>
      <c r="AV366" s="1">
        <v>30</v>
      </c>
      <c r="AW366" s="1">
        <v>3371.17</v>
      </c>
      <c r="AX366" s="1">
        <v>129.6</v>
      </c>
      <c r="AY366" s="1">
        <v>4038.27</v>
      </c>
      <c r="AZ366" s="1">
        <v>3662.12</v>
      </c>
      <c r="BA366" s="1">
        <v>146.58000000000001</v>
      </c>
      <c r="BB366" s="1">
        <v>139.84</v>
      </c>
      <c r="BC366" s="1">
        <v>140.75</v>
      </c>
      <c r="BD366" s="1">
        <v>140.61000000000001</v>
      </c>
      <c r="BE366" s="1">
        <v>138.35</v>
      </c>
      <c r="BF366" s="1">
        <v>137.25</v>
      </c>
      <c r="BG366" s="1">
        <v>134.18</v>
      </c>
      <c r="BH366" s="1">
        <v>131.07</v>
      </c>
      <c r="BI366" s="1">
        <v>130.49</v>
      </c>
      <c r="BJ366" s="1">
        <v>136.57</v>
      </c>
      <c r="BK366" s="1">
        <v>130.38999999999999</v>
      </c>
      <c r="BL366" s="1">
        <v>129.47</v>
      </c>
      <c r="BN366" s="1">
        <v>127.34</v>
      </c>
    </row>
    <row r="367" spans="1:66" x14ac:dyDescent="0.3">
      <c r="A367" s="2"/>
      <c r="C367" s="14" t="str">
        <f t="shared" si="6"/>
        <v>202411</v>
      </c>
      <c r="D367" s="3">
        <v>45603</v>
      </c>
      <c r="E367" s="21">
        <v>2137.6999999999998</v>
      </c>
      <c r="F367" s="21">
        <v>2063.5300000000002</v>
      </c>
      <c r="G367" s="21">
        <v>2037.2</v>
      </c>
      <c r="H367" s="21">
        <v>2095.89</v>
      </c>
      <c r="I367" s="21">
        <v>2102.21</v>
      </c>
      <c r="J367" s="21">
        <v>2082.65</v>
      </c>
      <c r="K367" s="21">
        <v>1942.67</v>
      </c>
      <c r="L367" s="21">
        <v>2070.21</v>
      </c>
      <c r="M367" s="21">
        <v>1932.22</v>
      </c>
      <c r="N367" s="21">
        <v>1891.56</v>
      </c>
      <c r="O367" s="21">
        <v>1970.99</v>
      </c>
      <c r="P367" s="21">
        <v>1986.45</v>
      </c>
      <c r="Q367" s="21">
        <v>7402.37</v>
      </c>
      <c r="R367" s="20">
        <v>118.22</v>
      </c>
      <c r="S367" s="20">
        <v>129.69999999999999</v>
      </c>
      <c r="T367" s="21">
        <v>132.58000000000001</v>
      </c>
      <c r="V367" s="1">
        <v>126.54</v>
      </c>
      <c r="W367" s="1">
        <v>130.76</v>
      </c>
      <c r="X367" s="1">
        <v>127.46</v>
      </c>
      <c r="Y367" s="1">
        <v>132.84</v>
      </c>
      <c r="Z367" s="1">
        <v>133.63999999999999</v>
      </c>
      <c r="AA367" s="1">
        <v>124.54</v>
      </c>
      <c r="AB367" s="1">
        <v>126.62</v>
      </c>
      <c r="AC367" s="1">
        <v>123.83</v>
      </c>
      <c r="AE367" s="1">
        <v>134.37</v>
      </c>
      <c r="AF367" s="1">
        <v>141.49</v>
      </c>
      <c r="AG367" s="1">
        <v>140.52000000000001</v>
      </c>
      <c r="AP367" s="1">
        <v>3900</v>
      </c>
      <c r="AS367" s="1">
        <v>3990.18</v>
      </c>
      <c r="AU367" s="1">
        <v>4054.68</v>
      </c>
      <c r="AV367" s="1">
        <v>30</v>
      </c>
      <c r="AW367" s="1">
        <v>3370.13</v>
      </c>
      <c r="AX367" s="1">
        <v>132.71</v>
      </c>
      <c r="AY367" s="1">
        <v>4036.76</v>
      </c>
      <c r="AZ367" s="1">
        <v>3660.74</v>
      </c>
      <c r="BA367" s="1">
        <v>146.24</v>
      </c>
      <c r="BB367" s="1">
        <v>139.63</v>
      </c>
      <c r="BC367" s="1">
        <v>139.85</v>
      </c>
      <c r="BD367" s="1">
        <v>142.72999999999999</v>
      </c>
      <c r="BE367" s="1">
        <v>138.87</v>
      </c>
      <c r="BF367" s="1">
        <v>136.76</v>
      </c>
      <c r="BG367" s="1">
        <v>133.07</v>
      </c>
      <c r="BH367" s="1">
        <v>127.43</v>
      </c>
      <c r="BI367" s="1">
        <v>129.75</v>
      </c>
      <c r="BJ367" s="1">
        <v>136.63999999999999</v>
      </c>
      <c r="BK367" s="1">
        <v>130.38999999999999</v>
      </c>
      <c r="BL367" s="1">
        <v>129.47999999999999</v>
      </c>
      <c r="BN367" s="1">
        <v>127.38</v>
      </c>
    </row>
    <row r="368" spans="1:66" x14ac:dyDescent="0.3">
      <c r="A368" s="2"/>
      <c r="C368" s="14" t="str">
        <f t="shared" si="6"/>
        <v>202411</v>
      </c>
      <c r="D368" s="3">
        <v>45602</v>
      </c>
      <c r="E368" s="21">
        <v>2145.35</v>
      </c>
      <c r="F368" s="21">
        <v>2063.5300000000002</v>
      </c>
      <c r="G368" s="21">
        <v>2046.02</v>
      </c>
      <c r="H368" s="21">
        <v>2100.85</v>
      </c>
      <c r="I368" s="21">
        <v>2102.21</v>
      </c>
      <c r="J368" s="21">
        <v>2082.65</v>
      </c>
      <c r="K368" s="21">
        <v>1942.67</v>
      </c>
      <c r="L368" s="21">
        <v>2065.25</v>
      </c>
      <c r="M368" s="21">
        <v>1932.22</v>
      </c>
      <c r="N368" s="21">
        <v>1894.4</v>
      </c>
      <c r="O368" s="21">
        <v>1990.46</v>
      </c>
      <c r="P368" s="21">
        <v>1991.44</v>
      </c>
      <c r="Q368" s="21">
        <v>7382.54</v>
      </c>
      <c r="R368" s="20">
        <v>118.22</v>
      </c>
      <c r="S368" s="20">
        <v>129.69999999999999</v>
      </c>
      <c r="T368" s="21">
        <v>132.41999999999999</v>
      </c>
      <c r="V368" s="1">
        <v>126.54</v>
      </c>
      <c r="W368" s="1">
        <v>131.82</v>
      </c>
      <c r="X368" s="1">
        <v>127.46</v>
      </c>
      <c r="Y368" s="1">
        <v>132.84</v>
      </c>
      <c r="Z368" s="1">
        <v>133.51</v>
      </c>
      <c r="AA368" s="1">
        <v>124.54</v>
      </c>
      <c r="AB368" s="1">
        <v>126.62</v>
      </c>
      <c r="AE368" s="1">
        <v>134.62</v>
      </c>
      <c r="AF368" s="1">
        <v>141.80000000000001</v>
      </c>
      <c r="AG368" s="1">
        <v>140.27000000000001</v>
      </c>
      <c r="AP368" s="1">
        <v>3900</v>
      </c>
      <c r="AS368" s="1">
        <v>3990.18</v>
      </c>
      <c r="AU368" s="1">
        <v>4054.68</v>
      </c>
      <c r="AV368" s="1">
        <v>30</v>
      </c>
      <c r="AW368" s="1">
        <v>3370.13</v>
      </c>
      <c r="AX368" s="1">
        <v>132.71</v>
      </c>
      <c r="AY368" s="1">
        <v>4064.13</v>
      </c>
      <c r="BA368" s="1">
        <v>146.34</v>
      </c>
      <c r="BB368" s="1">
        <v>139.1</v>
      </c>
      <c r="BC368" s="1">
        <v>140.46</v>
      </c>
      <c r="BD368" s="1">
        <v>141.87</v>
      </c>
      <c r="BE368" s="1">
        <v>138.86000000000001</v>
      </c>
      <c r="BF368" s="1">
        <v>139.80000000000001</v>
      </c>
      <c r="BG368" s="1">
        <v>132.63999999999999</v>
      </c>
      <c r="BH368" s="1">
        <v>129.09</v>
      </c>
      <c r="BI368" s="1">
        <v>130.12</v>
      </c>
      <c r="BJ368" s="1">
        <v>136.62</v>
      </c>
      <c r="BK368" s="1">
        <v>130.4</v>
      </c>
      <c r="BL368" s="1">
        <v>129.47999999999999</v>
      </c>
      <c r="BN368" s="1">
        <v>127.38</v>
      </c>
    </row>
    <row r="369" spans="1:66" x14ac:dyDescent="0.3">
      <c r="A369" s="2"/>
      <c r="C369" s="14" t="str">
        <f t="shared" si="6"/>
        <v>202411</v>
      </c>
      <c r="D369" s="3">
        <v>45601</v>
      </c>
      <c r="E369" s="21">
        <v>2158.36</v>
      </c>
      <c r="F369" s="21">
        <v>2054.83</v>
      </c>
      <c r="G369" s="21">
        <v>2072.46</v>
      </c>
      <c r="H369" s="21">
        <v>2155.85</v>
      </c>
      <c r="I369" s="21">
        <v>2126.0100000000002</v>
      </c>
      <c r="J369" s="21">
        <v>2091.5500000000002</v>
      </c>
      <c r="K369" s="21">
        <v>1975.87</v>
      </c>
      <c r="L369" s="21"/>
      <c r="M369" s="21">
        <v>1941.52</v>
      </c>
      <c r="N369" s="21">
        <v>1959.96</v>
      </c>
      <c r="O369" s="21">
        <v>2019.63</v>
      </c>
      <c r="P369" s="21">
        <v>2008.04</v>
      </c>
      <c r="Q369" s="21">
        <v>7139.47</v>
      </c>
      <c r="R369" s="20">
        <v>118.22</v>
      </c>
      <c r="S369" s="20">
        <v>133.93</v>
      </c>
      <c r="T369" s="21">
        <v>131.65</v>
      </c>
      <c r="V369" s="1">
        <v>125.93</v>
      </c>
      <c r="W369" s="1">
        <v>132.07</v>
      </c>
      <c r="X369" s="1">
        <v>127.21</v>
      </c>
      <c r="Y369" s="1">
        <v>133.46</v>
      </c>
      <c r="Z369" s="1">
        <v>133.71</v>
      </c>
      <c r="AA369" s="1">
        <v>120.93</v>
      </c>
      <c r="AB369" s="1">
        <v>126.45</v>
      </c>
      <c r="AC369" s="1">
        <v>126.57</v>
      </c>
      <c r="AE369" s="1">
        <v>134.12</v>
      </c>
      <c r="AF369" s="1">
        <v>138.86000000000001</v>
      </c>
      <c r="AG369" s="1">
        <v>139.76</v>
      </c>
      <c r="AP369" s="1">
        <v>3900</v>
      </c>
      <c r="AS369" s="1">
        <v>3990.18</v>
      </c>
      <c r="AT369" s="1">
        <v>3718.73</v>
      </c>
      <c r="AU369" s="1">
        <v>4054.68</v>
      </c>
      <c r="AW369" s="1">
        <v>3375.85</v>
      </c>
      <c r="AX369" s="1">
        <v>135.58000000000001</v>
      </c>
      <c r="AY369" s="1">
        <v>4064.13</v>
      </c>
      <c r="BA369" s="1">
        <v>147.04</v>
      </c>
      <c r="BB369" s="1">
        <v>139.71</v>
      </c>
      <c r="BC369" s="1">
        <v>139.86000000000001</v>
      </c>
      <c r="BD369" s="1">
        <v>143.15</v>
      </c>
      <c r="BE369" s="1">
        <v>139.13999999999999</v>
      </c>
      <c r="BF369" s="1">
        <v>139.80000000000001</v>
      </c>
      <c r="BG369" s="1">
        <v>134.94</v>
      </c>
      <c r="BH369" s="1">
        <v>129.79</v>
      </c>
      <c r="BI369" s="1">
        <v>130.12</v>
      </c>
      <c r="BJ369" s="1">
        <v>136.6</v>
      </c>
      <c r="BK369" s="1">
        <v>126.94</v>
      </c>
      <c r="BL369" s="1">
        <v>130.22999999999999</v>
      </c>
      <c r="BN369" s="1">
        <v>128.04</v>
      </c>
    </row>
    <row r="370" spans="1:66" x14ac:dyDescent="0.3">
      <c r="A370" s="2"/>
      <c r="C370" s="14" t="str">
        <f t="shared" si="6"/>
        <v>202411</v>
      </c>
      <c r="D370" s="3">
        <v>45600</v>
      </c>
      <c r="E370" s="21">
        <v>2197.39</v>
      </c>
      <c r="F370" s="21">
        <v>2111.16</v>
      </c>
      <c r="G370" s="21">
        <v>2151.79</v>
      </c>
      <c r="H370" s="21">
        <v>2155.85</v>
      </c>
      <c r="I370" s="21">
        <v>2126.0100000000002</v>
      </c>
      <c r="J370" s="21">
        <v>2098.69</v>
      </c>
      <c r="K370" s="21">
        <v>1975.87</v>
      </c>
      <c r="L370" s="21">
        <v>1938.57</v>
      </c>
      <c r="M370" s="21">
        <v>1931.62</v>
      </c>
      <c r="N370" s="21">
        <v>1916.72</v>
      </c>
      <c r="O370" s="21">
        <v>2019.63</v>
      </c>
      <c r="P370" s="21">
        <v>2008.04</v>
      </c>
      <c r="Q370" s="21">
        <v>7139.47</v>
      </c>
      <c r="R370" s="20">
        <v>119.22</v>
      </c>
      <c r="S370" s="20">
        <v>133.93</v>
      </c>
      <c r="T370" s="21">
        <v>131.63999999999999</v>
      </c>
      <c r="V370" s="1">
        <v>125.38</v>
      </c>
      <c r="W370" s="1">
        <v>132.32</v>
      </c>
      <c r="X370" s="1">
        <v>127.43</v>
      </c>
      <c r="Y370" s="1">
        <v>133.79</v>
      </c>
      <c r="Z370" s="1">
        <v>133.71</v>
      </c>
      <c r="AA370" s="1">
        <v>121.74</v>
      </c>
      <c r="AB370" s="1">
        <v>126.45</v>
      </c>
      <c r="AC370" s="1">
        <v>126.97</v>
      </c>
      <c r="AE370" s="1">
        <v>134.37</v>
      </c>
      <c r="AF370" s="1">
        <v>139.12</v>
      </c>
      <c r="AG370" s="1">
        <v>139.33000000000001</v>
      </c>
      <c r="AI370" s="1">
        <v>7</v>
      </c>
      <c r="AL370" s="1">
        <v>30</v>
      </c>
      <c r="AN370" s="1">
        <v>3849.83</v>
      </c>
      <c r="AP370" s="1">
        <v>3900</v>
      </c>
      <c r="AQ370" s="1">
        <v>3963.28</v>
      </c>
      <c r="AT370" s="1">
        <v>3718.73</v>
      </c>
      <c r="AW370" s="1">
        <v>3375.85</v>
      </c>
      <c r="AX370" s="1">
        <v>135.57</v>
      </c>
      <c r="AY370" s="1">
        <v>4064.13</v>
      </c>
      <c r="AZ370" s="1">
        <v>3840.3</v>
      </c>
      <c r="BA370" s="1">
        <v>147.28</v>
      </c>
      <c r="BB370" s="1">
        <v>140.22</v>
      </c>
      <c r="BC370" s="1">
        <v>140.16999999999999</v>
      </c>
      <c r="BD370" s="1">
        <v>141.12</v>
      </c>
      <c r="BE370" s="1">
        <v>138.79</v>
      </c>
      <c r="BF370" s="1">
        <v>139.13</v>
      </c>
      <c r="BG370" s="1">
        <v>134.94</v>
      </c>
      <c r="BH370" s="1">
        <v>129.79</v>
      </c>
      <c r="BI370" s="1">
        <v>130.18</v>
      </c>
      <c r="BJ370" s="1">
        <v>136.59</v>
      </c>
      <c r="BK370" s="1">
        <v>126.62</v>
      </c>
      <c r="BL370" s="1">
        <v>129.97999999999999</v>
      </c>
      <c r="BN370" s="1">
        <v>128.07</v>
      </c>
    </row>
    <row r="371" spans="1:66" x14ac:dyDescent="0.3">
      <c r="A371" s="2"/>
      <c r="C371" s="14" t="str">
        <f t="shared" si="6"/>
        <v>202411</v>
      </c>
      <c r="D371" s="3">
        <v>45597</v>
      </c>
      <c r="E371" s="21">
        <v>2191.75</v>
      </c>
      <c r="F371" s="21">
        <v>2138.5700000000002</v>
      </c>
      <c r="G371" s="21">
        <v>2151.79</v>
      </c>
      <c r="H371" s="21">
        <v>2187.23</v>
      </c>
      <c r="I371" s="21">
        <v>2126.0100000000002</v>
      </c>
      <c r="J371" s="21">
        <v>2098.69</v>
      </c>
      <c r="K371" s="21">
        <v>1975.87</v>
      </c>
      <c r="L371" s="21">
        <v>1963.34</v>
      </c>
      <c r="M371" s="21">
        <v>1931.62</v>
      </c>
      <c r="N371" s="21">
        <v>1913.42</v>
      </c>
      <c r="O371" s="21">
        <v>2035.16</v>
      </c>
      <c r="P371" s="21">
        <v>2008.04</v>
      </c>
      <c r="Q371" s="21">
        <v>7114.68</v>
      </c>
      <c r="R371" s="20">
        <v>119.07</v>
      </c>
      <c r="S371" s="20">
        <v>132.62</v>
      </c>
      <c r="T371" s="21">
        <v>132.56</v>
      </c>
      <c r="V371" s="1">
        <v>125.32</v>
      </c>
      <c r="W371" s="1">
        <v>132.32</v>
      </c>
      <c r="X371" s="1">
        <v>127.21</v>
      </c>
      <c r="Y371" s="1">
        <v>133.79</v>
      </c>
      <c r="Z371" s="1">
        <v>133.91</v>
      </c>
      <c r="AA371" s="1">
        <v>121.47</v>
      </c>
      <c r="AB371" s="1">
        <v>126.7</v>
      </c>
      <c r="AC371" s="1">
        <v>128.16</v>
      </c>
      <c r="AE371" s="1">
        <v>134.12</v>
      </c>
      <c r="AF371" s="1">
        <v>139.91</v>
      </c>
      <c r="AG371" s="1">
        <v>142.46</v>
      </c>
      <c r="AI371" s="1">
        <v>7</v>
      </c>
      <c r="AL371" s="1">
        <v>30</v>
      </c>
      <c r="AN371" s="1">
        <v>3849.83</v>
      </c>
      <c r="AP371" s="1">
        <v>3900</v>
      </c>
      <c r="AQ371" s="1">
        <v>3963.28</v>
      </c>
      <c r="AT371" s="1">
        <v>3620.68</v>
      </c>
      <c r="AU371" s="1">
        <v>3499.39</v>
      </c>
      <c r="AW371" s="1">
        <v>3302.74</v>
      </c>
      <c r="AX371" s="1">
        <v>138.88999999999999</v>
      </c>
      <c r="AZ371" s="1">
        <v>3960</v>
      </c>
      <c r="BA371" s="1">
        <v>146.88999999999999</v>
      </c>
      <c r="BB371" s="1">
        <v>139.51</v>
      </c>
      <c r="BC371" s="1">
        <v>139.77000000000001</v>
      </c>
      <c r="BD371" s="1">
        <v>142.07</v>
      </c>
      <c r="BE371" s="1">
        <v>139.99</v>
      </c>
      <c r="BF371" s="1">
        <v>141.32</v>
      </c>
      <c r="BG371" s="1">
        <v>134.41999999999999</v>
      </c>
      <c r="BH371" s="1">
        <v>131.78</v>
      </c>
      <c r="BI371" s="1">
        <v>129.75</v>
      </c>
      <c r="BJ371" s="1">
        <v>135.75</v>
      </c>
      <c r="BK371" s="1">
        <v>126.64</v>
      </c>
      <c r="BL371" s="1">
        <v>129.72999999999999</v>
      </c>
      <c r="BN371" s="1">
        <v>127.38</v>
      </c>
    </row>
    <row r="372" spans="1:66" x14ac:dyDescent="0.3">
      <c r="A372" s="2"/>
      <c r="C372" s="14" t="str">
        <f t="shared" si="6"/>
        <v>202410</v>
      </c>
      <c r="D372" s="3">
        <v>45596</v>
      </c>
      <c r="E372" s="21">
        <v>2208.2800000000002</v>
      </c>
      <c r="F372" s="21">
        <v>2098.6999999999998</v>
      </c>
      <c r="G372" s="21">
        <v>2150.0500000000002</v>
      </c>
      <c r="H372" s="21">
        <v>2252.52</v>
      </c>
      <c r="I372" s="21">
        <v>2096.54</v>
      </c>
      <c r="J372" s="21">
        <v>2097.5100000000002</v>
      </c>
      <c r="K372" s="21">
        <v>2008.33</v>
      </c>
      <c r="L372" s="21">
        <v>2027.76</v>
      </c>
      <c r="M372" s="21">
        <v>1930.9</v>
      </c>
      <c r="N372" s="21">
        <v>1910.48</v>
      </c>
      <c r="O372" s="21">
        <v>2042.74</v>
      </c>
      <c r="P372" s="21">
        <v>2024.11</v>
      </c>
      <c r="Q372" s="21">
        <v>6988.45</v>
      </c>
      <c r="R372" s="20">
        <v>118.38</v>
      </c>
      <c r="S372" s="20">
        <v>129.09</v>
      </c>
      <c r="T372" s="21">
        <v>132.02000000000001</v>
      </c>
      <c r="V372" s="1">
        <v>124.91</v>
      </c>
      <c r="W372" s="1">
        <v>132.05000000000001</v>
      </c>
      <c r="X372" s="1">
        <v>126.32</v>
      </c>
      <c r="Y372" s="1">
        <v>132.77000000000001</v>
      </c>
      <c r="Z372" s="1">
        <v>132.69999999999999</v>
      </c>
      <c r="AA372" s="1">
        <v>123.66</v>
      </c>
      <c r="AB372" s="1">
        <v>125.61</v>
      </c>
      <c r="AC372" s="1">
        <v>127.76</v>
      </c>
      <c r="AE372" s="1">
        <v>133.34</v>
      </c>
      <c r="AF372" s="1">
        <v>141.18</v>
      </c>
      <c r="AG372" s="1">
        <v>138.1</v>
      </c>
      <c r="AI372" s="1">
        <v>7</v>
      </c>
      <c r="AL372" s="1">
        <v>30</v>
      </c>
      <c r="AN372" s="1">
        <v>3716.22</v>
      </c>
      <c r="AP372" s="1">
        <v>3900</v>
      </c>
      <c r="AQ372" s="1">
        <v>3739.38</v>
      </c>
      <c r="AT372" s="1">
        <v>3640.06</v>
      </c>
      <c r="AU372" s="1">
        <v>3502.2</v>
      </c>
      <c r="AW372" s="1">
        <v>3305.39</v>
      </c>
      <c r="AX372" s="1">
        <v>134.63</v>
      </c>
      <c r="AY372" s="1">
        <v>3747.79</v>
      </c>
      <c r="AZ372" s="1">
        <v>3960</v>
      </c>
      <c r="BA372" s="1">
        <v>147.15</v>
      </c>
      <c r="BB372" s="1">
        <v>140.38</v>
      </c>
      <c r="BC372" s="1">
        <v>138.69999999999999</v>
      </c>
      <c r="BD372" s="1">
        <v>141.65</v>
      </c>
      <c r="BE372" s="1">
        <v>139.07</v>
      </c>
      <c r="BF372" s="1">
        <v>140.30000000000001</v>
      </c>
      <c r="BG372" s="1">
        <v>132.38999999999999</v>
      </c>
      <c r="BH372" s="1">
        <v>131.25</v>
      </c>
      <c r="BI372" s="1">
        <v>129.35</v>
      </c>
      <c r="BJ372" s="1">
        <v>135.59</v>
      </c>
      <c r="BK372" s="1">
        <v>126.72</v>
      </c>
      <c r="BL372" s="1">
        <v>129.19999999999999</v>
      </c>
      <c r="BN372" s="1">
        <v>127.31</v>
      </c>
    </row>
    <row r="373" spans="1:66" x14ac:dyDescent="0.3">
      <c r="A373" s="2"/>
      <c r="C373" s="14" t="str">
        <f t="shared" si="6"/>
        <v>202410</v>
      </c>
      <c r="D373" s="3">
        <v>45595</v>
      </c>
      <c r="E373" s="21">
        <v>2184.14</v>
      </c>
      <c r="F373" s="21">
        <v>2098.6999999999998</v>
      </c>
      <c r="G373" s="21">
        <v>2150.0500000000002</v>
      </c>
      <c r="H373" s="21">
        <v>2274.56</v>
      </c>
      <c r="I373" s="21">
        <v>2096.54</v>
      </c>
      <c r="J373" s="21">
        <v>2097.5100000000002</v>
      </c>
      <c r="K373" s="21">
        <v>2008.33</v>
      </c>
      <c r="L373" s="21">
        <v>2059.0500000000002</v>
      </c>
      <c r="M373" s="21">
        <v>1921</v>
      </c>
      <c r="N373" s="21">
        <v>1910.48</v>
      </c>
      <c r="O373" s="21">
        <v>2042.74</v>
      </c>
      <c r="P373" s="21">
        <v>2024.11</v>
      </c>
      <c r="Q373" s="21">
        <v>6988.45</v>
      </c>
      <c r="R373" s="20">
        <v>118.38</v>
      </c>
      <c r="S373" s="20">
        <v>128.88999999999999</v>
      </c>
      <c r="T373" s="21">
        <v>132.02000000000001</v>
      </c>
      <c r="V373" s="1">
        <v>124.68</v>
      </c>
      <c r="W373" s="1">
        <v>131.80000000000001</v>
      </c>
      <c r="X373" s="1">
        <v>126.07</v>
      </c>
      <c r="Y373" s="1">
        <v>132.11000000000001</v>
      </c>
      <c r="Z373" s="1">
        <v>132.30000000000001</v>
      </c>
      <c r="AA373" s="1">
        <v>123.66</v>
      </c>
      <c r="AB373" s="1">
        <v>125.06</v>
      </c>
      <c r="AC373" s="1">
        <v>127.57</v>
      </c>
      <c r="AE373" s="1">
        <v>132.84</v>
      </c>
      <c r="AF373" s="1">
        <v>140.77000000000001</v>
      </c>
      <c r="AG373" s="1">
        <v>136.94999999999999</v>
      </c>
      <c r="AI373" s="1">
        <v>7</v>
      </c>
      <c r="AL373" s="1">
        <v>30</v>
      </c>
      <c r="AN373" s="1">
        <v>3716.22</v>
      </c>
      <c r="AP373" s="1">
        <v>3900</v>
      </c>
      <c r="AQ373" s="1">
        <v>3739.38</v>
      </c>
      <c r="AS373" s="1">
        <v>3633.41</v>
      </c>
      <c r="AT373" s="1">
        <v>3640.06</v>
      </c>
      <c r="AU373" s="1">
        <v>3502.2</v>
      </c>
      <c r="AW373" s="1">
        <v>3341.98</v>
      </c>
      <c r="AX373" s="1">
        <v>129.66999999999999</v>
      </c>
      <c r="AY373" s="1">
        <v>3747.79</v>
      </c>
      <c r="AZ373" s="1">
        <v>3960</v>
      </c>
      <c r="BA373" s="1">
        <v>146.24</v>
      </c>
      <c r="BB373" s="1">
        <v>139.38999999999999</v>
      </c>
      <c r="BC373" s="1">
        <v>138.96</v>
      </c>
      <c r="BD373" s="1">
        <v>141</v>
      </c>
      <c r="BE373" s="1">
        <v>139.12</v>
      </c>
      <c r="BF373" s="1">
        <v>140.30000000000001</v>
      </c>
      <c r="BG373" s="1">
        <v>132.38999999999999</v>
      </c>
      <c r="BH373" s="1">
        <v>130.87</v>
      </c>
      <c r="BI373" s="1">
        <v>129.35</v>
      </c>
      <c r="BJ373" s="1">
        <v>135.18</v>
      </c>
      <c r="BK373" s="1">
        <v>127.04</v>
      </c>
      <c r="BL373" s="1">
        <v>128.44999999999999</v>
      </c>
      <c r="BN373" s="1">
        <v>126.65</v>
      </c>
    </row>
    <row r="374" spans="1:66" x14ac:dyDescent="0.3">
      <c r="A374" s="2"/>
      <c r="C374" s="14" t="str">
        <f t="shared" si="6"/>
        <v>202410</v>
      </c>
      <c r="D374" s="3">
        <v>45594</v>
      </c>
      <c r="E374" s="21">
        <v>2184.14</v>
      </c>
      <c r="F374" s="21">
        <v>2107.71</v>
      </c>
      <c r="G374" s="21">
        <v>2150.0500000000002</v>
      </c>
      <c r="H374" s="21">
        <v>2277.86</v>
      </c>
      <c r="I374" s="21">
        <v>2124.2800000000002</v>
      </c>
      <c r="J374" s="21">
        <v>2103.73</v>
      </c>
      <c r="K374" s="21">
        <v>2008.33</v>
      </c>
      <c r="L374" s="21">
        <v>2035.93</v>
      </c>
      <c r="M374" s="21">
        <v>1944.24</v>
      </c>
      <c r="N374" s="21">
        <v>1932.12</v>
      </c>
      <c r="O374" s="21">
        <v>2059.66</v>
      </c>
      <c r="P374" s="21">
        <v>2024.11</v>
      </c>
      <c r="Q374" s="21">
        <v>6988.45</v>
      </c>
      <c r="R374" s="20">
        <v>118.04</v>
      </c>
      <c r="S374" s="20">
        <v>129.09</v>
      </c>
      <c r="T374" s="21">
        <v>131.38</v>
      </c>
      <c r="V374" s="1">
        <v>123.45</v>
      </c>
      <c r="W374" s="1">
        <v>132.87</v>
      </c>
      <c r="X374" s="1">
        <v>126.57</v>
      </c>
      <c r="Y374" s="1">
        <v>131.30000000000001</v>
      </c>
      <c r="Z374" s="1">
        <v>131.69999999999999</v>
      </c>
      <c r="AA374" s="1">
        <v>122.43</v>
      </c>
      <c r="AB374" s="1">
        <v>125.44</v>
      </c>
      <c r="AC374" s="1">
        <v>126.24</v>
      </c>
      <c r="AE374" s="1">
        <v>133.68</v>
      </c>
      <c r="AF374" s="1">
        <v>138.46</v>
      </c>
      <c r="AG374" s="1">
        <v>136.36000000000001</v>
      </c>
      <c r="AI374" s="1">
        <v>7</v>
      </c>
      <c r="AL374" s="1">
        <v>30</v>
      </c>
      <c r="AN374" s="1">
        <v>3716.22</v>
      </c>
      <c r="AP374" s="1">
        <v>3900</v>
      </c>
      <c r="AQ374" s="1">
        <v>3739.38</v>
      </c>
      <c r="AS374" s="1">
        <v>3633.41</v>
      </c>
      <c r="AT374" s="1">
        <v>3558.17</v>
      </c>
      <c r="AU374" s="1">
        <v>3502.2</v>
      </c>
      <c r="AW374" s="1">
        <v>3270.07</v>
      </c>
      <c r="AX374" s="1">
        <v>129.83000000000001</v>
      </c>
      <c r="AY374" s="1">
        <v>3712.13</v>
      </c>
      <c r="AZ374" s="1">
        <v>3960</v>
      </c>
      <c r="BA374" s="1">
        <v>146.1</v>
      </c>
      <c r="BB374" s="1">
        <v>139.84</v>
      </c>
      <c r="BC374" s="1">
        <v>138.77000000000001</v>
      </c>
      <c r="BD374" s="1">
        <v>140.22999999999999</v>
      </c>
      <c r="BE374" s="1">
        <v>138.77000000000001</v>
      </c>
      <c r="BF374" s="1">
        <v>138.80000000000001</v>
      </c>
      <c r="BG374" s="1">
        <v>133.9</v>
      </c>
      <c r="BH374" s="1">
        <v>129.19999999999999</v>
      </c>
      <c r="BI374" s="1">
        <v>129.35</v>
      </c>
      <c r="BJ374" s="1">
        <v>134.72</v>
      </c>
      <c r="BK374" s="1">
        <v>126.71</v>
      </c>
      <c r="BL374" s="1">
        <v>127.95</v>
      </c>
      <c r="BN374" s="1">
        <v>126.31</v>
      </c>
    </row>
    <row r="375" spans="1:66" x14ac:dyDescent="0.3">
      <c r="A375" s="2"/>
      <c r="C375" s="14" t="str">
        <f t="shared" si="6"/>
        <v>202410</v>
      </c>
      <c r="D375" s="3">
        <v>45593</v>
      </c>
      <c r="E375" s="21">
        <v>2169.9299999999998</v>
      </c>
      <c r="F375" s="21">
        <v>2107.71</v>
      </c>
      <c r="G375" s="21">
        <v>2150.0500000000002</v>
      </c>
      <c r="H375" s="21">
        <v>2289.2800000000002</v>
      </c>
      <c r="I375" s="21">
        <v>2120.3200000000002</v>
      </c>
      <c r="J375" s="21">
        <v>2097.5100000000002</v>
      </c>
      <c r="K375" s="21">
        <v>2008.33</v>
      </c>
      <c r="L375" s="21"/>
      <c r="M375" s="21">
        <v>1955.05</v>
      </c>
      <c r="N375" s="21">
        <v>1927.59</v>
      </c>
      <c r="O375" s="21">
        <v>2061.88</v>
      </c>
      <c r="P375" s="21">
        <v>2024.11</v>
      </c>
      <c r="Q375" s="21">
        <v>6988.45</v>
      </c>
      <c r="R375" s="20">
        <v>118.04</v>
      </c>
      <c r="S375" s="20">
        <v>129.09</v>
      </c>
      <c r="T375" s="21">
        <v>131.37</v>
      </c>
      <c r="V375" s="1">
        <v>123.56</v>
      </c>
      <c r="W375" s="1">
        <v>132.72999999999999</v>
      </c>
      <c r="X375" s="1">
        <v>126.7</v>
      </c>
      <c r="Y375" s="1">
        <v>130.82</v>
      </c>
      <c r="Z375" s="1">
        <v>131.5</v>
      </c>
      <c r="AA375" s="1">
        <v>122.43</v>
      </c>
      <c r="AB375" s="1">
        <v>125.69</v>
      </c>
      <c r="AC375" s="1">
        <v>126.24</v>
      </c>
      <c r="AE375" s="1">
        <v>133.86000000000001</v>
      </c>
      <c r="AF375" s="1">
        <v>138.63999999999999</v>
      </c>
      <c r="AG375" s="1">
        <v>134.12</v>
      </c>
      <c r="AP375" s="1">
        <v>3900</v>
      </c>
      <c r="AQ375" s="1">
        <v>3936.19</v>
      </c>
      <c r="AS375" s="1">
        <v>3633.41</v>
      </c>
      <c r="AT375" s="1">
        <v>3558.17</v>
      </c>
      <c r="AU375" s="1">
        <v>3624.57</v>
      </c>
      <c r="AW375" s="1">
        <v>3270.07</v>
      </c>
      <c r="AX375" s="1">
        <v>130.22999999999999</v>
      </c>
      <c r="AY375" s="1">
        <v>3678.82</v>
      </c>
      <c r="AZ375" s="1">
        <v>3870.59</v>
      </c>
      <c r="BA375" s="1">
        <v>146.09</v>
      </c>
      <c r="BB375" s="1">
        <v>140.4</v>
      </c>
      <c r="BC375" s="1">
        <v>139.05000000000001</v>
      </c>
      <c r="BD375" s="1">
        <v>140.88</v>
      </c>
      <c r="BE375" s="1">
        <v>143.74</v>
      </c>
      <c r="BF375" s="1">
        <v>137.44999999999999</v>
      </c>
      <c r="BG375" s="1">
        <v>133.05000000000001</v>
      </c>
      <c r="BH375" s="1">
        <v>129.19999999999999</v>
      </c>
      <c r="BI375" s="1">
        <v>129.22999999999999</v>
      </c>
      <c r="BJ375" s="1">
        <v>134.1</v>
      </c>
      <c r="BL375" s="1">
        <v>127.46</v>
      </c>
      <c r="BN375" s="1">
        <v>125.65</v>
      </c>
    </row>
    <row r="376" spans="1:66" x14ac:dyDescent="0.3">
      <c r="A376" s="2"/>
      <c r="C376" s="14" t="str">
        <f t="shared" si="6"/>
        <v>202410</v>
      </c>
      <c r="D376" s="3">
        <v>45590</v>
      </c>
      <c r="E376" s="21">
        <v>2230.75</v>
      </c>
      <c r="F376" s="21">
        <v>2139.2399999999998</v>
      </c>
      <c r="G376" s="21">
        <v>2174.8200000000002</v>
      </c>
      <c r="H376" s="21">
        <v>2296.0300000000002</v>
      </c>
      <c r="I376" s="21">
        <v>2112.39</v>
      </c>
      <c r="J376" s="21">
        <v>2070.2399999999998</v>
      </c>
      <c r="K376" s="21">
        <v>2041.51</v>
      </c>
      <c r="L376" s="21"/>
      <c r="M376" s="21">
        <v>1954.13</v>
      </c>
      <c r="N376" s="21">
        <v>1942.82</v>
      </c>
      <c r="O376" s="21">
        <v>2070.21</v>
      </c>
      <c r="P376" s="21">
        <v>2040.7</v>
      </c>
      <c r="Q376" s="21">
        <v>6938.68</v>
      </c>
      <c r="R376" s="20">
        <v>119.37</v>
      </c>
      <c r="S376" s="20">
        <v>129.91999999999999</v>
      </c>
      <c r="T376" s="21">
        <v>131.79</v>
      </c>
      <c r="V376" s="1">
        <v>124.1</v>
      </c>
      <c r="W376" s="1">
        <v>131.31</v>
      </c>
      <c r="X376" s="1">
        <v>127.32</v>
      </c>
      <c r="Y376" s="1">
        <v>131.80000000000001</v>
      </c>
      <c r="Z376" s="1">
        <v>131.9</v>
      </c>
      <c r="AA376" s="1">
        <v>123.49</v>
      </c>
      <c r="AB376" s="1">
        <v>126.31</v>
      </c>
      <c r="AC376" s="1">
        <v>125.91</v>
      </c>
      <c r="AE376" s="1">
        <v>134.63999999999999</v>
      </c>
      <c r="AF376" s="1">
        <v>139.18</v>
      </c>
      <c r="AG376" s="1">
        <v>134.75</v>
      </c>
      <c r="AN376" s="1">
        <v>3804.98</v>
      </c>
      <c r="AP376" s="1">
        <v>3921.67</v>
      </c>
      <c r="AQ376" s="1">
        <v>3807.51</v>
      </c>
      <c r="AR376" s="1">
        <v>3804.98</v>
      </c>
      <c r="AU376" s="1">
        <v>3624.57</v>
      </c>
      <c r="AW376" s="1">
        <v>3451.74</v>
      </c>
      <c r="AX376" s="1">
        <v>126.77</v>
      </c>
      <c r="AY376" s="1">
        <v>3678.82</v>
      </c>
      <c r="AZ376" s="1">
        <v>3870.59</v>
      </c>
      <c r="BA376" s="1">
        <v>146.08000000000001</v>
      </c>
      <c r="BB376" s="1">
        <v>142.33000000000001</v>
      </c>
      <c r="BC376" s="1">
        <v>139.21</v>
      </c>
      <c r="BD376" s="1">
        <v>141.99</v>
      </c>
      <c r="BE376" s="1">
        <v>143.78</v>
      </c>
      <c r="BF376" s="1">
        <v>135.97</v>
      </c>
      <c r="BG376" s="1">
        <v>134.19999999999999</v>
      </c>
      <c r="BH376" s="1">
        <v>128.80000000000001</v>
      </c>
      <c r="BI376" s="1">
        <v>128.85</v>
      </c>
      <c r="BJ376" s="1">
        <v>130.94</v>
      </c>
      <c r="BL376" s="1">
        <v>127.96</v>
      </c>
      <c r="BN376" s="1">
        <v>125.65</v>
      </c>
    </row>
    <row r="377" spans="1:66" x14ac:dyDescent="0.3">
      <c r="A377" s="2"/>
      <c r="C377" s="14" t="str">
        <f t="shared" si="6"/>
        <v>202410</v>
      </c>
      <c r="D377" s="3">
        <v>45589</v>
      </c>
      <c r="E377" s="21">
        <v>2230.75</v>
      </c>
      <c r="F377" s="21">
        <v>2173.9899999999998</v>
      </c>
      <c r="G377" s="21">
        <v>2174.8200000000002</v>
      </c>
      <c r="H377" s="21">
        <v>2322</v>
      </c>
      <c r="I377" s="21">
        <v>2120.3200000000002</v>
      </c>
      <c r="J377" s="21">
        <v>2106.08</v>
      </c>
      <c r="K377" s="21">
        <v>2041.51</v>
      </c>
      <c r="L377" s="21"/>
      <c r="M377" s="21">
        <v>1978.61</v>
      </c>
      <c r="N377" s="21">
        <v>1953.69</v>
      </c>
      <c r="O377" s="21">
        <v>2112.42</v>
      </c>
      <c r="P377" s="21">
        <v>2040.7</v>
      </c>
      <c r="Q377" s="21">
        <v>6838.91</v>
      </c>
      <c r="R377" s="20">
        <v>119.69</v>
      </c>
      <c r="S377" s="20">
        <v>129.35</v>
      </c>
      <c r="T377" s="21">
        <v>131.51</v>
      </c>
      <c r="V377" s="1">
        <v>123.54</v>
      </c>
      <c r="W377" s="1">
        <v>130.55000000000001</v>
      </c>
      <c r="X377" s="1">
        <v>126.82</v>
      </c>
      <c r="Y377" s="1">
        <v>131.68</v>
      </c>
      <c r="Z377" s="1">
        <v>132.5</v>
      </c>
      <c r="AA377" s="1">
        <v>123.72</v>
      </c>
      <c r="AB377" s="1">
        <v>125.18</v>
      </c>
      <c r="AC377" s="1">
        <v>123.49</v>
      </c>
      <c r="AE377" s="1">
        <v>133.09</v>
      </c>
      <c r="AF377" s="1">
        <v>140.81</v>
      </c>
      <c r="AG377" s="1">
        <v>134.15</v>
      </c>
      <c r="AN377" s="1">
        <v>3804.98</v>
      </c>
      <c r="AP377" s="1">
        <v>3921.67</v>
      </c>
      <c r="AQ377" s="1">
        <v>3807.51</v>
      </c>
      <c r="AR377" s="1">
        <v>3804.98</v>
      </c>
      <c r="AS377" s="1">
        <v>3756.2</v>
      </c>
      <c r="AT377" s="1">
        <v>3988.17</v>
      </c>
      <c r="AU377" s="1">
        <v>3624.57</v>
      </c>
      <c r="AW377" s="1">
        <v>3451.74</v>
      </c>
      <c r="AX377" s="1">
        <v>128.69</v>
      </c>
      <c r="AY377" s="1">
        <v>3609.86</v>
      </c>
      <c r="AZ377" s="1">
        <v>3870.59</v>
      </c>
      <c r="BA377" s="1">
        <v>146.83000000000001</v>
      </c>
      <c r="BB377" s="1">
        <v>141.75</v>
      </c>
      <c r="BC377" s="1">
        <v>139.21</v>
      </c>
      <c r="BD377" s="1">
        <v>141.41</v>
      </c>
      <c r="BE377" s="1">
        <v>140.49</v>
      </c>
      <c r="BF377" s="1">
        <v>134.24</v>
      </c>
      <c r="BG377" s="1">
        <v>133.63</v>
      </c>
      <c r="BH377" s="1">
        <v>126.45</v>
      </c>
      <c r="BI377" s="1">
        <v>128.33000000000001</v>
      </c>
      <c r="BJ377" s="1">
        <v>131.4</v>
      </c>
      <c r="BL377" s="1">
        <v>128.19999999999999</v>
      </c>
      <c r="BN377" s="1">
        <v>126.31</v>
      </c>
    </row>
    <row r="378" spans="1:66" x14ac:dyDescent="0.3">
      <c r="A378" s="2"/>
      <c r="C378" s="14" t="str">
        <f t="shared" si="6"/>
        <v>202410</v>
      </c>
      <c r="D378" s="3">
        <v>45588</v>
      </c>
      <c r="E378" s="21">
        <v>2230.75</v>
      </c>
      <c r="F378" s="21">
        <v>2173.9899999999998</v>
      </c>
      <c r="G378" s="21">
        <v>2174.8200000000002</v>
      </c>
      <c r="H378" s="21">
        <v>2338.87</v>
      </c>
      <c r="I378" s="21">
        <v>2120.3200000000002</v>
      </c>
      <c r="J378" s="21">
        <v>2106.08</v>
      </c>
      <c r="K378" s="21">
        <v>2041.51</v>
      </c>
      <c r="L378" s="21"/>
      <c r="M378" s="21">
        <v>1995.9</v>
      </c>
      <c r="N378" s="21">
        <v>2006.1</v>
      </c>
      <c r="O378" s="21">
        <v>2126.9899999999998</v>
      </c>
      <c r="P378" s="21">
        <v>2040.7</v>
      </c>
      <c r="Q378" s="21">
        <v>6838.91</v>
      </c>
      <c r="R378" s="20">
        <v>119.19</v>
      </c>
      <c r="S378" s="20">
        <v>129.21</v>
      </c>
      <c r="T378" s="21">
        <v>131.1</v>
      </c>
      <c r="V378" s="1">
        <v>122.32</v>
      </c>
      <c r="W378" s="1">
        <v>130.30000000000001</v>
      </c>
      <c r="X378" s="1">
        <v>126.2</v>
      </c>
      <c r="Y378" s="1">
        <v>131.12</v>
      </c>
      <c r="Z378" s="1">
        <v>131.5</v>
      </c>
      <c r="AA378" s="1">
        <v>120.81</v>
      </c>
      <c r="AB378" s="1">
        <v>124.94</v>
      </c>
      <c r="AE378" s="1">
        <v>132.59</v>
      </c>
      <c r="AF378" s="1">
        <v>138.03</v>
      </c>
      <c r="AG378" s="1">
        <v>134.13999999999999</v>
      </c>
      <c r="AN378" s="1">
        <v>3804.98</v>
      </c>
      <c r="AP378" s="1">
        <v>3921.67</v>
      </c>
      <c r="AQ378" s="1">
        <v>3807.51</v>
      </c>
      <c r="AR378" s="1">
        <v>3804.98</v>
      </c>
      <c r="AS378" s="1">
        <v>3723.61</v>
      </c>
      <c r="AT378" s="1">
        <v>3988.17</v>
      </c>
      <c r="AU378" s="1">
        <v>3624.57</v>
      </c>
      <c r="AX378" s="1">
        <v>128.69</v>
      </c>
      <c r="AY378" s="1">
        <v>3609.86</v>
      </c>
      <c r="AZ378" s="1">
        <v>3870.59</v>
      </c>
      <c r="BA378" s="1">
        <v>144.97</v>
      </c>
      <c r="BB378" s="1">
        <v>140.99</v>
      </c>
      <c r="BC378" s="1">
        <v>138.27000000000001</v>
      </c>
      <c r="BD378" s="1">
        <v>139.63999999999999</v>
      </c>
      <c r="BE378" s="1">
        <v>137.11000000000001</v>
      </c>
      <c r="BF378" s="1">
        <v>133.74</v>
      </c>
      <c r="BG378" s="1">
        <v>132.69</v>
      </c>
      <c r="BH378" s="1">
        <v>128.62</v>
      </c>
      <c r="BI378" s="1">
        <v>128.22999999999999</v>
      </c>
      <c r="BJ378" s="1">
        <v>133.22999999999999</v>
      </c>
      <c r="BL378" s="1">
        <v>127.7</v>
      </c>
      <c r="BN378" s="1">
        <v>126.31</v>
      </c>
    </row>
    <row r="379" spans="1:66" x14ac:dyDescent="0.3">
      <c r="A379" s="2"/>
      <c r="C379" s="14" t="str">
        <f t="shared" si="6"/>
        <v>202410</v>
      </c>
      <c r="D379" s="3">
        <v>45587</v>
      </c>
      <c r="E379" s="21">
        <v>2238.21</v>
      </c>
      <c r="F379" s="21">
        <v>2173.9899999999998</v>
      </c>
      <c r="G379" s="21">
        <v>2199.59</v>
      </c>
      <c r="H379" s="21">
        <v>2340.52</v>
      </c>
      <c r="I379" s="21">
        <v>2104.4699999999998</v>
      </c>
      <c r="J379" s="21">
        <v>2088.17</v>
      </c>
      <c r="K379" s="21">
        <v>2041.51</v>
      </c>
      <c r="L379" s="21"/>
      <c r="M379" s="21">
        <v>1976.02</v>
      </c>
      <c r="N379" s="21">
        <v>1983.26</v>
      </c>
      <c r="O379" s="21">
        <v>2136.7399999999998</v>
      </c>
      <c r="P379" s="21">
        <v>2040.7</v>
      </c>
      <c r="Q379" s="21">
        <v>6788.91</v>
      </c>
      <c r="R379" s="20">
        <v>118.69</v>
      </c>
      <c r="S379" s="20">
        <v>128.63999999999999</v>
      </c>
      <c r="T379" s="21">
        <v>131.16</v>
      </c>
      <c r="V379" s="1">
        <v>122.76</v>
      </c>
      <c r="W379" s="1">
        <v>130.30000000000001</v>
      </c>
      <c r="X379" s="1">
        <v>125.33</v>
      </c>
      <c r="Y379" s="1">
        <v>129.87</v>
      </c>
      <c r="Z379" s="1">
        <v>130.30000000000001</v>
      </c>
      <c r="AA379" s="1">
        <v>122.33</v>
      </c>
      <c r="AB379" s="1">
        <v>124.06</v>
      </c>
      <c r="AE379" s="1">
        <v>132.44</v>
      </c>
      <c r="AF379" s="1">
        <v>137.37</v>
      </c>
      <c r="AG379" s="1">
        <v>133.49</v>
      </c>
      <c r="AN379" s="1">
        <v>3804.98</v>
      </c>
      <c r="AP379" s="1">
        <v>3921.67</v>
      </c>
      <c r="AQ379" s="1">
        <v>3772.69</v>
      </c>
      <c r="AR379" s="1">
        <v>3804.98</v>
      </c>
      <c r="AS379" s="1">
        <v>3723.61</v>
      </c>
      <c r="AT379" s="1">
        <v>3988.17</v>
      </c>
      <c r="AU379" s="1">
        <v>3624.57</v>
      </c>
      <c r="AX379" s="1">
        <v>130.02000000000001</v>
      </c>
      <c r="AY379" s="1">
        <v>3504.22</v>
      </c>
      <c r="AZ379" s="1">
        <v>3870.59</v>
      </c>
      <c r="BA379" s="1">
        <v>145.33000000000001</v>
      </c>
      <c r="BB379" s="1">
        <v>140.19999999999999</v>
      </c>
      <c r="BC379" s="1">
        <v>137.69</v>
      </c>
      <c r="BD379" s="1">
        <v>139.6</v>
      </c>
      <c r="BE379" s="1">
        <v>137.41</v>
      </c>
      <c r="BF379" s="1">
        <v>133.24</v>
      </c>
      <c r="BG379" s="1">
        <v>131.97</v>
      </c>
      <c r="BH379" s="1">
        <v>127.75</v>
      </c>
      <c r="BI379" s="1">
        <v>128.22999999999999</v>
      </c>
      <c r="BJ379" s="1">
        <v>133.21</v>
      </c>
      <c r="BL379" s="1">
        <v>125.96</v>
      </c>
      <c r="BN379" s="1">
        <v>125.65</v>
      </c>
    </row>
    <row r="380" spans="1:66" x14ac:dyDescent="0.3">
      <c r="A380" s="2"/>
      <c r="C380" s="14" t="str">
        <f t="shared" si="6"/>
        <v>202410</v>
      </c>
      <c r="D380" s="3">
        <v>45586</v>
      </c>
      <c r="E380" s="21">
        <v>2228.2600000000002</v>
      </c>
      <c r="F380" s="21">
        <v>2173.9899999999998</v>
      </c>
      <c r="G380" s="21">
        <v>2199.59</v>
      </c>
      <c r="H380" s="21">
        <v>2360.7800000000002</v>
      </c>
      <c r="I380" s="21">
        <v>2104.4699999999998</v>
      </c>
      <c r="J380" s="21">
        <v>2108.4</v>
      </c>
      <c r="K380" s="21">
        <v>2041.51</v>
      </c>
      <c r="L380" s="21"/>
      <c r="M380" s="21">
        <v>1992.06</v>
      </c>
      <c r="N380" s="21">
        <v>2002.69</v>
      </c>
      <c r="O380" s="21">
        <v>2112.2800000000002</v>
      </c>
      <c r="P380" s="21">
        <v>2040.7</v>
      </c>
      <c r="Q380" s="21">
        <v>6689.6</v>
      </c>
      <c r="R380" s="20">
        <v>118.69</v>
      </c>
      <c r="S380" s="20">
        <v>127.78</v>
      </c>
      <c r="T380" s="21">
        <v>130.49</v>
      </c>
      <c r="U380" s="1">
        <v>143.84</v>
      </c>
      <c r="V380" s="1">
        <v>122.15</v>
      </c>
      <c r="W380" s="1">
        <v>129.80000000000001</v>
      </c>
      <c r="X380" s="1">
        <v>123.7</v>
      </c>
      <c r="Y380" s="1">
        <v>129.81</v>
      </c>
      <c r="Z380" s="1">
        <v>130.1</v>
      </c>
      <c r="AA380" s="1">
        <v>122.33</v>
      </c>
      <c r="AB380" s="1">
        <v>122.72</v>
      </c>
      <c r="AC380" s="1">
        <v>126.57</v>
      </c>
      <c r="AE380" s="1">
        <v>131.63999999999999</v>
      </c>
      <c r="AF380" s="1">
        <v>137.35</v>
      </c>
      <c r="AG380" s="1">
        <v>132.94</v>
      </c>
      <c r="AN380" s="1">
        <v>3804.98</v>
      </c>
      <c r="AP380" s="1">
        <v>3932.5</v>
      </c>
      <c r="AQ380" s="1">
        <v>3731.81</v>
      </c>
      <c r="AR380" s="1">
        <v>3804.98</v>
      </c>
      <c r="AS380" s="1">
        <v>3723.61</v>
      </c>
      <c r="AX380" s="1">
        <v>128.11000000000001</v>
      </c>
      <c r="AY380" s="1">
        <v>3401.27</v>
      </c>
      <c r="BA380" s="1">
        <v>143.72</v>
      </c>
      <c r="BB380" s="1">
        <v>139.91</v>
      </c>
      <c r="BC380" s="1">
        <v>136.59</v>
      </c>
      <c r="BD380" s="1">
        <v>139.12</v>
      </c>
      <c r="BE380" s="1">
        <v>133.68</v>
      </c>
      <c r="BF380" s="1">
        <v>133.24</v>
      </c>
      <c r="BG380" s="1">
        <v>130.96</v>
      </c>
      <c r="BH380" s="1">
        <v>128.16999999999999</v>
      </c>
      <c r="BI380" s="1">
        <v>127.85</v>
      </c>
      <c r="BJ380" s="1">
        <v>133.19</v>
      </c>
      <c r="BK380" s="1">
        <v>124.57</v>
      </c>
      <c r="BL380" s="1">
        <v>125.71</v>
      </c>
      <c r="BN380" s="1">
        <v>124.99</v>
      </c>
    </row>
    <row r="381" spans="1:66" x14ac:dyDescent="0.3">
      <c r="A381" s="2"/>
      <c r="C381" s="14" t="str">
        <f t="shared" si="6"/>
        <v>202410</v>
      </c>
      <c r="D381" s="3">
        <v>45583</v>
      </c>
      <c r="E381" s="21">
        <v>2228.6</v>
      </c>
      <c r="F381" s="21">
        <v>2166.56</v>
      </c>
      <c r="G381" s="21">
        <v>2199.59</v>
      </c>
      <c r="H381" s="21">
        <v>2259.81</v>
      </c>
      <c r="I381" s="21">
        <v>2112.39</v>
      </c>
      <c r="J381" s="21">
        <v>2108.4</v>
      </c>
      <c r="K381" s="21">
        <v>2041.51</v>
      </c>
      <c r="L381" s="21">
        <v>1911.47</v>
      </c>
      <c r="M381" s="21">
        <v>2013.59</v>
      </c>
      <c r="N381" s="21">
        <v>2004.98</v>
      </c>
      <c r="O381" s="21">
        <v>2112.2800000000002</v>
      </c>
      <c r="P381" s="21">
        <v>2040.7</v>
      </c>
      <c r="Q381" s="21">
        <v>6639.6</v>
      </c>
      <c r="R381" s="20">
        <v>117.94</v>
      </c>
      <c r="S381" s="20">
        <v>125.26</v>
      </c>
      <c r="T381" s="21">
        <v>130.47</v>
      </c>
      <c r="V381" s="1">
        <v>121.65</v>
      </c>
      <c r="W381" s="1">
        <v>129.80000000000001</v>
      </c>
      <c r="X381" s="1">
        <v>123.61</v>
      </c>
      <c r="Y381" s="1">
        <v>129.81</v>
      </c>
      <c r="Z381" s="1">
        <v>130.1</v>
      </c>
      <c r="AA381" s="1">
        <v>122.16</v>
      </c>
      <c r="AB381" s="1">
        <v>121.5</v>
      </c>
      <c r="AC381" s="1">
        <v>123.41</v>
      </c>
      <c r="AE381" s="1">
        <v>131.61000000000001</v>
      </c>
      <c r="AF381" s="1">
        <v>137.30000000000001</v>
      </c>
      <c r="AG381" s="1">
        <v>129.86000000000001</v>
      </c>
      <c r="AQ381" s="1">
        <v>3633.41</v>
      </c>
      <c r="AS381" s="1">
        <v>3723.61</v>
      </c>
      <c r="AT381" s="1">
        <v>3483.02</v>
      </c>
      <c r="AU381" s="1">
        <v>3406.32</v>
      </c>
      <c r="AV381" s="1">
        <v>30</v>
      </c>
      <c r="AW381" s="1">
        <v>2942.02</v>
      </c>
      <c r="AX381" s="1">
        <v>128.09</v>
      </c>
      <c r="AY381" s="1">
        <v>3401.27</v>
      </c>
      <c r="AZ381" s="1">
        <v>3512.29</v>
      </c>
      <c r="BA381" s="1">
        <v>140.1</v>
      </c>
      <c r="BB381" s="1">
        <v>139.68</v>
      </c>
      <c r="BC381" s="1">
        <v>136.47</v>
      </c>
      <c r="BD381" s="1">
        <v>138.88999999999999</v>
      </c>
      <c r="BE381" s="1">
        <v>132.93</v>
      </c>
      <c r="BF381" s="1">
        <v>131.24</v>
      </c>
      <c r="BG381" s="1">
        <v>131.77000000000001</v>
      </c>
      <c r="BH381" s="1">
        <v>126.5</v>
      </c>
      <c r="BI381" s="1">
        <v>127.73</v>
      </c>
      <c r="BJ381" s="1">
        <v>133.08000000000001</v>
      </c>
      <c r="BL381" s="1">
        <v>125.71</v>
      </c>
      <c r="BN381" s="1">
        <v>124.99</v>
      </c>
    </row>
    <row r="382" spans="1:66" x14ac:dyDescent="0.3">
      <c r="A382" s="2"/>
      <c r="C382" s="14" t="str">
        <f t="shared" si="6"/>
        <v>202410</v>
      </c>
      <c r="D382" s="3">
        <v>45582</v>
      </c>
      <c r="E382" s="21">
        <v>2250.98</v>
      </c>
      <c r="F382" s="21">
        <v>2166.56</v>
      </c>
      <c r="G382" s="21">
        <v>2199.59</v>
      </c>
      <c r="H382" s="21">
        <v>2259.81</v>
      </c>
      <c r="I382" s="21">
        <v>2116.36</v>
      </c>
      <c r="J382" s="21">
        <v>2129.65</v>
      </c>
      <c r="K382" s="21">
        <v>2041.51</v>
      </c>
      <c r="L382" s="21">
        <v>1917</v>
      </c>
      <c r="M382" s="21">
        <v>2013.28</v>
      </c>
      <c r="N382" s="21">
        <v>1993.08</v>
      </c>
      <c r="O382" s="21">
        <v>2103.16</v>
      </c>
      <c r="P382" s="21">
        <v>2040.7</v>
      </c>
      <c r="Q382" s="21">
        <v>6664.6</v>
      </c>
      <c r="R382" s="20">
        <v>117.94</v>
      </c>
      <c r="S382" s="20">
        <v>125.55</v>
      </c>
      <c r="T382" s="21">
        <v>129.08000000000001</v>
      </c>
      <c r="U382" s="1">
        <v>136.87</v>
      </c>
      <c r="V382" s="1">
        <v>121.35</v>
      </c>
      <c r="W382" s="1">
        <v>129.80000000000001</v>
      </c>
      <c r="X382" s="1">
        <v>123.5</v>
      </c>
      <c r="Y382" s="1">
        <v>127.9</v>
      </c>
      <c r="Z382" s="1">
        <v>128.30000000000001</v>
      </c>
      <c r="AA382" s="1">
        <v>120.54</v>
      </c>
      <c r="AB382" s="1">
        <v>121.44</v>
      </c>
      <c r="AC382" s="1">
        <v>121.52</v>
      </c>
      <c r="AE382" s="1">
        <v>131.21</v>
      </c>
      <c r="AF382" s="1">
        <v>136.47999999999999</v>
      </c>
      <c r="AG382" s="1">
        <v>129.59</v>
      </c>
      <c r="AQ382" s="1">
        <v>3633.41</v>
      </c>
      <c r="AS382" s="1">
        <v>3445.43</v>
      </c>
      <c r="AT382" s="1">
        <v>3406.32</v>
      </c>
      <c r="AU382" s="1">
        <v>3406.32</v>
      </c>
      <c r="AV382" s="1">
        <v>30</v>
      </c>
      <c r="AW382" s="1">
        <v>2942.02</v>
      </c>
      <c r="AX382" s="1">
        <v>128.84</v>
      </c>
      <c r="AY382" s="1">
        <v>3401.27</v>
      </c>
      <c r="AZ382" s="1">
        <v>3568.81</v>
      </c>
      <c r="BA382" s="1">
        <v>139.37</v>
      </c>
      <c r="BB382" s="1">
        <v>138.61000000000001</v>
      </c>
      <c r="BC382" s="1">
        <v>138.72999999999999</v>
      </c>
      <c r="BD382" s="1">
        <v>138.77000000000001</v>
      </c>
      <c r="BE382" s="1">
        <v>131.01</v>
      </c>
      <c r="BF382" s="1">
        <v>131.24</v>
      </c>
      <c r="BG382" s="1">
        <v>131.93</v>
      </c>
      <c r="BH382" s="1">
        <v>124.01</v>
      </c>
      <c r="BI382" s="1">
        <v>128.35</v>
      </c>
      <c r="BJ382" s="1">
        <v>130.79</v>
      </c>
      <c r="BK382" s="1">
        <v>124.07</v>
      </c>
      <c r="BL382" s="1">
        <v>124.46</v>
      </c>
      <c r="BN382" s="1">
        <v>124.33</v>
      </c>
    </row>
    <row r="383" spans="1:66" x14ac:dyDescent="0.3">
      <c r="A383" s="2"/>
      <c r="C383" s="14" t="str">
        <f t="shared" si="6"/>
        <v>202410</v>
      </c>
      <c r="D383" s="3">
        <v>45581</v>
      </c>
      <c r="E383" s="21">
        <v>2228.6</v>
      </c>
      <c r="F383" s="21">
        <v>2166.56</v>
      </c>
      <c r="G383" s="21">
        <v>2199.59</v>
      </c>
      <c r="H383" s="21">
        <v>2259.81</v>
      </c>
      <c r="I383" s="21">
        <v>2116.36</v>
      </c>
      <c r="J383" s="21">
        <v>2107.2600000000002</v>
      </c>
      <c r="K383" s="21">
        <v>2041.51</v>
      </c>
      <c r="L383" s="21">
        <v>1933.6</v>
      </c>
      <c r="M383" s="21">
        <v>2005.77</v>
      </c>
      <c r="N383" s="21">
        <v>2045.8</v>
      </c>
      <c r="O383" s="21">
        <v>2112.29</v>
      </c>
      <c r="P383" s="21">
        <v>2060.65</v>
      </c>
      <c r="Q383" s="21">
        <v>6639.6</v>
      </c>
      <c r="R383" s="20">
        <v>118.44</v>
      </c>
      <c r="S383" s="20">
        <v>125.22</v>
      </c>
      <c r="T383" s="21">
        <v>129.08000000000001</v>
      </c>
      <c r="V383" s="1">
        <v>121.57</v>
      </c>
      <c r="W383" s="1">
        <v>129.55000000000001</v>
      </c>
      <c r="X383" s="1">
        <v>122.83</v>
      </c>
      <c r="Y383" s="1">
        <v>127.31</v>
      </c>
      <c r="Z383" s="1">
        <v>128.1</v>
      </c>
      <c r="AA383" s="1">
        <v>122.2</v>
      </c>
      <c r="AB383" s="1">
        <v>121.17</v>
      </c>
      <c r="AC383" s="1">
        <v>120.82</v>
      </c>
      <c r="AE383" s="1">
        <v>131.29</v>
      </c>
      <c r="AF383" s="1">
        <v>134.69999999999999</v>
      </c>
      <c r="AG383" s="1">
        <v>130.83000000000001</v>
      </c>
      <c r="AQ383" s="1">
        <v>3633.41</v>
      </c>
      <c r="AT383" s="1">
        <v>3406.32</v>
      </c>
      <c r="AU383" s="1">
        <v>3406.32</v>
      </c>
      <c r="AV383" s="1">
        <v>30</v>
      </c>
      <c r="AW383" s="1">
        <v>2869.7</v>
      </c>
      <c r="AX383" s="1">
        <v>128.84</v>
      </c>
      <c r="AY383" s="1">
        <v>3274.1</v>
      </c>
      <c r="AZ383" s="1">
        <v>3568.81</v>
      </c>
      <c r="BA383" s="1">
        <v>139.12</v>
      </c>
      <c r="BB383" s="1">
        <v>139.69</v>
      </c>
      <c r="BC383" s="1">
        <v>137.97999999999999</v>
      </c>
      <c r="BD383" s="1">
        <v>138.77000000000001</v>
      </c>
      <c r="BE383" s="1">
        <v>133.43</v>
      </c>
      <c r="BF383" s="1">
        <v>135.44999999999999</v>
      </c>
      <c r="BG383" s="1">
        <v>132.02000000000001</v>
      </c>
      <c r="BH383" s="1">
        <v>122.75</v>
      </c>
      <c r="BI383" s="1">
        <v>128.35</v>
      </c>
      <c r="BL383" s="1">
        <v>123.21</v>
      </c>
      <c r="BN383" s="1">
        <v>123.67</v>
      </c>
    </row>
    <row r="384" spans="1:66" x14ac:dyDescent="0.3">
      <c r="A384" s="2"/>
      <c r="C384" s="14" t="str">
        <f t="shared" si="6"/>
        <v>202410</v>
      </c>
      <c r="D384" s="3">
        <v>45580</v>
      </c>
      <c r="E384" s="21">
        <v>2233.2399999999998</v>
      </c>
      <c r="F384" s="21">
        <v>2152.75</v>
      </c>
      <c r="G384" s="21">
        <v>2187.1999999999998</v>
      </c>
      <c r="H384" s="21">
        <v>2228.5</v>
      </c>
      <c r="I384" s="21">
        <v>2116.36</v>
      </c>
      <c r="J384" s="21">
        <v>2146.0500000000002</v>
      </c>
      <c r="K384" s="21">
        <v>2041.51</v>
      </c>
      <c r="L384" s="21">
        <v>1983.38</v>
      </c>
      <c r="M384" s="21">
        <v>2000.93</v>
      </c>
      <c r="N384" s="21">
        <v>2041.13</v>
      </c>
      <c r="O384" s="21">
        <v>2131.9499999999998</v>
      </c>
      <c r="P384" s="21">
        <v>2060.65</v>
      </c>
      <c r="Q384" s="21">
        <v>6664.6</v>
      </c>
      <c r="R384" s="20">
        <v>118.19</v>
      </c>
      <c r="S384" s="20">
        <v>123.9</v>
      </c>
      <c r="T384" s="21">
        <v>128.24</v>
      </c>
      <c r="V384" s="1">
        <v>121.13</v>
      </c>
      <c r="W384" s="1">
        <v>129.02000000000001</v>
      </c>
      <c r="X384" s="1">
        <v>122.28</v>
      </c>
      <c r="Y384" s="1">
        <v>125.83</v>
      </c>
      <c r="Z384" s="1">
        <v>126.71</v>
      </c>
      <c r="AA384" s="1">
        <v>120.89</v>
      </c>
      <c r="AB384" s="1">
        <v>121.06</v>
      </c>
      <c r="AC384" s="1">
        <v>122.05</v>
      </c>
      <c r="AE384" s="1">
        <v>130.94</v>
      </c>
      <c r="AF384" s="1">
        <v>134.69999999999999</v>
      </c>
      <c r="AG384" s="1">
        <v>129.84</v>
      </c>
      <c r="AI384" s="1">
        <v>30</v>
      </c>
      <c r="AN384" s="1">
        <v>3317.29</v>
      </c>
      <c r="AT384" s="1">
        <v>3406.32</v>
      </c>
      <c r="AU384" s="1">
        <v>3406.32</v>
      </c>
      <c r="AW384" s="1">
        <v>2800.75</v>
      </c>
      <c r="AX384" s="1">
        <v>128.84</v>
      </c>
      <c r="AY384" s="1">
        <v>2952.14</v>
      </c>
      <c r="AZ384" s="1">
        <v>3597.07</v>
      </c>
      <c r="BA384" s="1">
        <v>137.41</v>
      </c>
      <c r="BB384" s="1">
        <v>138.99</v>
      </c>
      <c r="BC384" s="1">
        <v>138.26</v>
      </c>
      <c r="BD384" s="1">
        <v>138.71</v>
      </c>
      <c r="BE384" s="1">
        <v>134.91</v>
      </c>
      <c r="BF384" s="1">
        <v>135.44999999999999</v>
      </c>
      <c r="BG384" s="1">
        <v>132.02000000000001</v>
      </c>
      <c r="BH384" s="1">
        <v>124.01</v>
      </c>
      <c r="BI384" s="1">
        <v>127.98</v>
      </c>
      <c r="BJ384" s="1">
        <v>130.86000000000001</v>
      </c>
      <c r="BL384" s="1">
        <v>122.97</v>
      </c>
      <c r="BN384" s="1">
        <v>123.01</v>
      </c>
    </row>
    <row r="385" spans="1:66" x14ac:dyDescent="0.3">
      <c r="A385" s="2"/>
      <c r="C385" s="14" t="str">
        <f t="shared" si="6"/>
        <v>202410</v>
      </c>
      <c r="D385" s="3">
        <v>45579</v>
      </c>
      <c r="E385" s="21">
        <v>2238.5500000000002</v>
      </c>
      <c r="F385" s="21">
        <v>2184.7199999999998</v>
      </c>
      <c r="G385" s="21">
        <v>2199.59</v>
      </c>
      <c r="H385" s="21">
        <v>2225.5500000000002</v>
      </c>
      <c r="I385" s="21">
        <v>2110.41</v>
      </c>
      <c r="J385" s="21">
        <v>2144.1799999999998</v>
      </c>
      <c r="K385" s="21">
        <v>2047.95</v>
      </c>
      <c r="L385" s="21">
        <v>2004.97</v>
      </c>
      <c r="M385" s="21">
        <v>1971.28</v>
      </c>
      <c r="N385" s="21">
        <v>2027.61</v>
      </c>
      <c r="O385" s="21">
        <v>2163.11</v>
      </c>
      <c r="P385" s="21">
        <v>2076.16</v>
      </c>
      <c r="Q385" s="21">
        <v>6664.6</v>
      </c>
      <c r="R385" s="20">
        <v>117.69</v>
      </c>
      <c r="S385" s="20">
        <v>124.23</v>
      </c>
      <c r="T385" s="21">
        <v>128.22999999999999</v>
      </c>
      <c r="V385" s="1">
        <v>121.57</v>
      </c>
      <c r="W385" s="1">
        <v>129.66999999999999</v>
      </c>
      <c r="X385" s="1">
        <v>122.83</v>
      </c>
      <c r="Y385" s="1">
        <v>126.9</v>
      </c>
      <c r="Z385" s="1">
        <v>126.43</v>
      </c>
      <c r="AA385" s="1">
        <v>120.89</v>
      </c>
      <c r="AB385" s="1">
        <v>121.44</v>
      </c>
      <c r="AC385" s="1">
        <v>122.41</v>
      </c>
      <c r="AE385" s="1">
        <v>131.43</v>
      </c>
      <c r="AF385" s="1">
        <v>136.5</v>
      </c>
      <c r="AG385" s="1">
        <v>129.87</v>
      </c>
      <c r="AT385" s="1">
        <v>3406.32</v>
      </c>
      <c r="AU385" s="1">
        <v>3406.32</v>
      </c>
      <c r="AW385" s="1">
        <v>2725.05</v>
      </c>
      <c r="AX385" s="1">
        <v>128.97999999999999</v>
      </c>
      <c r="AY385" s="1">
        <v>2952.14</v>
      </c>
      <c r="AZ385" s="1">
        <v>3597.07</v>
      </c>
      <c r="BA385" s="1">
        <v>134.25</v>
      </c>
      <c r="BB385" s="1">
        <v>139.34</v>
      </c>
      <c r="BC385" s="1">
        <v>136.15</v>
      </c>
      <c r="BD385" s="1">
        <v>138.87</v>
      </c>
      <c r="BE385" s="1">
        <v>133.55000000000001</v>
      </c>
      <c r="BF385" s="1">
        <v>135.24</v>
      </c>
      <c r="BG385" s="1">
        <v>132.21</v>
      </c>
      <c r="BH385" s="1">
        <v>123.91</v>
      </c>
      <c r="BI385" s="1">
        <v>128.35</v>
      </c>
      <c r="BJ385" s="1">
        <v>131.08000000000001</v>
      </c>
      <c r="BL385" s="1">
        <v>123.72</v>
      </c>
      <c r="BN385" s="1">
        <v>123.01</v>
      </c>
    </row>
    <row r="386" spans="1:66" x14ac:dyDescent="0.3">
      <c r="A386" s="2"/>
      <c r="C386" s="14" t="str">
        <f t="shared" si="6"/>
        <v>202410</v>
      </c>
      <c r="D386" s="3">
        <v>45576</v>
      </c>
      <c r="E386" s="21">
        <v>2238.5500000000002</v>
      </c>
      <c r="F386" s="21">
        <v>2184.27</v>
      </c>
      <c r="G386" s="21">
        <v>2199.59</v>
      </c>
      <c r="H386" s="21">
        <v>2227.4899999999998</v>
      </c>
      <c r="I386" s="21">
        <v>2108.4299999999998</v>
      </c>
      <c r="J386" s="21">
        <v>2132.9299999999998</v>
      </c>
      <c r="K386" s="21">
        <v>2041.51</v>
      </c>
      <c r="L386" s="21">
        <v>2005.94</v>
      </c>
      <c r="M386" s="21">
        <v>2000.02</v>
      </c>
      <c r="N386" s="21">
        <v>2026.26</v>
      </c>
      <c r="O386" s="21">
        <v>2133.46</v>
      </c>
      <c r="P386" s="21">
        <v>2068.9699999999998</v>
      </c>
      <c r="Q386" s="21">
        <v>6689.6</v>
      </c>
      <c r="R386" s="20">
        <v>117.69</v>
      </c>
      <c r="S386" s="20">
        <v>124.27</v>
      </c>
      <c r="T386" s="21">
        <v>128.5</v>
      </c>
      <c r="V386" s="1">
        <v>121.05</v>
      </c>
      <c r="W386" s="1">
        <v>130.16999999999999</v>
      </c>
      <c r="X386" s="1">
        <v>122.56</v>
      </c>
      <c r="Y386" s="1">
        <v>127.95</v>
      </c>
      <c r="Z386" s="1">
        <v>128.88999999999999</v>
      </c>
      <c r="AA386" s="1">
        <v>122</v>
      </c>
      <c r="AB386" s="1">
        <v>121.13</v>
      </c>
      <c r="AC386" s="1">
        <v>121.49</v>
      </c>
      <c r="AE386" s="1">
        <v>130.99</v>
      </c>
      <c r="AF386" s="1">
        <v>138.87</v>
      </c>
      <c r="AG386" s="1">
        <v>130.76</v>
      </c>
      <c r="AW386" s="1">
        <v>2649.36</v>
      </c>
      <c r="AX386" s="1">
        <v>127.9</v>
      </c>
      <c r="AY386" s="1">
        <v>2952.14</v>
      </c>
      <c r="AZ386" s="1">
        <v>3597.07</v>
      </c>
      <c r="BA386" s="1">
        <v>135.81</v>
      </c>
      <c r="BB386" s="1">
        <v>139.72999999999999</v>
      </c>
      <c r="BC386" s="1">
        <v>137.03</v>
      </c>
      <c r="BD386" s="1">
        <v>140.01</v>
      </c>
      <c r="BE386" s="1">
        <v>134.47999999999999</v>
      </c>
      <c r="BF386" s="1">
        <v>135.24</v>
      </c>
      <c r="BG386" s="1">
        <v>131.66999999999999</v>
      </c>
      <c r="BH386" s="1">
        <v>123.91</v>
      </c>
      <c r="BI386" s="1">
        <v>128.35</v>
      </c>
      <c r="BJ386" s="1">
        <v>131.97</v>
      </c>
      <c r="BL386" s="1">
        <v>125.55</v>
      </c>
      <c r="BN386" s="1">
        <v>124.34</v>
      </c>
    </row>
    <row r="387" spans="1:66" x14ac:dyDescent="0.3">
      <c r="A387" s="2"/>
      <c r="C387" s="14" t="str">
        <f t="shared" si="6"/>
        <v>202410</v>
      </c>
      <c r="D387" s="3">
        <v>45575</v>
      </c>
      <c r="E387" s="21">
        <v>2238.5500000000002</v>
      </c>
      <c r="F387" s="21">
        <v>2170.7600000000002</v>
      </c>
      <c r="G387" s="21">
        <v>2199.59</v>
      </c>
      <c r="H387" s="21">
        <v>2230.3200000000002</v>
      </c>
      <c r="I387" s="21">
        <v>2108.4299999999998</v>
      </c>
      <c r="J387" s="21">
        <v>2137.9299999999998</v>
      </c>
      <c r="K387" s="21">
        <v>2041.51</v>
      </c>
      <c r="L387" s="21">
        <v>2004.95</v>
      </c>
      <c r="M387" s="21">
        <v>1984.99</v>
      </c>
      <c r="N387" s="21">
        <v>2065.63</v>
      </c>
      <c r="O387" s="21">
        <v>2164.21</v>
      </c>
      <c r="P387" s="21">
        <v>2068.9699999999998</v>
      </c>
      <c r="Q387" s="21">
        <v>6639.6</v>
      </c>
      <c r="R387" s="20">
        <v>117.69</v>
      </c>
      <c r="S387" s="20">
        <v>124.8</v>
      </c>
      <c r="T387" s="21">
        <v>127.99</v>
      </c>
      <c r="V387" s="1">
        <v>120.91</v>
      </c>
      <c r="W387" s="1">
        <v>130.30000000000001</v>
      </c>
      <c r="X387" s="1">
        <v>121.39</v>
      </c>
      <c r="Y387" s="1">
        <v>128.84</v>
      </c>
      <c r="Z387" s="1">
        <v>128.72</v>
      </c>
      <c r="AA387" s="1">
        <v>122</v>
      </c>
      <c r="AB387" s="1">
        <v>120.74</v>
      </c>
      <c r="AC387" s="1">
        <v>121.16</v>
      </c>
      <c r="AE387" s="1">
        <v>130.97999999999999</v>
      </c>
      <c r="AF387" s="1">
        <v>138.87</v>
      </c>
      <c r="AG387" s="1">
        <v>130.69999999999999</v>
      </c>
      <c r="AI387" s="1">
        <v>30</v>
      </c>
      <c r="AN387" s="1">
        <v>3640.73</v>
      </c>
      <c r="AW387" s="1">
        <v>2649.36</v>
      </c>
      <c r="AX387" s="1">
        <v>128.88</v>
      </c>
      <c r="AY387" s="1">
        <v>2952.14</v>
      </c>
      <c r="BA387" s="1">
        <v>136.43</v>
      </c>
      <c r="BB387" s="1">
        <v>140.13</v>
      </c>
      <c r="BC387" s="1">
        <v>137.35</v>
      </c>
      <c r="BD387" s="1">
        <v>139.13</v>
      </c>
      <c r="BE387" s="1">
        <v>134.47</v>
      </c>
      <c r="BF387" s="1">
        <v>136.12</v>
      </c>
      <c r="BG387" s="1">
        <v>130.66999999999999</v>
      </c>
      <c r="BH387" s="1">
        <v>122.68</v>
      </c>
      <c r="BI387" s="1">
        <v>127.48</v>
      </c>
      <c r="BJ387" s="1">
        <v>134.03</v>
      </c>
      <c r="BL387" s="1">
        <v>125.75</v>
      </c>
      <c r="BN387" s="1">
        <v>124.34</v>
      </c>
    </row>
    <row r="388" spans="1:66" x14ac:dyDescent="0.3">
      <c r="A388" s="2"/>
      <c r="C388" s="14" t="str">
        <f t="shared" si="6"/>
        <v>202410</v>
      </c>
      <c r="D388" s="3">
        <v>45574</v>
      </c>
      <c r="E388" s="21">
        <v>2223.69</v>
      </c>
      <c r="F388" s="21">
        <v>2173.16</v>
      </c>
      <c r="G388" s="21">
        <v>2209.4899999999998</v>
      </c>
      <c r="H388" s="21">
        <v>2243.48</v>
      </c>
      <c r="I388" s="21">
        <v>2108.4299999999998</v>
      </c>
      <c r="J388" s="21">
        <v>2125.31</v>
      </c>
      <c r="K388" s="21">
        <v>2041.51</v>
      </c>
      <c r="L388" s="21">
        <v>1968.89</v>
      </c>
      <c r="M388" s="21">
        <v>1999.52</v>
      </c>
      <c r="N388" s="21">
        <v>2075.54</v>
      </c>
      <c r="O388" s="21">
        <v>2157.0700000000002</v>
      </c>
      <c r="P388" s="21">
        <v>2068.9699999999998</v>
      </c>
      <c r="Q388" s="21">
        <v>6639.6</v>
      </c>
      <c r="R388" s="20">
        <v>117.69</v>
      </c>
      <c r="S388" s="20">
        <v>123.94</v>
      </c>
      <c r="T388" s="21">
        <v>127.48</v>
      </c>
      <c r="V388" s="1">
        <v>121.89</v>
      </c>
      <c r="W388" s="1">
        <v>130.16999999999999</v>
      </c>
      <c r="X388" s="1">
        <v>120.96</v>
      </c>
      <c r="Y388" s="1">
        <v>128.47999999999999</v>
      </c>
      <c r="Z388" s="1">
        <v>128.72</v>
      </c>
      <c r="AA388" s="1">
        <v>122</v>
      </c>
      <c r="AB388" s="1">
        <v>120.07</v>
      </c>
      <c r="AC388" s="1">
        <v>120.82</v>
      </c>
      <c r="AE388" s="1">
        <v>130.35</v>
      </c>
      <c r="AF388" s="1">
        <v>138.87</v>
      </c>
      <c r="AG388" s="1">
        <v>131.61000000000001</v>
      </c>
      <c r="AI388" s="1">
        <v>30</v>
      </c>
      <c r="AN388" s="1">
        <v>3640.73</v>
      </c>
      <c r="AS388" s="1">
        <v>3229.69</v>
      </c>
      <c r="AW388" s="1">
        <v>2573.66</v>
      </c>
      <c r="AX388" s="1">
        <v>132.9</v>
      </c>
      <c r="BA388" s="1">
        <v>136.41999999999999</v>
      </c>
      <c r="BB388" s="1">
        <v>139.66999999999999</v>
      </c>
      <c r="BC388" s="1">
        <v>138.59</v>
      </c>
      <c r="BD388" s="1">
        <v>139.26</v>
      </c>
      <c r="BE388" s="1">
        <v>134.47</v>
      </c>
      <c r="BF388" s="1">
        <v>133.74</v>
      </c>
      <c r="BG388" s="1">
        <v>131.41</v>
      </c>
      <c r="BH388" s="1">
        <v>123.41</v>
      </c>
      <c r="BI388" s="1">
        <v>127.48</v>
      </c>
      <c r="BJ388" s="1">
        <v>134.21</v>
      </c>
      <c r="BL388" s="1">
        <v>125.75</v>
      </c>
      <c r="BN388" s="1">
        <v>125</v>
      </c>
    </row>
    <row r="389" spans="1:66" x14ac:dyDescent="0.3">
      <c r="A389" s="2"/>
      <c r="C389" s="14" t="str">
        <f t="shared" si="6"/>
        <v>202410</v>
      </c>
      <c r="D389" s="3">
        <v>45573</v>
      </c>
      <c r="E389" s="21">
        <v>2223.69</v>
      </c>
      <c r="F389" s="21">
        <v>2136.5300000000002</v>
      </c>
      <c r="G389" s="21">
        <v>2197.11</v>
      </c>
      <c r="H389" s="21">
        <v>2268.08</v>
      </c>
      <c r="I389" s="21">
        <v>2108.4299999999998</v>
      </c>
      <c r="J389" s="21">
        <v>2113.54</v>
      </c>
      <c r="K389" s="21">
        <v>2041.51</v>
      </c>
      <c r="L389" s="21">
        <v>1917.93</v>
      </c>
      <c r="M389" s="21">
        <v>2021.48</v>
      </c>
      <c r="N389" s="21">
        <v>2097.2199999999998</v>
      </c>
      <c r="O389" s="21">
        <v>2156.5100000000002</v>
      </c>
      <c r="P389" s="21">
        <v>2068.9699999999998</v>
      </c>
      <c r="Q389" s="21">
        <v>6614.6</v>
      </c>
      <c r="R389" s="20">
        <v>117.69</v>
      </c>
      <c r="S389" s="20">
        <v>123.94</v>
      </c>
      <c r="T389" s="21">
        <v>127.08</v>
      </c>
      <c r="V389" s="1">
        <v>122.55</v>
      </c>
      <c r="W389" s="1">
        <v>130.30000000000001</v>
      </c>
      <c r="X389" s="1">
        <v>120.96</v>
      </c>
      <c r="Y389" s="1">
        <v>127.95</v>
      </c>
      <c r="Z389" s="1">
        <v>129.72</v>
      </c>
      <c r="AA389" s="1">
        <v>121.84</v>
      </c>
      <c r="AB389" s="1">
        <v>120.5</v>
      </c>
      <c r="AC389" s="1">
        <v>122.93</v>
      </c>
      <c r="AE389" s="1">
        <v>130.6</v>
      </c>
      <c r="AF389" s="1">
        <v>139.18</v>
      </c>
      <c r="AG389" s="1">
        <v>130.99</v>
      </c>
      <c r="AP389" s="1">
        <v>3530</v>
      </c>
      <c r="AS389" s="1">
        <v>3229.69</v>
      </c>
      <c r="AW389" s="1">
        <v>2573.66</v>
      </c>
      <c r="AX389" s="1">
        <v>133.30000000000001</v>
      </c>
      <c r="BA389" s="1">
        <v>136.41999999999999</v>
      </c>
      <c r="BB389" s="1">
        <v>139.35</v>
      </c>
      <c r="BC389" s="1">
        <v>137.32</v>
      </c>
      <c r="BD389" s="1">
        <v>139.4</v>
      </c>
      <c r="BE389" s="1">
        <v>133.76</v>
      </c>
      <c r="BF389" s="1">
        <v>132.74</v>
      </c>
      <c r="BG389" s="1">
        <v>131.36000000000001</v>
      </c>
      <c r="BH389" s="1">
        <v>123.54</v>
      </c>
      <c r="BI389" s="1">
        <v>127.31</v>
      </c>
      <c r="BJ389" s="1">
        <v>133.30000000000001</v>
      </c>
      <c r="BK389" s="1">
        <v>125.07</v>
      </c>
      <c r="BL389" s="1">
        <v>125.35</v>
      </c>
      <c r="BN389" s="1">
        <v>125</v>
      </c>
    </row>
    <row r="390" spans="1:66" x14ac:dyDescent="0.3">
      <c r="A390" s="2"/>
      <c r="C390" s="14" t="str">
        <f t="shared" ref="C390:C453" si="7">YEAR(D390)&amp;MONTH(D390)</f>
        <v>202410</v>
      </c>
      <c r="D390" s="3">
        <v>45572</v>
      </c>
      <c r="E390" s="21">
        <v>2231.15</v>
      </c>
      <c r="F390" s="21">
        <v>2136.5300000000002</v>
      </c>
      <c r="G390" s="21">
        <v>2197.11</v>
      </c>
      <c r="H390" s="21">
        <v>2299.7399999999998</v>
      </c>
      <c r="I390" s="21">
        <v>2108.4299999999998</v>
      </c>
      <c r="J390" s="21">
        <v>2134.71</v>
      </c>
      <c r="K390" s="21">
        <v>2041.51</v>
      </c>
      <c r="L390" s="21">
        <v>1960.73</v>
      </c>
      <c r="M390" s="21">
        <v>2072.14</v>
      </c>
      <c r="N390" s="21">
        <v>2085.0100000000002</v>
      </c>
      <c r="O390" s="21">
        <v>2153.27</v>
      </c>
      <c r="P390" s="21">
        <v>2068.9699999999998</v>
      </c>
      <c r="Q390" s="21">
        <v>6589.83</v>
      </c>
      <c r="R390" s="20">
        <v>118.69</v>
      </c>
      <c r="S390" s="20">
        <v>123.91</v>
      </c>
      <c r="T390" s="21">
        <v>126.78</v>
      </c>
      <c r="V390" s="1">
        <v>122.79</v>
      </c>
      <c r="W390" s="1">
        <v>130.63999999999999</v>
      </c>
      <c r="X390" s="1">
        <v>121.71</v>
      </c>
      <c r="Y390" s="1">
        <v>127.98</v>
      </c>
      <c r="Z390" s="1">
        <v>129.38999999999999</v>
      </c>
      <c r="AA390" s="1">
        <v>126.2</v>
      </c>
      <c r="AB390" s="1">
        <v>121.07</v>
      </c>
      <c r="AC390" s="1">
        <v>123.07</v>
      </c>
      <c r="AE390" s="1">
        <v>131.1</v>
      </c>
      <c r="AF390" s="1">
        <v>137.84</v>
      </c>
      <c r="AG390" s="1">
        <v>130.26</v>
      </c>
      <c r="AP390" s="1">
        <v>3530</v>
      </c>
      <c r="AQ390" s="1">
        <v>3280.16</v>
      </c>
      <c r="AS390" s="1">
        <v>3229.69</v>
      </c>
      <c r="AU390" s="1">
        <v>3497.15</v>
      </c>
      <c r="AX390" s="1">
        <v>130.04</v>
      </c>
      <c r="BA390" s="1">
        <v>136.9</v>
      </c>
      <c r="BB390" s="1">
        <v>140.32</v>
      </c>
      <c r="BC390" s="1">
        <v>137.26</v>
      </c>
      <c r="BD390" s="1">
        <v>139.69999999999999</v>
      </c>
      <c r="BE390" s="1">
        <v>134.62</v>
      </c>
      <c r="BF390" s="1">
        <v>133.24</v>
      </c>
      <c r="BG390" s="1">
        <v>131.52000000000001</v>
      </c>
      <c r="BH390" s="1">
        <v>124.69</v>
      </c>
      <c r="BI390" s="1">
        <v>127.35</v>
      </c>
      <c r="BJ390" s="1">
        <v>133.28</v>
      </c>
      <c r="BK390" s="1">
        <v>125.07</v>
      </c>
      <c r="BL390" s="1">
        <v>125.56</v>
      </c>
      <c r="BN390" s="1">
        <v>125</v>
      </c>
    </row>
    <row r="391" spans="1:66" x14ac:dyDescent="0.3">
      <c r="A391" s="2"/>
      <c r="C391" s="14" t="str">
        <f t="shared" si="7"/>
        <v>202410</v>
      </c>
      <c r="D391" s="3">
        <v>45569</v>
      </c>
      <c r="E391" s="21">
        <v>2273.42</v>
      </c>
      <c r="F391" s="21">
        <v>2132.9299999999998</v>
      </c>
      <c r="G391" s="21">
        <v>2197.11</v>
      </c>
      <c r="H391" s="21">
        <v>2311.3200000000002</v>
      </c>
      <c r="I391" s="21">
        <v>2108.4299999999998</v>
      </c>
      <c r="J391" s="21">
        <v>2134.71</v>
      </c>
      <c r="K391" s="21">
        <v>2041.51</v>
      </c>
      <c r="L391" s="21">
        <v>2002.91</v>
      </c>
      <c r="M391" s="21">
        <v>2115.39</v>
      </c>
      <c r="N391" s="21">
        <v>2096.14</v>
      </c>
      <c r="O391" s="21">
        <v>2154.94</v>
      </c>
      <c r="P391" s="21">
        <v>2068.9699999999998</v>
      </c>
      <c r="Q391" s="21">
        <v>6589.83</v>
      </c>
      <c r="R391" s="20">
        <v>119.19</v>
      </c>
      <c r="S391" s="20">
        <v>124.91</v>
      </c>
      <c r="T391" s="21">
        <v>127.45</v>
      </c>
      <c r="V391" s="1">
        <v>122.67</v>
      </c>
      <c r="W391" s="1">
        <v>130.05000000000001</v>
      </c>
      <c r="X391" s="1">
        <v>121.71</v>
      </c>
      <c r="Y391" s="1">
        <v>129.08000000000001</v>
      </c>
      <c r="Z391" s="1">
        <v>129.38999999999999</v>
      </c>
      <c r="AA391" s="1">
        <v>126.81</v>
      </c>
      <c r="AB391" s="1">
        <v>121.07</v>
      </c>
      <c r="AC391" s="1">
        <v>122.49</v>
      </c>
      <c r="AE391" s="1">
        <v>131.1</v>
      </c>
      <c r="AF391" s="1">
        <v>137.96</v>
      </c>
      <c r="AG391" s="1">
        <v>130.09</v>
      </c>
      <c r="AN391" s="1">
        <v>3179.23</v>
      </c>
      <c r="AP391" s="1">
        <v>3530</v>
      </c>
      <c r="AQ391" s="1">
        <v>3280.16</v>
      </c>
      <c r="AS391" s="1">
        <v>3229.69</v>
      </c>
      <c r="AT391" s="1">
        <v>2932.84</v>
      </c>
      <c r="AU391" s="1">
        <v>3497.15</v>
      </c>
      <c r="AX391" s="1">
        <v>128.94999999999999</v>
      </c>
      <c r="AY391" s="1">
        <v>2957.19</v>
      </c>
      <c r="BA391" s="1">
        <v>138.37</v>
      </c>
      <c r="BB391" s="1">
        <v>140.51</v>
      </c>
      <c r="BC391" s="1">
        <v>137.96</v>
      </c>
      <c r="BD391" s="1">
        <v>141.13999999999999</v>
      </c>
      <c r="BE391" s="1">
        <v>135.09</v>
      </c>
      <c r="BF391" s="1">
        <v>134.74</v>
      </c>
      <c r="BG391" s="1">
        <v>132.04</v>
      </c>
      <c r="BH391" s="1">
        <v>124.1</v>
      </c>
      <c r="BI391" s="1">
        <v>127.35</v>
      </c>
      <c r="BJ391" s="1">
        <v>133.43</v>
      </c>
      <c r="BK391" s="1">
        <v>125.07</v>
      </c>
      <c r="BL391" s="1">
        <v>125.55</v>
      </c>
      <c r="BN391" s="1">
        <v>125</v>
      </c>
    </row>
    <row r="392" spans="1:66" x14ac:dyDescent="0.3">
      <c r="A392" s="2"/>
      <c r="C392" s="14" t="str">
        <f t="shared" si="7"/>
        <v>202410</v>
      </c>
      <c r="D392" s="3">
        <v>45568</v>
      </c>
      <c r="E392" s="21">
        <v>2285.85</v>
      </c>
      <c r="F392" s="21">
        <v>2141.04</v>
      </c>
      <c r="G392" s="21">
        <v>2197.11</v>
      </c>
      <c r="H392" s="21">
        <v>2346.14</v>
      </c>
      <c r="I392" s="21">
        <v>2104.4699999999998</v>
      </c>
      <c r="J392" s="21">
        <v>2130.29</v>
      </c>
      <c r="K392" s="21">
        <v>2041.51</v>
      </c>
      <c r="L392" s="21">
        <v>2024.31</v>
      </c>
      <c r="M392" s="21">
        <v>2131.0500000000002</v>
      </c>
      <c r="N392" s="21">
        <v>2083.81</v>
      </c>
      <c r="O392" s="21">
        <v>2137.71</v>
      </c>
      <c r="P392" s="21">
        <v>2068.9699999999998</v>
      </c>
      <c r="Q392" s="21">
        <v>6564.83</v>
      </c>
      <c r="R392" s="20">
        <v>118.69</v>
      </c>
      <c r="S392" s="20">
        <v>124.91</v>
      </c>
      <c r="T392" s="21">
        <v>127.14</v>
      </c>
      <c r="V392" s="1">
        <v>122.71</v>
      </c>
      <c r="W392" s="1">
        <v>128.80000000000001</v>
      </c>
      <c r="X392" s="1">
        <v>121.71</v>
      </c>
      <c r="Y392" s="1">
        <v>127.95</v>
      </c>
      <c r="Z392" s="1">
        <v>128.88999999999999</v>
      </c>
      <c r="AA392" s="1">
        <v>126.68</v>
      </c>
      <c r="AB392" s="1">
        <v>121.07</v>
      </c>
      <c r="AC392" s="1">
        <v>123.79</v>
      </c>
      <c r="AE392" s="1">
        <v>130.6</v>
      </c>
      <c r="AF392" s="1">
        <v>137.13999999999999</v>
      </c>
      <c r="AG392" s="1">
        <v>130.1</v>
      </c>
      <c r="AN392" s="1">
        <v>3179.23</v>
      </c>
      <c r="AP392" s="1">
        <v>3530</v>
      </c>
      <c r="AQ392" s="1">
        <v>3280.16</v>
      </c>
      <c r="AS392" s="1">
        <v>3229.69</v>
      </c>
      <c r="AT392" s="1">
        <v>2932.84</v>
      </c>
      <c r="AU392" s="1">
        <v>3497.15</v>
      </c>
      <c r="AX392" s="1">
        <v>128.94</v>
      </c>
      <c r="AY392" s="1">
        <v>2957.19</v>
      </c>
      <c r="BA392" s="1">
        <v>135.21</v>
      </c>
      <c r="BB392" s="1">
        <v>139.69999999999999</v>
      </c>
      <c r="BC392" s="1">
        <v>138.19</v>
      </c>
      <c r="BD392" s="1">
        <v>140.16999999999999</v>
      </c>
      <c r="BE392" s="1">
        <v>135.09</v>
      </c>
      <c r="BF392" s="1">
        <v>134.74</v>
      </c>
      <c r="BG392" s="1">
        <v>131.87</v>
      </c>
      <c r="BH392" s="1">
        <v>125.44</v>
      </c>
      <c r="BI392" s="1">
        <v>127.11</v>
      </c>
      <c r="BJ392" s="1">
        <v>133.81</v>
      </c>
      <c r="BK392" s="1">
        <v>120.41</v>
      </c>
      <c r="BL392" s="1">
        <v>123.85</v>
      </c>
      <c r="BN392" s="1">
        <v>122.5</v>
      </c>
    </row>
    <row r="393" spans="1:66" x14ac:dyDescent="0.3">
      <c r="A393" s="2"/>
      <c r="C393" s="14" t="str">
        <f t="shared" si="7"/>
        <v>202410</v>
      </c>
      <c r="D393" s="3">
        <v>45567</v>
      </c>
      <c r="E393" s="21">
        <v>2285.85</v>
      </c>
      <c r="F393" s="21">
        <v>2141.04</v>
      </c>
      <c r="G393" s="21">
        <v>2197.11</v>
      </c>
      <c r="H393" s="21">
        <v>2361.61</v>
      </c>
      <c r="I393" s="21">
        <v>2104.4699999999998</v>
      </c>
      <c r="J393" s="21">
        <v>2142.48</v>
      </c>
      <c r="K393" s="21">
        <v>2041.51</v>
      </c>
      <c r="L393" s="21">
        <v>2024.31</v>
      </c>
      <c r="M393" s="21">
        <v>2114.85</v>
      </c>
      <c r="N393" s="21">
        <v>2092.62</v>
      </c>
      <c r="O393" s="21">
        <v>2131.1799999999998</v>
      </c>
      <c r="P393" s="21">
        <v>2068.9699999999998</v>
      </c>
      <c r="Q393" s="21">
        <v>6564.83</v>
      </c>
      <c r="R393" s="20">
        <v>118.19</v>
      </c>
      <c r="S393" s="20">
        <v>124.41</v>
      </c>
      <c r="T393" s="21">
        <v>125.99</v>
      </c>
      <c r="V393" s="1">
        <v>122.91</v>
      </c>
      <c r="W393" s="1">
        <v>129.18</v>
      </c>
      <c r="X393" s="1">
        <v>121.95</v>
      </c>
      <c r="Y393" s="1">
        <v>127.76</v>
      </c>
      <c r="Z393" s="1">
        <v>128.05000000000001</v>
      </c>
      <c r="AA393" s="1">
        <v>126.35</v>
      </c>
      <c r="AB393" s="1">
        <v>121.27</v>
      </c>
      <c r="AC393" s="1">
        <v>123.64</v>
      </c>
      <c r="AE393" s="1">
        <v>131.31</v>
      </c>
      <c r="AF393" s="1">
        <v>136.72999999999999</v>
      </c>
      <c r="AG393" s="1">
        <v>129.9</v>
      </c>
      <c r="AN393" s="1">
        <v>3179.23</v>
      </c>
      <c r="AP393" s="1">
        <v>3530</v>
      </c>
      <c r="AQ393" s="1">
        <v>3280.16</v>
      </c>
      <c r="AT393" s="1">
        <v>2932.84</v>
      </c>
      <c r="AU393" s="1">
        <v>3497.15</v>
      </c>
      <c r="AX393" s="1">
        <v>128.63999999999999</v>
      </c>
      <c r="AY393" s="1">
        <v>2957.19</v>
      </c>
      <c r="AZ393" s="1">
        <v>3280.16</v>
      </c>
      <c r="BA393" s="1">
        <v>133.38</v>
      </c>
      <c r="BB393" s="1">
        <v>139.41</v>
      </c>
      <c r="BC393" s="1">
        <v>136.72</v>
      </c>
      <c r="BD393" s="1">
        <v>139.52000000000001</v>
      </c>
      <c r="BE393" s="1">
        <v>135.58000000000001</v>
      </c>
      <c r="BF393" s="1">
        <v>134.24</v>
      </c>
      <c r="BG393" s="1">
        <v>131.27000000000001</v>
      </c>
      <c r="BH393" s="1">
        <v>125.44</v>
      </c>
      <c r="BI393" s="1">
        <v>127.11</v>
      </c>
      <c r="BJ393" s="1">
        <v>133.79</v>
      </c>
      <c r="BK393" s="1">
        <v>120.41</v>
      </c>
      <c r="BL393" s="1">
        <v>123.85</v>
      </c>
      <c r="BN393" s="1">
        <v>122.5</v>
      </c>
    </row>
    <row r="394" spans="1:66" x14ac:dyDescent="0.3">
      <c r="A394" s="2"/>
      <c r="C394" s="14" t="str">
        <f t="shared" si="7"/>
        <v>202410</v>
      </c>
      <c r="D394" s="3">
        <v>45566</v>
      </c>
      <c r="E394" s="21">
        <v>2285.85</v>
      </c>
      <c r="F394" s="21">
        <v>2141.04</v>
      </c>
      <c r="G394" s="21">
        <v>2197.11</v>
      </c>
      <c r="H394" s="21">
        <v>2445.16</v>
      </c>
      <c r="I394" s="21">
        <v>2104.4699999999998</v>
      </c>
      <c r="J394" s="21">
        <v>2150.94</v>
      </c>
      <c r="K394" s="21">
        <v>2041.51</v>
      </c>
      <c r="L394" s="21">
        <v>2076.56</v>
      </c>
      <c r="M394" s="21">
        <v>2099.6</v>
      </c>
      <c r="N394" s="21">
        <v>2082.2199999999998</v>
      </c>
      <c r="O394" s="21">
        <v>2091.2800000000002</v>
      </c>
      <c r="P394" s="21">
        <v>2068.9699999999998</v>
      </c>
      <c r="Q394" s="21">
        <v>6589.83</v>
      </c>
      <c r="R394" s="20">
        <v>120.19</v>
      </c>
      <c r="S394" s="20">
        <v>122.83</v>
      </c>
      <c r="T394" s="21">
        <v>125.82</v>
      </c>
      <c r="V394" s="1">
        <v>122.39</v>
      </c>
      <c r="X394" s="1">
        <v>123.93</v>
      </c>
      <c r="Y394" s="1">
        <v>126.78</v>
      </c>
      <c r="Z394" s="1">
        <v>127.22</v>
      </c>
      <c r="AA394" s="1">
        <v>127.02</v>
      </c>
      <c r="AB394" s="1">
        <v>121.95</v>
      </c>
      <c r="AC394" s="1">
        <v>123.19</v>
      </c>
      <c r="AE394" s="1">
        <v>131.69999999999999</v>
      </c>
      <c r="AF394" s="1">
        <v>136.77000000000001</v>
      </c>
      <c r="AG394" s="1">
        <v>129.81</v>
      </c>
      <c r="AN394" s="1">
        <v>3179.23</v>
      </c>
      <c r="AQ394" s="1">
        <v>3280.16</v>
      </c>
      <c r="AT394" s="1">
        <v>2932.84</v>
      </c>
      <c r="AU394" s="1">
        <v>3497.15</v>
      </c>
      <c r="AX394" s="1">
        <v>128.53</v>
      </c>
      <c r="AY394" s="1">
        <v>2957.19</v>
      </c>
      <c r="AZ394" s="1">
        <v>3280.16</v>
      </c>
      <c r="BA394" s="1">
        <v>132.13999999999999</v>
      </c>
      <c r="BB394" s="1">
        <v>138.86000000000001</v>
      </c>
      <c r="BC394" s="1">
        <v>135.63999999999999</v>
      </c>
      <c r="BD394" s="1">
        <v>139.44</v>
      </c>
      <c r="BE394" s="1">
        <v>136.22</v>
      </c>
      <c r="BF394" s="1">
        <v>135.72999999999999</v>
      </c>
      <c r="BG394" s="1">
        <v>131.87</v>
      </c>
      <c r="BH394" s="1">
        <v>125.44</v>
      </c>
      <c r="BI394" s="1">
        <v>127.23</v>
      </c>
      <c r="BJ394" s="1">
        <v>133.38</v>
      </c>
      <c r="BK394" s="1">
        <v>120.17</v>
      </c>
      <c r="BL394" s="1">
        <v>123.25</v>
      </c>
      <c r="BN394" s="1">
        <v>121.84</v>
      </c>
    </row>
    <row r="395" spans="1:66" x14ac:dyDescent="0.3">
      <c r="A395" s="2"/>
      <c r="C395" s="14" t="str">
        <f t="shared" si="7"/>
        <v>20249</v>
      </c>
      <c r="D395" s="3">
        <v>45565</v>
      </c>
      <c r="E395" s="21">
        <v>2299.75</v>
      </c>
      <c r="F395" s="21">
        <v>2151.79</v>
      </c>
      <c r="G395" s="21">
        <v>2198.89</v>
      </c>
      <c r="H395" s="21">
        <v>2427.12</v>
      </c>
      <c r="I395" s="21">
        <v>2106.17</v>
      </c>
      <c r="J395" s="21">
        <v>2124.5100000000002</v>
      </c>
      <c r="K395" s="21">
        <v>2042.25</v>
      </c>
      <c r="L395" s="21">
        <v>2083.9299999999998</v>
      </c>
      <c r="M395" s="21">
        <v>1994.33</v>
      </c>
      <c r="N395" s="21">
        <v>2037.73</v>
      </c>
      <c r="O395" s="21">
        <v>2028.71</v>
      </c>
      <c r="P395" s="21">
        <v>2052.88</v>
      </c>
      <c r="Q395" s="21">
        <v>6591.15</v>
      </c>
      <c r="R395" s="20">
        <v>120.21</v>
      </c>
      <c r="S395" s="20">
        <v>124.83</v>
      </c>
      <c r="T395" s="21">
        <v>125.89</v>
      </c>
      <c r="V395" s="1">
        <v>122.12</v>
      </c>
      <c r="X395" s="1">
        <v>122.72</v>
      </c>
      <c r="Y395" s="1">
        <v>126.79</v>
      </c>
      <c r="Z395" s="1">
        <v>127.23</v>
      </c>
      <c r="AA395" s="1">
        <v>123.96</v>
      </c>
      <c r="AB395" s="1">
        <v>121.96</v>
      </c>
      <c r="AC395" s="1">
        <v>121.84</v>
      </c>
      <c r="AE395" s="1">
        <v>131.38</v>
      </c>
      <c r="AF395" s="1">
        <v>134.37</v>
      </c>
      <c r="AG395" s="1">
        <v>131.74</v>
      </c>
      <c r="AN395" s="1">
        <v>3176.68</v>
      </c>
      <c r="AP395" s="1">
        <v>3605</v>
      </c>
      <c r="AV395" s="1">
        <v>30</v>
      </c>
      <c r="AW395" s="1">
        <v>2615.02</v>
      </c>
      <c r="AX395" s="1">
        <v>128.07</v>
      </c>
      <c r="AY395" s="1">
        <v>2954.81</v>
      </c>
      <c r="AZ395" s="1">
        <v>3277.52</v>
      </c>
      <c r="BA395" s="1">
        <v>134.31</v>
      </c>
      <c r="BB395" s="1">
        <v>138.44999999999999</v>
      </c>
      <c r="BC395" s="1">
        <v>136.77000000000001</v>
      </c>
      <c r="BD395" s="1">
        <v>139.9</v>
      </c>
      <c r="BE395" s="1">
        <v>136.28</v>
      </c>
      <c r="BF395" s="1">
        <v>135.76</v>
      </c>
      <c r="BG395" s="1">
        <v>131.91999999999999</v>
      </c>
      <c r="BH395" s="1">
        <v>124.81</v>
      </c>
      <c r="BI395" s="1">
        <v>127.13</v>
      </c>
      <c r="BJ395" s="1">
        <v>133.47</v>
      </c>
      <c r="BK395" s="1">
        <v>120.19</v>
      </c>
      <c r="BL395" s="1">
        <v>123.27</v>
      </c>
      <c r="BN395" s="1">
        <v>121.91</v>
      </c>
    </row>
    <row r="396" spans="1:66" x14ac:dyDescent="0.3">
      <c r="A396" s="2"/>
      <c r="C396" s="14" t="str">
        <f t="shared" si="7"/>
        <v>20249</v>
      </c>
      <c r="D396" s="3">
        <v>45562</v>
      </c>
      <c r="E396" s="21">
        <v>2239.8000000000002</v>
      </c>
      <c r="F396" s="21">
        <v>2181.54</v>
      </c>
      <c r="G396" s="21">
        <v>2174.1</v>
      </c>
      <c r="H396" s="21">
        <v>2364.41</v>
      </c>
      <c r="I396" s="21">
        <v>2098.2399999999998</v>
      </c>
      <c r="J396" s="21">
        <v>2131.1799999999998</v>
      </c>
      <c r="K396" s="21">
        <v>2042.25</v>
      </c>
      <c r="L396" s="21">
        <v>2043.08</v>
      </c>
      <c r="M396" s="21">
        <v>2028.37</v>
      </c>
      <c r="N396" s="21">
        <v>2030.4</v>
      </c>
      <c r="O396" s="21">
        <v>2067</v>
      </c>
      <c r="P396" s="21">
        <v>2052.88</v>
      </c>
      <c r="Q396" s="21">
        <v>6466.15</v>
      </c>
      <c r="R396" s="20">
        <v>119.21</v>
      </c>
      <c r="S396" s="20">
        <v>123.03</v>
      </c>
      <c r="T396" s="21">
        <v>125.82</v>
      </c>
      <c r="V396" s="1">
        <v>122.47</v>
      </c>
      <c r="X396" s="1">
        <v>122.11</v>
      </c>
      <c r="Y396" s="1">
        <v>126.27</v>
      </c>
      <c r="Z396" s="1">
        <v>126.91</v>
      </c>
      <c r="AA396" s="1">
        <v>123.49</v>
      </c>
      <c r="AB396" s="1">
        <v>121.71</v>
      </c>
      <c r="AE396" s="1">
        <v>130.63</v>
      </c>
      <c r="AF396" s="1">
        <v>136.33000000000001</v>
      </c>
      <c r="AG396" s="1">
        <v>129.49</v>
      </c>
      <c r="AP396" s="1">
        <v>3605</v>
      </c>
      <c r="AQ396" s="1">
        <v>3403.58</v>
      </c>
      <c r="AT396" s="1">
        <v>2591.77</v>
      </c>
      <c r="AV396" s="1">
        <v>30</v>
      </c>
      <c r="AW396" s="1">
        <v>2615.02</v>
      </c>
      <c r="AX396" s="1">
        <v>128.04</v>
      </c>
      <c r="AZ396" s="1">
        <v>3277.52</v>
      </c>
      <c r="BA396" s="1">
        <v>132.68</v>
      </c>
      <c r="BB396" s="1">
        <v>138.61000000000001</v>
      </c>
      <c r="BC396" s="1">
        <v>136.16999999999999</v>
      </c>
      <c r="BD396" s="1">
        <v>139.44999999999999</v>
      </c>
      <c r="BE396" s="1">
        <v>137.04</v>
      </c>
      <c r="BF396" s="1">
        <v>137.47</v>
      </c>
      <c r="BG396" s="1">
        <v>131.88999999999999</v>
      </c>
      <c r="BH396" s="1">
        <v>126.3</v>
      </c>
      <c r="BI396" s="1">
        <v>126.75</v>
      </c>
      <c r="BJ396" s="1">
        <v>133.41999999999999</v>
      </c>
      <c r="BK396" s="1">
        <v>119.94</v>
      </c>
      <c r="BL396" s="1">
        <v>121.47</v>
      </c>
      <c r="BN396" s="1">
        <v>121.25</v>
      </c>
    </row>
    <row r="397" spans="1:66" x14ac:dyDescent="0.3">
      <c r="A397" s="2"/>
      <c r="C397" s="14" t="str">
        <f t="shared" si="7"/>
        <v>20249</v>
      </c>
      <c r="D397" s="3">
        <v>45561</v>
      </c>
      <c r="E397" s="21">
        <v>2237.64</v>
      </c>
      <c r="F397" s="21">
        <v>2166.66</v>
      </c>
      <c r="G397" s="21">
        <v>2174.1</v>
      </c>
      <c r="H397" s="21">
        <v>2365.0500000000002</v>
      </c>
      <c r="I397" s="21">
        <v>2131.96</v>
      </c>
      <c r="J397" s="21">
        <v>2131.1799999999998</v>
      </c>
      <c r="K397" s="21">
        <v>2042.25</v>
      </c>
      <c r="L397" s="21">
        <v>2050.02</v>
      </c>
      <c r="M397" s="21">
        <v>2028.14</v>
      </c>
      <c r="N397" s="21">
        <v>2031.77</v>
      </c>
      <c r="O397" s="21">
        <v>2034.84</v>
      </c>
      <c r="P397" s="21">
        <v>2052.88</v>
      </c>
      <c r="Q397" s="21">
        <v>6466.15</v>
      </c>
      <c r="R397" s="20">
        <v>120.21</v>
      </c>
      <c r="S397" s="20">
        <v>123.77</v>
      </c>
      <c r="T397" s="21">
        <v>125.82</v>
      </c>
      <c r="V397" s="1">
        <v>123.02</v>
      </c>
      <c r="X397" s="1">
        <v>122.59</v>
      </c>
      <c r="Y397" s="1">
        <v>126.23</v>
      </c>
      <c r="Z397" s="1">
        <v>126.49</v>
      </c>
      <c r="AA397" s="1">
        <v>124.11</v>
      </c>
      <c r="AB397" s="1">
        <v>121.67</v>
      </c>
      <c r="AE397" s="1">
        <v>130.88</v>
      </c>
      <c r="AF397" s="1">
        <v>135.04</v>
      </c>
      <c r="AG397" s="1">
        <v>128.62</v>
      </c>
      <c r="AP397" s="1">
        <v>3605</v>
      </c>
      <c r="AQ397" s="1">
        <v>3403.58</v>
      </c>
      <c r="AT397" s="1">
        <v>2591.77</v>
      </c>
      <c r="AV397" s="1">
        <v>30</v>
      </c>
      <c r="AW397" s="1">
        <v>2615.02</v>
      </c>
      <c r="AX397" s="1">
        <v>128.29</v>
      </c>
      <c r="AY397" s="1">
        <v>3106.09</v>
      </c>
      <c r="AZ397" s="1">
        <v>3277.52</v>
      </c>
      <c r="BA397" s="1">
        <v>130.24</v>
      </c>
      <c r="BB397" s="1">
        <v>138.47</v>
      </c>
      <c r="BC397" s="1">
        <v>135.24</v>
      </c>
      <c r="BD397" s="1">
        <v>140.16</v>
      </c>
      <c r="BE397" s="1">
        <v>137.15</v>
      </c>
      <c r="BF397" s="1">
        <v>135.26</v>
      </c>
      <c r="BG397" s="1">
        <v>131.71</v>
      </c>
      <c r="BH397" s="1">
        <v>126.97</v>
      </c>
      <c r="BI397" s="1">
        <v>126.9</v>
      </c>
      <c r="BJ397" s="1">
        <v>133.61000000000001</v>
      </c>
      <c r="BK397" s="1">
        <v>119.57</v>
      </c>
      <c r="BL397" s="1">
        <v>121.38</v>
      </c>
      <c r="BN397" s="1">
        <v>120.09</v>
      </c>
    </row>
    <row r="398" spans="1:66" x14ac:dyDescent="0.3">
      <c r="A398" s="2"/>
      <c r="C398" s="14" t="str">
        <f t="shared" si="7"/>
        <v>20249</v>
      </c>
      <c r="D398" s="3">
        <v>45560</v>
      </c>
      <c r="E398" s="21">
        <v>2225.1999999999998</v>
      </c>
      <c r="F398" s="21">
        <v>2141.87</v>
      </c>
      <c r="G398" s="21">
        <v>2155.09</v>
      </c>
      <c r="H398" s="21">
        <v>2357.34</v>
      </c>
      <c r="I398" s="21">
        <v>2131.96</v>
      </c>
      <c r="J398" s="21">
        <v>2140.98</v>
      </c>
      <c r="K398" s="21">
        <v>2042.25</v>
      </c>
      <c r="L398" s="21">
        <v>2048.88</v>
      </c>
      <c r="M398" s="21">
        <v>2041.63</v>
      </c>
      <c r="N398" s="21">
        <v>2056.04</v>
      </c>
      <c r="O398" s="21">
        <v>2035.34</v>
      </c>
      <c r="P398" s="21">
        <v>2052.88</v>
      </c>
      <c r="Q398" s="21">
        <v>6466.15</v>
      </c>
      <c r="R398" s="20">
        <v>120.21</v>
      </c>
      <c r="S398" s="20">
        <v>123.6</v>
      </c>
      <c r="T398" s="21">
        <v>124.67</v>
      </c>
      <c r="V398" s="1">
        <v>122.58</v>
      </c>
      <c r="X398" s="1">
        <v>121.72</v>
      </c>
      <c r="Y398" s="1">
        <v>125.51</v>
      </c>
      <c r="Z398" s="1">
        <v>126.23</v>
      </c>
      <c r="AA398" s="1">
        <v>123.47</v>
      </c>
      <c r="AB398" s="1">
        <v>120.52</v>
      </c>
      <c r="AE398" s="1">
        <v>131.13</v>
      </c>
      <c r="AF398" s="1">
        <v>132.62</v>
      </c>
      <c r="AG398" s="1">
        <v>127.93</v>
      </c>
      <c r="AJ398" s="1">
        <v>30</v>
      </c>
      <c r="AP398" s="1">
        <v>3605</v>
      </c>
      <c r="AQ398" s="1">
        <v>3403.58</v>
      </c>
      <c r="AR398" s="1">
        <v>2875</v>
      </c>
      <c r="AT398" s="1">
        <v>2591.77</v>
      </c>
      <c r="AV398" s="1">
        <v>30</v>
      </c>
      <c r="AW398" s="1">
        <v>2615.02</v>
      </c>
      <c r="AX398" s="1">
        <v>128.6</v>
      </c>
      <c r="AY398" s="1">
        <v>3106.09</v>
      </c>
      <c r="BA398" s="1">
        <v>130.24</v>
      </c>
      <c r="BB398" s="1">
        <v>138.07</v>
      </c>
      <c r="BC398" s="1">
        <v>133.53</v>
      </c>
      <c r="BD398" s="1">
        <v>139.16999999999999</v>
      </c>
      <c r="BE398" s="1">
        <v>135.65</v>
      </c>
      <c r="BF398" s="1">
        <v>134.76</v>
      </c>
      <c r="BG398" s="1">
        <v>131.71</v>
      </c>
      <c r="BI398" s="1">
        <v>126.51</v>
      </c>
      <c r="BJ398" s="1">
        <v>133.59</v>
      </c>
      <c r="BK398" s="1">
        <v>119.57</v>
      </c>
      <c r="BL398" s="1">
        <v>120.78</v>
      </c>
      <c r="BN398" s="1">
        <v>120.09</v>
      </c>
    </row>
    <row r="399" spans="1:66" x14ac:dyDescent="0.3">
      <c r="A399" s="2"/>
      <c r="C399" s="14" t="str">
        <f t="shared" si="7"/>
        <v>20249</v>
      </c>
      <c r="D399" s="3">
        <v>45559</v>
      </c>
      <c r="E399" s="21">
        <v>2252.5700000000002</v>
      </c>
      <c r="F399" s="21">
        <v>2133.7600000000002</v>
      </c>
      <c r="G399" s="21">
        <v>2161.6999999999998</v>
      </c>
      <c r="H399" s="21">
        <v>2413.04</v>
      </c>
      <c r="I399" s="21">
        <v>2090.31</v>
      </c>
      <c r="J399" s="21">
        <v>2134.56</v>
      </c>
      <c r="K399" s="21">
        <v>2042.25</v>
      </c>
      <c r="L399" s="21">
        <v>2108.14</v>
      </c>
      <c r="M399" s="21">
        <v>2056.2800000000002</v>
      </c>
      <c r="N399" s="21">
        <v>2116.94</v>
      </c>
      <c r="O399" s="21">
        <v>2054.86</v>
      </c>
      <c r="P399" s="21">
        <v>2052.88</v>
      </c>
      <c r="Q399" s="21">
        <v>6416.57</v>
      </c>
      <c r="R399" s="20">
        <v>121.21</v>
      </c>
      <c r="S399" s="20">
        <v>118.93</v>
      </c>
      <c r="T399" s="21">
        <v>124.65</v>
      </c>
      <c r="V399" s="1">
        <v>122.55</v>
      </c>
      <c r="X399" s="1">
        <v>122.34</v>
      </c>
      <c r="Y399" s="1">
        <v>125.86</v>
      </c>
      <c r="Z399" s="1">
        <v>126.4</v>
      </c>
      <c r="AA399" s="1">
        <v>124.03</v>
      </c>
      <c r="AB399" s="1">
        <v>121.59</v>
      </c>
      <c r="AC399" s="1">
        <v>122.76</v>
      </c>
      <c r="AE399" s="1">
        <v>131.13</v>
      </c>
      <c r="AF399" s="1">
        <v>132.5</v>
      </c>
      <c r="AG399" s="1">
        <v>128.72</v>
      </c>
      <c r="AJ399" s="1">
        <v>30</v>
      </c>
      <c r="AP399" s="1">
        <v>3605</v>
      </c>
      <c r="AR399" s="1">
        <v>2875</v>
      </c>
      <c r="AT399" s="1">
        <v>2591.77</v>
      </c>
      <c r="AW399" s="1">
        <v>2541.34</v>
      </c>
      <c r="AX399" s="1">
        <v>127.16</v>
      </c>
      <c r="AY399" s="1">
        <v>3106.09</v>
      </c>
      <c r="AZ399" s="1">
        <v>3388.46</v>
      </c>
      <c r="BA399" s="1">
        <v>128.37</v>
      </c>
      <c r="BB399" s="1">
        <v>138.97999999999999</v>
      </c>
      <c r="BC399" s="1">
        <v>135.05000000000001</v>
      </c>
      <c r="BD399" s="1">
        <v>138.87</v>
      </c>
      <c r="BE399" s="1">
        <v>135.5</v>
      </c>
      <c r="BF399" s="1">
        <v>135.26</v>
      </c>
      <c r="BG399" s="1">
        <v>132.52000000000001</v>
      </c>
      <c r="BH399" s="1">
        <v>122.57</v>
      </c>
      <c r="BI399" s="1">
        <v>126.88</v>
      </c>
      <c r="BJ399" s="1">
        <v>133.77000000000001</v>
      </c>
      <c r="BK399" s="1">
        <v>119.57</v>
      </c>
      <c r="BL399" s="1">
        <v>121.25</v>
      </c>
      <c r="BN399" s="1">
        <v>120.09</v>
      </c>
    </row>
    <row r="400" spans="1:66" x14ac:dyDescent="0.3">
      <c r="A400" s="2"/>
      <c r="C400" s="14" t="str">
        <f t="shared" si="7"/>
        <v>20249</v>
      </c>
      <c r="D400" s="3">
        <v>45558</v>
      </c>
      <c r="E400" s="21">
        <v>2257.54</v>
      </c>
      <c r="F400" s="21">
        <v>2131.96</v>
      </c>
      <c r="G400" s="21">
        <v>2161.6999999999998</v>
      </c>
      <c r="H400" s="21">
        <v>2413.04</v>
      </c>
      <c r="I400" s="21">
        <v>2090.31</v>
      </c>
      <c r="J400" s="21">
        <v>2121.85</v>
      </c>
      <c r="K400" s="21">
        <v>2052.23</v>
      </c>
      <c r="L400" s="21">
        <v>2046.61</v>
      </c>
      <c r="M400" s="21"/>
      <c r="N400" s="21">
        <v>2099.3200000000002</v>
      </c>
      <c r="O400" s="21">
        <v>2066.3200000000002</v>
      </c>
      <c r="P400" s="21">
        <v>2052.88</v>
      </c>
      <c r="Q400" s="21">
        <v>6416.57</v>
      </c>
      <c r="R400" s="20">
        <v>118.72</v>
      </c>
      <c r="S400" s="20">
        <v>115.98</v>
      </c>
      <c r="T400" s="21">
        <v>124.89</v>
      </c>
      <c r="V400" s="1">
        <v>122.04</v>
      </c>
      <c r="X400" s="1">
        <v>120.25</v>
      </c>
      <c r="Y400" s="1">
        <v>124.68</v>
      </c>
      <c r="Z400" s="1">
        <v>125.73</v>
      </c>
      <c r="AA400" s="1">
        <v>122.85</v>
      </c>
      <c r="AB400" s="1">
        <v>120.57</v>
      </c>
      <c r="AC400" s="1">
        <v>118.76</v>
      </c>
      <c r="AE400" s="1">
        <v>130.13999999999999</v>
      </c>
      <c r="AF400" s="1">
        <v>133.03</v>
      </c>
      <c r="AG400" s="1">
        <v>127.78</v>
      </c>
      <c r="AJ400" s="1">
        <v>30</v>
      </c>
      <c r="AQ400" s="1">
        <v>3146.42</v>
      </c>
      <c r="AR400" s="1">
        <v>2875</v>
      </c>
      <c r="AS400" s="1">
        <v>3199.37</v>
      </c>
      <c r="AX400" s="1">
        <v>125.19</v>
      </c>
      <c r="AY400" s="1">
        <v>3126.25</v>
      </c>
      <c r="AZ400" s="1">
        <v>3353.16</v>
      </c>
      <c r="BA400" s="1">
        <v>129.47</v>
      </c>
      <c r="BB400" s="1">
        <v>137.30000000000001</v>
      </c>
      <c r="BC400" s="1">
        <v>134.63999999999999</v>
      </c>
      <c r="BD400" s="1">
        <v>135.12</v>
      </c>
      <c r="BE400" s="1">
        <v>136.55000000000001</v>
      </c>
      <c r="BF400" s="1">
        <v>134.26</v>
      </c>
      <c r="BG400" s="1">
        <v>133.12</v>
      </c>
      <c r="BH400" s="1">
        <v>120.53</v>
      </c>
      <c r="BI400" s="1">
        <v>125.51</v>
      </c>
      <c r="BJ400" s="1">
        <v>133.76</v>
      </c>
      <c r="BK400" s="1">
        <v>119.82</v>
      </c>
      <c r="BL400" s="1">
        <v>120.74</v>
      </c>
      <c r="BN400" s="1">
        <v>120.75</v>
      </c>
    </row>
    <row r="401" spans="1:66" x14ac:dyDescent="0.3">
      <c r="A401" s="2"/>
      <c r="C401" s="14" t="str">
        <f t="shared" si="7"/>
        <v>20249</v>
      </c>
      <c r="D401" s="3">
        <v>45555</v>
      </c>
      <c r="E401" s="21">
        <v>2220.2199999999998</v>
      </c>
      <c r="F401" s="21">
        <v>2088.69</v>
      </c>
      <c r="G401" s="21">
        <v>2149.31</v>
      </c>
      <c r="H401" s="21">
        <v>2354.6799999999998</v>
      </c>
      <c r="I401" s="21">
        <v>2074.44</v>
      </c>
      <c r="J401" s="21">
        <v>2116.34</v>
      </c>
      <c r="K401" s="21">
        <v>2052.23</v>
      </c>
      <c r="L401" s="21">
        <v>2128.14</v>
      </c>
      <c r="M401" s="21"/>
      <c r="N401" s="21">
        <v>2084.3200000000002</v>
      </c>
      <c r="O401" s="21">
        <v>2077.4699999999998</v>
      </c>
      <c r="P401" s="21">
        <v>2042.08</v>
      </c>
      <c r="Q401" s="21">
        <v>6316.57</v>
      </c>
      <c r="R401" s="20">
        <v>118.72</v>
      </c>
      <c r="S401" s="20">
        <v>115.39</v>
      </c>
      <c r="T401" s="21">
        <v>123.79</v>
      </c>
      <c r="V401" s="1">
        <v>120.97</v>
      </c>
      <c r="X401" s="1">
        <v>119.66</v>
      </c>
      <c r="Y401" s="1">
        <v>123.11</v>
      </c>
      <c r="Z401" s="1">
        <v>124.23</v>
      </c>
      <c r="AA401" s="1">
        <v>121.49</v>
      </c>
      <c r="AB401" s="1">
        <v>119.24</v>
      </c>
      <c r="AC401" s="1">
        <v>118.76</v>
      </c>
      <c r="AE401" s="1">
        <v>130.19999999999999</v>
      </c>
      <c r="AF401" s="1">
        <v>131.62</v>
      </c>
      <c r="AG401" s="1">
        <v>124.03</v>
      </c>
      <c r="AJ401" s="1">
        <v>30</v>
      </c>
      <c r="AP401" s="1">
        <v>3221.67</v>
      </c>
      <c r="AQ401" s="1">
        <v>3146.42</v>
      </c>
      <c r="AR401" s="1">
        <v>2875</v>
      </c>
      <c r="AS401" s="1">
        <v>3175.42</v>
      </c>
      <c r="AX401" s="1">
        <v>120.64</v>
      </c>
      <c r="AY401" s="1">
        <v>3126.25</v>
      </c>
      <c r="AZ401" s="1">
        <v>3353.16</v>
      </c>
      <c r="BA401" s="1">
        <v>128.37</v>
      </c>
      <c r="BB401" s="1">
        <v>134.49</v>
      </c>
      <c r="BC401" s="1">
        <v>132.38</v>
      </c>
      <c r="BD401" s="1">
        <v>134.34</v>
      </c>
      <c r="BE401" s="1">
        <v>135.74</v>
      </c>
      <c r="BF401" s="1">
        <v>131.26</v>
      </c>
      <c r="BG401" s="1">
        <v>131.35</v>
      </c>
      <c r="BH401" s="1">
        <v>120.64</v>
      </c>
      <c r="BI401" s="1">
        <v>125.33</v>
      </c>
      <c r="BJ401" s="1">
        <v>131.53</v>
      </c>
      <c r="BK401" s="1">
        <v>120.11</v>
      </c>
      <c r="BL401" s="1">
        <v>117.51</v>
      </c>
      <c r="BN401" s="1">
        <v>116.45</v>
      </c>
    </row>
    <row r="402" spans="1:66" x14ac:dyDescent="0.3">
      <c r="A402" s="2"/>
      <c r="C402" s="14" t="str">
        <f t="shared" si="7"/>
        <v>20249</v>
      </c>
      <c r="D402" s="3">
        <v>45554</v>
      </c>
      <c r="E402" s="21">
        <v>2220.54</v>
      </c>
      <c r="F402" s="21">
        <v>2082.75</v>
      </c>
      <c r="G402" s="21">
        <v>2149.69</v>
      </c>
      <c r="H402" s="21">
        <v>2341.6799999999998</v>
      </c>
      <c r="I402" s="21">
        <v>2051.0100000000002</v>
      </c>
      <c r="J402" s="21">
        <v>2116.58</v>
      </c>
      <c r="K402" s="21">
        <v>2052.39</v>
      </c>
      <c r="L402" s="21">
        <v>2135</v>
      </c>
      <c r="M402" s="21"/>
      <c r="N402" s="21">
        <v>2093.37</v>
      </c>
      <c r="O402" s="21">
        <v>2054.69</v>
      </c>
      <c r="P402" s="21">
        <v>2042.21</v>
      </c>
      <c r="Q402" s="21">
        <v>6316.86</v>
      </c>
      <c r="R402" s="20">
        <v>118.72</v>
      </c>
      <c r="S402" s="20">
        <v>113.66</v>
      </c>
      <c r="T402" s="21">
        <v>123.43</v>
      </c>
      <c r="V402" s="1">
        <v>122.09</v>
      </c>
      <c r="X402" s="1">
        <v>121.08</v>
      </c>
      <c r="Y402" s="1">
        <v>121.67</v>
      </c>
      <c r="Z402" s="1">
        <v>122.91</v>
      </c>
      <c r="AA402" s="1">
        <v>121.45</v>
      </c>
      <c r="AB402" s="1">
        <v>119.02</v>
      </c>
      <c r="AC402" s="1">
        <v>119.51</v>
      </c>
      <c r="AE402" s="1">
        <v>131</v>
      </c>
      <c r="AF402" s="1">
        <v>130.80000000000001</v>
      </c>
      <c r="AG402" s="1">
        <v>123.69</v>
      </c>
      <c r="AJ402" s="1">
        <v>30</v>
      </c>
      <c r="AP402" s="1">
        <v>3221.67</v>
      </c>
      <c r="AQ402" s="1">
        <v>3145.83</v>
      </c>
      <c r="AR402" s="1">
        <v>2875</v>
      </c>
      <c r="AS402" s="1">
        <v>3174.82</v>
      </c>
      <c r="AX402" s="1">
        <v>120.65</v>
      </c>
      <c r="AY402" s="1">
        <v>3145.83</v>
      </c>
      <c r="AZ402" s="1">
        <v>3352.53</v>
      </c>
      <c r="BA402" s="1">
        <v>128.37</v>
      </c>
      <c r="BB402" s="1">
        <v>134.06</v>
      </c>
      <c r="BC402" s="1">
        <v>131.72999999999999</v>
      </c>
      <c r="BD402" s="1">
        <v>134.63999999999999</v>
      </c>
      <c r="BE402" s="1">
        <v>134.46</v>
      </c>
      <c r="BF402" s="1">
        <v>131.27000000000001</v>
      </c>
      <c r="BG402" s="1">
        <v>130.36000000000001</v>
      </c>
      <c r="BH402" s="1">
        <v>120.49</v>
      </c>
      <c r="BI402" s="1">
        <v>125.26</v>
      </c>
      <c r="BJ402" s="1">
        <v>129.12</v>
      </c>
      <c r="BK402" s="1">
        <v>119.78</v>
      </c>
      <c r="BL402" s="1">
        <v>117.01</v>
      </c>
      <c r="BN402" s="1">
        <v>116.13</v>
      </c>
    </row>
    <row r="403" spans="1:66" x14ac:dyDescent="0.3">
      <c r="A403" s="2"/>
      <c r="C403" s="14" t="str">
        <f t="shared" si="7"/>
        <v>20249</v>
      </c>
      <c r="D403" s="3">
        <v>45553</v>
      </c>
      <c r="E403" s="21">
        <v>2237.9499999999998</v>
      </c>
      <c r="F403" s="21">
        <v>2089.06</v>
      </c>
      <c r="G403" s="21">
        <v>2149.69</v>
      </c>
      <c r="H403" s="21">
        <v>2340.69</v>
      </c>
      <c r="I403" s="21">
        <v>2051.0100000000002</v>
      </c>
      <c r="J403" s="21">
        <v>2114.56</v>
      </c>
      <c r="K403" s="21">
        <v>2052.39</v>
      </c>
      <c r="L403" s="21"/>
      <c r="M403" s="21"/>
      <c r="N403" s="21">
        <v>2086.2800000000002</v>
      </c>
      <c r="O403" s="21">
        <v>2054.85</v>
      </c>
      <c r="P403" s="21">
        <v>2042.85</v>
      </c>
      <c r="Q403" s="21">
        <v>6379.36</v>
      </c>
      <c r="R403" s="20">
        <v>119.72</v>
      </c>
      <c r="S403" s="20">
        <v>114.14</v>
      </c>
      <c r="T403" s="21">
        <v>123.3</v>
      </c>
      <c r="V403" s="1">
        <v>122.42</v>
      </c>
      <c r="X403" s="1">
        <v>120.97</v>
      </c>
      <c r="Y403" s="1">
        <v>121.58</v>
      </c>
      <c r="Z403" s="1">
        <v>122.9</v>
      </c>
      <c r="AA403" s="1">
        <v>122.31</v>
      </c>
      <c r="AB403" s="1">
        <v>120.09</v>
      </c>
      <c r="AE403" s="1">
        <v>131.6</v>
      </c>
      <c r="AF403" s="1">
        <v>130.80000000000001</v>
      </c>
      <c r="AG403" s="1">
        <v>123.4</v>
      </c>
      <c r="AP403" s="1">
        <v>3221.67</v>
      </c>
      <c r="AQ403" s="1">
        <v>3145.83</v>
      </c>
      <c r="AS403" s="1">
        <v>3174.82</v>
      </c>
      <c r="AX403" s="1">
        <v>124.54</v>
      </c>
      <c r="AY403" s="1">
        <v>3145.83</v>
      </c>
      <c r="AZ403" s="1">
        <v>3352.53</v>
      </c>
      <c r="BA403" s="1">
        <v>128.37</v>
      </c>
      <c r="BB403" s="1">
        <v>135.08000000000001</v>
      </c>
      <c r="BC403" s="1">
        <v>132.46</v>
      </c>
      <c r="BD403" s="1">
        <v>134.61000000000001</v>
      </c>
      <c r="BE403" s="1">
        <v>135.78</v>
      </c>
      <c r="BF403" s="1">
        <v>132.47</v>
      </c>
      <c r="BG403" s="1">
        <v>131.35</v>
      </c>
      <c r="BH403" s="1">
        <v>121.73</v>
      </c>
      <c r="BI403" s="1">
        <v>125.26</v>
      </c>
      <c r="BJ403" s="1">
        <v>129.66999999999999</v>
      </c>
      <c r="BK403" s="1">
        <v>116.67</v>
      </c>
      <c r="BL403" s="1">
        <v>117.01</v>
      </c>
      <c r="BN403" s="1">
        <v>116.79</v>
      </c>
    </row>
    <row r="404" spans="1:66" x14ac:dyDescent="0.3">
      <c r="A404" s="2"/>
      <c r="C404" s="14" t="str">
        <f t="shared" si="7"/>
        <v>20249</v>
      </c>
      <c r="D404" s="3">
        <v>45552</v>
      </c>
      <c r="E404" s="21">
        <v>2237.9499999999998</v>
      </c>
      <c r="F404" s="21">
        <v>2089.06</v>
      </c>
      <c r="G404" s="21">
        <v>2162.09</v>
      </c>
      <c r="H404" s="21">
        <v>2434.36</v>
      </c>
      <c r="I404" s="21">
        <v>2054.98</v>
      </c>
      <c r="J404" s="21">
        <v>2128.0300000000002</v>
      </c>
      <c r="K404" s="21">
        <v>2052.39</v>
      </c>
      <c r="L404" s="21"/>
      <c r="M404" s="21"/>
      <c r="N404" s="21">
        <v>2103.04</v>
      </c>
      <c r="O404" s="21">
        <v>2021.27</v>
      </c>
      <c r="P404" s="21">
        <v>2049.67</v>
      </c>
      <c r="Q404" s="21">
        <v>6379.36</v>
      </c>
      <c r="R404" s="20">
        <v>119.22</v>
      </c>
      <c r="S404" s="20">
        <v>114.55</v>
      </c>
      <c r="T404" s="21">
        <v>124.59</v>
      </c>
      <c r="V404" s="1">
        <v>122.42</v>
      </c>
      <c r="X404" s="1">
        <v>121.74</v>
      </c>
      <c r="Y404" s="1">
        <v>120.94</v>
      </c>
      <c r="Z404" s="1">
        <v>121.92</v>
      </c>
      <c r="AA404" s="1">
        <v>121.38</v>
      </c>
      <c r="AB404" s="1">
        <v>120.09</v>
      </c>
      <c r="AE404" s="1">
        <v>131.38999999999999</v>
      </c>
      <c r="AF404" s="1">
        <v>130.47</v>
      </c>
      <c r="AG404" s="1">
        <v>123.54</v>
      </c>
      <c r="AP404" s="1">
        <v>3249.25</v>
      </c>
      <c r="AQ404" s="1">
        <v>3145.83</v>
      </c>
      <c r="AS404" s="1">
        <v>3174.82</v>
      </c>
      <c r="AU404" s="1">
        <v>3005.93</v>
      </c>
      <c r="AX404" s="1">
        <v>124.65</v>
      </c>
      <c r="AY404" s="1">
        <v>3145.83</v>
      </c>
      <c r="BA404" s="1">
        <v>128.81</v>
      </c>
      <c r="BB404" s="1">
        <v>135.44999999999999</v>
      </c>
      <c r="BC404" s="1">
        <v>133.59</v>
      </c>
      <c r="BD404" s="1">
        <v>135.41999999999999</v>
      </c>
      <c r="BE404" s="1">
        <v>135.46</v>
      </c>
      <c r="BF404" s="1">
        <v>132.13999999999999</v>
      </c>
      <c r="BG404" s="1">
        <v>131.33000000000001</v>
      </c>
      <c r="BH404" s="1">
        <v>120.53</v>
      </c>
      <c r="BI404" s="1">
        <v>125.89</v>
      </c>
      <c r="BJ404" s="1">
        <v>131.9</v>
      </c>
      <c r="BK404" s="1">
        <v>116.14</v>
      </c>
      <c r="BL404" s="1">
        <v>116.26</v>
      </c>
      <c r="BN404" s="1">
        <v>115.8</v>
      </c>
    </row>
    <row r="405" spans="1:66" x14ac:dyDescent="0.3">
      <c r="A405" s="2"/>
      <c r="C405" s="14" t="str">
        <f t="shared" si="7"/>
        <v>20249</v>
      </c>
      <c r="D405" s="3">
        <v>45551</v>
      </c>
      <c r="E405" s="21">
        <v>2257.86</v>
      </c>
      <c r="F405" s="21">
        <v>2048.04</v>
      </c>
      <c r="G405" s="21">
        <v>2149.69</v>
      </c>
      <c r="H405" s="21">
        <v>2434.36</v>
      </c>
      <c r="I405" s="21">
        <v>2058.9499999999998</v>
      </c>
      <c r="J405" s="21">
        <v>2126.61</v>
      </c>
      <c r="K405" s="21">
        <v>2052.39</v>
      </c>
      <c r="L405" s="21">
        <v>2111.04</v>
      </c>
      <c r="M405" s="21"/>
      <c r="N405" s="21">
        <v>2120.44</v>
      </c>
      <c r="O405" s="21">
        <v>2073.2800000000002</v>
      </c>
      <c r="P405" s="21">
        <v>2042.85</v>
      </c>
      <c r="Q405" s="21">
        <v>6379.36</v>
      </c>
      <c r="R405" s="20">
        <v>119.72</v>
      </c>
      <c r="S405" s="20">
        <v>114.55</v>
      </c>
      <c r="T405" s="21">
        <v>122.9</v>
      </c>
      <c r="V405" s="1">
        <v>122.42</v>
      </c>
      <c r="X405" s="1">
        <v>121.1</v>
      </c>
      <c r="Y405" s="1">
        <v>121.45</v>
      </c>
      <c r="Z405" s="1">
        <v>122.48</v>
      </c>
      <c r="AA405" s="1">
        <v>121.77</v>
      </c>
      <c r="AB405" s="1">
        <v>120.34</v>
      </c>
      <c r="AC405" s="1">
        <v>120.55</v>
      </c>
      <c r="AE405" s="1">
        <v>131.13999999999999</v>
      </c>
      <c r="AF405" s="1">
        <v>130.47</v>
      </c>
      <c r="AG405" s="1">
        <v>123.5</v>
      </c>
      <c r="AI405" s="1">
        <v>7</v>
      </c>
      <c r="AN405" s="1">
        <v>2982.4</v>
      </c>
      <c r="AP405" s="1">
        <v>3249.25</v>
      </c>
      <c r="AQ405" s="1">
        <v>3186.16</v>
      </c>
      <c r="AR405" s="1">
        <v>2883.68</v>
      </c>
      <c r="AS405" s="1">
        <v>3150.87</v>
      </c>
      <c r="AU405" s="1">
        <v>3000.26</v>
      </c>
      <c r="AW405" s="1">
        <v>3044.5</v>
      </c>
      <c r="AX405" s="1">
        <v>124.61</v>
      </c>
      <c r="AY405" s="1">
        <v>3105.5</v>
      </c>
      <c r="AZ405" s="1">
        <v>2903.84</v>
      </c>
      <c r="BA405" s="1">
        <v>128.81</v>
      </c>
      <c r="BB405" s="1">
        <v>134.81</v>
      </c>
      <c r="BC405" s="1">
        <v>134</v>
      </c>
      <c r="BD405" s="1">
        <v>135.08000000000001</v>
      </c>
      <c r="BE405" s="1">
        <v>136.13999999999999</v>
      </c>
      <c r="BF405" s="1">
        <v>132.47</v>
      </c>
      <c r="BG405" s="1">
        <v>131.33000000000001</v>
      </c>
      <c r="BH405" s="1">
        <v>120.53</v>
      </c>
      <c r="BI405" s="1">
        <v>125.89</v>
      </c>
      <c r="BJ405" s="1">
        <v>131.88999999999999</v>
      </c>
      <c r="BK405" s="1">
        <v>117.09</v>
      </c>
      <c r="BL405" s="1">
        <v>116.51</v>
      </c>
      <c r="BN405" s="1">
        <v>115.8</v>
      </c>
    </row>
    <row r="406" spans="1:66" x14ac:dyDescent="0.3">
      <c r="A406" s="2"/>
      <c r="C406" s="14" t="str">
        <f t="shared" si="7"/>
        <v>20249</v>
      </c>
      <c r="D406" s="3">
        <v>45548</v>
      </c>
      <c r="E406" s="21">
        <v>2252.88</v>
      </c>
      <c r="F406" s="21">
        <v>1985.37</v>
      </c>
      <c r="G406" s="21">
        <v>2124.9</v>
      </c>
      <c r="H406" s="21">
        <v>2414.88</v>
      </c>
      <c r="I406" s="21">
        <v>2078.7800000000002</v>
      </c>
      <c r="J406" s="21">
        <v>2102.38</v>
      </c>
      <c r="K406" s="21">
        <v>2042.42</v>
      </c>
      <c r="L406" s="21">
        <v>2109.58</v>
      </c>
      <c r="M406" s="21">
        <v>1918.07</v>
      </c>
      <c r="N406" s="21">
        <v>2134.61</v>
      </c>
      <c r="O406" s="21">
        <v>2103.23</v>
      </c>
      <c r="P406" s="21">
        <v>2042.85</v>
      </c>
      <c r="Q406" s="21">
        <v>6366.86</v>
      </c>
      <c r="R406" s="20">
        <v>118.72</v>
      </c>
      <c r="S406" s="20">
        <v>116.46</v>
      </c>
      <c r="T406" s="21">
        <v>123.41</v>
      </c>
      <c r="V406" s="1">
        <v>122.67</v>
      </c>
      <c r="X406" s="1">
        <v>121.86</v>
      </c>
      <c r="Y406" s="1">
        <v>122.85</v>
      </c>
      <c r="Z406" s="1">
        <v>123.88</v>
      </c>
      <c r="AA406" s="1">
        <v>121.25</v>
      </c>
      <c r="AB406" s="1">
        <v>121.84</v>
      </c>
      <c r="AC406" s="1">
        <v>120.88</v>
      </c>
      <c r="AE406" s="1">
        <v>131.96</v>
      </c>
      <c r="AF406" s="1">
        <v>135.46</v>
      </c>
      <c r="AG406" s="1">
        <v>126.03</v>
      </c>
      <c r="AI406" s="1">
        <v>7</v>
      </c>
      <c r="AN406" s="1">
        <v>2982.4</v>
      </c>
      <c r="AP406" s="1">
        <v>3332</v>
      </c>
      <c r="AQ406" s="1">
        <v>3163.98</v>
      </c>
      <c r="AR406" s="1">
        <v>2883.68</v>
      </c>
      <c r="AU406" s="1">
        <v>3000.26</v>
      </c>
      <c r="AW406" s="1">
        <v>3044.5</v>
      </c>
      <c r="AX406" s="1">
        <v>125.18</v>
      </c>
      <c r="AY406" s="1">
        <v>3105.5</v>
      </c>
      <c r="AZ406" s="1">
        <v>2918.97</v>
      </c>
      <c r="BA406" s="1">
        <v>130.69</v>
      </c>
      <c r="BB406" s="1">
        <v>135.81</v>
      </c>
      <c r="BC406" s="1">
        <v>133.53</v>
      </c>
      <c r="BD406" s="1">
        <v>135.6</v>
      </c>
      <c r="BE406" s="1">
        <v>134.02000000000001</v>
      </c>
      <c r="BF406" s="1">
        <v>133.77000000000001</v>
      </c>
      <c r="BG406" s="1">
        <v>132.31</v>
      </c>
      <c r="BH406" s="1">
        <v>120.86</v>
      </c>
      <c r="BI406" s="1">
        <v>126.26</v>
      </c>
      <c r="BJ406" s="1">
        <v>131.74</v>
      </c>
      <c r="BK406" s="1">
        <v>119.94</v>
      </c>
      <c r="BL406" s="1">
        <v>117.51</v>
      </c>
      <c r="BN406" s="1">
        <v>116.46</v>
      </c>
    </row>
    <row r="407" spans="1:66" x14ac:dyDescent="0.3">
      <c r="A407" s="2"/>
      <c r="C407" s="14" t="str">
        <f t="shared" si="7"/>
        <v>20249</v>
      </c>
      <c r="D407" s="3">
        <v>45547</v>
      </c>
      <c r="E407" s="21">
        <v>2223.0300000000002</v>
      </c>
      <c r="F407" s="21">
        <v>1962.83</v>
      </c>
      <c r="G407" s="21">
        <v>2124.9</v>
      </c>
      <c r="H407" s="21">
        <v>2386.87</v>
      </c>
      <c r="I407" s="21">
        <v>2068.86</v>
      </c>
      <c r="J407" s="21">
        <v>2106.7199999999998</v>
      </c>
      <c r="K407" s="21">
        <v>2042.42</v>
      </c>
      <c r="L407" s="21">
        <v>2103.7399999999998</v>
      </c>
      <c r="M407" s="21">
        <v>1927.3</v>
      </c>
      <c r="N407" s="21">
        <v>2141.15</v>
      </c>
      <c r="O407" s="21">
        <v>2052.6</v>
      </c>
      <c r="P407" s="21">
        <v>2042.85</v>
      </c>
      <c r="Q407" s="21">
        <v>6366.86</v>
      </c>
      <c r="R407" s="20">
        <v>119.72</v>
      </c>
      <c r="S407" s="20">
        <v>115.21</v>
      </c>
      <c r="T407" s="21">
        <v>123.39</v>
      </c>
      <c r="V407" s="1">
        <v>122.42</v>
      </c>
      <c r="X407" s="1">
        <v>121.51</v>
      </c>
      <c r="Y407" s="1">
        <v>123.28</v>
      </c>
      <c r="Z407" s="1">
        <v>124.23</v>
      </c>
      <c r="AA407" s="1">
        <v>122.03</v>
      </c>
      <c r="AB407" s="1">
        <v>121.52</v>
      </c>
      <c r="AC407" s="1">
        <v>121.36</v>
      </c>
      <c r="AE407" s="1">
        <v>131.63999999999999</v>
      </c>
      <c r="AF407" s="1">
        <v>135.22</v>
      </c>
      <c r="AG407" s="1">
        <v>125.61</v>
      </c>
      <c r="AI407" s="1">
        <v>7</v>
      </c>
      <c r="AN407" s="1">
        <v>2982.4</v>
      </c>
      <c r="AP407" s="1">
        <v>3332</v>
      </c>
      <c r="AQ407" s="1">
        <v>3163.98</v>
      </c>
      <c r="AR407" s="1">
        <v>2883.68</v>
      </c>
      <c r="AU407" s="1">
        <v>3000.26</v>
      </c>
      <c r="AW407" s="1">
        <v>3025.44</v>
      </c>
      <c r="AX407" s="1">
        <v>124.6</v>
      </c>
      <c r="AY407" s="1">
        <v>3083.65</v>
      </c>
      <c r="AZ407" s="1">
        <v>2918.97</v>
      </c>
      <c r="BA407" s="1">
        <v>127.69</v>
      </c>
      <c r="BB407" s="1">
        <v>135.79</v>
      </c>
      <c r="BC407" s="1">
        <v>133.63999999999999</v>
      </c>
      <c r="BD407" s="1">
        <v>135.94999999999999</v>
      </c>
      <c r="BE407" s="1">
        <v>132.83000000000001</v>
      </c>
      <c r="BF407" s="1">
        <v>134.26</v>
      </c>
      <c r="BG407" s="1">
        <v>131.24</v>
      </c>
      <c r="BH407" s="1">
        <v>121.19</v>
      </c>
      <c r="BI407" s="1">
        <v>125.89</v>
      </c>
      <c r="BJ407" s="1">
        <v>131.72999999999999</v>
      </c>
      <c r="BK407" s="1">
        <v>118.2</v>
      </c>
      <c r="BL407" s="1">
        <v>118</v>
      </c>
      <c r="BN407" s="1">
        <v>117.78</v>
      </c>
    </row>
    <row r="408" spans="1:66" x14ac:dyDescent="0.3">
      <c r="A408" s="2"/>
      <c r="C408" s="14" t="str">
        <f t="shared" si="7"/>
        <v>20249</v>
      </c>
      <c r="D408" s="3">
        <v>45546</v>
      </c>
      <c r="E408" s="21">
        <v>2223.0300000000002</v>
      </c>
      <c r="F408" s="21">
        <v>1953.82</v>
      </c>
      <c r="G408" s="21">
        <v>2100.1</v>
      </c>
      <c r="H408" s="21">
        <v>2401.77</v>
      </c>
      <c r="I408" s="21">
        <v>2081.1</v>
      </c>
      <c r="J408" s="21">
        <v>2113.87</v>
      </c>
      <c r="K408" s="21">
        <v>2058.39</v>
      </c>
      <c r="L408" s="21">
        <v>2110.89</v>
      </c>
      <c r="M408" s="21">
        <v>1945.76</v>
      </c>
      <c r="N408" s="21">
        <v>2044.21</v>
      </c>
      <c r="O408" s="21">
        <v>2065.41</v>
      </c>
      <c r="P408" s="21">
        <v>2044.68</v>
      </c>
      <c r="Q408" s="21">
        <v>6404.36</v>
      </c>
      <c r="R408" s="20">
        <v>119.72</v>
      </c>
      <c r="S408" s="20">
        <v>115.21</v>
      </c>
      <c r="T408" s="21">
        <v>122.95</v>
      </c>
      <c r="V408" s="1">
        <v>122.42</v>
      </c>
      <c r="X408" s="1">
        <v>121.97</v>
      </c>
      <c r="Y408" s="1">
        <v>122.21</v>
      </c>
      <c r="Z408" s="1">
        <v>123.06</v>
      </c>
      <c r="AA408" s="1">
        <v>121.62</v>
      </c>
      <c r="AB408" s="1">
        <v>121.21</v>
      </c>
      <c r="AC408" s="1">
        <v>121.32</v>
      </c>
      <c r="AE408" s="1">
        <v>131.24</v>
      </c>
      <c r="AF408" s="1">
        <v>133.52000000000001</v>
      </c>
      <c r="AG408" s="1">
        <v>123.77</v>
      </c>
      <c r="AI408" s="1">
        <v>7</v>
      </c>
      <c r="AN408" s="1">
        <v>2982.4</v>
      </c>
      <c r="AP408" s="1">
        <v>3332</v>
      </c>
      <c r="AQ408" s="1">
        <v>3163.98</v>
      </c>
      <c r="AR408" s="1">
        <v>2883.68</v>
      </c>
      <c r="AU408" s="1">
        <v>3000.26</v>
      </c>
      <c r="AW408" s="1">
        <v>3025.44</v>
      </c>
      <c r="AX408" s="1">
        <v>125.72</v>
      </c>
      <c r="AY408" s="1">
        <v>3083.65</v>
      </c>
      <c r="AZ408" s="1">
        <v>2918.97</v>
      </c>
      <c r="BA408" s="1">
        <v>127.25</v>
      </c>
      <c r="BB408" s="1">
        <v>136.06</v>
      </c>
      <c r="BC408" s="1">
        <v>133.75</v>
      </c>
      <c r="BD408" s="1">
        <v>135.88999999999999</v>
      </c>
      <c r="BE408" s="1">
        <v>125.18</v>
      </c>
      <c r="BF408" s="1">
        <v>127.78</v>
      </c>
      <c r="BG408" s="1">
        <v>130.91</v>
      </c>
      <c r="BH408" s="1">
        <v>121.19</v>
      </c>
      <c r="BI408" s="1">
        <v>125.89</v>
      </c>
      <c r="BJ408" s="1">
        <v>131.72999999999999</v>
      </c>
      <c r="BK408" s="1">
        <v>120.28</v>
      </c>
      <c r="BL408" s="1">
        <v>117.51</v>
      </c>
      <c r="BN408" s="1">
        <v>116.95</v>
      </c>
    </row>
    <row r="409" spans="1:66" x14ac:dyDescent="0.3">
      <c r="A409" s="2"/>
      <c r="C409" s="14" t="str">
        <f t="shared" si="7"/>
        <v>20249</v>
      </c>
      <c r="D409" s="3">
        <v>45545</v>
      </c>
      <c r="E409" s="21">
        <v>2205.61</v>
      </c>
      <c r="F409" s="21">
        <v>1958.32</v>
      </c>
      <c r="G409" s="21">
        <v>2100.1</v>
      </c>
      <c r="H409" s="21">
        <v>2382.46</v>
      </c>
      <c r="I409" s="21">
        <v>2068.86</v>
      </c>
      <c r="J409" s="21">
        <v>2113.87</v>
      </c>
      <c r="K409" s="21">
        <v>2042.42</v>
      </c>
      <c r="L409" s="21">
        <v>2110.89</v>
      </c>
      <c r="M409" s="21">
        <v>1982.68</v>
      </c>
      <c r="N409" s="21">
        <v>2079.31</v>
      </c>
      <c r="O409" s="21">
        <v>2062.04</v>
      </c>
      <c r="P409" s="21">
        <v>2044.68</v>
      </c>
      <c r="Q409" s="21">
        <v>6404.36</v>
      </c>
      <c r="R409" s="20">
        <v>119.57</v>
      </c>
      <c r="S409" s="20">
        <v>115.16</v>
      </c>
      <c r="T409" s="21">
        <v>123.63</v>
      </c>
      <c r="V409" s="1">
        <v>122.67</v>
      </c>
      <c r="W409" s="1">
        <v>125.44</v>
      </c>
      <c r="X409" s="1">
        <v>122.35</v>
      </c>
      <c r="Y409" s="1">
        <v>121.9</v>
      </c>
      <c r="Z409" s="1">
        <v>122.73</v>
      </c>
      <c r="AA409" s="1">
        <v>121.26</v>
      </c>
      <c r="AB409" s="1">
        <v>121.46</v>
      </c>
      <c r="AC409" s="1">
        <v>121.2</v>
      </c>
      <c r="AE409" s="1">
        <v>131.38999999999999</v>
      </c>
      <c r="AF409" s="1">
        <v>133.76</v>
      </c>
      <c r="AG409" s="1">
        <v>123.76</v>
      </c>
      <c r="AI409" s="1">
        <v>7</v>
      </c>
      <c r="AN409" s="1">
        <v>2982.4</v>
      </c>
      <c r="AP409" s="1">
        <v>3276</v>
      </c>
      <c r="AQ409" s="1">
        <v>3163.98</v>
      </c>
      <c r="AR409" s="1">
        <v>2883.68</v>
      </c>
      <c r="AU409" s="1">
        <v>2979.46</v>
      </c>
      <c r="AW409" s="1">
        <v>3083.07</v>
      </c>
      <c r="AX409" s="1">
        <v>123.95</v>
      </c>
      <c r="AY409" s="1">
        <v>3083.65</v>
      </c>
      <c r="BA409" s="1">
        <v>122.63</v>
      </c>
      <c r="BB409" s="1">
        <v>136.72</v>
      </c>
      <c r="BC409" s="1">
        <v>133.31</v>
      </c>
      <c r="BD409" s="1">
        <v>136.52000000000001</v>
      </c>
      <c r="BE409" s="1">
        <v>125.08</v>
      </c>
      <c r="BF409" s="1">
        <v>127.63</v>
      </c>
      <c r="BG409" s="1">
        <v>131.52000000000001</v>
      </c>
      <c r="BH409" s="1">
        <v>121.19</v>
      </c>
      <c r="BI409" s="1">
        <v>125.89</v>
      </c>
      <c r="BJ409" s="1">
        <v>130.99</v>
      </c>
      <c r="BK409" s="1">
        <v>119.78</v>
      </c>
      <c r="BL409" s="1">
        <v>117.01</v>
      </c>
      <c r="BN409" s="1">
        <v>116.46</v>
      </c>
    </row>
    <row r="410" spans="1:66" x14ac:dyDescent="0.3">
      <c r="A410" s="2"/>
      <c r="C410" s="14" t="str">
        <f t="shared" si="7"/>
        <v>20249</v>
      </c>
      <c r="D410" s="3">
        <v>45544</v>
      </c>
      <c r="E410" s="21">
        <v>2225.5100000000002</v>
      </c>
      <c r="F410" s="21">
        <v>1976.96</v>
      </c>
      <c r="G410" s="21">
        <v>2100.1</v>
      </c>
      <c r="H410" s="21">
        <v>2396.8200000000002</v>
      </c>
      <c r="I410" s="21">
        <v>2068.86</v>
      </c>
      <c r="J410" s="21">
        <v>2115.52</v>
      </c>
      <c r="K410" s="21">
        <v>2042.42</v>
      </c>
      <c r="L410" s="21">
        <v>2078.91</v>
      </c>
      <c r="M410" s="21">
        <v>1988.74</v>
      </c>
      <c r="N410" s="21">
        <v>2091.79</v>
      </c>
      <c r="O410" s="21">
        <v>2067.87</v>
      </c>
      <c r="P410" s="21">
        <v>2044.68</v>
      </c>
      <c r="Q410" s="21">
        <v>6404.36</v>
      </c>
      <c r="R410" s="20">
        <v>119.97</v>
      </c>
      <c r="S410" s="20">
        <v>115.44</v>
      </c>
      <c r="T410" s="21">
        <v>123.15</v>
      </c>
      <c r="V410" s="1">
        <v>122.67</v>
      </c>
      <c r="W410" s="1">
        <v>125.43</v>
      </c>
      <c r="X410" s="1">
        <v>121.72</v>
      </c>
      <c r="Y410" s="1">
        <v>122.52</v>
      </c>
      <c r="Z410" s="1">
        <v>123.06</v>
      </c>
      <c r="AA410" s="1">
        <v>122.48</v>
      </c>
      <c r="AB410" s="1">
        <v>121.09</v>
      </c>
      <c r="AC410" s="1">
        <v>120.84</v>
      </c>
      <c r="AE410" s="1">
        <v>130.88999999999999</v>
      </c>
      <c r="AF410" s="1">
        <v>129.44999999999999</v>
      </c>
      <c r="AG410" s="1">
        <v>123.72</v>
      </c>
      <c r="AP410" s="1">
        <v>3276</v>
      </c>
      <c r="AQ410" s="1">
        <v>3135.75</v>
      </c>
      <c r="AS410" s="1">
        <v>3014.75</v>
      </c>
      <c r="AU410" s="1">
        <v>2949.22</v>
      </c>
      <c r="AW410" s="1">
        <v>3125.67</v>
      </c>
      <c r="AX410" s="1">
        <v>120.61</v>
      </c>
      <c r="AY410" s="1">
        <v>3072.73</v>
      </c>
      <c r="AZ410" s="1">
        <v>3062.65</v>
      </c>
      <c r="BA410" s="1">
        <v>126.56</v>
      </c>
      <c r="BB410" s="1">
        <v>136.88</v>
      </c>
      <c r="BC410" s="1">
        <v>133.41999999999999</v>
      </c>
      <c r="BD410" s="1">
        <v>135.91999999999999</v>
      </c>
      <c r="BE410" s="1">
        <v>122.26</v>
      </c>
      <c r="BF410" s="1">
        <v>128.03</v>
      </c>
      <c r="BG410" s="1">
        <v>131.72999999999999</v>
      </c>
      <c r="BH410" s="1">
        <v>120.84</v>
      </c>
      <c r="BI410" s="1">
        <v>126.26</v>
      </c>
      <c r="BJ410" s="1">
        <v>131.72999999999999</v>
      </c>
      <c r="BK410" s="1">
        <v>122.34</v>
      </c>
      <c r="BL410" s="1">
        <v>117.51</v>
      </c>
      <c r="BN410" s="1">
        <v>116.79</v>
      </c>
    </row>
    <row r="411" spans="1:66" x14ac:dyDescent="0.3">
      <c r="A411" s="2"/>
      <c r="C411" s="14" t="str">
        <f t="shared" si="7"/>
        <v>20249</v>
      </c>
      <c r="D411" s="3">
        <v>45541</v>
      </c>
      <c r="E411" s="21">
        <v>2225.5100000000002</v>
      </c>
      <c r="F411" s="21">
        <v>2034.81</v>
      </c>
      <c r="G411" s="21">
        <v>2137.3000000000002</v>
      </c>
      <c r="H411" s="21">
        <v>2360.0500000000002</v>
      </c>
      <c r="I411" s="21">
        <v>2068.86</v>
      </c>
      <c r="J411" s="21">
        <v>2115.52</v>
      </c>
      <c r="K411" s="21">
        <v>2042.42</v>
      </c>
      <c r="L411" s="21">
        <v>2071.02</v>
      </c>
      <c r="M411" s="21">
        <v>1988.74</v>
      </c>
      <c r="N411" s="21">
        <v>2090.0500000000002</v>
      </c>
      <c r="O411" s="21">
        <v>2051.75</v>
      </c>
      <c r="P411" s="21">
        <v>2044.68</v>
      </c>
      <c r="Q411" s="21">
        <v>6379.36</v>
      </c>
      <c r="R411" s="20">
        <v>119.22</v>
      </c>
      <c r="S411" s="20">
        <v>115.83</v>
      </c>
      <c r="T411" s="21">
        <v>122.87</v>
      </c>
      <c r="V411" s="1">
        <v>121.81</v>
      </c>
      <c r="W411" s="1">
        <v>125.89</v>
      </c>
      <c r="X411" s="1">
        <v>121.72</v>
      </c>
      <c r="Y411" s="1">
        <v>122.46</v>
      </c>
      <c r="Z411" s="1">
        <v>122.89</v>
      </c>
      <c r="AA411" s="1">
        <v>120.92</v>
      </c>
      <c r="AB411" s="1">
        <v>121.09</v>
      </c>
      <c r="AC411" s="1">
        <v>120.01</v>
      </c>
      <c r="AE411" s="1">
        <v>130.88999999999999</v>
      </c>
      <c r="AF411" s="1">
        <v>131.15</v>
      </c>
      <c r="AG411" s="1">
        <v>125.01</v>
      </c>
      <c r="AP411" s="1">
        <v>3271.75</v>
      </c>
      <c r="AQ411" s="1">
        <v>3060.13</v>
      </c>
      <c r="AS411" s="1">
        <v>3014.75</v>
      </c>
      <c r="AU411" s="1">
        <v>2946.7</v>
      </c>
      <c r="AW411" s="1">
        <v>3125.67</v>
      </c>
      <c r="AX411" s="1">
        <v>123.51</v>
      </c>
      <c r="AY411" s="1">
        <v>3072.73</v>
      </c>
      <c r="AZ411" s="1">
        <v>3062.65</v>
      </c>
      <c r="BA411" s="1">
        <v>127.46</v>
      </c>
      <c r="BB411" s="1">
        <v>136.76</v>
      </c>
      <c r="BC411" s="1">
        <v>133.69999999999999</v>
      </c>
      <c r="BD411" s="1">
        <v>137.63</v>
      </c>
      <c r="BE411" s="1">
        <v>124.95</v>
      </c>
      <c r="BF411" s="1">
        <v>127.28</v>
      </c>
      <c r="BG411" s="1">
        <v>131.72999999999999</v>
      </c>
      <c r="BH411" s="1">
        <v>120.21</v>
      </c>
      <c r="BI411" s="1">
        <v>126.26</v>
      </c>
      <c r="BJ411" s="1">
        <v>132.57</v>
      </c>
      <c r="BL411" s="1">
        <v>117.76</v>
      </c>
      <c r="BN411" s="1">
        <v>116.79</v>
      </c>
    </row>
    <row r="412" spans="1:66" x14ac:dyDescent="0.3">
      <c r="A412" s="2"/>
      <c r="C412" s="14" t="str">
        <f t="shared" si="7"/>
        <v>20249</v>
      </c>
      <c r="D412" s="3">
        <v>45540</v>
      </c>
      <c r="E412" s="21">
        <v>2195.7399999999998</v>
      </c>
      <c r="F412" s="21">
        <v>2063.7399999999998</v>
      </c>
      <c r="G412" s="21">
        <v>2112.5</v>
      </c>
      <c r="H412" s="21">
        <v>2307.39</v>
      </c>
      <c r="I412" s="21">
        <v>2068.86</v>
      </c>
      <c r="J412" s="21">
        <v>2121.7199999999998</v>
      </c>
      <c r="K412" s="21">
        <v>2042.42</v>
      </c>
      <c r="L412" s="21">
        <v>2071.02</v>
      </c>
      <c r="M412" s="21">
        <v>1992.04</v>
      </c>
      <c r="N412" s="21">
        <v>2057.8000000000002</v>
      </c>
      <c r="O412" s="21">
        <v>2092.15</v>
      </c>
      <c r="P412" s="21">
        <v>2044.68</v>
      </c>
      <c r="Q412" s="21">
        <v>6416.86</v>
      </c>
      <c r="R412" s="20">
        <v>119.22</v>
      </c>
      <c r="S412" s="20">
        <v>115.83</v>
      </c>
      <c r="T412" s="21">
        <v>123.87</v>
      </c>
      <c r="V412" s="1">
        <v>123.17</v>
      </c>
      <c r="W412" s="1">
        <v>126.28</v>
      </c>
      <c r="X412" s="1">
        <v>121.6</v>
      </c>
      <c r="Y412" s="1">
        <v>123.66</v>
      </c>
      <c r="Z412" s="1">
        <v>123.03</v>
      </c>
      <c r="AA412" s="1">
        <v>120.79</v>
      </c>
      <c r="AB412" s="1">
        <v>120.74</v>
      </c>
      <c r="AE412" s="1">
        <v>131.13999999999999</v>
      </c>
      <c r="AF412" s="1">
        <v>130.81</v>
      </c>
      <c r="AG412" s="1">
        <v>124.99</v>
      </c>
      <c r="AN412" s="1">
        <v>3047.52</v>
      </c>
      <c r="AP412" s="1">
        <v>3271.75</v>
      </c>
      <c r="AQ412" s="1">
        <v>3060.13</v>
      </c>
      <c r="AS412" s="1">
        <v>3014.75</v>
      </c>
      <c r="AU412" s="1">
        <v>2946.7</v>
      </c>
      <c r="AW412" s="1">
        <v>3213.89</v>
      </c>
      <c r="AX412" s="1">
        <v>122.85</v>
      </c>
      <c r="AZ412" s="1">
        <v>3062.65</v>
      </c>
      <c r="BA412" s="1">
        <v>127.02</v>
      </c>
      <c r="BB412" s="1">
        <v>136.6</v>
      </c>
      <c r="BC412" s="1">
        <v>133.82</v>
      </c>
      <c r="BD412" s="1">
        <v>137.30000000000001</v>
      </c>
      <c r="BE412" s="1">
        <v>124.98</v>
      </c>
      <c r="BF412" s="1">
        <v>127.28</v>
      </c>
      <c r="BG412" s="1">
        <v>129.33000000000001</v>
      </c>
      <c r="BH412" s="1">
        <v>119.95</v>
      </c>
      <c r="BI412" s="1">
        <v>126.14</v>
      </c>
      <c r="BJ412" s="1">
        <v>132.15</v>
      </c>
      <c r="BL412" s="1">
        <v>118.76</v>
      </c>
      <c r="BN412" s="1">
        <v>118.12</v>
      </c>
    </row>
    <row r="413" spans="1:66" x14ac:dyDescent="0.3">
      <c r="A413" s="2"/>
      <c r="C413" s="14" t="str">
        <f t="shared" si="7"/>
        <v>20249</v>
      </c>
      <c r="D413" s="3">
        <v>45539</v>
      </c>
      <c r="E413" s="21">
        <v>2190.77</v>
      </c>
      <c r="F413" s="21">
        <v>2063.7399999999998</v>
      </c>
      <c r="G413" s="21">
        <v>2112.5</v>
      </c>
      <c r="H413" s="21">
        <v>2303.41</v>
      </c>
      <c r="I413" s="21">
        <v>2068.86</v>
      </c>
      <c r="J413" s="21">
        <v>2121.7199999999998</v>
      </c>
      <c r="K413" s="21">
        <v>2019.15</v>
      </c>
      <c r="L413" s="21">
        <v>2071.02</v>
      </c>
      <c r="M413" s="21">
        <v>1992.04</v>
      </c>
      <c r="N413" s="21">
        <v>2096.46</v>
      </c>
      <c r="O413" s="21">
        <v>2087.15</v>
      </c>
      <c r="P413" s="21">
        <v>2044.68</v>
      </c>
      <c r="Q413" s="21">
        <v>6416.86</v>
      </c>
      <c r="R413" s="20">
        <v>119.22</v>
      </c>
      <c r="S413" s="20">
        <v>112.51</v>
      </c>
      <c r="T413" s="21">
        <v>124.08</v>
      </c>
      <c r="V413" s="1">
        <v>123.42</v>
      </c>
      <c r="W413" s="1">
        <v>126.18</v>
      </c>
      <c r="X413" s="1">
        <v>121.01</v>
      </c>
      <c r="Y413" s="1">
        <v>123.26</v>
      </c>
      <c r="Z413" s="1">
        <v>123.14</v>
      </c>
      <c r="AA413" s="1">
        <v>120.93</v>
      </c>
      <c r="AB413" s="1">
        <v>120.41</v>
      </c>
      <c r="AE413" s="1">
        <v>128.19</v>
      </c>
      <c r="AF413" s="1">
        <v>130.80000000000001</v>
      </c>
      <c r="AG413" s="1">
        <v>121.2</v>
      </c>
      <c r="AN413" s="1">
        <v>3047.52</v>
      </c>
      <c r="AP413" s="1">
        <v>3251.67</v>
      </c>
      <c r="AQ413" s="1">
        <v>3060.13</v>
      </c>
      <c r="AS413" s="1">
        <v>3014.75</v>
      </c>
      <c r="AU413" s="1">
        <v>2946.7</v>
      </c>
      <c r="AW413" s="1">
        <v>3213.89</v>
      </c>
      <c r="AX413" s="1">
        <v>123.85</v>
      </c>
      <c r="AZ413" s="1">
        <v>3019.12</v>
      </c>
      <c r="BA413" s="1">
        <v>128.52000000000001</v>
      </c>
      <c r="BB413" s="1">
        <v>136.82</v>
      </c>
      <c r="BC413" s="1">
        <v>133.5</v>
      </c>
      <c r="BD413" s="1">
        <v>137.9</v>
      </c>
      <c r="BE413" s="1">
        <v>124.98</v>
      </c>
      <c r="BF413" s="1">
        <v>127.82</v>
      </c>
      <c r="BG413" s="1">
        <v>127.37</v>
      </c>
      <c r="BH413" s="1">
        <v>119.95</v>
      </c>
      <c r="BI413" s="1">
        <v>124.76</v>
      </c>
      <c r="BJ413" s="1">
        <v>130.35</v>
      </c>
      <c r="BL413" s="1">
        <v>119</v>
      </c>
      <c r="BN413" s="1">
        <v>118.78</v>
      </c>
    </row>
    <row r="414" spans="1:66" x14ac:dyDescent="0.3">
      <c r="A414" s="2"/>
      <c r="C414" s="14" t="str">
        <f t="shared" si="7"/>
        <v>20249</v>
      </c>
      <c r="D414" s="3">
        <v>45538</v>
      </c>
      <c r="E414" s="21">
        <v>2185.79</v>
      </c>
      <c r="F414" s="21">
        <v>2046.38</v>
      </c>
      <c r="G414" s="21">
        <v>2112.5</v>
      </c>
      <c r="H414" s="21">
        <v>2245.7399999999998</v>
      </c>
      <c r="I414" s="21">
        <v>2029.19</v>
      </c>
      <c r="J414" s="21">
        <v>2125.4699999999998</v>
      </c>
      <c r="K414" s="21">
        <v>2019.15</v>
      </c>
      <c r="L414" s="21">
        <v>2056.14</v>
      </c>
      <c r="M414" s="21">
        <v>1927.03</v>
      </c>
      <c r="N414" s="21">
        <v>2086.65</v>
      </c>
      <c r="O414" s="21">
        <v>2036.18</v>
      </c>
      <c r="P414" s="21">
        <v>2044.68</v>
      </c>
      <c r="Q414" s="21">
        <v>6466.86</v>
      </c>
      <c r="R414" s="20">
        <v>118.72</v>
      </c>
      <c r="S414" s="20">
        <v>111.14</v>
      </c>
      <c r="T414" s="21">
        <v>122.57</v>
      </c>
      <c r="V414" s="1">
        <v>123.42</v>
      </c>
      <c r="W414" s="1">
        <v>125.58</v>
      </c>
      <c r="X414" s="1">
        <v>120.1</v>
      </c>
      <c r="Y414" s="1">
        <v>122.63</v>
      </c>
      <c r="Z414" s="1">
        <v>123.04</v>
      </c>
      <c r="AA414" s="1">
        <v>120.71</v>
      </c>
      <c r="AB414" s="1">
        <v>119.71</v>
      </c>
      <c r="AC414" s="1">
        <v>118.57</v>
      </c>
      <c r="AE414" s="1">
        <v>127.95</v>
      </c>
      <c r="AF414" s="1">
        <v>127.63</v>
      </c>
      <c r="AG414" s="1">
        <v>121.18</v>
      </c>
      <c r="AN414" s="1">
        <v>3047.52</v>
      </c>
      <c r="AP414" s="1">
        <v>3267.5</v>
      </c>
      <c r="AQ414" s="1">
        <v>3060.13</v>
      </c>
      <c r="AR414" s="1">
        <v>3024.38</v>
      </c>
      <c r="AS414" s="1">
        <v>3014.75</v>
      </c>
      <c r="AU414" s="1">
        <v>2944.17</v>
      </c>
      <c r="AW414" s="1">
        <v>3231.53</v>
      </c>
      <c r="AX414" s="1">
        <v>123.83</v>
      </c>
      <c r="AY414" s="1">
        <v>2994.59</v>
      </c>
      <c r="AZ414" s="1">
        <v>3019.12</v>
      </c>
      <c r="BA414" s="1">
        <v>128.75</v>
      </c>
      <c r="BB414" s="1">
        <v>137.94</v>
      </c>
      <c r="BC414" s="1">
        <v>132.36000000000001</v>
      </c>
      <c r="BD414" s="1">
        <v>135.04</v>
      </c>
      <c r="BE414" s="1">
        <v>124.25</v>
      </c>
      <c r="BF414" s="1">
        <v>127.48</v>
      </c>
      <c r="BG414" s="1">
        <v>126.77</v>
      </c>
      <c r="BH414" s="1">
        <v>118.95</v>
      </c>
      <c r="BI414" s="1">
        <v>122.64</v>
      </c>
      <c r="BJ414" s="1">
        <v>130.34</v>
      </c>
      <c r="BL414" s="1">
        <v>117.75</v>
      </c>
      <c r="BN414" s="1">
        <v>118.11</v>
      </c>
    </row>
    <row r="415" spans="1:66" x14ac:dyDescent="0.3">
      <c r="A415" s="2"/>
      <c r="C415" s="14" t="str">
        <f t="shared" si="7"/>
        <v>20249</v>
      </c>
      <c r="D415" s="3">
        <v>45537</v>
      </c>
      <c r="E415" s="21">
        <v>2163.4</v>
      </c>
      <c r="F415" s="21">
        <v>2051.34</v>
      </c>
      <c r="G415" s="21">
        <v>2112.5</v>
      </c>
      <c r="H415" s="21">
        <v>2253.0100000000002</v>
      </c>
      <c r="I415" s="21">
        <v>2009.36</v>
      </c>
      <c r="J415" s="21">
        <v>2111.15</v>
      </c>
      <c r="K415" s="21">
        <v>1919.56</v>
      </c>
      <c r="L415" s="21">
        <v>2055.64</v>
      </c>
      <c r="M415" s="21">
        <v>1989.82</v>
      </c>
      <c r="N415" s="21">
        <v>2038.71</v>
      </c>
      <c r="O415" s="21">
        <v>2032.87</v>
      </c>
      <c r="P415" s="21">
        <v>1991.56</v>
      </c>
      <c r="Q415" s="21">
        <v>6466.86</v>
      </c>
      <c r="R415" s="20">
        <v>117.97</v>
      </c>
      <c r="S415" s="20">
        <v>111.14</v>
      </c>
      <c r="T415" s="21">
        <v>122.37</v>
      </c>
      <c r="V415" s="1">
        <v>124.04</v>
      </c>
      <c r="W415" s="1">
        <v>125.88</v>
      </c>
      <c r="X415" s="1">
        <v>119.48</v>
      </c>
      <c r="Y415" s="1">
        <v>121.74</v>
      </c>
      <c r="Z415" s="1">
        <v>122.54</v>
      </c>
      <c r="AA415" s="1">
        <v>119.84</v>
      </c>
      <c r="AB415" s="1">
        <v>118.97</v>
      </c>
      <c r="AC415" s="1">
        <v>117.93</v>
      </c>
      <c r="AE415" s="1">
        <v>127.45</v>
      </c>
      <c r="AF415" s="1">
        <v>127.3</v>
      </c>
      <c r="AG415" s="1">
        <v>119.22</v>
      </c>
      <c r="AN415" s="1">
        <v>3047.52</v>
      </c>
      <c r="AP415" s="1">
        <v>3267.5</v>
      </c>
      <c r="AQ415" s="1">
        <v>3060.13</v>
      </c>
      <c r="AR415" s="1">
        <v>3024.38</v>
      </c>
      <c r="AS415" s="1">
        <v>3024.84</v>
      </c>
      <c r="AT415" s="1">
        <v>3048.36</v>
      </c>
      <c r="AU415" s="1">
        <v>2881.16</v>
      </c>
      <c r="AX415" s="1">
        <v>123.82</v>
      </c>
      <c r="AY415" s="1">
        <v>2994.59</v>
      </c>
      <c r="AZ415" s="1">
        <v>2973.42</v>
      </c>
      <c r="BA415" s="1">
        <v>128.75</v>
      </c>
      <c r="BB415" s="1">
        <v>136.79</v>
      </c>
      <c r="BC415" s="1">
        <v>131.5</v>
      </c>
      <c r="BD415" s="1">
        <v>133.88</v>
      </c>
      <c r="BE415" s="1">
        <v>125.17</v>
      </c>
      <c r="BF415" s="1">
        <v>120.03</v>
      </c>
      <c r="BG415" s="1">
        <v>125.39</v>
      </c>
      <c r="BH415" s="1">
        <v>118.95</v>
      </c>
      <c r="BI415" s="1">
        <v>122.27</v>
      </c>
      <c r="BJ415" s="1">
        <v>129.94999999999999</v>
      </c>
      <c r="BL415" s="1">
        <v>117.26</v>
      </c>
      <c r="BN415" s="1">
        <v>116.79</v>
      </c>
    </row>
    <row r="416" spans="1:66" x14ac:dyDescent="0.3">
      <c r="A416" s="2"/>
      <c r="C416" s="14" t="str">
        <f t="shared" si="7"/>
        <v>20248</v>
      </c>
      <c r="D416" s="3">
        <v>45534</v>
      </c>
      <c r="E416" s="21">
        <v>2152.79</v>
      </c>
      <c r="F416" s="21">
        <v>2050.54</v>
      </c>
      <c r="G416" s="21">
        <v>2111.6799999999998</v>
      </c>
      <c r="H416" s="21">
        <v>2233.09</v>
      </c>
      <c r="I416" s="21">
        <v>1975.36</v>
      </c>
      <c r="J416" s="21">
        <v>2105.66</v>
      </c>
      <c r="K416" s="21">
        <v>1919.23</v>
      </c>
      <c r="L416" s="21">
        <v>2071.4499999999998</v>
      </c>
      <c r="M416" s="21">
        <v>1989.59</v>
      </c>
      <c r="N416" s="21">
        <v>2004.41</v>
      </c>
      <c r="O416" s="21">
        <v>2036.75</v>
      </c>
      <c r="P416" s="21">
        <v>1916.33</v>
      </c>
      <c r="Q416" s="21">
        <v>6403.74</v>
      </c>
      <c r="R416" s="20">
        <v>117.96</v>
      </c>
      <c r="S416" s="20">
        <v>109.54</v>
      </c>
      <c r="T416" s="21">
        <v>120.78</v>
      </c>
      <c r="V416" s="1">
        <v>121.18</v>
      </c>
      <c r="W416" s="1">
        <v>124.71</v>
      </c>
      <c r="X416" s="1">
        <v>118.97</v>
      </c>
      <c r="Y416" s="1">
        <v>122.67</v>
      </c>
      <c r="Z416" s="1">
        <v>122.23</v>
      </c>
      <c r="AA416" s="1">
        <v>119.27</v>
      </c>
      <c r="AB416" s="1">
        <v>118.58</v>
      </c>
      <c r="AC416" s="1">
        <v>116.03</v>
      </c>
      <c r="AE416" s="1">
        <v>126.43</v>
      </c>
      <c r="AF416" s="1">
        <v>127.22</v>
      </c>
      <c r="AG416" s="1">
        <v>121.12</v>
      </c>
      <c r="AN416" s="1">
        <v>3048.72</v>
      </c>
      <c r="AR416" s="1">
        <v>3025.57</v>
      </c>
      <c r="AS416" s="1">
        <v>3026.03</v>
      </c>
      <c r="AT416" s="1">
        <v>3049.56</v>
      </c>
      <c r="AU416" s="1">
        <v>2846.14</v>
      </c>
      <c r="AW416" s="1">
        <v>2955.42</v>
      </c>
      <c r="AX416" s="1">
        <v>123.74</v>
      </c>
      <c r="AY416" s="1">
        <v>2995.76</v>
      </c>
      <c r="AZ416" s="1">
        <v>2978.21</v>
      </c>
      <c r="BA416" s="1">
        <v>128.74</v>
      </c>
      <c r="BB416" s="1">
        <v>136.61000000000001</v>
      </c>
      <c r="BC416" s="1">
        <v>130.72999999999999</v>
      </c>
      <c r="BD416" s="1">
        <v>132.75</v>
      </c>
      <c r="BE416" s="1">
        <v>122.6</v>
      </c>
      <c r="BF416" s="1">
        <v>123.73</v>
      </c>
      <c r="BG416" s="1">
        <v>125.36</v>
      </c>
      <c r="BH416" s="1">
        <v>118.93</v>
      </c>
      <c r="BI416" s="1">
        <v>121.26</v>
      </c>
      <c r="BJ416" s="1">
        <v>129.86000000000001</v>
      </c>
      <c r="BL416" s="1">
        <v>117.75</v>
      </c>
      <c r="BN416" s="1">
        <v>116.76</v>
      </c>
    </row>
    <row r="417" spans="1:66" x14ac:dyDescent="0.3">
      <c r="A417" s="2"/>
      <c r="C417" s="14" t="str">
        <f t="shared" si="7"/>
        <v>20248</v>
      </c>
      <c r="D417" s="3">
        <v>45533</v>
      </c>
      <c r="E417" s="21">
        <v>2160.25</v>
      </c>
      <c r="F417" s="21">
        <v>1957.56</v>
      </c>
      <c r="G417" s="21">
        <v>2062.11</v>
      </c>
      <c r="H417" s="21">
        <v>2225.35</v>
      </c>
      <c r="I417" s="21">
        <v>2008.57</v>
      </c>
      <c r="J417" s="21">
        <v>2098.16</v>
      </c>
      <c r="K417" s="21">
        <v>1919.23</v>
      </c>
      <c r="L417" s="21">
        <v>2048.3200000000002</v>
      </c>
      <c r="M417" s="21">
        <v>1989.59</v>
      </c>
      <c r="N417" s="21">
        <v>1983.37</v>
      </c>
      <c r="O417" s="21">
        <v>2025.52</v>
      </c>
      <c r="P417" s="21">
        <v>1936.42</v>
      </c>
      <c r="Q417" s="21">
        <v>6357.6</v>
      </c>
      <c r="R417" s="20">
        <v>117.21</v>
      </c>
      <c r="S417" s="20">
        <v>108.94</v>
      </c>
      <c r="T417" s="21">
        <v>120.08</v>
      </c>
      <c r="V417" s="1">
        <v>120.66</v>
      </c>
      <c r="W417" s="1">
        <v>121.18</v>
      </c>
      <c r="X417" s="1">
        <v>115.63</v>
      </c>
      <c r="Y417" s="1">
        <v>120.23</v>
      </c>
      <c r="Z417" s="1">
        <v>120.04</v>
      </c>
      <c r="AA417" s="1">
        <v>118.52</v>
      </c>
      <c r="AB417" s="1">
        <v>115.58</v>
      </c>
      <c r="AC417" s="1">
        <v>110.35</v>
      </c>
      <c r="AE417" s="1">
        <v>123.56</v>
      </c>
      <c r="AF417" s="1">
        <v>127.2</v>
      </c>
      <c r="AG417" s="1">
        <v>119.97</v>
      </c>
      <c r="AM417" s="1">
        <v>30</v>
      </c>
      <c r="AR417" s="1">
        <v>3025.57</v>
      </c>
      <c r="AS417" s="1">
        <v>3026.03</v>
      </c>
      <c r="AT417" s="1">
        <v>3049.56</v>
      </c>
      <c r="AU417" s="1">
        <v>2846.14</v>
      </c>
      <c r="AW417" s="1">
        <v>2955.42</v>
      </c>
      <c r="AX417" s="1">
        <v>122.92</v>
      </c>
      <c r="AY417" s="1">
        <v>2921.45</v>
      </c>
      <c r="AZ417" s="1">
        <v>2978.21</v>
      </c>
      <c r="BA417" s="1">
        <v>127.24</v>
      </c>
      <c r="BB417" s="1">
        <v>132.1</v>
      </c>
      <c r="BC417" s="1">
        <v>128.86000000000001</v>
      </c>
      <c r="BD417" s="1">
        <v>130.28</v>
      </c>
      <c r="BE417" s="1">
        <v>121.84</v>
      </c>
      <c r="BF417" s="1">
        <v>123.28</v>
      </c>
      <c r="BG417" s="1">
        <v>124.17</v>
      </c>
      <c r="BH417" s="1">
        <v>115.02</v>
      </c>
      <c r="BI417" s="1">
        <v>120.64</v>
      </c>
      <c r="BJ417" s="1">
        <v>125.28</v>
      </c>
      <c r="BL417" s="1">
        <v>116.25</v>
      </c>
      <c r="BN417" s="1">
        <v>116.76</v>
      </c>
    </row>
    <row r="418" spans="1:66" x14ac:dyDescent="0.3">
      <c r="A418" s="2"/>
      <c r="C418" s="14" t="str">
        <f t="shared" si="7"/>
        <v>20248</v>
      </c>
      <c r="D418" s="3">
        <v>45532</v>
      </c>
      <c r="E418" s="21">
        <v>2160.25</v>
      </c>
      <c r="F418" s="21">
        <v>1933.23</v>
      </c>
      <c r="G418" s="21">
        <v>2062.11</v>
      </c>
      <c r="H418" s="21">
        <v>2225.35</v>
      </c>
      <c r="I418" s="21">
        <v>2048.23</v>
      </c>
      <c r="J418" s="21">
        <v>2102.08</v>
      </c>
      <c r="K418" s="21">
        <v>1919.23</v>
      </c>
      <c r="L418" s="21">
        <v>2048.3200000000002</v>
      </c>
      <c r="M418" s="21">
        <v>1976.39</v>
      </c>
      <c r="N418" s="21">
        <v>1949.79</v>
      </c>
      <c r="O418" s="21">
        <v>2015.41</v>
      </c>
      <c r="P418" s="21">
        <v>1916.33</v>
      </c>
      <c r="Q418" s="21">
        <v>6317.95</v>
      </c>
      <c r="R418" s="20">
        <v>115.72</v>
      </c>
      <c r="S418" s="20">
        <v>108.14</v>
      </c>
      <c r="T418" s="21">
        <v>118.64</v>
      </c>
      <c r="V418" s="1">
        <v>119.41</v>
      </c>
      <c r="W418" s="1">
        <v>120.78</v>
      </c>
      <c r="X418" s="1">
        <v>114.79</v>
      </c>
      <c r="Y418" s="1">
        <v>117.92</v>
      </c>
      <c r="Z418" s="1">
        <v>118.74</v>
      </c>
      <c r="AA418" s="1">
        <v>116.67</v>
      </c>
      <c r="AB418" s="1">
        <v>115.13</v>
      </c>
      <c r="AC418" s="1">
        <v>111.06</v>
      </c>
      <c r="AE418" s="1">
        <v>123.19</v>
      </c>
      <c r="AF418" s="1">
        <v>125.86</v>
      </c>
      <c r="AG418" s="1">
        <v>119.34</v>
      </c>
      <c r="AM418" s="1">
        <v>30</v>
      </c>
      <c r="AR418" s="1">
        <v>3025.57</v>
      </c>
      <c r="AS418" s="1">
        <v>3042.67</v>
      </c>
      <c r="AT418" s="1">
        <v>3049.56</v>
      </c>
      <c r="AU418" s="1">
        <v>2846.14</v>
      </c>
      <c r="AW418" s="1">
        <v>2955.42</v>
      </c>
      <c r="AX418" s="1">
        <v>122.9</v>
      </c>
      <c r="AY418" s="1">
        <v>2921.45</v>
      </c>
      <c r="AZ418" s="1">
        <v>3037.79</v>
      </c>
      <c r="BA418" s="1">
        <v>126.8</v>
      </c>
      <c r="BB418" s="1">
        <v>129.78</v>
      </c>
      <c r="BC418" s="1">
        <v>127.64</v>
      </c>
      <c r="BD418" s="1">
        <v>128.35</v>
      </c>
      <c r="BE418" s="1">
        <v>120.17</v>
      </c>
      <c r="BF418" s="1">
        <v>122.28</v>
      </c>
      <c r="BG418" s="1">
        <v>123.78</v>
      </c>
      <c r="BH418" s="1">
        <v>114.49</v>
      </c>
      <c r="BI418" s="1">
        <v>117.45</v>
      </c>
      <c r="BJ418" s="1">
        <v>125.25</v>
      </c>
      <c r="BK418" s="1">
        <v>111.2</v>
      </c>
      <c r="BL418" s="1">
        <v>112.51</v>
      </c>
      <c r="BN418" s="1">
        <v>111.78</v>
      </c>
    </row>
    <row r="419" spans="1:66" x14ac:dyDescent="0.3">
      <c r="A419" s="2"/>
      <c r="C419" s="14" t="str">
        <f t="shared" si="7"/>
        <v>20248</v>
      </c>
      <c r="D419" s="3">
        <v>45531</v>
      </c>
      <c r="E419" s="21">
        <v>2152.79</v>
      </c>
      <c r="F419" s="21">
        <v>1948.55</v>
      </c>
      <c r="G419" s="21">
        <v>2062.11</v>
      </c>
      <c r="H419" s="21">
        <v>2241.67</v>
      </c>
      <c r="I419" s="21">
        <v>2048.23</v>
      </c>
      <c r="J419" s="21">
        <v>2096.41</v>
      </c>
      <c r="K419" s="21">
        <v>1919.23</v>
      </c>
      <c r="L419" s="21">
        <v>2013.35</v>
      </c>
      <c r="M419" s="21">
        <v>1976.39</v>
      </c>
      <c r="N419" s="21">
        <v>1967.73</v>
      </c>
      <c r="O419" s="21">
        <v>2033.13</v>
      </c>
      <c r="P419" s="21">
        <v>1936.42</v>
      </c>
      <c r="Q419" s="21">
        <v>6291.67</v>
      </c>
      <c r="R419" s="20">
        <v>114.72</v>
      </c>
      <c r="S419" s="20">
        <v>108.14</v>
      </c>
      <c r="T419" s="21">
        <v>117.65</v>
      </c>
      <c r="V419" s="1">
        <v>117.3</v>
      </c>
      <c r="W419" s="1">
        <v>117.88</v>
      </c>
      <c r="X419" s="1">
        <v>114.48</v>
      </c>
      <c r="Y419" s="1">
        <v>116.99</v>
      </c>
      <c r="Z419" s="1">
        <v>117.14</v>
      </c>
      <c r="AA419" s="1">
        <v>116.21</v>
      </c>
      <c r="AB419" s="1">
        <v>114.24</v>
      </c>
      <c r="AC419" s="1">
        <v>110.92</v>
      </c>
      <c r="AE419" s="1">
        <v>122.32</v>
      </c>
      <c r="AF419" s="1">
        <v>125.86</v>
      </c>
      <c r="AG419" s="1">
        <v>119.32</v>
      </c>
      <c r="AM419" s="1">
        <v>30</v>
      </c>
      <c r="AS419" s="1">
        <v>3042.67</v>
      </c>
      <c r="AT419" s="1">
        <v>3086.55</v>
      </c>
      <c r="AU419" s="1">
        <v>2846.14</v>
      </c>
      <c r="AW419" s="1">
        <v>2955.42</v>
      </c>
      <c r="AX419" s="1">
        <v>121.89</v>
      </c>
      <c r="AY419" s="1">
        <v>2847.15</v>
      </c>
      <c r="AZ419" s="1">
        <v>3032.33</v>
      </c>
      <c r="BA419" s="1">
        <v>126.8</v>
      </c>
      <c r="BB419" s="1">
        <v>128.80000000000001</v>
      </c>
      <c r="BC419" s="1">
        <v>126.11</v>
      </c>
      <c r="BD419" s="1">
        <v>128.61000000000001</v>
      </c>
      <c r="BE419" s="1">
        <v>119.12</v>
      </c>
      <c r="BF419" s="1">
        <v>122.28</v>
      </c>
      <c r="BG419" s="1">
        <v>122.31</v>
      </c>
      <c r="BH419" s="1">
        <v>114.31</v>
      </c>
      <c r="BI419" s="1">
        <v>117.27</v>
      </c>
      <c r="BJ419" s="1">
        <v>123.87</v>
      </c>
      <c r="BK419" s="1">
        <v>111.27</v>
      </c>
      <c r="BL419" s="1">
        <v>112.01</v>
      </c>
      <c r="BN419" s="1">
        <v>111.78</v>
      </c>
    </row>
    <row r="420" spans="1:66" x14ac:dyDescent="0.3">
      <c r="A420" s="2"/>
      <c r="C420" s="14" t="str">
        <f t="shared" si="7"/>
        <v>20248</v>
      </c>
      <c r="D420" s="3">
        <v>45530</v>
      </c>
      <c r="E420" s="21">
        <v>2117.96</v>
      </c>
      <c r="F420" s="21">
        <v>1952.15</v>
      </c>
      <c r="G420" s="21">
        <v>2055.5</v>
      </c>
      <c r="H420" s="21">
        <v>2221.62</v>
      </c>
      <c r="I420" s="21">
        <v>2048.23</v>
      </c>
      <c r="J420" s="21">
        <v>2092.5100000000002</v>
      </c>
      <c r="K420" s="21">
        <v>1919.23</v>
      </c>
      <c r="L420" s="21">
        <v>1942.22</v>
      </c>
      <c r="M420" s="21">
        <v>1927.16</v>
      </c>
      <c r="N420" s="21">
        <v>1952.61</v>
      </c>
      <c r="O420" s="21">
        <v>1979.97</v>
      </c>
      <c r="P420" s="21">
        <v>1936.42</v>
      </c>
      <c r="Q420" s="21">
        <v>6277.95</v>
      </c>
      <c r="R420" s="20">
        <v>114.22</v>
      </c>
      <c r="S420" s="20">
        <v>108.14</v>
      </c>
      <c r="T420" s="21">
        <v>117.64</v>
      </c>
      <c r="V420" s="1">
        <v>115.59</v>
      </c>
      <c r="W420" s="1">
        <v>118.78</v>
      </c>
      <c r="X420" s="1">
        <v>114.39</v>
      </c>
      <c r="Y420" s="1">
        <v>116.4</v>
      </c>
      <c r="Z420" s="1">
        <v>116.82</v>
      </c>
      <c r="AA420" s="1">
        <v>114.78</v>
      </c>
      <c r="AB420" s="1">
        <v>114.14</v>
      </c>
      <c r="AC420" s="1">
        <v>110.98</v>
      </c>
      <c r="AE420" s="1">
        <v>122.45</v>
      </c>
      <c r="AF420" s="1">
        <v>124.2</v>
      </c>
      <c r="AG420" s="1">
        <v>118.47</v>
      </c>
      <c r="AM420" s="1">
        <v>30</v>
      </c>
      <c r="AS420" s="1">
        <v>2977.61</v>
      </c>
      <c r="AU420" s="1">
        <v>2859.59</v>
      </c>
      <c r="AW420" s="1">
        <v>2955.42</v>
      </c>
      <c r="AX420" s="1">
        <v>121.88</v>
      </c>
      <c r="AY420" s="1">
        <v>2936.59</v>
      </c>
      <c r="AZ420" s="1">
        <v>3037.79</v>
      </c>
      <c r="BA420" s="1">
        <v>125.3</v>
      </c>
      <c r="BB420" s="1">
        <v>128.55000000000001</v>
      </c>
      <c r="BC420" s="1">
        <v>123.25</v>
      </c>
      <c r="BD420" s="1">
        <v>126.86</v>
      </c>
      <c r="BE420" s="1">
        <v>118.58</v>
      </c>
      <c r="BF420" s="1">
        <v>119.08</v>
      </c>
      <c r="BG420" s="1">
        <v>122.31</v>
      </c>
      <c r="BH420" s="1">
        <v>114.31</v>
      </c>
      <c r="BI420" s="1">
        <v>116.99</v>
      </c>
      <c r="BJ420" s="1">
        <v>123.85</v>
      </c>
      <c r="BK420" s="1">
        <v>111.48</v>
      </c>
      <c r="BL420" s="1">
        <v>111.39</v>
      </c>
      <c r="BN420" s="1">
        <v>111.12</v>
      </c>
    </row>
    <row r="421" spans="1:66" x14ac:dyDescent="0.3">
      <c r="A421" s="2"/>
      <c r="C421" s="14" t="str">
        <f t="shared" si="7"/>
        <v>20248</v>
      </c>
      <c r="D421" s="3">
        <v>45527</v>
      </c>
      <c r="E421" s="21">
        <v>2135.37</v>
      </c>
      <c r="F421" s="21">
        <v>1953.96</v>
      </c>
      <c r="G421" s="21">
        <v>2062.11</v>
      </c>
      <c r="H421" s="21">
        <v>2222.29</v>
      </c>
      <c r="I421" s="21">
        <v>2048.23</v>
      </c>
      <c r="J421" s="21">
        <v>2092.5100000000002</v>
      </c>
      <c r="K421" s="21">
        <v>1919.23</v>
      </c>
      <c r="L421" s="21">
        <v>1958.74</v>
      </c>
      <c r="M421" s="21">
        <v>1927.16</v>
      </c>
      <c r="N421" s="21">
        <v>1956.05</v>
      </c>
      <c r="O421" s="21">
        <v>2011.37</v>
      </c>
      <c r="P421" s="21">
        <v>1936.42</v>
      </c>
      <c r="Q421" s="21">
        <v>6291.67</v>
      </c>
      <c r="R421" s="20">
        <v>113.72</v>
      </c>
      <c r="S421" s="20">
        <v>108.53</v>
      </c>
      <c r="T421" s="21">
        <v>117.37</v>
      </c>
      <c r="V421" s="1">
        <v>115.73</v>
      </c>
      <c r="W421" s="1">
        <v>117.98</v>
      </c>
      <c r="X421" s="1">
        <v>113.85</v>
      </c>
      <c r="Y421" s="1">
        <v>116.19</v>
      </c>
      <c r="Z421" s="1">
        <v>116.43</v>
      </c>
      <c r="AA421" s="1">
        <v>114.53</v>
      </c>
      <c r="AB421" s="1">
        <v>114.46</v>
      </c>
      <c r="AC421" s="1">
        <v>111.18</v>
      </c>
      <c r="AE421" s="1">
        <v>123.44</v>
      </c>
      <c r="AF421" s="1">
        <v>124.58</v>
      </c>
      <c r="AG421" s="1">
        <v>120.54</v>
      </c>
      <c r="AI421" s="1">
        <v>7</v>
      </c>
      <c r="AM421" s="1">
        <v>30</v>
      </c>
      <c r="AN421" s="1">
        <v>2904.17</v>
      </c>
      <c r="AS421" s="1">
        <v>2977.61</v>
      </c>
      <c r="AT421" s="1">
        <v>3026.03</v>
      </c>
      <c r="AX421" s="1">
        <v>120.65</v>
      </c>
      <c r="AY421" s="1">
        <v>2936.59</v>
      </c>
      <c r="AZ421" s="1">
        <v>3015.94</v>
      </c>
      <c r="BA421" s="1">
        <v>123.8</v>
      </c>
      <c r="BB421" s="1">
        <v>127.62</v>
      </c>
      <c r="BC421" s="1">
        <v>124.38</v>
      </c>
      <c r="BD421" s="1">
        <v>128.30000000000001</v>
      </c>
      <c r="BE421" s="1">
        <v>119.16</v>
      </c>
      <c r="BF421" s="1">
        <v>119.08</v>
      </c>
      <c r="BG421" s="1">
        <v>122.65</v>
      </c>
      <c r="BH421" s="1">
        <v>113.8</v>
      </c>
      <c r="BI421" s="1">
        <v>116.99</v>
      </c>
      <c r="BJ421" s="1">
        <v>124.2</v>
      </c>
      <c r="BK421" s="1">
        <v>113.11</v>
      </c>
      <c r="BL421" s="1">
        <v>111.59</v>
      </c>
      <c r="BN421" s="1">
        <v>110.46</v>
      </c>
    </row>
    <row r="422" spans="1:66" x14ac:dyDescent="0.3">
      <c r="A422" s="2"/>
      <c r="C422" s="14" t="str">
        <f t="shared" si="7"/>
        <v>20248</v>
      </c>
      <c r="D422" s="3">
        <v>45526</v>
      </c>
      <c r="E422" s="21">
        <v>2120.4499999999998</v>
      </c>
      <c r="F422" s="21">
        <v>1954.65</v>
      </c>
      <c r="G422" s="21">
        <v>2066.3000000000002</v>
      </c>
      <c r="H422" s="21">
        <v>2123.27</v>
      </c>
      <c r="I422" s="21">
        <v>2048.23</v>
      </c>
      <c r="J422" s="21">
        <v>2076.2600000000002</v>
      </c>
      <c r="K422" s="21">
        <v>1919.23</v>
      </c>
      <c r="L422" s="21">
        <v>1961.84</v>
      </c>
      <c r="M422" s="21">
        <v>1927.16</v>
      </c>
      <c r="N422" s="21">
        <v>1969.06</v>
      </c>
      <c r="O422" s="21">
        <v>1952.37</v>
      </c>
      <c r="P422" s="21">
        <v>1936.42</v>
      </c>
      <c r="Q422" s="21">
        <v>6292.75</v>
      </c>
      <c r="R422" s="20">
        <v>113.22</v>
      </c>
      <c r="S422" s="20">
        <v>108.53</v>
      </c>
      <c r="T422" s="21">
        <v>117.15</v>
      </c>
      <c r="V422" s="1">
        <v>114.7</v>
      </c>
      <c r="W422" s="1">
        <v>118.28</v>
      </c>
      <c r="X422" s="1">
        <v>114.41</v>
      </c>
      <c r="Y422" s="1">
        <v>114.94</v>
      </c>
      <c r="Z422" s="1">
        <v>115.64</v>
      </c>
      <c r="AA422" s="1">
        <v>114.12</v>
      </c>
      <c r="AB422" s="1">
        <v>113.96</v>
      </c>
      <c r="AE422" s="1">
        <v>123.69</v>
      </c>
      <c r="AF422" s="1">
        <v>125.97</v>
      </c>
      <c r="AG422" s="1">
        <v>115.68</v>
      </c>
      <c r="AI422" s="1">
        <v>7</v>
      </c>
      <c r="AN422" s="1">
        <v>2904.17</v>
      </c>
      <c r="AS422" s="1">
        <v>2977.61</v>
      </c>
      <c r="AT422" s="1">
        <v>3026.03</v>
      </c>
      <c r="AV422" s="1">
        <v>30</v>
      </c>
      <c r="AW422" s="1">
        <v>2945</v>
      </c>
      <c r="AX422" s="1">
        <v>119.85</v>
      </c>
      <c r="AY422" s="1">
        <v>3026.03</v>
      </c>
      <c r="AZ422" s="1">
        <v>3015.94</v>
      </c>
      <c r="BA422" s="1">
        <v>123.8</v>
      </c>
      <c r="BB422" s="1">
        <v>127.67</v>
      </c>
      <c r="BC422" s="1">
        <v>123.16</v>
      </c>
      <c r="BD422" s="1">
        <v>126.55</v>
      </c>
      <c r="BE422" s="1">
        <v>119.15</v>
      </c>
      <c r="BF422" s="1">
        <v>115.03</v>
      </c>
      <c r="BG422" s="1">
        <v>121.49</v>
      </c>
      <c r="BH422" s="1">
        <v>116.14</v>
      </c>
      <c r="BI422" s="1">
        <v>117.27</v>
      </c>
      <c r="BJ422" s="1">
        <v>123.79</v>
      </c>
      <c r="BK422" s="1">
        <v>112.78</v>
      </c>
      <c r="BL422" s="1">
        <v>110.19</v>
      </c>
      <c r="BN422" s="1">
        <v>109.8</v>
      </c>
    </row>
    <row r="423" spans="1:66" x14ac:dyDescent="0.3">
      <c r="A423" s="2"/>
      <c r="C423" s="14" t="str">
        <f t="shared" si="7"/>
        <v>20248</v>
      </c>
      <c r="D423" s="3">
        <v>45525</v>
      </c>
      <c r="E423" s="21">
        <v>2135.37</v>
      </c>
      <c r="F423" s="21">
        <v>1948.55</v>
      </c>
      <c r="G423" s="21">
        <v>2069.54</v>
      </c>
      <c r="H423" s="21">
        <v>2155.25</v>
      </c>
      <c r="I423" s="21">
        <v>2024.93</v>
      </c>
      <c r="J423" s="21">
        <v>2076.2600000000002</v>
      </c>
      <c r="K423" s="21">
        <v>1919.23</v>
      </c>
      <c r="L423" s="21">
        <v>2007.17</v>
      </c>
      <c r="M423" s="21">
        <v>1930.3</v>
      </c>
      <c r="N423" s="21">
        <v>1994.99</v>
      </c>
      <c r="O423" s="21">
        <v>1984.44</v>
      </c>
      <c r="P423" s="21">
        <v>1928.1</v>
      </c>
      <c r="Q423" s="21">
        <v>6341.67</v>
      </c>
      <c r="R423" s="20">
        <v>112.23</v>
      </c>
      <c r="S423" s="20">
        <v>104.92</v>
      </c>
      <c r="T423" s="21">
        <v>116.8</v>
      </c>
      <c r="V423" s="1">
        <v>115.67</v>
      </c>
      <c r="W423" s="1">
        <v>117.38</v>
      </c>
      <c r="X423" s="1">
        <v>113.1</v>
      </c>
      <c r="Y423" s="1">
        <v>114.78</v>
      </c>
      <c r="Z423" s="1">
        <v>114.84</v>
      </c>
      <c r="AA423" s="1">
        <v>113.23</v>
      </c>
      <c r="AB423" s="1">
        <v>113.09</v>
      </c>
      <c r="AE423" s="1">
        <v>122.2</v>
      </c>
      <c r="AF423" s="1">
        <v>124.99</v>
      </c>
      <c r="AG423" s="1">
        <v>118.02</v>
      </c>
      <c r="AI423" s="1">
        <v>7</v>
      </c>
      <c r="AN423" s="1">
        <v>2904.17</v>
      </c>
      <c r="AS423" s="1">
        <v>2950.37</v>
      </c>
      <c r="AT423" s="1">
        <v>3026.03</v>
      </c>
      <c r="AV423" s="1">
        <v>30</v>
      </c>
      <c r="AW423" s="1">
        <v>2945</v>
      </c>
      <c r="AX423" s="1">
        <v>119.83</v>
      </c>
      <c r="AY423" s="1">
        <v>3026.03</v>
      </c>
      <c r="AZ423" s="1">
        <v>3015.94</v>
      </c>
      <c r="BA423" s="1">
        <v>122.3</v>
      </c>
      <c r="BB423" s="1">
        <v>125.63</v>
      </c>
      <c r="BC423" s="1">
        <v>122.5</v>
      </c>
      <c r="BD423" s="1">
        <v>125.38</v>
      </c>
      <c r="BE423" s="1">
        <v>118.01</v>
      </c>
      <c r="BF423" s="1">
        <v>117.75</v>
      </c>
      <c r="BG423" s="1">
        <v>120.98</v>
      </c>
      <c r="BH423" s="1">
        <v>113.48</v>
      </c>
      <c r="BI423" s="1">
        <v>116.77</v>
      </c>
      <c r="BJ423" s="1">
        <v>123.18</v>
      </c>
      <c r="BK423" s="1">
        <v>112.45</v>
      </c>
      <c r="BL423" s="1">
        <v>109.59</v>
      </c>
      <c r="BN423" s="1">
        <v>109.8</v>
      </c>
    </row>
    <row r="424" spans="1:66" x14ac:dyDescent="0.3">
      <c r="A424" s="2"/>
      <c r="C424" s="14" t="str">
        <f t="shared" si="7"/>
        <v>20248</v>
      </c>
      <c r="D424" s="3">
        <v>45524</v>
      </c>
      <c r="E424" s="21">
        <v>2140.35</v>
      </c>
      <c r="F424" s="21">
        <v>1943.14</v>
      </c>
      <c r="G424" s="21">
        <v>2066.3000000000002</v>
      </c>
      <c r="H424" s="21">
        <v>2251.19</v>
      </c>
      <c r="I424" s="21">
        <v>2060.13</v>
      </c>
      <c r="J424" s="21">
        <v>2061.2199999999998</v>
      </c>
      <c r="K424" s="21">
        <v>1915.65</v>
      </c>
      <c r="L424" s="21">
        <v>1948.83</v>
      </c>
      <c r="M424" s="21">
        <v>1930.46</v>
      </c>
      <c r="N424" s="21">
        <v>1957.51</v>
      </c>
      <c r="O424" s="21">
        <v>2024.04</v>
      </c>
      <c r="P424" s="21">
        <v>1928.1</v>
      </c>
      <c r="Q424" s="21">
        <v>6282.67</v>
      </c>
      <c r="R424" s="20">
        <v>111.23</v>
      </c>
      <c r="S424" s="20">
        <v>107.52</v>
      </c>
      <c r="T424" s="21">
        <v>116.18</v>
      </c>
      <c r="V424" s="1">
        <v>113.55</v>
      </c>
      <c r="W424" s="1">
        <v>116.38</v>
      </c>
      <c r="X424" s="1">
        <v>112.48</v>
      </c>
      <c r="Y424" s="1">
        <v>113.08</v>
      </c>
      <c r="Z424" s="1">
        <v>113.74</v>
      </c>
      <c r="AA424" s="1">
        <v>113.29</v>
      </c>
      <c r="AB424" s="1">
        <v>112.22</v>
      </c>
      <c r="AE424" s="1">
        <v>121.45</v>
      </c>
      <c r="AF424" s="1">
        <v>122.09</v>
      </c>
      <c r="AG424" s="1">
        <v>113.94</v>
      </c>
      <c r="AI424" s="1">
        <v>7</v>
      </c>
      <c r="AN424" s="1">
        <v>2904.17</v>
      </c>
      <c r="AQ424" s="1">
        <v>3063.85</v>
      </c>
      <c r="AS424" s="1">
        <v>2950.37</v>
      </c>
      <c r="AT424" s="1">
        <v>3026.03</v>
      </c>
      <c r="AV424" s="1">
        <v>30</v>
      </c>
      <c r="AW424" s="1">
        <v>2945</v>
      </c>
      <c r="AX424" s="1">
        <v>117.05</v>
      </c>
      <c r="AY424" s="1">
        <v>3026.03</v>
      </c>
      <c r="AZ424" s="1">
        <v>3026.03</v>
      </c>
      <c r="BA424" s="1">
        <v>119.66</v>
      </c>
      <c r="BB424" s="1">
        <v>123.8</v>
      </c>
      <c r="BC424" s="1">
        <v>120.99</v>
      </c>
      <c r="BD424" s="1">
        <v>123.75</v>
      </c>
      <c r="BE424" s="1">
        <v>115.57</v>
      </c>
      <c r="BF424" s="1">
        <v>116.79</v>
      </c>
      <c r="BG424" s="1">
        <v>120.58</v>
      </c>
      <c r="BH424" s="1">
        <v>113.48</v>
      </c>
      <c r="BI424" s="1">
        <v>116.77</v>
      </c>
      <c r="BJ424" s="1">
        <v>121.15</v>
      </c>
      <c r="BL424" s="1">
        <v>108.99</v>
      </c>
      <c r="BN424" s="1">
        <v>109.14</v>
      </c>
    </row>
    <row r="425" spans="1:66" x14ac:dyDescent="0.3">
      <c r="A425" s="2"/>
      <c r="C425" s="14" t="str">
        <f t="shared" si="7"/>
        <v>20248</v>
      </c>
      <c r="D425" s="3">
        <v>45523</v>
      </c>
      <c r="E425" s="21">
        <v>2125.42</v>
      </c>
      <c r="F425" s="21">
        <v>1943.14</v>
      </c>
      <c r="G425" s="21">
        <v>2055.5</v>
      </c>
      <c r="H425" s="21">
        <v>2251.19</v>
      </c>
      <c r="I425" s="21">
        <v>2060.13</v>
      </c>
      <c r="J425" s="21">
        <v>2051.42</v>
      </c>
      <c r="K425" s="21">
        <v>1919.23</v>
      </c>
      <c r="L425" s="21">
        <v>1938.23</v>
      </c>
      <c r="M425" s="21">
        <v>1862.52</v>
      </c>
      <c r="N425" s="21">
        <v>1988.36</v>
      </c>
      <c r="O425" s="21">
        <v>1956.23</v>
      </c>
      <c r="P425" s="21">
        <v>1928.1</v>
      </c>
      <c r="Q425" s="21">
        <v>6282.67</v>
      </c>
      <c r="R425" s="20">
        <v>110.23</v>
      </c>
      <c r="S425" s="20">
        <v>104.74</v>
      </c>
      <c r="T425" s="21">
        <v>115.53</v>
      </c>
      <c r="V425" s="1">
        <v>110.93</v>
      </c>
      <c r="W425" s="1">
        <v>115.58</v>
      </c>
      <c r="X425" s="1">
        <v>112.48</v>
      </c>
      <c r="Y425" s="1">
        <v>113.81</v>
      </c>
      <c r="Z425" s="1">
        <v>114.16</v>
      </c>
      <c r="AA425" s="1">
        <v>113.25</v>
      </c>
      <c r="AB425" s="1">
        <v>112.09</v>
      </c>
      <c r="AE425" s="1">
        <v>120.95</v>
      </c>
      <c r="AF425" s="1">
        <v>121.6</v>
      </c>
      <c r="AG425" s="1">
        <v>113.9</v>
      </c>
      <c r="AI425" s="1">
        <v>7</v>
      </c>
      <c r="AN425" s="1">
        <v>2904.17</v>
      </c>
      <c r="AP425" s="1">
        <v>2990</v>
      </c>
      <c r="AQ425" s="1">
        <v>3063.85</v>
      </c>
      <c r="AR425" s="1">
        <v>2702.41</v>
      </c>
      <c r="AS425" s="1">
        <v>2950.37</v>
      </c>
      <c r="AT425" s="1">
        <v>3026.03</v>
      </c>
      <c r="AU425" s="1">
        <v>2753.68</v>
      </c>
      <c r="AV425" s="1">
        <v>30</v>
      </c>
      <c r="AW425" s="1">
        <v>2945</v>
      </c>
      <c r="AX425" s="1">
        <v>116.3</v>
      </c>
      <c r="AZ425" s="1">
        <v>3026.03</v>
      </c>
      <c r="BA425" s="1">
        <v>119.39</v>
      </c>
      <c r="BB425" s="1">
        <v>123.65</v>
      </c>
      <c r="BC425" s="1">
        <v>120.67</v>
      </c>
      <c r="BD425" s="1">
        <v>125.74</v>
      </c>
      <c r="BE425" s="1">
        <v>115.86</v>
      </c>
      <c r="BF425" s="1">
        <v>116.29</v>
      </c>
      <c r="BG425" s="1">
        <v>120.58</v>
      </c>
      <c r="BH425" s="1">
        <v>109.69</v>
      </c>
      <c r="BI425" s="1">
        <v>115.65</v>
      </c>
      <c r="BJ425" s="1">
        <v>121.15</v>
      </c>
      <c r="BL425" s="1">
        <v>109.26</v>
      </c>
      <c r="BN425" s="1">
        <v>109.14</v>
      </c>
    </row>
    <row r="426" spans="1:66" x14ac:dyDescent="0.3">
      <c r="A426" s="2"/>
      <c r="C426" s="14" t="str">
        <f t="shared" si="7"/>
        <v>20248</v>
      </c>
      <c r="D426" s="3">
        <v>45520</v>
      </c>
      <c r="E426" s="21">
        <v>2152.79</v>
      </c>
      <c r="F426" s="21">
        <v>1943.14</v>
      </c>
      <c r="G426" s="21">
        <v>2024.93</v>
      </c>
      <c r="H426" s="21">
        <v>2308.0500000000002</v>
      </c>
      <c r="I426" s="21">
        <v>2060.13</v>
      </c>
      <c r="J426" s="21">
        <v>2051.42</v>
      </c>
      <c r="K426" s="21"/>
      <c r="L426" s="21">
        <v>1934.93</v>
      </c>
      <c r="M426" s="21">
        <v>1862.52</v>
      </c>
      <c r="N426" s="21">
        <v>1984.44</v>
      </c>
      <c r="O426" s="21">
        <v>1981.53</v>
      </c>
      <c r="P426" s="21">
        <v>1928.1</v>
      </c>
      <c r="Q426" s="21">
        <v>6282.67</v>
      </c>
      <c r="R426" s="20">
        <v>111.23</v>
      </c>
      <c r="S426" s="20">
        <v>108.76</v>
      </c>
      <c r="T426" s="21">
        <v>115.59</v>
      </c>
      <c r="V426" s="1">
        <v>110.71</v>
      </c>
      <c r="W426" s="1">
        <v>116.38</v>
      </c>
      <c r="X426" s="1">
        <v>112.6</v>
      </c>
      <c r="Y426" s="1">
        <v>113.85</v>
      </c>
      <c r="Z426" s="1">
        <v>114.23</v>
      </c>
      <c r="AA426" s="1">
        <v>113.53</v>
      </c>
      <c r="AB426" s="1">
        <v>112.82</v>
      </c>
      <c r="AE426" s="1">
        <v>124.1</v>
      </c>
      <c r="AF426" s="1">
        <v>120.61</v>
      </c>
      <c r="AG426" s="1">
        <v>114.66</v>
      </c>
      <c r="AP426" s="1">
        <v>2990</v>
      </c>
      <c r="AQ426" s="1">
        <v>3109.24</v>
      </c>
      <c r="AR426" s="1">
        <v>2702.41</v>
      </c>
      <c r="AS426" s="1">
        <v>2950.37</v>
      </c>
      <c r="AU426" s="1">
        <v>2753.68</v>
      </c>
      <c r="AV426" s="1">
        <v>30</v>
      </c>
      <c r="AW426" s="1">
        <v>2945</v>
      </c>
      <c r="AX426" s="1">
        <v>114.75</v>
      </c>
      <c r="AZ426" s="1">
        <v>3026.03</v>
      </c>
      <c r="BA426" s="1">
        <v>119.63</v>
      </c>
      <c r="BB426" s="1">
        <v>124.01</v>
      </c>
      <c r="BC426" s="1">
        <v>120.53</v>
      </c>
      <c r="BD426" s="1">
        <v>125.82</v>
      </c>
      <c r="BE426" s="1">
        <v>116.6</v>
      </c>
      <c r="BF426" s="1">
        <v>117.29</v>
      </c>
      <c r="BG426" s="1">
        <v>123.3</v>
      </c>
      <c r="BH426" s="1">
        <v>109.36</v>
      </c>
      <c r="BI426" s="1">
        <v>115.65</v>
      </c>
      <c r="BJ426" s="1">
        <v>121.15</v>
      </c>
      <c r="BL426" s="1">
        <v>109.26</v>
      </c>
      <c r="BN426" s="1">
        <v>109.14</v>
      </c>
    </row>
    <row r="427" spans="1:66" x14ac:dyDescent="0.3">
      <c r="A427" s="2"/>
      <c r="C427" s="14" t="str">
        <f t="shared" si="7"/>
        <v>20248</v>
      </c>
      <c r="D427" s="3">
        <v>45519</v>
      </c>
      <c r="E427" s="21">
        <v>2127.91</v>
      </c>
      <c r="F427" s="21">
        <v>1966.69</v>
      </c>
      <c r="G427" s="21">
        <v>2024.93</v>
      </c>
      <c r="H427" s="21">
        <v>2166.96</v>
      </c>
      <c r="I427" s="21">
        <v>2058.8000000000002</v>
      </c>
      <c r="J427" s="21">
        <v>2119.42</v>
      </c>
      <c r="K427" s="21"/>
      <c r="L427" s="21"/>
      <c r="M427" s="21">
        <v>1892.81</v>
      </c>
      <c r="N427" s="21">
        <v>1969.33</v>
      </c>
      <c r="O427" s="21">
        <v>2038.26</v>
      </c>
      <c r="P427" s="21">
        <v>2245.7199999999998</v>
      </c>
      <c r="Q427" s="21">
        <v>6341.45</v>
      </c>
      <c r="R427" s="20">
        <v>110.73</v>
      </c>
      <c r="S427" s="20">
        <v>108.76</v>
      </c>
      <c r="T427" s="21">
        <v>115.26</v>
      </c>
      <c r="V427" s="1">
        <v>111.37</v>
      </c>
      <c r="W427" s="1">
        <v>116.98</v>
      </c>
      <c r="X427" s="1">
        <v>112.98</v>
      </c>
      <c r="Y427" s="1">
        <v>113.85</v>
      </c>
      <c r="Z427" s="1">
        <v>113.54</v>
      </c>
      <c r="AA427" s="1">
        <v>114.09</v>
      </c>
      <c r="AB427" s="1">
        <v>112.39</v>
      </c>
      <c r="AE427" s="1">
        <v>124.35</v>
      </c>
      <c r="AF427" s="1">
        <v>120.61</v>
      </c>
      <c r="AG427" s="1">
        <v>116.59</v>
      </c>
      <c r="AP427" s="1">
        <v>2990</v>
      </c>
      <c r="AQ427" s="1">
        <v>3109.24</v>
      </c>
      <c r="AR427" s="1">
        <v>2702.41</v>
      </c>
      <c r="AS427" s="1">
        <v>2950.37</v>
      </c>
      <c r="AU427" s="1">
        <v>2753.68</v>
      </c>
      <c r="AX427" s="1">
        <v>116.22</v>
      </c>
      <c r="AZ427" s="1">
        <v>3026.03</v>
      </c>
      <c r="BA427" s="1">
        <v>119.44</v>
      </c>
      <c r="BB427" s="1">
        <v>124.47</v>
      </c>
      <c r="BC427" s="1">
        <v>119.85</v>
      </c>
      <c r="BD427" s="1">
        <v>124.32</v>
      </c>
      <c r="BE427" s="1">
        <v>116.88</v>
      </c>
      <c r="BF427" s="1">
        <v>120.49</v>
      </c>
      <c r="BG427" s="1">
        <v>123.89</v>
      </c>
      <c r="BH427" s="1">
        <v>115.97</v>
      </c>
      <c r="BI427" s="1">
        <v>119.63</v>
      </c>
      <c r="BJ427" s="1">
        <v>121.15</v>
      </c>
      <c r="BL427" s="1">
        <v>109.26</v>
      </c>
      <c r="BN427" s="1">
        <v>109.14</v>
      </c>
    </row>
    <row r="428" spans="1:66" x14ac:dyDescent="0.3">
      <c r="A428" s="2"/>
      <c r="C428" s="14" t="str">
        <f t="shared" si="7"/>
        <v>20248</v>
      </c>
      <c r="D428" s="3">
        <v>45518</v>
      </c>
      <c r="E428" s="21">
        <v>2125.33</v>
      </c>
      <c r="F428" s="21">
        <v>1984.45</v>
      </c>
      <c r="G428" s="21">
        <v>2049.7199999999998</v>
      </c>
      <c r="H428" s="21">
        <v>2161.3000000000002</v>
      </c>
      <c r="I428" s="21">
        <v>2068.06</v>
      </c>
      <c r="J428" s="21">
        <v>2101.19</v>
      </c>
      <c r="K428" s="21"/>
      <c r="L428" s="21"/>
      <c r="M428" s="21">
        <v>1863.11</v>
      </c>
      <c r="N428" s="21">
        <v>1989.04</v>
      </c>
      <c r="O428" s="21">
        <v>1919.35</v>
      </c>
      <c r="P428" s="21">
        <v>2169.21</v>
      </c>
      <c r="Q428" s="21">
        <v>6341.45</v>
      </c>
      <c r="R428" s="20">
        <v>110.73</v>
      </c>
      <c r="S428" s="20">
        <v>108.6</v>
      </c>
      <c r="T428" s="21">
        <v>115.46</v>
      </c>
      <c r="U428" s="1">
        <v>117.4</v>
      </c>
      <c r="V428" s="1">
        <v>112.36</v>
      </c>
      <c r="W428" s="1">
        <v>115.98</v>
      </c>
      <c r="X428" s="1">
        <v>112.85</v>
      </c>
      <c r="Y428" s="1">
        <v>113.17</v>
      </c>
      <c r="Z428" s="1">
        <v>113.74</v>
      </c>
      <c r="AA428" s="1">
        <v>114.08</v>
      </c>
      <c r="AB428" s="1">
        <v>114.09</v>
      </c>
      <c r="AC428" s="1">
        <v>115.07</v>
      </c>
      <c r="AE428" s="1">
        <v>124.59</v>
      </c>
      <c r="AF428" s="1">
        <v>121.6</v>
      </c>
      <c r="AG428" s="1">
        <v>116.57</v>
      </c>
      <c r="AK428" s="1">
        <v>15</v>
      </c>
      <c r="AP428" s="1">
        <v>2990</v>
      </c>
      <c r="AQ428" s="1">
        <v>3109.24</v>
      </c>
      <c r="AR428" s="1">
        <v>2702.41</v>
      </c>
      <c r="AS428" s="1">
        <v>2956.57</v>
      </c>
      <c r="AU428" s="1">
        <v>2753.68</v>
      </c>
      <c r="AX428" s="1">
        <v>116.22</v>
      </c>
      <c r="AZ428" s="1">
        <v>3026.03</v>
      </c>
      <c r="BA428" s="1">
        <v>119.07</v>
      </c>
      <c r="BB428" s="1">
        <v>123.22</v>
      </c>
      <c r="BC428" s="1">
        <v>121.05</v>
      </c>
      <c r="BD428" s="1">
        <v>123.23</v>
      </c>
      <c r="BE428" s="1">
        <v>116.88</v>
      </c>
      <c r="BF428" s="1">
        <v>120.49</v>
      </c>
      <c r="BG428" s="1">
        <v>127.29</v>
      </c>
      <c r="BH428" s="1">
        <v>118.63</v>
      </c>
      <c r="BI428" s="1">
        <v>118.27</v>
      </c>
      <c r="BJ428" s="1">
        <v>121.15</v>
      </c>
      <c r="BK428" s="1">
        <v>110.32</v>
      </c>
      <c r="BL428" s="1">
        <v>109.76</v>
      </c>
      <c r="BN428" s="1">
        <v>110.46</v>
      </c>
    </row>
    <row r="429" spans="1:66" x14ac:dyDescent="0.3">
      <c r="A429" s="2"/>
      <c r="C429" s="14" t="str">
        <f t="shared" si="7"/>
        <v>20248</v>
      </c>
      <c r="D429" s="3">
        <v>45517</v>
      </c>
      <c r="E429" s="21">
        <v>2112.9</v>
      </c>
      <c r="F429" s="21">
        <v>1998.12</v>
      </c>
      <c r="G429" s="21">
        <v>2111.6799999999998</v>
      </c>
      <c r="H429" s="21">
        <v>2163.7800000000002</v>
      </c>
      <c r="I429" s="21">
        <v>2074.0100000000002</v>
      </c>
      <c r="J429" s="21">
        <v>2132.39</v>
      </c>
      <c r="K429" s="21"/>
      <c r="L429" s="21"/>
      <c r="M429" s="21">
        <v>1927.72</v>
      </c>
      <c r="N429" s="21">
        <v>1992.09</v>
      </c>
      <c r="O429" s="21">
        <v>1867.16</v>
      </c>
      <c r="P429" s="21">
        <v>2169.21</v>
      </c>
      <c r="Q429" s="21">
        <v>6341.45</v>
      </c>
      <c r="R429" s="20">
        <v>110.73</v>
      </c>
      <c r="S429" s="20">
        <v>108.93</v>
      </c>
      <c r="T429" s="21">
        <v>115.72</v>
      </c>
      <c r="U429" s="1">
        <v>117.4</v>
      </c>
      <c r="V429" s="1">
        <v>111.81</v>
      </c>
      <c r="W429" s="1">
        <v>118.18</v>
      </c>
      <c r="X429" s="1">
        <v>116.52</v>
      </c>
      <c r="Y429" s="1">
        <v>114.23</v>
      </c>
      <c r="Z429" s="1">
        <v>115.14</v>
      </c>
      <c r="AA429" s="1">
        <v>115.44</v>
      </c>
      <c r="AB429" s="1">
        <v>115.09</v>
      </c>
      <c r="AC429" s="1">
        <v>115.45</v>
      </c>
      <c r="AE429" s="1">
        <v>126.34</v>
      </c>
      <c r="AF429" s="1">
        <v>122.97</v>
      </c>
      <c r="AG429" s="1">
        <v>117.31</v>
      </c>
      <c r="AK429" s="1">
        <v>15</v>
      </c>
      <c r="AN429" s="1">
        <v>2703.25</v>
      </c>
      <c r="AP429" s="1">
        <v>2985</v>
      </c>
      <c r="AQ429" s="1">
        <v>3131.94</v>
      </c>
      <c r="AR429" s="1">
        <v>2702.41</v>
      </c>
      <c r="AS429" s="1">
        <v>2962.77</v>
      </c>
      <c r="AT429" s="1">
        <v>2848.5</v>
      </c>
      <c r="AU429" s="1">
        <v>2753.68</v>
      </c>
      <c r="AX429" s="1">
        <v>116.22</v>
      </c>
      <c r="BA429" s="1">
        <v>121.94</v>
      </c>
      <c r="BB429" s="1">
        <v>126.13</v>
      </c>
      <c r="BC429" s="1">
        <v>125.6</v>
      </c>
      <c r="BD429" s="1">
        <v>124.92</v>
      </c>
      <c r="BE429" s="1">
        <v>117.16</v>
      </c>
      <c r="BF429" s="1">
        <v>120.49</v>
      </c>
      <c r="BG429" s="1">
        <v>127.49</v>
      </c>
      <c r="BH429" s="1">
        <v>118.63</v>
      </c>
      <c r="BI429" s="1">
        <v>120</v>
      </c>
      <c r="BJ429" s="1">
        <v>123.05</v>
      </c>
      <c r="BK429" s="1">
        <v>111.63</v>
      </c>
      <c r="BL429" s="1">
        <v>112.39</v>
      </c>
      <c r="BN429" s="1">
        <v>110.46</v>
      </c>
    </row>
    <row r="430" spans="1:66" x14ac:dyDescent="0.3">
      <c r="A430" s="2"/>
      <c r="C430" s="14" t="str">
        <f t="shared" si="7"/>
        <v>20248</v>
      </c>
      <c r="D430" s="3">
        <v>45516</v>
      </c>
      <c r="E430" s="21">
        <v>2102.9499999999998</v>
      </c>
      <c r="F430" s="21">
        <v>1989.11</v>
      </c>
      <c r="G430" s="21">
        <v>2074.5</v>
      </c>
      <c r="H430" s="21">
        <v>2191.0500000000002</v>
      </c>
      <c r="I430" s="21">
        <v>2091.85</v>
      </c>
      <c r="J430" s="21">
        <v>2136.69</v>
      </c>
      <c r="K430" s="21"/>
      <c r="L430" s="21"/>
      <c r="M430" s="21">
        <v>1929.11</v>
      </c>
      <c r="N430" s="21">
        <v>1994.96</v>
      </c>
      <c r="O430" s="21">
        <v>1975.11</v>
      </c>
      <c r="P430" s="21">
        <v>2177.36</v>
      </c>
      <c r="Q430" s="21">
        <v>6341.45</v>
      </c>
      <c r="R430" s="20">
        <v>111.73</v>
      </c>
      <c r="S430" s="20">
        <v>109.1</v>
      </c>
      <c r="T430" s="21">
        <v>118.79</v>
      </c>
      <c r="V430" s="1">
        <v>114.41</v>
      </c>
      <c r="W430" s="1">
        <v>120.18</v>
      </c>
      <c r="X430" s="1">
        <v>117.74</v>
      </c>
      <c r="Y430" s="1">
        <v>115.85</v>
      </c>
      <c r="Z430" s="1">
        <v>116.74</v>
      </c>
      <c r="AA430" s="1">
        <v>115.51</v>
      </c>
      <c r="AB430" s="1">
        <v>116.52</v>
      </c>
      <c r="AC430" s="1">
        <v>116.58</v>
      </c>
      <c r="AE430" s="1">
        <v>127.33</v>
      </c>
      <c r="AF430" s="1">
        <v>123.81</v>
      </c>
      <c r="AG430" s="1">
        <v>118.91</v>
      </c>
      <c r="AK430" s="1">
        <v>15</v>
      </c>
      <c r="AN430" s="1">
        <v>2703.25</v>
      </c>
      <c r="AP430" s="1">
        <v>2970</v>
      </c>
      <c r="AQ430" s="1">
        <v>3131.94</v>
      </c>
      <c r="AS430" s="1">
        <v>2962.77</v>
      </c>
      <c r="AT430" s="1">
        <v>2848.5</v>
      </c>
      <c r="AU430" s="1">
        <v>2720.9</v>
      </c>
      <c r="AX430" s="1">
        <v>120.04</v>
      </c>
      <c r="AY430" s="1">
        <v>2884.81</v>
      </c>
      <c r="BA430" s="1">
        <v>122.5</v>
      </c>
      <c r="BB430" s="1">
        <v>129.93</v>
      </c>
      <c r="BC430" s="1">
        <v>124.88</v>
      </c>
      <c r="BD430" s="1">
        <v>128.99</v>
      </c>
      <c r="BE430" s="1">
        <v>119.14</v>
      </c>
      <c r="BF430" s="1">
        <v>122.15</v>
      </c>
      <c r="BG430" s="1">
        <v>127.49</v>
      </c>
      <c r="BH430" s="1">
        <v>118.63</v>
      </c>
      <c r="BI430" s="1">
        <v>122.99</v>
      </c>
      <c r="BJ430" s="1">
        <v>129.34</v>
      </c>
      <c r="BK430" s="1">
        <v>112.71</v>
      </c>
      <c r="BL430" s="1">
        <v>114.1</v>
      </c>
      <c r="BN430" s="1">
        <v>112.39</v>
      </c>
    </row>
    <row r="431" spans="1:66" x14ac:dyDescent="0.3">
      <c r="A431" s="2"/>
      <c r="C431" s="14" t="str">
        <f t="shared" si="7"/>
        <v>20248</v>
      </c>
      <c r="D431" s="3">
        <v>45513</v>
      </c>
      <c r="E431" s="21">
        <v>2169.77</v>
      </c>
      <c r="F431" s="21">
        <v>2002.63</v>
      </c>
      <c r="G431" s="21">
        <v>2088.5500000000002</v>
      </c>
      <c r="H431" s="21">
        <v>2257.0100000000002</v>
      </c>
      <c r="I431" s="21">
        <v>2091.85</v>
      </c>
      <c r="J431" s="21">
        <v>2118.2800000000002</v>
      </c>
      <c r="K431" s="21"/>
      <c r="L431" s="21"/>
      <c r="M431" s="21">
        <v>1929.11</v>
      </c>
      <c r="N431" s="21">
        <v>2017.98</v>
      </c>
      <c r="O431" s="21">
        <v>2056.4</v>
      </c>
      <c r="P431" s="21">
        <v>2177.36</v>
      </c>
      <c r="Q431" s="21">
        <v>6341.45</v>
      </c>
      <c r="R431" s="20">
        <v>115.97</v>
      </c>
      <c r="S431" s="20">
        <v>109.93</v>
      </c>
      <c r="T431" s="21">
        <v>119.58</v>
      </c>
      <c r="V431" s="1">
        <v>116.78</v>
      </c>
      <c r="W431" s="1">
        <v>123.08</v>
      </c>
      <c r="X431" s="1">
        <v>118.97</v>
      </c>
      <c r="Y431" s="1">
        <v>119.74</v>
      </c>
      <c r="Z431" s="1">
        <v>120.13</v>
      </c>
      <c r="AA431" s="1">
        <v>120.87</v>
      </c>
      <c r="AB431" s="1">
        <v>120.21</v>
      </c>
      <c r="AC431" s="1">
        <v>117.28</v>
      </c>
      <c r="AE431" s="1">
        <v>128.83000000000001</v>
      </c>
      <c r="AF431" s="1">
        <v>125.82</v>
      </c>
      <c r="AG431" s="1">
        <v>119.47</v>
      </c>
      <c r="AK431" s="1">
        <v>15</v>
      </c>
      <c r="AN431" s="1">
        <v>2703.25</v>
      </c>
      <c r="AP431" s="1">
        <v>3030</v>
      </c>
      <c r="AR431" s="1">
        <v>2753.68</v>
      </c>
      <c r="AS431" s="1">
        <v>2962.77</v>
      </c>
      <c r="AT431" s="1">
        <v>2848.5</v>
      </c>
      <c r="AU431" s="1">
        <v>2720.9</v>
      </c>
      <c r="AW431" s="1">
        <v>3147.07</v>
      </c>
      <c r="AX431" s="1">
        <v>119.99</v>
      </c>
      <c r="AY431" s="1">
        <v>2884.81</v>
      </c>
      <c r="AZ431" s="1">
        <v>2688.12</v>
      </c>
      <c r="BA431" s="1">
        <v>124.81</v>
      </c>
      <c r="BB431" s="1">
        <v>131.88999999999999</v>
      </c>
      <c r="BC431" s="1">
        <v>129.47</v>
      </c>
      <c r="BD431" s="1">
        <v>130.49</v>
      </c>
      <c r="BE431" s="1">
        <v>121.88</v>
      </c>
      <c r="BF431" s="1">
        <v>123.48</v>
      </c>
      <c r="BG431" s="1">
        <v>129.08000000000001</v>
      </c>
      <c r="BH431" s="1">
        <v>119.97</v>
      </c>
      <c r="BI431" s="1">
        <v>124</v>
      </c>
      <c r="BJ431" s="1">
        <v>130.72</v>
      </c>
      <c r="BK431" s="1">
        <v>116.8</v>
      </c>
      <c r="BL431" s="1">
        <v>116.78</v>
      </c>
      <c r="BN431" s="1">
        <v>116.1</v>
      </c>
    </row>
    <row r="432" spans="1:66" x14ac:dyDescent="0.3">
      <c r="A432" s="2"/>
      <c r="C432" s="14" t="str">
        <f t="shared" si="7"/>
        <v>20248</v>
      </c>
      <c r="D432" s="3">
        <v>45512</v>
      </c>
      <c r="E432" s="21">
        <v>2133.29</v>
      </c>
      <c r="F432" s="21">
        <v>2017.5</v>
      </c>
      <c r="G432" s="21">
        <v>2105.0700000000002</v>
      </c>
      <c r="H432" s="21">
        <v>2252.64</v>
      </c>
      <c r="I432" s="21">
        <v>2099.7800000000002</v>
      </c>
      <c r="J432" s="21">
        <v>2118.2800000000002</v>
      </c>
      <c r="K432" s="21"/>
      <c r="L432" s="21"/>
      <c r="M432" s="21">
        <v>1929.11</v>
      </c>
      <c r="N432" s="21">
        <v>2009.84</v>
      </c>
      <c r="O432" s="21">
        <v>2106.87</v>
      </c>
      <c r="P432" s="21">
        <v>2193.9499999999998</v>
      </c>
      <c r="Q432" s="21">
        <v>6353.95</v>
      </c>
      <c r="R432" s="20">
        <v>118.21</v>
      </c>
      <c r="S432" s="20">
        <v>110.93</v>
      </c>
      <c r="T432" s="21">
        <v>120.92</v>
      </c>
      <c r="V432" s="1">
        <v>117.35</v>
      </c>
      <c r="W432" s="1">
        <v>123.58</v>
      </c>
      <c r="X432" s="1">
        <v>120.78</v>
      </c>
      <c r="Y432" s="1">
        <v>120.48</v>
      </c>
      <c r="Z432" s="1">
        <v>121.04</v>
      </c>
      <c r="AA432" s="1">
        <v>121.42</v>
      </c>
      <c r="AB432" s="1">
        <v>122.2</v>
      </c>
      <c r="AC432" s="1">
        <v>117.09</v>
      </c>
      <c r="AE432" s="1">
        <v>130.33000000000001</v>
      </c>
      <c r="AF432" s="1">
        <v>128.19</v>
      </c>
      <c r="AG432" s="1">
        <v>121.69</v>
      </c>
      <c r="AK432" s="1">
        <v>15</v>
      </c>
      <c r="AM432" s="1">
        <v>30</v>
      </c>
      <c r="AN432" s="1">
        <v>2703.25</v>
      </c>
      <c r="AP432" s="1">
        <v>3030</v>
      </c>
      <c r="AR432" s="1">
        <v>2753.68</v>
      </c>
      <c r="AS432" s="1">
        <v>2962.77</v>
      </c>
      <c r="AT432" s="1">
        <v>2848.5</v>
      </c>
      <c r="AU432" s="1">
        <v>2720.9</v>
      </c>
      <c r="AW432" s="1">
        <v>3147.07</v>
      </c>
      <c r="AX432" s="1">
        <v>119.98</v>
      </c>
      <c r="AY432" s="1">
        <v>2785.73</v>
      </c>
      <c r="AZ432" s="1">
        <v>2688.12</v>
      </c>
      <c r="BA432" s="1">
        <v>125.61</v>
      </c>
      <c r="BB432" s="1">
        <v>132.62</v>
      </c>
      <c r="BC432" s="1">
        <v>130.12</v>
      </c>
      <c r="BD432" s="1">
        <v>132.25</v>
      </c>
      <c r="BE432" s="1">
        <v>123.31</v>
      </c>
      <c r="BF432" s="1">
        <v>125.48</v>
      </c>
      <c r="BG432" s="1">
        <v>131.07</v>
      </c>
      <c r="BH432" s="1">
        <v>119.97</v>
      </c>
      <c r="BI432" s="1">
        <v>124</v>
      </c>
      <c r="BJ432" s="1">
        <v>131.88999999999999</v>
      </c>
      <c r="BK432" s="1">
        <v>118.1</v>
      </c>
      <c r="BL432" s="1">
        <v>117.38</v>
      </c>
      <c r="BN432" s="1">
        <v>116.1</v>
      </c>
    </row>
    <row r="433" spans="1:66" x14ac:dyDescent="0.3">
      <c r="A433" s="2"/>
      <c r="C433" s="14" t="str">
        <f t="shared" si="7"/>
        <v>20248</v>
      </c>
      <c r="D433" s="3">
        <v>45511</v>
      </c>
      <c r="E433" s="21">
        <v>2169.77</v>
      </c>
      <c r="F433" s="21">
        <v>2017.5</v>
      </c>
      <c r="G433" s="21">
        <v>2105.0700000000002</v>
      </c>
      <c r="H433" s="21">
        <v>2252.64</v>
      </c>
      <c r="I433" s="21">
        <v>2107.71</v>
      </c>
      <c r="J433" s="21">
        <v>2147.39</v>
      </c>
      <c r="K433" s="21"/>
      <c r="L433" s="21"/>
      <c r="M433" s="21">
        <v>1981.91</v>
      </c>
      <c r="N433" s="21">
        <v>2004.78</v>
      </c>
      <c r="O433" s="21">
        <v>2113.6999999999998</v>
      </c>
      <c r="P433" s="21">
        <v>2193.9499999999998</v>
      </c>
      <c r="Q433" s="21">
        <v>6328.95</v>
      </c>
      <c r="R433" s="20">
        <v>120.7</v>
      </c>
      <c r="S433" s="20">
        <v>111.26</v>
      </c>
      <c r="T433" s="21">
        <v>121.35</v>
      </c>
      <c r="V433" s="1">
        <v>117.35</v>
      </c>
      <c r="W433" s="1">
        <v>125.38</v>
      </c>
      <c r="X433" s="1">
        <v>121.22</v>
      </c>
      <c r="Y433" s="1">
        <v>121.79</v>
      </c>
      <c r="Z433" s="1">
        <v>121.53</v>
      </c>
      <c r="AA433" s="1">
        <v>122.39</v>
      </c>
      <c r="AB433" s="1">
        <v>122.57</v>
      </c>
      <c r="AC433" s="1">
        <v>116.51</v>
      </c>
      <c r="AE433" s="1">
        <v>130.08000000000001</v>
      </c>
      <c r="AF433" s="1">
        <v>127.12</v>
      </c>
      <c r="AG433" s="1">
        <v>121.67</v>
      </c>
      <c r="AM433" s="1">
        <v>30</v>
      </c>
      <c r="AN433" s="1">
        <v>2750.66</v>
      </c>
      <c r="AP433" s="1">
        <v>3030</v>
      </c>
      <c r="AR433" s="1">
        <v>2753.68</v>
      </c>
      <c r="AT433" s="1">
        <v>2848.5</v>
      </c>
      <c r="AU433" s="1">
        <v>2731.83</v>
      </c>
      <c r="AW433" s="1">
        <v>3147.07</v>
      </c>
      <c r="AX433" s="1">
        <v>119.76</v>
      </c>
      <c r="AY433" s="1">
        <v>2785.73</v>
      </c>
      <c r="AZ433" s="1">
        <v>2688.12</v>
      </c>
      <c r="BA433" s="1">
        <v>125.61</v>
      </c>
      <c r="BB433" s="1">
        <v>134.21</v>
      </c>
      <c r="BC433" s="1">
        <v>128.62</v>
      </c>
      <c r="BD433" s="1">
        <v>133.35</v>
      </c>
      <c r="BE433" s="1">
        <v>125.86</v>
      </c>
      <c r="BF433" s="1">
        <v>127.97</v>
      </c>
      <c r="BG433" s="1">
        <v>131.86000000000001</v>
      </c>
      <c r="BH433" s="1">
        <v>118.67</v>
      </c>
      <c r="BI433" s="1">
        <v>126.5</v>
      </c>
      <c r="BJ433" s="1">
        <v>131.87</v>
      </c>
      <c r="BK433" s="1">
        <v>118.1</v>
      </c>
      <c r="BL433" s="1">
        <v>118.18</v>
      </c>
      <c r="BN433" s="1">
        <v>116.1</v>
      </c>
    </row>
    <row r="434" spans="1:66" x14ac:dyDescent="0.3">
      <c r="A434" s="2"/>
      <c r="C434" s="14" t="str">
        <f t="shared" si="7"/>
        <v>20248</v>
      </c>
      <c r="D434" s="3">
        <v>45510</v>
      </c>
      <c r="E434" s="21">
        <v>2229.5100000000002</v>
      </c>
      <c r="F434" s="21">
        <v>2017.5</v>
      </c>
      <c r="G434" s="21">
        <v>2089.65</v>
      </c>
      <c r="H434" s="21">
        <v>2280.5100000000002</v>
      </c>
      <c r="I434" s="21">
        <v>2113.66</v>
      </c>
      <c r="J434" s="21">
        <v>2134.89</v>
      </c>
      <c r="K434" s="21">
        <v>2066.1</v>
      </c>
      <c r="L434" s="21"/>
      <c r="M434" s="21">
        <v>1968.71</v>
      </c>
      <c r="N434" s="21">
        <v>1969.14</v>
      </c>
      <c r="O434" s="21">
        <v>2063.77</v>
      </c>
      <c r="P434" s="21">
        <v>2222.7399999999998</v>
      </c>
      <c r="Q434" s="21">
        <v>6341.45</v>
      </c>
      <c r="R434" s="20">
        <v>120.7</v>
      </c>
      <c r="S434" s="20">
        <v>111.59</v>
      </c>
      <c r="T434" s="21">
        <v>123.62</v>
      </c>
      <c r="V434" s="1">
        <v>117.54</v>
      </c>
      <c r="W434" s="1">
        <v>126.72</v>
      </c>
      <c r="X434" s="1">
        <v>123.21</v>
      </c>
      <c r="Y434" s="1">
        <v>122.11</v>
      </c>
      <c r="Z434" s="1">
        <v>124.05</v>
      </c>
      <c r="AA434" s="1">
        <v>122.56</v>
      </c>
      <c r="AB434" s="1">
        <v>123.95</v>
      </c>
      <c r="AC434" s="1">
        <v>118.94</v>
      </c>
      <c r="AE434" s="1">
        <v>132.87</v>
      </c>
      <c r="AF434" s="1">
        <v>127.12</v>
      </c>
      <c r="AG434" s="1">
        <v>123.11</v>
      </c>
      <c r="AM434" s="1">
        <v>30</v>
      </c>
      <c r="AP434" s="1">
        <v>3060</v>
      </c>
      <c r="AQ434" s="1">
        <v>3139.5</v>
      </c>
      <c r="AR434" s="1">
        <v>2753.68</v>
      </c>
      <c r="AU434" s="1">
        <v>2731.83</v>
      </c>
      <c r="AW434" s="1">
        <v>3147.07</v>
      </c>
      <c r="AX434" s="1">
        <v>121.1</v>
      </c>
      <c r="AY434" s="1">
        <v>2785.73</v>
      </c>
      <c r="AZ434" s="1">
        <v>2688.12</v>
      </c>
      <c r="BA434" s="1">
        <v>128.66999999999999</v>
      </c>
      <c r="BB434" s="1">
        <v>136.18</v>
      </c>
      <c r="BC434" s="1">
        <v>129.9</v>
      </c>
      <c r="BD434" s="1">
        <v>134.9</v>
      </c>
      <c r="BE434" s="1">
        <v>126.28</v>
      </c>
      <c r="BF434" s="1">
        <v>128.47</v>
      </c>
      <c r="BG434" s="1">
        <v>133.5</v>
      </c>
      <c r="BH434" s="1">
        <v>120.63</v>
      </c>
      <c r="BI434" s="1">
        <v>127.5</v>
      </c>
      <c r="BJ434" s="1">
        <v>132.65</v>
      </c>
      <c r="BK434" s="1">
        <v>121.57</v>
      </c>
      <c r="BL434" s="1">
        <v>119.1</v>
      </c>
      <c r="BN434" s="1">
        <v>118.02</v>
      </c>
    </row>
    <row r="435" spans="1:66" x14ac:dyDescent="0.3">
      <c r="A435" s="2"/>
      <c r="C435" s="14" t="str">
        <f t="shared" si="7"/>
        <v>20248</v>
      </c>
      <c r="D435" s="3">
        <v>45509</v>
      </c>
      <c r="E435" s="21">
        <v>2222.4</v>
      </c>
      <c r="F435" s="21">
        <v>2017.5</v>
      </c>
      <c r="G435" s="21">
        <v>2105.0700000000002</v>
      </c>
      <c r="H435" s="21">
        <v>2275.5300000000002</v>
      </c>
      <c r="I435" s="21">
        <v>2123.58</v>
      </c>
      <c r="J435" s="21">
        <v>2130.12</v>
      </c>
      <c r="K435" s="21">
        <v>2066.35</v>
      </c>
      <c r="L435" s="21"/>
      <c r="M435" s="21">
        <v>1981.91</v>
      </c>
      <c r="N435" s="21">
        <v>1973.68</v>
      </c>
      <c r="O435" s="21">
        <v>2076.48</v>
      </c>
      <c r="P435" s="21">
        <v>2193.9499999999998</v>
      </c>
      <c r="Q435" s="21">
        <v>6282.67</v>
      </c>
      <c r="R435" s="20">
        <v>120.21</v>
      </c>
      <c r="S435" s="20">
        <v>110.76</v>
      </c>
      <c r="T435" s="21">
        <v>123.71</v>
      </c>
      <c r="V435" s="1">
        <v>117.06</v>
      </c>
      <c r="W435" s="1">
        <v>125.78</v>
      </c>
      <c r="X435" s="1">
        <v>124.93</v>
      </c>
      <c r="Y435" s="1">
        <v>123.64</v>
      </c>
      <c r="Z435" s="1">
        <v>124.04</v>
      </c>
      <c r="AA435" s="1">
        <v>122.35</v>
      </c>
      <c r="AB435" s="1">
        <v>124.23</v>
      </c>
      <c r="AC435" s="1">
        <v>118.33</v>
      </c>
      <c r="AE435" s="1">
        <v>133.38999999999999</v>
      </c>
      <c r="AF435" s="1">
        <v>126.59</v>
      </c>
      <c r="AG435" s="1">
        <v>118.09</v>
      </c>
      <c r="AM435" s="1">
        <v>30</v>
      </c>
      <c r="AP435" s="1">
        <v>3060</v>
      </c>
      <c r="AQ435" s="1">
        <v>3139.5</v>
      </c>
      <c r="AR435" s="1">
        <v>2753.68</v>
      </c>
      <c r="AT435" s="1">
        <v>2989.71</v>
      </c>
      <c r="AU435" s="1">
        <v>2753.68</v>
      </c>
      <c r="AW435" s="1">
        <v>3147.07</v>
      </c>
      <c r="AX435" s="1">
        <v>121.08</v>
      </c>
      <c r="AY435" s="1">
        <v>2847.15</v>
      </c>
      <c r="AZ435" s="1">
        <v>2688.12</v>
      </c>
      <c r="BA435" s="1">
        <v>128.6</v>
      </c>
      <c r="BB435" s="1">
        <v>135.54</v>
      </c>
      <c r="BC435" s="1">
        <v>131.49</v>
      </c>
      <c r="BD435" s="1">
        <v>133.52000000000001</v>
      </c>
      <c r="BE435" s="1">
        <v>125.62</v>
      </c>
      <c r="BF435" s="1">
        <v>124.14</v>
      </c>
      <c r="BG435" s="1">
        <v>133.5</v>
      </c>
      <c r="BH435" s="1">
        <v>120.27</v>
      </c>
      <c r="BI435" s="1">
        <v>128.12</v>
      </c>
      <c r="BJ435" s="1">
        <v>133.22999999999999</v>
      </c>
      <c r="BK435" s="1">
        <v>119.42</v>
      </c>
      <c r="BL435" s="1">
        <v>119.34</v>
      </c>
      <c r="BN435" s="1">
        <v>118.74</v>
      </c>
    </row>
    <row r="436" spans="1:66" x14ac:dyDescent="0.3">
      <c r="A436" s="2"/>
      <c r="C436" s="14" t="str">
        <f t="shared" si="7"/>
        <v>20248</v>
      </c>
      <c r="D436" s="3">
        <v>45506</v>
      </c>
      <c r="E436" s="21">
        <v>2172.67</v>
      </c>
      <c r="F436" s="21">
        <v>2017.5</v>
      </c>
      <c r="G436" s="21">
        <v>2105.0700000000002</v>
      </c>
      <c r="H436" s="21">
        <v>2325.1</v>
      </c>
      <c r="I436" s="21">
        <v>2111.6799999999998</v>
      </c>
      <c r="J436" s="21">
        <v>2121.4</v>
      </c>
      <c r="K436" s="21">
        <v>2067.12</v>
      </c>
      <c r="L436" s="21"/>
      <c r="M436" s="21">
        <v>1981.91</v>
      </c>
      <c r="N436" s="21">
        <v>1983.49</v>
      </c>
      <c r="O436" s="21">
        <v>2101.8200000000002</v>
      </c>
      <c r="P436" s="21">
        <v>2149.09</v>
      </c>
      <c r="Q436" s="21">
        <v>6281.48</v>
      </c>
      <c r="R436" s="20">
        <v>120.21</v>
      </c>
      <c r="S436" s="20">
        <v>110.1</v>
      </c>
      <c r="T436" s="21">
        <v>122.9</v>
      </c>
      <c r="V436" s="1">
        <v>116.91</v>
      </c>
      <c r="W436" s="1">
        <v>123.98</v>
      </c>
      <c r="X436" s="1">
        <v>123.59</v>
      </c>
      <c r="Y436" s="1">
        <v>122.42</v>
      </c>
      <c r="Z436" s="1">
        <v>122.74</v>
      </c>
      <c r="AA436" s="1">
        <v>121.9</v>
      </c>
      <c r="AB436" s="1">
        <v>122.65</v>
      </c>
      <c r="AC436" s="1">
        <v>118.44</v>
      </c>
      <c r="AE436" s="1">
        <v>132.62</v>
      </c>
      <c r="AF436" s="1">
        <v>126.62</v>
      </c>
      <c r="AG436" s="1">
        <v>118.5</v>
      </c>
      <c r="AM436" s="1">
        <v>30</v>
      </c>
      <c r="AQ436" s="1">
        <v>3139.5</v>
      </c>
      <c r="AT436" s="1">
        <v>2989.71</v>
      </c>
      <c r="AU436" s="1">
        <v>2859.59</v>
      </c>
      <c r="AX436" s="1">
        <v>121.03</v>
      </c>
      <c r="AY436" s="1">
        <v>2847.15</v>
      </c>
      <c r="BA436" s="1">
        <v>128.6</v>
      </c>
      <c r="BB436" s="1">
        <v>134.75</v>
      </c>
      <c r="BC436" s="1">
        <v>130.80000000000001</v>
      </c>
      <c r="BD436" s="1">
        <v>133.13999999999999</v>
      </c>
      <c r="BE436" s="1">
        <v>125.05</v>
      </c>
      <c r="BF436" s="1">
        <v>124.14</v>
      </c>
      <c r="BG436" s="1">
        <v>132.4</v>
      </c>
      <c r="BH436" s="1">
        <v>119.96</v>
      </c>
      <c r="BI436" s="1">
        <v>126.37</v>
      </c>
      <c r="BJ436" s="1">
        <v>129.36000000000001</v>
      </c>
      <c r="BK436" s="1">
        <v>117.59</v>
      </c>
      <c r="BL436" s="1">
        <v>118.37</v>
      </c>
      <c r="BN436" s="1">
        <v>118.41</v>
      </c>
    </row>
    <row r="437" spans="1:66" x14ac:dyDescent="0.3">
      <c r="A437" s="2"/>
      <c r="C437" s="14" t="str">
        <f t="shared" si="7"/>
        <v>20248</v>
      </c>
      <c r="D437" s="3">
        <v>45505</v>
      </c>
      <c r="E437" s="21">
        <v>2172.67</v>
      </c>
      <c r="F437" s="21">
        <v>1987.75</v>
      </c>
      <c r="G437" s="21">
        <v>2088.5500000000002</v>
      </c>
      <c r="H437" s="21">
        <v>2304.25</v>
      </c>
      <c r="I437" s="21">
        <v>2111.6799999999998</v>
      </c>
      <c r="J437" s="21">
        <v>2142.62</v>
      </c>
      <c r="K437" s="21">
        <v>2069.4299999999998</v>
      </c>
      <c r="L437" s="21"/>
      <c r="M437" s="21">
        <v>1962.11</v>
      </c>
      <c r="N437" s="21">
        <v>2005.78</v>
      </c>
      <c r="O437" s="21">
        <v>2109.9</v>
      </c>
      <c r="P437" s="21">
        <v>2093.56</v>
      </c>
      <c r="Q437" s="21">
        <v>6260.7</v>
      </c>
      <c r="R437" s="20">
        <v>117.81</v>
      </c>
      <c r="S437" s="20">
        <v>108.54</v>
      </c>
      <c r="T437" s="21">
        <v>121.57</v>
      </c>
      <c r="V437" s="1">
        <v>113.76</v>
      </c>
      <c r="W437" s="1">
        <v>123.98</v>
      </c>
      <c r="X437" s="1">
        <v>122.29</v>
      </c>
      <c r="Y437" s="1">
        <v>121.05</v>
      </c>
      <c r="Z437" s="1">
        <v>121.04</v>
      </c>
      <c r="AA437" s="1">
        <v>119.15</v>
      </c>
      <c r="AB437" s="1">
        <v>120.95</v>
      </c>
      <c r="AC437" s="1">
        <v>118.44</v>
      </c>
      <c r="AE437" s="1">
        <v>131.62</v>
      </c>
      <c r="AF437" s="1">
        <v>126.62</v>
      </c>
      <c r="AG437" s="1">
        <v>118.26</v>
      </c>
      <c r="AM437" s="1">
        <v>30</v>
      </c>
      <c r="AQ437" s="1">
        <v>3139.5</v>
      </c>
      <c r="AT437" s="1">
        <v>2989.71</v>
      </c>
      <c r="AU437" s="1">
        <v>2859.59</v>
      </c>
      <c r="AX437" s="1">
        <v>119.02</v>
      </c>
      <c r="AY437" s="1">
        <v>2847.15</v>
      </c>
      <c r="BA437" s="1">
        <v>128.6</v>
      </c>
      <c r="BB437" s="1">
        <v>134.34</v>
      </c>
      <c r="BC437" s="1">
        <v>129.54</v>
      </c>
      <c r="BD437" s="1">
        <v>131.43</v>
      </c>
      <c r="BE437" s="1">
        <v>123.48</v>
      </c>
      <c r="BF437" s="1">
        <v>123.15</v>
      </c>
      <c r="BG437" s="1">
        <v>131.52000000000001</v>
      </c>
      <c r="BH437" s="1">
        <v>119.96</v>
      </c>
      <c r="BI437" s="1">
        <v>125.88</v>
      </c>
      <c r="BJ437" s="1">
        <v>130.80000000000001</v>
      </c>
      <c r="BK437" s="1">
        <v>117.58</v>
      </c>
      <c r="BL437" s="1">
        <v>117</v>
      </c>
      <c r="BN437" s="1">
        <v>116.1</v>
      </c>
    </row>
    <row r="438" spans="1:66" x14ac:dyDescent="0.3">
      <c r="A438" s="2"/>
      <c r="C438" s="14" t="str">
        <f t="shared" si="7"/>
        <v>20247</v>
      </c>
      <c r="D438" s="3">
        <v>45504</v>
      </c>
      <c r="E438" s="21">
        <v>2198.56</v>
      </c>
      <c r="F438" s="21">
        <v>2016.71</v>
      </c>
      <c r="G438" s="21">
        <v>2087.73</v>
      </c>
      <c r="H438" s="21">
        <v>2317.54</v>
      </c>
      <c r="I438" s="21">
        <v>2114.8200000000002</v>
      </c>
      <c r="J438" s="21">
        <v>2142.11</v>
      </c>
      <c r="K438" s="21">
        <v>2076.36</v>
      </c>
      <c r="L438" s="21"/>
      <c r="M438" s="21">
        <v>1961.88</v>
      </c>
      <c r="N438" s="21">
        <v>2015.67</v>
      </c>
      <c r="O438" s="21">
        <v>2155.85</v>
      </c>
      <c r="P438" s="21">
        <v>2148.75</v>
      </c>
      <c r="Q438" s="21">
        <v>6231.89</v>
      </c>
      <c r="R438" s="20">
        <v>117.8</v>
      </c>
      <c r="S438" s="20">
        <v>106.54</v>
      </c>
      <c r="T438" s="21">
        <v>121.74</v>
      </c>
      <c r="V438" s="1">
        <v>113.93</v>
      </c>
      <c r="W438" s="1">
        <v>123.38</v>
      </c>
      <c r="X438" s="1">
        <v>120.62</v>
      </c>
      <c r="Y438" s="1">
        <v>120.77</v>
      </c>
      <c r="Z438" s="1">
        <v>120.74</v>
      </c>
      <c r="AA438" s="1">
        <v>118.94</v>
      </c>
      <c r="AB438" s="1">
        <v>120.29</v>
      </c>
      <c r="AC438" s="1">
        <v>118.44</v>
      </c>
      <c r="AE438" s="1">
        <v>130.11000000000001</v>
      </c>
      <c r="AF438" s="1">
        <v>126.58</v>
      </c>
      <c r="AG438" s="1">
        <v>117.56</v>
      </c>
      <c r="AM438" s="1">
        <v>30</v>
      </c>
      <c r="AP438" s="1">
        <v>3049.2</v>
      </c>
      <c r="AQ438" s="1">
        <v>3140.73</v>
      </c>
      <c r="AR438" s="1">
        <v>2860.72</v>
      </c>
      <c r="AS438" s="1">
        <v>2985.17</v>
      </c>
      <c r="AT438" s="1">
        <v>2990.89</v>
      </c>
      <c r="AU438" s="1">
        <v>2966.67</v>
      </c>
      <c r="AX438" s="1">
        <v>120.09</v>
      </c>
      <c r="AY438" s="1">
        <v>2847.7</v>
      </c>
      <c r="BA438" s="1">
        <v>128.19</v>
      </c>
      <c r="BB438" s="1">
        <v>133.01</v>
      </c>
      <c r="BC438" s="1">
        <v>129.19999999999999</v>
      </c>
      <c r="BD438" s="1">
        <v>133.43</v>
      </c>
      <c r="BE438" s="1">
        <v>123.31</v>
      </c>
      <c r="BF438" s="1">
        <v>123.14</v>
      </c>
      <c r="BG438" s="1">
        <v>129.69</v>
      </c>
      <c r="BH438" s="1">
        <v>119.95</v>
      </c>
      <c r="BI438" s="1">
        <v>125.61</v>
      </c>
      <c r="BJ438" s="1">
        <v>130.71</v>
      </c>
      <c r="BK438" s="1">
        <v>118.23</v>
      </c>
      <c r="BL438" s="1">
        <v>117.49</v>
      </c>
      <c r="BN438" s="1">
        <v>116.74</v>
      </c>
    </row>
    <row r="439" spans="1:66" x14ac:dyDescent="0.3">
      <c r="A439" s="2"/>
      <c r="C439" s="14" t="str">
        <f t="shared" si="7"/>
        <v>20247</v>
      </c>
      <c r="D439" s="3">
        <v>45503</v>
      </c>
      <c r="E439" s="21">
        <v>2198.56</v>
      </c>
      <c r="F439" s="21">
        <v>2016.71</v>
      </c>
      <c r="G439" s="21">
        <v>2087.73</v>
      </c>
      <c r="H439" s="21">
        <v>2273.77</v>
      </c>
      <c r="I439" s="21">
        <v>2114.8200000000002</v>
      </c>
      <c r="J439" s="21">
        <v>2118.0500000000002</v>
      </c>
      <c r="K439" s="21">
        <v>2097.9699999999998</v>
      </c>
      <c r="L439" s="21"/>
      <c r="M439" s="21">
        <v>2093.88</v>
      </c>
      <c r="N439" s="21">
        <v>1991.66</v>
      </c>
      <c r="O439" s="21">
        <v>2092.9299999999998</v>
      </c>
      <c r="P439" s="21">
        <v>2065.56</v>
      </c>
      <c r="Q439" s="21">
        <v>6191.07</v>
      </c>
      <c r="R439" s="20">
        <v>116.7</v>
      </c>
      <c r="S439" s="20">
        <v>106.54</v>
      </c>
      <c r="T439" s="21">
        <v>123.89</v>
      </c>
      <c r="V439" s="1">
        <v>114.91</v>
      </c>
      <c r="W439" s="1">
        <v>123.78</v>
      </c>
      <c r="X439" s="1">
        <v>119.28</v>
      </c>
      <c r="Y439" s="1">
        <v>120.91</v>
      </c>
      <c r="Z439" s="1">
        <v>121.54</v>
      </c>
      <c r="AA439" s="1">
        <v>118.4</v>
      </c>
      <c r="AB439" s="1">
        <v>120.73</v>
      </c>
      <c r="AC439" s="1">
        <v>118.44</v>
      </c>
      <c r="AE439" s="1">
        <v>130.11000000000001</v>
      </c>
      <c r="AF439" s="1">
        <v>126.58</v>
      </c>
      <c r="AG439" s="1">
        <v>117.35</v>
      </c>
      <c r="AM439" s="1">
        <v>30</v>
      </c>
      <c r="AN439" s="1">
        <v>2946.49</v>
      </c>
      <c r="AP439" s="1">
        <v>3049.2</v>
      </c>
      <c r="AR439" s="1">
        <v>2860.72</v>
      </c>
      <c r="AS439" s="1">
        <v>2985.17</v>
      </c>
      <c r="AT439" s="1">
        <v>2990.89</v>
      </c>
      <c r="AU439" s="1">
        <v>2860.72</v>
      </c>
      <c r="AW439" s="1">
        <v>3184.71</v>
      </c>
      <c r="AX439" s="1">
        <v>120.07</v>
      </c>
      <c r="AY439" s="1">
        <v>2847.7</v>
      </c>
      <c r="BA439" s="1">
        <v>128.19</v>
      </c>
      <c r="BB439" s="1">
        <v>132.04</v>
      </c>
      <c r="BC439" s="1">
        <v>130.88</v>
      </c>
      <c r="BD439" s="1">
        <v>131.08000000000001</v>
      </c>
      <c r="BE439" s="1">
        <v>122.79</v>
      </c>
      <c r="BF439" s="1">
        <v>122.81</v>
      </c>
      <c r="BG439" s="1">
        <v>129.69</v>
      </c>
      <c r="BH439" s="1">
        <v>119.88</v>
      </c>
      <c r="BI439" s="1">
        <v>124.89</v>
      </c>
      <c r="BJ439" s="1">
        <v>130.69</v>
      </c>
      <c r="BK439" s="1">
        <v>118.89</v>
      </c>
      <c r="BL439" s="1">
        <v>117.77</v>
      </c>
      <c r="BN439" s="1">
        <v>118.06</v>
      </c>
    </row>
    <row r="440" spans="1:66" x14ac:dyDescent="0.3">
      <c r="A440" s="2"/>
      <c r="C440" s="14" t="str">
        <f t="shared" si="7"/>
        <v>20247</v>
      </c>
      <c r="D440" s="3">
        <v>45502</v>
      </c>
      <c r="E440" s="21">
        <v>2198.56</v>
      </c>
      <c r="F440" s="21">
        <v>2056.35</v>
      </c>
      <c r="G440" s="21">
        <v>2104.25</v>
      </c>
      <c r="H440" s="21">
        <v>2242.06</v>
      </c>
      <c r="I440" s="21">
        <v>2114.8200000000002</v>
      </c>
      <c r="J440" s="21">
        <v>2110.13</v>
      </c>
      <c r="K440" s="21">
        <v>2097.9699999999998</v>
      </c>
      <c r="L440" s="21"/>
      <c r="M440" s="21">
        <v>2124.39</v>
      </c>
      <c r="N440" s="21">
        <v>2032.7</v>
      </c>
      <c r="O440" s="21">
        <v>2009.94</v>
      </c>
      <c r="P440" s="21">
        <v>2072.5700000000002</v>
      </c>
      <c r="Q440" s="21">
        <v>6191.07</v>
      </c>
      <c r="R440" s="20">
        <v>118.7</v>
      </c>
      <c r="S440" s="20">
        <v>106.34</v>
      </c>
      <c r="T440" s="21">
        <v>123.21</v>
      </c>
      <c r="V440" s="1">
        <v>115.9</v>
      </c>
      <c r="W440" s="1">
        <v>121.78</v>
      </c>
      <c r="X440" s="1">
        <v>123.39</v>
      </c>
      <c r="Y440" s="1">
        <v>122.38</v>
      </c>
      <c r="Z440" s="1">
        <v>120.44</v>
      </c>
      <c r="AA440" s="1">
        <v>120.04</v>
      </c>
      <c r="AB440" s="1">
        <v>121.62</v>
      </c>
      <c r="AC440" s="1">
        <v>118.44</v>
      </c>
      <c r="AE440" s="1">
        <v>132.35</v>
      </c>
      <c r="AF440" s="1">
        <v>128.46</v>
      </c>
      <c r="AG440" s="1">
        <v>119.49</v>
      </c>
      <c r="AJ440" s="1">
        <v>30</v>
      </c>
      <c r="AM440" s="1">
        <v>30</v>
      </c>
      <c r="AN440" s="1">
        <v>2946.49</v>
      </c>
      <c r="AP440" s="1">
        <v>3016</v>
      </c>
      <c r="AR440" s="1">
        <v>2865.48</v>
      </c>
      <c r="AS440" s="1">
        <v>2985.17</v>
      </c>
      <c r="AU440" s="1">
        <v>2826.41</v>
      </c>
      <c r="AW440" s="1">
        <v>3184.71</v>
      </c>
      <c r="AX440" s="1">
        <v>119.58</v>
      </c>
      <c r="AY440" s="1">
        <v>2847.7</v>
      </c>
      <c r="AZ440" s="1">
        <v>3008.29</v>
      </c>
      <c r="BA440" s="1">
        <v>128.81</v>
      </c>
      <c r="BB440" s="1">
        <v>133.57</v>
      </c>
      <c r="BC440" s="1">
        <v>131.81</v>
      </c>
      <c r="BD440" s="1">
        <v>133.38999999999999</v>
      </c>
      <c r="BE440" s="1">
        <v>124.06</v>
      </c>
      <c r="BF440" s="1">
        <v>127.8</v>
      </c>
      <c r="BG440" s="1">
        <v>129.49</v>
      </c>
      <c r="BH440" s="1">
        <v>117.84</v>
      </c>
      <c r="BI440" s="1">
        <v>125.37</v>
      </c>
      <c r="BJ440" s="1">
        <v>132.46</v>
      </c>
      <c r="BK440" s="1">
        <v>118.74</v>
      </c>
      <c r="BL440" s="1">
        <v>118.57</v>
      </c>
      <c r="BN440" s="1">
        <v>118.06</v>
      </c>
    </row>
    <row r="441" spans="1:66" x14ac:dyDescent="0.3">
      <c r="A441" s="2"/>
      <c r="C441" s="14" t="str">
        <f t="shared" si="7"/>
        <v>20247</v>
      </c>
      <c r="D441" s="3">
        <v>45499</v>
      </c>
      <c r="E441" s="21">
        <v>2243.52</v>
      </c>
      <c r="F441" s="21">
        <v>2091.94</v>
      </c>
      <c r="G441" s="21">
        <v>2185.1799999999998</v>
      </c>
      <c r="H441" s="21">
        <v>2284.7800000000002</v>
      </c>
      <c r="I441" s="21">
        <v>2114.8200000000002</v>
      </c>
      <c r="J441" s="21">
        <v>2111.6</v>
      </c>
      <c r="K441" s="21">
        <v>2097.9699999999998</v>
      </c>
      <c r="L441" s="21"/>
      <c r="M441" s="21">
        <v>1982.49</v>
      </c>
      <c r="N441" s="21">
        <v>2028.42</v>
      </c>
      <c r="O441" s="21">
        <v>2049.9499999999998</v>
      </c>
      <c r="P441" s="21">
        <v>2072.5700000000002</v>
      </c>
      <c r="Q441" s="21">
        <v>6228.57</v>
      </c>
      <c r="R441" s="20">
        <v>120.19</v>
      </c>
      <c r="S441" s="20">
        <v>112.26</v>
      </c>
      <c r="T441" s="21">
        <v>123.4</v>
      </c>
      <c r="V441" s="1">
        <v>117.22</v>
      </c>
      <c r="W441" s="1">
        <v>122.58</v>
      </c>
      <c r="X441" s="1">
        <v>125.2</v>
      </c>
      <c r="Y441" s="1">
        <v>122.54</v>
      </c>
      <c r="Z441" s="1">
        <v>120.34</v>
      </c>
      <c r="AA441" s="1">
        <v>122.84</v>
      </c>
      <c r="AB441" s="1">
        <v>122.4</v>
      </c>
      <c r="AC441" s="1">
        <v>120.68</v>
      </c>
      <c r="AE441" s="1">
        <v>133.85</v>
      </c>
      <c r="AF441" s="1">
        <v>129.72999999999999</v>
      </c>
      <c r="AG441" s="1">
        <v>120.11</v>
      </c>
      <c r="AJ441" s="1">
        <v>30</v>
      </c>
      <c r="AM441" s="1">
        <v>30</v>
      </c>
      <c r="AN441" s="1">
        <v>2946.49</v>
      </c>
      <c r="AP441" s="1">
        <v>3016</v>
      </c>
      <c r="AR441" s="1">
        <v>2865.48</v>
      </c>
      <c r="AS441" s="1">
        <v>2985.17</v>
      </c>
      <c r="AU441" s="1">
        <v>2791.34</v>
      </c>
      <c r="AW441" s="1">
        <v>3216.41</v>
      </c>
      <c r="AX441" s="1">
        <v>121.08</v>
      </c>
      <c r="AY441" s="1">
        <v>2766.27</v>
      </c>
      <c r="AZ441" s="1">
        <v>3008.29</v>
      </c>
      <c r="BA441" s="1">
        <v>128.81</v>
      </c>
      <c r="BB441" s="1">
        <v>137.36000000000001</v>
      </c>
      <c r="BC441" s="1">
        <v>132.93</v>
      </c>
      <c r="BD441" s="1">
        <v>136</v>
      </c>
      <c r="BE441" s="1">
        <v>127.39</v>
      </c>
      <c r="BF441" s="1">
        <v>129.13</v>
      </c>
      <c r="BG441" s="1">
        <v>129.87</v>
      </c>
      <c r="BH441" s="1">
        <v>120.74</v>
      </c>
      <c r="BI441" s="1">
        <v>127.49</v>
      </c>
      <c r="BJ441" s="1">
        <v>134.58000000000001</v>
      </c>
      <c r="BK441" s="1">
        <v>118.43</v>
      </c>
      <c r="BL441" s="1">
        <v>118.17</v>
      </c>
      <c r="BN441" s="1">
        <v>114.75</v>
      </c>
    </row>
    <row r="442" spans="1:66" x14ac:dyDescent="0.3">
      <c r="A442" s="2"/>
      <c r="C442" s="14" t="str">
        <f t="shared" si="7"/>
        <v>20247</v>
      </c>
      <c r="D442" s="3">
        <v>45498</v>
      </c>
      <c r="E442" s="21">
        <v>2208.7199999999998</v>
      </c>
      <c r="F442" s="21">
        <v>2091.94</v>
      </c>
      <c r="G442" s="21">
        <v>2172.79</v>
      </c>
      <c r="H442" s="21">
        <v>2254.9899999999998</v>
      </c>
      <c r="I442" s="21">
        <v>2104.91</v>
      </c>
      <c r="J442" s="21">
        <v>2100.17</v>
      </c>
      <c r="K442" s="21"/>
      <c r="L442" s="21">
        <v>2037.19</v>
      </c>
      <c r="M442" s="21">
        <v>1982.49</v>
      </c>
      <c r="N442" s="21">
        <v>2024.32</v>
      </c>
      <c r="O442" s="21">
        <v>2060.83</v>
      </c>
      <c r="P442" s="21">
        <v>2087.86</v>
      </c>
      <c r="Q442" s="21">
        <v>6278.57</v>
      </c>
      <c r="R442" s="20">
        <v>120.19</v>
      </c>
      <c r="S442" s="20">
        <v>112.09</v>
      </c>
      <c r="T442" s="21">
        <v>123.93</v>
      </c>
      <c r="V442" s="1">
        <v>117.66</v>
      </c>
      <c r="W442" s="1">
        <v>122.78</v>
      </c>
      <c r="X442" s="1">
        <v>124.21</v>
      </c>
      <c r="Y442" s="1">
        <v>121.97</v>
      </c>
      <c r="Z442" s="1">
        <v>120.53</v>
      </c>
      <c r="AA442" s="1">
        <v>123.34</v>
      </c>
      <c r="AB442" s="1">
        <v>122.19</v>
      </c>
      <c r="AC442" s="1">
        <v>119.69</v>
      </c>
      <c r="AE442" s="1">
        <v>132.85</v>
      </c>
      <c r="AF442" s="1">
        <v>129.72999999999999</v>
      </c>
      <c r="AG442" s="1">
        <v>120.32</v>
      </c>
      <c r="AJ442" s="1">
        <v>30</v>
      </c>
      <c r="AM442" s="1">
        <v>30</v>
      </c>
      <c r="AN442" s="1">
        <v>2946.49</v>
      </c>
      <c r="AO442" s="1">
        <v>30</v>
      </c>
      <c r="AP442" s="1">
        <v>3016</v>
      </c>
      <c r="AQ442" s="1">
        <v>2951.53</v>
      </c>
      <c r="AR442" s="1">
        <v>2865.48</v>
      </c>
      <c r="AS442" s="1">
        <v>2985.17</v>
      </c>
      <c r="AT442" s="1">
        <v>2825</v>
      </c>
      <c r="AU442" s="1">
        <v>2791.34</v>
      </c>
      <c r="AW442" s="1">
        <v>3216.41</v>
      </c>
      <c r="AX442" s="1">
        <v>121.79</v>
      </c>
      <c r="AY442" s="1">
        <v>2766.27</v>
      </c>
      <c r="AZ442" s="1">
        <v>3008.29</v>
      </c>
      <c r="BA442" s="1">
        <v>127.31</v>
      </c>
      <c r="BB442" s="1">
        <v>137.59</v>
      </c>
      <c r="BC442" s="1">
        <v>133.58000000000001</v>
      </c>
      <c r="BD442" s="1">
        <v>136.97999999999999</v>
      </c>
      <c r="BE442" s="1">
        <v>127.53</v>
      </c>
      <c r="BF442" s="1">
        <v>129.13</v>
      </c>
      <c r="BG442" s="1">
        <v>128.65</v>
      </c>
      <c r="BH442" s="1">
        <v>119.74</v>
      </c>
      <c r="BI442" s="1">
        <v>127.49</v>
      </c>
      <c r="BJ442" s="1">
        <v>134.26</v>
      </c>
      <c r="BK442" s="1">
        <v>118.43</v>
      </c>
      <c r="BL442" s="1">
        <v>115.98</v>
      </c>
      <c r="BN442" s="1">
        <v>114.75</v>
      </c>
    </row>
    <row r="443" spans="1:66" x14ac:dyDescent="0.3">
      <c r="A443" s="2"/>
      <c r="C443" s="14" t="str">
        <f t="shared" si="7"/>
        <v>20247</v>
      </c>
      <c r="D443" s="3">
        <v>45497</v>
      </c>
      <c r="E443" s="21">
        <v>2208.7199999999998</v>
      </c>
      <c r="F443" s="21">
        <v>2082.9299999999998</v>
      </c>
      <c r="G443" s="21">
        <v>2160.41</v>
      </c>
      <c r="H443" s="21">
        <v>2233.87</v>
      </c>
      <c r="I443" s="21">
        <v>2104.91</v>
      </c>
      <c r="J443" s="21">
        <v>2093.38</v>
      </c>
      <c r="K443" s="21"/>
      <c r="L443" s="21">
        <v>2013.08</v>
      </c>
      <c r="M443" s="21">
        <v>1932.99</v>
      </c>
      <c r="N443" s="21">
        <v>1982.46</v>
      </c>
      <c r="O443" s="21">
        <v>2045.62</v>
      </c>
      <c r="P443" s="21">
        <v>2089.13</v>
      </c>
      <c r="Q443" s="21">
        <v>6323.33</v>
      </c>
      <c r="R443" s="20">
        <v>120.44</v>
      </c>
      <c r="S443" s="20">
        <v>111.76</v>
      </c>
      <c r="T443" s="21">
        <v>122.67</v>
      </c>
      <c r="V443" s="1">
        <v>117.19</v>
      </c>
      <c r="W443" s="1">
        <v>122.38</v>
      </c>
      <c r="X443" s="1">
        <v>124.33</v>
      </c>
      <c r="Y443" s="1">
        <v>121.73</v>
      </c>
      <c r="Z443" s="1">
        <v>120.34</v>
      </c>
      <c r="AA443" s="1">
        <v>123.67</v>
      </c>
      <c r="AB443" s="1">
        <v>121.17</v>
      </c>
      <c r="AC443" s="1">
        <v>117.91</v>
      </c>
      <c r="AE443" s="1">
        <v>132.35</v>
      </c>
      <c r="AF443" s="1">
        <v>129.72999999999999</v>
      </c>
      <c r="AG443" s="1">
        <v>120.04</v>
      </c>
      <c r="AJ443" s="1">
        <v>30</v>
      </c>
      <c r="AL443" s="1">
        <v>30</v>
      </c>
      <c r="AM443" s="1">
        <v>30</v>
      </c>
      <c r="AN443" s="1">
        <v>2946.49</v>
      </c>
      <c r="AO443" s="1">
        <v>30</v>
      </c>
      <c r="AP443" s="1">
        <v>3040</v>
      </c>
      <c r="AQ443" s="1">
        <v>2906.12</v>
      </c>
      <c r="AR443" s="1">
        <v>2875</v>
      </c>
      <c r="AT443" s="1">
        <v>2825</v>
      </c>
      <c r="AU443" s="1">
        <v>2791.34</v>
      </c>
      <c r="AW443" s="1">
        <v>3216.41</v>
      </c>
      <c r="AX443" s="1">
        <v>121.62</v>
      </c>
      <c r="AY443" s="1">
        <v>2699.48</v>
      </c>
      <c r="AZ443" s="1">
        <v>3025.15</v>
      </c>
      <c r="BA443" s="1">
        <v>127.75</v>
      </c>
      <c r="BB443" s="1">
        <v>136.63999999999999</v>
      </c>
      <c r="BC443" s="1">
        <v>132.68</v>
      </c>
      <c r="BD443" s="1">
        <v>136.35</v>
      </c>
      <c r="BE443" s="1">
        <v>127.74</v>
      </c>
      <c r="BF443" s="1">
        <v>128.96</v>
      </c>
      <c r="BG443" s="1">
        <v>128.69</v>
      </c>
      <c r="BH443" s="1">
        <v>119.74</v>
      </c>
      <c r="BI443" s="1">
        <v>126.36</v>
      </c>
      <c r="BJ443" s="1">
        <v>135.21</v>
      </c>
      <c r="BL443" s="1">
        <v>117.24</v>
      </c>
      <c r="BN443" s="1">
        <v>114.75</v>
      </c>
    </row>
    <row r="444" spans="1:66" x14ac:dyDescent="0.3">
      <c r="A444" s="2"/>
      <c r="C444" s="14" t="str">
        <f t="shared" si="7"/>
        <v>20247</v>
      </c>
      <c r="D444" s="3">
        <v>45496</v>
      </c>
      <c r="E444" s="21">
        <v>2228.61</v>
      </c>
      <c r="F444" s="21">
        <v>2064.91</v>
      </c>
      <c r="G444" s="21">
        <v>2148.02</v>
      </c>
      <c r="H444" s="21">
        <v>2214.9899999999998</v>
      </c>
      <c r="I444" s="21">
        <v>2104.91</v>
      </c>
      <c r="J444" s="21">
        <v>2082.98</v>
      </c>
      <c r="K444" s="21"/>
      <c r="L444" s="21">
        <v>1964.86</v>
      </c>
      <c r="M444" s="21">
        <v>1932.99</v>
      </c>
      <c r="N444" s="21">
        <v>1986.74</v>
      </c>
      <c r="O444" s="21">
        <v>2080.77</v>
      </c>
      <c r="P444" s="21">
        <v>2089.13</v>
      </c>
      <c r="Q444" s="21">
        <v>6290</v>
      </c>
      <c r="R444" s="20">
        <v>120.44</v>
      </c>
      <c r="S444" s="20">
        <v>110.33</v>
      </c>
      <c r="T444" s="21">
        <v>124.76</v>
      </c>
      <c r="V444" s="1">
        <v>116.66</v>
      </c>
      <c r="W444" s="1">
        <v>122.98</v>
      </c>
      <c r="X444" s="1">
        <v>124.06</v>
      </c>
      <c r="Y444" s="1">
        <v>120.74</v>
      </c>
      <c r="Z444" s="1">
        <v>121.04</v>
      </c>
      <c r="AA444" s="1">
        <v>123.26</v>
      </c>
      <c r="AB444" s="1">
        <v>120.29</v>
      </c>
      <c r="AC444" s="1">
        <v>116.25</v>
      </c>
      <c r="AE444" s="1">
        <v>131.65</v>
      </c>
      <c r="AF444" s="1">
        <v>132.71</v>
      </c>
      <c r="AG444" s="1">
        <v>119.89</v>
      </c>
      <c r="AJ444" s="1">
        <v>30</v>
      </c>
      <c r="AL444" s="1">
        <v>30</v>
      </c>
      <c r="AM444" s="1">
        <v>30</v>
      </c>
      <c r="AO444" s="1">
        <v>30</v>
      </c>
      <c r="AP444" s="1">
        <v>3040</v>
      </c>
      <c r="AQ444" s="1">
        <v>2906.12</v>
      </c>
      <c r="AR444" s="1">
        <v>2875</v>
      </c>
      <c r="AS444" s="1">
        <v>3053.07</v>
      </c>
      <c r="AT444" s="1">
        <v>2825</v>
      </c>
      <c r="AU444" s="1">
        <v>2847.74</v>
      </c>
      <c r="AX444" s="1">
        <v>120.91</v>
      </c>
      <c r="AY444" s="1">
        <v>2717.67</v>
      </c>
      <c r="AZ444" s="1">
        <v>3025.15</v>
      </c>
      <c r="BA444" s="1">
        <v>125.81</v>
      </c>
      <c r="BB444" s="1">
        <v>135.13999999999999</v>
      </c>
      <c r="BC444" s="1">
        <v>132.25</v>
      </c>
      <c r="BD444" s="1">
        <v>133.4</v>
      </c>
      <c r="BE444" s="1">
        <v>129.01</v>
      </c>
      <c r="BF444" s="1">
        <v>128.96</v>
      </c>
      <c r="BG444" s="1">
        <v>127.53</v>
      </c>
      <c r="BH444" s="1">
        <v>117.51</v>
      </c>
      <c r="BI444" s="1">
        <v>125.76</v>
      </c>
      <c r="BJ444" s="1">
        <v>133.38999999999999</v>
      </c>
      <c r="BL444" s="1">
        <v>116.29</v>
      </c>
      <c r="BN444" s="1">
        <v>114.42</v>
      </c>
    </row>
    <row r="445" spans="1:66" x14ac:dyDescent="0.3">
      <c r="A445" s="2"/>
      <c r="C445" s="14" t="str">
        <f t="shared" si="7"/>
        <v>20247</v>
      </c>
      <c r="D445" s="3">
        <v>45495</v>
      </c>
      <c r="E445" s="21">
        <v>2193.8000000000002</v>
      </c>
      <c r="F445" s="21">
        <v>2064.91</v>
      </c>
      <c r="G445" s="21">
        <v>2148.02</v>
      </c>
      <c r="H445" s="21">
        <v>2231.9</v>
      </c>
      <c r="I445" s="21">
        <v>2093.02</v>
      </c>
      <c r="J445" s="21">
        <v>2080.48</v>
      </c>
      <c r="K445" s="21"/>
      <c r="L445" s="21">
        <v>1898.14</v>
      </c>
      <c r="M445" s="21">
        <v>1919.79</v>
      </c>
      <c r="N445" s="21">
        <v>1955.47</v>
      </c>
      <c r="O445" s="21">
        <v>2116.66</v>
      </c>
      <c r="P445" s="21">
        <v>2100.67</v>
      </c>
      <c r="Q445" s="21">
        <v>6253.57</v>
      </c>
      <c r="R445" s="20">
        <v>118.7</v>
      </c>
      <c r="S445" s="20">
        <v>108.93</v>
      </c>
      <c r="T445" s="21">
        <v>121.87</v>
      </c>
      <c r="V445" s="1">
        <v>113.85</v>
      </c>
      <c r="W445" s="1">
        <v>122.18</v>
      </c>
      <c r="X445" s="1">
        <v>120.15</v>
      </c>
      <c r="Y445" s="1">
        <v>119.78</v>
      </c>
      <c r="Z445" s="1">
        <v>119.73</v>
      </c>
      <c r="AA445" s="1">
        <v>121.67</v>
      </c>
      <c r="AB445" s="1">
        <v>118.78</v>
      </c>
      <c r="AC445" s="1">
        <v>116.25</v>
      </c>
      <c r="AE445" s="1">
        <v>130.86000000000001</v>
      </c>
      <c r="AF445" s="1">
        <v>128.24</v>
      </c>
      <c r="AG445" s="1">
        <v>117.41</v>
      </c>
      <c r="AL445" s="1">
        <v>30</v>
      </c>
      <c r="AM445" s="1">
        <v>30</v>
      </c>
      <c r="AN445" s="1">
        <v>2918.74</v>
      </c>
      <c r="AO445" s="1">
        <v>30</v>
      </c>
      <c r="AQ445" s="1">
        <v>2906.12</v>
      </c>
      <c r="AS445" s="1">
        <v>3053.07</v>
      </c>
      <c r="AT445" s="1">
        <v>2825</v>
      </c>
      <c r="AU445" s="1">
        <v>2847.74</v>
      </c>
      <c r="AV445" s="1">
        <v>30</v>
      </c>
      <c r="AW445" s="1">
        <v>2449.0700000000002</v>
      </c>
      <c r="AX445" s="1">
        <v>116.6</v>
      </c>
      <c r="AY445" s="1">
        <v>2717.67</v>
      </c>
      <c r="AZ445" s="1">
        <v>3042</v>
      </c>
      <c r="BA445" s="1">
        <v>125.81</v>
      </c>
      <c r="BB445" s="1">
        <v>133.41</v>
      </c>
      <c r="BC445" s="1">
        <v>130.94999999999999</v>
      </c>
      <c r="BD445" s="1">
        <v>131.82</v>
      </c>
      <c r="BE445" s="1">
        <v>124.91</v>
      </c>
      <c r="BF445" s="1">
        <v>127.13</v>
      </c>
      <c r="BG445" s="1">
        <v>126.63</v>
      </c>
      <c r="BH445" s="1">
        <v>117.51</v>
      </c>
      <c r="BI445" s="1">
        <v>124.4</v>
      </c>
      <c r="BJ445" s="1">
        <v>129.36000000000001</v>
      </c>
      <c r="BL445" s="1">
        <v>115.49</v>
      </c>
      <c r="BN445" s="1">
        <v>113.75</v>
      </c>
    </row>
    <row r="446" spans="1:66" x14ac:dyDescent="0.3">
      <c r="A446" s="2"/>
      <c r="C446" s="14" t="str">
        <f t="shared" si="7"/>
        <v>20247</v>
      </c>
      <c r="D446" s="3">
        <v>45492</v>
      </c>
      <c r="E446" s="21">
        <v>2193.8000000000002</v>
      </c>
      <c r="F446" s="21">
        <v>2096.44</v>
      </c>
      <c r="G446" s="21">
        <v>2160.41</v>
      </c>
      <c r="H446" s="21">
        <v>2138.8000000000002</v>
      </c>
      <c r="I446" s="21">
        <v>2128.69</v>
      </c>
      <c r="J446" s="21">
        <v>2053.0100000000002</v>
      </c>
      <c r="K446" s="21"/>
      <c r="L446" s="21">
        <v>1898.14</v>
      </c>
      <c r="M446" s="21">
        <v>1901.63</v>
      </c>
      <c r="N446" s="21">
        <v>1985.12</v>
      </c>
      <c r="O446" s="21">
        <v>2159.2800000000002</v>
      </c>
      <c r="P446" s="21">
        <v>2093.34</v>
      </c>
      <c r="Q446" s="21">
        <v>6253.57</v>
      </c>
      <c r="R446" s="20">
        <v>117.2</v>
      </c>
      <c r="S446" s="20">
        <v>108.73</v>
      </c>
      <c r="T446" s="21">
        <v>120.69</v>
      </c>
      <c r="V446" s="1">
        <v>113.06</v>
      </c>
      <c r="W446" s="1">
        <v>119.98</v>
      </c>
      <c r="X446" s="1">
        <v>119.65</v>
      </c>
      <c r="Y446" s="1">
        <v>118.84</v>
      </c>
      <c r="Z446" s="1">
        <v>117.96</v>
      </c>
      <c r="AA446" s="1">
        <v>119.79</v>
      </c>
      <c r="AB446" s="1">
        <v>117.95</v>
      </c>
      <c r="AC446" s="1">
        <v>115.25</v>
      </c>
      <c r="AE446" s="1">
        <v>130.86000000000001</v>
      </c>
      <c r="AF446" s="1">
        <v>128.07</v>
      </c>
      <c r="AG446" s="1">
        <v>117.3</v>
      </c>
      <c r="AL446" s="1">
        <v>30</v>
      </c>
      <c r="AN446" s="1">
        <v>2918.74</v>
      </c>
      <c r="AO446" s="1">
        <v>30</v>
      </c>
      <c r="AQ446" s="1">
        <v>2906.12</v>
      </c>
      <c r="AS446" s="1">
        <v>3065.05</v>
      </c>
      <c r="AT446" s="1">
        <v>2825</v>
      </c>
      <c r="AU446" s="1">
        <v>2847.74</v>
      </c>
      <c r="AV446" s="1">
        <v>30</v>
      </c>
      <c r="AW446" s="1">
        <v>2449.0700000000002</v>
      </c>
      <c r="AX446" s="1">
        <v>116.73</v>
      </c>
      <c r="AY446" s="1">
        <v>2768.64</v>
      </c>
      <c r="AZ446" s="1">
        <v>3042</v>
      </c>
      <c r="BA446" s="1">
        <v>125.81</v>
      </c>
      <c r="BB446" s="1">
        <v>132.97</v>
      </c>
      <c r="BC446" s="1">
        <v>128.66</v>
      </c>
      <c r="BD446" s="1">
        <v>129.58000000000001</v>
      </c>
      <c r="BE446" s="1">
        <v>124.7</v>
      </c>
      <c r="BF446" s="1">
        <v>124.26</v>
      </c>
      <c r="BG446" s="1">
        <v>128.15</v>
      </c>
      <c r="BH446" s="1">
        <v>116.03</v>
      </c>
      <c r="BI446" s="1">
        <v>123.66</v>
      </c>
      <c r="BJ446" s="1">
        <v>130.94999999999999</v>
      </c>
      <c r="BK446" s="1">
        <v>114.46</v>
      </c>
      <c r="BL446" s="1">
        <v>114.74</v>
      </c>
      <c r="BN446" s="1">
        <v>113.42</v>
      </c>
    </row>
    <row r="447" spans="1:66" x14ac:dyDescent="0.3">
      <c r="A447" s="2"/>
      <c r="C447" s="14" t="str">
        <f t="shared" si="7"/>
        <v>20247</v>
      </c>
      <c r="D447" s="3">
        <v>45491</v>
      </c>
      <c r="E447" s="21">
        <v>2193.8000000000002</v>
      </c>
      <c r="F447" s="21">
        <v>2096.44</v>
      </c>
      <c r="G447" s="21">
        <v>2152.9699999999998</v>
      </c>
      <c r="H447" s="21">
        <v>2148.17</v>
      </c>
      <c r="I447" s="21">
        <v>2128.69</v>
      </c>
      <c r="J447" s="21">
        <v>2039.26</v>
      </c>
      <c r="K447" s="21"/>
      <c r="L447" s="21">
        <v>1898.14</v>
      </c>
      <c r="M447" s="21">
        <v>1901.63</v>
      </c>
      <c r="N447" s="21">
        <v>1982.5</v>
      </c>
      <c r="O447" s="21">
        <v>2160.2800000000002</v>
      </c>
      <c r="P447" s="21">
        <v>2039.39</v>
      </c>
      <c r="Q447" s="21">
        <v>6063.57</v>
      </c>
      <c r="R447" s="20">
        <v>116.2</v>
      </c>
      <c r="S447" s="20">
        <v>108.13</v>
      </c>
      <c r="T447" s="21">
        <v>120.08</v>
      </c>
      <c r="V447" s="1">
        <v>112.5</v>
      </c>
      <c r="W447" s="1">
        <v>119.18</v>
      </c>
      <c r="X447" s="1">
        <v>118.9</v>
      </c>
      <c r="Y447" s="1">
        <v>116.66</v>
      </c>
      <c r="Z447" s="1">
        <v>117.46</v>
      </c>
      <c r="AA447" s="1">
        <v>119.25</v>
      </c>
      <c r="AB447" s="1">
        <v>116.07</v>
      </c>
      <c r="AC447" s="1">
        <v>114.58</v>
      </c>
      <c r="AE447" s="1">
        <v>128.12</v>
      </c>
      <c r="AF447" s="1">
        <v>125.75</v>
      </c>
      <c r="AG447" s="1">
        <v>117.27</v>
      </c>
      <c r="AL447" s="1">
        <v>30</v>
      </c>
      <c r="AN447" s="1">
        <v>2918.74</v>
      </c>
      <c r="AQ447" s="1">
        <v>2899.64</v>
      </c>
      <c r="AS447" s="1">
        <v>3065.05</v>
      </c>
      <c r="AU447" s="1">
        <v>2883.42</v>
      </c>
      <c r="AV447" s="1">
        <v>30</v>
      </c>
      <c r="AW447" s="1">
        <v>2406.09</v>
      </c>
      <c r="AX447" s="1">
        <v>116.62</v>
      </c>
      <c r="AY447" s="1">
        <v>2768.64</v>
      </c>
      <c r="AZ447" s="1">
        <v>3042</v>
      </c>
      <c r="BA447" s="1">
        <v>122.03</v>
      </c>
      <c r="BB447" s="1">
        <v>130.08000000000001</v>
      </c>
      <c r="BC447" s="1">
        <v>128.47999999999999</v>
      </c>
      <c r="BD447" s="1">
        <v>128.6</v>
      </c>
      <c r="BE447" s="1">
        <v>124.27</v>
      </c>
      <c r="BF447" s="1">
        <v>123.76</v>
      </c>
      <c r="BG447" s="1">
        <v>126.7</v>
      </c>
      <c r="BH447" s="1">
        <v>115.66</v>
      </c>
      <c r="BI447" s="1">
        <v>123.57</v>
      </c>
      <c r="BJ447" s="1">
        <v>128.35</v>
      </c>
      <c r="BK447" s="1">
        <v>116.1</v>
      </c>
      <c r="BL447" s="1">
        <v>113.97</v>
      </c>
      <c r="BN447" s="1">
        <v>115.09</v>
      </c>
    </row>
    <row r="448" spans="1:66" x14ac:dyDescent="0.3">
      <c r="A448" s="2"/>
      <c r="C448" s="14" t="str">
        <f t="shared" si="7"/>
        <v>20247</v>
      </c>
      <c r="D448" s="3">
        <v>45490</v>
      </c>
      <c r="E448" s="21">
        <v>2178.88</v>
      </c>
      <c r="F448" s="21">
        <v>2096.44</v>
      </c>
      <c r="G448" s="21">
        <v>2160.41</v>
      </c>
      <c r="H448" s="21">
        <v>2163.96</v>
      </c>
      <c r="I448" s="21">
        <v>2128.69</v>
      </c>
      <c r="J448" s="21">
        <v>2052.35</v>
      </c>
      <c r="K448" s="21"/>
      <c r="L448" s="21">
        <v>1888.23</v>
      </c>
      <c r="M448" s="21">
        <v>1875.23</v>
      </c>
      <c r="N448" s="21">
        <v>2004.68</v>
      </c>
      <c r="O448" s="21">
        <v>2134.2800000000002</v>
      </c>
      <c r="P448" s="21">
        <v>2039.39</v>
      </c>
      <c r="Q448" s="21">
        <v>6063.57</v>
      </c>
      <c r="R448" s="20">
        <v>115.2</v>
      </c>
      <c r="S448" s="20">
        <v>106.54</v>
      </c>
      <c r="T448" s="21">
        <v>118.57</v>
      </c>
      <c r="V448" s="1">
        <v>111.62</v>
      </c>
      <c r="W448" s="1">
        <v>117.98</v>
      </c>
      <c r="X448" s="1">
        <v>116.84</v>
      </c>
      <c r="Y448" s="1">
        <v>116.47</v>
      </c>
      <c r="Z448" s="1">
        <v>116.36</v>
      </c>
      <c r="AA448" s="1">
        <v>118.14</v>
      </c>
      <c r="AB448" s="1">
        <v>116.07</v>
      </c>
      <c r="AC448" s="1">
        <v>114.58</v>
      </c>
      <c r="AE448" s="1">
        <v>128.97</v>
      </c>
      <c r="AF448" s="1">
        <v>122.77</v>
      </c>
      <c r="AG448" s="1">
        <v>114.47</v>
      </c>
      <c r="AN448" s="1">
        <v>2918.74</v>
      </c>
      <c r="AS448" s="1">
        <v>3065.05</v>
      </c>
      <c r="AU448" s="1">
        <v>2883.42</v>
      </c>
      <c r="AV448" s="1">
        <v>30</v>
      </c>
      <c r="AW448" s="1">
        <v>2406.09</v>
      </c>
      <c r="AX448" s="1">
        <v>116.05</v>
      </c>
      <c r="AY448" s="1">
        <v>2778.31</v>
      </c>
      <c r="BA448" s="1">
        <v>122.03</v>
      </c>
      <c r="BB448" s="1">
        <v>130.07</v>
      </c>
      <c r="BC448" s="1">
        <v>126.69</v>
      </c>
      <c r="BD448" s="1">
        <v>128</v>
      </c>
      <c r="BE448" s="1">
        <v>121.39</v>
      </c>
      <c r="BF448" s="1">
        <v>122.26</v>
      </c>
      <c r="BG448" s="1">
        <v>127.98</v>
      </c>
      <c r="BH448" s="1">
        <v>115.66</v>
      </c>
      <c r="BI448" s="1">
        <v>124.65</v>
      </c>
      <c r="BJ448" s="1">
        <v>127.74</v>
      </c>
      <c r="BK448" s="1">
        <v>116.03</v>
      </c>
      <c r="BL448" s="1">
        <v>113.78</v>
      </c>
      <c r="BN448" s="1">
        <v>115.09</v>
      </c>
    </row>
    <row r="449" spans="1:66" x14ac:dyDescent="0.3">
      <c r="A449" s="2"/>
      <c r="C449" s="14" t="str">
        <f t="shared" si="7"/>
        <v>20247</v>
      </c>
      <c r="D449" s="3">
        <v>45489</v>
      </c>
      <c r="E449" s="21">
        <v>2203.75</v>
      </c>
      <c r="F449" s="21">
        <v>2121.87</v>
      </c>
      <c r="G449" s="21">
        <v>2172.79</v>
      </c>
      <c r="H449" s="21">
        <v>2139.14</v>
      </c>
      <c r="I449" s="21">
        <v>2122.75</v>
      </c>
      <c r="J449" s="21">
        <v>2085.7800000000002</v>
      </c>
      <c r="K449" s="21">
        <v>2034.54</v>
      </c>
      <c r="L449" s="21">
        <v>1926.1</v>
      </c>
      <c r="M449" s="21">
        <v>1855.7</v>
      </c>
      <c r="N449" s="21">
        <v>2008.71</v>
      </c>
      <c r="O449" s="21">
        <v>2024.26</v>
      </c>
      <c r="P449" s="21">
        <v>2062.6799999999998</v>
      </c>
      <c r="Q449" s="21">
        <v>5939.02</v>
      </c>
      <c r="R449" s="20">
        <v>113.71</v>
      </c>
      <c r="S449" s="20">
        <v>108.26</v>
      </c>
      <c r="T449" s="21">
        <v>117.74</v>
      </c>
      <c r="V449" s="1">
        <v>111.5</v>
      </c>
      <c r="W449" s="1">
        <v>117.78</v>
      </c>
      <c r="X449" s="1">
        <v>116.84</v>
      </c>
      <c r="Y449" s="1">
        <v>115.16</v>
      </c>
      <c r="Z449" s="1">
        <v>116.24</v>
      </c>
      <c r="AA449" s="1">
        <v>116.96</v>
      </c>
      <c r="AB449" s="1">
        <v>115.66</v>
      </c>
      <c r="AC449" s="1">
        <v>115.58</v>
      </c>
      <c r="AE449" s="1">
        <v>128.47</v>
      </c>
      <c r="AF449" s="1">
        <v>123.43</v>
      </c>
      <c r="AG449" s="1">
        <v>113.88</v>
      </c>
      <c r="AN449" s="1">
        <v>2881.91</v>
      </c>
      <c r="AR449" s="1">
        <v>3003.67</v>
      </c>
      <c r="AU449" s="1">
        <v>2850.63</v>
      </c>
      <c r="AW449" s="1">
        <v>2348.61</v>
      </c>
      <c r="AX449" s="1">
        <v>116.16</v>
      </c>
      <c r="AY449" s="1">
        <v>2623.58</v>
      </c>
      <c r="BA449" s="1">
        <v>121.34</v>
      </c>
      <c r="BB449" s="1">
        <v>128.15</v>
      </c>
      <c r="BC449" s="1">
        <v>124.56</v>
      </c>
      <c r="BD449" s="1">
        <v>126.86</v>
      </c>
      <c r="BE449" s="1">
        <v>121.39</v>
      </c>
      <c r="BF449" s="1">
        <v>122.26</v>
      </c>
      <c r="BG449" s="1">
        <v>129.97</v>
      </c>
      <c r="BH449" s="1">
        <v>117.59</v>
      </c>
      <c r="BI449" s="1">
        <v>125.49</v>
      </c>
      <c r="BJ449" s="1">
        <v>126.9</v>
      </c>
      <c r="BK449" s="1">
        <v>115.8</v>
      </c>
      <c r="BL449" s="1">
        <v>113.18</v>
      </c>
      <c r="BN449" s="1">
        <v>114.43</v>
      </c>
    </row>
    <row r="450" spans="1:66" x14ac:dyDescent="0.3">
      <c r="A450" s="2"/>
      <c r="C450" s="14" t="str">
        <f t="shared" si="7"/>
        <v>20247</v>
      </c>
      <c r="D450" s="3">
        <v>45488</v>
      </c>
      <c r="E450" s="21">
        <v>2203.75</v>
      </c>
      <c r="F450" s="21">
        <v>2143.89</v>
      </c>
      <c r="G450" s="21">
        <v>2172.79</v>
      </c>
      <c r="H450" s="21">
        <v>2198.6</v>
      </c>
      <c r="I450" s="21">
        <v>2122.75</v>
      </c>
      <c r="J450" s="21">
        <v>2105.7800000000002</v>
      </c>
      <c r="K450" s="21">
        <v>2072.04</v>
      </c>
      <c r="L450" s="21">
        <v>1926.1</v>
      </c>
      <c r="M450" s="21">
        <v>1888.7</v>
      </c>
      <c r="N450" s="21">
        <v>1994.74</v>
      </c>
      <c r="O450" s="21">
        <v>1991.84</v>
      </c>
      <c r="P450" s="21">
        <v>2083.7399999999998</v>
      </c>
      <c r="Q450" s="21">
        <v>5939.02</v>
      </c>
      <c r="R450" s="20">
        <v>113.71</v>
      </c>
      <c r="S450" s="20">
        <v>108.26</v>
      </c>
      <c r="T450" s="21">
        <v>117.93</v>
      </c>
      <c r="V450" s="1">
        <v>111.5</v>
      </c>
      <c r="W450" s="1">
        <v>119.38</v>
      </c>
      <c r="X450" s="1">
        <v>116.96</v>
      </c>
      <c r="Y450" s="1">
        <v>115.91</v>
      </c>
      <c r="Z450" s="1">
        <v>117.07</v>
      </c>
      <c r="AA450" s="1">
        <v>117.43</v>
      </c>
      <c r="AB450" s="1">
        <v>116.46</v>
      </c>
      <c r="AC450" s="1">
        <v>116.25</v>
      </c>
      <c r="AE450" s="1">
        <v>129.96</v>
      </c>
      <c r="AF450" s="1">
        <v>123.43</v>
      </c>
      <c r="AG450" s="1">
        <v>113.65</v>
      </c>
      <c r="AN450" s="1">
        <v>2909.49</v>
      </c>
      <c r="AQ450" s="1">
        <v>2694.22</v>
      </c>
      <c r="AR450" s="1">
        <v>3003.67</v>
      </c>
      <c r="AU450" s="1">
        <v>2924.29</v>
      </c>
      <c r="AX450" s="1">
        <v>116.15</v>
      </c>
      <c r="AY450" s="1">
        <v>2623.58</v>
      </c>
      <c r="BA450" s="1">
        <v>121.72</v>
      </c>
      <c r="BB450" s="1">
        <v>129.19</v>
      </c>
      <c r="BC450" s="1">
        <v>125.5</v>
      </c>
      <c r="BD450" s="1">
        <v>129.6</v>
      </c>
      <c r="BE450" s="1">
        <v>124.72</v>
      </c>
      <c r="BF450" s="1">
        <v>123.76</v>
      </c>
      <c r="BG450" s="1">
        <v>127.79</v>
      </c>
      <c r="BH450" s="1">
        <v>118.09</v>
      </c>
      <c r="BI450" s="1">
        <v>124.4</v>
      </c>
      <c r="BJ450" s="1">
        <v>126.89</v>
      </c>
      <c r="BK450" s="1">
        <v>116.1</v>
      </c>
      <c r="BL450" s="1">
        <v>113.38</v>
      </c>
      <c r="BN450" s="1">
        <v>114.43</v>
      </c>
    </row>
    <row r="451" spans="1:66" x14ac:dyDescent="0.3">
      <c r="A451" s="2"/>
      <c r="C451" s="14" t="str">
        <f t="shared" si="7"/>
        <v>20247</v>
      </c>
      <c r="D451" s="3">
        <v>45485</v>
      </c>
      <c r="E451" s="21">
        <v>2229.85</v>
      </c>
      <c r="F451" s="21">
        <v>2188.9</v>
      </c>
      <c r="G451" s="21">
        <v>2209.96</v>
      </c>
      <c r="H451" s="21">
        <v>2205.8000000000002</v>
      </c>
      <c r="I451" s="21">
        <v>2166.35</v>
      </c>
      <c r="J451" s="21">
        <v>2112.86</v>
      </c>
      <c r="K451" s="21">
        <v>2097.9699999999998</v>
      </c>
      <c r="L451" s="21">
        <v>1986.36</v>
      </c>
      <c r="M451" s="21">
        <v>1865.6</v>
      </c>
      <c r="N451" s="21">
        <v>2014.91</v>
      </c>
      <c r="O451" s="21">
        <v>2095.2399999999998</v>
      </c>
      <c r="P451" s="21">
        <v>2112.14</v>
      </c>
      <c r="Q451" s="21">
        <v>5939.02</v>
      </c>
      <c r="R451" s="20">
        <v>115.7</v>
      </c>
      <c r="S451" s="20">
        <v>108.76</v>
      </c>
      <c r="T451" s="21">
        <v>120.13</v>
      </c>
      <c r="V451" s="1">
        <v>112.95</v>
      </c>
      <c r="W451" s="1">
        <v>119.68</v>
      </c>
      <c r="X451" s="1">
        <v>118.14</v>
      </c>
      <c r="Y451" s="1">
        <v>116.85</v>
      </c>
      <c r="Z451" s="1">
        <v>117.33</v>
      </c>
      <c r="AA451" s="1">
        <v>119.4</v>
      </c>
      <c r="AB451" s="1">
        <v>117.23</v>
      </c>
      <c r="AC451" s="1">
        <v>116.92</v>
      </c>
      <c r="AE451" s="1">
        <v>131.46</v>
      </c>
      <c r="AF451" s="1">
        <v>127.08</v>
      </c>
      <c r="AG451" s="1">
        <v>114.6</v>
      </c>
      <c r="AN451" s="1">
        <v>2909.49</v>
      </c>
      <c r="AQ451" s="1">
        <v>2694.22</v>
      </c>
      <c r="AR451" s="1">
        <v>3003.67</v>
      </c>
      <c r="AU451" s="1">
        <v>2940.18</v>
      </c>
      <c r="AW451" s="1">
        <v>2699.7</v>
      </c>
      <c r="AX451" s="1">
        <v>116.73</v>
      </c>
      <c r="AY451" s="1">
        <v>2623.58</v>
      </c>
      <c r="AZ451" s="1">
        <v>2916.22</v>
      </c>
      <c r="BA451" s="1">
        <v>121.42</v>
      </c>
      <c r="BB451" s="1">
        <v>129.30000000000001</v>
      </c>
      <c r="BC451" s="1">
        <v>126.64</v>
      </c>
      <c r="BD451" s="1">
        <v>129.59</v>
      </c>
      <c r="BE451" s="1">
        <v>127.18</v>
      </c>
      <c r="BF451" s="1">
        <v>125.26</v>
      </c>
      <c r="BG451" s="1">
        <v>130.63</v>
      </c>
      <c r="BH451" s="1">
        <v>118.59</v>
      </c>
      <c r="BI451" s="1">
        <v>124.94</v>
      </c>
      <c r="BJ451" s="1">
        <v>127.6</v>
      </c>
      <c r="BK451" s="1">
        <v>116.43</v>
      </c>
      <c r="BL451" s="1">
        <v>114.99</v>
      </c>
      <c r="BN451" s="1">
        <v>115.09</v>
      </c>
    </row>
    <row r="452" spans="1:66" x14ac:dyDescent="0.3">
      <c r="A452" s="2"/>
      <c r="C452" s="14" t="str">
        <f t="shared" si="7"/>
        <v>20247</v>
      </c>
      <c r="D452" s="3">
        <v>45484</v>
      </c>
      <c r="E452" s="21">
        <v>2229.85</v>
      </c>
      <c r="F452" s="21">
        <v>2188.9</v>
      </c>
      <c r="G452" s="21">
        <v>2227.3000000000002</v>
      </c>
      <c r="H452" s="21">
        <v>2113.77</v>
      </c>
      <c r="I452" s="21">
        <v>2166.35</v>
      </c>
      <c r="J452" s="21">
        <v>2111.09</v>
      </c>
      <c r="K452" s="21">
        <v>2097.9699999999998</v>
      </c>
      <c r="L452" s="21">
        <v>2057.83</v>
      </c>
      <c r="M452" s="21">
        <v>1884.85</v>
      </c>
      <c r="N452" s="21">
        <v>2042.38</v>
      </c>
      <c r="O452" s="21">
        <v>2087.3000000000002</v>
      </c>
      <c r="P452" s="21">
        <v>2160.98</v>
      </c>
      <c r="Q452" s="21">
        <v>5933.11</v>
      </c>
      <c r="R452" s="20">
        <v>117.2</v>
      </c>
      <c r="S452" s="20">
        <v>108.76</v>
      </c>
      <c r="T452" s="21">
        <v>120.22</v>
      </c>
      <c r="V452" s="1">
        <v>113.09</v>
      </c>
      <c r="W452" s="1">
        <v>119.58</v>
      </c>
      <c r="X452" s="1">
        <v>119.84</v>
      </c>
      <c r="Y452" s="1">
        <v>116.73</v>
      </c>
      <c r="Z452" s="1">
        <v>117.33</v>
      </c>
      <c r="AA452" s="1">
        <v>120.43</v>
      </c>
      <c r="AB452" s="1">
        <v>117.44</v>
      </c>
      <c r="AC452" s="1">
        <v>118.25</v>
      </c>
      <c r="AE452" s="1">
        <v>131.21</v>
      </c>
      <c r="AF452" s="1">
        <v>127.08</v>
      </c>
      <c r="AG452" s="1">
        <v>113.8</v>
      </c>
      <c r="AN452" s="1">
        <v>2909.49</v>
      </c>
      <c r="AP452" s="1">
        <v>3015</v>
      </c>
      <c r="AQ452" s="1">
        <v>2694.22</v>
      </c>
      <c r="AR452" s="1">
        <v>3003.67</v>
      </c>
      <c r="AU452" s="1">
        <v>2924.29</v>
      </c>
      <c r="AW452" s="1">
        <v>2699.7</v>
      </c>
      <c r="AX452" s="1">
        <v>117.16</v>
      </c>
      <c r="AY452" s="1">
        <v>2623.58</v>
      </c>
      <c r="AZ452" s="1">
        <v>2855.67</v>
      </c>
      <c r="BA452" s="1">
        <v>125.66</v>
      </c>
      <c r="BB452" s="1">
        <v>129.38</v>
      </c>
      <c r="BC452" s="1">
        <v>126.51</v>
      </c>
      <c r="BD452" s="1">
        <v>128.88999999999999</v>
      </c>
      <c r="BE452" s="1">
        <v>127.18</v>
      </c>
      <c r="BF452" s="1">
        <v>125.02</v>
      </c>
      <c r="BG452" s="1">
        <v>132.54</v>
      </c>
      <c r="BH452" s="1">
        <v>119.56</v>
      </c>
      <c r="BI452" s="1">
        <v>125.49</v>
      </c>
      <c r="BJ452" s="1">
        <v>126.21</v>
      </c>
      <c r="BK452" s="1">
        <v>116.43</v>
      </c>
      <c r="BL452" s="1">
        <v>114.99</v>
      </c>
      <c r="BN452" s="1">
        <v>115.09</v>
      </c>
    </row>
    <row r="453" spans="1:66" x14ac:dyDescent="0.3">
      <c r="A453" s="2"/>
      <c r="C453" s="14" t="str">
        <f t="shared" si="7"/>
        <v>20247</v>
      </c>
      <c r="D453" s="3">
        <v>45483</v>
      </c>
      <c r="E453" s="21">
        <v>2193.8000000000002</v>
      </c>
      <c r="F453" s="21">
        <v>2188.9</v>
      </c>
      <c r="G453" s="21">
        <v>2227.3000000000002</v>
      </c>
      <c r="H453" s="21">
        <v>2127.6999999999998</v>
      </c>
      <c r="I453" s="21">
        <v>2209.96</v>
      </c>
      <c r="J453" s="21">
        <v>2094.79</v>
      </c>
      <c r="K453" s="21">
        <v>2078.1</v>
      </c>
      <c r="L453" s="21">
        <v>2102.54</v>
      </c>
      <c r="M453" s="21">
        <v>1884.85</v>
      </c>
      <c r="N453" s="21">
        <v>2053.41</v>
      </c>
      <c r="O453" s="21">
        <v>2044.05</v>
      </c>
      <c r="P453" s="21">
        <v>2356.33</v>
      </c>
      <c r="Q453" s="21">
        <v>5933.11</v>
      </c>
      <c r="R453" s="20">
        <v>116.2</v>
      </c>
      <c r="S453" s="20">
        <v>109.93</v>
      </c>
      <c r="T453" s="21">
        <v>120.04</v>
      </c>
      <c r="V453" s="1">
        <v>113.93</v>
      </c>
      <c r="W453" s="1">
        <v>120.58</v>
      </c>
      <c r="X453" s="1">
        <v>119.95</v>
      </c>
      <c r="Y453" s="1">
        <v>116.73</v>
      </c>
      <c r="Z453" s="1">
        <v>117.33</v>
      </c>
      <c r="AA453" s="1">
        <v>120.11</v>
      </c>
      <c r="AB453" s="1">
        <v>119.73</v>
      </c>
      <c r="AC453" s="1">
        <v>118.58</v>
      </c>
      <c r="AE453" s="1">
        <v>130.71</v>
      </c>
      <c r="AF453" s="1">
        <v>127.09</v>
      </c>
      <c r="AG453" s="1">
        <v>118.78</v>
      </c>
      <c r="AN453" s="1">
        <v>2909.49</v>
      </c>
      <c r="AP453" s="1">
        <v>3015</v>
      </c>
      <c r="AQ453" s="1">
        <v>2694.22</v>
      </c>
      <c r="AR453" s="1">
        <v>3003.67</v>
      </c>
      <c r="AU453" s="1">
        <v>2924.29</v>
      </c>
      <c r="AW453" s="1">
        <v>2699.7</v>
      </c>
      <c r="AX453" s="1">
        <v>117.27</v>
      </c>
      <c r="AY453" s="1">
        <v>2623.58</v>
      </c>
      <c r="AZ453" s="1">
        <v>2855.67</v>
      </c>
      <c r="BA453" s="1">
        <v>122.51</v>
      </c>
      <c r="BB453" s="1">
        <v>131.37</v>
      </c>
      <c r="BC453" s="1">
        <v>128.01</v>
      </c>
      <c r="BD453" s="1">
        <v>130.25</v>
      </c>
      <c r="BE453" s="1">
        <v>125.31</v>
      </c>
      <c r="BF453" s="1">
        <v>125.8</v>
      </c>
      <c r="BG453" s="1">
        <v>132.57</v>
      </c>
      <c r="BH453" s="1">
        <v>119.81</v>
      </c>
      <c r="BI453" s="1">
        <v>125.24</v>
      </c>
      <c r="BJ453" s="1">
        <v>127.26</v>
      </c>
      <c r="BK453" s="1">
        <v>117.56</v>
      </c>
      <c r="BL453" s="1">
        <v>114.99</v>
      </c>
      <c r="BN453" s="1">
        <v>115.09</v>
      </c>
    </row>
    <row r="454" spans="1:66" x14ac:dyDescent="0.3">
      <c r="A454" s="2"/>
      <c r="C454" s="14" t="str">
        <f t="shared" ref="C454:C517" si="8">YEAR(D454)&amp;MONTH(D454)</f>
        <v>20247</v>
      </c>
      <c r="D454" s="3">
        <v>45482</v>
      </c>
      <c r="E454" s="21">
        <v>2243.52</v>
      </c>
      <c r="F454" s="21">
        <v>2259.5100000000002</v>
      </c>
      <c r="G454" s="21">
        <v>2259.5100000000002</v>
      </c>
      <c r="H454" s="21">
        <v>2239.61</v>
      </c>
      <c r="I454" s="21">
        <v>2221.85</v>
      </c>
      <c r="J454" s="21">
        <v>2201.8000000000002</v>
      </c>
      <c r="K454" s="21">
        <v>2103.17</v>
      </c>
      <c r="L454" s="21">
        <v>2236.67</v>
      </c>
      <c r="M454" s="21">
        <v>1951.46</v>
      </c>
      <c r="N454" s="21">
        <v>2082.06</v>
      </c>
      <c r="O454" s="21">
        <v>2097.6</v>
      </c>
      <c r="P454" s="21">
        <v>2425.14</v>
      </c>
      <c r="Q454" s="21">
        <v>5854.02</v>
      </c>
      <c r="R454" s="20">
        <v>117.7</v>
      </c>
      <c r="S454" s="20">
        <v>112.03</v>
      </c>
      <c r="T454" s="21">
        <v>124.05</v>
      </c>
      <c r="V454" s="1">
        <v>115.15</v>
      </c>
      <c r="W454" s="1">
        <v>123.38</v>
      </c>
      <c r="X454" s="1">
        <v>122.51</v>
      </c>
      <c r="Y454" s="1">
        <v>119.11</v>
      </c>
      <c r="Z454" s="1">
        <v>119.73</v>
      </c>
      <c r="AA454" s="1">
        <v>121.47</v>
      </c>
      <c r="AB454" s="1">
        <v>121.82</v>
      </c>
      <c r="AC454" s="1">
        <v>119.91</v>
      </c>
      <c r="AE454" s="1">
        <v>132.44999999999999</v>
      </c>
      <c r="AF454" s="1">
        <v>130.22</v>
      </c>
      <c r="AG454" s="1">
        <v>119.15</v>
      </c>
      <c r="AM454" s="1">
        <v>30</v>
      </c>
      <c r="AN454" s="1">
        <v>2885.94</v>
      </c>
      <c r="AP454" s="1">
        <v>3015</v>
      </c>
      <c r="AQ454" s="1">
        <v>2694.22</v>
      </c>
      <c r="AT454" s="1">
        <v>3136.87</v>
      </c>
      <c r="AU454" s="1">
        <v>2966.67</v>
      </c>
      <c r="AW454" s="1">
        <v>2699.7</v>
      </c>
      <c r="AX454" s="1">
        <v>120.89</v>
      </c>
      <c r="AY454" s="1">
        <v>2652.66</v>
      </c>
      <c r="AZ454" s="1">
        <v>2855.67</v>
      </c>
      <c r="BA454" s="1">
        <v>126.75</v>
      </c>
      <c r="BB454" s="1">
        <v>134.24</v>
      </c>
      <c r="BC454" s="1">
        <v>129.83000000000001</v>
      </c>
      <c r="BD454" s="1">
        <v>133.15</v>
      </c>
      <c r="BE454" s="1">
        <v>124.83</v>
      </c>
      <c r="BF454" s="1">
        <v>125.8</v>
      </c>
      <c r="BG454" s="1">
        <v>134</v>
      </c>
      <c r="BH454" s="1">
        <v>122.11</v>
      </c>
      <c r="BI454" s="1">
        <v>127.73</v>
      </c>
      <c r="BJ454" s="1">
        <v>132.21</v>
      </c>
      <c r="BK454" s="1">
        <v>120.41</v>
      </c>
      <c r="BL454" s="1">
        <v>117.56</v>
      </c>
      <c r="BN454" s="1">
        <v>119.05</v>
      </c>
    </row>
    <row r="455" spans="1:66" x14ac:dyDescent="0.3">
      <c r="A455" s="2"/>
      <c r="C455" s="14" t="str">
        <f t="shared" si="8"/>
        <v>20247</v>
      </c>
      <c r="D455" s="3">
        <v>45481</v>
      </c>
      <c r="E455" s="21">
        <v>2243.52</v>
      </c>
      <c r="F455" s="21">
        <v>2279.33</v>
      </c>
      <c r="G455" s="21">
        <v>2271.89</v>
      </c>
      <c r="H455" s="21">
        <v>2254.9</v>
      </c>
      <c r="I455" s="21">
        <v>2221.85</v>
      </c>
      <c r="J455" s="21">
        <v>2201.8000000000002</v>
      </c>
      <c r="K455" s="21">
        <v>2103.17</v>
      </c>
      <c r="L455" s="21">
        <v>2236.67</v>
      </c>
      <c r="M455" s="21">
        <v>1974.56</v>
      </c>
      <c r="N455" s="21">
        <v>2083.3000000000002</v>
      </c>
      <c r="O455" s="21">
        <v>2102.39</v>
      </c>
      <c r="P455" s="21">
        <v>2330.19</v>
      </c>
      <c r="Q455" s="21">
        <v>5854.02</v>
      </c>
      <c r="R455" s="20">
        <v>117.7</v>
      </c>
      <c r="S455" s="20">
        <v>113.23</v>
      </c>
      <c r="T455" s="21">
        <v>124.92</v>
      </c>
      <c r="V455" s="1">
        <v>115.59</v>
      </c>
      <c r="W455" s="1">
        <v>125.38</v>
      </c>
      <c r="X455" s="1">
        <v>123.39</v>
      </c>
      <c r="Y455" s="1">
        <v>120.7</v>
      </c>
      <c r="Z455" s="1">
        <v>122.73</v>
      </c>
      <c r="AA455" s="1">
        <v>121.31</v>
      </c>
      <c r="AB455" s="1">
        <v>122.62</v>
      </c>
      <c r="AC455" s="1">
        <v>119.91</v>
      </c>
      <c r="AE455" s="1">
        <v>133.94999999999999</v>
      </c>
      <c r="AF455" s="1">
        <v>131.66999999999999</v>
      </c>
      <c r="AG455" s="1">
        <v>119.67</v>
      </c>
      <c r="AM455" s="1">
        <v>30</v>
      </c>
      <c r="AP455" s="1">
        <v>3015</v>
      </c>
      <c r="AQ455" s="1">
        <v>2819.09</v>
      </c>
      <c r="AT455" s="1">
        <v>3136.87</v>
      </c>
      <c r="AU455" s="1">
        <v>2966.67</v>
      </c>
      <c r="AW455" s="1">
        <v>2699.7</v>
      </c>
      <c r="AX455" s="1">
        <v>121.38</v>
      </c>
      <c r="AY455" s="1">
        <v>2652.66</v>
      </c>
      <c r="AZ455" s="1">
        <v>2855.67</v>
      </c>
      <c r="BA455" s="1">
        <v>128.62</v>
      </c>
      <c r="BB455" s="1">
        <v>135.22999999999999</v>
      </c>
      <c r="BC455" s="1">
        <v>131.37</v>
      </c>
      <c r="BD455" s="1">
        <v>135.12</v>
      </c>
      <c r="BE455" s="1">
        <v>126.48</v>
      </c>
      <c r="BF455" s="1">
        <v>125.8</v>
      </c>
      <c r="BG455" s="1">
        <v>133.36000000000001</v>
      </c>
      <c r="BH455" s="1">
        <v>122.11</v>
      </c>
      <c r="BI455" s="1">
        <v>127.73</v>
      </c>
      <c r="BJ455" s="1">
        <v>132.19999999999999</v>
      </c>
      <c r="BK455" s="1">
        <v>120.41</v>
      </c>
      <c r="BL455" s="1">
        <v>118.36</v>
      </c>
      <c r="BN455" s="1">
        <v>119.05</v>
      </c>
    </row>
    <row r="456" spans="1:66" x14ac:dyDescent="0.3">
      <c r="A456" s="2"/>
      <c r="C456" s="14" t="str">
        <f t="shared" si="8"/>
        <v>20247</v>
      </c>
      <c r="D456" s="3">
        <v>45478</v>
      </c>
      <c r="E456" s="21">
        <v>2255.9499999999998</v>
      </c>
      <c r="F456" s="21">
        <v>2279.33</v>
      </c>
      <c r="G456" s="21">
        <v>2284.2800000000002</v>
      </c>
      <c r="H456" s="21">
        <v>2205.77</v>
      </c>
      <c r="I456" s="21">
        <v>2221.85</v>
      </c>
      <c r="J456" s="21">
        <v>2201.8000000000002</v>
      </c>
      <c r="K456" s="21">
        <v>2078.83</v>
      </c>
      <c r="L456" s="21">
        <v>2226.7600000000002</v>
      </c>
      <c r="M456" s="21">
        <v>1991.06</v>
      </c>
      <c r="N456" s="21">
        <v>2112.09</v>
      </c>
      <c r="O456" s="21">
        <v>2145</v>
      </c>
      <c r="P456" s="21">
        <v>2330.19</v>
      </c>
      <c r="Q456" s="21">
        <v>5934.85</v>
      </c>
      <c r="R456" s="20">
        <v>119.69</v>
      </c>
      <c r="S456" s="20">
        <v>113.76</v>
      </c>
      <c r="T456" s="21">
        <v>124.77</v>
      </c>
      <c r="V456" s="1">
        <v>117.16</v>
      </c>
      <c r="W456" s="1">
        <v>126.18</v>
      </c>
      <c r="X456" s="1">
        <v>123.58</v>
      </c>
      <c r="Y456" s="1">
        <v>122.3</v>
      </c>
      <c r="Z456" s="1">
        <v>123.72</v>
      </c>
      <c r="AA456" s="1">
        <v>122.85</v>
      </c>
      <c r="AB456" s="1">
        <v>124.06</v>
      </c>
      <c r="AC456" s="1">
        <v>120.58</v>
      </c>
      <c r="AE456" s="1">
        <v>132.85</v>
      </c>
      <c r="AF456" s="1">
        <v>132.04</v>
      </c>
      <c r="AG456" s="1">
        <v>120.76</v>
      </c>
      <c r="AM456" s="1">
        <v>30</v>
      </c>
      <c r="AP456" s="1">
        <v>3042.5</v>
      </c>
      <c r="AQ456" s="1">
        <v>2819.09</v>
      </c>
      <c r="AT456" s="1">
        <v>3136.87</v>
      </c>
      <c r="AX456" s="1">
        <v>125.36</v>
      </c>
      <c r="AY456" s="1">
        <v>2652.66</v>
      </c>
      <c r="BA456" s="1">
        <v>131.65</v>
      </c>
      <c r="BB456" s="1">
        <v>137.49</v>
      </c>
      <c r="BC456" s="1">
        <v>133.55000000000001</v>
      </c>
      <c r="BD456" s="1">
        <v>138.30000000000001</v>
      </c>
      <c r="BE456" s="1">
        <v>128.29</v>
      </c>
      <c r="BF456" s="1">
        <v>127.25</v>
      </c>
      <c r="BG456" s="1">
        <v>133.68</v>
      </c>
      <c r="BH456" s="1">
        <v>122.61</v>
      </c>
      <c r="BI456" s="1">
        <v>128.22999999999999</v>
      </c>
      <c r="BJ456" s="1">
        <v>134.76</v>
      </c>
      <c r="BK456" s="1">
        <v>120.41</v>
      </c>
      <c r="BL456" s="1">
        <v>118.98</v>
      </c>
      <c r="BN456" s="1">
        <v>119.05</v>
      </c>
    </row>
    <row r="457" spans="1:66" x14ac:dyDescent="0.3">
      <c r="A457" s="2"/>
      <c r="C457" s="14" t="str">
        <f t="shared" si="8"/>
        <v>20247</v>
      </c>
      <c r="D457" s="3">
        <v>45477</v>
      </c>
      <c r="E457" s="21">
        <v>2236.0700000000002</v>
      </c>
      <c r="F457" s="21">
        <v>2287.0300000000002</v>
      </c>
      <c r="G457" s="21">
        <v>2284.2800000000002</v>
      </c>
      <c r="H457" s="21">
        <v>2250.91</v>
      </c>
      <c r="I457" s="21">
        <v>2221.85</v>
      </c>
      <c r="J457" s="21">
        <v>2194.3000000000002</v>
      </c>
      <c r="K457" s="21">
        <v>2078.83</v>
      </c>
      <c r="L457" s="21">
        <v>2243.27</v>
      </c>
      <c r="M457" s="21">
        <v>2059.87</v>
      </c>
      <c r="N457" s="21">
        <v>2133.81</v>
      </c>
      <c r="O457" s="21">
        <v>2090.4</v>
      </c>
      <c r="P457" s="21">
        <v>2330.19</v>
      </c>
      <c r="Q457" s="21">
        <v>5918.03</v>
      </c>
      <c r="R457" s="20">
        <v>120.94</v>
      </c>
      <c r="S457" s="20">
        <v>113.92</v>
      </c>
      <c r="T457" s="21">
        <v>124.82</v>
      </c>
      <c r="V457" s="1">
        <v>117.33</v>
      </c>
      <c r="W457" s="1">
        <v>126.38</v>
      </c>
      <c r="X457" s="1">
        <v>124.73</v>
      </c>
      <c r="Y457" s="1">
        <v>122.7</v>
      </c>
      <c r="Z457" s="1">
        <v>123.82</v>
      </c>
      <c r="AA457" s="1">
        <v>122.6</v>
      </c>
      <c r="AB457" s="1">
        <v>124.28</v>
      </c>
      <c r="AC457" s="1">
        <v>120.58</v>
      </c>
      <c r="AE457" s="1">
        <v>133.85</v>
      </c>
      <c r="AF457" s="1">
        <v>134.83000000000001</v>
      </c>
      <c r="AG457" s="1">
        <v>121.37</v>
      </c>
      <c r="AM457" s="1">
        <v>30</v>
      </c>
      <c r="AP457" s="1">
        <v>3006.67</v>
      </c>
      <c r="AQ457" s="1">
        <v>2819.09</v>
      </c>
      <c r="AT457" s="1">
        <v>3104.2</v>
      </c>
      <c r="AX457" s="1">
        <v>125.35</v>
      </c>
      <c r="AY457" s="1">
        <v>2652.66</v>
      </c>
      <c r="BA457" s="1">
        <v>131.65</v>
      </c>
      <c r="BB457" s="1">
        <v>138.28</v>
      </c>
      <c r="BC457" s="1">
        <v>133.96</v>
      </c>
      <c r="BD457" s="1">
        <v>137.12</v>
      </c>
      <c r="BE457" s="1">
        <v>128.29</v>
      </c>
      <c r="BF457" s="1">
        <v>127.8</v>
      </c>
      <c r="BG457" s="1">
        <v>133.68</v>
      </c>
      <c r="BH457" s="1">
        <v>122.61</v>
      </c>
      <c r="BI457" s="1">
        <v>128.4</v>
      </c>
      <c r="BJ457" s="1">
        <v>133.94999999999999</v>
      </c>
      <c r="BK457" s="1">
        <v>120.74</v>
      </c>
      <c r="BL457" s="1">
        <v>119.76</v>
      </c>
      <c r="BN457" s="1">
        <v>119.71</v>
      </c>
    </row>
    <row r="458" spans="1:66" x14ac:dyDescent="0.3">
      <c r="A458" s="2"/>
      <c r="C458" s="14" t="str">
        <f t="shared" si="8"/>
        <v>20247</v>
      </c>
      <c r="D458" s="3">
        <v>45476</v>
      </c>
      <c r="E458" s="21">
        <v>2258.44</v>
      </c>
      <c r="F458" s="21">
        <v>2287.0300000000002</v>
      </c>
      <c r="G458" s="21">
        <v>2284.2800000000002</v>
      </c>
      <c r="H458" s="21">
        <v>2315.6999999999998</v>
      </c>
      <c r="I458" s="21">
        <v>2225.81</v>
      </c>
      <c r="J458" s="21">
        <v>2194.3000000000002</v>
      </c>
      <c r="K458" s="21">
        <v>2115.71</v>
      </c>
      <c r="L458" s="21">
        <v>2243.27</v>
      </c>
      <c r="M458" s="21">
        <v>2066.96</v>
      </c>
      <c r="N458" s="21">
        <v>2133.81</v>
      </c>
      <c r="O458" s="21">
        <v>2090.4</v>
      </c>
      <c r="P458" s="21">
        <v>2346.7800000000002</v>
      </c>
      <c r="Q458" s="21">
        <v>5918.03</v>
      </c>
      <c r="R458" s="20">
        <v>120.94</v>
      </c>
      <c r="S458" s="20">
        <v>113.92</v>
      </c>
      <c r="T458" s="21">
        <v>125.85</v>
      </c>
      <c r="V458" s="1">
        <v>117.34</v>
      </c>
      <c r="W458" s="1">
        <v>126.78</v>
      </c>
      <c r="X458" s="1">
        <v>126.33</v>
      </c>
      <c r="Y458" s="1">
        <v>123.22</v>
      </c>
      <c r="Z458" s="1">
        <v>124.13</v>
      </c>
      <c r="AA458" s="1">
        <v>123.12</v>
      </c>
      <c r="AB458" s="1">
        <v>125.81</v>
      </c>
      <c r="AC458" s="1">
        <v>120.58</v>
      </c>
      <c r="AE458" s="1">
        <v>135.09</v>
      </c>
      <c r="AF458" s="1">
        <v>134.82</v>
      </c>
      <c r="AG458" s="1">
        <v>121.34</v>
      </c>
      <c r="AM458" s="1">
        <v>30</v>
      </c>
      <c r="AP458" s="1">
        <v>3006.67</v>
      </c>
      <c r="AQ458" s="1">
        <v>2819.09</v>
      </c>
      <c r="AT458" s="1">
        <v>3104.2</v>
      </c>
      <c r="AX458" s="1">
        <v>125.34</v>
      </c>
      <c r="AY458" s="1">
        <v>2652.66</v>
      </c>
      <c r="BA458" s="1">
        <v>131.65</v>
      </c>
      <c r="BB458" s="1">
        <v>138.49</v>
      </c>
      <c r="BC458" s="1">
        <v>133.93</v>
      </c>
      <c r="BD458" s="1">
        <v>136.79</v>
      </c>
      <c r="BE458" s="1">
        <v>128.29</v>
      </c>
      <c r="BF458" s="1">
        <v>127.8</v>
      </c>
      <c r="BG458" s="1">
        <v>133.68</v>
      </c>
      <c r="BH458" s="1">
        <v>122.61</v>
      </c>
      <c r="BI458" s="1">
        <v>128.97999999999999</v>
      </c>
      <c r="BJ458" s="1">
        <v>133.94</v>
      </c>
      <c r="BK458" s="1">
        <v>120.74</v>
      </c>
      <c r="BL458" s="1">
        <v>119.96</v>
      </c>
      <c r="BN458" s="1">
        <v>119.71</v>
      </c>
    </row>
    <row r="459" spans="1:66" x14ac:dyDescent="0.3">
      <c r="A459" s="2"/>
      <c r="C459" s="14" t="str">
        <f t="shared" si="8"/>
        <v>20247</v>
      </c>
      <c r="D459" s="3">
        <v>45475</v>
      </c>
      <c r="E459" s="21">
        <v>2285.79</v>
      </c>
      <c r="F459" s="21">
        <v>2287.0300000000002</v>
      </c>
      <c r="G459" s="21">
        <v>2269.42</v>
      </c>
      <c r="H459" s="21">
        <v>2332.9499999999998</v>
      </c>
      <c r="I459" s="21">
        <v>2225.81</v>
      </c>
      <c r="J459" s="21">
        <v>2195.5500000000002</v>
      </c>
      <c r="K459" s="21">
        <v>2115.71</v>
      </c>
      <c r="L459" s="21">
        <v>2233.36</v>
      </c>
      <c r="M459" s="21">
        <v>2066.96</v>
      </c>
      <c r="N459" s="21">
        <v>2134.4699999999998</v>
      </c>
      <c r="O459" s="21">
        <v>2057.62</v>
      </c>
      <c r="P459" s="21">
        <v>2346.7800000000002</v>
      </c>
      <c r="Q459" s="21">
        <v>5881.1</v>
      </c>
      <c r="R459" s="20">
        <v>120.94</v>
      </c>
      <c r="S459" s="20">
        <v>113.26</v>
      </c>
      <c r="T459" s="21">
        <v>124.8</v>
      </c>
      <c r="V459" s="1">
        <v>116.67</v>
      </c>
      <c r="W459" s="1">
        <v>126.48</v>
      </c>
      <c r="X459" s="1">
        <v>124.95</v>
      </c>
      <c r="Y459" s="1">
        <v>123.59</v>
      </c>
      <c r="Z459" s="1">
        <v>123.93</v>
      </c>
      <c r="AA459" s="1">
        <v>123.79</v>
      </c>
      <c r="AB459" s="1">
        <v>122.69</v>
      </c>
      <c r="AC459" s="1">
        <v>117.56</v>
      </c>
      <c r="AE459" s="1">
        <v>133.6</v>
      </c>
      <c r="AF459" s="1">
        <v>132.69999999999999</v>
      </c>
      <c r="AG459" s="1">
        <v>120.32</v>
      </c>
      <c r="AP459" s="1">
        <v>3006.67</v>
      </c>
      <c r="AQ459" s="1">
        <v>2819.09</v>
      </c>
      <c r="AT459" s="1">
        <v>3134.85</v>
      </c>
      <c r="AX459" s="1">
        <v>124.68</v>
      </c>
      <c r="AZ459" s="1">
        <v>2885.94</v>
      </c>
      <c r="BA459" s="1">
        <v>128.80000000000001</v>
      </c>
      <c r="BB459" s="1">
        <v>136.44</v>
      </c>
      <c r="BC459" s="1">
        <v>132.08000000000001</v>
      </c>
      <c r="BD459" s="1">
        <v>135.59</v>
      </c>
      <c r="BE459" s="1">
        <v>128.13999999999999</v>
      </c>
      <c r="BF459" s="1">
        <v>127.13</v>
      </c>
      <c r="BG459" s="1">
        <v>132.47999999999999</v>
      </c>
      <c r="BH459" s="1">
        <v>121.57</v>
      </c>
      <c r="BI459" s="1">
        <v>128.4</v>
      </c>
      <c r="BJ459" s="1">
        <v>133.91999999999999</v>
      </c>
      <c r="BK459" s="1">
        <v>119.41</v>
      </c>
      <c r="BL459" s="1">
        <v>119.46</v>
      </c>
      <c r="BN459" s="1">
        <v>119.71</v>
      </c>
    </row>
    <row r="460" spans="1:66" x14ac:dyDescent="0.3">
      <c r="A460" s="2"/>
      <c r="C460" s="14" t="str">
        <f t="shared" si="8"/>
        <v>20247</v>
      </c>
      <c r="D460" s="3">
        <v>45474</v>
      </c>
      <c r="E460" s="21">
        <v>2285.79</v>
      </c>
      <c r="F460" s="21">
        <v>2309.06</v>
      </c>
      <c r="G460" s="21">
        <v>2285.9299999999998</v>
      </c>
      <c r="H460" s="21">
        <v>2332.4899999999998</v>
      </c>
      <c r="I460" s="21">
        <v>2225.81</v>
      </c>
      <c r="J460" s="21">
        <v>2192.83</v>
      </c>
      <c r="K460" s="21">
        <v>2152.34</v>
      </c>
      <c r="L460" s="21">
        <v>2233.36</v>
      </c>
      <c r="M460" s="21">
        <v>2048.8000000000002</v>
      </c>
      <c r="N460" s="21">
        <v>2118.4299999999998</v>
      </c>
      <c r="O460" s="21">
        <v>2022.59</v>
      </c>
      <c r="P460" s="21">
        <v>2351.6</v>
      </c>
      <c r="Q460" s="21">
        <v>5884.4</v>
      </c>
      <c r="R460" s="20">
        <v>119.19</v>
      </c>
      <c r="S460" s="20">
        <v>113.59</v>
      </c>
      <c r="T460" s="21">
        <v>125.04</v>
      </c>
      <c r="V460" s="1">
        <v>115.87</v>
      </c>
      <c r="W460" s="1">
        <v>124.58</v>
      </c>
      <c r="X460" s="1">
        <v>123.06</v>
      </c>
      <c r="Y460" s="1">
        <v>123.37</v>
      </c>
      <c r="Z460" s="1">
        <v>123.53</v>
      </c>
      <c r="AA460" s="1">
        <v>121.66</v>
      </c>
      <c r="AB460" s="1">
        <v>121.82</v>
      </c>
      <c r="AC460" s="1">
        <v>117.67</v>
      </c>
      <c r="AE460" s="1">
        <v>132.35</v>
      </c>
      <c r="AF460" s="1">
        <v>130.78</v>
      </c>
      <c r="AG460" s="1">
        <v>120.45</v>
      </c>
      <c r="AP460" s="1">
        <v>3046.34</v>
      </c>
      <c r="AS460" s="1">
        <v>2951.53</v>
      </c>
      <c r="AT460" s="1">
        <v>3134.85</v>
      </c>
      <c r="AX460" s="1">
        <v>124.38</v>
      </c>
      <c r="AZ460" s="1">
        <v>2885.94</v>
      </c>
      <c r="BA460" s="1">
        <v>128.80000000000001</v>
      </c>
      <c r="BB460" s="1">
        <v>135.72</v>
      </c>
      <c r="BC460" s="1">
        <v>130.94</v>
      </c>
      <c r="BD460" s="1">
        <v>133.72999999999999</v>
      </c>
      <c r="BE460" s="1">
        <v>127.51</v>
      </c>
      <c r="BF460" s="1">
        <v>127.13</v>
      </c>
      <c r="BG460" s="1">
        <v>132.47999999999999</v>
      </c>
      <c r="BH460" s="1">
        <v>120.24</v>
      </c>
      <c r="BI460" s="1">
        <v>127.9</v>
      </c>
      <c r="BJ460" s="1">
        <v>133.41999999999999</v>
      </c>
      <c r="BK460" s="1">
        <v>118.41</v>
      </c>
      <c r="BL460" s="1">
        <v>118.67</v>
      </c>
      <c r="BN460" s="1">
        <v>118.06</v>
      </c>
    </row>
    <row r="461" spans="1:66" x14ac:dyDescent="0.3">
      <c r="A461" s="2"/>
      <c r="C461" s="14" t="str">
        <f t="shared" si="8"/>
        <v>20246</v>
      </c>
      <c r="D461" s="3">
        <v>45471</v>
      </c>
      <c r="E461" s="21">
        <v>2296.6799999999998</v>
      </c>
      <c r="F461" s="21">
        <v>2311.7600000000002</v>
      </c>
      <c r="G461" s="21">
        <v>2288.61</v>
      </c>
      <c r="H461" s="21">
        <v>2314.7199999999998</v>
      </c>
      <c r="I461" s="21">
        <v>2234.37</v>
      </c>
      <c r="J461" s="21">
        <v>2192.27</v>
      </c>
      <c r="K461" s="21">
        <v>2234.25</v>
      </c>
      <c r="L461" s="21">
        <v>2238.39</v>
      </c>
      <c r="M461" s="21">
        <v>2036.32</v>
      </c>
      <c r="N461" s="21">
        <v>2092.83</v>
      </c>
      <c r="O461" s="21">
        <v>2036.05</v>
      </c>
      <c r="P461" s="21">
        <v>2372.41</v>
      </c>
      <c r="Q461" s="21">
        <v>5647.49</v>
      </c>
      <c r="R461" s="20">
        <v>118.98</v>
      </c>
      <c r="S461" s="20">
        <v>113.6</v>
      </c>
      <c r="T461" s="21">
        <v>123.62</v>
      </c>
      <c r="V461" s="1">
        <v>115.8</v>
      </c>
      <c r="W461" s="1">
        <v>124.78</v>
      </c>
      <c r="X461" s="1">
        <v>122.86</v>
      </c>
      <c r="Y461" s="1">
        <v>122.25</v>
      </c>
      <c r="Z461" s="1">
        <v>122.73</v>
      </c>
      <c r="AA461" s="1">
        <v>121.54</v>
      </c>
      <c r="AB461" s="1">
        <v>121.34</v>
      </c>
      <c r="AC461" s="1">
        <v>118.26</v>
      </c>
      <c r="AE461" s="1">
        <v>131.65</v>
      </c>
      <c r="AF461" s="1">
        <v>130.84</v>
      </c>
      <c r="AG461" s="1">
        <v>120.94</v>
      </c>
      <c r="AP461" s="1">
        <v>3016.22</v>
      </c>
      <c r="AS461" s="1">
        <v>2948.06</v>
      </c>
      <c r="AT461" s="1">
        <v>3131.16</v>
      </c>
      <c r="AW461" s="1">
        <v>3119.4</v>
      </c>
      <c r="AX461" s="1">
        <v>124.51</v>
      </c>
      <c r="AZ461" s="1">
        <v>2882.55</v>
      </c>
      <c r="BA461" s="1">
        <v>130.16</v>
      </c>
      <c r="BB461" s="1">
        <v>135.27000000000001</v>
      </c>
      <c r="BC461" s="1">
        <v>130.97</v>
      </c>
      <c r="BD461" s="1">
        <v>132.86000000000001</v>
      </c>
      <c r="BE461" s="1">
        <v>127.57</v>
      </c>
      <c r="BF461" s="1">
        <v>127.29</v>
      </c>
      <c r="BG461" s="1">
        <v>132.15</v>
      </c>
      <c r="BH461" s="1">
        <v>120.72</v>
      </c>
      <c r="BI461" s="1">
        <v>127.35</v>
      </c>
      <c r="BJ461" s="1">
        <v>133.63</v>
      </c>
      <c r="BK461" s="1">
        <v>118.46</v>
      </c>
      <c r="BL461" s="1">
        <v>119</v>
      </c>
      <c r="BN461" s="1">
        <v>118.15</v>
      </c>
    </row>
    <row r="462" spans="1:66" x14ac:dyDescent="0.3">
      <c r="A462" s="2"/>
      <c r="C462" s="14" t="str">
        <f t="shared" si="8"/>
        <v>20246</v>
      </c>
      <c r="D462" s="3">
        <v>45470</v>
      </c>
      <c r="E462" s="21">
        <v>2302.65</v>
      </c>
      <c r="F462" s="21">
        <v>2311.7600000000002</v>
      </c>
      <c r="G462" s="21">
        <v>2288.61</v>
      </c>
      <c r="H462" s="21">
        <v>2382.4899999999998</v>
      </c>
      <c r="I462" s="21">
        <v>2234.37</v>
      </c>
      <c r="J462" s="21">
        <v>2192.27</v>
      </c>
      <c r="K462" s="21">
        <v>2234.25</v>
      </c>
      <c r="L462" s="21">
        <v>2238.39</v>
      </c>
      <c r="M462" s="21">
        <v>2036.32</v>
      </c>
      <c r="N462" s="21">
        <v>2076.37</v>
      </c>
      <c r="O462" s="21">
        <v>2083.75</v>
      </c>
      <c r="P462" s="21">
        <v>2372.41</v>
      </c>
      <c r="Q462" s="21">
        <v>5630.96</v>
      </c>
      <c r="R462" s="20">
        <v>118.49</v>
      </c>
      <c r="S462" s="20">
        <v>113.1</v>
      </c>
      <c r="T462" s="21">
        <v>123.4</v>
      </c>
      <c r="V462" s="1">
        <v>115.54</v>
      </c>
      <c r="W462" s="1">
        <v>123.98</v>
      </c>
      <c r="X462" s="1">
        <v>123.19</v>
      </c>
      <c r="Y462" s="1">
        <v>122.6</v>
      </c>
      <c r="Z462" s="1">
        <v>122.33</v>
      </c>
      <c r="AA462" s="1">
        <v>120.93</v>
      </c>
      <c r="AB462" s="1">
        <v>120.97</v>
      </c>
      <c r="AC462" s="1">
        <v>118.26</v>
      </c>
      <c r="AE462" s="1">
        <v>131.9</v>
      </c>
      <c r="AF462" s="1">
        <v>128.85</v>
      </c>
      <c r="AG462" s="1">
        <v>120.44</v>
      </c>
      <c r="AP462" s="1">
        <v>3016.22</v>
      </c>
      <c r="AS462" s="1">
        <v>2948.06</v>
      </c>
      <c r="AT462" s="1">
        <v>2922.86</v>
      </c>
      <c r="AW462" s="1">
        <v>3119.4</v>
      </c>
      <c r="AX462" s="1">
        <v>121.2</v>
      </c>
      <c r="AZ462" s="1">
        <v>2882.55</v>
      </c>
      <c r="BA462" s="1">
        <v>129.96</v>
      </c>
      <c r="BB462" s="1">
        <v>134.41999999999999</v>
      </c>
      <c r="BC462" s="1">
        <v>130.51</v>
      </c>
      <c r="BD462" s="1">
        <v>132.68</v>
      </c>
      <c r="BE462" s="1">
        <v>127.57</v>
      </c>
      <c r="BF462" s="1">
        <v>127.29</v>
      </c>
      <c r="BG462" s="1">
        <v>131.55000000000001</v>
      </c>
      <c r="BH462" s="1">
        <v>120.47</v>
      </c>
      <c r="BI462" s="1">
        <v>126.52</v>
      </c>
      <c r="BJ462" s="1">
        <v>133.41999999999999</v>
      </c>
      <c r="BL462" s="1">
        <v>118.52</v>
      </c>
      <c r="BN462" s="1">
        <v>118.15</v>
      </c>
    </row>
    <row r="463" spans="1:66" x14ac:dyDescent="0.3">
      <c r="A463" s="2"/>
      <c r="C463" s="14" t="str">
        <f t="shared" si="8"/>
        <v>20246</v>
      </c>
      <c r="D463" s="3">
        <v>45469</v>
      </c>
      <c r="E463" s="21">
        <v>2314.59</v>
      </c>
      <c r="F463" s="21">
        <v>2311.7600000000002</v>
      </c>
      <c r="G463" s="21">
        <v>2288.61</v>
      </c>
      <c r="H463" s="21">
        <v>2381.8000000000002</v>
      </c>
      <c r="I463" s="21">
        <v>2234.37</v>
      </c>
      <c r="J463" s="21">
        <v>2192.27</v>
      </c>
      <c r="K463" s="21">
        <v>2264.21</v>
      </c>
      <c r="L463" s="21">
        <v>2235.08</v>
      </c>
      <c r="M463" s="21">
        <v>2013.22</v>
      </c>
      <c r="N463" s="21">
        <v>2083.73</v>
      </c>
      <c r="O463" s="21">
        <v>2047.36</v>
      </c>
      <c r="P463" s="21">
        <v>2375.9</v>
      </c>
      <c r="Q463" s="21">
        <v>5630.96</v>
      </c>
      <c r="R463" s="20">
        <v>119.23</v>
      </c>
      <c r="S463" s="20">
        <v>112.23</v>
      </c>
      <c r="T463" s="21">
        <v>123.61</v>
      </c>
      <c r="V463" s="1">
        <v>115.43</v>
      </c>
      <c r="W463" s="1">
        <v>123.78</v>
      </c>
      <c r="X463" s="1">
        <v>122.19</v>
      </c>
      <c r="Y463" s="1">
        <v>121.88</v>
      </c>
      <c r="Z463" s="1">
        <v>122.24</v>
      </c>
      <c r="AA463" s="1">
        <v>122.21</v>
      </c>
      <c r="AB463" s="1">
        <v>121.34</v>
      </c>
      <c r="AC463" s="1">
        <v>118.59</v>
      </c>
      <c r="AE463" s="1">
        <v>131.66</v>
      </c>
      <c r="AF463" s="1">
        <v>128.58000000000001</v>
      </c>
      <c r="AG463" s="1">
        <v>119.87</v>
      </c>
      <c r="AP463" s="1">
        <v>2994.91</v>
      </c>
      <c r="AS463" s="1">
        <v>2948.06</v>
      </c>
      <c r="AT463" s="1">
        <v>2922.86</v>
      </c>
      <c r="AW463" s="1">
        <v>3119.4</v>
      </c>
      <c r="AX463" s="1">
        <v>121.19</v>
      </c>
      <c r="AZ463" s="1">
        <v>2882.55</v>
      </c>
      <c r="BA463" s="1">
        <v>130.31</v>
      </c>
      <c r="BB463" s="1">
        <v>134.19999999999999</v>
      </c>
      <c r="BC463" s="1">
        <v>131</v>
      </c>
      <c r="BD463" s="1">
        <v>132.78</v>
      </c>
      <c r="BE463" s="1">
        <v>125.85</v>
      </c>
      <c r="BF463" s="1">
        <v>126.29</v>
      </c>
      <c r="BG463" s="1">
        <v>131.94999999999999</v>
      </c>
      <c r="BH463" s="1">
        <v>120.72</v>
      </c>
      <c r="BI463" s="1">
        <v>126.68</v>
      </c>
      <c r="BJ463" s="1">
        <v>133.4</v>
      </c>
      <c r="BL463" s="1">
        <v>118.1</v>
      </c>
      <c r="BN463" s="1">
        <v>117.49</v>
      </c>
    </row>
    <row r="464" spans="1:66" x14ac:dyDescent="0.3">
      <c r="A464" s="2"/>
      <c r="C464" s="14" t="str">
        <f t="shared" si="8"/>
        <v>20246</v>
      </c>
      <c r="D464" s="3">
        <v>45468</v>
      </c>
      <c r="E464" s="21">
        <v>2308.62</v>
      </c>
      <c r="F464" s="21">
        <v>2311.7600000000002</v>
      </c>
      <c r="G464" s="21">
        <v>2286.96</v>
      </c>
      <c r="H464" s="21">
        <v>2293.5700000000002</v>
      </c>
      <c r="I464" s="21">
        <v>2252.23</v>
      </c>
      <c r="J464" s="21">
        <v>2196.87</v>
      </c>
      <c r="K464" s="21">
        <v>2264.21</v>
      </c>
      <c r="L464" s="21">
        <v>2235.08</v>
      </c>
      <c r="M464" s="21">
        <v>2079.2199999999998</v>
      </c>
      <c r="N464" s="21">
        <v>2108.8000000000002</v>
      </c>
      <c r="O464" s="21">
        <v>2141.3000000000002</v>
      </c>
      <c r="P464" s="21">
        <v>2375.9</v>
      </c>
      <c r="Q464" s="21">
        <v>5700.17</v>
      </c>
      <c r="R464" s="20">
        <v>118.24</v>
      </c>
      <c r="S464" s="20">
        <v>112.1</v>
      </c>
      <c r="T464" s="21">
        <v>122.11</v>
      </c>
      <c r="V464" s="1">
        <v>114.83</v>
      </c>
      <c r="W464" s="1">
        <v>123.58</v>
      </c>
      <c r="X464" s="1">
        <v>121.64</v>
      </c>
      <c r="Y464" s="1">
        <v>120.83</v>
      </c>
      <c r="Z464" s="1">
        <v>121.24</v>
      </c>
      <c r="AA464" s="1">
        <v>120.89</v>
      </c>
      <c r="AB464" s="1">
        <v>120.19</v>
      </c>
      <c r="AC464" s="1">
        <v>116.39</v>
      </c>
      <c r="AE464" s="1">
        <v>131.41</v>
      </c>
      <c r="AF464" s="1">
        <v>127.36</v>
      </c>
      <c r="AG464" s="1">
        <v>118.69</v>
      </c>
      <c r="AP464" s="1">
        <v>2994.91</v>
      </c>
      <c r="AR464" s="1">
        <v>2902.7</v>
      </c>
      <c r="AS464" s="1">
        <v>2970.74</v>
      </c>
      <c r="AU464" s="1">
        <v>2657.03</v>
      </c>
      <c r="AW464" s="1">
        <v>3119.4</v>
      </c>
      <c r="AX464" s="1">
        <v>121.5</v>
      </c>
      <c r="BA464" s="1">
        <v>128.94999999999999</v>
      </c>
      <c r="BB464" s="1">
        <v>134.6</v>
      </c>
      <c r="BC464" s="1">
        <v>129.21</v>
      </c>
      <c r="BD464" s="1">
        <v>131.80000000000001</v>
      </c>
      <c r="BE464" s="1">
        <v>124.99</v>
      </c>
      <c r="BF464" s="1">
        <v>125.29</v>
      </c>
      <c r="BG464" s="1">
        <v>131.35</v>
      </c>
      <c r="BH464" s="1">
        <v>119.96</v>
      </c>
      <c r="BI464" s="1">
        <v>126.68</v>
      </c>
      <c r="BJ464" s="1">
        <v>133.1</v>
      </c>
      <c r="BL464" s="1">
        <v>117.1</v>
      </c>
      <c r="BN464" s="1">
        <v>116.49</v>
      </c>
    </row>
    <row r="465" spans="1:66" x14ac:dyDescent="0.3">
      <c r="A465" s="2"/>
      <c r="C465" s="14" t="str">
        <f t="shared" si="8"/>
        <v>20246</v>
      </c>
      <c r="D465" s="3">
        <v>45467</v>
      </c>
      <c r="E465" s="21">
        <v>2294.69</v>
      </c>
      <c r="F465" s="21">
        <v>2311.7600000000002</v>
      </c>
      <c r="G465" s="21">
        <v>2286.96</v>
      </c>
      <c r="H465" s="21">
        <v>2294.4699999999998</v>
      </c>
      <c r="I465" s="21">
        <v>2252.23</v>
      </c>
      <c r="J465" s="21">
        <v>2222.17</v>
      </c>
      <c r="K465" s="21">
        <v>2264.21</v>
      </c>
      <c r="L465" s="21"/>
      <c r="M465" s="21">
        <v>2079.2199999999998</v>
      </c>
      <c r="N465" s="21">
        <v>2142.16</v>
      </c>
      <c r="O465" s="21">
        <v>2108.91</v>
      </c>
      <c r="P465" s="21">
        <v>2380.89</v>
      </c>
      <c r="Q465" s="21">
        <v>5593.24</v>
      </c>
      <c r="R465" s="20">
        <v>119.23</v>
      </c>
      <c r="S465" s="20">
        <v>110.94</v>
      </c>
      <c r="T465" s="21">
        <v>122.95</v>
      </c>
      <c r="V465" s="1">
        <v>115.2</v>
      </c>
      <c r="W465" s="1">
        <v>123.38</v>
      </c>
      <c r="X465" s="1">
        <v>121.58</v>
      </c>
      <c r="Y465" s="1">
        <v>120.76</v>
      </c>
      <c r="Z465" s="1">
        <v>121.24</v>
      </c>
      <c r="AA465" s="1">
        <v>121.85</v>
      </c>
      <c r="AB465" s="1">
        <v>120.46</v>
      </c>
      <c r="AC465" s="1">
        <v>115.38</v>
      </c>
      <c r="AE465" s="1">
        <v>131.19999999999999</v>
      </c>
      <c r="AF465" s="1">
        <v>129.21</v>
      </c>
      <c r="AG465" s="1">
        <v>119</v>
      </c>
      <c r="AL465" s="1">
        <v>30</v>
      </c>
      <c r="AP465" s="1">
        <v>2907.41</v>
      </c>
      <c r="AQ465" s="1">
        <v>2857.35</v>
      </c>
      <c r="AR465" s="1">
        <v>2902.7</v>
      </c>
      <c r="AS465" s="1">
        <v>2978.3</v>
      </c>
      <c r="AU465" s="1">
        <v>2615.46</v>
      </c>
      <c r="AW465" s="1">
        <v>3119.4</v>
      </c>
      <c r="AX465" s="1">
        <v>121.5</v>
      </c>
      <c r="AZ465" s="1">
        <v>2965.69</v>
      </c>
      <c r="BA465" s="1">
        <v>126.58</v>
      </c>
      <c r="BB465" s="1">
        <v>133.93</v>
      </c>
      <c r="BC465" s="1">
        <v>129.35</v>
      </c>
      <c r="BD465" s="1">
        <v>132.72</v>
      </c>
      <c r="BE465" s="1">
        <v>127.74</v>
      </c>
      <c r="BF465" s="1">
        <v>127.49</v>
      </c>
      <c r="BG465" s="1">
        <v>131.44999999999999</v>
      </c>
      <c r="BH465" s="1">
        <v>120.36</v>
      </c>
      <c r="BI465" s="1">
        <v>126.35</v>
      </c>
      <c r="BJ465" s="1">
        <v>133.09</v>
      </c>
      <c r="BL465" s="1">
        <v>117.1</v>
      </c>
      <c r="BN465" s="1">
        <v>116.49</v>
      </c>
    </row>
    <row r="466" spans="1:66" x14ac:dyDescent="0.3">
      <c r="A466" s="2"/>
      <c r="C466" s="14" t="str">
        <f t="shared" si="8"/>
        <v>20246</v>
      </c>
      <c r="D466" s="3">
        <v>45464</v>
      </c>
      <c r="E466" s="21">
        <v>2298.67</v>
      </c>
      <c r="F466" s="21">
        <v>2311.7600000000002</v>
      </c>
      <c r="G466" s="21">
        <v>2286.96</v>
      </c>
      <c r="H466" s="21">
        <v>2374.9</v>
      </c>
      <c r="I466" s="21">
        <v>2252.23</v>
      </c>
      <c r="J466" s="21">
        <v>2231.27</v>
      </c>
      <c r="K466" s="21">
        <v>2264.21</v>
      </c>
      <c r="L466" s="21"/>
      <c r="M466" s="21">
        <v>2079.2199999999998</v>
      </c>
      <c r="N466" s="21">
        <v>2135.06</v>
      </c>
      <c r="O466" s="21">
        <v>2172.84</v>
      </c>
      <c r="P466" s="21">
        <v>2380.89</v>
      </c>
      <c r="Q466" s="21">
        <v>5718.95</v>
      </c>
      <c r="R466" s="20">
        <v>119.23</v>
      </c>
      <c r="S466" s="20">
        <v>111.34</v>
      </c>
      <c r="T466" s="21">
        <v>123.71</v>
      </c>
      <c r="V466" s="1">
        <v>115.61</v>
      </c>
      <c r="W466" s="1">
        <v>123.98</v>
      </c>
      <c r="X466" s="1">
        <v>121.69</v>
      </c>
      <c r="Y466" s="1">
        <v>121.01</v>
      </c>
      <c r="Z466" s="1">
        <v>121.23</v>
      </c>
      <c r="AA466" s="1">
        <v>121.68</v>
      </c>
      <c r="AB466" s="1">
        <v>122.21</v>
      </c>
      <c r="AC466" s="1">
        <v>115.76</v>
      </c>
      <c r="AE466" s="1">
        <v>131.41</v>
      </c>
      <c r="AF466" s="1">
        <v>129.94999999999999</v>
      </c>
      <c r="AG466" s="1">
        <v>119.17</v>
      </c>
      <c r="AL466" s="1">
        <v>30</v>
      </c>
      <c r="AP466" s="1">
        <v>2907.41</v>
      </c>
      <c r="AQ466" s="1">
        <v>2857.35</v>
      </c>
      <c r="AR466" s="1">
        <v>2902.7</v>
      </c>
      <c r="AS466" s="1">
        <v>2978.3</v>
      </c>
      <c r="AU466" s="1">
        <v>2615.46</v>
      </c>
      <c r="AX466" s="1">
        <v>120.82</v>
      </c>
      <c r="AZ466" s="1">
        <v>2965.69</v>
      </c>
      <c r="BA466" s="1">
        <v>126.21</v>
      </c>
      <c r="BB466" s="1">
        <v>134.54</v>
      </c>
      <c r="BC466" s="1">
        <v>130.38</v>
      </c>
      <c r="BD466" s="1">
        <v>132.1</v>
      </c>
      <c r="BE466" s="1">
        <v>128.22999999999999</v>
      </c>
      <c r="BF466" s="1">
        <v>127.49</v>
      </c>
      <c r="BG466" s="1">
        <v>130.94999999999999</v>
      </c>
      <c r="BH466" s="1">
        <v>119.97</v>
      </c>
      <c r="BI466" s="1">
        <v>125.85</v>
      </c>
      <c r="BJ466" s="1">
        <v>132.35</v>
      </c>
      <c r="BK466" s="1">
        <v>116.19</v>
      </c>
      <c r="BL466" s="1">
        <v>116.8</v>
      </c>
      <c r="BN466" s="1">
        <v>116.49</v>
      </c>
    </row>
    <row r="467" spans="1:66" x14ac:dyDescent="0.3">
      <c r="A467" s="2"/>
      <c r="C467" s="14" t="str">
        <f t="shared" si="8"/>
        <v>20246</v>
      </c>
      <c r="D467" s="3">
        <v>45463</v>
      </c>
      <c r="E467" s="21">
        <v>2292.6999999999998</v>
      </c>
      <c r="F467" s="21">
        <v>2311.7600000000002</v>
      </c>
      <c r="G467" s="21">
        <v>2286.96</v>
      </c>
      <c r="H467" s="21">
        <v>2381.23</v>
      </c>
      <c r="I467" s="21">
        <v>2248.92</v>
      </c>
      <c r="J467" s="21">
        <v>2231.27</v>
      </c>
      <c r="K467" s="21">
        <v>2284.11</v>
      </c>
      <c r="L467" s="21"/>
      <c r="M467" s="21"/>
      <c r="N467" s="21">
        <v>2150.09</v>
      </c>
      <c r="O467" s="21">
        <v>2164.5100000000002</v>
      </c>
      <c r="P467" s="21">
        <v>2394.16</v>
      </c>
      <c r="Q467" s="21">
        <v>5575.55</v>
      </c>
      <c r="R467" s="20">
        <v>119.23</v>
      </c>
      <c r="S467" s="20">
        <v>110</v>
      </c>
      <c r="T467" s="21">
        <v>123.7</v>
      </c>
      <c r="V467" s="1">
        <v>115.61</v>
      </c>
      <c r="W467" s="1">
        <v>124.38</v>
      </c>
      <c r="X467" s="1">
        <v>121.69</v>
      </c>
      <c r="Y467" s="1">
        <v>121.36</v>
      </c>
      <c r="Z467" s="1">
        <v>122.23</v>
      </c>
      <c r="AA467" s="1">
        <v>121.67</v>
      </c>
      <c r="AB467" s="1">
        <v>122.46</v>
      </c>
      <c r="AC467" s="1">
        <v>116.52</v>
      </c>
      <c r="AE467" s="1">
        <v>131.41</v>
      </c>
      <c r="AF467" s="1">
        <v>129.18</v>
      </c>
      <c r="AG467" s="1">
        <v>120.54</v>
      </c>
      <c r="AL467" s="1">
        <v>30</v>
      </c>
      <c r="AP467" s="1">
        <v>2907.41</v>
      </c>
      <c r="AQ467" s="1">
        <v>2857.35</v>
      </c>
      <c r="AR467" s="1">
        <v>2902.7</v>
      </c>
      <c r="AS467" s="1">
        <v>2978.3</v>
      </c>
      <c r="AU467" s="1">
        <v>2615.46</v>
      </c>
      <c r="AX467" s="1">
        <v>120.81</v>
      </c>
      <c r="AZ467" s="1">
        <v>2965.69</v>
      </c>
      <c r="BA467" s="1">
        <v>127.58</v>
      </c>
      <c r="BB467" s="1">
        <v>134.66</v>
      </c>
      <c r="BC467" s="1">
        <v>130.31</v>
      </c>
      <c r="BD467" s="1">
        <v>132.74</v>
      </c>
      <c r="BE467" s="1">
        <v>128.22999999999999</v>
      </c>
      <c r="BF467" s="1">
        <v>127.49</v>
      </c>
      <c r="BG467" s="1">
        <v>131.44999999999999</v>
      </c>
      <c r="BH467" s="1">
        <v>118.79</v>
      </c>
      <c r="BI467" s="1">
        <v>125.85</v>
      </c>
      <c r="BJ467" s="1">
        <v>133.77000000000001</v>
      </c>
      <c r="BL467" s="1">
        <v>117</v>
      </c>
      <c r="BN467" s="1">
        <v>116.49</v>
      </c>
    </row>
    <row r="468" spans="1:66" x14ac:dyDescent="0.3">
      <c r="A468" s="2"/>
      <c r="C468" s="14" t="str">
        <f t="shared" si="8"/>
        <v>20246</v>
      </c>
      <c r="D468" s="3">
        <v>45462</v>
      </c>
      <c r="E468" s="21">
        <v>2296.6799999999998</v>
      </c>
      <c r="F468" s="21">
        <v>2325.4</v>
      </c>
      <c r="G468" s="21">
        <v>2274.5500000000002</v>
      </c>
      <c r="H468" s="21">
        <v>2383.94</v>
      </c>
      <c r="I468" s="21">
        <v>2278.0300000000002</v>
      </c>
      <c r="J468" s="21">
        <v>2222.17</v>
      </c>
      <c r="K468" s="21">
        <v>2284.11</v>
      </c>
      <c r="L468" s="21"/>
      <c r="M468" s="21"/>
      <c r="N468" s="21">
        <v>2147.35</v>
      </c>
      <c r="O468" s="21">
        <v>2193.38</v>
      </c>
      <c r="P468" s="21">
        <v>2394.16</v>
      </c>
      <c r="Q468" s="21">
        <v>5643.65</v>
      </c>
      <c r="R468" s="20">
        <v>119.73</v>
      </c>
      <c r="S468" s="20">
        <v>112.54</v>
      </c>
      <c r="T468" s="21">
        <v>124.37</v>
      </c>
      <c r="V468" s="1">
        <v>115.81</v>
      </c>
      <c r="W468" s="1">
        <v>122.98</v>
      </c>
      <c r="X468" s="1">
        <v>122.58</v>
      </c>
      <c r="Y468" s="1">
        <v>121.69</v>
      </c>
      <c r="Z468" s="1">
        <v>123.54</v>
      </c>
      <c r="AA468" s="1">
        <v>121.91</v>
      </c>
      <c r="AB468" s="1">
        <v>122.84</v>
      </c>
      <c r="AC468" s="1">
        <v>116.52</v>
      </c>
      <c r="AE468" s="1">
        <v>132.15</v>
      </c>
      <c r="AF468" s="1">
        <v>129.83000000000001</v>
      </c>
      <c r="AG468" s="1">
        <v>120.04</v>
      </c>
      <c r="AL468" s="1">
        <v>30</v>
      </c>
      <c r="AP468" s="1">
        <v>2896.19</v>
      </c>
      <c r="AQ468" s="1">
        <v>2857.35</v>
      </c>
      <c r="AR468" s="1">
        <v>2902.7</v>
      </c>
      <c r="AS468" s="1">
        <v>2978.3</v>
      </c>
      <c r="AU468" s="1">
        <v>2615.46</v>
      </c>
      <c r="AX468" s="1">
        <v>122.46</v>
      </c>
      <c r="AZ468" s="1">
        <v>2965.69</v>
      </c>
      <c r="BA468" s="1">
        <v>127.58</v>
      </c>
      <c r="BB468" s="1">
        <v>134.74</v>
      </c>
      <c r="BC468" s="1">
        <v>130.71</v>
      </c>
      <c r="BD468" s="1">
        <v>133.13999999999999</v>
      </c>
      <c r="BE468" s="1">
        <v>128.22999999999999</v>
      </c>
      <c r="BF468" s="1">
        <v>127.28</v>
      </c>
      <c r="BG468" s="1">
        <v>131.44999999999999</v>
      </c>
      <c r="BH468" s="1">
        <v>118.79</v>
      </c>
      <c r="BI468" s="1">
        <v>126.1</v>
      </c>
      <c r="BJ468" s="1">
        <v>133.26</v>
      </c>
      <c r="BL468" s="1">
        <v>117.4</v>
      </c>
      <c r="BN468" s="1">
        <v>116.16</v>
      </c>
    </row>
    <row r="469" spans="1:66" x14ac:dyDescent="0.3">
      <c r="A469" s="2"/>
      <c r="C469" s="14" t="str">
        <f t="shared" si="8"/>
        <v>20246</v>
      </c>
      <c r="D469" s="3">
        <v>45461</v>
      </c>
      <c r="E469" s="21">
        <v>2302.65</v>
      </c>
      <c r="F469" s="21">
        <v>2325.4</v>
      </c>
      <c r="G469" s="21">
        <v>2274.5500000000002</v>
      </c>
      <c r="H469" s="21">
        <v>2380.3200000000002</v>
      </c>
      <c r="I469" s="21">
        <v>2268.1</v>
      </c>
      <c r="J469" s="21">
        <v>2224.67</v>
      </c>
      <c r="K469" s="21">
        <v>2284.11</v>
      </c>
      <c r="L469" s="21"/>
      <c r="M469" s="21"/>
      <c r="N469" s="21">
        <v>2130.0300000000002</v>
      </c>
      <c r="O469" s="21">
        <v>2136.62</v>
      </c>
      <c r="P469" s="21">
        <v>2394.16</v>
      </c>
      <c r="Q469" s="21">
        <v>5606.67</v>
      </c>
      <c r="R469" s="20">
        <v>119.73</v>
      </c>
      <c r="S469" s="20">
        <v>110.94</v>
      </c>
      <c r="T469" s="21">
        <v>123.04</v>
      </c>
      <c r="V469" s="1">
        <v>115.32</v>
      </c>
      <c r="W469" s="1">
        <v>122.98</v>
      </c>
      <c r="X469" s="1">
        <v>122.36</v>
      </c>
      <c r="Y469" s="1">
        <v>120.82</v>
      </c>
      <c r="Z469" s="1">
        <v>120.62</v>
      </c>
      <c r="AA469" s="1">
        <v>122.06</v>
      </c>
      <c r="AB469" s="1">
        <v>122.75</v>
      </c>
      <c r="AC469" s="1">
        <v>117.14</v>
      </c>
      <c r="AE469" s="1">
        <v>131.66</v>
      </c>
      <c r="AF469" s="1">
        <v>129.69999999999999</v>
      </c>
      <c r="AG469" s="1">
        <v>118.84</v>
      </c>
      <c r="AL469" s="1">
        <v>30</v>
      </c>
      <c r="AP469" s="1">
        <v>2896.19</v>
      </c>
      <c r="AQ469" s="1">
        <v>2857.35</v>
      </c>
      <c r="AU469" s="1">
        <v>2610.42</v>
      </c>
      <c r="AW469" s="1">
        <v>2969.9</v>
      </c>
      <c r="AX469" s="1">
        <v>120.67</v>
      </c>
      <c r="AZ469" s="1">
        <v>2936.09</v>
      </c>
      <c r="BA469" s="1">
        <v>127.51</v>
      </c>
      <c r="BB469" s="1">
        <v>134.76</v>
      </c>
      <c r="BC469" s="1">
        <v>130.53</v>
      </c>
      <c r="BD469" s="1">
        <v>132.63</v>
      </c>
      <c r="BE469" s="1">
        <v>128.22999999999999</v>
      </c>
      <c r="BF469" s="1">
        <v>126.78</v>
      </c>
      <c r="BG469" s="1">
        <v>132.15</v>
      </c>
      <c r="BH469" s="1">
        <v>119.04</v>
      </c>
      <c r="BI469" s="1">
        <v>126.1</v>
      </c>
      <c r="BJ469" s="1">
        <v>133.25</v>
      </c>
      <c r="BL469" s="1">
        <v>117.6</v>
      </c>
      <c r="BN469" s="1">
        <v>116.16</v>
      </c>
    </row>
    <row r="470" spans="1:66" x14ac:dyDescent="0.3">
      <c r="A470" s="2"/>
      <c r="C470" s="14" t="str">
        <f t="shared" si="8"/>
        <v>20246</v>
      </c>
      <c r="D470" s="3">
        <v>45460</v>
      </c>
      <c r="E470" s="21">
        <v>2298.67</v>
      </c>
      <c r="F470" s="21">
        <v>2325.4</v>
      </c>
      <c r="G470" s="21">
        <v>2274.5500000000002</v>
      </c>
      <c r="H470" s="21">
        <v>2380.3200000000002</v>
      </c>
      <c r="I470" s="21">
        <v>2268.1</v>
      </c>
      <c r="J470" s="21">
        <v>2239.08</v>
      </c>
      <c r="K470" s="21">
        <v>2284.11</v>
      </c>
      <c r="L470" s="21"/>
      <c r="M470" s="21"/>
      <c r="N470" s="21">
        <v>2186.1</v>
      </c>
      <c r="O470" s="21">
        <v>2147.5700000000002</v>
      </c>
      <c r="P470" s="21">
        <v>2397.4899999999998</v>
      </c>
      <c r="Q470" s="21">
        <v>5725.39</v>
      </c>
      <c r="R470" s="20">
        <v>118.74</v>
      </c>
      <c r="S470" s="20">
        <v>110.74</v>
      </c>
      <c r="T470" s="21">
        <v>123.4</v>
      </c>
      <c r="V470" s="1">
        <v>114.95</v>
      </c>
      <c r="W470" s="1">
        <v>124.18</v>
      </c>
      <c r="X470" s="1">
        <v>123.08</v>
      </c>
      <c r="Y470" s="1">
        <v>119.9</v>
      </c>
      <c r="Z470" s="1">
        <v>121.44</v>
      </c>
      <c r="AA470" s="1">
        <v>121.19</v>
      </c>
      <c r="AB470" s="1">
        <v>122.64</v>
      </c>
      <c r="AC470" s="1">
        <v>117.14</v>
      </c>
      <c r="AE470" s="1">
        <v>131.78</v>
      </c>
      <c r="AF470" s="1">
        <v>129.51</v>
      </c>
      <c r="AG470" s="1">
        <v>118.83</v>
      </c>
      <c r="AN470" s="1">
        <v>3037.09</v>
      </c>
      <c r="AS470" s="1">
        <v>2801.92</v>
      </c>
      <c r="AU470" s="1">
        <v>2539.87</v>
      </c>
      <c r="AW470" s="1">
        <v>2969.9</v>
      </c>
      <c r="AX470" s="1">
        <v>120.01</v>
      </c>
      <c r="AZ470" s="1">
        <v>2766.64</v>
      </c>
      <c r="BA470" s="1">
        <v>126.27</v>
      </c>
      <c r="BB470" s="1">
        <v>134.52000000000001</v>
      </c>
      <c r="BC470" s="1">
        <v>130.88999999999999</v>
      </c>
      <c r="BD470" s="1">
        <v>133.71</v>
      </c>
      <c r="BE470" s="1">
        <v>126.78</v>
      </c>
      <c r="BF470" s="1">
        <v>126.29</v>
      </c>
      <c r="BG470" s="1">
        <v>130.94999999999999</v>
      </c>
      <c r="BH470" s="1">
        <v>118.51</v>
      </c>
      <c r="BI470" s="1">
        <v>126.68</v>
      </c>
      <c r="BJ470" s="1">
        <v>133.24</v>
      </c>
      <c r="BL470" s="1">
        <v>117.2</v>
      </c>
      <c r="BN470" s="1">
        <v>116.16</v>
      </c>
    </row>
    <row r="471" spans="1:66" x14ac:dyDescent="0.3">
      <c r="A471" s="2"/>
      <c r="C471" s="14" t="str">
        <f t="shared" si="8"/>
        <v>20246</v>
      </c>
      <c r="D471" s="3">
        <v>45457</v>
      </c>
      <c r="E471" s="21">
        <v>2298.67</v>
      </c>
      <c r="F471" s="21">
        <v>2325.4</v>
      </c>
      <c r="G471" s="21">
        <v>2274.5500000000002</v>
      </c>
      <c r="H471" s="21">
        <v>2373.1</v>
      </c>
      <c r="I471" s="21">
        <v>2252.23</v>
      </c>
      <c r="J471" s="21">
        <v>2204.38</v>
      </c>
      <c r="K471" s="21">
        <v>2264.6999999999998</v>
      </c>
      <c r="L471" s="21">
        <v>2218.2399999999998</v>
      </c>
      <c r="M471" s="21"/>
      <c r="N471" s="21">
        <v>2171.25</v>
      </c>
      <c r="O471" s="21">
        <v>2166.39</v>
      </c>
      <c r="P471" s="21">
        <v>2445.85</v>
      </c>
      <c r="Q471" s="21">
        <v>5725.39</v>
      </c>
      <c r="R471" s="20">
        <v>121.23</v>
      </c>
      <c r="S471" s="20">
        <v>111.14</v>
      </c>
      <c r="T471" s="21">
        <v>124.48</v>
      </c>
      <c r="V471" s="1">
        <v>116.16</v>
      </c>
      <c r="W471" s="1">
        <v>125.38</v>
      </c>
      <c r="X471" s="1">
        <v>123.48</v>
      </c>
      <c r="Y471" s="1">
        <v>121.72</v>
      </c>
      <c r="Z471" s="1">
        <v>122.63</v>
      </c>
      <c r="AA471" s="1">
        <v>123.12</v>
      </c>
      <c r="AB471" s="1">
        <v>124.22</v>
      </c>
      <c r="AC471" s="1">
        <v>117.39</v>
      </c>
      <c r="AE471" s="1">
        <v>132.78</v>
      </c>
      <c r="AF471" s="1">
        <v>130.18</v>
      </c>
      <c r="AG471" s="1">
        <v>119.33</v>
      </c>
      <c r="AM471" s="1">
        <v>30</v>
      </c>
      <c r="AN471" s="1">
        <v>3037.09</v>
      </c>
      <c r="AP471" s="1">
        <v>3000</v>
      </c>
      <c r="AQ471" s="1">
        <v>2881.03</v>
      </c>
      <c r="AS471" s="1">
        <v>2891.04</v>
      </c>
      <c r="AU471" s="1">
        <v>2539.87</v>
      </c>
      <c r="AW471" s="1">
        <v>2969.9</v>
      </c>
      <c r="AX471" s="1">
        <v>121.38</v>
      </c>
      <c r="AY471" s="1">
        <v>2785.69</v>
      </c>
      <c r="AZ471" s="1">
        <v>2766.64</v>
      </c>
      <c r="BA471" s="1">
        <v>125.82</v>
      </c>
      <c r="BB471" s="1">
        <v>136.61000000000001</v>
      </c>
      <c r="BC471" s="1">
        <v>131.63999999999999</v>
      </c>
      <c r="BD471" s="1">
        <v>134.69999999999999</v>
      </c>
      <c r="BE471" s="1">
        <v>129.07</v>
      </c>
      <c r="BF471" s="1">
        <v>128.78</v>
      </c>
      <c r="BG471" s="1">
        <v>133.19</v>
      </c>
      <c r="BH471" s="1">
        <v>118.81</v>
      </c>
      <c r="BI471" s="1">
        <v>127.35</v>
      </c>
      <c r="BJ471" s="1">
        <v>133.34</v>
      </c>
      <c r="BL471" s="1">
        <v>118.02</v>
      </c>
      <c r="BN471" s="1">
        <v>117.48</v>
      </c>
    </row>
    <row r="472" spans="1:66" x14ac:dyDescent="0.3">
      <c r="A472" s="2"/>
      <c r="C472" s="14" t="str">
        <f t="shared" si="8"/>
        <v>20246</v>
      </c>
      <c r="D472" s="3">
        <v>45456</v>
      </c>
      <c r="E472" s="21">
        <v>2308.62</v>
      </c>
      <c r="F472" s="21">
        <v>2325.4</v>
      </c>
      <c r="G472" s="21">
        <v>2286.96</v>
      </c>
      <c r="H472" s="21">
        <v>2375.61</v>
      </c>
      <c r="I472" s="21">
        <v>2252.23</v>
      </c>
      <c r="J472" s="21">
        <v>2204.38</v>
      </c>
      <c r="K472" s="21">
        <v>2300.21</v>
      </c>
      <c r="L472" s="21">
        <v>2233.85</v>
      </c>
      <c r="M472" s="21"/>
      <c r="N472" s="21">
        <v>2171.25</v>
      </c>
      <c r="O472" s="21">
        <v>2222.85</v>
      </c>
      <c r="P472" s="21">
        <v>2036.51</v>
      </c>
      <c r="Q472" s="21">
        <v>5644.04</v>
      </c>
      <c r="R472" s="20">
        <v>121.23</v>
      </c>
      <c r="S472" s="20">
        <v>111.34</v>
      </c>
      <c r="T472" s="21">
        <v>123.85</v>
      </c>
      <c r="V472" s="1">
        <v>115.83</v>
      </c>
      <c r="W472" s="1">
        <v>125.29</v>
      </c>
      <c r="X472" s="1">
        <v>124.08</v>
      </c>
      <c r="Y472" s="1">
        <v>122.54</v>
      </c>
      <c r="Z472" s="1">
        <v>123.06</v>
      </c>
      <c r="AA472" s="1">
        <v>123.8</v>
      </c>
      <c r="AB472" s="1">
        <v>123.97</v>
      </c>
      <c r="AC472" s="1">
        <v>117.64</v>
      </c>
      <c r="AE472" s="1">
        <v>132.4</v>
      </c>
      <c r="AF472" s="1">
        <v>130.18</v>
      </c>
      <c r="AG472" s="1">
        <v>119.3</v>
      </c>
      <c r="AM472" s="1">
        <v>30</v>
      </c>
      <c r="AN472" s="1">
        <v>3037.09</v>
      </c>
      <c r="AP472" s="1">
        <v>3000</v>
      </c>
      <c r="AQ472" s="1">
        <v>2881.03</v>
      </c>
      <c r="AS472" s="1">
        <v>2891.04</v>
      </c>
      <c r="AU472" s="1">
        <v>2539.87</v>
      </c>
      <c r="AW472" s="1">
        <v>2969.9</v>
      </c>
      <c r="AX472" s="1">
        <v>120.46</v>
      </c>
      <c r="AY472" s="1">
        <v>2785.69</v>
      </c>
      <c r="AZ472" s="1">
        <v>2766.64</v>
      </c>
      <c r="BA472" s="1">
        <v>125.82</v>
      </c>
      <c r="BB472" s="1">
        <v>136.96</v>
      </c>
      <c r="BC472" s="1">
        <v>133.22999999999999</v>
      </c>
      <c r="BD472" s="1">
        <v>134.9</v>
      </c>
      <c r="BE472" s="1">
        <v>129.07</v>
      </c>
      <c r="BF472" s="1">
        <v>128.78</v>
      </c>
      <c r="BG472" s="1">
        <v>132.44999999999999</v>
      </c>
      <c r="BH472" s="1">
        <v>119.01</v>
      </c>
      <c r="BI472" s="1">
        <v>127.02</v>
      </c>
      <c r="BJ472" s="1">
        <v>132.81</v>
      </c>
      <c r="BL472" s="1">
        <v>118.27</v>
      </c>
      <c r="BN472" s="1">
        <v>118.14</v>
      </c>
    </row>
    <row r="473" spans="1:66" x14ac:dyDescent="0.3">
      <c r="A473" s="2"/>
      <c r="C473" s="14" t="str">
        <f t="shared" si="8"/>
        <v>20246</v>
      </c>
      <c r="D473" s="3">
        <v>45455</v>
      </c>
      <c r="E473" s="21">
        <v>2308.62</v>
      </c>
      <c r="F473" s="21">
        <v>2306.25</v>
      </c>
      <c r="G473" s="21">
        <v>2286.96</v>
      </c>
      <c r="H473" s="21">
        <v>2375.61</v>
      </c>
      <c r="I473" s="21">
        <v>2244.79</v>
      </c>
      <c r="J473" s="21">
        <v>2230.38</v>
      </c>
      <c r="K473" s="21">
        <v>2296.19</v>
      </c>
      <c r="L473" s="21">
        <v>2235.3200000000002</v>
      </c>
      <c r="M473" s="21"/>
      <c r="N473" s="21">
        <v>2184.64</v>
      </c>
      <c r="O473" s="21">
        <v>2225.29</v>
      </c>
      <c r="P473" s="21">
        <v>2048.9899999999998</v>
      </c>
      <c r="Q473" s="21">
        <v>5644.04</v>
      </c>
      <c r="R473" s="20">
        <v>120.73</v>
      </c>
      <c r="S473" s="20">
        <v>111.34</v>
      </c>
      <c r="T473" s="21">
        <v>123.34</v>
      </c>
      <c r="V473" s="1">
        <v>114.94</v>
      </c>
      <c r="W473" s="1">
        <v>122.78</v>
      </c>
      <c r="X473" s="1">
        <v>123.3</v>
      </c>
      <c r="Y473" s="1">
        <v>121.69</v>
      </c>
      <c r="Z473" s="1">
        <v>121.29</v>
      </c>
      <c r="AA473" s="1">
        <v>122.95</v>
      </c>
      <c r="AB473" s="1">
        <v>123.34</v>
      </c>
      <c r="AC473" s="1">
        <v>118.19</v>
      </c>
      <c r="AE473" s="1">
        <v>132.21</v>
      </c>
      <c r="AF473" s="1">
        <v>130.18</v>
      </c>
      <c r="AG473" s="1">
        <v>118.6</v>
      </c>
      <c r="AM473" s="1">
        <v>30</v>
      </c>
      <c r="AN473" s="1">
        <v>3037.09</v>
      </c>
      <c r="AP473" s="1">
        <v>3000</v>
      </c>
      <c r="AQ473" s="1">
        <v>2881.03</v>
      </c>
      <c r="AS473" s="1">
        <v>2896.87</v>
      </c>
      <c r="AU473" s="1">
        <v>2539.87</v>
      </c>
      <c r="AW473" s="1">
        <v>2969.9</v>
      </c>
      <c r="AX473" s="1">
        <v>120.45</v>
      </c>
      <c r="AY473" s="1">
        <v>2785.69</v>
      </c>
      <c r="AZ473" s="1">
        <v>2766.64</v>
      </c>
      <c r="BA473" s="1">
        <v>124.47</v>
      </c>
      <c r="BB473" s="1">
        <v>136.19</v>
      </c>
      <c r="BC473" s="1">
        <v>133.28</v>
      </c>
      <c r="BD473" s="1">
        <v>135.75</v>
      </c>
      <c r="BE473" s="1">
        <v>129.07</v>
      </c>
      <c r="BF473" s="1">
        <v>127.78</v>
      </c>
      <c r="BG473" s="1">
        <v>132.44999999999999</v>
      </c>
      <c r="BH473" s="1">
        <v>119.01</v>
      </c>
      <c r="BI473" s="1">
        <v>125.69</v>
      </c>
      <c r="BJ473" s="1">
        <v>130.57</v>
      </c>
      <c r="BL473" s="1">
        <v>118.02</v>
      </c>
      <c r="BN473" s="1">
        <v>118.14</v>
      </c>
    </row>
    <row r="474" spans="1:66" x14ac:dyDescent="0.3">
      <c r="A474" s="2"/>
      <c r="C474" s="14" t="str">
        <f t="shared" si="8"/>
        <v>20246</v>
      </c>
      <c r="D474" s="3">
        <v>45454</v>
      </c>
      <c r="E474" s="21">
        <v>2308.62</v>
      </c>
      <c r="F474" s="21">
        <v>2306.25</v>
      </c>
      <c r="G474" s="21">
        <v>2274.5500000000002</v>
      </c>
      <c r="H474" s="21">
        <v>2367.38</v>
      </c>
      <c r="I474" s="21">
        <v>2236.36</v>
      </c>
      <c r="J474" s="21">
        <v>2210.38</v>
      </c>
      <c r="K474" s="21">
        <v>2284.11</v>
      </c>
      <c r="L474" s="21">
        <v>2238.2600000000002</v>
      </c>
      <c r="M474" s="21"/>
      <c r="N474" s="21">
        <v>2171.39</v>
      </c>
      <c r="O474" s="21">
        <v>2239.6</v>
      </c>
      <c r="P474" s="21">
        <v>2074.2600000000002</v>
      </c>
      <c r="Q474" s="21">
        <v>5544.04</v>
      </c>
      <c r="R474" s="20">
        <v>119.73</v>
      </c>
      <c r="S474" s="20">
        <v>111.74</v>
      </c>
      <c r="T474" s="21">
        <v>122.95</v>
      </c>
      <c r="V474" s="1">
        <v>114.17</v>
      </c>
      <c r="W474" s="1">
        <v>122.38</v>
      </c>
      <c r="X474" s="1">
        <v>122.53</v>
      </c>
      <c r="Y474" s="1">
        <v>120.29</v>
      </c>
      <c r="Z474" s="1">
        <v>120.04</v>
      </c>
      <c r="AA474" s="1">
        <v>122.14</v>
      </c>
      <c r="AB474" s="1">
        <v>122.86</v>
      </c>
      <c r="AC474" s="1">
        <v>116.35</v>
      </c>
      <c r="AE474" s="1">
        <v>131.66</v>
      </c>
      <c r="AF474" s="1">
        <v>129.18</v>
      </c>
      <c r="AG474" s="1">
        <v>118.86</v>
      </c>
      <c r="AM474" s="1">
        <v>30</v>
      </c>
      <c r="AN474" s="1">
        <v>3037.09</v>
      </c>
      <c r="AP474" s="1">
        <v>3000</v>
      </c>
      <c r="AQ474" s="1">
        <v>2881.03</v>
      </c>
      <c r="AS474" s="1">
        <v>2928.53</v>
      </c>
      <c r="AX474" s="1">
        <v>120.68</v>
      </c>
      <c r="AY474" s="1">
        <v>2785.69</v>
      </c>
      <c r="AZ474" s="1">
        <v>2739.43</v>
      </c>
      <c r="BA474" s="1">
        <v>123.49</v>
      </c>
      <c r="BB474" s="1">
        <v>134.61000000000001</v>
      </c>
      <c r="BC474" s="1">
        <v>131.28</v>
      </c>
      <c r="BD474" s="1">
        <v>134.34</v>
      </c>
      <c r="BE474" s="1">
        <v>128.07</v>
      </c>
      <c r="BF474" s="1">
        <v>126.78</v>
      </c>
      <c r="BG474" s="1">
        <v>131.75</v>
      </c>
      <c r="BH474" s="1">
        <v>119.53</v>
      </c>
      <c r="BI474" s="1">
        <v>125.69</v>
      </c>
      <c r="BJ474" s="1">
        <v>130.56</v>
      </c>
      <c r="BL474" s="1">
        <v>117.02</v>
      </c>
      <c r="BN474" s="1">
        <v>116.82</v>
      </c>
    </row>
    <row r="475" spans="1:66" x14ac:dyDescent="0.3">
      <c r="A475" s="2"/>
      <c r="C475" s="14" t="str">
        <f t="shared" si="8"/>
        <v>20246</v>
      </c>
      <c r="D475" s="3">
        <v>45453</v>
      </c>
      <c r="E475" s="21">
        <v>2312.6</v>
      </c>
      <c r="F475" s="21">
        <v>2300.1799999999998</v>
      </c>
      <c r="G475" s="21">
        <v>2274.5500000000002</v>
      </c>
      <c r="H475" s="21">
        <v>2355.9299999999998</v>
      </c>
      <c r="I475" s="21">
        <v>2234.37</v>
      </c>
      <c r="J475" s="21">
        <v>2158.29</v>
      </c>
      <c r="K475" s="21">
        <v>2271.63</v>
      </c>
      <c r="L475" s="21">
        <v>2236.6</v>
      </c>
      <c r="M475" s="21"/>
      <c r="N475" s="21">
        <v>2192.12</v>
      </c>
      <c r="O475" s="21">
        <v>2206.0700000000002</v>
      </c>
      <c r="P475" s="21">
        <v>2069.23</v>
      </c>
      <c r="Q475" s="21">
        <v>5399.69</v>
      </c>
      <c r="R475" s="20">
        <v>119.25</v>
      </c>
      <c r="S475" s="20">
        <v>111.54</v>
      </c>
      <c r="T475" s="21">
        <v>123.32</v>
      </c>
      <c r="V475" s="1">
        <v>115.03</v>
      </c>
      <c r="W475" s="1">
        <v>121.78</v>
      </c>
      <c r="X475" s="1">
        <v>121.19</v>
      </c>
      <c r="Y475" s="1">
        <v>118.48</v>
      </c>
      <c r="Z475" s="1">
        <v>119.04</v>
      </c>
      <c r="AA475" s="1">
        <v>120.96</v>
      </c>
      <c r="AB475" s="1">
        <v>121.76</v>
      </c>
      <c r="AC475" s="1">
        <v>116.05</v>
      </c>
      <c r="AE475" s="1">
        <v>130.91</v>
      </c>
      <c r="AF475" s="1">
        <v>127.86</v>
      </c>
      <c r="AG475" s="1">
        <v>118.81</v>
      </c>
      <c r="AM475" s="1">
        <v>30</v>
      </c>
      <c r="AP475" s="1">
        <v>3000</v>
      </c>
      <c r="AQ475" s="1">
        <v>2822.07</v>
      </c>
      <c r="AS475" s="1">
        <v>2928.53</v>
      </c>
      <c r="AT475" s="1">
        <v>3002.5</v>
      </c>
      <c r="AW475" s="1">
        <v>2834.67</v>
      </c>
      <c r="AX475" s="1">
        <v>121.89</v>
      </c>
      <c r="AY475" s="1">
        <v>2803.6</v>
      </c>
      <c r="BA475" s="1">
        <v>122.52</v>
      </c>
      <c r="BB475" s="1">
        <v>134.47999999999999</v>
      </c>
      <c r="BC475" s="1">
        <v>130.32</v>
      </c>
      <c r="BD475" s="1">
        <v>133.80000000000001</v>
      </c>
      <c r="BE475" s="1">
        <v>127.06</v>
      </c>
      <c r="BF475" s="1">
        <v>126.78</v>
      </c>
      <c r="BG475" s="1">
        <v>131.75</v>
      </c>
      <c r="BH475" s="1">
        <v>119.53</v>
      </c>
      <c r="BI475" s="1">
        <v>125.27</v>
      </c>
      <c r="BJ475" s="1">
        <v>129.80000000000001</v>
      </c>
      <c r="BL475" s="1">
        <v>114.03</v>
      </c>
      <c r="BN475" s="1">
        <v>112.84</v>
      </c>
    </row>
    <row r="476" spans="1:66" x14ac:dyDescent="0.3">
      <c r="A476" s="2"/>
      <c r="C476" s="14" t="str">
        <f t="shared" si="8"/>
        <v>20246</v>
      </c>
      <c r="D476" s="3">
        <v>45450</v>
      </c>
      <c r="E476" s="21">
        <v>2296.65</v>
      </c>
      <c r="F476" s="21">
        <v>2320.86</v>
      </c>
      <c r="G476" s="21">
        <v>2305.15</v>
      </c>
      <c r="H476" s="21">
        <v>2374.3000000000002</v>
      </c>
      <c r="I476" s="21">
        <v>2234.37</v>
      </c>
      <c r="J476" s="21">
        <v>2146.9</v>
      </c>
      <c r="K476" s="21">
        <v>2271.63</v>
      </c>
      <c r="L476" s="21">
        <v>2236.6</v>
      </c>
      <c r="M476" s="21"/>
      <c r="N476" s="21">
        <v>2125.02</v>
      </c>
      <c r="O476" s="21">
        <v>2181.9699999999998</v>
      </c>
      <c r="P476" s="21">
        <v>2069.23</v>
      </c>
      <c r="Q476" s="21">
        <v>5416.85</v>
      </c>
      <c r="R476" s="20">
        <v>119.53</v>
      </c>
      <c r="S476" s="20">
        <v>111.54</v>
      </c>
      <c r="T476" s="21">
        <v>121.7</v>
      </c>
      <c r="V476" s="1">
        <v>115.98</v>
      </c>
      <c r="W476" s="1">
        <v>121.98</v>
      </c>
      <c r="X476" s="1">
        <v>121.19</v>
      </c>
      <c r="Y476" s="1">
        <v>118.25</v>
      </c>
      <c r="Z476" s="1">
        <v>119.33</v>
      </c>
      <c r="AA476" s="1">
        <v>121.55</v>
      </c>
      <c r="AB476" s="1">
        <v>121.58</v>
      </c>
      <c r="AC476" s="1">
        <v>115.15</v>
      </c>
      <c r="AE476" s="1">
        <v>130.16</v>
      </c>
      <c r="AF476" s="1">
        <v>127.86</v>
      </c>
      <c r="AG476" s="1">
        <v>118.25</v>
      </c>
      <c r="AS476" s="1">
        <v>2902.7</v>
      </c>
      <c r="AT476" s="1">
        <v>3002.5</v>
      </c>
      <c r="AW476" s="1">
        <v>2834.67</v>
      </c>
      <c r="AX476" s="1">
        <v>122.09</v>
      </c>
      <c r="AY476" s="1">
        <v>2813</v>
      </c>
      <c r="BA476" s="1">
        <v>122.52</v>
      </c>
      <c r="BB476" s="1">
        <v>134.22</v>
      </c>
      <c r="BC476" s="1">
        <v>128.52000000000001</v>
      </c>
      <c r="BD476" s="1">
        <v>133.21</v>
      </c>
      <c r="BE476" s="1">
        <v>126.64</v>
      </c>
      <c r="BF476" s="1">
        <v>124.85</v>
      </c>
      <c r="BG476" s="1">
        <v>130.36000000000001</v>
      </c>
      <c r="BH476" s="1">
        <v>117.23</v>
      </c>
      <c r="BI476" s="1">
        <v>125.27</v>
      </c>
      <c r="BJ476" s="1">
        <v>129.78</v>
      </c>
      <c r="BL476" s="1">
        <v>114.03</v>
      </c>
      <c r="BN476" s="1">
        <v>112.84</v>
      </c>
    </row>
    <row r="477" spans="1:66" x14ac:dyDescent="0.3">
      <c r="A477" s="2"/>
      <c r="C477" s="14" t="str">
        <f t="shared" si="8"/>
        <v>20246</v>
      </c>
      <c r="D477" s="3">
        <v>45449</v>
      </c>
      <c r="E477" s="21">
        <v>2304.61</v>
      </c>
      <c r="F477" s="21">
        <v>2320.86</v>
      </c>
      <c r="G477" s="21">
        <v>2305.15</v>
      </c>
      <c r="H477" s="21">
        <v>2377.37</v>
      </c>
      <c r="I477" s="21">
        <v>2234.37</v>
      </c>
      <c r="J477" s="21">
        <v>2146.9</v>
      </c>
      <c r="K477" s="21">
        <v>2276.63</v>
      </c>
      <c r="L477" s="21">
        <v>2265.09</v>
      </c>
      <c r="M477" s="21">
        <v>1906.86</v>
      </c>
      <c r="N477" s="21">
        <v>2110.4</v>
      </c>
      <c r="O477" s="21">
        <v>2099.6</v>
      </c>
      <c r="P477" s="21">
        <v>2024.04</v>
      </c>
      <c r="Q477" s="21">
        <v>5332.13</v>
      </c>
      <c r="R477" s="20">
        <v>119.23</v>
      </c>
      <c r="S477" s="20">
        <v>111.27</v>
      </c>
      <c r="T477" s="21">
        <v>121.22</v>
      </c>
      <c r="V477" s="1">
        <v>115.96</v>
      </c>
      <c r="W477" s="1">
        <v>120.98</v>
      </c>
      <c r="X477" s="1">
        <v>119.53</v>
      </c>
      <c r="Y477" s="1">
        <v>118.25</v>
      </c>
      <c r="Z477" s="1">
        <v>118.93</v>
      </c>
      <c r="AA477" s="1">
        <v>120.95</v>
      </c>
      <c r="AB477" s="1">
        <v>120.91</v>
      </c>
      <c r="AC477" s="1">
        <v>115.26</v>
      </c>
      <c r="AE477" s="1">
        <v>129.16</v>
      </c>
      <c r="AF477" s="1">
        <v>126.53</v>
      </c>
      <c r="AG477" s="1">
        <v>116.33</v>
      </c>
      <c r="AS477" s="1">
        <v>2902.7</v>
      </c>
      <c r="AT477" s="1">
        <v>3035.51</v>
      </c>
      <c r="AW477" s="1">
        <v>2834.67</v>
      </c>
      <c r="AX477" s="1">
        <v>121.44</v>
      </c>
      <c r="AY477" s="1">
        <v>2813</v>
      </c>
      <c r="BA477" s="1">
        <v>123.77</v>
      </c>
      <c r="BB477" s="1">
        <v>133.53</v>
      </c>
      <c r="BC477" s="1">
        <v>129.57</v>
      </c>
      <c r="BD477" s="1">
        <v>132.88</v>
      </c>
      <c r="BE477" s="1">
        <v>126.24</v>
      </c>
      <c r="BF477" s="1">
        <v>125.21</v>
      </c>
      <c r="BG477" s="1">
        <v>130.19999999999999</v>
      </c>
      <c r="BH477" s="1">
        <v>117.7</v>
      </c>
      <c r="BI477" s="1">
        <v>125.27</v>
      </c>
      <c r="BJ477" s="1">
        <v>130.02000000000001</v>
      </c>
      <c r="BL477" s="1">
        <v>115</v>
      </c>
      <c r="BN477" s="1">
        <v>112.84</v>
      </c>
    </row>
    <row r="478" spans="1:66" x14ac:dyDescent="0.3">
      <c r="A478" s="2"/>
      <c r="C478" s="14" t="str">
        <f t="shared" si="8"/>
        <v>20246</v>
      </c>
      <c r="D478" s="3">
        <v>45448</v>
      </c>
      <c r="E478" s="21">
        <v>2324.4499999999998</v>
      </c>
      <c r="F478" s="21">
        <v>2362.1999999999998</v>
      </c>
      <c r="G478" s="21">
        <v>2338.2199999999998</v>
      </c>
      <c r="H478" s="21">
        <v>2329.7800000000002</v>
      </c>
      <c r="I478" s="21">
        <v>2218.5</v>
      </c>
      <c r="J478" s="21">
        <v>2116.27</v>
      </c>
      <c r="K478" s="21">
        <v>2275.38</v>
      </c>
      <c r="L478" s="21">
        <v>2253.14</v>
      </c>
      <c r="M478" s="21">
        <v>1922.36</v>
      </c>
      <c r="N478" s="21">
        <v>2110.4</v>
      </c>
      <c r="O478" s="21">
        <v>2099.6</v>
      </c>
      <c r="P478" s="21">
        <v>2029.03</v>
      </c>
      <c r="Q478" s="21">
        <v>5332.13</v>
      </c>
      <c r="R478" s="20">
        <v>118.74</v>
      </c>
      <c r="S478" s="20">
        <v>109.74</v>
      </c>
      <c r="T478" s="21">
        <v>121.2</v>
      </c>
      <c r="V478" s="1">
        <v>115.7</v>
      </c>
      <c r="W478" s="1">
        <v>120.58</v>
      </c>
      <c r="X478" s="1">
        <v>118.75</v>
      </c>
      <c r="Y478" s="1">
        <v>117.89</v>
      </c>
      <c r="Z478" s="1">
        <v>118.94</v>
      </c>
      <c r="AA478" s="1">
        <v>120.82</v>
      </c>
      <c r="AB478" s="1">
        <v>120.22</v>
      </c>
      <c r="AC478" s="1">
        <v>114.93</v>
      </c>
      <c r="AE478" s="1">
        <v>129.16</v>
      </c>
      <c r="AF478" s="1">
        <v>126.53</v>
      </c>
      <c r="AG478" s="1">
        <v>117.91</v>
      </c>
      <c r="AT478" s="1">
        <v>3087.39</v>
      </c>
      <c r="AW478" s="1">
        <v>2834.67</v>
      </c>
      <c r="AX478" s="1">
        <v>119.83</v>
      </c>
      <c r="AY478" s="1">
        <v>2813</v>
      </c>
      <c r="BA478" s="1">
        <v>123.76</v>
      </c>
      <c r="BB478" s="1">
        <v>132.74</v>
      </c>
      <c r="BC478" s="1">
        <v>128.19</v>
      </c>
      <c r="BD478" s="1">
        <v>130.35</v>
      </c>
      <c r="BE478" s="1">
        <v>125.64</v>
      </c>
      <c r="BF478" s="1">
        <v>126.29</v>
      </c>
      <c r="BG478" s="1">
        <v>130.19999999999999</v>
      </c>
      <c r="BH478" s="1">
        <v>117.7</v>
      </c>
      <c r="BI478" s="1">
        <v>125.02</v>
      </c>
      <c r="BJ478" s="1">
        <v>130.01</v>
      </c>
      <c r="BL478" s="1">
        <v>113.53</v>
      </c>
      <c r="BN478" s="1">
        <v>112.84</v>
      </c>
    </row>
    <row r="479" spans="1:66" x14ac:dyDescent="0.3">
      <c r="A479" s="2"/>
      <c r="C479" s="14" t="str">
        <f t="shared" si="8"/>
        <v>20246</v>
      </c>
      <c r="D479" s="3">
        <v>45447</v>
      </c>
      <c r="E479" s="21">
        <v>2296.67</v>
      </c>
      <c r="F479" s="21">
        <v>2350.62</v>
      </c>
      <c r="G479" s="21">
        <v>2291.92</v>
      </c>
      <c r="H479" s="21">
        <v>2321.06</v>
      </c>
      <c r="I479" s="21">
        <v>2218.5</v>
      </c>
      <c r="J479" s="21">
        <v>2135.88</v>
      </c>
      <c r="K479" s="21">
        <v>2271.63</v>
      </c>
      <c r="L479" s="21">
        <v>2248.1799999999998</v>
      </c>
      <c r="M479" s="21">
        <v>1953.37</v>
      </c>
      <c r="N479" s="21">
        <v>2122.66</v>
      </c>
      <c r="O479" s="21">
        <v>2162.9899999999998</v>
      </c>
      <c r="P479" s="21">
        <v>2022.32</v>
      </c>
      <c r="Q479" s="21">
        <v>5332.13</v>
      </c>
      <c r="R479" s="20">
        <v>118.74</v>
      </c>
      <c r="S479" s="20">
        <v>111.27</v>
      </c>
      <c r="T479" s="21">
        <v>121.44</v>
      </c>
      <c r="V479" s="1">
        <v>114.85</v>
      </c>
      <c r="W479" s="1">
        <v>121.78</v>
      </c>
      <c r="X479" s="1">
        <v>118.97</v>
      </c>
      <c r="Y479" s="1">
        <v>118.26</v>
      </c>
      <c r="Z479" s="1">
        <v>119.54</v>
      </c>
      <c r="AA479" s="1">
        <v>120.66</v>
      </c>
      <c r="AB479" s="1">
        <v>119.97</v>
      </c>
      <c r="AC479" s="1">
        <v>114.93</v>
      </c>
      <c r="AE479" s="1">
        <v>128.41</v>
      </c>
      <c r="AF479" s="1">
        <v>128.85</v>
      </c>
      <c r="AG479" s="1">
        <v>118.05</v>
      </c>
      <c r="AN479" s="1">
        <v>2358.4499999999998</v>
      </c>
      <c r="AR479" s="1">
        <v>2991.4</v>
      </c>
      <c r="AS479" s="1">
        <v>2929.16</v>
      </c>
      <c r="AT479" s="1">
        <v>3002.28</v>
      </c>
      <c r="AW479" s="1">
        <v>2834.67</v>
      </c>
      <c r="AX479" s="1">
        <v>119.8</v>
      </c>
      <c r="AY479" s="1">
        <v>2813</v>
      </c>
      <c r="BA479" s="1">
        <v>123.75</v>
      </c>
      <c r="BB479" s="1">
        <v>132.54</v>
      </c>
      <c r="BC479" s="1">
        <v>127.17</v>
      </c>
      <c r="BD479" s="1">
        <v>130.63999999999999</v>
      </c>
      <c r="BE479" s="1">
        <v>126.63</v>
      </c>
      <c r="BF479" s="1">
        <v>126.29</v>
      </c>
      <c r="BG479" s="1">
        <v>129.56</v>
      </c>
      <c r="BH479" s="1">
        <v>117.7</v>
      </c>
      <c r="BI479" s="1">
        <v>125.02</v>
      </c>
      <c r="BJ479" s="1">
        <v>129.5</v>
      </c>
      <c r="BL479" s="1">
        <v>114.5</v>
      </c>
      <c r="BN479" s="1">
        <v>114.16</v>
      </c>
    </row>
    <row r="480" spans="1:66" x14ac:dyDescent="0.3">
      <c r="A480" s="2"/>
      <c r="C480" s="14" t="str">
        <f t="shared" si="8"/>
        <v>20246</v>
      </c>
      <c r="D480" s="3">
        <v>45446</v>
      </c>
      <c r="E480" s="21">
        <v>2250.73</v>
      </c>
      <c r="F480" s="21">
        <v>2257.9</v>
      </c>
      <c r="G480" s="21">
        <v>2228.19</v>
      </c>
      <c r="H480" s="21">
        <v>2340.96</v>
      </c>
      <c r="I480" s="21">
        <v>2226.4299999999998</v>
      </c>
      <c r="J480" s="21">
        <v>2157.2600000000002</v>
      </c>
      <c r="K480" s="21">
        <v>2271.63</v>
      </c>
      <c r="L480" s="21">
        <v>2248.1799999999998</v>
      </c>
      <c r="M480" s="21">
        <v>2015.38</v>
      </c>
      <c r="N480" s="21">
        <v>2117.3200000000002</v>
      </c>
      <c r="O480" s="21">
        <v>2196.65</v>
      </c>
      <c r="P480" s="21">
        <v>2196.3000000000002</v>
      </c>
      <c r="Q480" s="21">
        <v>5332.13</v>
      </c>
      <c r="R480" s="20">
        <v>118.74</v>
      </c>
      <c r="S480" s="20">
        <v>110.14</v>
      </c>
      <c r="T480" s="21">
        <v>121.18</v>
      </c>
      <c r="V480" s="1">
        <v>116.05</v>
      </c>
      <c r="W480" s="1">
        <v>121.98</v>
      </c>
      <c r="X480" s="1">
        <v>119.81</v>
      </c>
      <c r="Y480" s="1">
        <v>118.34</v>
      </c>
      <c r="Z480" s="1">
        <v>119.54</v>
      </c>
      <c r="AA480" s="1">
        <v>120.87</v>
      </c>
      <c r="AB480" s="1">
        <v>120.76</v>
      </c>
      <c r="AC480" s="1">
        <v>114.93</v>
      </c>
      <c r="AE480" s="1">
        <v>129.29</v>
      </c>
      <c r="AF480" s="1">
        <v>129.18</v>
      </c>
      <c r="AG480" s="1">
        <v>118.15</v>
      </c>
      <c r="AN480" s="1">
        <v>2358.4499999999998</v>
      </c>
      <c r="AR480" s="1">
        <v>2991.4</v>
      </c>
      <c r="AS480" s="1">
        <v>2929.16</v>
      </c>
      <c r="AT480" s="1">
        <v>3002.28</v>
      </c>
      <c r="AX480" s="1">
        <v>120.45</v>
      </c>
      <c r="AY480" s="1">
        <v>2708.69</v>
      </c>
      <c r="BA480" s="1">
        <v>126.31</v>
      </c>
      <c r="BB480" s="1">
        <v>132.84</v>
      </c>
      <c r="BC480" s="1">
        <v>128.80000000000001</v>
      </c>
      <c r="BD480" s="1">
        <v>132.13</v>
      </c>
      <c r="BE480" s="1">
        <v>125.53</v>
      </c>
      <c r="BF480" s="1">
        <v>126.29</v>
      </c>
      <c r="BG480" s="1">
        <v>129.66</v>
      </c>
      <c r="BH480" s="1">
        <v>118.57</v>
      </c>
      <c r="BI480" s="1">
        <v>125.02</v>
      </c>
      <c r="BJ480" s="1">
        <v>129.5</v>
      </c>
      <c r="BK480" s="1">
        <v>113.22</v>
      </c>
      <c r="BL480" s="1">
        <v>115.1</v>
      </c>
      <c r="BN480" s="1">
        <v>114.16</v>
      </c>
    </row>
    <row r="481" spans="1:66" x14ac:dyDescent="0.3">
      <c r="A481" s="2"/>
      <c r="C481" s="14" t="str">
        <f t="shared" si="8"/>
        <v>20245</v>
      </c>
      <c r="D481" s="3">
        <v>45443</v>
      </c>
      <c r="E481" s="21">
        <v>2314.29</v>
      </c>
      <c r="F481" s="21">
        <v>2361.58</v>
      </c>
      <c r="G481" s="21">
        <v>2289.2399999999998</v>
      </c>
      <c r="H481" s="21">
        <v>2407.4499999999998</v>
      </c>
      <c r="I481" s="21">
        <v>2192.12</v>
      </c>
      <c r="J481" s="21">
        <v>2156.94</v>
      </c>
      <c r="K481" s="21">
        <v>2270.17</v>
      </c>
      <c r="L481" s="21">
        <v>2236.81</v>
      </c>
      <c r="M481" s="21">
        <v>2014.68</v>
      </c>
      <c r="N481" s="21">
        <v>2120.8000000000002</v>
      </c>
      <c r="O481" s="21">
        <v>2146.0500000000002</v>
      </c>
      <c r="P481" s="21">
        <v>2195.34</v>
      </c>
      <c r="Q481" s="21">
        <v>5330.59</v>
      </c>
      <c r="R481" s="20">
        <v>118.7</v>
      </c>
      <c r="S481" s="20">
        <v>110.93</v>
      </c>
      <c r="T481" s="21">
        <v>122.56</v>
      </c>
      <c r="V481" s="1">
        <v>116.69</v>
      </c>
      <c r="W481" s="1">
        <v>122.18</v>
      </c>
      <c r="X481" s="1">
        <v>119.67</v>
      </c>
      <c r="Y481" s="1">
        <v>119.61</v>
      </c>
      <c r="Z481" s="1">
        <v>120.52</v>
      </c>
      <c r="AA481" s="1">
        <v>121.9</v>
      </c>
      <c r="AB481" s="1">
        <v>120.96</v>
      </c>
      <c r="AC481" s="1">
        <v>115.92</v>
      </c>
      <c r="AE481" s="1">
        <v>129.97999999999999</v>
      </c>
      <c r="AF481" s="1">
        <v>128.72999999999999</v>
      </c>
      <c r="AG481" s="1">
        <v>118.57</v>
      </c>
      <c r="AP481" s="1">
        <v>3018.75</v>
      </c>
      <c r="AR481" s="1">
        <v>2994.92</v>
      </c>
      <c r="AS481" s="1">
        <v>2932.61</v>
      </c>
      <c r="AT481" s="1">
        <v>2971.59</v>
      </c>
      <c r="AW481" s="1">
        <v>2979.91</v>
      </c>
      <c r="AX481" s="1">
        <v>124.51</v>
      </c>
      <c r="AY481" s="1">
        <v>2747.2</v>
      </c>
      <c r="BA481" s="1">
        <v>126.28</v>
      </c>
      <c r="BB481" s="1">
        <v>134.27000000000001</v>
      </c>
      <c r="BC481" s="1">
        <v>129.56</v>
      </c>
      <c r="BD481" s="1">
        <v>132.04</v>
      </c>
      <c r="BE481" s="1">
        <v>126.29</v>
      </c>
      <c r="BF481" s="1">
        <v>126.75</v>
      </c>
      <c r="BG481" s="1">
        <v>129.99</v>
      </c>
      <c r="BH481" s="1">
        <v>119.4</v>
      </c>
      <c r="BI481" s="1">
        <v>126.08</v>
      </c>
      <c r="BJ481" s="1">
        <v>131</v>
      </c>
      <c r="BK481" s="1">
        <v>113.27</v>
      </c>
      <c r="BL481" s="1">
        <v>115.27</v>
      </c>
      <c r="BN481" s="1">
        <v>114.07</v>
      </c>
    </row>
    <row r="482" spans="1:66" x14ac:dyDescent="0.3">
      <c r="A482" s="2"/>
      <c r="C482" s="14" t="str">
        <f t="shared" si="8"/>
        <v>20245</v>
      </c>
      <c r="D482" s="3">
        <v>45441</v>
      </c>
      <c r="E482" s="21">
        <v>2314.29</v>
      </c>
      <c r="F482" s="21">
        <v>2347.87</v>
      </c>
      <c r="G482" s="21">
        <v>2289.2399999999998</v>
      </c>
      <c r="H482" s="21">
        <v>2396.2199999999998</v>
      </c>
      <c r="I482" s="21">
        <v>2192.12</v>
      </c>
      <c r="J482" s="21">
        <v>2156.94</v>
      </c>
      <c r="K482" s="21">
        <v>2215.66</v>
      </c>
      <c r="L482" s="21">
        <v>2224.0300000000002</v>
      </c>
      <c r="M482" s="21">
        <v>2014.68</v>
      </c>
      <c r="N482" s="21">
        <v>2047.34</v>
      </c>
      <c r="O482" s="21">
        <v>2160.38</v>
      </c>
      <c r="P482" s="21">
        <v>2278.4899999999998</v>
      </c>
      <c r="Q482" s="21">
        <v>5330.59</v>
      </c>
      <c r="R482" s="20">
        <v>118.7</v>
      </c>
      <c r="S482" s="20">
        <v>111.76</v>
      </c>
      <c r="T482" s="21">
        <v>122.04</v>
      </c>
      <c r="V482" s="1">
        <v>116.58</v>
      </c>
      <c r="W482" s="1">
        <v>122.38</v>
      </c>
      <c r="X482" s="1">
        <v>119.36</v>
      </c>
      <c r="Y482" s="1">
        <v>119.86</v>
      </c>
      <c r="Z482" s="1">
        <v>120.52</v>
      </c>
      <c r="AA482" s="1">
        <v>121.38</v>
      </c>
      <c r="AB482" s="1">
        <v>118.69</v>
      </c>
      <c r="AC482" s="1">
        <v>115.92</v>
      </c>
      <c r="AE482" s="1">
        <v>129.61000000000001</v>
      </c>
      <c r="AF482" s="1">
        <v>129</v>
      </c>
      <c r="AG482" s="1">
        <v>117.06</v>
      </c>
      <c r="AP482" s="1">
        <v>3018.75</v>
      </c>
      <c r="AR482" s="1">
        <v>2990.21</v>
      </c>
      <c r="AS482" s="1">
        <v>2932.61</v>
      </c>
      <c r="AT482" s="1">
        <v>2916.05</v>
      </c>
      <c r="AW482" s="1">
        <v>2979.91</v>
      </c>
      <c r="AX482" s="1">
        <v>124.51</v>
      </c>
      <c r="AY482" s="1">
        <v>2747.2</v>
      </c>
      <c r="AZ482" s="1">
        <v>2838.01</v>
      </c>
      <c r="BA482" s="1">
        <v>126.17</v>
      </c>
      <c r="BB482" s="1">
        <v>134.16</v>
      </c>
      <c r="BC482" s="1">
        <v>129.35</v>
      </c>
      <c r="BD482" s="1">
        <v>132.38</v>
      </c>
      <c r="BE482" s="1">
        <v>126.15</v>
      </c>
      <c r="BF482" s="1">
        <v>126.25</v>
      </c>
      <c r="BG482" s="1">
        <v>130.76</v>
      </c>
      <c r="BH482" s="1">
        <v>119.4</v>
      </c>
      <c r="BI482" s="1">
        <v>125.75</v>
      </c>
      <c r="BJ482" s="1">
        <v>130.96</v>
      </c>
      <c r="BK482" s="1">
        <v>113.56</v>
      </c>
      <c r="BL482" s="1">
        <v>115.27</v>
      </c>
      <c r="BN482" s="1">
        <v>114.07</v>
      </c>
    </row>
    <row r="483" spans="1:66" x14ac:dyDescent="0.3">
      <c r="A483" s="2"/>
      <c r="C483" s="14" t="str">
        <f t="shared" si="8"/>
        <v>20245</v>
      </c>
      <c r="D483" s="3">
        <v>45440</v>
      </c>
      <c r="E483" s="21">
        <v>2314.29</v>
      </c>
      <c r="F483" s="21">
        <v>2347.87</v>
      </c>
      <c r="G483" s="21">
        <v>2289.2399999999998</v>
      </c>
      <c r="H483" s="21">
        <v>2411.9699999999998</v>
      </c>
      <c r="I483" s="21">
        <v>2172.3000000000002</v>
      </c>
      <c r="J483" s="21">
        <v>2171.23</v>
      </c>
      <c r="K483" s="21">
        <v>2215.66</v>
      </c>
      <c r="L483" s="21">
        <v>2218.29</v>
      </c>
      <c r="M483" s="21">
        <v>2014.68</v>
      </c>
      <c r="N483" s="21">
        <v>2132.2600000000002</v>
      </c>
      <c r="O483" s="21">
        <v>2146.56</v>
      </c>
      <c r="P483" s="21">
        <v>2112.19</v>
      </c>
      <c r="Q483" s="21">
        <v>5290.59</v>
      </c>
      <c r="R483" s="20">
        <v>118.7</v>
      </c>
      <c r="S483" s="20">
        <v>112.09</v>
      </c>
      <c r="T483" s="21">
        <v>122.31</v>
      </c>
      <c r="V483" s="1">
        <v>116.58</v>
      </c>
      <c r="W483" s="1">
        <v>123.38</v>
      </c>
      <c r="X483" s="1">
        <v>121.51</v>
      </c>
      <c r="Y483" s="1">
        <v>120.51</v>
      </c>
      <c r="Z483" s="1">
        <v>121.13</v>
      </c>
      <c r="AA483" s="1">
        <v>121.71</v>
      </c>
      <c r="AB483" s="1">
        <v>119.93</v>
      </c>
      <c r="AC483" s="1">
        <v>116.25</v>
      </c>
      <c r="AE483" s="1">
        <v>130.72999999999999</v>
      </c>
      <c r="AF483" s="1">
        <v>129.75</v>
      </c>
      <c r="AG483" s="1">
        <v>116.98</v>
      </c>
      <c r="AP483" s="1">
        <v>3018.75</v>
      </c>
      <c r="AT483" s="1">
        <v>2937.36</v>
      </c>
      <c r="AU483" s="1">
        <v>2684.13</v>
      </c>
      <c r="AW483" s="1">
        <v>2978.37</v>
      </c>
      <c r="AX483" s="1">
        <v>124.65</v>
      </c>
      <c r="AY483" s="1">
        <v>2747.2</v>
      </c>
      <c r="AZ483" s="1">
        <v>2838.01</v>
      </c>
      <c r="BA483" s="1">
        <v>126.16</v>
      </c>
      <c r="BB483" s="1">
        <v>134.47999999999999</v>
      </c>
      <c r="BC483" s="1">
        <v>130.06</v>
      </c>
      <c r="BD483" s="1">
        <v>132.94999999999999</v>
      </c>
      <c r="BE483" s="1">
        <v>124.76</v>
      </c>
      <c r="BF483" s="1">
        <v>126.25</v>
      </c>
      <c r="BG483" s="1">
        <v>131.15</v>
      </c>
      <c r="BH483" s="1">
        <v>119.65</v>
      </c>
      <c r="BI483" s="1">
        <v>125.65</v>
      </c>
      <c r="BJ483" s="1">
        <v>128.37</v>
      </c>
      <c r="BK483" s="1">
        <v>114.42</v>
      </c>
      <c r="BL483" s="1">
        <v>115.47</v>
      </c>
      <c r="BN483" s="1">
        <v>114.07</v>
      </c>
    </row>
    <row r="484" spans="1:66" x14ac:dyDescent="0.3">
      <c r="A484" s="2"/>
      <c r="C484" s="14" t="str">
        <f t="shared" si="8"/>
        <v>20245</v>
      </c>
      <c r="D484" s="3">
        <v>45439</v>
      </c>
      <c r="E484" s="21">
        <v>2314.29</v>
      </c>
      <c r="F484" s="21">
        <v>2347.87</v>
      </c>
      <c r="G484" s="21">
        <v>2289.2399999999998</v>
      </c>
      <c r="H484" s="21">
        <v>2384.7199999999998</v>
      </c>
      <c r="I484" s="21">
        <v>2211.94</v>
      </c>
      <c r="J484" s="21">
        <v>2143.85</v>
      </c>
      <c r="K484" s="21">
        <v>2215.66</v>
      </c>
      <c r="L484" s="21">
        <v>2218.29</v>
      </c>
      <c r="M484" s="21">
        <v>2047.68</v>
      </c>
      <c r="N484" s="21">
        <v>2181.27</v>
      </c>
      <c r="O484" s="21">
        <v>2125.5300000000002</v>
      </c>
      <c r="P484" s="21">
        <v>2068.79</v>
      </c>
      <c r="Q484" s="21">
        <v>5253.87</v>
      </c>
      <c r="R484" s="20">
        <v>119.69</v>
      </c>
      <c r="S484" s="20">
        <v>111.65</v>
      </c>
      <c r="T484" s="21">
        <v>122.46</v>
      </c>
      <c r="V484" s="1">
        <v>116.58</v>
      </c>
      <c r="W484" s="1">
        <v>123.58</v>
      </c>
      <c r="X484" s="1">
        <v>121.62</v>
      </c>
      <c r="Y484" s="1">
        <v>120.72</v>
      </c>
      <c r="Z484" s="1">
        <v>121.24</v>
      </c>
      <c r="AA484" s="1">
        <v>121.78</v>
      </c>
      <c r="AB484" s="1">
        <v>121.82</v>
      </c>
      <c r="AC484" s="1">
        <v>118.17</v>
      </c>
      <c r="AE484" s="1">
        <v>130.47999999999999</v>
      </c>
      <c r="AF484" s="1">
        <v>128.51</v>
      </c>
      <c r="AG484" s="1">
        <v>117.73</v>
      </c>
      <c r="AI484" s="1">
        <v>7</v>
      </c>
      <c r="AN484" s="1">
        <v>3008.76</v>
      </c>
      <c r="AP484" s="1">
        <v>3012.5</v>
      </c>
      <c r="AQ484" s="1">
        <v>2951.53</v>
      </c>
      <c r="AR484" s="1">
        <v>2837.84</v>
      </c>
      <c r="AS484" s="1">
        <v>3017.12</v>
      </c>
      <c r="AT484" s="1">
        <v>2984</v>
      </c>
      <c r="AU484" s="1">
        <v>2670.25</v>
      </c>
      <c r="AW484" s="1">
        <v>2978.37</v>
      </c>
      <c r="AX484" s="1">
        <v>124.23</v>
      </c>
      <c r="AY484" s="1">
        <v>2747.2</v>
      </c>
      <c r="AZ484" s="1">
        <v>2838.01</v>
      </c>
      <c r="BA484" s="1">
        <v>124.83</v>
      </c>
      <c r="BB484" s="1">
        <v>135.07</v>
      </c>
      <c r="BC484" s="1">
        <v>130.38</v>
      </c>
      <c r="BD484" s="1">
        <v>132.66</v>
      </c>
      <c r="BE484" s="1">
        <v>125.12</v>
      </c>
      <c r="BF484" s="1">
        <v>127.75</v>
      </c>
      <c r="BG484" s="1">
        <v>130.69</v>
      </c>
      <c r="BH484" s="1">
        <v>117.12</v>
      </c>
      <c r="BI484" s="1">
        <v>125.98</v>
      </c>
      <c r="BJ484" s="1">
        <v>127.96</v>
      </c>
      <c r="BK484" s="1">
        <v>114.75</v>
      </c>
      <c r="BL484" s="1">
        <v>116.09</v>
      </c>
      <c r="BN484" s="1">
        <v>114.73</v>
      </c>
    </row>
    <row r="485" spans="1:66" x14ac:dyDescent="0.3">
      <c r="A485" s="2"/>
      <c r="C485" s="14" t="str">
        <f t="shared" si="8"/>
        <v>20245</v>
      </c>
      <c r="D485" s="3">
        <v>45436</v>
      </c>
      <c r="E485" s="21">
        <v>2314.29</v>
      </c>
      <c r="F485" s="21">
        <v>2347.87</v>
      </c>
      <c r="G485" s="21">
        <v>2289.2399999999998</v>
      </c>
      <c r="H485" s="21">
        <v>2380.92</v>
      </c>
      <c r="I485" s="21">
        <v>2202.0300000000002</v>
      </c>
      <c r="J485" s="21">
        <v>2148.37</v>
      </c>
      <c r="K485" s="21">
        <v>2269.34</v>
      </c>
      <c r="L485" s="21">
        <v>2218.29</v>
      </c>
      <c r="M485" s="21">
        <v>2047.68</v>
      </c>
      <c r="N485" s="21">
        <v>2159.21</v>
      </c>
      <c r="O485" s="21">
        <v>2115.59</v>
      </c>
      <c r="P485" s="21">
        <v>2068.79</v>
      </c>
      <c r="Q485" s="21">
        <v>5354.12</v>
      </c>
      <c r="R485" s="20">
        <v>119.69</v>
      </c>
      <c r="S485" s="20">
        <v>111.76</v>
      </c>
      <c r="T485" s="21">
        <v>122.29</v>
      </c>
      <c r="V485" s="1">
        <v>116.58</v>
      </c>
      <c r="W485" s="1">
        <v>123.58</v>
      </c>
      <c r="X485" s="1">
        <v>121.62</v>
      </c>
      <c r="Y485" s="1">
        <v>120.91</v>
      </c>
      <c r="Z485" s="1">
        <v>121.32</v>
      </c>
      <c r="AA485" s="1">
        <v>122.49</v>
      </c>
      <c r="AB485" s="1">
        <v>122.2</v>
      </c>
      <c r="AC485" s="1">
        <v>117.77</v>
      </c>
      <c r="AE485" s="1">
        <v>130.72999999999999</v>
      </c>
      <c r="AF485" s="1">
        <v>128.51</v>
      </c>
      <c r="AG485" s="1">
        <v>117.63</v>
      </c>
      <c r="AI485" s="1">
        <v>7</v>
      </c>
      <c r="AN485" s="1">
        <v>3008.76</v>
      </c>
      <c r="AP485" s="1">
        <v>3000</v>
      </c>
      <c r="AQ485" s="1">
        <v>2929.83</v>
      </c>
      <c r="AR485" s="1">
        <v>2837.84</v>
      </c>
      <c r="AS485" s="1">
        <v>3017.12</v>
      </c>
      <c r="AT485" s="1">
        <v>3015.1</v>
      </c>
      <c r="AU485" s="1">
        <v>2687.16</v>
      </c>
      <c r="AW485" s="1">
        <v>2976.07</v>
      </c>
      <c r="AX485" s="1">
        <v>124.23</v>
      </c>
      <c r="AY485" s="1">
        <v>2814.05</v>
      </c>
      <c r="AZ485" s="1">
        <v>2838.01</v>
      </c>
      <c r="BA485" s="1">
        <v>122.8</v>
      </c>
      <c r="BB485" s="1">
        <v>135.65</v>
      </c>
      <c r="BC485" s="1">
        <v>130.51</v>
      </c>
      <c r="BD485" s="1">
        <v>132.36000000000001</v>
      </c>
      <c r="BE485" s="1">
        <v>125.13</v>
      </c>
      <c r="BF485" s="1">
        <v>127.75</v>
      </c>
      <c r="BG485" s="1">
        <v>130.69</v>
      </c>
      <c r="BH485" s="1">
        <v>117.12</v>
      </c>
      <c r="BI485" s="1">
        <v>125.65</v>
      </c>
      <c r="BJ485" s="1">
        <v>127.92</v>
      </c>
      <c r="BK485" s="1">
        <v>114.75</v>
      </c>
      <c r="BL485" s="1">
        <v>115.74</v>
      </c>
      <c r="BN485" s="1">
        <v>114.73</v>
      </c>
    </row>
    <row r="486" spans="1:66" x14ac:dyDescent="0.3">
      <c r="A486" s="2"/>
      <c r="C486" s="14" t="str">
        <f t="shared" si="8"/>
        <v>20245</v>
      </c>
      <c r="D486" s="3">
        <v>45435</v>
      </c>
      <c r="E486" s="21">
        <v>2268.7199999999998</v>
      </c>
      <c r="F486" s="21">
        <v>2235.1799999999998</v>
      </c>
      <c r="G486" s="21">
        <v>2206.65</v>
      </c>
      <c r="H486" s="21">
        <v>2331.9899999999998</v>
      </c>
      <c r="I486" s="21">
        <v>2186.17</v>
      </c>
      <c r="J486" s="21">
        <v>2148.35</v>
      </c>
      <c r="K486" s="21">
        <v>2194.64</v>
      </c>
      <c r="L486" s="21">
        <v>2205.08</v>
      </c>
      <c r="M486" s="21">
        <v>1981.68</v>
      </c>
      <c r="N486" s="21">
        <v>2144.7199999999998</v>
      </c>
      <c r="O486" s="21">
        <v>2119.42</v>
      </c>
      <c r="P486" s="21">
        <v>2033.58</v>
      </c>
      <c r="Q486" s="21">
        <v>5320.79</v>
      </c>
      <c r="R486" s="20">
        <v>119.19</v>
      </c>
      <c r="S486" s="20">
        <v>111.76</v>
      </c>
      <c r="T486" s="21">
        <v>122.14</v>
      </c>
      <c r="V486" s="1">
        <v>116.78</v>
      </c>
      <c r="W486" s="1">
        <v>122.98</v>
      </c>
      <c r="X486" s="1">
        <v>122.28</v>
      </c>
      <c r="Y486" s="1">
        <v>121.35</v>
      </c>
      <c r="Z486" s="1">
        <v>121.42</v>
      </c>
      <c r="AA486" s="1">
        <v>121.38</v>
      </c>
      <c r="AB486" s="1">
        <v>122.46</v>
      </c>
      <c r="AC486" s="1">
        <v>116.58</v>
      </c>
      <c r="AE486" s="1">
        <v>130.22999999999999</v>
      </c>
      <c r="AF486" s="1">
        <v>128.76</v>
      </c>
      <c r="AG486" s="1">
        <v>117.15</v>
      </c>
      <c r="AI486" s="1">
        <v>7</v>
      </c>
      <c r="AN486" s="1">
        <v>3008.76</v>
      </c>
      <c r="AP486" s="1">
        <v>3000</v>
      </c>
      <c r="AQ486" s="1">
        <v>2929.83</v>
      </c>
      <c r="AR486" s="1">
        <v>2837.84</v>
      </c>
      <c r="AS486" s="1">
        <v>3017.12</v>
      </c>
      <c r="AT486" s="1">
        <v>3046.18</v>
      </c>
      <c r="AU486" s="1">
        <v>2687.16</v>
      </c>
      <c r="AV486" s="1">
        <v>30</v>
      </c>
      <c r="AW486" s="1">
        <v>2998.43</v>
      </c>
      <c r="AX486" s="1">
        <v>121.17</v>
      </c>
      <c r="AY486" s="1">
        <v>2814.05</v>
      </c>
      <c r="BA486" s="1">
        <v>122.79</v>
      </c>
      <c r="BB486" s="1">
        <v>135.30000000000001</v>
      </c>
      <c r="BC486" s="1">
        <v>131.03</v>
      </c>
      <c r="BD486" s="1">
        <v>133.66999999999999</v>
      </c>
      <c r="BE486" s="1">
        <v>124.75</v>
      </c>
      <c r="BF486" s="1">
        <v>127.25</v>
      </c>
      <c r="BG486" s="1">
        <v>128.66</v>
      </c>
      <c r="BH486" s="1">
        <v>116.84</v>
      </c>
      <c r="BI486" s="1">
        <v>125.64</v>
      </c>
      <c r="BJ486" s="1">
        <v>127.5</v>
      </c>
      <c r="BK486" s="1">
        <v>113.92</v>
      </c>
      <c r="BL486" s="1">
        <v>115.62</v>
      </c>
      <c r="BN486" s="1">
        <v>113.08</v>
      </c>
    </row>
    <row r="487" spans="1:66" x14ac:dyDescent="0.3">
      <c r="A487" s="2"/>
      <c r="C487" s="14" t="str">
        <f t="shared" si="8"/>
        <v>20245</v>
      </c>
      <c r="D487" s="3">
        <v>45434</v>
      </c>
      <c r="E487" s="21">
        <v>2246.84</v>
      </c>
      <c r="F487" s="21">
        <v>2217.16</v>
      </c>
      <c r="G487" s="21">
        <v>2206.65</v>
      </c>
      <c r="H487" s="21">
        <v>2331.9899999999998</v>
      </c>
      <c r="I487" s="21">
        <v>2186.17</v>
      </c>
      <c r="J487" s="21">
        <v>2148.35</v>
      </c>
      <c r="K487" s="21">
        <v>2141.3000000000002</v>
      </c>
      <c r="L487" s="21">
        <v>2178.41</v>
      </c>
      <c r="M487" s="21">
        <v>1981.68</v>
      </c>
      <c r="N487" s="21">
        <v>2104.17</v>
      </c>
      <c r="O487" s="21">
        <v>2097.4299999999998</v>
      </c>
      <c r="P487" s="21">
        <v>2033.58</v>
      </c>
      <c r="Q487" s="21">
        <v>5320.79</v>
      </c>
      <c r="R487" s="20">
        <v>118.7</v>
      </c>
      <c r="S487" s="20">
        <v>110.59</v>
      </c>
      <c r="T487" s="21">
        <v>121.23</v>
      </c>
      <c r="V487" s="1">
        <v>116.58</v>
      </c>
      <c r="W487" s="1">
        <v>122.58</v>
      </c>
      <c r="X487" s="1">
        <v>121.17</v>
      </c>
      <c r="Y487" s="1">
        <v>119.84</v>
      </c>
      <c r="Z487" s="1">
        <v>120.03</v>
      </c>
      <c r="AA487" s="1">
        <v>121.41</v>
      </c>
      <c r="AB487" s="1">
        <v>121.29</v>
      </c>
      <c r="AC487" s="1">
        <v>116.58</v>
      </c>
      <c r="AE487" s="1">
        <v>128.49</v>
      </c>
      <c r="AF487" s="1">
        <v>127.62</v>
      </c>
      <c r="AG487" s="1">
        <v>116.24</v>
      </c>
      <c r="AI487" s="1">
        <v>7</v>
      </c>
      <c r="AN487" s="1">
        <v>3020.67</v>
      </c>
      <c r="AP487" s="1">
        <v>2929.17</v>
      </c>
      <c r="AQ487" s="1">
        <v>2878.5</v>
      </c>
      <c r="AR487" s="1">
        <v>2812.08</v>
      </c>
      <c r="AS487" s="1">
        <v>3017.12</v>
      </c>
      <c r="AT487" s="1">
        <v>3046.18</v>
      </c>
      <c r="AU487" s="1">
        <v>2687.16</v>
      </c>
      <c r="AV487" s="1">
        <v>30</v>
      </c>
      <c r="AW487" s="1">
        <v>2998.43</v>
      </c>
      <c r="AX487" s="1">
        <v>120.58</v>
      </c>
      <c r="AY487" s="1">
        <v>2814.05</v>
      </c>
      <c r="BA487" s="1">
        <v>121.32</v>
      </c>
      <c r="BB487" s="1">
        <v>134.94</v>
      </c>
      <c r="BC487" s="1">
        <v>130.28</v>
      </c>
      <c r="BD487" s="1">
        <v>132.47</v>
      </c>
      <c r="BE487" s="1">
        <v>123.68</v>
      </c>
      <c r="BF487" s="1">
        <v>125.47</v>
      </c>
      <c r="BG487" s="1">
        <v>128.30000000000001</v>
      </c>
      <c r="BH487" s="1">
        <v>116.84</v>
      </c>
      <c r="BI487" s="1">
        <v>123.66</v>
      </c>
      <c r="BJ487" s="1">
        <v>127.49</v>
      </c>
      <c r="BK487" s="1">
        <v>113.92</v>
      </c>
      <c r="BL487" s="1">
        <v>115.27</v>
      </c>
      <c r="BN487" s="1">
        <v>113.08</v>
      </c>
    </row>
    <row r="488" spans="1:66" x14ac:dyDescent="0.3">
      <c r="A488" s="2"/>
      <c r="C488" s="14" t="str">
        <f t="shared" si="8"/>
        <v>20245</v>
      </c>
      <c r="D488" s="3">
        <v>45433</v>
      </c>
      <c r="E488" s="21">
        <v>2236.89</v>
      </c>
      <c r="F488" s="21">
        <v>2217.16</v>
      </c>
      <c r="G488" s="21">
        <v>2206.65</v>
      </c>
      <c r="H488" s="21">
        <v>2312.1999999999998</v>
      </c>
      <c r="I488" s="21">
        <v>2186.17</v>
      </c>
      <c r="J488" s="21">
        <v>2165.88</v>
      </c>
      <c r="K488" s="21">
        <v>2039.99</v>
      </c>
      <c r="L488" s="21">
        <v>2176.7600000000002</v>
      </c>
      <c r="M488" s="21">
        <v>2046.59</v>
      </c>
      <c r="N488" s="21">
        <v>2070.7399999999998</v>
      </c>
      <c r="O488" s="21">
        <v>2087.91</v>
      </c>
      <c r="P488" s="21">
        <v>1954.68</v>
      </c>
      <c r="Q488" s="21">
        <v>5091.04</v>
      </c>
      <c r="R488" s="20">
        <v>118.7</v>
      </c>
      <c r="S488" s="20">
        <v>106.73</v>
      </c>
      <c r="T488" s="21">
        <v>120.95</v>
      </c>
      <c r="V488" s="1">
        <v>115.92</v>
      </c>
      <c r="W488" s="1">
        <v>122.78</v>
      </c>
      <c r="X488" s="1">
        <v>121.29</v>
      </c>
      <c r="Y488" s="1">
        <v>118.66</v>
      </c>
      <c r="Z488" s="1">
        <v>118.93</v>
      </c>
      <c r="AA488" s="1">
        <v>121.59</v>
      </c>
      <c r="AB488" s="1">
        <v>121.57</v>
      </c>
      <c r="AC488" s="1">
        <v>115.92</v>
      </c>
      <c r="AE488" s="1">
        <v>128.07</v>
      </c>
      <c r="AF488" s="1">
        <v>126.96</v>
      </c>
      <c r="AG488" s="1">
        <v>113.96</v>
      </c>
      <c r="AI488" s="1">
        <v>7</v>
      </c>
      <c r="AN488" s="1">
        <v>3020.67</v>
      </c>
      <c r="AP488" s="1">
        <v>2929.17</v>
      </c>
      <c r="AQ488" s="1">
        <v>2878.5</v>
      </c>
      <c r="AR488" s="1">
        <v>2830.24</v>
      </c>
      <c r="AS488" s="1">
        <v>3017.12</v>
      </c>
      <c r="AT488" s="1">
        <v>3046.18</v>
      </c>
      <c r="AU488" s="1">
        <v>2689.17</v>
      </c>
      <c r="AV488" s="1">
        <v>30</v>
      </c>
      <c r="AW488" s="1">
        <v>3013.33</v>
      </c>
      <c r="AX488" s="1">
        <v>117.55</v>
      </c>
      <c r="AY488" s="1">
        <v>2810.26</v>
      </c>
      <c r="BA488" s="1">
        <v>120.01</v>
      </c>
      <c r="BB488" s="1">
        <v>133.82</v>
      </c>
      <c r="BC488" s="1">
        <v>129.36000000000001</v>
      </c>
      <c r="BD488" s="1">
        <v>132.54</v>
      </c>
      <c r="BE488" s="1">
        <v>123.67</v>
      </c>
      <c r="BF488" s="1">
        <v>125.47</v>
      </c>
      <c r="BG488" s="1">
        <v>129.16</v>
      </c>
      <c r="BH488" s="1">
        <v>116.34</v>
      </c>
      <c r="BI488" s="1">
        <v>123.16</v>
      </c>
      <c r="BJ488" s="1">
        <v>126.88</v>
      </c>
      <c r="BK488" s="1">
        <v>113.82</v>
      </c>
      <c r="BL488" s="1">
        <v>114.87</v>
      </c>
      <c r="BN488" s="1">
        <v>112.64</v>
      </c>
    </row>
    <row r="489" spans="1:66" x14ac:dyDescent="0.3">
      <c r="A489" s="2"/>
      <c r="C489" s="14" t="str">
        <f t="shared" si="8"/>
        <v>20245</v>
      </c>
      <c r="D489" s="3">
        <v>45432</v>
      </c>
      <c r="E489" s="21">
        <v>2238.67</v>
      </c>
      <c r="F489" s="21">
        <v>2209.96</v>
      </c>
      <c r="G489" s="21">
        <v>2198.94</v>
      </c>
      <c r="H489" s="21">
        <v>2323.23</v>
      </c>
      <c r="I489" s="21">
        <v>2164.37</v>
      </c>
      <c r="J489" s="21">
        <v>2149.58</v>
      </c>
      <c r="K489" s="21">
        <v>2037.9</v>
      </c>
      <c r="L489" s="21">
        <v>2176.7600000000002</v>
      </c>
      <c r="M489" s="21">
        <v>2043.29</v>
      </c>
      <c r="N489" s="21">
        <v>2088.6</v>
      </c>
      <c r="O489" s="21">
        <v>2125.61</v>
      </c>
      <c r="P489" s="21">
        <v>1981.07</v>
      </c>
      <c r="Q489" s="21">
        <v>5091.04</v>
      </c>
      <c r="R489" s="20">
        <v>118.7</v>
      </c>
      <c r="S489" s="20">
        <v>105.94</v>
      </c>
      <c r="T489" s="21">
        <v>120.69</v>
      </c>
      <c r="V489" s="1">
        <v>115.36</v>
      </c>
      <c r="W489" s="1">
        <v>121.58</v>
      </c>
      <c r="X489" s="1">
        <v>120.51</v>
      </c>
      <c r="Y489" s="1">
        <v>117.73</v>
      </c>
      <c r="Z489" s="1">
        <v>118.53</v>
      </c>
      <c r="AA489" s="1">
        <v>120.74</v>
      </c>
      <c r="AB489" s="1">
        <v>121.2</v>
      </c>
      <c r="AC489" s="1">
        <v>116.23</v>
      </c>
      <c r="AE489" s="1">
        <v>127.62</v>
      </c>
      <c r="AF489" s="1">
        <v>126.47</v>
      </c>
      <c r="AG489" s="1">
        <v>113.38</v>
      </c>
      <c r="AN489" s="1">
        <v>2985.17</v>
      </c>
      <c r="AP489" s="1">
        <v>2893.75</v>
      </c>
      <c r="AQ489" s="1">
        <v>2847.7</v>
      </c>
      <c r="AS489" s="1">
        <v>3027.21</v>
      </c>
      <c r="AT489" s="1">
        <v>3092.8</v>
      </c>
      <c r="AU489" s="1">
        <v>2732.9</v>
      </c>
      <c r="AV489" s="1">
        <v>30</v>
      </c>
      <c r="AW489" s="1">
        <v>3031.94</v>
      </c>
      <c r="AX489" s="1">
        <v>117.66</v>
      </c>
      <c r="AY489" s="1">
        <v>2810.26</v>
      </c>
      <c r="BA489" s="1">
        <v>118.96</v>
      </c>
      <c r="BB489" s="1">
        <v>134.1</v>
      </c>
      <c r="BC489" s="1">
        <v>128.81</v>
      </c>
      <c r="BD489" s="1">
        <v>130.72999999999999</v>
      </c>
      <c r="BE489" s="1">
        <v>123.94</v>
      </c>
      <c r="BF489" s="1">
        <v>125.47</v>
      </c>
      <c r="BG489" s="1">
        <v>129.16</v>
      </c>
      <c r="BH489" s="1">
        <v>115.79</v>
      </c>
      <c r="BI489" s="1">
        <v>123.66</v>
      </c>
      <c r="BJ489" s="1">
        <v>126.86</v>
      </c>
      <c r="BK489" s="1">
        <v>113.33</v>
      </c>
      <c r="BL489" s="1">
        <v>114.37</v>
      </c>
      <c r="BN489" s="1">
        <v>111.65</v>
      </c>
    </row>
    <row r="490" spans="1:66" x14ac:dyDescent="0.3">
      <c r="A490" s="2"/>
      <c r="C490" s="14" t="str">
        <f t="shared" si="8"/>
        <v>20245</v>
      </c>
      <c r="D490" s="3">
        <v>45429</v>
      </c>
      <c r="E490" s="21">
        <v>2224.96</v>
      </c>
      <c r="F490" s="21">
        <v>2208.7199999999998</v>
      </c>
      <c r="G490" s="21">
        <v>2206.65</v>
      </c>
      <c r="H490" s="21">
        <v>2415.56</v>
      </c>
      <c r="I490" s="21">
        <v>2209.96</v>
      </c>
      <c r="J490" s="21">
        <v>2147.16</v>
      </c>
      <c r="K490" s="21">
        <v>2032.64</v>
      </c>
      <c r="L490" s="21">
        <v>2170.15</v>
      </c>
      <c r="M490" s="21">
        <v>2043.29</v>
      </c>
      <c r="N490" s="21">
        <v>2068.4699999999998</v>
      </c>
      <c r="O490" s="21">
        <v>2096.12</v>
      </c>
      <c r="P490" s="21">
        <v>1981.07</v>
      </c>
      <c r="Q490" s="21">
        <v>5197.0200000000004</v>
      </c>
      <c r="R490" s="20">
        <v>117.7</v>
      </c>
      <c r="S490" s="20">
        <v>105.94</v>
      </c>
      <c r="T490" s="21">
        <v>119.37</v>
      </c>
      <c r="V490" s="1">
        <v>115.36</v>
      </c>
      <c r="W490" s="1">
        <v>121.28</v>
      </c>
      <c r="X490" s="1">
        <v>119.62</v>
      </c>
      <c r="Y490" s="1">
        <v>117.73</v>
      </c>
      <c r="Z490" s="1">
        <v>117.6</v>
      </c>
      <c r="AA490" s="1">
        <v>119.77</v>
      </c>
      <c r="AB490" s="1">
        <v>120.95</v>
      </c>
      <c r="AC490" s="1">
        <v>115.94</v>
      </c>
      <c r="AE490" s="1">
        <v>125.62</v>
      </c>
      <c r="AF490" s="1">
        <v>126.47</v>
      </c>
      <c r="AG490" s="1">
        <v>113.33</v>
      </c>
      <c r="AN490" s="1">
        <v>2985.17</v>
      </c>
      <c r="AP490" s="1">
        <v>2893.75</v>
      </c>
      <c r="AQ490" s="1">
        <v>2894.77</v>
      </c>
      <c r="AS490" s="1">
        <v>3027.21</v>
      </c>
      <c r="AT490" s="1">
        <v>3092.8</v>
      </c>
      <c r="AU490" s="1">
        <v>2721.97</v>
      </c>
      <c r="AV490" s="1">
        <v>30</v>
      </c>
      <c r="AW490" s="1">
        <v>3031.94</v>
      </c>
      <c r="AX490" s="1">
        <v>117.22</v>
      </c>
      <c r="AY490" s="1">
        <v>2745.39</v>
      </c>
      <c r="BA490" s="1">
        <v>118.96</v>
      </c>
      <c r="BB490" s="1">
        <v>130.28</v>
      </c>
      <c r="BC490" s="1">
        <v>127.93</v>
      </c>
      <c r="BD490" s="1">
        <v>128.88</v>
      </c>
      <c r="BE490" s="1">
        <v>122.63</v>
      </c>
      <c r="BF490" s="1">
        <v>124.47</v>
      </c>
      <c r="BG490" s="1">
        <v>128.44</v>
      </c>
      <c r="BH490" s="1">
        <v>115.63</v>
      </c>
      <c r="BI490" s="1">
        <v>123.16</v>
      </c>
      <c r="BJ490" s="1">
        <v>126.22</v>
      </c>
      <c r="BK490" s="1">
        <v>113.33</v>
      </c>
      <c r="BL490" s="1">
        <v>114.13</v>
      </c>
      <c r="BN490" s="1">
        <v>111.65</v>
      </c>
    </row>
    <row r="491" spans="1:66" x14ac:dyDescent="0.3">
      <c r="A491" s="2"/>
      <c r="C491" s="14" t="str">
        <f t="shared" si="8"/>
        <v>20245</v>
      </c>
      <c r="D491" s="3">
        <v>45428</v>
      </c>
      <c r="E491" s="21">
        <v>2224.96</v>
      </c>
      <c r="F491" s="21">
        <v>2208.7199999999998</v>
      </c>
      <c r="G491" s="21">
        <v>2206.65</v>
      </c>
      <c r="H491" s="21">
        <v>2460.5300000000002</v>
      </c>
      <c r="I491" s="21">
        <v>2209.96</v>
      </c>
      <c r="J491" s="21">
        <v>2110.98</v>
      </c>
      <c r="K491" s="21">
        <v>2065.7199999999998</v>
      </c>
      <c r="L491" s="21">
        <v>2166.85</v>
      </c>
      <c r="M491" s="21">
        <v>2025.12</v>
      </c>
      <c r="N491" s="21">
        <v>2071.27</v>
      </c>
      <c r="O491" s="21">
        <v>2128.11</v>
      </c>
      <c r="P491" s="21">
        <v>2025.83</v>
      </c>
      <c r="Q491" s="21">
        <v>5140.3500000000004</v>
      </c>
      <c r="R491" s="20">
        <v>116.7</v>
      </c>
      <c r="S491" s="20">
        <v>105.54</v>
      </c>
      <c r="T491" s="21">
        <v>119.19</v>
      </c>
      <c r="V491" s="1">
        <v>115.14</v>
      </c>
      <c r="W491" s="1">
        <v>120.78</v>
      </c>
      <c r="X491" s="1">
        <v>119.51</v>
      </c>
      <c r="Y491" s="1">
        <v>116.73</v>
      </c>
      <c r="Z491" s="1">
        <v>117.34</v>
      </c>
      <c r="AA491" s="1">
        <v>118.66</v>
      </c>
      <c r="AB491" s="1">
        <v>120.46</v>
      </c>
      <c r="AC491" s="1">
        <v>114.58</v>
      </c>
      <c r="AE491" s="1">
        <v>125.25</v>
      </c>
      <c r="AF491" s="1">
        <v>126.47</v>
      </c>
      <c r="AG491" s="1">
        <v>110.78</v>
      </c>
      <c r="AN491" s="1">
        <v>2985.17</v>
      </c>
      <c r="AP491" s="1">
        <v>2893.75</v>
      </c>
      <c r="AQ491" s="1">
        <v>2858.55</v>
      </c>
      <c r="AS491" s="1">
        <v>3027.21</v>
      </c>
      <c r="AU491" s="1">
        <v>2721.97</v>
      </c>
      <c r="AW491" s="1">
        <v>3087.76</v>
      </c>
      <c r="AX491" s="1">
        <v>117.94</v>
      </c>
      <c r="AY491" s="1">
        <v>2735.84</v>
      </c>
      <c r="AZ491" s="1">
        <v>2320.86</v>
      </c>
      <c r="BA491" s="1">
        <v>119.74</v>
      </c>
      <c r="BB491" s="1">
        <v>130.57</v>
      </c>
      <c r="BC491" s="1">
        <v>127.48</v>
      </c>
      <c r="BD491" s="1">
        <v>128.46</v>
      </c>
      <c r="BE491" s="1">
        <v>122.64</v>
      </c>
      <c r="BF491" s="1">
        <v>121.47</v>
      </c>
      <c r="BG491" s="1">
        <v>126.8</v>
      </c>
      <c r="BH491" s="1">
        <v>116.84</v>
      </c>
      <c r="BI491" s="1">
        <v>122.66</v>
      </c>
      <c r="BJ491" s="1">
        <v>126.21</v>
      </c>
      <c r="BK491" s="1">
        <v>112.99</v>
      </c>
      <c r="BL491" s="1">
        <v>113.63</v>
      </c>
      <c r="BN491" s="1">
        <v>111.32</v>
      </c>
    </row>
    <row r="492" spans="1:66" x14ac:dyDescent="0.3">
      <c r="A492" s="2"/>
      <c r="C492" s="14" t="str">
        <f t="shared" si="8"/>
        <v>20245</v>
      </c>
      <c r="D492" s="3">
        <v>45427</v>
      </c>
      <c r="E492" s="21">
        <v>2224.96</v>
      </c>
      <c r="F492" s="21">
        <v>2208.7199999999998</v>
      </c>
      <c r="G492" s="21">
        <v>2206.65</v>
      </c>
      <c r="H492" s="21">
        <v>2444.13</v>
      </c>
      <c r="I492" s="21">
        <v>2130.67</v>
      </c>
      <c r="J492" s="21">
        <v>2132.1999999999998</v>
      </c>
      <c r="K492" s="21">
        <v>2065.7199999999998</v>
      </c>
      <c r="L492" s="21">
        <v>2153.63</v>
      </c>
      <c r="M492" s="21">
        <v>2068.02</v>
      </c>
      <c r="N492" s="21">
        <v>2062.96</v>
      </c>
      <c r="O492" s="21">
        <v>2138.41</v>
      </c>
      <c r="P492" s="21">
        <v>2025.83</v>
      </c>
      <c r="Q492" s="21">
        <v>5228.04</v>
      </c>
      <c r="R492" s="20">
        <v>117.2</v>
      </c>
      <c r="S492" s="20">
        <v>105.14</v>
      </c>
      <c r="T492" s="21">
        <v>119.01</v>
      </c>
      <c r="V492" s="1">
        <v>115.03</v>
      </c>
      <c r="W492" s="1">
        <v>120.18</v>
      </c>
      <c r="X492" s="1">
        <v>119.37</v>
      </c>
      <c r="Y492" s="1">
        <v>116.73</v>
      </c>
      <c r="Z492" s="1">
        <v>117.33</v>
      </c>
      <c r="AA492" s="1">
        <v>119.1</v>
      </c>
      <c r="AB492" s="1">
        <v>119.96</v>
      </c>
      <c r="AC492" s="1">
        <v>114.58</v>
      </c>
      <c r="AE492" s="1">
        <v>127.25</v>
      </c>
      <c r="AF492" s="1">
        <v>127.22</v>
      </c>
      <c r="AG492" s="1">
        <v>109.74</v>
      </c>
      <c r="AQ492" s="1">
        <v>2880.9</v>
      </c>
      <c r="AS492" s="1">
        <v>3027.21</v>
      </c>
      <c r="AT492" s="1">
        <v>2894.58</v>
      </c>
      <c r="AU492" s="1">
        <v>2732.9</v>
      </c>
      <c r="AW492" s="1">
        <v>3087.76</v>
      </c>
      <c r="AX492" s="1">
        <v>117.44</v>
      </c>
      <c r="AY492" s="1">
        <v>2715.32</v>
      </c>
      <c r="AZ492" s="1">
        <v>2320.86</v>
      </c>
      <c r="BA492" s="1">
        <v>120.07</v>
      </c>
      <c r="BB492" s="1">
        <v>130.77000000000001</v>
      </c>
      <c r="BC492" s="1">
        <v>126.82</v>
      </c>
      <c r="BD492" s="1">
        <v>128.61000000000001</v>
      </c>
      <c r="BE492" s="1">
        <v>122.63</v>
      </c>
      <c r="BF492" s="1">
        <v>121.47</v>
      </c>
      <c r="BG492" s="1">
        <v>128.11000000000001</v>
      </c>
      <c r="BH492" s="1">
        <v>116.84</v>
      </c>
      <c r="BI492" s="1">
        <v>122.66</v>
      </c>
      <c r="BJ492" s="1">
        <v>125.6</v>
      </c>
      <c r="BK492" s="1">
        <v>112.99</v>
      </c>
      <c r="BL492" s="1">
        <v>112.24</v>
      </c>
      <c r="BN492" s="1">
        <v>111.32</v>
      </c>
    </row>
    <row r="493" spans="1:66" x14ac:dyDescent="0.3">
      <c r="A493" s="2"/>
      <c r="C493" s="14" t="str">
        <f t="shared" si="8"/>
        <v>20245</v>
      </c>
      <c r="D493" s="3">
        <v>45426</v>
      </c>
      <c r="E493" s="21">
        <v>2213.0700000000002</v>
      </c>
      <c r="F493" s="21">
        <v>2222.6999999999998</v>
      </c>
      <c r="G493" s="21">
        <v>2186.83</v>
      </c>
      <c r="H493" s="21">
        <v>2360.39</v>
      </c>
      <c r="I493" s="21">
        <v>1972.11</v>
      </c>
      <c r="J493" s="21">
        <v>2117.96</v>
      </c>
      <c r="K493" s="21">
        <v>2058.27</v>
      </c>
      <c r="L493" s="21">
        <v>2153.63</v>
      </c>
      <c r="M493" s="21">
        <v>1992.12</v>
      </c>
      <c r="N493" s="21">
        <v>2031.86</v>
      </c>
      <c r="O493" s="21">
        <v>2078.88</v>
      </c>
      <c r="P493" s="21">
        <v>2025.83</v>
      </c>
      <c r="Q493" s="21">
        <v>5091.3</v>
      </c>
      <c r="R493" s="20">
        <v>117.2</v>
      </c>
      <c r="S493" s="20">
        <v>105.14</v>
      </c>
      <c r="T493" s="21">
        <v>119.16</v>
      </c>
      <c r="V493" s="1">
        <v>115.03</v>
      </c>
      <c r="W493" s="1">
        <v>121.19</v>
      </c>
      <c r="X493" s="1">
        <v>118.84</v>
      </c>
      <c r="Y493" s="1">
        <v>116.73</v>
      </c>
      <c r="Z493" s="1">
        <v>117.73</v>
      </c>
      <c r="AA493" s="1">
        <v>118.13</v>
      </c>
      <c r="AB493" s="1">
        <v>119.84</v>
      </c>
      <c r="AC493" s="1">
        <v>115.58</v>
      </c>
      <c r="AE493" s="1">
        <v>126.07</v>
      </c>
      <c r="AF493" s="1">
        <v>126.47</v>
      </c>
      <c r="AG493" s="1">
        <v>111.04</v>
      </c>
      <c r="AQ493" s="1">
        <v>2880.9</v>
      </c>
      <c r="AR493" s="1">
        <v>2869.8</v>
      </c>
      <c r="AS493" s="1">
        <v>3022.17</v>
      </c>
      <c r="AT493" s="1">
        <v>2911.17</v>
      </c>
      <c r="AU493" s="1">
        <v>2784.03</v>
      </c>
      <c r="AW493" s="1">
        <v>3087.76</v>
      </c>
      <c r="AX493" s="1">
        <v>116.33</v>
      </c>
      <c r="AY493" s="1">
        <v>2716.61</v>
      </c>
      <c r="BA493" s="1">
        <v>120.07</v>
      </c>
      <c r="BB493" s="1">
        <v>129.62</v>
      </c>
      <c r="BC493" s="1">
        <v>126.4</v>
      </c>
      <c r="BD493" s="1">
        <v>127.62</v>
      </c>
      <c r="BE493" s="1">
        <v>122.1</v>
      </c>
      <c r="BF493" s="1">
        <v>122.47</v>
      </c>
      <c r="BG493" s="1">
        <v>127.31</v>
      </c>
      <c r="BH493" s="1">
        <v>117.34</v>
      </c>
      <c r="BI493" s="1">
        <v>121.99</v>
      </c>
      <c r="BJ493" s="1">
        <v>127.36</v>
      </c>
      <c r="BK493" s="1">
        <v>112.33</v>
      </c>
      <c r="BL493" s="1">
        <v>113.17</v>
      </c>
      <c r="BN493" s="1">
        <v>111.32</v>
      </c>
    </row>
    <row r="494" spans="1:66" x14ac:dyDescent="0.3">
      <c r="A494" s="2"/>
      <c r="C494" s="14" t="str">
        <f t="shared" si="8"/>
        <v>20245</v>
      </c>
      <c r="D494" s="3">
        <v>45425</v>
      </c>
      <c r="E494" s="21">
        <v>2203.12</v>
      </c>
      <c r="F494" s="21">
        <v>2213.67</v>
      </c>
      <c r="G494" s="21">
        <v>2186.83</v>
      </c>
      <c r="H494" s="21">
        <v>2363.44</v>
      </c>
      <c r="I494" s="21">
        <v>2056.35</v>
      </c>
      <c r="J494" s="21">
        <v>2134.11</v>
      </c>
      <c r="K494" s="21">
        <v>2040.8</v>
      </c>
      <c r="L494" s="21">
        <v>2153.63</v>
      </c>
      <c r="M494" s="21">
        <v>1978.92</v>
      </c>
      <c r="N494" s="21">
        <v>2008.02</v>
      </c>
      <c r="O494" s="21">
        <v>2052.8200000000002</v>
      </c>
      <c r="P494" s="21">
        <v>2025.83</v>
      </c>
      <c r="Q494" s="21">
        <v>5046.71</v>
      </c>
      <c r="R494" s="20">
        <v>117.2</v>
      </c>
      <c r="S494" s="20">
        <v>106.01</v>
      </c>
      <c r="T494" s="21">
        <v>119.15</v>
      </c>
      <c r="V494" s="1">
        <v>115.03</v>
      </c>
      <c r="W494" s="1">
        <v>120.9</v>
      </c>
      <c r="X494" s="1">
        <v>119.51</v>
      </c>
      <c r="Y494" s="1">
        <v>117.17</v>
      </c>
      <c r="Z494" s="1">
        <v>117.63</v>
      </c>
      <c r="AA494" s="1">
        <v>118.62</v>
      </c>
      <c r="AB494" s="1">
        <v>120.4</v>
      </c>
      <c r="AC494" s="1">
        <v>114.12</v>
      </c>
      <c r="AE494" s="1">
        <v>126.62</v>
      </c>
      <c r="AF494" s="1">
        <v>126.47</v>
      </c>
      <c r="AG494" s="1">
        <v>111.96</v>
      </c>
      <c r="AQ494" s="1">
        <v>2866.77</v>
      </c>
      <c r="AR494" s="1">
        <v>2869.8</v>
      </c>
      <c r="AS494" s="1">
        <v>3000.01</v>
      </c>
      <c r="AT494" s="1">
        <v>2911.17</v>
      </c>
      <c r="AU494" s="1">
        <v>2825.4</v>
      </c>
      <c r="AX494" s="1">
        <v>116.73</v>
      </c>
      <c r="AY494" s="1">
        <v>2716.61</v>
      </c>
      <c r="AZ494" s="1">
        <v>2956.58</v>
      </c>
      <c r="BA494" s="1">
        <v>120.2</v>
      </c>
      <c r="BB494" s="1">
        <v>130.16</v>
      </c>
      <c r="BC494" s="1">
        <v>126.83</v>
      </c>
      <c r="BD494" s="1">
        <v>128.53</v>
      </c>
      <c r="BE494" s="1">
        <v>122.37</v>
      </c>
      <c r="BF494" s="1">
        <v>122.47</v>
      </c>
      <c r="BG494" s="1">
        <v>127.51</v>
      </c>
      <c r="BH494" s="1">
        <v>116.45</v>
      </c>
      <c r="BI494" s="1">
        <v>121.99</v>
      </c>
      <c r="BJ494" s="1">
        <v>127.94</v>
      </c>
      <c r="BK494" s="1">
        <v>112.66</v>
      </c>
      <c r="BL494" s="1">
        <v>113.37</v>
      </c>
      <c r="BN494" s="1">
        <v>111.98</v>
      </c>
    </row>
    <row r="495" spans="1:66" x14ac:dyDescent="0.3">
      <c r="A495" s="2"/>
      <c r="C495" s="14" t="str">
        <f t="shared" si="8"/>
        <v>20245</v>
      </c>
      <c r="D495" s="3">
        <v>45422</v>
      </c>
      <c r="E495" s="21">
        <v>2219.0300000000002</v>
      </c>
      <c r="F495" s="21">
        <v>2220.9699999999998</v>
      </c>
      <c r="G495" s="21">
        <v>2186.83</v>
      </c>
      <c r="H495" s="21">
        <v>2442.21</v>
      </c>
      <c r="I495" s="21">
        <v>2135.63</v>
      </c>
      <c r="J495" s="21">
        <v>2122.69</v>
      </c>
      <c r="K495" s="21">
        <v>2015.91</v>
      </c>
      <c r="L495" s="21">
        <v>2097.33</v>
      </c>
      <c r="M495" s="21">
        <v>1978.92</v>
      </c>
      <c r="N495" s="21">
        <v>2029.89</v>
      </c>
      <c r="O495" s="21">
        <v>2051.23</v>
      </c>
      <c r="P495" s="21">
        <v>2009.24</v>
      </c>
      <c r="Q495" s="21">
        <v>5011.0600000000004</v>
      </c>
      <c r="R495" s="20">
        <v>117.2</v>
      </c>
      <c r="S495" s="20">
        <v>106.01</v>
      </c>
      <c r="T495" s="21">
        <v>118.79</v>
      </c>
      <c r="V495" s="1">
        <v>114.7</v>
      </c>
      <c r="W495" s="1">
        <v>120.75</v>
      </c>
      <c r="X495" s="1">
        <v>119.34</v>
      </c>
      <c r="Y495" s="1">
        <v>116.85</v>
      </c>
      <c r="Z495" s="1">
        <v>117.53</v>
      </c>
      <c r="AA495" s="1">
        <v>118.39</v>
      </c>
      <c r="AB495" s="1">
        <v>120.9</v>
      </c>
      <c r="AC495" s="1">
        <v>113.59</v>
      </c>
      <c r="AE495" s="1">
        <v>126.87</v>
      </c>
      <c r="AF495" s="1">
        <v>126.47</v>
      </c>
      <c r="AG495" s="1">
        <v>113.31</v>
      </c>
      <c r="AQ495" s="1">
        <v>2889.1</v>
      </c>
      <c r="AR495" s="1">
        <v>2869.8</v>
      </c>
      <c r="AS495" s="1">
        <v>3000.01</v>
      </c>
      <c r="AT495" s="1">
        <v>2931.35</v>
      </c>
      <c r="AU495" s="1">
        <v>2825.4</v>
      </c>
      <c r="AX495" s="1">
        <v>116.62</v>
      </c>
      <c r="AY495" s="1">
        <v>2732.38</v>
      </c>
      <c r="BA495" s="1">
        <v>119.66</v>
      </c>
      <c r="BB495" s="1">
        <v>131.07</v>
      </c>
      <c r="BC495" s="1">
        <v>126.59</v>
      </c>
      <c r="BD495" s="1">
        <v>128.09</v>
      </c>
      <c r="BE495" s="1">
        <v>121.99</v>
      </c>
      <c r="BF495" s="1">
        <v>122.51</v>
      </c>
      <c r="BG495" s="1">
        <v>128.41999999999999</v>
      </c>
      <c r="BH495" s="1">
        <v>116.09</v>
      </c>
      <c r="BI495" s="1">
        <v>121.99</v>
      </c>
      <c r="BJ495" s="1">
        <v>127.54</v>
      </c>
      <c r="BK495" s="1">
        <v>112.33</v>
      </c>
      <c r="BL495" s="1">
        <v>113.17</v>
      </c>
      <c r="BN495" s="1">
        <v>111.32</v>
      </c>
    </row>
    <row r="496" spans="1:66" x14ac:dyDescent="0.3">
      <c r="A496" s="2"/>
      <c r="C496" s="14" t="str">
        <f t="shared" si="8"/>
        <v>20245</v>
      </c>
      <c r="D496" s="3">
        <v>45421</v>
      </c>
      <c r="E496" s="21">
        <v>2220.63</v>
      </c>
      <c r="F496" s="21">
        <v>2220.5</v>
      </c>
      <c r="G496" s="21">
        <v>2186.37</v>
      </c>
      <c r="H496" s="21">
        <v>2459.83</v>
      </c>
      <c r="I496" s="21">
        <v>1971.7</v>
      </c>
      <c r="J496" s="21">
        <v>2122.44</v>
      </c>
      <c r="K496" s="21">
        <v>2015.66</v>
      </c>
      <c r="L496" s="21">
        <v>2097.0300000000002</v>
      </c>
      <c r="M496" s="21">
        <v>1998.59</v>
      </c>
      <c r="N496" s="21">
        <v>1995.78</v>
      </c>
      <c r="O496" s="21">
        <v>2079.21</v>
      </c>
      <c r="P496" s="21">
        <v>2009.1</v>
      </c>
      <c r="Q496" s="21">
        <v>4928.13</v>
      </c>
      <c r="R496" s="20">
        <v>117.19</v>
      </c>
      <c r="S496" s="20">
        <v>106.01</v>
      </c>
      <c r="T496" s="21">
        <v>119.1</v>
      </c>
      <c r="V496" s="1">
        <v>114.69</v>
      </c>
      <c r="W496" s="1">
        <v>121.08</v>
      </c>
      <c r="X496" s="1">
        <v>120.39</v>
      </c>
      <c r="Y496" s="1">
        <v>116.85</v>
      </c>
      <c r="Z496" s="1">
        <v>117.52</v>
      </c>
      <c r="AA496" s="1">
        <v>118.7</v>
      </c>
      <c r="AB496" s="1">
        <v>121.08</v>
      </c>
      <c r="AC496" s="1">
        <v>112.59</v>
      </c>
      <c r="AE496" s="1">
        <v>126.86</v>
      </c>
      <c r="AF496" s="1">
        <v>126.44</v>
      </c>
      <c r="AG496" s="1">
        <v>113.13</v>
      </c>
      <c r="AI496" s="1">
        <v>7</v>
      </c>
      <c r="AL496" s="1">
        <v>30</v>
      </c>
      <c r="AN496" s="1">
        <v>2961.62</v>
      </c>
      <c r="AQ496" s="1">
        <v>2937</v>
      </c>
      <c r="AR496" s="1">
        <v>2870.39</v>
      </c>
      <c r="AS496" s="1">
        <v>3058.12</v>
      </c>
      <c r="AT496" s="1">
        <v>2903.82</v>
      </c>
      <c r="AU496" s="1">
        <v>2825.98</v>
      </c>
      <c r="AX496" s="1">
        <v>116.61</v>
      </c>
      <c r="AY496" s="1">
        <v>2752.18</v>
      </c>
      <c r="AZ496" s="1">
        <v>2998.54</v>
      </c>
      <c r="BA496" s="1">
        <v>119.44</v>
      </c>
      <c r="BB496" s="1">
        <v>129.79</v>
      </c>
      <c r="BC496" s="1">
        <v>126.79</v>
      </c>
      <c r="BD496" s="1">
        <v>128.16999999999999</v>
      </c>
      <c r="BE496" s="1">
        <v>122.41</v>
      </c>
      <c r="BF496" s="1">
        <v>122.51</v>
      </c>
      <c r="BG496" s="1">
        <v>128.41</v>
      </c>
      <c r="BH496" s="1">
        <v>115.34</v>
      </c>
      <c r="BI496" s="1">
        <v>121.99</v>
      </c>
      <c r="BJ496" s="1">
        <v>126.9</v>
      </c>
      <c r="BK496" s="1">
        <v>112.32</v>
      </c>
      <c r="BL496" s="1">
        <v>112.24</v>
      </c>
      <c r="BN496" s="1">
        <v>111.3</v>
      </c>
    </row>
    <row r="497" spans="1:66" x14ac:dyDescent="0.3">
      <c r="A497" s="2"/>
      <c r="C497" s="14" t="str">
        <f t="shared" si="8"/>
        <v>20245</v>
      </c>
      <c r="D497" s="3">
        <v>45420</v>
      </c>
      <c r="E497" s="21">
        <v>2238.5300000000002</v>
      </c>
      <c r="F497" s="21">
        <v>2220.5</v>
      </c>
      <c r="G497" s="21">
        <v>2186.37</v>
      </c>
      <c r="H497" s="21">
        <v>2475.77</v>
      </c>
      <c r="I497" s="21">
        <v>1981.61</v>
      </c>
      <c r="J497" s="21">
        <v>2105.3000000000002</v>
      </c>
      <c r="K497" s="21">
        <v>1991.87</v>
      </c>
      <c r="L497" s="21">
        <v>2097.0300000000002</v>
      </c>
      <c r="M497" s="21">
        <v>2008.49</v>
      </c>
      <c r="N497" s="21">
        <v>2029.33</v>
      </c>
      <c r="O497" s="21">
        <v>2068.3200000000002</v>
      </c>
      <c r="P497" s="21">
        <v>1975.95</v>
      </c>
      <c r="Q497" s="21">
        <v>4889.5200000000004</v>
      </c>
      <c r="R497" s="20">
        <v>117.19</v>
      </c>
      <c r="S497" s="20">
        <v>104.67</v>
      </c>
      <c r="T497" s="21">
        <v>118.64</v>
      </c>
      <c r="V497" s="1">
        <v>114.36</v>
      </c>
      <c r="W497" s="1">
        <v>120.74</v>
      </c>
      <c r="X497" s="1">
        <v>120.5</v>
      </c>
      <c r="Y497" s="1">
        <v>116.85</v>
      </c>
      <c r="Z497" s="1">
        <v>116.93</v>
      </c>
      <c r="AA497" s="1">
        <v>118.7</v>
      </c>
      <c r="AB497" s="1">
        <v>120.96</v>
      </c>
      <c r="AC497" s="1">
        <v>110.92</v>
      </c>
      <c r="AE497" s="1">
        <v>126.86</v>
      </c>
      <c r="AF497" s="1">
        <v>126.44</v>
      </c>
      <c r="AG497" s="1">
        <v>113.19</v>
      </c>
      <c r="AI497" s="1">
        <v>7</v>
      </c>
      <c r="AL497" s="1">
        <v>30</v>
      </c>
      <c r="AN497" s="1">
        <v>2961.62</v>
      </c>
      <c r="AQ497" s="1">
        <v>2937</v>
      </c>
      <c r="AR497" s="1">
        <v>2870.39</v>
      </c>
      <c r="AS497" s="1">
        <v>3058.12</v>
      </c>
      <c r="AT497" s="1">
        <v>2899.05</v>
      </c>
      <c r="AU497" s="1">
        <v>2861.31</v>
      </c>
      <c r="AX497" s="1">
        <v>116.89</v>
      </c>
      <c r="AY497" s="1">
        <v>2782.53</v>
      </c>
      <c r="AZ497" s="1">
        <v>2998.54</v>
      </c>
      <c r="BA497" s="1">
        <v>119.16</v>
      </c>
      <c r="BB497" s="1">
        <v>130.25</v>
      </c>
      <c r="BC497" s="1">
        <v>126.58</v>
      </c>
      <c r="BD497" s="1">
        <v>128.35</v>
      </c>
      <c r="BE497" s="1">
        <v>122.41</v>
      </c>
      <c r="BF497" s="1">
        <v>122.51</v>
      </c>
      <c r="BG497" s="1">
        <v>127.42</v>
      </c>
      <c r="BH497" s="1">
        <v>114.09</v>
      </c>
      <c r="BI497" s="1">
        <v>121.99</v>
      </c>
      <c r="BJ497" s="1">
        <v>126.89</v>
      </c>
      <c r="BK497" s="1">
        <v>112.32</v>
      </c>
      <c r="BL497" s="1">
        <v>112.24</v>
      </c>
      <c r="BN497" s="1">
        <v>111.3</v>
      </c>
    </row>
    <row r="498" spans="1:66" x14ac:dyDescent="0.3">
      <c r="A498" s="2"/>
      <c r="C498" s="14" t="str">
        <f t="shared" si="8"/>
        <v>20245</v>
      </c>
      <c r="D498" s="3">
        <v>45419</v>
      </c>
      <c r="E498" s="21">
        <v>2224.61</v>
      </c>
      <c r="F498" s="21">
        <v>2220.5</v>
      </c>
      <c r="G498" s="21">
        <v>2186.37</v>
      </c>
      <c r="H498" s="21">
        <v>2425.89</v>
      </c>
      <c r="I498" s="21">
        <v>1957.83</v>
      </c>
      <c r="J498" s="21">
        <v>2125.91</v>
      </c>
      <c r="K498" s="21">
        <v>1925.2</v>
      </c>
      <c r="L498" s="21">
        <v>2060.4</v>
      </c>
      <c r="M498" s="21">
        <v>1988.69</v>
      </c>
      <c r="N498" s="21">
        <v>2015.06</v>
      </c>
      <c r="O498" s="21">
        <v>2065.81</v>
      </c>
      <c r="P498" s="21">
        <v>1942.62</v>
      </c>
      <c r="Q498" s="21">
        <v>4876.78</v>
      </c>
      <c r="R498" s="20">
        <v>117.19</v>
      </c>
      <c r="S498" s="20">
        <v>104.93</v>
      </c>
      <c r="T498" s="21">
        <v>118.06</v>
      </c>
      <c r="V498" s="1">
        <v>112.14</v>
      </c>
      <c r="W498" s="1">
        <v>119.91</v>
      </c>
      <c r="X498" s="1">
        <v>119.46</v>
      </c>
      <c r="Y498" s="1">
        <v>115.49</v>
      </c>
      <c r="Z498" s="1">
        <v>115.94</v>
      </c>
      <c r="AA498" s="1">
        <v>118.44</v>
      </c>
      <c r="AB498" s="1">
        <v>119.21</v>
      </c>
      <c r="AC498" s="1">
        <v>109.59</v>
      </c>
      <c r="AE498" s="1">
        <v>125.74</v>
      </c>
      <c r="AF498" s="1">
        <v>126.44</v>
      </c>
      <c r="AG498" s="1">
        <v>112.44</v>
      </c>
      <c r="AI498" s="1">
        <v>7</v>
      </c>
      <c r="AL498" s="1">
        <v>30</v>
      </c>
      <c r="AN498" s="1">
        <v>2961.62</v>
      </c>
      <c r="AQ498" s="1">
        <v>2937</v>
      </c>
      <c r="AT498" s="1">
        <v>2899.05</v>
      </c>
      <c r="AU498" s="1">
        <v>2861.31</v>
      </c>
      <c r="AX498" s="1">
        <v>114.96</v>
      </c>
      <c r="AY498" s="1">
        <v>2817.57</v>
      </c>
      <c r="AZ498" s="1">
        <v>2998.54</v>
      </c>
      <c r="BA498" s="1">
        <v>119.16</v>
      </c>
      <c r="BB498" s="1">
        <v>129.66999999999999</v>
      </c>
      <c r="BC498" s="1">
        <v>126.8</v>
      </c>
      <c r="BD498" s="1">
        <v>127.61</v>
      </c>
      <c r="BE498" s="1">
        <v>122.38</v>
      </c>
      <c r="BF498" s="1">
        <v>122.26</v>
      </c>
      <c r="BG498" s="1">
        <v>124.92</v>
      </c>
      <c r="BH498" s="1">
        <v>113.09</v>
      </c>
      <c r="BI498" s="1">
        <v>121.49</v>
      </c>
      <c r="BJ498" s="1">
        <v>125.88</v>
      </c>
      <c r="BK498" s="1">
        <v>110.32</v>
      </c>
      <c r="BL498" s="1">
        <v>111.24</v>
      </c>
      <c r="BN498" s="1">
        <v>110.31</v>
      </c>
    </row>
    <row r="499" spans="1:66" x14ac:dyDescent="0.3">
      <c r="A499" s="2"/>
      <c r="C499" s="14" t="str">
        <f t="shared" si="8"/>
        <v>20245</v>
      </c>
      <c r="D499" s="3">
        <v>45418</v>
      </c>
      <c r="E499" s="21">
        <v>2204.7199999999998</v>
      </c>
      <c r="F499" s="21">
        <v>2225.59</v>
      </c>
      <c r="G499" s="21">
        <v>2178.12</v>
      </c>
      <c r="H499" s="21">
        <v>2426.65</v>
      </c>
      <c r="I499" s="21">
        <v>1957.83</v>
      </c>
      <c r="J499" s="21">
        <v>1986.4</v>
      </c>
      <c r="K499" s="21">
        <v>1908.59</v>
      </c>
      <c r="L499" s="21">
        <v>2043.88</v>
      </c>
      <c r="M499" s="21">
        <v>1904.63</v>
      </c>
      <c r="N499" s="21">
        <v>1975.67</v>
      </c>
      <c r="O499" s="21">
        <v>2009.39</v>
      </c>
      <c r="P499" s="21">
        <v>1929.32</v>
      </c>
      <c r="Q499" s="21">
        <v>4843.72</v>
      </c>
      <c r="R499" s="20">
        <v>116.2</v>
      </c>
      <c r="S499" s="20">
        <v>104.93</v>
      </c>
      <c r="T499" s="21">
        <v>115.97</v>
      </c>
      <c r="V499" s="1">
        <v>111.92</v>
      </c>
      <c r="W499" s="1">
        <v>117.18</v>
      </c>
      <c r="X499" s="1">
        <v>117.96</v>
      </c>
      <c r="Y499" s="1">
        <v>113.92</v>
      </c>
      <c r="Z499" s="1">
        <v>114.28</v>
      </c>
      <c r="AA499" s="1">
        <v>117.38</v>
      </c>
      <c r="AB499" s="1">
        <v>118.58</v>
      </c>
      <c r="AC499" s="1">
        <v>109.59</v>
      </c>
      <c r="AE499" s="1">
        <v>124.12</v>
      </c>
      <c r="AF499" s="1">
        <v>120.82</v>
      </c>
      <c r="AG499" s="1">
        <v>110.01</v>
      </c>
      <c r="AI499" s="1">
        <v>7</v>
      </c>
      <c r="AN499" s="1">
        <v>2961.62</v>
      </c>
      <c r="AQ499" s="1">
        <v>2997.56</v>
      </c>
      <c r="AR499" s="1">
        <v>3017.75</v>
      </c>
      <c r="AS499" s="1">
        <v>2748.6</v>
      </c>
      <c r="AT499" s="1">
        <v>2899.05</v>
      </c>
      <c r="AU499" s="1">
        <v>2861.31</v>
      </c>
      <c r="AX499" s="1">
        <v>111.79</v>
      </c>
      <c r="AY499" s="1">
        <v>2817.57</v>
      </c>
      <c r="BA499" s="1">
        <v>116.29</v>
      </c>
      <c r="BB499" s="1">
        <v>127.39</v>
      </c>
      <c r="BC499" s="1">
        <v>125.84</v>
      </c>
      <c r="BD499" s="1">
        <v>125.85</v>
      </c>
      <c r="BE499" s="1">
        <v>120.78</v>
      </c>
      <c r="BF499" s="1">
        <v>120.8</v>
      </c>
      <c r="BG499" s="1">
        <v>123.68</v>
      </c>
      <c r="BH499" s="1">
        <v>111.34</v>
      </c>
      <c r="BI499" s="1">
        <v>121.49</v>
      </c>
      <c r="BJ499" s="1">
        <v>125.86</v>
      </c>
      <c r="BK499" s="1">
        <v>109.66</v>
      </c>
      <c r="BL499" s="1">
        <v>110.37</v>
      </c>
      <c r="BN499" s="1">
        <v>109.32</v>
      </c>
    </row>
    <row r="500" spans="1:66" x14ac:dyDescent="0.3">
      <c r="A500" s="2"/>
      <c r="C500" s="14" t="str">
        <f t="shared" si="8"/>
        <v>20245</v>
      </c>
      <c r="D500" s="3">
        <v>45415</v>
      </c>
      <c r="E500" s="21">
        <v>2184.91</v>
      </c>
      <c r="F500" s="21">
        <v>2213.21</v>
      </c>
      <c r="G500" s="21">
        <v>2153.35</v>
      </c>
      <c r="H500" s="21">
        <v>2291.33</v>
      </c>
      <c r="I500" s="21">
        <v>1908.29</v>
      </c>
      <c r="J500" s="21">
        <v>1957.17</v>
      </c>
      <c r="K500" s="21">
        <v>1892.23</v>
      </c>
      <c r="L500" s="21">
        <v>1918.17</v>
      </c>
      <c r="M500" s="21">
        <v>1815.89</v>
      </c>
      <c r="N500" s="21">
        <v>1955.09</v>
      </c>
      <c r="O500" s="21">
        <v>1928.81</v>
      </c>
      <c r="P500" s="21">
        <v>1921.14</v>
      </c>
      <c r="Q500" s="21">
        <v>4889.4799999999996</v>
      </c>
      <c r="R500" s="20">
        <v>114.7</v>
      </c>
      <c r="S500" s="20">
        <v>104.53</v>
      </c>
      <c r="T500" s="21">
        <v>115.37</v>
      </c>
      <c r="V500" s="1">
        <v>110.7</v>
      </c>
      <c r="W500" s="1">
        <v>117.69</v>
      </c>
      <c r="X500" s="1">
        <v>117.84</v>
      </c>
      <c r="Y500" s="1">
        <v>113.73</v>
      </c>
      <c r="Z500" s="1">
        <v>113.93</v>
      </c>
      <c r="AA500" s="1">
        <v>114.97</v>
      </c>
      <c r="AB500" s="1">
        <v>118.38</v>
      </c>
      <c r="AC500" s="1">
        <v>108.25</v>
      </c>
      <c r="AE500" s="1">
        <v>123.56</v>
      </c>
      <c r="AF500" s="1">
        <v>120.33</v>
      </c>
      <c r="AG500" s="1">
        <v>108.09</v>
      </c>
      <c r="AI500" s="1">
        <v>7</v>
      </c>
      <c r="AL500" s="1">
        <v>30</v>
      </c>
      <c r="AN500" s="1">
        <v>2961.62</v>
      </c>
      <c r="AP500" s="1">
        <v>2964.16</v>
      </c>
      <c r="AQ500" s="1">
        <v>2967.28</v>
      </c>
      <c r="AR500" s="1">
        <v>3017.75</v>
      </c>
      <c r="AS500" s="1">
        <v>2748.6</v>
      </c>
      <c r="AU500" s="1">
        <v>2861.31</v>
      </c>
      <c r="AW500" s="1">
        <v>3023.3</v>
      </c>
      <c r="AX500" s="1">
        <v>111.78</v>
      </c>
      <c r="AY500" s="1">
        <v>2758.7</v>
      </c>
      <c r="AZ500" s="1">
        <v>2912</v>
      </c>
      <c r="BA500" s="1">
        <v>115.69</v>
      </c>
      <c r="BB500" s="1">
        <v>126.03</v>
      </c>
      <c r="BC500" s="1">
        <v>123.35</v>
      </c>
      <c r="BD500" s="1">
        <v>124.98</v>
      </c>
      <c r="BE500" s="1">
        <v>120.19</v>
      </c>
      <c r="BF500" s="1">
        <v>118.26</v>
      </c>
      <c r="BG500" s="1">
        <v>123.68</v>
      </c>
      <c r="BH500" s="1">
        <v>110.84</v>
      </c>
      <c r="BI500" s="1">
        <v>120.49</v>
      </c>
      <c r="BJ500" s="1">
        <v>124.03</v>
      </c>
      <c r="BK500" s="1">
        <v>107.2</v>
      </c>
      <c r="BL500" s="1">
        <v>109.58</v>
      </c>
      <c r="BN500" s="1">
        <v>107.66</v>
      </c>
    </row>
    <row r="501" spans="1:66" x14ac:dyDescent="0.3">
      <c r="A501" s="2"/>
      <c r="C501" s="14" t="str">
        <f t="shared" si="8"/>
        <v>20245</v>
      </c>
      <c r="D501" s="3">
        <v>45414</v>
      </c>
      <c r="E501" s="21">
        <v>2153.12</v>
      </c>
      <c r="F501" s="21">
        <v>2176.4699999999998</v>
      </c>
      <c r="G501" s="21">
        <v>2110.41</v>
      </c>
      <c r="H501" s="21">
        <v>2253.85</v>
      </c>
      <c r="I501" s="21">
        <v>1894.42</v>
      </c>
      <c r="J501" s="21">
        <v>1957.17</v>
      </c>
      <c r="K501" s="21">
        <v>1875.61</v>
      </c>
      <c r="L501" s="21">
        <v>1918.17</v>
      </c>
      <c r="M501" s="21">
        <v>1691.18</v>
      </c>
      <c r="N501" s="21">
        <v>1924.09</v>
      </c>
      <c r="O501" s="21">
        <v>1931.84</v>
      </c>
      <c r="P501" s="21">
        <v>1921.14</v>
      </c>
      <c r="Q501" s="21">
        <v>4929.4799999999996</v>
      </c>
      <c r="R501" s="20">
        <v>113.7</v>
      </c>
      <c r="S501" s="20">
        <v>105.01</v>
      </c>
      <c r="T501" s="21">
        <v>114.42</v>
      </c>
      <c r="V501" s="1">
        <v>110.92</v>
      </c>
      <c r="W501" s="1">
        <v>117.03</v>
      </c>
      <c r="X501" s="1">
        <v>117.34</v>
      </c>
      <c r="Y501" s="1">
        <v>112.81</v>
      </c>
      <c r="Z501" s="1">
        <v>112.83</v>
      </c>
      <c r="AA501" s="1">
        <v>113.91</v>
      </c>
      <c r="AB501" s="1">
        <v>117.24</v>
      </c>
      <c r="AC501" s="1">
        <v>108.59</v>
      </c>
      <c r="AE501" s="1">
        <v>122.3</v>
      </c>
      <c r="AF501" s="1">
        <v>120.33</v>
      </c>
      <c r="AG501" s="1">
        <v>108.42</v>
      </c>
      <c r="AL501" s="1">
        <v>30</v>
      </c>
      <c r="AP501" s="1">
        <v>2964.16</v>
      </c>
      <c r="AQ501" s="1">
        <v>2967.28</v>
      </c>
      <c r="AR501" s="1">
        <v>3017.75</v>
      </c>
      <c r="AS501" s="1">
        <v>2748.6</v>
      </c>
      <c r="AT501" s="1">
        <v>3083.35</v>
      </c>
      <c r="AU501" s="1">
        <v>2861.31</v>
      </c>
      <c r="AW501" s="1">
        <v>3023.3</v>
      </c>
      <c r="AX501" s="1">
        <v>112.53</v>
      </c>
      <c r="AY501" s="1">
        <v>2730.1</v>
      </c>
      <c r="AZ501" s="1">
        <v>2892.5</v>
      </c>
      <c r="BA501" s="1">
        <v>115.24</v>
      </c>
      <c r="BB501" s="1">
        <v>125.22</v>
      </c>
      <c r="BC501" s="1">
        <v>122.43</v>
      </c>
      <c r="BD501" s="1">
        <v>124.08</v>
      </c>
      <c r="BE501" s="1">
        <v>117.39</v>
      </c>
      <c r="BF501" s="1">
        <v>117.27</v>
      </c>
      <c r="BG501" s="1">
        <v>121.43</v>
      </c>
      <c r="BH501" s="1">
        <v>111.09</v>
      </c>
      <c r="BI501" s="1">
        <v>119.99</v>
      </c>
      <c r="BJ501" s="1">
        <v>124.02</v>
      </c>
      <c r="BK501" s="1">
        <v>107.2</v>
      </c>
      <c r="BL501" s="1">
        <v>109.18</v>
      </c>
      <c r="BN501" s="1">
        <v>107.66</v>
      </c>
    </row>
    <row r="502" spans="1:66" x14ac:dyDescent="0.3">
      <c r="A502" s="2"/>
      <c r="C502" s="14" t="str">
        <f t="shared" si="8"/>
        <v>20244</v>
      </c>
      <c r="D502" s="3">
        <v>45412</v>
      </c>
      <c r="E502" s="21">
        <v>2120.0500000000002</v>
      </c>
      <c r="F502" s="21">
        <v>2195.94</v>
      </c>
      <c r="G502" s="21">
        <v>2098.85</v>
      </c>
      <c r="H502" s="21">
        <v>2239.5700000000002</v>
      </c>
      <c r="I502" s="21">
        <v>1895.16</v>
      </c>
      <c r="J502" s="21">
        <v>1954.75</v>
      </c>
      <c r="K502" s="21">
        <v>1875.94</v>
      </c>
      <c r="L502" s="21">
        <v>1918.66</v>
      </c>
      <c r="M502" s="21">
        <v>1720.48</v>
      </c>
      <c r="N502" s="21">
        <v>1873.1</v>
      </c>
      <c r="O502" s="21">
        <v>1930.67</v>
      </c>
      <c r="P502" s="21">
        <v>1921.38</v>
      </c>
      <c r="Q502" s="21">
        <v>4970.08</v>
      </c>
      <c r="R502" s="20">
        <v>113.71</v>
      </c>
      <c r="S502" s="20">
        <v>104.16</v>
      </c>
      <c r="T502" s="21">
        <v>112.99</v>
      </c>
      <c r="V502" s="1">
        <v>110.43</v>
      </c>
      <c r="W502" s="1">
        <v>116.86</v>
      </c>
      <c r="X502" s="1">
        <v>117.72</v>
      </c>
      <c r="Y502" s="1">
        <v>111.86</v>
      </c>
      <c r="Z502" s="1">
        <v>112.14</v>
      </c>
      <c r="AA502" s="1">
        <v>113.92</v>
      </c>
      <c r="AB502" s="1">
        <v>117.96</v>
      </c>
      <c r="AC502" s="1">
        <v>107.46</v>
      </c>
      <c r="AE502" s="1">
        <v>122.69</v>
      </c>
      <c r="AF502" s="1">
        <v>120.2</v>
      </c>
      <c r="AG502" s="1">
        <v>108.08</v>
      </c>
      <c r="AL502" s="1">
        <v>30</v>
      </c>
      <c r="AP502" s="1">
        <v>2927.44</v>
      </c>
      <c r="AQ502" s="1">
        <v>2966.09</v>
      </c>
      <c r="AR502" s="1">
        <v>3016.53</v>
      </c>
      <c r="AS502" s="1">
        <v>2747.5</v>
      </c>
      <c r="AT502" s="1">
        <v>3082.11</v>
      </c>
      <c r="AU502" s="1">
        <v>2860.16</v>
      </c>
      <c r="AW502" s="1">
        <v>3022.08</v>
      </c>
      <c r="AX502" s="1">
        <v>110.6</v>
      </c>
      <c r="AY502" s="1">
        <v>2783.05</v>
      </c>
      <c r="AZ502" s="1">
        <v>2892.5</v>
      </c>
      <c r="BA502" s="1">
        <v>114.73</v>
      </c>
      <c r="BB502" s="1">
        <v>125.26</v>
      </c>
      <c r="BC502" s="1">
        <v>122.44</v>
      </c>
      <c r="BD502" s="1">
        <v>122.97</v>
      </c>
      <c r="BE502" s="1">
        <v>117.41</v>
      </c>
      <c r="BF502" s="1">
        <v>117.28</v>
      </c>
      <c r="BG502" s="1">
        <v>121.94</v>
      </c>
      <c r="BH502" s="1">
        <v>109.81</v>
      </c>
      <c r="BI502" s="1">
        <v>120</v>
      </c>
      <c r="BJ502" s="1">
        <v>121.99</v>
      </c>
      <c r="BK502" s="1">
        <v>106.88</v>
      </c>
      <c r="BL502" s="1">
        <v>107.76</v>
      </c>
      <c r="BN502" s="1">
        <v>107.03</v>
      </c>
    </row>
    <row r="503" spans="1:66" x14ac:dyDescent="0.3">
      <c r="A503" s="2"/>
      <c r="C503" s="14" t="str">
        <f t="shared" si="8"/>
        <v>20244</v>
      </c>
      <c r="D503" s="3">
        <v>45411</v>
      </c>
      <c r="E503" s="21">
        <v>2100.16</v>
      </c>
      <c r="F503" s="21">
        <v>2155.29</v>
      </c>
      <c r="G503" s="21">
        <v>2091.41</v>
      </c>
      <c r="H503" s="21">
        <v>2239.5700000000002</v>
      </c>
      <c r="I503" s="21">
        <v>1837.01</v>
      </c>
      <c r="J503" s="21">
        <v>1950.5</v>
      </c>
      <c r="K503" s="21">
        <v>1859.27</v>
      </c>
      <c r="L503" s="21">
        <v>1902.06</v>
      </c>
      <c r="M503" s="21">
        <v>1778.46</v>
      </c>
      <c r="N503" s="21">
        <v>1831.02</v>
      </c>
      <c r="O503" s="21">
        <v>1926.18</v>
      </c>
      <c r="P503" s="21">
        <v>1909.72</v>
      </c>
      <c r="Q503" s="21">
        <v>4970.08</v>
      </c>
      <c r="R503" s="20">
        <v>111.37</v>
      </c>
      <c r="S503" s="20">
        <v>104.44</v>
      </c>
      <c r="T503" s="21">
        <v>113.54</v>
      </c>
      <c r="V503" s="1">
        <v>110.43</v>
      </c>
      <c r="W503" s="1">
        <v>116.7</v>
      </c>
      <c r="X503" s="1">
        <v>118.4</v>
      </c>
      <c r="Y503" s="1">
        <v>111.86</v>
      </c>
      <c r="Z503" s="1">
        <v>112.14</v>
      </c>
      <c r="AA503" s="1">
        <v>113.33</v>
      </c>
      <c r="AB503" s="1">
        <v>118.33</v>
      </c>
      <c r="AC503" s="1">
        <v>107.62</v>
      </c>
      <c r="AE503" s="1">
        <v>122.31</v>
      </c>
      <c r="AF503" s="1">
        <v>120.54</v>
      </c>
      <c r="AG503" s="1">
        <v>108.48</v>
      </c>
      <c r="AL503" s="1">
        <v>30</v>
      </c>
      <c r="AP503" s="1">
        <v>2927.44</v>
      </c>
      <c r="AT503" s="1">
        <v>3082.11</v>
      </c>
      <c r="AU503" s="1">
        <v>2783.48</v>
      </c>
      <c r="AW503" s="1">
        <v>3022.08</v>
      </c>
      <c r="AX503" s="1">
        <v>110.21</v>
      </c>
      <c r="AY503" s="1">
        <v>2795.84</v>
      </c>
      <c r="AZ503" s="1">
        <v>2848.12</v>
      </c>
      <c r="BA503" s="1">
        <v>115.32</v>
      </c>
      <c r="BB503" s="1">
        <v>124.37</v>
      </c>
      <c r="BC503" s="1">
        <v>122.16</v>
      </c>
      <c r="BD503" s="1">
        <v>123.76</v>
      </c>
      <c r="BE503" s="1">
        <v>116.81</v>
      </c>
      <c r="BF503" s="1">
        <v>116.82</v>
      </c>
      <c r="BG503" s="1">
        <v>121.94</v>
      </c>
      <c r="BH503" s="1">
        <v>109.81</v>
      </c>
      <c r="BI503" s="1">
        <v>120</v>
      </c>
      <c r="BJ503" s="1">
        <v>122.23</v>
      </c>
      <c r="BK503" s="1">
        <v>108.11</v>
      </c>
      <c r="BL503" s="1">
        <v>107.76</v>
      </c>
      <c r="BN503" s="1">
        <v>107.03</v>
      </c>
    </row>
    <row r="504" spans="1:66" x14ac:dyDescent="0.3">
      <c r="A504" s="2"/>
      <c r="C504" s="14" t="str">
        <f t="shared" si="8"/>
        <v>20244</v>
      </c>
      <c r="D504" s="3">
        <v>45408</v>
      </c>
      <c r="E504" s="21">
        <v>2096.21</v>
      </c>
      <c r="F504" s="21">
        <v>2133.2600000000002</v>
      </c>
      <c r="G504" s="21">
        <v>2079.02</v>
      </c>
      <c r="H504" s="21">
        <v>2027.86</v>
      </c>
      <c r="I504" s="21">
        <v>1837.01</v>
      </c>
      <c r="J504" s="21">
        <v>1950.5</v>
      </c>
      <c r="K504" s="21">
        <v>1928.99</v>
      </c>
      <c r="L504" s="21">
        <v>1902.06</v>
      </c>
      <c r="M504" s="21">
        <v>1778.46</v>
      </c>
      <c r="N504" s="21">
        <v>1814.04</v>
      </c>
      <c r="O504" s="21">
        <v>1902.18</v>
      </c>
      <c r="P504" s="21">
        <v>1926.31</v>
      </c>
      <c r="Q504" s="21">
        <v>5017.83</v>
      </c>
      <c r="R504" s="20">
        <v>111.37</v>
      </c>
      <c r="S504" s="20">
        <v>104.53</v>
      </c>
      <c r="T504" s="21">
        <v>113.74</v>
      </c>
      <c r="V504" s="1">
        <v>110.16</v>
      </c>
      <c r="W504" s="1">
        <v>117.03</v>
      </c>
      <c r="X504" s="1">
        <v>118.84</v>
      </c>
      <c r="Y504" s="1">
        <v>112.29</v>
      </c>
      <c r="Z504" s="1">
        <v>112.93</v>
      </c>
      <c r="AA504" s="1">
        <v>113.24</v>
      </c>
      <c r="AB504" s="1">
        <v>118.96</v>
      </c>
      <c r="AC504" s="1">
        <v>108.09</v>
      </c>
      <c r="AE504" s="1">
        <v>122.26</v>
      </c>
      <c r="AF504" s="1">
        <v>120.54</v>
      </c>
      <c r="AG504" s="1">
        <v>108.46</v>
      </c>
      <c r="AI504" s="1">
        <v>7</v>
      </c>
      <c r="AK504" s="1">
        <v>30</v>
      </c>
      <c r="AN504" s="1">
        <v>2889.73</v>
      </c>
      <c r="AP504" s="1">
        <v>2899.01</v>
      </c>
      <c r="AS504" s="1">
        <v>2937.5</v>
      </c>
      <c r="AT504" s="1">
        <v>3082.11</v>
      </c>
      <c r="AU504" s="1">
        <v>2783.48</v>
      </c>
      <c r="AW504" s="1">
        <v>3026.62</v>
      </c>
      <c r="AX504" s="1">
        <v>110.71</v>
      </c>
      <c r="AY504" s="1">
        <v>2752.39</v>
      </c>
      <c r="AZ504" s="1">
        <v>2840.99</v>
      </c>
      <c r="BA504" s="1">
        <v>115.3</v>
      </c>
      <c r="BB504" s="1">
        <v>124.65</v>
      </c>
      <c r="BC504" s="1">
        <v>122.82</v>
      </c>
      <c r="BD504" s="1">
        <v>123.88</v>
      </c>
      <c r="BE504" s="1">
        <v>115.94</v>
      </c>
      <c r="BF504" s="1">
        <v>116.82</v>
      </c>
      <c r="BG504" s="1">
        <v>122.56</v>
      </c>
      <c r="BH504" s="1">
        <v>110.23</v>
      </c>
      <c r="BI504" s="1">
        <v>120.33</v>
      </c>
      <c r="BJ504" s="1">
        <v>123.19</v>
      </c>
      <c r="BK504" s="1">
        <v>108.45</v>
      </c>
      <c r="BL504" s="1">
        <v>108.51</v>
      </c>
      <c r="BN504" s="1">
        <v>107.69</v>
      </c>
    </row>
    <row r="505" spans="1:66" x14ac:dyDescent="0.3">
      <c r="A505" s="2"/>
      <c r="C505" s="14" t="str">
        <f t="shared" si="8"/>
        <v>20244</v>
      </c>
      <c r="D505" s="3">
        <v>45407</v>
      </c>
      <c r="E505" s="21">
        <v>2096.21</v>
      </c>
      <c r="F505" s="21">
        <v>2078.1999999999998</v>
      </c>
      <c r="G505" s="21">
        <v>2079.02</v>
      </c>
      <c r="H505" s="21">
        <v>2078.4299999999998</v>
      </c>
      <c r="I505" s="21">
        <v>1887.23</v>
      </c>
      <c r="J505" s="21">
        <v>1939.07</v>
      </c>
      <c r="K505" s="21">
        <v>1879.17</v>
      </c>
      <c r="L505" s="21">
        <v>1921.88</v>
      </c>
      <c r="M505" s="21">
        <v>1778.46</v>
      </c>
      <c r="N505" s="21">
        <v>1814.04</v>
      </c>
      <c r="O505" s="21">
        <v>1898.18</v>
      </c>
      <c r="P505" s="21">
        <v>1899.74</v>
      </c>
      <c r="Q505" s="21">
        <v>5107.83</v>
      </c>
      <c r="R505" s="20">
        <v>112.04</v>
      </c>
      <c r="S505" s="20">
        <v>104.74</v>
      </c>
      <c r="T505" s="21">
        <v>113.91</v>
      </c>
      <c r="V505" s="1">
        <v>111.31</v>
      </c>
      <c r="W505" s="1">
        <v>117.53</v>
      </c>
      <c r="X505" s="1">
        <v>119.47</v>
      </c>
      <c r="Y505" s="1">
        <v>112.85</v>
      </c>
      <c r="Z505" s="1">
        <v>112.93</v>
      </c>
      <c r="AA505" s="1">
        <v>113.37</v>
      </c>
      <c r="AB505" s="1">
        <v>119.67</v>
      </c>
      <c r="AC505" s="1">
        <v>109.42</v>
      </c>
      <c r="AE505" s="1">
        <v>123.51</v>
      </c>
      <c r="AF505" s="1">
        <v>120.54</v>
      </c>
      <c r="AG505" s="1">
        <v>108.45</v>
      </c>
      <c r="AI505" s="1">
        <v>7</v>
      </c>
      <c r="AK505" s="1">
        <v>30</v>
      </c>
      <c r="AN505" s="1">
        <v>2889.73</v>
      </c>
      <c r="AP505" s="1">
        <v>2910.15</v>
      </c>
      <c r="AR505" s="1">
        <v>2740.77</v>
      </c>
      <c r="AS505" s="1">
        <v>2937.5</v>
      </c>
      <c r="AU505" s="1">
        <v>2783.48</v>
      </c>
      <c r="AW505" s="1">
        <v>3026.62</v>
      </c>
      <c r="AX505" s="1">
        <v>110.71</v>
      </c>
      <c r="AY505" s="1">
        <v>2780.46</v>
      </c>
      <c r="AZ505" s="1">
        <v>2848.39</v>
      </c>
      <c r="BA505" s="1">
        <v>114.45</v>
      </c>
      <c r="BB505" s="1">
        <v>125.4</v>
      </c>
      <c r="BC505" s="1">
        <v>123.11</v>
      </c>
      <c r="BD505" s="1">
        <v>124.4</v>
      </c>
      <c r="BE505" s="1">
        <v>116.44</v>
      </c>
      <c r="BF505" s="1">
        <v>117.15</v>
      </c>
      <c r="BG505" s="1">
        <v>123.19</v>
      </c>
      <c r="BH505" s="1">
        <v>111.23</v>
      </c>
      <c r="BI505" s="1">
        <v>121.33</v>
      </c>
      <c r="BJ505" s="1">
        <v>123.17</v>
      </c>
      <c r="BK505" s="1">
        <v>108.45</v>
      </c>
      <c r="BL505" s="1">
        <v>108.18</v>
      </c>
      <c r="BN505" s="1">
        <v>107.69</v>
      </c>
    </row>
    <row r="506" spans="1:66" x14ac:dyDescent="0.3">
      <c r="A506" s="2"/>
      <c r="C506" s="14" t="str">
        <f t="shared" si="8"/>
        <v>20244</v>
      </c>
      <c r="D506" s="3">
        <v>45406</v>
      </c>
      <c r="E506" s="21">
        <v>2096.21</v>
      </c>
      <c r="F506" s="21">
        <v>2133.2600000000002</v>
      </c>
      <c r="G506" s="21">
        <v>2079.02</v>
      </c>
      <c r="H506" s="21">
        <v>2035.82</v>
      </c>
      <c r="I506" s="21">
        <v>1863.44</v>
      </c>
      <c r="J506" s="21">
        <v>1870.97</v>
      </c>
      <c r="K506" s="21">
        <v>1879.17</v>
      </c>
      <c r="L506" s="21">
        <v>1921.88</v>
      </c>
      <c r="M506" s="21">
        <v>1753.73</v>
      </c>
      <c r="N506" s="21">
        <v>1820.6</v>
      </c>
      <c r="O506" s="21">
        <v>1902.94</v>
      </c>
      <c r="P506" s="21">
        <v>1886.43</v>
      </c>
      <c r="Q506" s="21">
        <v>5151.45</v>
      </c>
      <c r="R506" s="20">
        <v>112.04</v>
      </c>
      <c r="S506" s="20">
        <v>104.53</v>
      </c>
      <c r="T506" s="21">
        <v>113.9</v>
      </c>
      <c r="V506" s="1">
        <v>110.72</v>
      </c>
      <c r="W506" s="1">
        <v>116.86</v>
      </c>
      <c r="X506" s="1">
        <v>119.41</v>
      </c>
      <c r="Y506" s="1">
        <v>112.86</v>
      </c>
      <c r="Z506" s="1">
        <v>112.94</v>
      </c>
      <c r="AA506" s="1">
        <v>114.2</v>
      </c>
      <c r="AB506" s="1">
        <v>119.76</v>
      </c>
      <c r="AC506" s="1">
        <v>108.92</v>
      </c>
      <c r="AE506" s="1">
        <v>123.31</v>
      </c>
      <c r="AF506" s="1">
        <v>121.38</v>
      </c>
      <c r="AG506" s="1">
        <v>108.45</v>
      </c>
      <c r="AI506" s="1">
        <v>7</v>
      </c>
      <c r="AK506" s="1">
        <v>30</v>
      </c>
      <c r="AN506" s="1">
        <v>2889.73</v>
      </c>
      <c r="AP506" s="1">
        <v>2916.88</v>
      </c>
      <c r="AR506" s="1">
        <v>2740.77</v>
      </c>
      <c r="AS506" s="1">
        <v>2937.5</v>
      </c>
      <c r="AU506" s="1">
        <v>2860.16</v>
      </c>
      <c r="AW506" s="1">
        <v>3026.62</v>
      </c>
      <c r="AX506" s="1">
        <v>111.27</v>
      </c>
      <c r="AY506" s="1">
        <v>2698.74</v>
      </c>
      <c r="AZ506" s="1">
        <v>2848.39</v>
      </c>
      <c r="BA506" s="1">
        <v>114.6</v>
      </c>
      <c r="BB506" s="1">
        <v>125.14</v>
      </c>
      <c r="BC506" s="1">
        <v>122.95</v>
      </c>
      <c r="BD506" s="1">
        <v>123.58</v>
      </c>
      <c r="BE506" s="1">
        <v>116.43</v>
      </c>
      <c r="BF506" s="1">
        <v>118.48</v>
      </c>
      <c r="BG506" s="1">
        <v>123.69</v>
      </c>
      <c r="BH506" s="1">
        <v>110.59</v>
      </c>
      <c r="BI506" s="1">
        <v>121.66</v>
      </c>
      <c r="BJ506" s="1">
        <v>123.16</v>
      </c>
      <c r="BK506" s="1">
        <v>108.45</v>
      </c>
      <c r="BL506" s="1">
        <v>108.51</v>
      </c>
      <c r="BN506" s="1">
        <v>107.69</v>
      </c>
    </row>
    <row r="507" spans="1:66" x14ac:dyDescent="0.3">
      <c r="A507" s="2"/>
      <c r="C507" s="14" t="str">
        <f t="shared" si="8"/>
        <v>20244</v>
      </c>
      <c r="D507" s="3">
        <v>45405</v>
      </c>
      <c r="E507" s="21">
        <v>2100.19</v>
      </c>
      <c r="F507" s="21">
        <v>2078.1999999999998</v>
      </c>
      <c r="G507" s="21">
        <v>2079.02</v>
      </c>
      <c r="H507" s="21">
        <v>2011.02</v>
      </c>
      <c r="I507" s="21">
        <v>1891.19</v>
      </c>
      <c r="J507" s="21">
        <v>1921.83</v>
      </c>
      <c r="K507" s="21">
        <v>1879.17</v>
      </c>
      <c r="L507" s="21">
        <v>1921.88</v>
      </c>
      <c r="M507" s="21">
        <v>1753.73</v>
      </c>
      <c r="N507" s="21">
        <v>1815.33</v>
      </c>
      <c r="O507" s="21">
        <v>1902.95</v>
      </c>
      <c r="P507" s="21">
        <v>1886.43</v>
      </c>
      <c r="Q507" s="21">
        <v>5151.45</v>
      </c>
      <c r="R507" s="20">
        <v>111.37</v>
      </c>
      <c r="S507" s="20">
        <v>104.53</v>
      </c>
      <c r="T507" s="21">
        <v>113.63</v>
      </c>
      <c r="V507" s="1">
        <v>110.38</v>
      </c>
      <c r="W507" s="1">
        <v>116.78</v>
      </c>
      <c r="X507" s="1">
        <v>120.22</v>
      </c>
      <c r="Y507" s="1">
        <v>112.86</v>
      </c>
      <c r="Z507" s="1">
        <v>112.94</v>
      </c>
      <c r="AA507" s="1">
        <v>113.71</v>
      </c>
      <c r="AB507" s="1">
        <v>120.83</v>
      </c>
      <c r="AC507" s="1">
        <v>108.76</v>
      </c>
      <c r="AE507" s="1">
        <v>123.51</v>
      </c>
      <c r="AF507" s="1">
        <v>120.86</v>
      </c>
      <c r="AG507" s="1">
        <v>108.44</v>
      </c>
      <c r="AI507" s="1">
        <v>7</v>
      </c>
      <c r="AK507" s="1">
        <v>30</v>
      </c>
      <c r="AN507" s="1">
        <v>2889.73</v>
      </c>
      <c r="AP507" s="1">
        <v>2912</v>
      </c>
      <c r="AR507" s="1">
        <v>2740.77</v>
      </c>
      <c r="AS507" s="1">
        <v>2937.5</v>
      </c>
      <c r="AU507" s="1">
        <v>2860.16</v>
      </c>
      <c r="AW507" s="1">
        <v>3058.91</v>
      </c>
      <c r="AX507" s="1">
        <v>110.86</v>
      </c>
      <c r="AY507" s="1">
        <v>2707.15</v>
      </c>
      <c r="AZ507" s="1">
        <v>2848.39</v>
      </c>
      <c r="BA507" s="1">
        <v>113.51</v>
      </c>
      <c r="BB507" s="1">
        <v>124.87</v>
      </c>
      <c r="BC507" s="1">
        <v>121.94</v>
      </c>
      <c r="BD507" s="1">
        <v>122.79</v>
      </c>
      <c r="BE507" s="1">
        <v>116.52</v>
      </c>
      <c r="BF507" s="1">
        <v>118.15</v>
      </c>
      <c r="BG507" s="1">
        <v>123.93</v>
      </c>
      <c r="BH507" s="1">
        <v>111.38</v>
      </c>
      <c r="BI507" s="1">
        <v>120.87</v>
      </c>
      <c r="BJ507" s="1">
        <v>122.5</v>
      </c>
      <c r="BK507" s="1">
        <v>108.78</v>
      </c>
      <c r="BL507" s="1">
        <v>108.51</v>
      </c>
      <c r="BN507" s="1">
        <v>107.69</v>
      </c>
    </row>
    <row r="508" spans="1:66" x14ac:dyDescent="0.3">
      <c r="A508" s="2"/>
      <c r="C508" s="14" t="str">
        <f t="shared" si="8"/>
        <v>20244</v>
      </c>
      <c r="D508" s="3">
        <v>45404</v>
      </c>
      <c r="E508" s="21">
        <v>2086.27</v>
      </c>
      <c r="F508" s="21">
        <v>2133.2600000000002</v>
      </c>
      <c r="G508" s="21">
        <v>2074.0700000000002</v>
      </c>
      <c r="H508" s="21">
        <v>2011.02</v>
      </c>
      <c r="I508" s="21">
        <v>1863.44</v>
      </c>
      <c r="J508" s="21">
        <v>1921.83</v>
      </c>
      <c r="K508" s="21">
        <v>1879.17</v>
      </c>
      <c r="L508" s="21">
        <v>1928.91</v>
      </c>
      <c r="M508" s="21">
        <v>1753.73</v>
      </c>
      <c r="N508" s="21">
        <v>1809.74</v>
      </c>
      <c r="O508" s="21">
        <v>1909.57</v>
      </c>
      <c r="P508" s="21">
        <v>1886.43</v>
      </c>
      <c r="Q508" s="21">
        <v>5125.68</v>
      </c>
      <c r="R508" s="20">
        <v>111.37</v>
      </c>
      <c r="S508" s="20">
        <v>104.53</v>
      </c>
      <c r="T508" s="21">
        <v>113.59</v>
      </c>
      <c r="V508" s="1">
        <v>109.72</v>
      </c>
      <c r="W508" s="1">
        <v>117.2</v>
      </c>
      <c r="X508" s="1">
        <v>120.22</v>
      </c>
      <c r="Y508" s="1">
        <v>112.82</v>
      </c>
      <c r="Z508" s="1">
        <v>112.94</v>
      </c>
      <c r="AA508" s="1">
        <v>113.83</v>
      </c>
      <c r="AB508" s="1">
        <v>121.08</v>
      </c>
      <c r="AC508" s="1">
        <v>108.51</v>
      </c>
      <c r="AE508" s="1">
        <v>123.31</v>
      </c>
      <c r="AF508" s="1">
        <v>121.2</v>
      </c>
      <c r="AG508" s="1">
        <v>108.43</v>
      </c>
      <c r="AI508" s="1">
        <v>7</v>
      </c>
      <c r="AK508" s="1">
        <v>30</v>
      </c>
      <c r="AN508" s="1">
        <v>2889.73</v>
      </c>
      <c r="AP508" s="1">
        <v>2912</v>
      </c>
      <c r="AQ508" s="1">
        <v>2953.82</v>
      </c>
      <c r="AR508" s="1">
        <v>2740.77</v>
      </c>
      <c r="AS508" s="1">
        <v>2937.5</v>
      </c>
      <c r="AU508" s="1">
        <v>2966.09</v>
      </c>
      <c r="AW508" s="1">
        <v>3058.91</v>
      </c>
      <c r="AX508" s="1">
        <v>110.86</v>
      </c>
      <c r="AY508" s="1">
        <v>2671.5</v>
      </c>
      <c r="BA508" s="1">
        <v>114.26</v>
      </c>
      <c r="BB508" s="1">
        <v>124.9</v>
      </c>
      <c r="BC508" s="1">
        <v>121.57</v>
      </c>
      <c r="BD508" s="1">
        <v>122</v>
      </c>
      <c r="BE508" s="1">
        <v>116.12</v>
      </c>
      <c r="BF508" s="1">
        <v>118.15</v>
      </c>
      <c r="BG508" s="1">
        <v>123.93</v>
      </c>
      <c r="BH508" s="1">
        <v>111.18</v>
      </c>
      <c r="BI508" s="1">
        <v>119.67</v>
      </c>
      <c r="BJ508" s="1">
        <v>122.49</v>
      </c>
      <c r="BK508" s="1">
        <v>108.78</v>
      </c>
      <c r="BL508" s="1">
        <v>108.51</v>
      </c>
      <c r="BN508" s="1">
        <v>107.69</v>
      </c>
    </row>
    <row r="509" spans="1:66" x14ac:dyDescent="0.3">
      <c r="A509" s="2"/>
      <c r="C509" s="14" t="str">
        <f t="shared" si="8"/>
        <v>20244</v>
      </c>
      <c r="D509" s="3">
        <v>45401</v>
      </c>
      <c r="E509" s="21">
        <v>2088.2600000000002</v>
      </c>
      <c r="F509" s="21">
        <v>2122.25</v>
      </c>
      <c r="G509" s="21">
        <v>2074.0700000000002</v>
      </c>
      <c r="H509" s="21">
        <v>2050.2399999999998</v>
      </c>
      <c r="I509" s="21">
        <v>1871.37</v>
      </c>
      <c r="J509" s="21">
        <v>1923.48</v>
      </c>
      <c r="K509" s="21">
        <v>1879.17</v>
      </c>
      <c r="L509" s="21">
        <v>1931.79</v>
      </c>
      <c r="M509" s="21">
        <v>1753.73</v>
      </c>
      <c r="N509" s="21">
        <v>1795.22</v>
      </c>
      <c r="O509" s="21">
        <v>1902.95</v>
      </c>
      <c r="P509" s="21">
        <v>1886.43</v>
      </c>
      <c r="Q509" s="21">
        <v>5185.59</v>
      </c>
      <c r="R509" s="20">
        <v>111.37</v>
      </c>
      <c r="S509" s="20">
        <v>104.03</v>
      </c>
      <c r="T509" s="21">
        <v>112.93</v>
      </c>
      <c r="V509" s="1">
        <v>110.05</v>
      </c>
      <c r="W509" s="1">
        <v>117.2</v>
      </c>
      <c r="X509" s="1">
        <v>120.22</v>
      </c>
      <c r="Y509" s="1">
        <v>112.75</v>
      </c>
      <c r="Z509" s="1">
        <v>112.93</v>
      </c>
      <c r="AA509" s="1">
        <v>112.5</v>
      </c>
      <c r="AB509" s="1">
        <v>121.08</v>
      </c>
      <c r="AC509" s="1">
        <v>109.26</v>
      </c>
      <c r="AE509" s="1">
        <v>123.11</v>
      </c>
      <c r="AF509" s="1">
        <v>119.21</v>
      </c>
      <c r="AG509" s="1">
        <v>107.64</v>
      </c>
      <c r="AP509" s="1">
        <v>2883.57</v>
      </c>
      <c r="AQ509" s="1">
        <v>2953.82</v>
      </c>
      <c r="AR509" s="1">
        <v>2740.77</v>
      </c>
      <c r="AU509" s="1">
        <v>2966.09</v>
      </c>
      <c r="AW509" s="1">
        <v>3070.68</v>
      </c>
      <c r="AX509" s="1">
        <v>111.36</v>
      </c>
      <c r="AY509" s="1">
        <v>2723.96</v>
      </c>
      <c r="AZ509" s="1">
        <v>2840.99</v>
      </c>
      <c r="BA509" s="1">
        <v>115.38</v>
      </c>
      <c r="BB509" s="1">
        <v>124.75</v>
      </c>
      <c r="BC509" s="1">
        <v>120.95</v>
      </c>
      <c r="BD509" s="1">
        <v>121.75</v>
      </c>
      <c r="BE509" s="1">
        <v>115.24</v>
      </c>
      <c r="BF509" s="1">
        <v>117.48</v>
      </c>
      <c r="BG509" s="1">
        <v>122.73</v>
      </c>
      <c r="BH509" s="1">
        <v>111.76</v>
      </c>
      <c r="BI509" s="1">
        <v>119.34</v>
      </c>
      <c r="BJ509" s="1">
        <v>122.59</v>
      </c>
      <c r="BK509" s="1">
        <v>108.11</v>
      </c>
      <c r="BL509" s="1">
        <v>108.51</v>
      </c>
      <c r="BN509" s="1">
        <v>107.69</v>
      </c>
    </row>
    <row r="510" spans="1:66" x14ac:dyDescent="0.3">
      <c r="A510" s="2"/>
      <c r="C510" s="14" t="str">
        <f t="shared" si="8"/>
        <v>20244</v>
      </c>
      <c r="D510" s="3">
        <v>45400</v>
      </c>
      <c r="E510" s="21">
        <v>2088.2600000000002</v>
      </c>
      <c r="F510" s="21">
        <v>2122.25</v>
      </c>
      <c r="G510" s="21">
        <v>2074.0700000000002</v>
      </c>
      <c r="H510" s="21">
        <v>2073</v>
      </c>
      <c r="I510" s="21">
        <v>1863.44</v>
      </c>
      <c r="J510" s="21">
        <v>2006.21</v>
      </c>
      <c r="K510" s="21">
        <v>1842.65</v>
      </c>
      <c r="L510" s="21">
        <v>1915.79</v>
      </c>
      <c r="M510" s="21">
        <v>1757.03</v>
      </c>
      <c r="N510" s="21">
        <v>1820.81</v>
      </c>
      <c r="O510" s="21">
        <v>1873.15</v>
      </c>
      <c r="P510" s="21">
        <v>1894.75</v>
      </c>
      <c r="Q510" s="21">
        <v>5135.59</v>
      </c>
      <c r="R510" s="20">
        <v>111.37</v>
      </c>
      <c r="S510" s="20">
        <v>104.24</v>
      </c>
      <c r="T510" s="21">
        <v>112.92</v>
      </c>
      <c r="V510" s="1">
        <v>110.16</v>
      </c>
      <c r="W510" s="1">
        <v>116.78</v>
      </c>
      <c r="X510" s="1">
        <v>119.96</v>
      </c>
      <c r="Y510" s="1">
        <v>112.74</v>
      </c>
      <c r="Z510" s="1">
        <v>112.54</v>
      </c>
      <c r="AA510" s="1">
        <v>112.31</v>
      </c>
      <c r="AB510" s="1">
        <v>120.33</v>
      </c>
      <c r="AC510" s="1">
        <v>109.59</v>
      </c>
      <c r="AE510" s="1">
        <v>123.71</v>
      </c>
      <c r="AF510" s="1">
        <v>119.87</v>
      </c>
      <c r="AG510" s="1">
        <v>107.86</v>
      </c>
      <c r="AP510" s="1">
        <v>2852.5</v>
      </c>
      <c r="AQ510" s="1">
        <v>2953.82</v>
      </c>
      <c r="AR510" s="1">
        <v>2740.77</v>
      </c>
      <c r="AS510" s="1">
        <v>3117.42</v>
      </c>
      <c r="AU510" s="1">
        <v>2966.09</v>
      </c>
      <c r="AW510" s="1">
        <v>3070.68</v>
      </c>
      <c r="AX510" s="1">
        <v>110.86</v>
      </c>
      <c r="AY510" s="1">
        <v>2719.76</v>
      </c>
      <c r="AZ510" s="1">
        <v>2885.38</v>
      </c>
      <c r="BA510" s="1">
        <v>115.23</v>
      </c>
      <c r="BB510" s="1">
        <v>124.69</v>
      </c>
      <c r="BC510" s="1">
        <v>120.95</v>
      </c>
      <c r="BD510" s="1">
        <v>121.9</v>
      </c>
      <c r="BE510" s="1">
        <v>115.37</v>
      </c>
      <c r="BF510" s="1">
        <v>117.48</v>
      </c>
      <c r="BG510" s="1">
        <v>122.33</v>
      </c>
      <c r="BH510" s="1">
        <v>112.01</v>
      </c>
      <c r="BI510" s="1">
        <v>119.34</v>
      </c>
      <c r="BJ510" s="1">
        <v>122.58</v>
      </c>
      <c r="BK510" s="1">
        <v>107.26</v>
      </c>
      <c r="BL510" s="1">
        <v>108.51</v>
      </c>
      <c r="BN510" s="1">
        <v>107.69</v>
      </c>
    </row>
    <row r="511" spans="1:66" x14ac:dyDescent="0.3">
      <c r="A511" s="2"/>
      <c r="C511" s="14" t="str">
        <f t="shared" si="8"/>
        <v>20244</v>
      </c>
      <c r="D511" s="3">
        <v>45399</v>
      </c>
      <c r="E511" s="21">
        <v>2084.2800000000002</v>
      </c>
      <c r="F511" s="21">
        <v>2122.25</v>
      </c>
      <c r="G511" s="21">
        <v>2074.0700000000002</v>
      </c>
      <c r="H511" s="21">
        <v>2060.61</v>
      </c>
      <c r="I511" s="21">
        <v>1863.44</v>
      </c>
      <c r="J511" s="21">
        <v>1915.22</v>
      </c>
      <c r="K511" s="21">
        <v>1907.33</v>
      </c>
      <c r="L511" s="21">
        <v>1898.75</v>
      </c>
      <c r="M511" s="21">
        <v>1757.03</v>
      </c>
      <c r="N511" s="21">
        <v>1820.81</v>
      </c>
      <c r="O511" s="21">
        <v>1878.63</v>
      </c>
      <c r="P511" s="21">
        <v>1886.43</v>
      </c>
      <c r="Q511" s="21">
        <v>5151.45</v>
      </c>
      <c r="R511" s="20">
        <v>111.37</v>
      </c>
      <c r="S511" s="20">
        <v>103.43</v>
      </c>
      <c r="T511" s="21">
        <v>112.48</v>
      </c>
      <c r="V511" s="1">
        <v>110.61</v>
      </c>
      <c r="W511" s="1">
        <v>117.2</v>
      </c>
      <c r="X511" s="1">
        <v>119.22</v>
      </c>
      <c r="Y511" s="1">
        <v>112.31</v>
      </c>
      <c r="Z511" s="1">
        <v>112.54</v>
      </c>
      <c r="AA511" s="1">
        <v>112.87</v>
      </c>
      <c r="AB511" s="1">
        <v>120.21</v>
      </c>
      <c r="AC511" s="1">
        <v>109.59</v>
      </c>
      <c r="AE511" s="1">
        <v>122.71</v>
      </c>
      <c r="AF511" s="1">
        <v>120.2</v>
      </c>
      <c r="AG511" s="1">
        <v>107.5</v>
      </c>
      <c r="AJ511" s="1">
        <v>30</v>
      </c>
      <c r="AP511" s="1">
        <v>2812.5</v>
      </c>
      <c r="AQ511" s="1">
        <v>2981.48</v>
      </c>
      <c r="AR511" s="1">
        <v>2741.12</v>
      </c>
      <c r="AS511" s="1">
        <v>3117.42</v>
      </c>
      <c r="AW511" s="1">
        <v>3070.68</v>
      </c>
      <c r="AX511" s="1">
        <v>111.36</v>
      </c>
      <c r="AY511" s="1">
        <v>2719.76</v>
      </c>
      <c r="AZ511" s="1">
        <v>2885.38</v>
      </c>
      <c r="BA511" s="1">
        <v>117.25</v>
      </c>
      <c r="BB511" s="1">
        <v>125.52</v>
      </c>
      <c r="BC511" s="1">
        <v>121.02</v>
      </c>
      <c r="BD511" s="1">
        <v>122.86</v>
      </c>
      <c r="BE511" s="1">
        <v>115.51</v>
      </c>
      <c r="BF511" s="1">
        <v>116.15</v>
      </c>
      <c r="BG511" s="1">
        <v>122.13</v>
      </c>
      <c r="BH511" s="1">
        <v>112.01</v>
      </c>
      <c r="BI511" s="1">
        <v>118.84</v>
      </c>
      <c r="BJ511" s="1">
        <v>122.56</v>
      </c>
      <c r="BK511" s="1">
        <v>107.45</v>
      </c>
      <c r="BL511" s="1">
        <v>107.76</v>
      </c>
      <c r="BN511" s="1">
        <v>107.03</v>
      </c>
    </row>
    <row r="512" spans="1:66" x14ac:dyDescent="0.3">
      <c r="A512" s="2"/>
      <c r="C512" s="14" t="str">
        <f t="shared" si="8"/>
        <v>20244</v>
      </c>
      <c r="D512" s="3">
        <v>45398</v>
      </c>
      <c r="E512" s="21">
        <v>2054.5100000000002</v>
      </c>
      <c r="F512" s="21">
        <v>2053</v>
      </c>
      <c r="G512" s="21">
        <v>2036.9</v>
      </c>
      <c r="H512" s="21">
        <v>1956.46</v>
      </c>
      <c r="I512" s="21">
        <v>1863.44</v>
      </c>
      <c r="J512" s="21">
        <v>1852.3</v>
      </c>
      <c r="K512" s="21">
        <v>1789.51</v>
      </c>
      <c r="L512" s="21">
        <v>1898.75</v>
      </c>
      <c r="M512" s="21">
        <v>1690.41</v>
      </c>
      <c r="N512" s="21">
        <v>1805.18</v>
      </c>
      <c r="O512" s="21">
        <v>1855.75</v>
      </c>
      <c r="P512" s="21">
        <v>1876.47</v>
      </c>
      <c r="Q512" s="21">
        <v>5173.3599999999997</v>
      </c>
      <c r="R512" s="20">
        <v>111.37</v>
      </c>
      <c r="S512" s="20">
        <v>103.58</v>
      </c>
      <c r="T512" s="21">
        <v>112.22</v>
      </c>
      <c r="V512" s="1">
        <v>110.27</v>
      </c>
      <c r="W512" s="1">
        <v>116.03</v>
      </c>
      <c r="X512" s="1">
        <v>118.59</v>
      </c>
      <c r="Y512" s="1">
        <v>111.08</v>
      </c>
      <c r="Z512" s="1">
        <v>111.14</v>
      </c>
      <c r="AA512" s="1">
        <v>113.83</v>
      </c>
      <c r="AB512" s="1">
        <v>118.85</v>
      </c>
      <c r="AC512" s="1">
        <v>106.95</v>
      </c>
      <c r="AE512" s="1">
        <v>122.51</v>
      </c>
      <c r="AF512" s="1">
        <v>117.89</v>
      </c>
      <c r="AG512" s="1">
        <v>107.59</v>
      </c>
      <c r="AJ512" s="1">
        <v>30</v>
      </c>
      <c r="AN512" s="1">
        <v>3110.7</v>
      </c>
      <c r="AP512" s="1">
        <v>2751.75</v>
      </c>
      <c r="AQ512" s="1">
        <v>2943.98</v>
      </c>
      <c r="AR512" s="1">
        <v>2741.12</v>
      </c>
      <c r="AS512" s="1">
        <v>3117.42</v>
      </c>
      <c r="AT512" s="1">
        <v>3278.34</v>
      </c>
      <c r="AU512" s="1">
        <v>2645.79</v>
      </c>
      <c r="AW512" s="1">
        <v>3044.28</v>
      </c>
      <c r="AX512" s="1">
        <v>108.03</v>
      </c>
      <c r="AY512" s="1">
        <v>2731.25</v>
      </c>
      <c r="AZ512" s="1">
        <v>2885.38</v>
      </c>
      <c r="BA512" s="1">
        <v>113.07</v>
      </c>
      <c r="BB512" s="1">
        <v>125.26</v>
      </c>
      <c r="BC512" s="1">
        <v>121.16</v>
      </c>
      <c r="BD512" s="1">
        <v>122.17</v>
      </c>
      <c r="BE512" s="1">
        <v>114.93</v>
      </c>
      <c r="BF512" s="1">
        <v>116.15</v>
      </c>
      <c r="BG512" s="1">
        <v>122.73</v>
      </c>
      <c r="BH512" s="1">
        <v>107.15</v>
      </c>
      <c r="BI512" s="1">
        <v>118.84</v>
      </c>
      <c r="BJ512" s="1">
        <v>122.55</v>
      </c>
      <c r="BK512" s="1">
        <v>107.45</v>
      </c>
      <c r="BL512" s="1">
        <v>107.26</v>
      </c>
      <c r="BN512" s="1">
        <v>107.03</v>
      </c>
    </row>
    <row r="513" spans="1:66" x14ac:dyDescent="0.3">
      <c r="A513" s="2"/>
      <c r="C513" s="14" t="str">
        <f t="shared" si="8"/>
        <v>20244</v>
      </c>
      <c r="D513" s="3">
        <v>45397</v>
      </c>
      <c r="E513" s="21">
        <v>2054.5100000000002</v>
      </c>
      <c r="F513" s="21">
        <v>2053</v>
      </c>
      <c r="G513" s="21">
        <v>2036.9</v>
      </c>
      <c r="H513" s="21">
        <v>1936.56</v>
      </c>
      <c r="I513" s="21">
        <v>1863.44</v>
      </c>
      <c r="J513" s="21">
        <v>1852.3</v>
      </c>
      <c r="K513" s="21">
        <v>1752.25</v>
      </c>
      <c r="L513" s="21">
        <v>1898.75</v>
      </c>
      <c r="M513" s="21">
        <v>1619.44</v>
      </c>
      <c r="N513" s="21">
        <v>1793.4</v>
      </c>
      <c r="O513" s="21">
        <v>1830.24</v>
      </c>
      <c r="P513" s="21">
        <v>1896.33</v>
      </c>
      <c r="Q513" s="21">
        <v>5170.71</v>
      </c>
      <c r="R513" s="20">
        <v>111.37</v>
      </c>
      <c r="S513" s="20">
        <v>103.29</v>
      </c>
      <c r="T513" s="21">
        <v>111.71</v>
      </c>
      <c r="V513" s="1">
        <v>109.17</v>
      </c>
      <c r="W513" s="1">
        <v>114.37</v>
      </c>
      <c r="X513" s="1">
        <v>118.09</v>
      </c>
      <c r="Y513" s="1">
        <v>110.12</v>
      </c>
      <c r="Z513" s="1">
        <v>110.14</v>
      </c>
      <c r="AA513" s="1">
        <v>112.67</v>
      </c>
      <c r="AB513" s="1">
        <v>118.85</v>
      </c>
      <c r="AC513" s="1">
        <v>107.07</v>
      </c>
      <c r="AE513" s="1">
        <v>121.39</v>
      </c>
      <c r="AF513" s="1">
        <v>118.55</v>
      </c>
      <c r="AG513" s="1">
        <v>107.33</v>
      </c>
      <c r="AI513" s="1">
        <v>45</v>
      </c>
      <c r="AJ513" s="1">
        <v>30</v>
      </c>
      <c r="AN513" s="1">
        <v>3084.4</v>
      </c>
      <c r="AP513" s="1">
        <v>2751.75</v>
      </c>
      <c r="AQ513" s="1">
        <v>2917.89</v>
      </c>
      <c r="AR513" s="1">
        <v>2729.07</v>
      </c>
      <c r="AS513" s="1">
        <v>3117.42</v>
      </c>
      <c r="AT513" s="1">
        <v>3278.34</v>
      </c>
      <c r="AU513" s="1">
        <v>2643.26</v>
      </c>
      <c r="AW513" s="1">
        <v>3044.28</v>
      </c>
      <c r="AX513" s="1">
        <v>108.03</v>
      </c>
      <c r="AY513" s="1">
        <v>2779.45</v>
      </c>
      <c r="AZ513" s="1">
        <v>2885.38</v>
      </c>
      <c r="BA513" s="1">
        <v>113.98</v>
      </c>
      <c r="BB513" s="1">
        <v>123.68</v>
      </c>
      <c r="BC513" s="1">
        <v>117.12</v>
      </c>
      <c r="BD513" s="1">
        <v>120.75</v>
      </c>
      <c r="BE513" s="1">
        <v>114.92</v>
      </c>
      <c r="BF513" s="1">
        <v>116.15</v>
      </c>
      <c r="BG513" s="1">
        <v>122.19</v>
      </c>
      <c r="BH513" s="1">
        <v>107.15</v>
      </c>
      <c r="BI513" s="1">
        <v>118.34</v>
      </c>
      <c r="BJ513" s="1">
        <v>122.53</v>
      </c>
      <c r="BK513" s="1">
        <v>107.12</v>
      </c>
      <c r="BL513" s="1">
        <v>106.51</v>
      </c>
      <c r="BN513" s="1">
        <v>106.37</v>
      </c>
    </row>
    <row r="514" spans="1:66" x14ac:dyDescent="0.3">
      <c r="A514" s="2"/>
      <c r="C514" s="14" t="str">
        <f t="shared" si="8"/>
        <v>20244</v>
      </c>
      <c r="D514" s="3">
        <v>45394</v>
      </c>
      <c r="E514" s="21">
        <v>2056.5</v>
      </c>
      <c r="F514" s="21">
        <v>1964.54</v>
      </c>
      <c r="G514" s="21">
        <v>2031.94</v>
      </c>
      <c r="H514" s="21">
        <v>1914.75</v>
      </c>
      <c r="I514" s="21">
        <v>1843.61</v>
      </c>
      <c r="J514" s="21">
        <v>1838.06</v>
      </c>
      <c r="K514" s="21">
        <v>1759.66</v>
      </c>
      <c r="L514" s="21">
        <v>1888.84</v>
      </c>
      <c r="M514" s="21">
        <v>1619.44</v>
      </c>
      <c r="N514" s="21">
        <v>1809.63</v>
      </c>
      <c r="O514" s="21">
        <v>1823.63</v>
      </c>
      <c r="P514" s="21">
        <v>1803.35</v>
      </c>
      <c r="Q514" s="21">
        <v>5141.3599999999997</v>
      </c>
      <c r="R514" s="20">
        <v>111.66</v>
      </c>
      <c r="S514" s="20">
        <v>103.12</v>
      </c>
      <c r="T514" s="21">
        <v>111.54</v>
      </c>
      <c r="V514" s="1">
        <v>108.94</v>
      </c>
      <c r="W514" s="1">
        <v>113.37</v>
      </c>
      <c r="X514" s="1">
        <v>117.34</v>
      </c>
      <c r="Y514" s="1">
        <v>109.06</v>
      </c>
      <c r="Z514" s="1">
        <v>109.44</v>
      </c>
      <c r="AA514" s="1">
        <v>112.77</v>
      </c>
      <c r="AB514" s="1">
        <v>117.2</v>
      </c>
      <c r="AC514" s="1">
        <v>107.89</v>
      </c>
      <c r="AE514" s="1">
        <v>120.39</v>
      </c>
      <c r="AF514" s="1">
        <v>118.55</v>
      </c>
      <c r="AG514" s="1">
        <v>106.36</v>
      </c>
      <c r="AI514" s="1">
        <v>45</v>
      </c>
      <c r="AJ514" s="1">
        <v>30</v>
      </c>
      <c r="AN514" s="1">
        <v>3084.4</v>
      </c>
      <c r="AP514" s="1">
        <v>2691</v>
      </c>
      <c r="AQ514" s="1">
        <v>2917.89</v>
      </c>
      <c r="AR514" s="1">
        <v>2724.93</v>
      </c>
      <c r="AS514" s="1">
        <v>3117.42</v>
      </c>
      <c r="AT514" s="1">
        <v>3345.43</v>
      </c>
      <c r="AU514" s="1">
        <v>2660.08</v>
      </c>
      <c r="AW514" s="1">
        <v>3044.28</v>
      </c>
      <c r="AX514" s="1">
        <v>106.51</v>
      </c>
      <c r="AY514" s="1">
        <v>2779.45</v>
      </c>
      <c r="BA514" s="1">
        <v>113.01</v>
      </c>
      <c r="BB514" s="1">
        <v>122.62</v>
      </c>
      <c r="BC514" s="1">
        <v>116.51</v>
      </c>
      <c r="BD514" s="1">
        <v>120.18</v>
      </c>
      <c r="BE514" s="1">
        <v>113.92</v>
      </c>
      <c r="BF514" s="1">
        <v>112.69</v>
      </c>
      <c r="BG514" s="1">
        <v>121.54</v>
      </c>
      <c r="BH514" s="1">
        <v>107.93</v>
      </c>
      <c r="BI514" s="1">
        <v>118.34</v>
      </c>
      <c r="BJ514" s="1">
        <v>122.49</v>
      </c>
      <c r="BK514" s="1">
        <v>106.79</v>
      </c>
      <c r="BL514" s="1">
        <v>106.02</v>
      </c>
      <c r="BN514" s="1">
        <v>105.71</v>
      </c>
    </row>
    <row r="515" spans="1:66" x14ac:dyDescent="0.3">
      <c r="A515" s="2"/>
      <c r="C515" s="14" t="str">
        <f t="shared" si="8"/>
        <v>20244</v>
      </c>
      <c r="D515" s="3">
        <v>45393</v>
      </c>
      <c r="E515" s="21">
        <v>2026.66</v>
      </c>
      <c r="F515" s="21">
        <v>1964.54</v>
      </c>
      <c r="G515" s="21">
        <v>2024.51</v>
      </c>
      <c r="H515" s="21">
        <v>1914.75</v>
      </c>
      <c r="I515" s="21">
        <v>1843.61</v>
      </c>
      <c r="J515" s="21">
        <v>1838.06</v>
      </c>
      <c r="K515" s="21">
        <v>1759.66</v>
      </c>
      <c r="L515" s="21">
        <v>1888.84</v>
      </c>
      <c r="M515" s="21">
        <v>1599.72</v>
      </c>
      <c r="N515" s="21">
        <v>1738.4</v>
      </c>
      <c r="O515" s="21">
        <v>1806.18</v>
      </c>
      <c r="P515" s="21">
        <v>1780.47</v>
      </c>
      <c r="Q515" s="21">
        <v>5143.41</v>
      </c>
      <c r="R515" s="20">
        <v>108.24</v>
      </c>
      <c r="S515" s="20">
        <v>102.34</v>
      </c>
      <c r="T515" s="21">
        <v>110.27</v>
      </c>
      <c r="V515" s="1">
        <v>108.44</v>
      </c>
      <c r="W515" s="1">
        <v>112.78</v>
      </c>
      <c r="X515" s="1">
        <v>118.34</v>
      </c>
      <c r="Y515" s="1">
        <v>107.87</v>
      </c>
      <c r="Z515" s="1">
        <v>108.54</v>
      </c>
      <c r="AA515" s="1">
        <v>110.73</v>
      </c>
      <c r="AB515" s="1">
        <v>117.95</v>
      </c>
      <c r="AC515" s="1">
        <v>106.26</v>
      </c>
      <c r="AE515" s="1">
        <v>121.14</v>
      </c>
      <c r="AF515" s="1">
        <v>116.56</v>
      </c>
      <c r="AG515" s="1">
        <v>106.45</v>
      </c>
      <c r="AI515" s="1">
        <v>32.33</v>
      </c>
      <c r="AJ515" s="1">
        <v>30</v>
      </c>
      <c r="AN515" s="1">
        <v>3087.27</v>
      </c>
      <c r="AP515" s="1">
        <v>2691</v>
      </c>
      <c r="AQ515" s="1">
        <v>2917.89</v>
      </c>
      <c r="AR515" s="1">
        <v>2724.93</v>
      </c>
      <c r="AT515" s="1">
        <v>3345.43</v>
      </c>
      <c r="AU515" s="1">
        <v>2660.08</v>
      </c>
      <c r="AW515" s="1">
        <v>3044.28</v>
      </c>
      <c r="AX515" s="1">
        <v>106.5</v>
      </c>
      <c r="AY515" s="1">
        <v>2765.58</v>
      </c>
      <c r="BA515" s="1">
        <v>110.36</v>
      </c>
      <c r="BB515" s="1">
        <v>121.93</v>
      </c>
      <c r="BC515" s="1">
        <v>118.22</v>
      </c>
      <c r="BD515" s="1">
        <v>119.65</v>
      </c>
      <c r="BE515" s="1">
        <v>112.77</v>
      </c>
      <c r="BF515" s="1">
        <v>112.69</v>
      </c>
      <c r="BG515" s="1">
        <v>119.23</v>
      </c>
      <c r="BH515" s="1">
        <v>107.11</v>
      </c>
      <c r="BI515" s="1">
        <v>118.01</v>
      </c>
      <c r="BJ515" s="1">
        <v>118.01</v>
      </c>
      <c r="BK515" s="1">
        <v>105.13</v>
      </c>
      <c r="BL515" s="1">
        <v>104.27</v>
      </c>
      <c r="BN515" s="1">
        <v>103.72</v>
      </c>
    </row>
    <row r="516" spans="1:66" x14ac:dyDescent="0.3">
      <c r="A516" s="2"/>
      <c r="C516" s="14" t="str">
        <f t="shared" si="8"/>
        <v>20244</v>
      </c>
      <c r="D516" s="3">
        <v>45392</v>
      </c>
      <c r="E516" s="21">
        <v>1957.03</v>
      </c>
      <c r="F516" s="21">
        <v>1926.63</v>
      </c>
      <c r="G516" s="21">
        <v>2043.51</v>
      </c>
      <c r="H516" s="21">
        <v>1986.67</v>
      </c>
      <c r="I516" s="21">
        <v>1835.68</v>
      </c>
      <c r="J516" s="21">
        <v>1838.06</v>
      </c>
      <c r="K516" s="21">
        <v>1759.66</v>
      </c>
      <c r="L516" s="21">
        <v>1888.84</v>
      </c>
      <c r="M516" s="21">
        <v>1599.72</v>
      </c>
      <c r="N516" s="21">
        <v>1734.84</v>
      </c>
      <c r="O516" s="21">
        <v>1807.44</v>
      </c>
      <c r="P516" s="21">
        <v>1780.47</v>
      </c>
      <c r="Q516" s="21">
        <v>5337.33</v>
      </c>
      <c r="R516" s="20">
        <v>108.23</v>
      </c>
      <c r="S516" s="20">
        <v>102.45</v>
      </c>
      <c r="T516" s="21">
        <v>110</v>
      </c>
      <c r="V516" s="1">
        <v>108.65</v>
      </c>
      <c r="W516" s="1">
        <v>112.18</v>
      </c>
      <c r="X516" s="1">
        <v>118.34</v>
      </c>
      <c r="Y516" s="1">
        <v>107.87</v>
      </c>
      <c r="Z516" s="1">
        <v>108.44</v>
      </c>
      <c r="AA516" s="1">
        <v>110.84</v>
      </c>
      <c r="AB516" s="1">
        <v>117.95</v>
      </c>
      <c r="AC516" s="1">
        <v>106.26</v>
      </c>
      <c r="AE516" s="1">
        <v>120.74</v>
      </c>
      <c r="AF516" s="1">
        <v>116.56</v>
      </c>
      <c r="AG516" s="1">
        <v>106.33</v>
      </c>
      <c r="AI516" s="1">
        <v>32.33</v>
      </c>
      <c r="AJ516" s="1">
        <v>30</v>
      </c>
      <c r="AN516" s="1">
        <v>3087.27</v>
      </c>
      <c r="AP516" s="1">
        <v>2691</v>
      </c>
      <c r="AQ516" s="1">
        <v>2876.01</v>
      </c>
      <c r="AR516" s="1">
        <v>2716.67</v>
      </c>
      <c r="AS516" s="1">
        <v>2903.88</v>
      </c>
      <c r="AT516" s="1">
        <v>3345.43</v>
      </c>
      <c r="AU516" s="1">
        <v>2660.08</v>
      </c>
      <c r="AW516" s="1">
        <v>3044.28</v>
      </c>
      <c r="AX516" s="1">
        <v>109.21</v>
      </c>
      <c r="AY516" s="1">
        <v>2765.58</v>
      </c>
      <c r="BA516" s="1">
        <v>108.86</v>
      </c>
      <c r="BB516" s="1">
        <v>121.47</v>
      </c>
      <c r="BC516" s="1">
        <v>118.11</v>
      </c>
      <c r="BD516" s="1">
        <v>119.59</v>
      </c>
      <c r="BE516" s="1">
        <v>112.76</v>
      </c>
      <c r="BF516" s="1">
        <v>112.68</v>
      </c>
      <c r="BG516" s="1">
        <v>119.23</v>
      </c>
      <c r="BH516" s="1">
        <v>107.11</v>
      </c>
      <c r="BI516" s="1">
        <v>118.01</v>
      </c>
      <c r="BJ516" s="1">
        <v>118.25</v>
      </c>
      <c r="BK516" s="1">
        <v>106.53</v>
      </c>
      <c r="BL516" s="1">
        <v>105.17</v>
      </c>
      <c r="BN516" s="1">
        <v>105.4</v>
      </c>
    </row>
    <row r="517" spans="1:66" x14ac:dyDescent="0.3">
      <c r="A517" s="2"/>
      <c r="C517" s="14" t="str">
        <f t="shared" si="8"/>
        <v>20244</v>
      </c>
      <c r="D517" s="3">
        <v>45391</v>
      </c>
      <c r="E517" s="21">
        <v>2032.56</v>
      </c>
      <c r="F517" s="21">
        <v>1974.45</v>
      </c>
      <c r="G517" s="21">
        <v>2104.63</v>
      </c>
      <c r="H517" s="21">
        <v>1985.91</v>
      </c>
      <c r="I517" s="21">
        <v>1849.56</v>
      </c>
      <c r="J517" s="21">
        <v>1862.9</v>
      </c>
      <c r="K517" s="21">
        <v>1759.66</v>
      </c>
      <c r="L517" s="21">
        <v>1882.23</v>
      </c>
      <c r="M517" s="21">
        <v>1623.95</v>
      </c>
      <c r="N517" s="21">
        <v>1759.6</v>
      </c>
      <c r="O517" s="21">
        <v>1801.21</v>
      </c>
      <c r="P517" s="21">
        <v>1853.24</v>
      </c>
      <c r="Q517" s="21">
        <v>5155.41</v>
      </c>
      <c r="R517" s="20">
        <v>108.23</v>
      </c>
      <c r="S517" s="20">
        <v>103.54</v>
      </c>
      <c r="T517" s="21">
        <v>110.24</v>
      </c>
      <c r="V517" s="1">
        <v>108.69</v>
      </c>
      <c r="W517" s="1">
        <v>113.26</v>
      </c>
      <c r="X517" s="1">
        <v>118.52</v>
      </c>
      <c r="Y517" s="1">
        <v>108.93</v>
      </c>
      <c r="Z517" s="1">
        <v>109.61</v>
      </c>
      <c r="AA517" s="1">
        <v>110.2</v>
      </c>
      <c r="AB517" s="1">
        <v>117.08</v>
      </c>
      <c r="AC517" s="1">
        <v>107.26</v>
      </c>
      <c r="AE517" s="1">
        <v>120.72</v>
      </c>
      <c r="AF517" s="1">
        <v>117.56</v>
      </c>
      <c r="AG517" s="1">
        <v>106.58</v>
      </c>
      <c r="AI517" s="1">
        <v>32.33</v>
      </c>
      <c r="AJ517" s="1">
        <v>30</v>
      </c>
      <c r="AN517" s="1">
        <v>3073.22</v>
      </c>
      <c r="AQ517" s="1">
        <v>2885.38</v>
      </c>
      <c r="AR517" s="1">
        <v>2716.67</v>
      </c>
      <c r="AS517" s="1">
        <v>2903.88</v>
      </c>
      <c r="AU517" s="1">
        <v>2643.68</v>
      </c>
      <c r="AW517" s="1">
        <v>3044.28</v>
      </c>
      <c r="AX517" s="1">
        <v>109.2</v>
      </c>
      <c r="AZ517" s="1">
        <v>2663.43</v>
      </c>
      <c r="BA517" s="1">
        <v>108.71</v>
      </c>
      <c r="BB517" s="1">
        <v>121.69</v>
      </c>
      <c r="BC517" s="1">
        <v>118.15</v>
      </c>
      <c r="BD517" s="1">
        <v>120.45</v>
      </c>
      <c r="BE517" s="1">
        <v>113.17</v>
      </c>
      <c r="BF517" s="1">
        <v>112.68</v>
      </c>
      <c r="BG517" s="1">
        <v>119.34</v>
      </c>
      <c r="BH517" s="1">
        <v>107.43</v>
      </c>
      <c r="BI517" s="1">
        <v>117.84</v>
      </c>
      <c r="BJ517" s="1">
        <v>117.98</v>
      </c>
      <c r="BK517" s="1">
        <v>105.79</v>
      </c>
      <c r="BL517" s="1">
        <v>105.19</v>
      </c>
      <c r="BN517" s="1">
        <v>104.49</v>
      </c>
    </row>
    <row r="518" spans="1:66" x14ac:dyDescent="0.3">
      <c r="A518" s="2"/>
      <c r="C518" s="14" t="str">
        <f t="shared" ref="C518:C581" si="9">YEAR(D518)&amp;MONTH(D518)</f>
        <v>20244</v>
      </c>
      <c r="D518" s="3">
        <v>45390</v>
      </c>
      <c r="E518" s="21">
        <v>2044.5</v>
      </c>
      <c r="F518" s="21">
        <v>2015.72</v>
      </c>
      <c r="G518" s="21">
        <v>2104.63</v>
      </c>
      <c r="H518" s="21">
        <v>1982.86</v>
      </c>
      <c r="I518" s="21">
        <v>1841.63</v>
      </c>
      <c r="J518" s="21">
        <v>1862.9</v>
      </c>
      <c r="K518" s="21">
        <v>1753.02</v>
      </c>
      <c r="L518" s="21">
        <v>1882.23</v>
      </c>
      <c r="M518" s="21">
        <v>1623.95</v>
      </c>
      <c r="N518" s="21">
        <v>1737.32</v>
      </c>
      <c r="O518" s="21">
        <v>1799.35</v>
      </c>
      <c r="P518" s="21">
        <v>1853.24</v>
      </c>
      <c r="Q518" s="21">
        <v>5199.2</v>
      </c>
      <c r="R518" s="20">
        <v>109.22</v>
      </c>
      <c r="S518" s="20">
        <v>103.46</v>
      </c>
      <c r="T518" s="21">
        <v>111.19</v>
      </c>
      <c r="V518" s="1">
        <v>108.69</v>
      </c>
      <c r="W518" s="1">
        <v>113.48</v>
      </c>
      <c r="X518" s="1">
        <v>118.52</v>
      </c>
      <c r="Y518" s="1">
        <v>109.86</v>
      </c>
      <c r="Z518" s="1">
        <v>110.14</v>
      </c>
      <c r="AA518" s="1">
        <v>111.81</v>
      </c>
      <c r="AB518" s="1">
        <v>117.29</v>
      </c>
      <c r="AC518" s="1">
        <v>108.34</v>
      </c>
      <c r="AE518" s="1">
        <v>119.79</v>
      </c>
      <c r="AF518" s="1">
        <v>117.56</v>
      </c>
      <c r="AG518" s="1">
        <v>106.37</v>
      </c>
      <c r="AI518" s="1">
        <v>7</v>
      </c>
      <c r="AJ518" s="1">
        <v>30</v>
      </c>
      <c r="AN518" s="1">
        <v>3092.05</v>
      </c>
      <c r="AR518" s="1">
        <v>2751.87</v>
      </c>
      <c r="AS518" s="1">
        <v>2927.98</v>
      </c>
      <c r="AU518" s="1">
        <v>2661.75</v>
      </c>
      <c r="AX518" s="1">
        <v>107.6</v>
      </c>
      <c r="AY518" s="1">
        <v>2723.96</v>
      </c>
      <c r="AZ518" s="1">
        <v>2663.43</v>
      </c>
      <c r="BA518" s="1">
        <v>110.05</v>
      </c>
      <c r="BB518" s="1">
        <v>121.42</v>
      </c>
      <c r="BC518" s="1">
        <v>119.04</v>
      </c>
      <c r="BD518" s="1">
        <v>120.31</v>
      </c>
      <c r="BE518" s="1">
        <v>114.87</v>
      </c>
      <c r="BF518" s="1">
        <v>113.38</v>
      </c>
      <c r="BG518" s="1">
        <v>119.34</v>
      </c>
      <c r="BH518" s="1">
        <v>107.57</v>
      </c>
      <c r="BI518" s="1">
        <v>117.84</v>
      </c>
      <c r="BJ518" s="1">
        <v>117.96</v>
      </c>
      <c r="BK518" s="1">
        <v>106.45</v>
      </c>
      <c r="BL518" s="1">
        <v>106.27</v>
      </c>
      <c r="BN518" s="1">
        <v>105.81</v>
      </c>
    </row>
    <row r="519" spans="1:66" x14ac:dyDescent="0.3">
      <c r="A519" s="2"/>
      <c r="C519" s="14" t="str">
        <f t="shared" si="9"/>
        <v>20244</v>
      </c>
      <c r="D519" s="3">
        <v>45387</v>
      </c>
      <c r="E519" s="21">
        <v>2044.5</v>
      </c>
      <c r="F519" s="21">
        <v>2029.46</v>
      </c>
      <c r="G519" s="21">
        <v>2104.63</v>
      </c>
      <c r="H519" s="21">
        <v>1953.03</v>
      </c>
      <c r="I519" s="21">
        <v>1837.67</v>
      </c>
      <c r="J519" s="21">
        <v>1845.03</v>
      </c>
      <c r="K519" s="21">
        <v>1753.02</v>
      </c>
      <c r="L519" s="21">
        <v>1942</v>
      </c>
      <c r="M519" s="21">
        <v>1623.95</v>
      </c>
      <c r="N519" s="21">
        <v>1727.35</v>
      </c>
      <c r="O519" s="21">
        <v>1814.4</v>
      </c>
      <c r="P519" s="21">
        <v>1853.24</v>
      </c>
      <c r="Q519" s="21">
        <v>5219.0200000000004</v>
      </c>
      <c r="R519" s="20">
        <v>109.21</v>
      </c>
      <c r="S519" s="20">
        <v>102.11</v>
      </c>
      <c r="T519" s="21">
        <v>110.83</v>
      </c>
      <c r="V519" s="1">
        <v>108.85</v>
      </c>
      <c r="W519" s="1">
        <v>113.14</v>
      </c>
      <c r="X519" s="1">
        <v>118.18</v>
      </c>
      <c r="Y519" s="1">
        <v>109.12</v>
      </c>
      <c r="Z519" s="1">
        <v>109.13</v>
      </c>
      <c r="AA519" s="1">
        <v>111.73</v>
      </c>
      <c r="AB519" s="1">
        <v>117.07</v>
      </c>
      <c r="AC519" s="1">
        <v>108.26</v>
      </c>
      <c r="AE519" s="1">
        <v>120.83</v>
      </c>
      <c r="AF519" s="1">
        <v>116.4</v>
      </c>
      <c r="AG519" s="1">
        <v>105.92</v>
      </c>
      <c r="AI519" s="1">
        <v>7</v>
      </c>
      <c r="AN519" s="1">
        <v>3176.58</v>
      </c>
      <c r="AP519" s="1">
        <v>2925</v>
      </c>
      <c r="AQ519" s="1">
        <v>2928.26</v>
      </c>
      <c r="AR519" s="1">
        <v>2804.67</v>
      </c>
      <c r="AS519" s="1">
        <v>2927.98</v>
      </c>
      <c r="AT519" s="1">
        <v>2437.64</v>
      </c>
      <c r="AU519" s="1">
        <v>2616.77</v>
      </c>
      <c r="AV519" s="1">
        <v>30</v>
      </c>
      <c r="AW519" s="1">
        <v>2940.89</v>
      </c>
      <c r="AX519" s="1">
        <v>108.1</v>
      </c>
      <c r="AY519" s="1">
        <v>2721.16</v>
      </c>
      <c r="AZ519" s="1">
        <v>2663.43</v>
      </c>
      <c r="BA519" s="1">
        <v>109.1</v>
      </c>
      <c r="BB519" s="1">
        <v>121.22</v>
      </c>
      <c r="BC519" s="1">
        <v>119.13</v>
      </c>
      <c r="BD519" s="1">
        <v>120.25</v>
      </c>
      <c r="BE519" s="1">
        <v>114.78</v>
      </c>
      <c r="BF519" s="1">
        <v>115.15</v>
      </c>
      <c r="BG519" s="1">
        <v>118.95</v>
      </c>
      <c r="BH519" s="1">
        <v>108.92</v>
      </c>
      <c r="BI519" s="1">
        <v>117.84</v>
      </c>
      <c r="BJ519" s="1">
        <v>119.27</v>
      </c>
      <c r="BK519" s="1">
        <v>107.72</v>
      </c>
      <c r="BL519" s="1">
        <v>105.77</v>
      </c>
      <c r="BN519" s="1">
        <v>105.81</v>
      </c>
    </row>
    <row r="520" spans="1:66" x14ac:dyDescent="0.3">
      <c r="A520" s="2"/>
      <c r="C520" s="14" t="str">
        <f t="shared" si="9"/>
        <v>20244</v>
      </c>
      <c r="D520" s="3">
        <v>45386</v>
      </c>
      <c r="E520" s="21">
        <v>2028.58</v>
      </c>
      <c r="F520" s="21">
        <v>2029.46</v>
      </c>
      <c r="G520" s="21">
        <v>2104.63</v>
      </c>
      <c r="H520" s="21">
        <v>1950.74</v>
      </c>
      <c r="I520" s="21">
        <v>1837.67</v>
      </c>
      <c r="J520" s="21">
        <v>1846.69</v>
      </c>
      <c r="K520" s="21">
        <v>1753.02</v>
      </c>
      <c r="L520" s="21">
        <v>1942</v>
      </c>
      <c r="M520" s="21">
        <v>1623.95</v>
      </c>
      <c r="N520" s="21">
        <v>1716.34</v>
      </c>
      <c r="O520" s="21">
        <v>1826.69</v>
      </c>
      <c r="P520" s="21">
        <v>1853.24</v>
      </c>
      <c r="Q520" s="21">
        <v>5233.08</v>
      </c>
      <c r="R520" s="20">
        <v>108.51</v>
      </c>
      <c r="S520" s="20">
        <v>101.68</v>
      </c>
      <c r="T520" s="21">
        <v>109.84</v>
      </c>
      <c r="V520" s="1">
        <v>109.06</v>
      </c>
      <c r="W520" s="1">
        <v>113.06</v>
      </c>
      <c r="X520" s="1">
        <v>116.59</v>
      </c>
      <c r="Y520" s="1">
        <v>107.87</v>
      </c>
      <c r="Z520" s="1">
        <v>108.33</v>
      </c>
      <c r="AA520" s="1">
        <v>111.09</v>
      </c>
      <c r="AB520" s="1">
        <v>116.88</v>
      </c>
      <c r="AC520" s="1">
        <v>109.01</v>
      </c>
      <c r="AE520" s="1">
        <v>119.49</v>
      </c>
      <c r="AF520" s="1">
        <v>116.73</v>
      </c>
      <c r="AG520" s="1">
        <v>105.6</v>
      </c>
      <c r="AP520" s="1">
        <v>2925</v>
      </c>
      <c r="AQ520" s="1">
        <v>2928.26</v>
      </c>
      <c r="AR520" s="1">
        <v>2804.67</v>
      </c>
      <c r="AS520" s="1">
        <v>2927.98</v>
      </c>
      <c r="AT520" s="1">
        <v>2437.64</v>
      </c>
      <c r="AU520" s="1">
        <v>2616.77</v>
      </c>
      <c r="AV520" s="1">
        <v>30</v>
      </c>
      <c r="AW520" s="1">
        <v>2940.89</v>
      </c>
      <c r="AX520" s="1">
        <v>107.66</v>
      </c>
      <c r="AY520" s="1">
        <v>2721.16</v>
      </c>
      <c r="AZ520" s="1">
        <v>2663.43</v>
      </c>
      <c r="BA520" s="1">
        <v>111.51</v>
      </c>
      <c r="BB520" s="1">
        <v>120.74</v>
      </c>
      <c r="BC520" s="1">
        <v>116.95</v>
      </c>
      <c r="BD520" s="1">
        <v>119.97</v>
      </c>
      <c r="BE520" s="1">
        <v>113.82</v>
      </c>
      <c r="BF520" s="1">
        <v>114.82</v>
      </c>
      <c r="BG520" s="1">
        <v>118.95</v>
      </c>
      <c r="BH520" s="1">
        <v>109.39</v>
      </c>
      <c r="BI520" s="1">
        <v>116.68</v>
      </c>
      <c r="BJ520" s="1">
        <v>119.26</v>
      </c>
      <c r="BK520" s="1">
        <v>106.39</v>
      </c>
      <c r="BL520" s="1">
        <v>104.27</v>
      </c>
      <c r="BN520" s="1">
        <v>103.82</v>
      </c>
    </row>
    <row r="521" spans="1:66" x14ac:dyDescent="0.3">
      <c r="A521" s="2"/>
      <c r="C521" s="14" t="str">
        <f t="shared" si="9"/>
        <v>20244</v>
      </c>
      <c r="D521" s="3">
        <v>45385</v>
      </c>
      <c r="E521" s="21">
        <v>2040.52</v>
      </c>
      <c r="F521" s="21">
        <v>2011.22</v>
      </c>
      <c r="G521" s="21">
        <v>2104.63</v>
      </c>
      <c r="H521" s="21">
        <v>1918.53</v>
      </c>
      <c r="I521" s="21">
        <v>1845.6</v>
      </c>
      <c r="J521" s="21">
        <v>1846.69</v>
      </c>
      <c r="K521" s="21">
        <v>1762.99</v>
      </c>
      <c r="L521" s="21">
        <v>1942</v>
      </c>
      <c r="M521" s="21">
        <v>1630.52</v>
      </c>
      <c r="N521" s="21">
        <v>1718.56</v>
      </c>
      <c r="O521" s="21">
        <v>1830.79</v>
      </c>
      <c r="P521" s="21">
        <v>1873.89</v>
      </c>
      <c r="Q521" s="21">
        <v>5201.18</v>
      </c>
      <c r="R521" s="20">
        <v>108.51</v>
      </c>
      <c r="S521" s="20">
        <v>101.97</v>
      </c>
      <c r="T521" s="21">
        <v>109.21</v>
      </c>
      <c r="V521" s="1">
        <v>109.31</v>
      </c>
      <c r="W521" s="1">
        <v>112.64</v>
      </c>
      <c r="X521" s="1">
        <v>116.47</v>
      </c>
      <c r="Y521" s="1">
        <v>107.87</v>
      </c>
      <c r="Z521" s="1">
        <v>108.34</v>
      </c>
      <c r="AA521" s="1">
        <v>111.09</v>
      </c>
      <c r="AB521" s="1">
        <v>116.52</v>
      </c>
      <c r="AC521" s="1">
        <v>108.76</v>
      </c>
      <c r="AE521" s="1">
        <v>119.66</v>
      </c>
      <c r="AF521" s="1">
        <v>116.73</v>
      </c>
      <c r="AG521" s="1">
        <v>106.09</v>
      </c>
      <c r="AN521" s="1">
        <v>3010.48</v>
      </c>
      <c r="AP521" s="1">
        <v>2925</v>
      </c>
      <c r="AQ521" s="1">
        <v>2928.26</v>
      </c>
      <c r="AR521" s="1">
        <v>2726.48</v>
      </c>
      <c r="AS521" s="1">
        <v>2937.54</v>
      </c>
      <c r="AT521" s="1">
        <v>2437.64</v>
      </c>
      <c r="AU521" s="1">
        <v>2616.77</v>
      </c>
      <c r="AV521" s="1">
        <v>30</v>
      </c>
      <c r="AW521" s="1">
        <v>3046.13</v>
      </c>
      <c r="AX521" s="1">
        <v>107.65</v>
      </c>
      <c r="AY521" s="1">
        <v>2721.16</v>
      </c>
      <c r="AZ521" s="1">
        <v>2663.43</v>
      </c>
      <c r="BA521" s="1">
        <v>111.32</v>
      </c>
      <c r="BB521" s="1">
        <v>122.12</v>
      </c>
      <c r="BC521" s="1">
        <v>117.81</v>
      </c>
      <c r="BD521" s="1">
        <v>120.02</v>
      </c>
      <c r="BE521" s="1">
        <v>113.81</v>
      </c>
      <c r="BF521" s="1">
        <v>115.49</v>
      </c>
      <c r="BG521" s="1">
        <v>119.15</v>
      </c>
      <c r="BH521" s="1">
        <v>109.3</v>
      </c>
      <c r="BI521" s="1">
        <v>116.68</v>
      </c>
      <c r="BJ521" s="1">
        <v>119.25</v>
      </c>
      <c r="BK521" s="1">
        <v>106.39</v>
      </c>
      <c r="BL521" s="1">
        <v>104.27</v>
      </c>
      <c r="BN521" s="1">
        <v>103.82</v>
      </c>
    </row>
    <row r="522" spans="1:66" x14ac:dyDescent="0.3">
      <c r="A522" s="2"/>
      <c r="C522" s="14" t="str">
        <f t="shared" si="9"/>
        <v>20244</v>
      </c>
      <c r="D522" s="3">
        <v>45384</v>
      </c>
      <c r="E522" s="21">
        <v>2040.52</v>
      </c>
      <c r="F522" s="21">
        <v>2011.22</v>
      </c>
      <c r="G522" s="21">
        <v>2104.63</v>
      </c>
      <c r="H522" s="21">
        <v>1904.88</v>
      </c>
      <c r="I522" s="21">
        <v>1845.6</v>
      </c>
      <c r="J522" s="21">
        <v>1860.02</v>
      </c>
      <c r="K522" s="21">
        <v>1762.99</v>
      </c>
      <c r="L522" s="21">
        <v>1909.04</v>
      </c>
      <c r="M522" s="21">
        <v>1630.52</v>
      </c>
      <c r="N522" s="21">
        <v>1721.6</v>
      </c>
      <c r="O522" s="21">
        <v>1824.66</v>
      </c>
      <c r="P522" s="21">
        <v>1873.89</v>
      </c>
      <c r="Q522" s="21">
        <v>5251.18</v>
      </c>
      <c r="R522" s="20">
        <v>108.5</v>
      </c>
      <c r="S522" s="20">
        <v>101.97</v>
      </c>
      <c r="T522" s="21">
        <v>109.2</v>
      </c>
      <c r="V522" s="1">
        <v>108.49</v>
      </c>
      <c r="W522" s="1">
        <v>112.81</v>
      </c>
      <c r="X522" s="1">
        <v>116.47</v>
      </c>
      <c r="Y522" s="1">
        <v>107.87</v>
      </c>
      <c r="Z522" s="1">
        <v>108.34</v>
      </c>
      <c r="AA522" s="1">
        <v>111.03</v>
      </c>
      <c r="AB522" s="1">
        <v>116.41</v>
      </c>
      <c r="AC522" s="1">
        <v>108.12</v>
      </c>
      <c r="AE522" s="1">
        <v>119.65</v>
      </c>
      <c r="AF522" s="1">
        <v>116.73</v>
      </c>
      <c r="AG522" s="1">
        <v>106.07</v>
      </c>
      <c r="AN522" s="1">
        <v>3010.48</v>
      </c>
      <c r="AP522" s="1">
        <v>2925</v>
      </c>
      <c r="AQ522" s="1">
        <v>2928.26</v>
      </c>
      <c r="AR522" s="1">
        <v>2726.48</v>
      </c>
      <c r="AS522" s="1">
        <v>2957.51</v>
      </c>
      <c r="AT522" s="1">
        <v>2437.64</v>
      </c>
      <c r="AU522" s="1">
        <v>2585.2399999999998</v>
      </c>
      <c r="AV522" s="1">
        <v>30</v>
      </c>
      <c r="AW522" s="1">
        <v>3046.13</v>
      </c>
      <c r="AX522" s="1">
        <v>109.6</v>
      </c>
      <c r="AY522" s="1">
        <v>2721.16</v>
      </c>
      <c r="BA522" s="1">
        <v>111.41</v>
      </c>
      <c r="BB522" s="1">
        <v>122.25</v>
      </c>
      <c r="BC522" s="1">
        <v>118.02</v>
      </c>
      <c r="BD522" s="1">
        <v>119.27</v>
      </c>
      <c r="BE522" s="1">
        <v>113.51</v>
      </c>
      <c r="BF522" s="1">
        <v>115.49</v>
      </c>
      <c r="BG522" s="1">
        <v>119.15</v>
      </c>
      <c r="BH522" s="1">
        <v>107.23</v>
      </c>
      <c r="BI522" s="1">
        <v>116.68</v>
      </c>
      <c r="BJ522" s="1">
        <v>119.31</v>
      </c>
      <c r="BK522" s="1">
        <v>106.39</v>
      </c>
      <c r="BL522" s="1">
        <v>104.27</v>
      </c>
      <c r="BN522" s="1">
        <v>103.82</v>
      </c>
    </row>
    <row r="523" spans="1:66" x14ac:dyDescent="0.3">
      <c r="A523" s="2"/>
      <c r="C523" s="14" t="str">
        <f t="shared" si="9"/>
        <v>20244</v>
      </c>
      <c r="D523" s="3">
        <v>45383</v>
      </c>
      <c r="E523" s="21">
        <v>2040.52</v>
      </c>
      <c r="F523" s="21">
        <v>2025.9</v>
      </c>
      <c r="G523" s="21">
        <v>2104.63</v>
      </c>
      <c r="H523" s="21">
        <v>1913.55</v>
      </c>
      <c r="I523" s="21">
        <v>1837.67</v>
      </c>
      <c r="J523" s="21">
        <v>1840.02</v>
      </c>
      <c r="K523" s="21">
        <v>1924.11</v>
      </c>
      <c r="L523" s="21">
        <v>1935.39</v>
      </c>
      <c r="M523" s="21">
        <v>1623.95</v>
      </c>
      <c r="N523" s="21">
        <v>1702.54</v>
      </c>
      <c r="O523" s="21">
        <v>1785.2</v>
      </c>
      <c r="P523" s="21">
        <v>1896.33</v>
      </c>
      <c r="Q523" s="21">
        <v>5156.49</v>
      </c>
      <c r="R523" s="20">
        <v>107.93</v>
      </c>
      <c r="S523" s="20">
        <v>102.26</v>
      </c>
      <c r="T523" s="21">
        <v>108.87</v>
      </c>
      <c r="V523" s="1">
        <v>108.44</v>
      </c>
      <c r="W523" s="1">
        <v>111.98</v>
      </c>
      <c r="X523" s="1">
        <v>115.52</v>
      </c>
      <c r="Y523" s="1">
        <v>107.75</v>
      </c>
      <c r="Z523" s="1">
        <v>107.95</v>
      </c>
      <c r="AA523" s="1">
        <v>110.61</v>
      </c>
      <c r="AB523" s="1">
        <v>116.24</v>
      </c>
      <c r="AC523" s="1">
        <v>108.59</v>
      </c>
      <c r="AE523" s="1">
        <v>118.65</v>
      </c>
      <c r="AF523" s="1">
        <v>116.73</v>
      </c>
      <c r="AG523" s="1">
        <v>105.88</v>
      </c>
      <c r="AN523" s="1">
        <v>3010.48</v>
      </c>
      <c r="AP523" s="1">
        <v>2925</v>
      </c>
      <c r="AQ523" s="1">
        <v>2917.66</v>
      </c>
      <c r="AR523" s="1">
        <v>2648.29</v>
      </c>
      <c r="AS523" s="1">
        <v>2948.82</v>
      </c>
      <c r="AT523" s="1">
        <v>2437.64</v>
      </c>
      <c r="AU523" s="1">
        <v>2616.41</v>
      </c>
      <c r="AV523" s="1">
        <v>30</v>
      </c>
      <c r="AW523" s="1">
        <v>3046.13</v>
      </c>
      <c r="AX523" s="1">
        <v>108.84</v>
      </c>
      <c r="AY523" s="1">
        <v>2711.35</v>
      </c>
      <c r="AZ523" s="1">
        <v>2885.38</v>
      </c>
      <c r="BA523" s="1">
        <v>111.08</v>
      </c>
      <c r="BB523" s="1">
        <v>121.65</v>
      </c>
      <c r="BC523" s="1">
        <v>116.48</v>
      </c>
      <c r="BD523" s="1">
        <v>118.7</v>
      </c>
      <c r="BE523" s="1">
        <v>113.46</v>
      </c>
      <c r="BF523" s="1">
        <v>111.94</v>
      </c>
      <c r="BG523" s="1">
        <v>118.82</v>
      </c>
      <c r="BH523" s="1">
        <v>109.17</v>
      </c>
      <c r="BI523" s="1">
        <v>115.68</v>
      </c>
      <c r="BJ523" s="1">
        <v>118.05</v>
      </c>
      <c r="BK523" s="1">
        <v>106.06</v>
      </c>
      <c r="BL523" s="1">
        <v>104.02</v>
      </c>
      <c r="BN523" s="1">
        <v>103.16</v>
      </c>
    </row>
    <row r="524" spans="1:66" x14ac:dyDescent="0.3">
      <c r="A524" s="2"/>
      <c r="C524" s="14" t="str">
        <f t="shared" si="9"/>
        <v>20243</v>
      </c>
      <c r="D524" s="3">
        <v>45379</v>
      </c>
      <c r="E524" s="21">
        <v>1978.82</v>
      </c>
      <c r="F524" s="21">
        <v>2012.06</v>
      </c>
      <c r="G524" s="21">
        <v>2105.5100000000002</v>
      </c>
      <c r="H524" s="21">
        <v>1823.96</v>
      </c>
      <c r="I524" s="21">
        <v>1838.44</v>
      </c>
      <c r="J524" s="21">
        <v>1861.17</v>
      </c>
      <c r="K524" s="21">
        <v>1924.11</v>
      </c>
      <c r="L524" s="21">
        <v>1935.92</v>
      </c>
      <c r="M524" s="21">
        <v>1630.45</v>
      </c>
      <c r="N524" s="21">
        <v>1683.42</v>
      </c>
      <c r="O524" s="21">
        <v>1804.24</v>
      </c>
      <c r="P524" s="21">
        <v>1896.52</v>
      </c>
      <c r="Q524" s="21">
        <v>5192.41</v>
      </c>
      <c r="R524" s="20">
        <v>107.73</v>
      </c>
      <c r="S524" s="20">
        <v>102.19</v>
      </c>
      <c r="T524" s="21">
        <v>108.78</v>
      </c>
      <c r="V524" s="1">
        <v>108.45</v>
      </c>
      <c r="W524" s="1">
        <v>111.82</v>
      </c>
      <c r="X524" s="1">
        <v>115.3</v>
      </c>
      <c r="Y524" s="1">
        <v>106.87</v>
      </c>
      <c r="Z524" s="1">
        <v>107.34</v>
      </c>
      <c r="AA524" s="1">
        <v>110.42</v>
      </c>
      <c r="AB524" s="1">
        <v>114.97</v>
      </c>
      <c r="AC524" s="1">
        <v>107.93</v>
      </c>
      <c r="AE524" s="1">
        <v>118.91</v>
      </c>
      <c r="AF524" s="1">
        <v>115.69</v>
      </c>
      <c r="AG524" s="1">
        <v>105.77</v>
      </c>
      <c r="AN524" s="1">
        <v>3009.27</v>
      </c>
      <c r="AQ524" s="1">
        <v>2949.77</v>
      </c>
      <c r="AR524" s="1">
        <v>2647.23</v>
      </c>
      <c r="AS524" s="1">
        <v>2945.36</v>
      </c>
      <c r="AU524" s="1">
        <v>2627.4</v>
      </c>
      <c r="AV524" s="1">
        <v>30</v>
      </c>
      <c r="AW524" s="1">
        <v>3017.5</v>
      </c>
      <c r="AX524" s="1">
        <v>108.81</v>
      </c>
      <c r="AY524" s="1">
        <v>2687.57</v>
      </c>
      <c r="AZ524" s="1">
        <v>2884.22</v>
      </c>
      <c r="BA524" s="1">
        <v>111.11</v>
      </c>
      <c r="BB524" s="1">
        <v>120.47</v>
      </c>
      <c r="BC524" s="1">
        <v>116.18</v>
      </c>
      <c r="BD524" s="1">
        <v>118.4</v>
      </c>
      <c r="BE524" s="1">
        <v>112.75</v>
      </c>
      <c r="BF524" s="1">
        <v>112.79</v>
      </c>
      <c r="BG524" s="1">
        <v>118.83</v>
      </c>
      <c r="BH524" s="1">
        <v>108.25</v>
      </c>
      <c r="BI524" s="1">
        <v>115.09</v>
      </c>
      <c r="BJ524" s="1">
        <v>118.49</v>
      </c>
      <c r="BK524" s="1">
        <v>105.74</v>
      </c>
      <c r="BL524" s="1">
        <v>103.28</v>
      </c>
      <c r="BN524" s="1">
        <v>102.85</v>
      </c>
    </row>
    <row r="525" spans="1:66" x14ac:dyDescent="0.3">
      <c r="A525" s="2"/>
      <c r="C525" s="14" t="str">
        <f t="shared" si="9"/>
        <v>20243</v>
      </c>
      <c r="D525" s="3">
        <v>45378</v>
      </c>
      <c r="E525" s="21">
        <v>1981.31</v>
      </c>
      <c r="F525" s="21">
        <v>2030.32</v>
      </c>
      <c r="G525" s="21">
        <v>2105.5100000000002</v>
      </c>
      <c r="H525" s="21">
        <v>1833.91</v>
      </c>
      <c r="I525" s="21">
        <v>1858.27</v>
      </c>
      <c r="J525" s="21">
        <v>1861.17</v>
      </c>
      <c r="K525" s="21">
        <v>1922.99</v>
      </c>
      <c r="L525" s="21">
        <v>1930.97</v>
      </c>
      <c r="M525" s="21">
        <v>1653.45</v>
      </c>
      <c r="N525" s="21">
        <v>1689.04</v>
      </c>
      <c r="O525" s="21">
        <v>1829.64</v>
      </c>
      <c r="P525" s="21">
        <v>1896.52</v>
      </c>
      <c r="Q525" s="21">
        <v>5192.41</v>
      </c>
      <c r="R525" s="20">
        <v>107.19</v>
      </c>
      <c r="S525" s="20">
        <v>101.79</v>
      </c>
      <c r="T525" s="21">
        <v>108.77</v>
      </c>
      <c r="V525" s="1">
        <v>108.45</v>
      </c>
      <c r="W525" s="1">
        <v>111.77</v>
      </c>
      <c r="X525" s="1">
        <v>114.36</v>
      </c>
      <c r="Y525" s="1">
        <v>106.87</v>
      </c>
      <c r="Z525" s="1">
        <v>107.25</v>
      </c>
      <c r="AA525" s="1">
        <v>110.54</v>
      </c>
      <c r="AB525" s="1">
        <v>114.59</v>
      </c>
      <c r="AC525" s="1">
        <v>107.93</v>
      </c>
      <c r="AE525" s="1">
        <v>118.17</v>
      </c>
      <c r="AF525" s="1">
        <v>115.45</v>
      </c>
      <c r="AG525" s="1">
        <v>106.91</v>
      </c>
      <c r="AQ525" s="1">
        <v>2949.77</v>
      </c>
      <c r="AS525" s="1">
        <v>2932.12</v>
      </c>
      <c r="AU525" s="1">
        <v>2627.4</v>
      </c>
      <c r="AX525" s="1">
        <v>108.81</v>
      </c>
      <c r="AY525" s="1">
        <v>2687.57</v>
      </c>
      <c r="AZ525" s="1">
        <v>2884.22</v>
      </c>
      <c r="BA525" s="1">
        <v>110.35</v>
      </c>
      <c r="BB525" s="1">
        <v>121.24</v>
      </c>
      <c r="BC525" s="1">
        <v>117.1</v>
      </c>
      <c r="BD525" s="1">
        <v>119.23</v>
      </c>
      <c r="BE525" s="1">
        <v>113.08</v>
      </c>
      <c r="BF525" s="1">
        <v>111.22</v>
      </c>
      <c r="BG525" s="1">
        <v>119.33</v>
      </c>
      <c r="BH525" s="1">
        <v>108.25</v>
      </c>
      <c r="BI525" s="1">
        <v>115.09</v>
      </c>
      <c r="BJ525" s="1">
        <v>118.48</v>
      </c>
      <c r="BK525" s="1">
        <v>105.07</v>
      </c>
      <c r="BL525" s="1">
        <v>102.78</v>
      </c>
      <c r="BN525" s="1">
        <v>102.19</v>
      </c>
    </row>
    <row r="526" spans="1:66" x14ac:dyDescent="0.3">
      <c r="A526" s="2"/>
      <c r="C526" s="14" t="str">
        <f t="shared" si="9"/>
        <v>20243</v>
      </c>
      <c r="D526" s="3">
        <v>45377</v>
      </c>
      <c r="E526" s="21">
        <v>1981.31</v>
      </c>
      <c r="F526" s="21">
        <v>2012.06</v>
      </c>
      <c r="G526" s="21">
        <v>2105.5100000000002</v>
      </c>
      <c r="H526" s="21">
        <v>1848.67</v>
      </c>
      <c r="I526" s="21">
        <v>1844.39</v>
      </c>
      <c r="J526" s="21">
        <v>1866.17</v>
      </c>
      <c r="K526" s="21">
        <v>1919.64</v>
      </c>
      <c r="L526" s="21">
        <v>1881.11</v>
      </c>
      <c r="M526" s="21">
        <v>1653.45</v>
      </c>
      <c r="N526" s="21">
        <v>1671.96</v>
      </c>
      <c r="O526" s="21">
        <v>1796.23</v>
      </c>
      <c r="P526" s="21">
        <v>1896.52</v>
      </c>
      <c r="Q526" s="21">
        <v>5112.41</v>
      </c>
      <c r="R526" s="20">
        <v>107.18</v>
      </c>
      <c r="S526" s="20">
        <v>102.45</v>
      </c>
      <c r="T526" s="21">
        <v>109.06</v>
      </c>
      <c r="V526" s="1">
        <v>108.45</v>
      </c>
      <c r="W526" s="1">
        <v>111.94</v>
      </c>
      <c r="X526" s="1">
        <v>113.48</v>
      </c>
      <c r="Y526" s="1">
        <v>106.86</v>
      </c>
      <c r="Z526" s="1">
        <v>107.25</v>
      </c>
      <c r="AA526" s="1">
        <v>110.39</v>
      </c>
      <c r="AB526" s="1">
        <v>113.72</v>
      </c>
      <c r="AC526" s="1">
        <v>108.26</v>
      </c>
      <c r="AE526" s="1">
        <v>117.85</v>
      </c>
      <c r="AF526" s="1">
        <v>115.45</v>
      </c>
      <c r="AG526" s="1">
        <v>107.19</v>
      </c>
      <c r="AI526" s="1">
        <v>7</v>
      </c>
      <c r="AN526" s="1">
        <v>2697.57</v>
      </c>
      <c r="AQ526" s="1">
        <v>2949.77</v>
      </c>
      <c r="AS526" s="1">
        <v>2939.69</v>
      </c>
      <c r="AU526" s="1">
        <v>2627.4</v>
      </c>
      <c r="AX526" s="1">
        <v>108.8</v>
      </c>
      <c r="AY526" s="1">
        <v>2646.56</v>
      </c>
      <c r="AZ526" s="1">
        <v>2884.22</v>
      </c>
      <c r="BA526" s="1">
        <v>109.97</v>
      </c>
      <c r="BB526" s="1">
        <v>121.77</v>
      </c>
      <c r="BC526" s="1">
        <v>117.58</v>
      </c>
      <c r="BD526" s="1">
        <v>119.11</v>
      </c>
      <c r="BE526" s="1">
        <v>113.07</v>
      </c>
      <c r="BF526" s="1">
        <v>111.21</v>
      </c>
      <c r="BG526" s="1">
        <v>119.21</v>
      </c>
      <c r="BH526" s="1">
        <v>108.5</v>
      </c>
      <c r="BI526" s="1">
        <v>115.19</v>
      </c>
      <c r="BJ526" s="1">
        <v>118.47</v>
      </c>
      <c r="BK526" s="1">
        <v>104.64</v>
      </c>
      <c r="BL526" s="1">
        <v>102.78</v>
      </c>
      <c r="BN526" s="1">
        <v>102.19</v>
      </c>
    </row>
    <row r="527" spans="1:66" x14ac:dyDescent="0.3">
      <c r="A527" s="2"/>
      <c r="C527" s="14" t="str">
        <f t="shared" si="9"/>
        <v>20243</v>
      </c>
      <c r="D527" s="3">
        <v>45376</v>
      </c>
      <c r="E527" s="21">
        <v>2053.12</v>
      </c>
      <c r="F527" s="21">
        <v>2071.63</v>
      </c>
      <c r="G527" s="21">
        <v>2138.5700000000002</v>
      </c>
      <c r="H527" s="21">
        <v>1863.55</v>
      </c>
      <c r="I527" s="21">
        <v>1844.39</v>
      </c>
      <c r="J527" s="21">
        <v>1861.51</v>
      </c>
      <c r="K527" s="21">
        <v>1909.58</v>
      </c>
      <c r="L527" s="21">
        <v>1881.11</v>
      </c>
      <c r="M527" s="21">
        <v>1660.02</v>
      </c>
      <c r="N527" s="21">
        <v>1700.22</v>
      </c>
      <c r="O527" s="21">
        <v>1815.82</v>
      </c>
      <c r="P527" s="21">
        <v>1875.08</v>
      </c>
      <c r="Q527" s="21">
        <v>5108.4399999999996</v>
      </c>
      <c r="R527" s="20">
        <v>107.68</v>
      </c>
      <c r="S527" s="20">
        <v>102.45</v>
      </c>
      <c r="T527" s="21">
        <v>109.05</v>
      </c>
      <c r="V527" s="1">
        <v>108.21</v>
      </c>
      <c r="W527" s="1">
        <v>112.27</v>
      </c>
      <c r="X527" s="1">
        <v>113.48</v>
      </c>
      <c r="Y527" s="1">
        <v>106.87</v>
      </c>
      <c r="Z527" s="1">
        <v>107.35</v>
      </c>
      <c r="AA527" s="1">
        <v>110.7</v>
      </c>
      <c r="AB527" s="1">
        <v>113.31</v>
      </c>
      <c r="AC527" s="1">
        <v>107.93</v>
      </c>
      <c r="AE527" s="1">
        <v>117.44</v>
      </c>
      <c r="AF527" s="1">
        <v>115.45</v>
      </c>
      <c r="AG527" s="1">
        <v>106.15</v>
      </c>
      <c r="AI527" s="1">
        <v>7</v>
      </c>
      <c r="AN527" s="1">
        <v>2697.57</v>
      </c>
      <c r="AP527" s="1">
        <v>2916.79</v>
      </c>
      <c r="AQ527" s="1">
        <v>2949.77</v>
      </c>
      <c r="AS527" s="1">
        <v>2939.69</v>
      </c>
      <c r="AU527" s="1">
        <v>2654.8</v>
      </c>
      <c r="AX527" s="1">
        <v>108.72</v>
      </c>
      <c r="AY527" s="1">
        <v>2646.56</v>
      </c>
      <c r="AZ527" s="1">
        <v>2884.22</v>
      </c>
      <c r="BA527" s="1">
        <v>108.77</v>
      </c>
      <c r="BB527" s="1">
        <v>121.83</v>
      </c>
      <c r="BC527" s="1">
        <v>116.59</v>
      </c>
      <c r="BD527" s="1">
        <v>118.78</v>
      </c>
      <c r="BE527" s="1">
        <v>114.17</v>
      </c>
      <c r="BF527" s="1">
        <v>112.13</v>
      </c>
      <c r="BG527" s="1">
        <v>118.26</v>
      </c>
      <c r="BH527" s="1">
        <v>108.25</v>
      </c>
      <c r="BI527" s="1">
        <v>114.59</v>
      </c>
      <c r="BJ527" s="1">
        <v>118.65</v>
      </c>
      <c r="BK527" s="1">
        <v>104.64</v>
      </c>
      <c r="BL527" s="1">
        <v>102.78</v>
      </c>
      <c r="BN527" s="1">
        <v>102.19</v>
      </c>
    </row>
    <row r="528" spans="1:66" x14ac:dyDescent="0.3">
      <c r="A528" s="2"/>
      <c r="C528" s="14" t="str">
        <f t="shared" si="9"/>
        <v>20243</v>
      </c>
      <c r="D528" s="3">
        <v>45373</v>
      </c>
      <c r="E528" s="21">
        <v>2088.84</v>
      </c>
      <c r="F528" s="21">
        <v>2156.29</v>
      </c>
      <c r="G528" s="21">
        <v>2188.15</v>
      </c>
      <c r="H528" s="21">
        <v>1891.26</v>
      </c>
      <c r="I528" s="21">
        <v>1840.42</v>
      </c>
      <c r="J528" s="21">
        <v>1878.43</v>
      </c>
      <c r="K528" s="21">
        <v>1796.51</v>
      </c>
      <c r="L528" s="21">
        <v>1869.59</v>
      </c>
      <c r="M528" s="21">
        <v>1660.02</v>
      </c>
      <c r="N528" s="21">
        <v>1711.69</v>
      </c>
      <c r="O528" s="21">
        <v>1843.12</v>
      </c>
      <c r="P528" s="21">
        <v>1885.06</v>
      </c>
      <c r="Q528" s="21">
        <v>5116.6099999999997</v>
      </c>
      <c r="R528" s="20">
        <v>106.84</v>
      </c>
      <c r="S528" s="20">
        <v>102.29</v>
      </c>
      <c r="T528" s="21">
        <v>108.69</v>
      </c>
      <c r="V528" s="1">
        <v>107.84</v>
      </c>
      <c r="W528" s="1">
        <v>113.12</v>
      </c>
      <c r="X528" s="1">
        <v>113.48</v>
      </c>
      <c r="Y528" s="1">
        <v>106.87</v>
      </c>
      <c r="Z528" s="1">
        <v>107.34</v>
      </c>
      <c r="AA528" s="1">
        <v>109.9</v>
      </c>
      <c r="AB528" s="1">
        <v>112.64</v>
      </c>
      <c r="AC528" s="1">
        <v>108.59</v>
      </c>
      <c r="AE528" s="1">
        <v>118.42</v>
      </c>
      <c r="AF528" s="1">
        <v>115.45</v>
      </c>
      <c r="AG528" s="1">
        <v>105.25</v>
      </c>
      <c r="AI528" s="1">
        <v>7</v>
      </c>
      <c r="AN528" s="1">
        <v>2780.61</v>
      </c>
      <c r="AP528" s="1">
        <v>2921.14</v>
      </c>
      <c r="AT528" s="1">
        <v>2960.68</v>
      </c>
      <c r="AU528" s="1">
        <v>2622.02</v>
      </c>
      <c r="AX528" s="1">
        <v>106.05</v>
      </c>
      <c r="AY528" s="1">
        <v>2693.14</v>
      </c>
      <c r="AZ528" s="1">
        <v>2884.22</v>
      </c>
      <c r="BA528" s="1">
        <v>108.77</v>
      </c>
      <c r="BB528" s="1">
        <v>121.4</v>
      </c>
      <c r="BC528" s="1">
        <v>117.93</v>
      </c>
      <c r="BD528" s="1">
        <v>118.14</v>
      </c>
      <c r="BE528" s="1">
        <v>113.36</v>
      </c>
      <c r="BF528" s="1">
        <v>108.68</v>
      </c>
      <c r="BG528" s="1">
        <v>117.57</v>
      </c>
      <c r="BH528" s="1">
        <v>108.75</v>
      </c>
      <c r="BI528" s="1">
        <v>114.52</v>
      </c>
      <c r="BJ528" s="1">
        <v>118.61</v>
      </c>
      <c r="BK528" s="1">
        <v>104.14</v>
      </c>
      <c r="BL528" s="1">
        <v>102.78</v>
      </c>
      <c r="BN528" s="1">
        <v>102.19</v>
      </c>
    </row>
    <row r="529" spans="1:66" x14ac:dyDescent="0.3">
      <c r="A529" s="2"/>
      <c r="C529" s="14" t="str">
        <f t="shared" si="9"/>
        <v>20243</v>
      </c>
      <c r="D529" s="3">
        <v>45372</v>
      </c>
      <c r="E529" s="21">
        <v>2096.1</v>
      </c>
      <c r="F529" s="21">
        <v>2132.77</v>
      </c>
      <c r="G529" s="21">
        <v>2187.29</v>
      </c>
      <c r="H529" s="21">
        <v>1889.82</v>
      </c>
      <c r="I529" s="21">
        <v>1799.06</v>
      </c>
      <c r="J529" s="21">
        <v>1878.03</v>
      </c>
      <c r="K529" s="21">
        <v>1909.07</v>
      </c>
      <c r="L529" s="21">
        <v>1878.97</v>
      </c>
      <c r="M529" s="21">
        <v>1659.61</v>
      </c>
      <c r="N529" s="21">
        <v>1721.91</v>
      </c>
      <c r="O529" s="21">
        <v>1842.04</v>
      </c>
      <c r="P529" s="21">
        <v>1884.82</v>
      </c>
      <c r="Q529" s="21">
        <v>5147.88</v>
      </c>
      <c r="R529" s="20">
        <v>110.08</v>
      </c>
      <c r="S529" s="20">
        <v>102.53</v>
      </c>
      <c r="T529" s="21">
        <v>108.44</v>
      </c>
      <c r="V529" s="1">
        <v>107.84</v>
      </c>
      <c r="W529" s="1">
        <v>111.26</v>
      </c>
      <c r="X529" s="1">
        <v>113.35</v>
      </c>
      <c r="Y529" s="1">
        <v>106.82</v>
      </c>
      <c r="Z529" s="1">
        <v>106.64</v>
      </c>
      <c r="AA529" s="1">
        <v>111.56</v>
      </c>
      <c r="AB529" s="1">
        <v>112.71</v>
      </c>
      <c r="AC529" s="1">
        <v>108.59</v>
      </c>
      <c r="AE529" s="1">
        <v>118.16</v>
      </c>
      <c r="AF529" s="1">
        <v>114.88</v>
      </c>
      <c r="AG529" s="1">
        <v>106.78</v>
      </c>
      <c r="AJ529" s="1">
        <v>30</v>
      </c>
      <c r="AL529" s="1">
        <v>30</v>
      </c>
      <c r="AP529" s="1">
        <v>2921.14</v>
      </c>
      <c r="AR529" s="1">
        <v>2716.67</v>
      </c>
      <c r="AS529" s="1">
        <v>2839.91</v>
      </c>
      <c r="AT529" s="1">
        <v>2910.8</v>
      </c>
      <c r="AX529" s="1">
        <v>106.67</v>
      </c>
      <c r="AY529" s="1">
        <v>2695.64</v>
      </c>
      <c r="AZ529" s="1">
        <v>2880.4</v>
      </c>
      <c r="BA529" s="1">
        <v>106.8</v>
      </c>
      <c r="BB529" s="1">
        <v>120.91</v>
      </c>
      <c r="BC529" s="1">
        <v>118.14</v>
      </c>
      <c r="BD529" s="1">
        <v>118.86</v>
      </c>
      <c r="BE529" s="1">
        <v>114.12</v>
      </c>
      <c r="BF529" s="1">
        <v>113.31</v>
      </c>
      <c r="BG529" s="1">
        <v>116.95</v>
      </c>
      <c r="BH529" s="1">
        <v>108.61</v>
      </c>
      <c r="BI529" s="1">
        <v>114.51</v>
      </c>
      <c r="BJ529" s="1">
        <v>118.55</v>
      </c>
      <c r="BK529" s="1">
        <v>104.13</v>
      </c>
      <c r="BL529" s="1">
        <v>102.77</v>
      </c>
      <c r="BN529" s="1">
        <v>102.16</v>
      </c>
    </row>
    <row r="530" spans="1:66" x14ac:dyDescent="0.3">
      <c r="A530" s="2"/>
      <c r="C530" s="14" t="str">
        <f t="shared" si="9"/>
        <v>20243</v>
      </c>
      <c r="D530" s="3">
        <v>45371</v>
      </c>
      <c r="E530" s="21">
        <v>2088.14</v>
      </c>
      <c r="F530" s="21">
        <v>2132.77</v>
      </c>
      <c r="G530" s="21">
        <v>2187.29</v>
      </c>
      <c r="H530" s="21">
        <v>1846.51</v>
      </c>
      <c r="I530" s="21">
        <v>1835.74</v>
      </c>
      <c r="J530" s="21">
        <v>1878.03</v>
      </c>
      <c r="K530" s="21">
        <v>1909.07</v>
      </c>
      <c r="L530" s="21">
        <v>1878.97</v>
      </c>
      <c r="M530" s="21">
        <v>1643.18</v>
      </c>
      <c r="N530" s="21">
        <v>1720.99</v>
      </c>
      <c r="O530" s="21">
        <v>1847.5</v>
      </c>
      <c r="P530" s="21">
        <v>1884.82</v>
      </c>
      <c r="Q530" s="21">
        <v>5147.88</v>
      </c>
      <c r="R530" s="20">
        <v>108.24</v>
      </c>
      <c r="S530" s="20">
        <v>101.19</v>
      </c>
      <c r="T530" s="21">
        <v>108.18</v>
      </c>
      <c r="V530" s="1">
        <v>107.34</v>
      </c>
      <c r="W530" s="1">
        <v>110.98</v>
      </c>
      <c r="X530" s="1">
        <v>112.08</v>
      </c>
      <c r="Y530" s="1">
        <v>105.87</v>
      </c>
      <c r="Z530" s="1">
        <v>106.34</v>
      </c>
      <c r="AA530" s="1">
        <v>109.99</v>
      </c>
      <c r="AB530" s="1">
        <v>111.52</v>
      </c>
      <c r="AC530" s="1">
        <v>107.59</v>
      </c>
      <c r="AE530" s="1">
        <v>114.15</v>
      </c>
      <c r="AF530" s="1">
        <v>114.88</v>
      </c>
      <c r="AG530" s="1">
        <v>105.67</v>
      </c>
      <c r="AI530" s="1">
        <v>7</v>
      </c>
      <c r="AJ530" s="1">
        <v>30</v>
      </c>
      <c r="AL530" s="1">
        <v>30</v>
      </c>
      <c r="AN530" s="1">
        <v>2954</v>
      </c>
      <c r="AP530" s="1">
        <v>2921.14</v>
      </c>
      <c r="AR530" s="1">
        <v>2716.67</v>
      </c>
      <c r="AS530" s="1">
        <v>2839.91</v>
      </c>
      <c r="AU530" s="1">
        <v>2688.58</v>
      </c>
      <c r="AX530" s="1">
        <v>106.66</v>
      </c>
      <c r="AY530" s="1">
        <v>2685.95</v>
      </c>
      <c r="AZ530" s="1">
        <v>2832.87</v>
      </c>
      <c r="BA530" s="1">
        <v>107.34</v>
      </c>
      <c r="BB530" s="1">
        <v>120.17</v>
      </c>
      <c r="BC530" s="1">
        <v>116.21</v>
      </c>
      <c r="BD530" s="1">
        <v>118.1</v>
      </c>
      <c r="BE530" s="1">
        <v>114.24</v>
      </c>
      <c r="BF530" s="1">
        <v>113.06</v>
      </c>
      <c r="BG530" s="1">
        <v>116.95</v>
      </c>
      <c r="BH530" s="1">
        <v>107.36</v>
      </c>
      <c r="BI530" s="1">
        <v>113.68</v>
      </c>
      <c r="BJ530" s="1">
        <v>118.54</v>
      </c>
      <c r="BK530" s="1">
        <v>103.47</v>
      </c>
      <c r="BL530" s="1">
        <v>101.78</v>
      </c>
      <c r="BN530" s="1">
        <v>101.17</v>
      </c>
    </row>
    <row r="531" spans="1:66" x14ac:dyDescent="0.3">
      <c r="A531" s="2"/>
      <c r="C531" s="14" t="str">
        <f t="shared" si="9"/>
        <v>20243</v>
      </c>
      <c r="D531" s="3">
        <v>45370</v>
      </c>
      <c r="E531" s="21">
        <v>2092.12</v>
      </c>
      <c r="F531" s="21">
        <v>2155.4499999999998</v>
      </c>
      <c r="G531" s="21">
        <v>2187.29</v>
      </c>
      <c r="H531" s="21">
        <v>1920.95</v>
      </c>
      <c r="I531" s="21">
        <v>1845.65</v>
      </c>
      <c r="J531" s="21">
        <v>1878.03</v>
      </c>
      <c r="K531" s="21">
        <v>1909.07</v>
      </c>
      <c r="L531" s="21">
        <v>1872.36</v>
      </c>
      <c r="M531" s="21">
        <v>1643.18</v>
      </c>
      <c r="N531" s="21">
        <v>1722.38</v>
      </c>
      <c r="O531" s="21">
        <v>1863.78</v>
      </c>
      <c r="P531" s="21">
        <v>1884.82</v>
      </c>
      <c r="Q531" s="21">
        <v>5099.88</v>
      </c>
      <c r="R531" s="20">
        <v>109.08</v>
      </c>
      <c r="S531" s="20">
        <v>101.04</v>
      </c>
      <c r="T531" s="21">
        <v>107.74</v>
      </c>
      <c r="V531" s="1">
        <v>106.37</v>
      </c>
      <c r="W531" s="1">
        <v>110.32</v>
      </c>
      <c r="X531" s="1">
        <v>111.97</v>
      </c>
      <c r="Y531" s="1">
        <v>105.87</v>
      </c>
      <c r="Z531" s="1">
        <v>106.14</v>
      </c>
      <c r="AA531" s="1">
        <v>109.79</v>
      </c>
      <c r="AB531" s="1">
        <v>111.52</v>
      </c>
      <c r="AC531" s="1">
        <v>105.55</v>
      </c>
      <c r="AE531" s="1">
        <v>113.75</v>
      </c>
      <c r="AF531" s="1">
        <v>114.88</v>
      </c>
      <c r="AG531" s="1">
        <v>105.21</v>
      </c>
      <c r="AJ531" s="1">
        <v>30</v>
      </c>
      <c r="AL531" s="1">
        <v>30</v>
      </c>
      <c r="AP531" s="1">
        <v>2921.14</v>
      </c>
      <c r="AQ531" s="1">
        <v>3316.59</v>
      </c>
      <c r="AR531" s="1">
        <v>2716.67</v>
      </c>
      <c r="AS531" s="1">
        <v>2865.97</v>
      </c>
      <c r="AT531" s="1">
        <v>3198.05</v>
      </c>
      <c r="AU531" s="1">
        <v>2643.43</v>
      </c>
      <c r="AX531" s="1">
        <v>106.23</v>
      </c>
      <c r="AY531" s="1">
        <v>2731.76</v>
      </c>
      <c r="AZ531" s="1">
        <v>2840.2</v>
      </c>
      <c r="BA531" s="1">
        <v>107.13</v>
      </c>
      <c r="BB531" s="1">
        <v>120.33</v>
      </c>
      <c r="BC531" s="1">
        <v>114.77</v>
      </c>
      <c r="BD531" s="1">
        <v>117.24</v>
      </c>
      <c r="BE531" s="1">
        <v>113.49</v>
      </c>
      <c r="BF531" s="1">
        <v>112.69</v>
      </c>
      <c r="BG531" s="1">
        <v>116.76</v>
      </c>
      <c r="BH531" s="1">
        <v>104.17</v>
      </c>
      <c r="BI531" s="1">
        <v>113.18</v>
      </c>
      <c r="BJ531" s="1">
        <v>116.17</v>
      </c>
      <c r="BK531" s="1">
        <v>103.47</v>
      </c>
      <c r="BL531" s="1">
        <v>101.78</v>
      </c>
      <c r="BN531" s="1">
        <v>101.17</v>
      </c>
    </row>
    <row r="532" spans="1:66" x14ac:dyDescent="0.3">
      <c r="A532" s="2"/>
      <c r="C532" s="14" t="str">
        <f t="shared" si="9"/>
        <v>20243</v>
      </c>
      <c r="D532" s="3">
        <v>45369</v>
      </c>
      <c r="E532" s="21">
        <v>2098.09</v>
      </c>
      <c r="F532" s="21">
        <v>2132.77</v>
      </c>
      <c r="G532" s="21">
        <v>2187.29</v>
      </c>
      <c r="H532" s="21">
        <v>1923.23</v>
      </c>
      <c r="I532" s="21">
        <v>1845.65</v>
      </c>
      <c r="J532" s="21">
        <v>1859.3</v>
      </c>
      <c r="K532" s="21">
        <v>1873</v>
      </c>
      <c r="L532" s="21">
        <v>1872.36</v>
      </c>
      <c r="M532" s="21">
        <v>1623.38</v>
      </c>
      <c r="N532" s="21">
        <v>1719.16</v>
      </c>
      <c r="O532" s="21">
        <v>1861.31</v>
      </c>
      <c r="P532" s="21">
        <v>1823.66</v>
      </c>
      <c r="Q532" s="21">
        <v>5199.7</v>
      </c>
      <c r="R532" s="20">
        <v>109.08</v>
      </c>
      <c r="S532" s="20">
        <v>100.89</v>
      </c>
      <c r="T532" s="21">
        <v>107.3</v>
      </c>
      <c r="V532" s="1">
        <v>105.93</v>
      </c>
      <c r="W532" s="1">
        <v>109.65</v>
      </c>
      <c r="X532" s="1">
        <v>112.08</v>
      </c>
      <c r="Y532" s="1">
        <v>105.8</v>
      </c>
      <c r="Z532" s="1">
        <v>105.64</v>
      </c>
      <c r="AA532" s="1">
        <v>109.73</v>
      </c>
      <c r="AB532" s="1">
        <v>111.52</v>
      </c>
      <c r="AC532" s="1">
        <v>105.64</v>
      </c>
      <c r="AE532" s="1">
        <v>114.54</v>
      </c>
      <c r="AF532" s="1">
        <v>114.64</v>
      </c>
      <c r="AG532" s="1">
        <v>105.2</v>
      </c>
      <c r="AI532" s="1">
        <v>7</v>
      </c>
      <c r="AJ532" s="1">
        <v>30</v>
      </c>
      <c r="AL532" s="1">
        <v>30</v>
      </c>
      <c r="AN532" s="1">
        <v>2929.35</v>
      </c>
      <c r="AQ532" s="1">
        <v>3316.59</v>
      </c>
      <c r="AR532" s="1">
        <v>2716.67</v>
      </c>
      <c r="AS532" s="1">
        <v>2865.97</v>
      </c>
      <c r="AT532" s="1">
        <v>3198.05</v>
      </c>
      <c r="AU532" s="1">
        <v>2646.35</v>
      </c>
      <c r="AW532" s="1">
        <v>2888.23</v>
      </c>
      <c r="AX532" s="1">
        <v>105.11</v>
      </c>
      <c r="AY532" s="1">
        <v>2731.76</v>
      </c>
      <c r="AZ532" s="1">
        <v>2850.14</v>
      </c>
      <c r="BA532" s="1">
        <v>108.12</v>
      </c>
      <c r="BB532" s="1">
        <v>120.03</v>
      </c>
      <c r="BC532" s="1">
        <v>115</v>
      </c>
      <c r="BD532" s="1">
        <v>116.63</v>
      </c>
      <c r="BE532" s="1">
        <v>113.49</v>
      </c>
      <c r="BF532" s="1">
        <v>112.56</v>
      </c>
      <c r="BG532" s="1">
        <v>116.95</v>
      </c>
      <c r="BH532" s="1">
        <v>104.75</v>
      </c>
      <c r="BI532" s="1">
        <v>113.68</v>
      </c>
      <c r="BJ532" s="1">
        <v>115.58</v>
      </c>
      <c r="BK532" s="1">
        <v>102.8</v>
      </c>
      <c r="BL532" s="1">
        <v>101.78</v>
      </c>
      <c r="BN532" s="1">
        <v>101.17</v>
      </c>
    </row>
    <row r="533" spans="1:66" x14ac:dyDescent="0.3">
      <c r="A533" s="2"/>
      <c r="C533" s="14" t="str">
        <f t="shared" si="9"/>
        <v>20243</v>
      </c>
      <c r="D533" s="3">
        <v>45366</v>
      </c>
      <c r="E533" s="21">
        <v>2100.08</v>
      </c>
      <c r="F533" s="21">
        <v>2132.77</v>
      </c>
      <c r="G533" s="21">
        <v>2187.29</v>
      </c>
      <c r="H533" s="21">
        <v>1923.66</v>
      </c>
      <c r="I533" s="21">
        <v>1885.3</v>
      </c>
      <c r="J533" s="21">
        <v>1875.63</v>
      </c>
      <c r="K533" s="21">
        <v>1909.07</v>
      </c>
      <c r="L533" s="21">
        <v>1872.36</v>
      </c>
      <c r="M533" s="21">
        <v>1638.74</v>
      </c>
      <c r="N533" s="21">
        <v>1725.9</v>
      </c>
      <c r="O533" s="21">
        <v>1867.55</v>
      </c>
      <c r="P533" s="21">
        <v>1823.66</v>
      </c>
      <c r="Q533" s="21">
        <v>5231.3100000000004</v>
      </c>
      <c r="R533" s="20">
        <v>108.38</v>
      </c>
      <c r="S533" s="20">
        <v>100.78</v>
      </c>
      <c r="T533" s="21">
        <v>106.53</v>
      </c>
      <c r="V533" s="1">
        <v>105.73</v>
      </c>
      <c r="W533" s="1">
        <v>109.65</v>
      </c>
      <c r="X533" s="1">
        <v>111.35</v>
      </c>
      <c r="Y533" s="1">
        <v>105.07</v>
      </c>
      <c r="Z533" s="1">
        <v>105.14</v>
      </c>
      <c r="AA533" s="1">
        <v>108.67</v>
      </c>
      <c r="AB533" s="1">
        <v>110.3</v>
      </c>
      <c r="AC533" s="1">
        <v>105.93</v>
      </c>
      <c r="AE533" s="1">
        <v>117.15</v>
      </c>
      <c r="AF533" s="1">
        <v>114.73</v>
      </c>
      <c r="AG533" s="1">
        <v>105.17</v>
      </c>
      <c r="AJ533" s="1">
        <v>30</v>
      </c>
      <c r="AL533" s="1">
        <v>30</v>
      </c>
      <c r="AN533" s="1">
        <v>2946.56</v>
      </c>
      <c r="AQ533" s="1">
        <v>3316.59</v>
      </c>
      <c r="AR533" s="1">
        <v>2716.67</v>
      </c>
      <c r="AS533" s="1">
        <v>2865.97</v>
      </c>
      <c r="AT533" s="1">
        <v>3213.18</v>
      </c>
      <c r="AU533" s="1">
        <v>2646.35</v>
      </c>
      <c r="AW533" s="1">
        <v>2854.47</v>
      </c>
      <c r="AX533" s="1">
        <v>104.89</v>
      </c>
      <c r="AY533" s="1">
        <v>2640.32</v>
      </c>
      <c r="AZ533" s="1">
        <v>2850.14</v>
      </c>
      <c r="BA533" s="1">
        <v>107.99</v>
      </c>
      <c r="BB533" s="1">
        <v>120.27</v>
      </c>
      <c r="BC533" s="1">
        <v>114.87</v>
      </c>
      <c r="BD533" s="1">
        <v>117.34</v>
      </c>
      <c r="BE533" s="1">
        <v>112.07</v>
      </c>
      <c r="BF533" s="1">
        <v>112.08</v>
      </c>
      <c r="BG533" s="1">
        <v>116.36</v>
      </c>
      <c r="BH533" s="1">
        <v>105.26</v>
      </c>
      <c r="BI533" s="1">
        <v>111.64</v>
      </c>
      <c r="BJ533" s="1">
        <v>115.18</v>
      </c>
      <c r="BK533" s="1">
        <v>102.14</v>
      </c>
      <c r="BL533" s="1">
        <v>100.28</v>
      </c>
      <c r="BN533" s="1">
        <v>99.85</v>
      </c>
    </row>
    <row r="534" spans="1:66" x14ac:dyDescent="0.3">
      <c r="A534" s="2"/>
      <c r="C534" s="14" t="str">
        <f t="shared" si="9"/>
        <v>20243</v>
      </c>
      <c r="D534" s="3">
        <v>45365</v>
      </c>
      <c r="E534" s="21">
        <v>2115.9899999999998</v>
      </c>
      <c r="F534" s="21">
        <v>2132.77</v>
      </c>
      <c r="G534" s="21">
        <v>2187.29</v>
      </c>
      <c r="H534" s="21">
        <v>1907.89</v>
      </c>
      <c r="I534" s="21">
        <v>1885.3</v>
      </c>
      <c r="J534" s="21">
        <v>1875.63</v>
      </c>
      <c r="K534" s="21">
        <v>1909.07</v>
      </c>
      <c r="L534" s="21">
        <v>1872.36</v>
      </c>
      <c r="M534" s="21">
        <v>1669.46</v>
      </c>
      <c r="N534" s="21">
        <v>1720.53</v>
      </c>
      <c r="O534" s="21">
        <v>1872.83</v>
      </c>
      <c r="P534" s="21">
        <v>1823.66</v>
      </c>
      <c r="Q534" s="21">
        <v>5167.9799999999996</v>
      </c>
      <c r="R534" s="20">
        <v>108.42</v>
      </c>
      <c r="S534" s="20">
        <v>101.12</v>
      </c>
      <c r="T534" s="21">
        <v>107.1</v>
      </c>
      <c r="V534" s="1">
        <v>105.51</v>
      </c>
      <c r="W534" s="1">
        <v>109.65</v>
      </c>
      <c r="X534" s="1">
        <v>109.73</v>
      </c>
      <c r="Y534" s="1">
        <v>104.87</v>
      </c>
      <c r="Z534" s="1">
        <v>105.13</v>
      </c>
      <c r="AA534" s="1">
        <v>109.18</v>
      </c>
      <c r="AB534" s="1">
        <v>109.59</v>
      </c>
      <c r="AC534" s="1">
        <v>106.26</v>
      </c>
      <c r="AE534" s="1">
        <v>115.16</v>
      </c>
      <c r="AF534" s="1">
        <v>114.64</v>
      </c>
      <c r="AG534" s="1">
        <v>106.2</v>
      </c>
      <c r="AJ534" s="1">
        <v>30</v>
      </c>
      <c r="AL534" s="1">
        <v>30</v>
      </c>
      <c r="AN534" s="1">
        <v>2946.56</v>
      </c>
      <c r="AR534" s="1">
        <v>2721.47</v>
      </c>
      <c r="AS534" s="1">
        <v>2835.87</v>
      </c>
      <c r="AT534" s="1">
        <v>3213.18</v>
      </c>
      <c r="AU534" s="1">
        <v>2646.35</v>
      </c>
      <c r="AW534" s="1">
        <v>2854.47</v>
      </c>
      <c r="AX534" s="1">
        <v>106.22</v>
      </c>
      <c r="AY534" s="1">
        <v>2640.32</v>
      </c>
      <c r="AZ534" s="1">
        <v>2840</v>
      </c>
      <c r="BA534" s="1">
        <v>107.71</v>
      </c>
      <c r="BB534" s="1">
        <v>120.07</v>
      </c>
      <c r="BC534" s="1">
        <v>112.49</v>
      </c>
      <c r="BD534" s="1">
        <v>117.31</v>
      </c>
      <c r="BE534" s="1">
        <v>112.59</v>
      </c>
      <c r="BF534" s="1">
        <v>111.57</v>
      </c>
      <c r="BG534" s="1">
        <v>116.45</v>
      </c>
      <c r="BH534" s="1">
        <v>105.63</v>
      </c>
      <c r="BI534" s="1">
        <v>111.24</v>
      </c>
      <c r="BJ534" s="1">
        <v>115.18</v>
      </c>
      <c r="BK534" s="1">
        <v>102.81</v>
      </c>
      <c r="BL534" s="1">
        <v>100.28</v>
      </c>
      <c r="BN534" s="1">
        <v>99.85</v>
      </c>
    </row>
    <row r="535" spans="1:66" x14ac:dyDescent="0.3">
      <c r="A535" s="2"/>
      <c r="C535" s="14" t="str">
        <f t="shared" si="9"/>
        <v>20243</v>
      </c>
      <c r="D535" s="3">
        <v>45364</v>
      </c>
      <c r="E535" s="21">
        <v>2094.11</v>
      </c>
      <c r="F535" s="21">
        <v>2132.77</v>
      </c>
      <c r="G535" s="21">
        <v>2187.29</v>
      </c>
      <c r="H535" s="21">
        <v>1907.89</v>
      </c>
      <c r="I535" s="21">
        <v>1885.3</v>
      </c>
      <c r="J535" s="21">
        <v>1854.14</v>
      </c>
      <c r="K535" s="21">
        <v>1909.07</v>
      </c>
      <c r="L535" s="21">
        <v>1905.55</v>
      </c>
      <c r="M535" s="21">
        <v>1699.74</v>
      </c>
      <c r="N535" s="21">
        <v>1704.68</v>
      </c>
      <c r="O535" s="21">
        <v>1877.03</v>
      </c>
      <c r="P535" s="21">
        <v>1846.94</v>
      </c>
      <c r="Q535" s="21">
        <v>5134.9799999999996</v>
      </c>
      <c r="R535" s="20">
        <v>107.08</v>
      </c>
      <c r="S535" s="20">
        <v>100.95</v>
      </c>
      <c r="T535" s="21">
        <v>107.08</v>
      </c>
      <c r="V535" s="1">
        <v>104.82</v>
      </c>
      <c r="W535" s="1">
        <v>108.82</v>
      </c>
      <c r="X535" s="1">
        <v>109.48</v>
      </c>
      <c r="Y535" s="1">
        <v>104.87</v>
      </c>
      <c r="Z535" s="1">
        <v>105.14</v>
      </c>
      <c r="AA535" s="1">
        <v>108.1</v>
      </c>
      <c r="AB535" s="1">
        <v>109.08</v>
      </c>
      <c r="AC535" s="1">
        <v>105.59</v>
      </c>
      <c r="AE535" s="1">
        <v>115.16</v>
      </c>
      <c r="AF535" s="1">
        <v>112.16</v>
      </c>
      <c r="AG535" s="1">
        <v>103.87</v>
      </c>
      <c r="AI535" s="1">
        <v>7</v>
      </c>
      <c r="AJ535" s="1">
        <v>30</v>
      </c>
      <c r="AL535" s="1">
        <v>30</v>
      </c>
      <c r="AN535" s="1">
        <v>2957.1</v>
      </c>
      <c r="AQ535" s="1">
        <v>2939.53</v>
      </c>
      <c r="AR535" s="1">
        <v>2726.28</v>
      </c>
      <c r="AS535" s="1">
        <v>2835.87</v>
      </c>
      <c r="AT535" s="1">
        <v>3213.18</v>
      </c>
      <c r="AU535" s="1">
        <v>2674.23</v>
      </c>
      <c r="AW535" s="1">
        <v>2854.47</v>
      </c>
      <c r="AX535" s="1">
        <v>105.7</v>
      </c>
      <c r="AY535" s="1">
        <v>2670.42</v>
      </c>
      <c r="AZ535" s="1">
        <v>2875</v>
      </c>
      <c r="BA535" s="1">
        <v>106.19</v>
      </c>
      <c r="BB535" s="1">
        <v>119.44</v>
      </c>
      <c r="BC535" s="1">
        <v>114.68</v>
      </c>
      <c r="BD535" s="1">
        <v>116.9</v>
      </c>
      <c r="BE535" s="1">
        <v>111.83</v>
      </c>
      <c r="BF535" s="1">
        <v>109.9</v>
      </c>
      <c r="BG535" s="1">
        <v>116.16</v>
      </c>
      <c r="BH535" s="1">
        <v>103.29</v>
      </c>
      <c r="BI535" s="1">
        <v>110.55</v>
      </c>
      <c r="BJ535" s="1">
        <v>114.59</v>
      </c>
      <c r="BK535" s="1">
        <v>102.14</v>
      </c>
      <c r="BL535" s="1">
        <v>100.28</v>
      </c>
      <c r="BN535" s="1">
        <v>99.85</v>
      </c>
    </row>
    <row r="536" spans="1:66" x14ac:dyDescent="0.3">
      <c r="A536" s="2"/>
      <c r="C536" s="14" t="str">
        <f t="shared" si="9"/>
        <v>20243</v>
      </c>
      <c r="D536" s="3">
        <v>45363</v>
      </c>
      <c r="E536" s="21">
        <v>2100.08</v>
      </c>
      <c r="F536" s="21">
        <v>2132.77</v>
      </c>
      <c r="G536" s="21">
        <v>2111.3000000000002</v>
      </c>
      <c r="H536" s="21">
        <v>1907.48</v>
      </c>
      <c r="I536" s="21">
        <v>1881.34</v>
      </c>
      <c r="J536" s="21">
        <v>1865.49</v>
      </c>
      <c r="K536" s="21">
        <v>1953.17</v>
      </c>
      <c r="L536" s="21">
        <v>1915.46</v>
      </c>
      <c r="M536" s="21">
        <v>1699.74</v>
      </c>
      <c r="N536" s="21">
        <v>1737.98</v>
      </c>
      <c r="O536" s="21">
        <v>1889.35</v>
      </c>
      <c r="P536" s="21">
        <v>1892.04</v>
      </c>
      <c r="Q536" s="21">
        <v>5113.9399999999996</v>
      </c>
      <c r="R536" s="20">
        <v>105.41</v>
      </c>
      <c r="S536" s="20">
        <v>97.1</v>
      </c>
      <c r="T536" s="21">
        <v>106.58</v>
      </c>
      <c r="V536" s="1">
        <v>102.32</v>
      </c>
      <c r="W536" s="1">
        <v>108.65</v>
      </c>
      <c r="X536" s="1">
        <v>108.13</v>
      </c>
      <c r="Y536" s="1">
        <v>104.76</v>
      </c>
      <c r="Z536" s="1">
        <v>105.14</v>
      </c>
      <c r="AA536" s="1">
        <v>106.86</v>
      </c>
      <c r="AB536" s="1">
        <v>108.46</v>
      </c>
      <c r="AC536" s="1">
        <v>104.59</v>
      </c>
      <c r="AE536" s="1">
        <v>113.11</v>
      </c>
      <c r="AF536" s="1">
        <v>111.41</v>
      </c>
      <c r="AG536" s="1">
        <v>102.91</v>
      </c>
      <c r="AI536" s="1">
        <v>7</v>
      </c>
      <c r="AJ536" s="1">
        <v>30</v>
      </c>
      <c r="AL536" s="1">
        <v>30</v>
      </c>
      <c r="AN536" s="1">
        <v>2957.1</v>
      </c>
      <c r="AQ536" s="1">
        <v>2885.31</v>
      </c>
      <c r="AR536" s="1">
        <v>2728.69</v>
      </c>
      <c r="AT536" s="1">
        <v>3117.66</v>
      </c>
      <c r="AU536" s="1">
        <v>2746.59</v>
      </c>
      <c r="AW536" s="1">
        <v>2909.72</v>
      </c>
      <c r="AX536" s="1">
        <v>105.18</v>
      </c>
      <c r="AY536" s="1">
        <v>2711.28</v>
      </c>
      <c r="AZ536" s="1">
        <v>2856.19</v>
      </c>
      <c r="BA536" s="1">
        <v>109.29</v>
      </c>
      <c r="BB536" s="1">
        <v>118.98</v>
      </c>
      <c r="BC536" s="1">
        <v>114.3</v>
      </c>
      <c r="BD536" s="1">
        <v>115.89</v>
      </c>
      <c r="BE536" s="1">
        <v>110.83</v>
      </c>
      <c r="BF536" s="1">
        <v>109.22</v>
      </c>
      <c r="BG536" s="1">
        <v>115.1</v>
      </c>
      <c r="BH536" s="1">
        <v>102.79</v>
      </c>
      <c r="BI536" s="1">
        <v>110.52</v>
      </c>
      <c r="BJ536" s="1">
        <v>114.19</v>
      </c>
      <c r="BK536" s="1">
        <v>102.14</v>
      </c>
      <c r="BL536" s="1">
        <v>100.41</v>
      </c>
      <c r="BN536" s="1">
        <v>99.85</v>
      </c>
    </row>
    <row r="537" spans="1:66" x14ac:dyDescent="0.3">
      <c r="A537" s="2"/>
      <c r="C537" s="14" t="str">
        <f t="shared" si="9"/>
        <v>20243</v>
      </c>
      <c r="D537" s="3">
        <v>45362</v>
      </c>
      <c r="E537" s="21">
        <v>2086.15</v>
      </c>
      <c r="F537" s="21">
        <v>2132.77</v>
      </c>
      <c r="G537" s="21">
        <v>2123.69</v>
      </c>
      <c r="H537" s="21">
        <v>1887.67</v>
      </c>
      <c r="I537" s="21">
        <v>1881.34</v>
      </c>
      <c r="J537" s="21">
        <v>1908.88</v>
      </c>
      <c r="K537" s="21">
        <v>2001.26</v>
      </c>
      <c r="L537" s="21">
        <v>1915.46</v>
      </c>
      <c r="M537" s="21">
        <v>1674.75</v>
      </c>
      <c r="N537" s="21">
        <v>1800.87</v>
      </c>
      <c r="O537" s="21">
        <v>1897.55</v>
      </c>
      <c r="P537" s="21">
        <v>1877.01</v>
      </c>
      <c r="Q537" s="21">
        <v>5159.99</v>
      </c>
      <c r="R537" s="20">
        <v>105.24</v>
      </c>
      <c r="S537" s="20">
        <v>96.42</v>
      </c>
      <c r="T537" s="21">
        <v>106.34</v>
      </c>
      <c r="V537" s="1">
        <v>101.82</v>
      </c>
      <c r="W537" s="1">
        <v>107.82</v>
      </c>
      <c r="X537" s="1">
        <v>108.13</v>
      </c>
      <c r="Y537" s="1">
        <v>104.87</v>
      </c>
      <c r="Z537" s="1">
        <v>104.74</v>
      </c>
      <c r="AA537" s="1">
        <v>107.19</v>
      </c>
      <c r="AB537" s="1">
        <v>108.15</v>
      </c>
      <c r="AC537" s="1">
        <v>102.93</v>
      </c>
      <c r="AE537" s="1">
        <v>112.31</v>
      </c>
      <c r="AF537" s="1">
        <v>110.42</v>
      </c>
      <c r="AG537" s="1">
        <v>102.94</v>
      </c>
      <c r="AJ537" s="1">
        <v>30</v>
      </c>
      <c r="AP537" s="1">
        <v>2693.75</v>
      </c>
      <c r="AQ537" s="1">
        <v>2885.31</v>
      </c>
      <c r="AR537" s="1">
        <v>2732.69</v>
      </c>
      <c r="AS537" s="1">
        <v>2920.62</v>
      </c>
      <c r="AT537" s="1">
        <v>3117.66</v>
      </c>
      <c r="AU537" s="1">
        <v>2736.78</v>
      </c>
      <c r="AW537" s="1">
        <v>2933.03</v>
      </c>
      <c r="AX537" s="1">
        <v>104.88</v>
      </c>
      <c r="AY537" s="1">
        <v>2690.26</v>
      </c>
      <c r="AZ537" s="1">
        <v>2866.14</v>
      </c>
      <c r="BA537" s="1">
        <v>109.88</v>
      </c>
      <c r="BB537" s="1">
        <v>117.67</v>
      </c>
      <c r="BC537" s="1">
        <v>113.48</v>
      </c>
      <c r="BD537" s="1">
        <v>115.07</v>
      </c>
      <c r="BE537" s="1">
        <v>111.08</v>
      </c>
      <c r="BF537" s="1">
        <v>109.79</v>
      </c>
      <c r="BG537" s="1">
        <v>113.48</v>
      </c>
      <c r="BH537" s="1">
        <v>102.79</v>
      </c>
      <c r="BI537" s="1">
        <v>110.52</v>
      </c>
      <c r="BJ537" s="1">
        <v>113.59</v>
      </c>
      <c r="BK537" s="1">
        <v>102.14</v>
      </c>
      <c r="BL537" s="1">
        <v>100.31</v>
      </c>
      <c r="BN537" s="1">
        <v>99.85</v>
      </c>
    </row>
    <row r="538" spans="1:66" x14ac:dyDescent="0.3">
      <c r="A538" s="2"/>
      <c r="C538" s="14" t="str">
        <f t="shared" si="9"/>
        <v>20243</v>
      </c>
      <c r="D538" s="3">
        <v>45359</v>
      </c>
      <c r="E538" s="21">
        <v>2086.15</v>
      </c>
      <c r="F538" s="21">
        <v>2145.16</v>
      </c>
      <c r="G538" s="21">
        <v>2123.69</v>
      </c>
      <c r="H538" s="21">
        <v>1886.14</v>
      </c>
      <c r="I538" s="21">
        <v>1889.26</v>
      </c>
      <c r="J538" s="21">
        <v>1906.38</v>
      </c>
      <c r="K538" s="21">
        <v>1909.07</v>
      </c>
      <c r="L538" s="21">
        <v>1942.04</v>
      </c>
      <c r="M538" s="21">
        <v>1674.75</v>
      </c>
      <c r="N538" s="21">
        <v>1800.53</v>
      </c>
      <c r="O538" s="21">
        <v>1926.19</v>
      </c>
      <c r="P538" s="21">
        <v>1846.94</v>
      </c>
      <c r="Q538" s="21">
        <v>5027.3500000000004</v>
      </c>
      <c r="R538" s="20">
        <v>105.42</v>
      </c>
      <c r="S538" s="20">
        <v>96.34</v>
      </c>
      <c r="T538" s="21">
        <v>103.68</v>
      </c>
      <c r="V538" s="1">
        <v>100.82</v>
      </c>
      <c r="W538" s="1">
        <v>106.99</v>
      </c>
      <c r="X538" s="1">
        <v>107.91</v>
      </c>
      <c r="Y538" s="1">
        <v>103.87</v>
      </c>
      <c r="Z538" s="1">
        <v>103.64</v>
      </c>
      <c r="AA538" s="1">
        <v>106.64</v>
      </c>
      <c r="AB538" s="1">
        <v>107.11</v>
      </c>
      <c r="AC538" s="1">
        <v>102.26</v>
      </c>
      <c r="AE538" s="1">
        <v>111.89</v>
      </c>
      <c r="AF538" s="1">
        <v>109.92</v>
      </c>
      <c r="AG538" s="1">
        <v>101.42</v>
      </c>
      <c r="AN538" s="1">
        <v>2449.8200000000002</v>
      </c>
      <c r="AP538" s="1">
        <v>2693.75</v>
      </c>
      <c r="AQ538" s="1">
        <v>2885.31</v>
      </c>
      <c r="AR538" s="1">
        <v>2740.7</v>
      </c>
      <c r="AS538" s="1">
        <v>2920.62</v>
      </c>
      <c r="AT538" s="1">
        <v>3163.22</v>
      </c>
      <c r="AU538" s="1">
        <v>2755.32</v>
      </c>
      <c r="AW538" s="1">
        <v>2974.59</v>
      </c>
      <c r="AX538" s="1">
        <v>103.12</v>
      </c>
      <c r="AY538" s="1">
        <v>2690.26</v>
      </c>
      <c r="AZ538" s="1">
        <v>2866.14</v>
      </c>
      <c r="BA538" s="1">
        <v>107.63</v>
      </c>
      <c r="BB538" s="1">
        <v>116.33</v>
      </c>
      <c r="BC538" s="1">
        <v>112.31</v>
      </c>
      <c r="BD538" s="1">
        <v>113.15</v>
      </c>
      <c r="BE538" s="1">
        <v>109.67</v>
      </c>
      <c r="BF538" s="1">
        <v>108.62</v>
      </c>
      <c r="BG538" s="1">
        <v>112.61</v>
      </c>
      <c r="BH538" s="1">
        <v>102.42</v>
      </c>
      <c r="BI538" s="1">
        <v>110.02</v>
      </c>
      <c r="BJ538" s="1">
        <v>112.87</v>
      </c>
      <c r="BK538" s="1">
        <v>99.81</v>
      </c>
      <c r="BL538" s="1">
        <v>99.41</v>
      </c>
      <c r="BN538" s="1">
        <v>98.52</v>
      </c>
    </row>
    <row r="539" spans="1:66" x14ac:dyDescent="0.3">
      <c r="A539" s="2"/>
      <c r="C539" s="14" t="str">
        <f t="shared" si="9"/>
        <v>20243</v>
      </c>
      <c r="D539" s="3">
        <v>45358</v>
      </c>
      <c r="E539" s="21">
        <v>2086.15</v>
      </c>
      <c r="F539" s="21">
        <v>2145.16</v>
      </c>
      <c r="G539" s="21">
        <v>2123.69</v>
      </c>
      <c r="H539" s="21">
        <v>1879.14</v>
      </c>
      <c r="I539" s="21">
        <v>1889.26</v>
      </c>
      <c r="J539" s="21">
        <v>1908.85</v>
      </c>
      <c r="K539" s="21">
        <v>1909.07</v>
      </c>
      <c r="L539" s="21">
        <v>1938.73</v>
      </c>
      <c r="M539" s="21">
        <v>1681.32</v>
      </c>
      <c r="N539" s="21">
        <v>1782.92</v>
      </c>
      <c r="O539" s="21">
        <v>1919.15</v>
      </c>
      <c r="P539" s="21">
        <v>1846.94</v>
      </c>
      <c r="Q539" s="21">
        <v>5027.3500000000004</v>
      </c>
      <c r="R539" s="20">
        <v>104.47</v>
      </c>
      <c r="S539" s="20">
        <v>93.13</v>
      </c>
      <c r="T539" s="21">
        <v>103.04</v>
      </c>
      <c r="V539" s="1">
        <v>100.45</v>
      </c>
      <c r="W539" s="1">
        <v>105.83</v>
      </c>
      <c r="X539" s="1">
        <v>107.73</v>
      </c>
      <c r="Y539" s="1">
        <v>102.87</v>
      </c>
      <c r="Z539" s="1">
        <v>102.74</v>
      </c>
      <c r="AA539" s="1">
        <v>105.79</v>
      </c>
      <c r="AB539" s="1">
        <v>107.09</v>
      </c>
      <c r="AC539" s="1">
        <v>100.93</v>
      </c>
      <c r="AE539" s="1">
        <v>110.86</v>
      </c>
      <c r="AF539" s="1">
        <v>109.43</v>
      </c>
      <c r="AG539" s="1">
        <v>98.89</v>
      </c>
      <c r="AN539" s="1">
        <v>2449.8200000000002</v>
      </c>
      <c r="AP539" s="1">
        <v>2693.68</v>
      </c>
      <c r="AQ539" s="1">
        <v>2885.31</v>
      </c>
      <c r="AS539" s="1">
        <v>2920.62</v>
      </c>
      <c r="AT539" s="1">
        <v>3144.05</v>
      </c>
      <c r="AU539" s="1">
        <v>2755.32</v>
      </c>
      <c r="AW539" s="1">
        <v>2974.59</v>
      </c>
      <c r="AX539" s="1">
        <v>103.09</v>
      </c>
      <c r="AY539" s="1">
        <v>2690.26</v>
      </c>
      <c r="AZ539" s="1">
        <v>2871.61</v>
      </c>
      <c r="BA539" s="1">
        <v>105.07</v>
      </c>
      <c r="BB539" s="1">
        <v>114.58</v>
      </c>
      <c r="BC539" s="1">
        <v>110.8</v>
      </c>
      <c r="BD539" s="1">
        <v>112.84</v>
      </c>
      <c r="BE539" s="1">
        <v>108.65</v>
      </c>
      <c r="BF539" s="1">
        <v>107.67</v>
      </c>
      <c r="BG539" s="1">
        <v>111.77</v>
      </c>
      <c r="BH539" s="1">
        <v>101.42</v>
      </c>
      <c r="BI539" s="1">
        <v>110.02</v>
      </c>
      <c r="BJ539" s="1">
        <v>112.49</v>
      </c>
      <c r="BK539" s="1">
        <v>98.48</v>
      </c>
      <c r="BL539" s="1">
        <v>98.6</v>
      </c>
      <c r="BN539" s="1">
        <v>97.86</v>
      </c>
    </row>
    <row r="540" spans="1:66" x14ac:dyDescent="0.3">
      <c r="A540" s="2"/>
      <c r="C540" s="14" t="str">
        <f t="shared" si="9"/>
        <v>20243</v>
      </c>
      <c r="D540" s="3">
        <v>45357</v>
      </c>
      <c r="E540" s="21">
        <v>2124.4699999999998</v>
      </c>
      <c r="F540" s="21">
        <v>2145.16</v>
      </c>
      <c r="G540" s="21">
        <v>2123.69</v>
      </c>
      <c r="H540" s="21">
        <v>1868.08</v>
      </c>
      <c r="I540" s="21">
        <v>1905.12</v>
      </c>
      <c r="J540" s="21">
        <v>1908.85</v>
      </c>
      <c r="K540" s="21">
        <v>1880.48</v>
      </c>
      <c r="L540" s="21">
        <v>1938.73</v>
      </c>
      <c r="M540" s="21">
        <v>1681.32</v>
      </c>
      <c r="N540" s="21">
        <v>1788.52</v>
      </c>
      <c r="O540" s="21">
        <v>1924.15</v>
      </c>
      <c r="P540" s="21">
        <v>1906.82</v>
      </c>
      <c r="Q540" s="21">
        <v>5027.3500000000004</v>
      </c>
      <c r="R540" s="20">
        <v>103.96</v>
      </c>
      <c r="S540" s="20">
        <v>92.05</v>
      </c>
      <c r="T540" s="21">
        <v>102.78</v>
      </c>
      <c r="V540" s="1">
        <v>100.2</v>
      </c>
      <c r="W540" s="1">
        <v>105.41</v>
      </c>
      <c r="X540" s="1">
        <v>108.08</v>
      </c>
      <c r="Y540" s="1">
        <v>101.87</v>
      </c>
      <c r="Z540" s="1">
        <v>102.14</v>
      </c>
      <c r="AA540" s="1">
        <v>105.22</v>
      </c>
      <c r="AB540" s="1">
        <v>107.22</v>
      </c>
      <c r="AC540" s="1">
        <v>100.93</v>
      </c>
      <c r="AE540" s="1">
        <v>110.25</v>
      </c>
      <c r="AF540" s="1">
        <v>108.47</v>
      </c>
      <c r="AG540" s="1">
        <v>98.8</v>
      </c>
      <c r="AN540" s="1">
        <v>2449.8200000000002</v>
      </c>
      <c r="AP540" s="1">
        <v>2693.68</v>
      </c>
      <c r="AR540" s="1">
        <v>3132.47</v>
      </c>
      <c r="AS540" s="1">
        <v>2920.62</v>
      </c>
      <c r="AT540" s="1">
        <v>3144.05</v>
      </c>
      <c r="AU540" s="1">
        <v>2756.32</v>
      </c>
      <c r="AW540" s="1">
        <v>2965.15</v>
      </c>
      <c r="AX540" s="1">
        <v>103.15</v>
      </c>
      <c r="AY540" s="1">
        <v>2679.75</v>
      </c>
      <c r="AZ540" s="1">
        <v>2829.4</v>
      </c>
      <c r="BA540" s="1">
        <v>103.32</v>
      </c>
      <c r="BB540" s="1">
        <v>113.55</v>
      </c>
      <c r="BC540" s="1">
        <v>109.78</v>
      </c>
      <c r="BD540" s="1">
        <v>112.1</v>
      </c>
      <c r="BE540" s="1">
        <v>107.69</v>
      </c>
      <c r="BF540" s="1">
        <v>106.1</v>
      </c>
      <c r="BG540" s="1">
        <v>112.07</v>
      </c>
      <c r="BH540" s="1">
        <v>101.42</v>
      </c>
      <c r="BI540" s="1">
        <v>110.02</v>
      </c>
      <c r="BJ540" s="1">
        <v>113.98</v>
      </c>
      <c r="BK540" s="1">
        <v>96.48</v>
      </c>
      <c r="BL540" s="1">
        <v>97.01</v>
      </c>
      <c r="BN540" s="1">
        <v>95.2</v>
      </c>
    </row>
    <row r="541" spans="1:66" x14ac:dyDescent="0.3">
      <c r="A541" s="2"/>
      <c r="C541" s="14" t="str">
        <f t="shared" si="9"/>
        <v>20243</v>
      </c>
      <c r="D541" s="3">
        <v>45356</v>
      </c>
      <c r="E541" s="21">
        <v>2187.29</v>
      </c>
      <c r="F541" s="21">
        <v>2145.16</v>
      </c>
      <c r="G541" s="21">
        <v>2123.69</v>
      </c>
      <c r="H541" s="21">
        <v>1921.46</v>
      </c>
      <c r="I541" s="21">
        <v>1905.12</v>
      </c>
      <c r="J541" s="21">
        <v>1912.94</v>
      </c>
      <c r="K541" s="21"/>
      <c r="L541" s="21">
        <v>1951.95</v>
      </c>
      <c r="M541" s="21">
        <v>1681.32</v>
      </c>
      <c r="N541" s="21">
        <v>1775.16</v>
      </c>
      <c r="O541" s="21">
        <v>1918.16</v>
      </c>
      <c r="P541" s="21"/>
      <c r="Q541" s="21">
        <v>4906.7</v>
      </c>
      <c r="R541" s="20">
        <v>103.95</v>
      </c>
      <c r="S541" s="20">
        <v>90.55</v>
      </c>
      <c r="T541" s="21">
        <v>102.44</v>
      </c>
      <c r="V541" s="1">
        <v>103.22</v>
      </c>
      <c r="W541" s="1">
        <v>104.49</v>
      </c>
      <c r="X541" s="1">
        <v>107.48</v>
      </c>
      <c r="Y541" s="1">
        <v>101.87</v>
      </c>
      <c r="Z541" s="1">
        <v>102.14</v>
      </c>
      <c r="AA541" s="1">
        <v>105.27</v>
      </c>
      <c r="AB541" s="1">
        <v>107.22</v>
      </c>
      <c r="AE541" s="1">
        <v>112.42</v>
      </c>
      <c r="AF541" s="1">
        <v>108.47</v>
      </c>
      <c r="AG541" s="1">
        <v>99.76</v>
      </c>
      <c r="AN541" s="1">
        <v>2449.8200000000002</v>
      </c>
      <c r="AP541" s="1">
        <v>2693.68</v>
      </c>
      <c r="AR541" s="1">
        <v>3132.47</v>
      </c>
      <c r="AS541" s="1">
        <v>2920.62</v>
      </c>
      <c r="AU541" s="1">
        <v>2812.16</v>
      </c>
      <c r="AW541" s="1">
        <v>2910.02</v>
      </c>
      <c r="AX541" s="1">
        <v>103.13</v>
      </c>
      <c r="AY541" s="1">
        <v>2679.75</v>
      </c>
      <c r="AZ541" s="1">
        <v>2827.8</v>
      </c>
      <c r="BA541" s="1">
        <v>105.66</v>
      </c>
      <c r="BB541" s="1">
        <v>113.65</v>
      </c>
      <c r="BC541" s="1">
        <v>109.25</v>
      </c>
      <c r="BD541" s="1">
        <v>112.18</v>
      </c>
      <c r="BE541" s="1">
        <v>107.68</v>
      </c>
      <c r="BF541" s="1">
        <v>106.09</v>
      </c>
      <c r="BG541" s="1">
        <v>111.96</v>
      </c>
      <c r="BH541" s="1">
        <v>99.39</v>
      </c>
      <c r="BI541" s="1">
        <v>109.69</v>
      </c>
      <c r="BJ541" s="1">
        <v>114.59</v>
      </c>
      <c r="BK541" s="1">
        <v>96.15</v>
      </c>
      <c r="BL541" s="1">
        <v>96.61</v>
      </c>
      <c r="BN541" s="1">
        <v>94.87</v>
      </c>
    </row>
    <row r="542" spans="1:66" x14ac:dyDescent="0.3">
      <c r="A542" s="2"/>
      <c r="C542" s="14" t="str">
        <f t="shared" si="9"/>
        <v>20243</v>
      </c>
      <c r="D542" s="3">
        <v>45355</v>
      </c>
      <c r="E542" s="21">
        <v>2096.1</v>
      </c>
      <c r="F542" s="21">
        <v>2157.56</v>
      </c>
      <c r="G542" s="21">
        <v>2123.69</v>
      </c>
      <c r="H542" s="21">
        <v>1918.41</v>
      </c>
      <c r="I542" s="21">
        <v>1915.04</v>
      </c>
      <c r="J542" s="21">
        <v>1921.83</v>
      </c>
      <c r="K542" s="21"/>
      <c r="L542" s="21">
        <v>1938.73</v>
      </c>
      <c r="M542" s="21">
        <v>1668.18</v>
      </c>
      <c r="N542" s="21">
        <v>1775.76</v>
      </c>
      <c r="O542" s="21">
        <v>1919.43</v>
      </c>
      <c r="P542" s="21"/>
      <c r="Q542" s="21">
        <v>4989.3599999999997</v>
      </c>
      <c r="R542" s="20">
        <v>103.88</v>
      </c>
      <c r="S542" s="20">
        <v>89.25</v>
      </c>
      <c r="T542" s="21">
        <v>102.42</v>
      </c>
      <c r="V542" s="1">
        <v>100.7</v>
      </c>
      <c r="W542" s="1">
        <v>103.99</v>
      </c>
      <c r="X542" s="1">
        <v>107.48</v>
      </c>
      <c r="Y542" s="1">
        <v>101.2</v>
      </c>
      <c r="Z542" s="1">
        <v>101.47</v>
      </c>
      <c r="AA542" s="1">
        <v>105.68</v>
      </c>
      <c r="AB542" s="1">
        <v>107.22</v>
      </c>
      <c r="AE542" s="1">
        <v>112.42</v>
      </c>
      <c r="AF542" s="1">
        <v>110.64</v>
      </c>
      <c r="AG542" s="1">
        <v>99.18</v>
      </c>
      <c r="AP542" s="1">
        <v>2647.79</v>
      </c>
      <c r="AQ542" s="1">
        <v>2966.01</v>
      </c>
      <c r="AR542" s="1">
        <v>3181.23</v>
      </c>
      <c r="AU542" s="1">
        <v>2830.32</v>
      </c>
      <c r="AW542" s="1">
        <v>2919</v>
      </c>
      <c r="AX542" s="1">
        <v>103.36</v>
      </c>
      <c r="AY542" s="1">
        <v>2679.75</v>
      </c>
      <c r="AZ542" s="1">
        <v>2825.62</v>
      </c>
      <c r="BA542" s="1">
        <v>102.82</v>
      </c>
      <c r="BB542" s="1">
        <v>113</v>
      </c>
      <c r="BC542" s="1">
        <v>109.45</v>
      </c>
      <c r="BD542" s="1">
        <v>112.1</v>
      </c>
      <c r="BE542" s="1">
        <v>109.44</v>
      </c>
      <c r="BF542" s="1">
        <v>105.83</v>
      </c>
      <c r="BG542" s="1">
        <v>111.96</v>
      </c>
      <c r="BH542" s="1">
        <v>99.39</v>
      </c>
      <c r="BI542" s="1">
        <v>110.02</v>
      </c>
      <c r="BJ542" s="1">
        <v>114.59</v>
      </c>
      <c r="BK542" s="1">
        <v>95.49</v>
      </c>
      <c r="BL542" s="1">
        <v>95.52</v>
      </c>
      <c r="BN542" s="1">
        <v>93.55</v>
      </c>
    </row>
    <row r="543" spans="1:66" x14ac:dyDescent="0.3">
      <c r="A543" s="2"/>
      <c r="C543" s="14" t="str">
        <f t="shared" si="9"/>
        <v>20243</v>
      </c>
      <c r="D543" s="3">
        <v>45352</v>
      </c>
      <c r="E543" s="21">
        <v>2124.4699999999998</v>
      </c>
      <c r="F543" s="21">
        <v>2157.56</v>
      </c>
      <c r="G543" s="21">
        <v>2187.29</v>
      </c>
      <c r="H543" s="21">
        <v>1891.89</v>
      </c>
      <c r="I543" s="21">
        <v>1915.04</v>
      </c>
      <c r="J543" s="21">
        <v>1902.48</v>
      </c>
      <c r="K543" s="21"/>
      <c r="L543" s="21">
        <v>1902.91</v>
      </c>
      <c r="M543" s="21">
        <v>1701.03</v>
      </c>
      <c r="N543" s="21">
        <v>1816.36</v>
      </c>
      <c r="O543" s="21">
        <v>1918.33</v>
      </c>
      <c r="P543" s="21"/>
      <c r="Q543" s="21">
        <v>4856.0200000000004</v>
      </c>
      <c r="R543" s="20">
        <v>102.75</v>
      </c>
      <c r="S543" s="20">
        <v>88.85</v>
      </c>
      <c r="T543" s="21">
        <v>101.72</v>
      </c>
      <c r="V543" s="1">
        <v>99.32</v>
      </c>
      <c r="W543" s="1">
        <v>102.58</v>
      </c>
      <c r="X543" s="1">
        <v>108.08</v>
      </c>
      <c r="Y543" s="1">
        <v>100.52</v>
      </c>
      <c r="Z543" s="1">
        <v>100.74</v>
      </c>
      <c r="AA543" s="1">
        <v>105</v>
      </c>
      <c r="AB543" s="1">
        <v>107.47</v>
      </c>
      <c r="AE543" s="1">
        <v>112.92</v>
      </c>
      <c r="AF543" s="1">
        <v>108.89</v>
      </c>
      <c r="AG543" s="1">
        <v>97.5</v>
      </c>
      <c r="AI543" s="1">
        <v>7</v>
      </c>
      <c r="AN543" s="1">
        <v>3279.07</v>
      </c>
      <c r="AP543" s="1">
        <v>2647.79</v>
      </c>
      <c r="AQ543" s="1">
        <v>2966.01</v>
      </c>
      <c r="AR543" s="1">
        <v>3181.23</v>
      </c>
      <c r="AT543" s="1">
        <v>3002.46</v>
      </c>
      <c r="AU543" s="1">
        <v>2782.26</v>
      </c>
      <c r="AW543" s="1">
        <v>2834.2</v>
      </c>
      <c r="AX543" s="1">
        <v>99.41</v>
      </c>
      <c r="AY543" s="1">
        <v>2679.75</v>
      </c>
      <c r="AZ543" s="1">
        <v>2825.62</v>
      </c>
      <c r="BA543" s="1">
        <v>100.83</v>
      </c>
      <c r="BB543" s="1">
        <v>112.38</v>
      </c>
      <c r="BC543" s="1">
        <v>107.66</v>
      </c>
      <c r="BD543" s="1">
        <v>109.36</v>
      </c>
      <c r="BE543" s="1">
        <v>106.89</v>
      </c>
      <c r="BF543" s="1">
        <v>105.32</v>
      </c>
      <c r="BG543" s="1">
        <v>112.17</v>
      </c>
      <c r="BH543" s="1">
        <v>99.06</v>
      </c>
      <c r="BI543" s="1">
        <v>110.36</v>
      </c>
      <c r="BJ543" s="1">
        <v>111.8</v>
      </c>
      <c r="BK543" s="1">
        <v>92.8</v>
      </c>
      <c r="BL543" s="1">
        <v>94.72</v>
      </c>
      <c r="BN543" s="1">
        <v>92.23</v>
      </c>
    </row>
    <row r="544" spans="1:66" x14ac:dyDescent="0.3">
      <c r="A544" s="2"/>
      <c r="C544" s="14" t="str">
        <f t="shared" si="9"/>
        <v>20242</v>
      </c>
      <c r="D544" s="3">
        <v>45351</v>
      </c>
      <c r="E544" s="21">
        <v>2119.48</v>
      </c>
      <c r="F544" s="21">
        <v>2157.56</v>
      </c>
      <c r="G544" s="21">
        <v>2100.56</v>
      </c>
      <c r="H544" s="21">
        <v>1918.77</v>
      </c>
      <c r="I544" s="21">
        <v>1919</v>
      </c>
      <c r="J544" s="21">
        <v>1915.73</v>
      </c>
      <c r="K544" s="21"/>
      <c r="L544" s="21">
        <v>2021.63</v>
      </c>
      <c r="M544" s="21">
        <v>1701.03</v>
      </c>
      <c r="N544" s="21">
        <v>1782.74</v>
      </c>
      <c r="O544" s="21">
        <v>1894.46</v>
      </c>
      <c r="P544" s="21"/>
      <c r="Q544" s="21">
        <v>4847.6899999999996</v>
      </c>
      <c r="R544" s="20">
        <v>102.41</v>
      </c>
      <c r="S544" s="20">
        <v>88.65</v>
      </c>
      <c r="T544" s="21">
        <v>100.88</v>
      </c>
      <c r="V544" s="1">
        <v>99.32</v>
      </c>
      <c r="W544" s="1">
        <v>102.18</v>
      </c>
      <c r="X544" s="1">
        <v>108.08</v>
      </c>
      <c r="Y544" s="1">
        <v>99.88</v>
      </c>
      <c r="Z544" s="1">
        <v>100.14</v>
      </c>
      <c r="AA544" s="1">
        <v>104.05</v>
      </c>
      <c r="AB544" s="1">
        <v>107.22</v>
      </c>
      <c r="AE544" s="1">
        <v>112.67</v>
      </c>
      <c r="AF544" s="1">
        <v>108.89</v>
      </c>
      <c r="AG544" s="1">
        <v>98.21</v>
      </c>
      <c r="AI544" s="1">
        <v>7</v>
      </c>
      <c r="AN544" s="1">
        <v>3279.07</v>
      </c>
      <c r="AP544" s="1">
        <v>2625</v>
      </c>
      <c r="AQ544" s="1">
        <v>2966.01</v>
      </c>
      <c r="AR544" s="1">
        <v>3181.23</v>
      </c>
      <c r="AT544" s="1">
        <v>2981.43</v>
      </c>
      <c r="AU544" s="1">
        <v>2806.79</v>
      </c>
      <c r="AW544" s="1">
        <v>2819.74</v>
      </c>
      <c r="AX544" s="1">
        <v>99.4</v>
      </c>
      <c r="AY544" s="1">
        <v>2733.35</v>
      </c>
      <c r="AZ544" s="1">
        <v>2813.68</v>
      </c>
      <c r="BA544" s="1">
        <v>102.65</v>
      </c>
      <c r="BB544" s="1">
        <v>111.83</v>
      </c>
      <c r="BC544" s="1">
        <v>106.3</v>
      </c>
      <c r="BD544" s="1">
        <v>109.56</v>
      </c>
      <c r="BE544" s="1">
        <v>106.13</v>
      </c>
      <c r="BF544" s="1">
        <v>104.81</v>
      </c>
      <c r="BG544" s="1">
        <v>112.17</v>
      </c>
      <c r="BH544" s="1">
        <v>98.39</v>
      </c>
      <c r="BI544" s="1">
        <v>111.45</v>
      </c>
      <c r="BJ544" s="1">
        <v>112.23</v>
      </c>
      <c r="BK544" s="1">
        <v>93.16</v>
      </c>
      <c r="BL544" s="1">
        <v>93.92</v>
      </c>
      <c r="BN544" s="1">
        <v>92.23</v>
      </c>
    </row>
    <row r="545" spans="1:66" x14ac:dyDescent="0.3">
      <c r="A545" s="2"/>
      <c r="C545" s="14" t="str">
        <f t="shared" si="9"/>
        <v>20242</v>
      </c>
      <c r="D545" s="3">
        <v>45350</v>
      </c>
      <c r="E545" s="21">
        <v>2119.48</v>
      </c>
      <c r="F545" s="21">
        <v>2157.56</v>
      </c>
      <c r="G545" s="21">
        <v>2187.29</v>
      </c>
      <c r="H545" s="21">
        <v>1918.52</v>
      </c>
      <c r="I545" s="21">
        <v>1926.93</v>
      </c>
      <c r="J545" s="21">
        <v>1915.73</v>
      </c>
      <c r="K545" s="21"/>
      <c r="L545" s="21">
        <v>2021.63</v>
      </c>
      <c r="M545" s="21">
        <v>1668.18</v>
      </c>
      <c r="N545" s="21">
        <v>1810.32</v>
      </c>
      <c r="O545" s="21">
        <v>1907.31</v>
      </c>
      <c r="P545" s="21"/>
      <c r="Q545" s="21">
        <v>4775.67</v>
      </c>
      <c r="R545" s="20">
        <v>102.4</v>
      </c>
      <c r="S545" s="20">
        <v>88.57</v>
      </c>
      <c r="T545" s="21">
        <v>100.86</v>
      </c>
      <c r="V545" s="1">
        <v>99.32</v>
      </c>
      <c r="W545" s="1">
        <v>102.38</v>
      </c>
      <c r="X545" s="1">
        <v>108.2</v>
      </c>
      <c r="Y545" s="1">
        <v>99.88</v>
      </c>
      <c r="Z545" s="1">
        <v>100.14</v>
      </c>
      <c r="AA545" s="1">
        <v>104.06</v>
      </c>
      <c r="AB545" s="1">
        <v>107.47</v>
      </c>
      <c r="AE545" s="1">
        <v>112.67</v>
      </c>
      <c r="AF545" s="1">
        <v>108.97</v>
      </c>
      <c r="AG545" s="1">
        <v>97.96</v>
      </c>
      <c r="AI545" s="1">
        <v>7</v>
      </c>
      <c r="AN545" s="1">
        <v>3279.07</v>
      </c>
      <c r="AP545" s="1">
        <v>2625</v>
      </c>
      <c r="AQ545" s="1">
        <v>2963.85</v>
      </c>
      <c r="AR545" s="1">
        <v>3278.76</v>
      </c>
      <c r="AT545" s="1">
        <v>2981.43</v>
      </c>
      <c r="AU545" s="1">
        <v>2827.39</v>
      </c>
      <c r="AW545" s="1">
        <v>2811.67</v>
      </c>
      <c r="AX545" s="1">
        <v>99.38</v>
      </c>
      <c r="AY545" s="1">
        <v>2786.94</v>
      </c>
      <c r="AZ545" s="1">
        <v>2857.06</v>
      </c>
      <c r="BA545" s="1">
        <v>102.64</v>
      </c>
      <c r="BB545" s="1">
        <v>111.74</v>
      </c>
      <c r="BC545" s="1">
        <v>106.46</v>
      </c>
      <c r="BD545" s="1">
        <v>108.44</v>
      </c>
      <c r="BE545" s="1">
        <v>105.38</v>
      </c>
      <c r="BF545" s="1">
        <v>104.1</v>
      </c>
      <c r="BG545" s="1">
        <v>112.17</v>
      </c>
      <c r="BH545" s="1">
        <v>98.39</v>
      </c>
      <c r="BI545" s="1">
        <v>111.45</v>
      </c>
      <c r="BJ545" s="1">
        <v>112.93</v>
      </c>
      <c r="BK545" s="1">
        <v>93.16</v>
      </c>
      <c r="BL545" s="1">
        <v>93.92</v>
      </c>
      <c r="BN545" s="1">
        <v>92.23</v>
      </c>
    </row>
    <row r="546" spans="1:66" x14ac:dyDescent="0.3">
      <c r="A546" s="2"/>
      <c r="C546" s="14" t="str">
        <f t="shared" si="9"/>
        <v>20242</v>
      </c>
      <c r="D546" s="3">
        <v>45349</v>
      </c>
      <c r="E546" s="21">
        <v>2098.09</v>
      </c>
      <c r="F546" s="21">
        <v>2157.56</v>
      </c>
      <c r="G546" s="21">
        <v>2187.29</v>
      </c>
      <c r="H546" s="21">
        <v>1972.79</v>
      </c>
      <c r="I546" s="21">
        <v>1926.93</v>
      </c>
      <c r="J546" s="21">
        <v>1945.9</v>
      </c>
      <c r="K546" s="21"/>
      <c r="L546" s="21">
        <v>2038.15</v>
      </c>
      <c r="M546" s="21">
        <v>1668.18</v>
      </c>
      <c r="N546" s="21">
        <v>1839.37</v>
      </c>
      <c r="O546" s="21">
        <v>1909.58</v>
      </c>
      <c r="P546" s="21"/>
      <c r="Q546" s="21">
        <v>4778.34</v>
      </c>
      <c r="R546" s="20">
        <v>101.72</v>
      </c>
      <c r="S546" s="20">
        <v>88.75</v>
      </c>
      <c r="T546" s="21">
        <v>101.75</v>
      </c>
      <c r="V546" s="1">
        <v>99.32</v>
      </c>
      <c r="W546" s="1">
        <v>104.49</v>
      </c>
      <c r="X546" s="1">
        <v>108.2</v>
      </c>
      <c r="Y546" s="1">
        <v>100.77</v>
      </c>
      <c r="Z546" s="1">
        <v>101.94</v>
      </c>
      <c r="AA546" s="1">
        <v>104.11</v>
      </c>
      <c r="AB546" s="1">
        <v>107.34</v>
      </c>
      <c r="AE546" s="1">
        <v>112.92</v>
      </c>
      <c r="AF546" s="1">
        <v>108.93</v>
      </c>
      <c r="AG546" s="1">
        <v>97.71</v>
      </c>
      <c r="AI546" s="1">
        <v>7</v>
      </c>
      <c r="AN546" s="1">
        <v>3279.07</v>
      </c>
      <c r="AQ546" s="1">
        <v>2921.74</v>
      </c>
      <c r="AR546" s="1">
        <v>3278.76</v>
      </c>
      <c r="AT546" s="1">
        <v>2981.43</v>
      </c>
      <c r="AU546" s="1">
        <v>2792.08</v>
      </c>
      <c r="AV546" s="1">
        <v>30</v>
      </c>
      <c r="AW546" s="1">
        <v>2815.45</v>
      </c>
      <c r="AX546" s="1">
        <v>97.49</v>
      </c>
      <c r="AY546" s="1">
        <v>2786.94</v>
      </c>
      <c r="AZ546" s="1">
        <v>2857.06</v>
      </c>
      <c r="BA546" s="1">
        <v>101.55</v>
      </c>
      <c r="BB546" s="1">
        <v>112.33</v>
      </c>
      <c r="BC546" s="1">
        <v>108.04</v>
      </c>
      <c r="BD546" s="1">
        <v>107.38</v>
      </c>
      <c r="BE546" s="1">
        <v>106.61</v>
      </c>
      <c r="BF546" s="1">
        <v>106.49</v>
      </c>
      <c r="BG546" s="1">
        <v>111.97</v>
      </c>
      <c r="BH546" s="1">
        <v>97.52</v>
      </c>
      <c r="BI546" s="1">
        <v>111.45</v>
      </c>
      <c r="BJ546" s="1">
        <v>115.72</v>
      </c>
      <c r="BK546" s="1">
        <v>93.49</v>
      </c>
      <c r="BL546" s="1">
        <v>93.82</v>
      </c>
      <c r="BN546" s="1">
        <v>92.89</v>
      </c>
    </row>
    <row r="547" spans="1:66" x14ac:dyDescent="0.3">
      <c r="A547" s="2"/>
      <c r="C547" s="14" t="str">
        <f t="shared" si="9"/>
        <v>20242</v>
      </c>
      <c r="D547" s="3">
        <v>45348</v>
      </c>
      <c r="E547" s="21">
        <v>2121.92</v>
      </c>
      <c r="F547" s="21">
        <v>2162.5100000000002</v>
      </c>
      <c r="G547" s="21">
        <v>2207.12</v>
      </c>
      <c r="H547" s="21">
        <v>2001.37</v>
      </c>
      <c r="I547" s="21">
        <v>1936.84</v>
      </c>
      <c r="J547" s="21">
        <v>1930.55</v>
      </c>
      <c r="K547" s="21"/>
      <c r="L547" s="21">
        <v>1955.91</v>
      </c>
      <c r="M547" s="21">
        <v>1697.74</v>
      </c>
      <c r="N547" s="21">
        <v>1877.47</v>
      </c>
      <c r="O547" s="21">
        <v>1901.72</v>
      </c>
      <c r="P547" s="21"/>
      <c r="Q547" s="21">
        <v>4778.34</v>
      </c>
      <c r="R547" s="20">
        <v>101.21</v>
      </c>
      <c r="S547" s="20">
        <v>86.93</v>
      </c>
      <c r="T547" s="21">
        <v>101.9</v>
      </c>
      <c r="V547" s="1">
        <v>99.89</v>
      </c>
      <c r="W547" s="1">
        <v>105.83</v>
      </c>
      <c r="X547" s="1">
        <v>108.08</v>
      </c>
      <c r="Y547" s="1">
        <v>102.14</v>
      </c>
      <c r="Z547" s="1">
        <v>104.54</v>
      </c>
      <c r="AA547" s="1">
        <v>103.42</v>
      </c>
      <c r="AB547" s="1">
        <v>107.09</v>
      </c>
      <c r="AE547" s="1">
        <v>112.92</v>
      </c>
      <c r="AF547" s="1">
        <v>108.43</v>
      </c>
      <c r="AG547" s="1">
        <v>97.36</v>
      </c>
      <c r="AP547" s="1">
        <v>2625</v>
      </c>
      <c r="AQ547" s="1">
        <v>2957.82</v>
      </c>
      <c r="AS547" s="1">
        <v>2820.57</v>
      </c>
      <c r="AU547" s="1">
        <v>2819.16</v>
      </c>
      <c r="AV547" s="1">
        <v>30</v>
      </c>
      <c r="AW547" s="1">
        <v>2797.26</v>
      </c>
      <c r="AX547" s="1">
        <v>101.04</v>
      </c>
      <c r="AY547" s="1">
        <v>2786.94</v>
      </c>
      <c r="BA547" s="1">
        <v>99.88</v>
      </c>
      <c r="BB547" s="1">
        <v>111.83</v>
      </c>
      <c r="BC547" s="1">
        <v>106.33</v>
      </c>
      <c r="BD547" s="1">
        <v>107.24</v>
      </c>
      <c r="BE547" s="1">
        <v>105.43</v>
      </c>
      <c r="BF547" s="1">
        <v>104.74</v>
      </c>
      <c r="BG547" s="1">
        <v>112.71</v>
      </c>
      <c r="BH547" s="1">
        <v>96.94</v>
      </c>
      <c r="BI547" s="1">
        <v>111.45</v>
      </c>
      <c r="BJ547" s="1">
        <v>115.72</v>
      </c>
      <c r="BK547" s="1">
        <v>93.83</v>
      </c>
      <c r="BL547" s="1">
        <v>95.02</v>
      </c>
      <c r="BN547" s="1">
        <v>92.89</v>
      </c>
    </row>
    <row r="548" spans="1:66" x14ac:dyDescent="0.3">
      <c r="A548" s="2"/>
      <c r="C548" s="14" t="str">
        <f t="shared" si="9"/>
        <v>20242</v>
      </c>
      <c r="D548" s="3">
        <v>45345</v>
      </c>
      <c r="E548" s="21">
        <v>2179.6</v>
      </c>
      <c r="F548" s="21">
        <v>2162.5100000000002</v>
      </c>
      <c r="G548" s="21">
        <v>2207.12</v>
      </c>
      <c r="H548" s="21">
        <v>1947.64</v>
      </c>
      <c r="I548" s="21">
        <v>1972.53</v>
      </c>
      <c r="J548" s="21">
        <v>1931.06</v>
      </c>
      <c r="K548" s="21"/>
      <c r="L548" s="21">
        <v>1955.11</v>
      </c>
      <c r="M548" s="21">
        <v>1717.46</v>
      </c>
      <c r="N548" s="21">
        <v>1858.98</v>
      </c>
      <c r="O548" s="21">
        <v>1899.58</v>
      </c>
      <c r="P548" s="21"/>
      <c r="Q548" s="21">
        <v>4765.6000000000004</v>
      </c>
      <c r="R548" s="20">
        <v>100.69</v>
      </c>
      <c r="S548" s="20">
        <v>87.33</v>
      </c>
      <c r="T548" s="21">
        <v>102.45</v>
      </c>
      <c r="V548" s="1">
        <v>99.57</v>
      </c>
      <c r="W548" s="1">
        <v>107.21</v>
      </c>
      <c r="X548" s="1">
        <v>108.08</v>
      </c>
      <c r="Y548" s="1">
        <v>104.76</v>
      </c>
      <c r="Z548" s="1">
        <v>105.96</v>
      </c>
      <c r="AA548" s="1">
        <v>103.05</v>
      </c>
      <c r="AB548" s="1">
        <v>107.34</v>
      </c>
      <c r="AE548" s="1">
        <v>112.92</v>
      </c>
      <c r="AF548" s="1">
        <v>108.43</v>
      </c>
      <c r="AG548" s="1">
        <v>95.96</v>
      </c>
      <c r="AI548" s="1">
        <v>45</v>
      </c>
      <c r="AN548" s="1">
        <v>3007.96</v>
      </c>
      <c r="AP548" s="1">
        <v>2625</v>
      </c>
      <c r="AQ548" s="1">
        <v>2957.82</v>
      </c>
      <c r="AS548" s="1">
        <v>2820.57</v>
      </c>
      <c r="AT548" s="1">
        <v>2427.29</v>
      </c>
      <c r="AU548" s="1">
        <v>2819.16</v>
      </c>
      <c r="AV548" s="1">
        <v>30</v>
      </c>
      <c r="AW548" s="1">
        <v>2870.66</v>
      </c>
      <c r="AX548" s="1">
        <v>102.39</v>
      </c>
      <c r="AY548" s="1">
        <v>2803.34</v>
      </c>
      <c r="BA548" s="1">
        <v>96.11</v>
      </c>
      <c r="BB548" s="1">
        <v>113.1</v>
      </c>
      <c r="BC548" s="1">
        <v>108.4</v>
      </c>
      <c r="BD548" s="1">
        <v>109.77</v>
      </c>
      <c r="BE548" s="1">
        <v>104.7</v>
      </c>
      <c r="BF548" s="1">
        <v>103.72</v>
      </c>
      <c r="BG548" s="1">
        <v>113.2</v>
      </c>
      <c r="BH548" s="1">
        <v>95.44</v>
      </c>
      <c r="BI548" s="1">
        <v>111.45</v>
      </c>
      <c r="BJ548" s="1">
        <v>116.59</v>
      </c>
      <c r="BK548" s="1">
        <v>96.15</v>
      </c>
      <c r="BL548" s="1">
        <v>97.01</v>
      </c>
      <c r="BN548" s="1">
        <v>96.53</v>
      </c>
    </row>
    <row r="549" spans="1:66" x14ac:dyDescent="0.3">
      <c r="A549" s="2"/>
      <c r="C549" s="14" t="str">
        <f t="shared" si="9"/>
        <v>20242</v>
      </c>
      <c r="D549" s="3">
        <v>45344</v>
      </c>
      <c r="E549" s="21">
        <v>2165.6799999999998</v>
      </c>
      <c r="F549" s="21">
        <v>2162.5100000000002</v>
      </c>
      <c r="G549" s="21">
        <v>2207.12</v>
      </c>
      <c r="H549" s="21">
        <v>1958.89</v>
      </c>
      <c r="I549" s="21">
        <v>1972.53</v>
      </c>
      <c r="J549" s="21">
        <v>1987.41</v>
      </c>
      <c r="K549" s="21"/>
      <c r="L549" s="21">
        <v>1983.34</v>
      </c>
      <c r="M549" s="21">
        <v>1747.74</v>
      </c>
      <c r="N549" s="21">
        <v>1857.39</v>
      </c>
      <c r="O549" s="21">
        <v>1917.85</v>
      </c>
      <c r="P549" s="21"/>
      <c r="Q549" s="21">
        <v>4805.92</v>
      </c>
      <c r="R549" s="20">
        <v>101.93</v>
      </c>
      <c r="S549" s="20">
        <v>88.5</v>
      </c>
      <c r="T549" s="21">
        <v>102.57</v>
      </c>
      <c r="V549" s="1">
        <v>99.32</v>
      </c>
      <c r="W549" s="1">
        <v>106.18</v>
      </c>
      <c r="X549" s="1">
        <v>108.61</v>
      </c>
      <c r="Y549" s="1">
        <v>104.76</v>
      </c>
      <c r="Z549" s="1">
        <v>105.85</v>
      </c>
      <c r="AA549" s="1">
        <v>103.4</v>
      </c>
      <c r="AB549" s="1">
        <v>108.09</v>
      </c>
      <c r="AE549" s="1">
        <v>113.17</v>
      </c>
      <c r="AF549" s="1">
        <v>104.7</v>
      </c>
      <c r="AG549" s="1">
        <v>99.64</v>
      </c>
      <c r="AI549" s="1">
        <v>45</v>
      </c>
      <c r="AN549" s="1">
        <v>3013.88</v>
      </c>
      <c r="AP549" s="1">
        <v>2625</v>
      </c>
      <c r="AQ549" s="1">
        <v>2952.9</v>
      </c>
      <c r="AS549" s="1">
        <v>2820.57</v>
      </c>
      <c r="AT549" s="1">
        <v>2427.29</v>
      </c>
      <c r="AU549" s="1">
        <v>2808.33</v>
      </c>
      <c r="AV549" s="1">
        <v>30</v>
      </c>
      <c r="AW549" s="1">
        <v>2919.59</v>
      </c>
      <c r="AX549" s="1">
        <v>103.45</v>
      </c>
      <c r="AY549" s="1">
        <v>2819.73</v>
      </c>
      <c r="BA549" s="1">
        <v>99.28</v>
      </c>
      <c r="BB549" s="1">
        <v>113.6</v>
      </c>
      <c r="BC549" s="1">
        <v>108.91</v>
      </c>
      <c r="BD549" s="1">
        <v>110.92</v>
      </c>
      <c r="BE549" s="1">
        <v>105.11</v>
      </c>
      <c r="BF549" s="1">
        <v>104.37</v>
      </c>
      <c r="BG549" s="1">
        <v>113.96</v>
      </c>
      <c r="BH549" s="1">
        <v>97.19</v>
      </c>
      <c r="BI549" s="1">
        <v>111.45</v>
      </c>
      <c r="BJ549" s="1">
        <v>116.84</v>
      </c>
      <c r="BK549" s="1">
        <v>94.15</v>
      </c>
      <c r="BL549" s="1">
        <v>97.01</v>
      </c>
      <c r="BN549" s="1">
        <v>96.53</v>
      </c>
    </row>
    <row r="550" spans="1:66" x14ac:dyDescent="0.3">
      <c r="A550" s="2"/>
      <c r="C550" s="14" t="str">
        <f t="shared" si="9"/>
        <v>20242</v>
      </c>
      <c r="D550" s="3">
        <v>45343</v>
      </c>
      <c r="E550" s="21">
        <v>2181.59</v>
      </c>
      <c r="F550" s="21">
        <v>2162.5100000000002</v>
      </c>
      <c r="G550" s="21">
        <v>2207.12</v>
      </c>
      <c r="H550" s="21">
        <v>1983.78</v>
      </c>
      <c r="I550" s="21">
        <v>1972.53</v>
      </c>
      <c r="J550" s="21">
        <v>1981.22</v>
      </c>
      <c r="K550" s="21"/>
      <c r="L550" s="21">
        <v>1983.34</v>
      </c>
      <c r="M550" s="21">
        <v>1747.74</v>
      </c>
      <c r="N550" s="21">
        <v>1821.87</v>
      </c>
      <c r="O550" s="21">
        <v>2012.26</v>
      </c>
      <c r="P550" s="21"/>
      <c r="Q550" s="21">
        <v>4773.13</v>
      </c>
      <c r="R550" s="20">
        <v>101.69</v>
      </c>
      <c r="S550" s="20">
        <v>88.75</v>
      </c>
      <c r="T550" s="21">
        <v>102.41</v>
      </c>
      <c r="V550" s="1">
        <v>99.13</v>
      </c>
      <c r="W550" s="1">
        <v>106.66</v>
      </c>
      <c r="X550" s="1">
        <v>108.73</v>
      </c>
      <c r="Y550" s="1">
        <v>104.76</v>
      </c>
      <c r="Z550" s="1">
        <v>105.25</v>
      </c>
      <c r="AA550" s="1">
        <v>103.28</v>
      </c>
      <c r="AB550" s="1">
        <v>108.09</v>
      </c>
      <c r="AE550" s="1">
        <v>113.67</v>
      </c>
      <c r="AF550" s="1">
        <v>106.68</v>
      </c>
      <c r="AG550" s="1">
        <v>100.89</v>
      </c>
      <c r="AI550" s="1">
        <v>45</v>
      </c>
      <c r="AN550" s="1">
        <v>2938.21</v>
      </c>
      <c r="AP550" s="1">
        <v>2625</v>
      </c>
      <c r="AQ550" s="1">
        <v>2910.53</v>
      </c>
      <c r="AS550" s="1">
        <v>2865.13</v>
      </c>
      <c r="AT550" s="1">
        <v>2427.29</v>
      </c>
      <c r="AU550" s="1">
        <v>2723.89</v>
      </c>
      <c r="AX550" s="1">
        <v>104.88</v>
      </c>
      <c r="AY550" s="1">
        <v>2787.78</v>
      </c>
      <c r="BA550" s="1">
        <v>102.8</v>
      </c>
      <c r="BB550" s="1">
        <v>114.66</v>
      </c>
      <c r="BC550" s="1">
        <v>110.27</v>
      </c>
      <c r="BD550" s="1">
        <v>110.32</v>
      </c>
      <c r="BE550" s="1">
        <v>105.83</v>
      </c>
      <c r="BF550" s="1">
        <v>105.51</v>
      </c>
      <c r="BG550" s="1">
        <v>116.46</v>
      </c>
      <c r="BH550" s="1">
        <v>97.85</v>
      </c>
      <c r="BI550" s="1">
        <v>111.12</v>
      </c>
      <c r="BJ550" s="1">
        <v>116.26</v>
      </c>
      <c r="BK550" s="1">
        <v>94.15</v>
      </c>
      <c r="BL550" s="1">
        <v>97.01</v>
      </c>
      <c r="BN550" s="1">
        <v>96.53</v>
      </c>
    </row>
    <row r="551" spans="1:66" x14ac:dyDescent="0.3">
      <c r="A551" s="2"/>
      <c r="C551" s="14" t="str">
        <f t="shared" si="9"/>
        <v>20242</v>
      </c>
      <c r="D551" s="3">
        <v>45342</v>
      </c>
      <c r="E551" s="21">
        <v>2181.59</v>
      </c>
      <c r="F551" s="21">
        <v>2162.5100000000002</v>
      </c>
      <c r="G551" s="21">
        <v>2207.12</v>
      </c>
      <c r="H551" s="21">
        <v>2074.81</v>
      </c>
      <c r="I551" s="21">
        <v>1972.53</v>
      </c>
      <c r="J551" s="21">
        <v>1974.25</v>
      </c>
      <c r="K551" s="21"/>
      <c r="L551" s="21"/>
      <c r="M551" s="21">
        <v>1746.38</v>
      </c>
      <c r="N551" s="21">
        <v>1867.53</v>
      </c>
      <c r="O551" s="21">
        <v>1975.6</v>
      </c>
      <c r="P551" s="21"/>
      <c r="Q551" s="21">
        <v>4789.6499999999996</v>
      </c>
      <c r="R551" s="20">
        <v>102.66</v>
      </c>
      <c r="S551" s="20">
        <v>87.94</v>
      </c>
      <c r="T551" s="21">
        <v>102.25</v>
      </c>
      <c r="V551" s="1">
        <v>105.93</v>
      </c>
      <c r="W551" s="1">
        <v>106.49</v>
      </c>
      <c r="X551" s="1">
        <v>108.85</v>
      </c>
      <c r="Y551" s="1">
        <v>104.9</v>
      </c>
      <c r="Z551" s="1">
        <v>105.14</v>
      </c>
      <c r="AA551" s="1">
        <v>104.22</v>
      </c>
      <c r="AB551" s="1">
        <v>108.09</v>
      </c>
      <c r="AE551" s="1">
        <v>114.66</v>
      </c>
      <c r="AF551" s="1">
        <v>106.43</v>
      </c>
      <c r="AG551" s="1">
        <v>98.96</v>
      </c>
      <c r="AI551" s="1">
        <v>45</v>
      </c>
      <c r="AN551" s="1">
        <v>2938.21</v>
      </c>
      <c r="AP551" s="1">
        <v>2640</v>
      </c>
      <c r="AQ551" s="1">
        <v>2978.62</v>
      </c>
      <c r="AS551" s="1">
        <v>2865.13</v>
      </c>
      <c r="AT551" s="1">
        <v>2427.29</v>
      </c>
      <c r="AU551" s="1">
        <v>2701.19</v>
      </c>
      <c r="AV551" s="1">
        <v>30</v>
      </c>
      <c r="AW551" s="1">
        <v>3516.99</v>
      </c>
      <c r="AX551" s="1">
        <v>98.01</v>
      </c>
      <c r="AY551" s="1">
        <v>2785.34</v>
      </c>
      <c r="AZ551" s="1">
        <v>2814.69</v>
      </c>
      <c r="BA551" s="1">
        <v>100.82</v>
      </c>
      <c r="BB551" s="1">
        <v>114.52</v>
      </c>
      <c r="BC551" s="1">
        <v>111.29</v>
      </c>
      <c r="BD551" s="1">
        <v>109.64</v>
      </c>
      <c r="BE551" s="1">
        <v>106.44</v>
      </c>
      <c r="BF551" s="1">
        <v>105.99</v>
      </c>
      <c r="BG551" s="1">
        <v>116.71</v>
      </c>
      <c r="BH551" s="1">
        <v>98.12</v>
      </c>
      <c r="BI551" s="1">
        <v>111.12</v>
      </c>
      <c r="BJ551" s="1">
        <v>116.17</v>
      </c>
      <c r="BK551" s="1">
        <v>94.81</v>
      </c>
      <c r="BL551" s="1">
        <v>98.01</v>
      </c>
      <c r="BN551" s="1">
        <v>96.53</v>
      </c>
    </row>
    <row r="552" spans="1:66" x14ac:dyDescent="0.3">
      <c r="A552" s="2"/>
      <c r="C552" s="14" t="str">
        <f t="shared" si="9"/>
        <v>20242</v>
      </c>
      <c r="D552" s="3">
        <v>45341</v>
      </c>
      <c r="E552" s="21">
        <v>2177.61</v>
      </c>
      <c r="F552" s="21">
        <v>2162.5100000000002</v>
      </c>
      <c r="G552" s="21">
        <v>2207.12</v>
      </c>
      <c r="H552" s="21">
        <v>2139.96</v>
      </c>
      <c r="I552" s="21">
        <v>1982.44</v>
      </c>
      <c r="J552" s="21">
        <v>2024.03</v>
      </c>
      <c r="K552" s="21"/>
      <c r="L552" s="21"/>
      <c r="M552" s="21">
        <v>1748.45</v>
      </c>
      <c r="N552" s="21">
        <v>1892.88</v>
      </c>
      <c r="O552" s="21">
        <v>2010.46</v>
      </c>
      <c r="P552" s="21"/>
      <c r="Q552" s="21">
        <v>4817.74</v>
      </c>
      <c r="R552" s="20">
        <v>102.66</v>
      </c>
      <c r="S552" s="20">
        <v>88.69</v>
      </c>
      <c r="T552" s="21">
        <v>102.23</v>
      </c>
      <c r="V552" s="1">
        <v>104.73</v>
      </c>
      <c r="W552" s="1">
        <v>106.49</v>
      </c>
      <c r="X552" s="1">
        <v>108.73</v>
      </c>
      <c r="Y552" s="1">
        <v>105.37</v>
      </c>
      <c r="Z552" s="1">
        <v>105.14</v>
      </c>
      <c r="AA552" s="1">
        <v>104.11</v>
      </c>
      <c r="AB552" s="1">
        <v>109.09</v>
      </c>
      <c r="AE552" s="1">
        <v>113.67</v>
      </c>
      <c r="AF552" s="1">
        <v>106.17</v>
      </c>
      <c r="AG552" s="1">
        <v>90.12</v>
      </c>
      <c r="AI552" s="1">
        <v>45</v>
      </c>
      <c r="AN552" s="1">
        <v>2908.77</v>
      </c>
      <c r="AP552" s="1">
        <v>2646</v>
      </c>
      <c r="AQ552" s="1">
        <v>2966.01</v>
      </c>
      <c r="AS552" s="1">
        <v>2861.09</v>
      </c>
      <c r="AT552" s="1">
        <v>2427.29</v>
      </c>
      <c r="AU552" s="1">
        <v>2542.3000000000002</v>
      </c>
      <c r="AV552" s="1">
        <v>30</v>
      </c>
      <c r="AW552" s="1">
        <v>3510</v>
      </c>
      <c r="AX552" s="1">
        <v>97.33</v>
      </c>
      <c r="AY552" s="1">
        <v>2785.34</v>
      </c>
      <c r="AZ552" s="1">
        <v>2814.69</v>
      </c>
      <c r="BA552" s="1">
        <v>100.29</v>
      </c>
      <c r="BB552" s="1">
        <v>113.23</v>
      </c>
      <c r="BC552" s="1">
        <v>109.92</v>
      </c>
      <c r="BD552" s="1">
        <v>110.46</v>
      </c>
      <c r="BE552" s="1">
        <v>106.3</v>
      </c>
      <c r="BF552" s="1">
        <v>104.56</v>
      </c>
      <c r="BG552" s="1">
        <v>115.21</v>
      </c>
      <c r="BH552" s="1">
        <v>97.79</v>
      </c>
      <c r="BI552" s="1">
        <v>111.79</v>
      </c>
      <c r="BJ552" s="1">
        <v>117.36</v>
      </c>
      <c r="BL552" s="1">
        <v>97.81</v>
      </c>
      <c r="BN552" s="1">
        <v>96.53</v>
      </c>
    </row>
    <row r="553" spans="1:66" x14ac:dyDescent="0.3">
      <c r="A553" s="2"/>
      <c r="C553" s="14" t="str">
        <f t="shared" si="9"/>
        <v>20242</v>
      </c>
      <c r="D553" s="3">
        <v>45338</v>
      </c>
      <c r="E553" s="21">
        <v>2185.5700000000002</v>
      </c>
      <c r="F553" s="21">
        <v>2174.9</v>
      </c>
      <c r="G553" s="21">
        <v>2207.12</v>
      </c>
      <c r="H553" s="21">
        <v>2123.17</v>
      </c>
      <c r="I553" s="21">
        <v>1982.44</v>
      </c>
      <c r="J553" s="21">
        <v>2024.03</v>
      </c>
      <c r="K553" s="21"/>
      <c r="L553" s="21"/>
      <c r="M553" s="21">
        <v>1752.59</v>
      </c>
      <c r="N553" s="21">
        <v>1860.14</v>
      </c>
      <c r="O553" s="21">
        <v>2004.58</v>
      </c>
      <c r="P553" s="21"/>
      <c r="Q553" s="21">
        <v>4817.74</v>
      </c>
      <c r="R553" s="20">
        <v>102.63</v>
      </c>
      <c r="S553" s="20">
        <v>90.93</v>
      </c>
      <c r="T553" s="21">
        <v>102.12</v>
      </c>
      <c r="V553" s="1">
        <v>104.33</v>
      </c>
      <c r="W553" s="1">
        <v>107.01</v>
      </c>
      <c r="X553" s="1">
        <v>108.73</v>
      </c>
      <c r="Y553" s="1">
        <v>105.6</v>
      </c>
      <c r="Z553" s="1">
        <v>105.13</v>
      </c>
      <c r="AA553" s="1">
        <v>104.25</v>
      </c>
      <c r="AB553" s="1">
        <v>109.47</v>
      </c>
      <c r="AE553" s="1">
        <v>113.17</v>
      </c>
      <c r="AF553" s="1">
        <v>106.15</v>
      </c>
      <c r="AG553" s="1">
        <v>94.03</v>
      </c>
      <c r="AI553" s="1">
        <v>45</v>
      </c>
      <c r="AN553" s="1">
        <v>3029.08</v>
      </c>
      <c r="AP553" s="1">
        <v>2660</v>
      </c>
      <c r="AQ553" s="1">
        <v>2966.01</v>
      </c>
      <c r="AS553" s="1">
        <v>2925.66</v>
      </c>
      <c r="AU553" s="1">
        <v>2542.3000000000002</v>
      </c>
      <c r="AV553" s="1">
        <v>30</v>
      </c>
      <c r="AW553" s="1">
        <v>3510</v>
      </c>
      <c r="AX553" s="1">
        <v>97.93</v>
      </c>
      <c r="AY553" s="1">
        <v>2765.69</v>
      </c>
      <c r="AZ553" s="1">
        <v>2814.69</v>
      </c>
      <c r="BA553" s="1">
        <v>100.28</v>
      </c>
      <c r="BB553" s="1">
        <v>113.87</v>
      </c>
      <c r="BC553" s="1">
        <v>109.85</v>
      </c>
      <c r="BD553" s="1">
        <v>109.59</v>
      </c>
      <c r="BE553" s="1">
        <v>106.28</v>
      </c>
      <c r="BF553" s="1">
        <v>105.46</v>
      </c>
      <c r="BG553" s="1">
        <v>115.21</v>
      </c>
      <c r="BH553" s="1">
        <v>97.79</v>
      </c>
      <c r="BI553" s="1">
        <v>111.79</v>
      </c>
      <c r="BJ553" s="1">
        <v>117.36</v>
      </c>
      <c r="BK553" s="1">
        <v>96.44</v>
      </c>
      <c r="BL553" s="1">
        <v>97.81</v>
      </c>
      <c r="BN553" s="1">
        <v>96.53</v>
      </c>
    </row>
    <row r="554" spans="1:66" x14ac:dyDescent="0.3">
      <c r="A554" s="2"/>
      <c r="C554" s="14" t="str">
        <f t="shared" si="9"/>
        <v>20242</v>
      </c>
      <c r="D554" s="3">
        <v>45337</v>
      </c>
      <c r="E554" s="21">
        <v>2181.5300000000002</v>
      </c>
      <c r="F554" s="21">
        <v>2183.16</v>
      </c>
      <c r="G554" s="21">
        <v>2240.16</v>
      </c>
      <c r="H554" s="21">
        <v>2070.17</v>
      </c>
      <c r="I554" s="21">
        <v>2010.19</v>
      </c>
      <c r="J554" s="21">
        <v>2024.01</v>
      </c>
      <c r="K554" s="21"/>
      <c r="L554" s="21"/>
      <c r="M554" s="21">
        <v>1760.88</v>
      </c>
      <c r="N554" s="21">
        <v>1867.02</v>
      </c>
      <c r="O554" s="21">
        <v>2001.46</v>
      </c>
      <c r="P554" s="21"/>
      <c r="Q554" s="21">
        <v>4834.79</v>
      </c>
      <c r="R554" s="20">
        <v>101.88</v>
      </c>
      <c r="S554" s="20">
        <v>96.67</v>
      </c>
      <c r="T554" s="21">
        <v>102.05</v>
      </c>
      <c r="V554" s="1">
        <v>103.21</v>
      </c>
      <c r="W554" s="1">
        <v>106.49</v>
      </c>
      <c r="X554" s="1">
        <v>109.48</v>
      </c>
      <c r="Y554" s="1">
        <v>105.72</v>
      </c>
      <c r="Z554" s="1">
        <v>105.13</v>
      </c>
      <c r="AA554" s="1">
        <v>103.16</v>
      </c>
      <c r="AB554" s="1">
        <v>110.34</v>
      </c>
      <c r="AE554" s="1">
        <v>114.17</v>
      </c>
      <c r="AF554" s="1">
        <v>106.57</v>
      </c>
      <c r="AG554" s="1">
        <v>99.18</v>
      </c>
      <c r="AN554" s="1">
        <v>3026.54</v>
      </c>
      <c r="AP554" s="1">
        <v>2730</v>
      </c>
      <c r="AQ554" s="1">
        <v>2973.08</v>
      </c>
      <c r="AS554" s="1">
        <v>2911.54</v>
      </c>
      <c r="AU554" s="1">
        <v>2609.89</v>
      </c>
      <c r="AV554" s="1">
        <v>30</v>
      </c>
      <c r="AW554" s="1">
        <v>3510</v>
      </c>
      <c r="AX554" s="1">
        <v>104.76</v>
      </c>
      <c r="AY554" s="1">
        <v>2772.65</v>
      </c>
      <c r="AZ554" s="1">
        <v>2814.69</v>
      </c>
      <c r="BA554" s="1">
        <v>99.92</v>
      </c>
      <c r="BB554" s="1">
        <v>112.78</v>
      </c>
      <c r="BC554" s="1">
        <v>109.16</v>
      </c>
      <c r="BD554" s="1">
        <v>108.64</v>
      </c>
      <c r="BE554" s="1">
        <v>105.96</v>
      </c>
      <c r="BF554" s="1">
        <v>105.2</v>
      </c>
      <c r="BG554" s="1">
        <v>115.71</v>
      </c>
      <c r="BH554" s="1">
        <v>97.19</v>
      </c>
      <c r="BI554" s="1">
        <v>111.79</v>
      </c>
      <c r="BJ554" s="1">
        <v>116.96</v>
      </c>
      <c r="BK554" s="1">
        <v>96.89</v>
      </c>
      <c r="BL554" s="1">
        <v>97.04</v>
      </c>
      <c r="BN554" s="1">
        <v>96.53</v>
      </c>
    </row>
    <row r="555" spans="1:66" x14ac:dyDescent="0.3">
      <c r="A555" s="2"/>
      <c r="C555" s="14" t="str">
        <f t="shared" si="9"/>
        <v>20242</v>
      </c>
      <c r="D555" s="3">
        <v>45336</v>
      </c>
      <c r="E555" s="21">
        <v>2197.44</v>
      </c>
      <c r="F555" s="21">
        <v>2183.16</v>
      </c>
      <c r="G555" s="21">
        <v>2240.16</v>
      </c>
      <c r="H555" s="21">
        <v>2070.17</v>
      </c>
      <c r="I555" s="21">
        <v>1979.96</v>
      </c>
      <c r="J555" s="21">
        <v>2009.72</v>
      </c>
      <c r="K555" s="21"/>
      <c r="L555" s="21"/>
      <c r="M555" s="21">
        <v>1760.88</v>
      </c>
      <c r="N555" s="21">
        <v>1836.41</v>
      </c>
      <c r="O555" s="21">
        <v>1969.58</v>
      </c>
      <c r="P555" s="21"/>
      <c r="Q555" s="21">
        <v>4843.29</v>
      </c>
      <c r="R555" s="20">
        <v>102.09</v>
      </c>
      <c r="S555" s="20">
        <v>96.67</v>
      </c>
      <c r="T555" s="21">
        <v>101.98</v>
      </c>
      <c r="V555" s="1">
        <v>101.45</v>
      </c>
      <c r="W555" s="1">
        <v>107.01</v>
      </c>
      <c r="X555" s="1">
        <v>111.55</v>
      </c>
      <c r="Y555" s="1">
        <v>104.88</v>
      </c>
      <c r="Z555" s="1">
        <v>105.15</v>
      </c>
      <c r="AA555" s="1">
        <v>104.11</v>
      </c>
      <c r="AB555" s="1">
        <v>110.84</v>
      </c>
      <c r="AE555" s="1">
        <v>116.66</v>
      </c>
      <c r="AF555" s="1">
        <v>106.56</v>
      </c>
      <c r="AG555" s="1">
        <v>98.56</v>
      </c>
      <c r="AN555" s="1">
        <v>3026.54</v>
      </c>
      <c r="AP555" s="1">
        <v>2730</v>
      </c>
      <c r="AQ555" s="1">
        <v>2983.67</v>
      </c>
      <c r="AS555" s="1">
        <v>2814.69</v>
      </c>
      <c r="AU555" s="1">
        <v>2626.79</v>
      </c>
      <c r="AX555" s="1">
        <v>102.08</v>
      </c>
      <c r="AY555" s="1">
        <v>2784.42</v>
      </c>
      <c r="AZ555" s="1">
        <v>2814.69</v>
      </c>
      <c r="BA555" s="1">
        <v>99.92</v>
      </c>
      <c r="BB555" s="1">
        <v>113.48</v>
      </c>
      <c r="BC555" s="1">
        <v>109.64</v>
      </c>
      <c r="BD555" s="1">
        <v>110.78</v>
      </c>
      <c r="BE555" s="1">
        <v>105.56</v>
      </c>
      <c r="BF555" s="1">
        <v>104.77</v>
      </c>
      <c r="BG555" s="1">
        <v>115.21</v>
      </c>
      <c r="BH555" s="1">
        <v>97.19</v>
      </c>
      <c r="BI555" s="1">
        <v>111.79</v>
      </c>
      <c r="BJ555" s="1">
        <v>116.96</v>
      </c>
      <c r="BK555" s="1">
        <v>98.22</v>
      </c>
      <c r="BL555" s="1">
        <v>97.03</v>
      </c>
      <c r="BN555" s="1">
        <v>96.53</v>
      </c>
    </row>
    <row r="556" spans="1:66" x14ac:dyDescent="0.3">
      <c r="A556" s="2"/>
      <c r="C556" s="14" t="str">
        <f t="shared" si="9"/>
        <v>20242</v>
      </c>
      <c r="D556" s="3">
        <v>45331</v>
      </c>
      <c r="E556" s="21">
        <v>2181.5500000000002</v>
      </c>
      <c r="F556" s="21">
        <v>2148.4699999999998</v>
      </c>
      <c r="G556" s="21">
        <v>2230.2399999999998</v>
      </c>
      <c r="H556" s="21">
        <v>2098.21</v>
      </c>
      <c r="I556" s="21">
        <v>1930.4</v>
      </c>
      <c r="J556" s="21">
        <v>2011.14</v>
      </c>
      <c r="K556" s="21"/>
      <c r="L556" s="21"/>
      <c r="M556" s="21">
        <v>1760.88</v>
      </c>
      <c r="N556" s="21">
        <v>1858.01</v>
      </c>
      <c r="O556" s="21">
        <v>1981.13</v>
      </c>
      <c r="P556" s="21"/>
      <c r="Q556" s="21">
        <v>4800.43</v>
      </c>
      <c r="R556" s="20">
        <v>102.27</v>
      </c>
      <c r="S556" s="20">
        <v>88.64</v>
      </c>
      <c r="T556" s="21">
        <v>101.37</v>
      </c>
      <c r="V556" s="1">
        <v>101.7</v>
      </c>
      <c r="W556" s="1">
        <v>106.49</v>
      </c>
      <c r="X556" s="1">
        <v>111.35</v>
      </c>
      <c r="Y556" s="1">
        <v>105.14</v>
      </c>
      <c r="Z556" s="1">
        <v>105.13</v>
      </c>
      <c r="AA556" s="1">
        <v>104.45</v>
      </c>
      <c r="AB556" s="1">
        <v>111.59</v>
      </c>
      <c r="AE556" s="1">
        <v>116.91</v>
      </c>
      <c r="AF556" s="1">
        <v>109.21</v>
      </c>
      <c r="AG556" s="1">
        <v>95.72</v>
      </c>
      <c r="AN556" s="1">
        <v>3009.39</v>
      </c>
      <c r="AP556" s="1">
        <v>2730</v>
      </c>
      <c r="AQ556" s="1">
        <v>2906.2</v>
      </c>
      <c r="AS556" s="1">
        <v>2884.95</v>
      </c>
      <c r="AU556" s="1">
        <v>2626.79</v>
      </c>
      <c r="AW556" s="1">
        <v>2774.84</v>
      </c>
      <c r="AX556" s="1">
        <v>104.44</v>
      </c>
      <c r="AY556" s="1">
        <v>2764.24</v>
      </c>
      <c r="AZ556" s="1">
        <v>2814.69</v>
      </c>
      <c r="BA556" s="1">
        <v>100</v>
      </c>
      <c r="BB556" s="1">
        <v>113.91</v>
      </c>
      <c r="BC556" s="1">
        <v>110.79</v>
      </c>
      <c r="BD556" s="1">
        <v>109.86</v>
      </c>
      <c r="BE556" s="1">
        <v>108.66</v>
      </c>
      <c r="BF556" s="1">
        <v>108.9</v>
      </c>
      <c r="BG556" s="1">
        <v>117.19</v>
      </c>
      <c r="BH556" s="1">
        <v>95.48</v>
      </c>
      <c r="BI556" s="1">
        <v>111.79</v>
      </c>
      <c r="BJ556" s="1">
        <v>116.96</v>
      </c>
      <c r="BK556" s="1">
        <v>94.48</v>
      </c>
      <c r="BL556" s="1">
        <v>96.78</v>
      </c>
      <c r="BN556" s="1">
        <v>95.87</v>
      </c>
    </row>
    <row r="557" spans="1:66" x14ac:dyDescent="0.3">
      <c r="A557" s="2"/>
      <c r="C557" s="14" t="str">
        <f t="shared" si="9"/>
        <v>20242</v>
      </c>
      <c r="D557" s="3">
        <v>45330</v>
      </c>
      <c r="E557" s="21">
        <v>2181.56</v>
      </c>
      <c r="F557" s="21">
        <v>2141.86</v>
      </c>
      <c r="G557" s="21">
        <v>2223.64</v>
      </c>
      <c r="H557" s="21">
        <v>2136.4899999999998</v>
      </c>
      <c r="I557" s="21">
        <v>1942.79</v>
      </c>
      <c r="J557" s="21">
        <v>2023.98</v>
      </c>
      <c r="K557" s="21"/>
      <c r="L557" s="21"/>
      <c r="M557" s="21">
        <v>1770.74</v>
      </c>
      <c r="N557" s="21">
        <v>1834.83</v>
      </c>
      <c r="O557" s="21">
        <v>1997.34</v>
      </c>
      <c r="P557" s="21"/>
      <c r="Q557" s="21">
        <v>4806.1000000000004</v>
      </c>
      <c r="R557" s="20">
        <v>102.03</v>
      </c>
      <c r="S557" s="20">
        <v>92.31</v>
      </c>
      <c r="T557" s="21">
        <v>100.75</v>
      </c>
      <c r="V557" s="1">
        <v>101.93</v>
      </c>
      <c r="W557" s="1">
        <v>105.16</v>
      </c>
      <c r="X557" s="1">
        <v>111.44</v>
      </c>
      <c r="Y557" s="1">
        <v>104.78</v>
      </c>
      <c r="Z557" s="1">
        <v>104.43</v>
      </c>
      <c r="AA557" s="1">
        <v>104.43</v>
      </c>
      <c r="AB557" s="1">
        <v>111.82</v>
      </c>
      <c r="AE557" s="1">
        <v>116.91</v>
      </c>
      <c r="AF557" s="1">
        <v>108.11</v>
      </c>
      <c r="AG557" s="1">
        <v>95.42</v>
      </c>
      <c r="AL557" s="1">
        <v>30</v>
      </c>
      <c r="AN557" s="1">
        <v>3005.11</v>
      </c>
      <c r="AP557" s="1">
        <v>2730</v>
      </c>
      <c r="AQ557" s="1">
        <v>2875.22</v>
      </c>
      <c r="AS557" s="1">
        <v>2900.02</v>
      </c>
      <c r="AW557" s="1">
        <v>2802.08</v>
      </c>
      <c r="AX557" s="1">
        <v>99.53</v>
      </c>
      <c r="AY557" s="1">
        <v>2759.2</v>
      </c>
      <c r="AZ557" s="1">
        <v>2839.87</v>
      </c>
      <c r="BA557" s="1">
        <v>100.94</v>
      </c>
      <c r="BB557" s="1">
        <v>113.54</v>
      </c>
      <c r="BC557" s="1">
        <v>110.08</v>
      </c>
      <c r="BD557" s="1">
        <v>109.66</v>
      </c>
      <c r="BE557" s="1">
        <v>107.86</v>
      </c>
      <c r="BF557" s="1">
        <v>108.9</v>
      </c>
      <c r="BG557" s="1">
        <v>116.65</v>
      </c>
      <c r="BH557" s="1">
        <v>95.48</v>
      </c>
      <c r="BI557" s="1">
        <v>111.68</v>
      </c>
      <c r="BJ557" s="1">
        <v>115.97</v>
      </c>
      <c r="BK557" s="1">
        <v>94.48</v>
      </c>
      <c r="BL557" s="1">
        <v>96.28</v>
      </c>
      <c r="BN557" s="1">
        <v>95.87</v>
      </c>
    </row>
    <row r="558" spans="1:66" x14ac:dyDescent="0.3">
      <c r="A558" s="2"/>
      <c r="C558" s="14" t="str">
        <f t="shared" si="9"/>
        <v>20242</v>
      </c>
      <c r="D558" s="3">
        <v>45329</v>
      </c>
      <c r="E558" s="21">
        <v>2203.41</v>
      </c>
      <c r="F558" s="21">
        <v>2183.16</v>
      </c>
      <c r="G558" s="21">
        <v>2240.16</v>
      </c>
      <c r="H558" s="21">
        <v>2122.9299999999998</v>
      </c>
      <c r="I558" s="21">
        <v>2073.63</v>
      </c>
      <c r="J558" s="21">
        <v>2028.38</v>
      </c>
      <c r="K558" s="21"/>
      <c r="L558" s="21">
        <v>2026.06</v>
      </c>
      <c r="M558" s="21">
        <v>1790.45</v>
      </c>
      <c r="N558" s="21">
        <v>1842.61</v>
      </c>
      <c r="O558" s="21">
        <v>1996.72</v>
      </c>
      <c r="P558" s="21"/>
      <c r="Q558" s="21">
        <v>4779.45</v>
      </c>
      <c r="R558" s="20">
        <v>101.53</v>
      </c>
      <c r="S558" s="20">
        <v>87.31</v>
      </c>
      <c r="T558" s="21">
        <v>100.62</v>
      </c>
      <c r="V558" s="1">
        <v>99.52</v>
      </c>
      <c r="W558" s="1">
        <v>104.78</v>
      </c>
      <c r="X558" s="1">
        <v>111.3</v>
      </c>
      <c r="Y558" s="1">
        <v>103.89</v>
      </c>
      <c r="Z558" s="1">
        <v>104.14</v>
      </c>
      <c r="AA558" s="1">
        <v>103.42</v>
      </c>
      <c r="AB558" s="1">
        <v>111.24</v>
      </c>
      <c r="AE558" s="1">
        <v>116.66</v>
      </c>
      <c r="AF558" s="1">
        <v>108.1</v>
      </c>
      <c r="AG558" s="1">
        <v>92.9</v>
      </c>
      <c r="AI558" s="1">
        <v>7</v>
      </c>
      <c r="AL558" s="1">
        <v>30</v>
      </c>
      <c r="AN558" s="1">
        <v>2945.73</v>
      </c>
      <c r="AP558" s="1">
        <v>2730</v>
      </c>
      <c r="AQ558" s="1">
        <v>2875.22</v>
      </c>
      <c r="AS558" s="1">
        <v>2925.16</v>
      </c>
      <c r="AT558" s="1">
        <v>2942.69</v>
      </c>
      <c r="AU558" s="1">
        <v>2687.5</v>
      </c>
      <c r="AW558" s="1">
        <v>2848.31</v>
      </c>
      <c r="AX558" s="1">
        <v>99.85</v>
      </c>
      <c r="AY558" s="1">
        <v>2751.78</v>
      </c>
      <c r="AZ558" s="1">
        <v>2856.67</v>
      </c>
      <c r="BA558" s="1">
        <v>102.76</v>
      </c>
      <c r="BB558" s="1">
        <v>113.72</v>
      </c>
      <c r="BC558" s="1">
        <v>109.82</v>
      </c>
      <c r="BD558" s="1">
        <v>109.64</v>
      </c>
      <c r="BE558" s="1">
        <v>107.05</v>
      </c>
      <c r="BF558" s="1">
        <v>105.7</v>
      </c>
      <c r="BG558" s="1">
        <v>114.75</v>
      </c>
      <c r="BH558" s="1">
        <v>95.48</v>
      </c>
      <c r="BI558" s="1">
        <v>111.68</v>
      </c>
      <c r="BJ558" s="1">
        <v>115.97</v>
      </c>
      <c r="BK558" s="1">
        <v>94.48</v>
      </c>
      <c r="BL558" s="1">
        <v>96.29</v>
      </c>
      <c r="BN558" s="1">
        <v>95.87</v>
      </c>
    </row>
    <row r="559" spans="1:66" x14ac:dyDescent="0.3">
      <c r="A559" s="2"/>
      <c r="C559" s="14" t="str">
        <f t="shared" si="9"/>
        <v>20242</v>
      </c>
      <c r="D559" s="3">
        <v>45328</v>
      </c>
      <c r="E559" s="21">
        <v>2203.41</v>
      </c>
      <c r="F559" s="21">
        <v>2195.5500000000002</v>
      </c>
      <c r="G559" s="21">
        <v>2240.16</v>
      </c>
      <c r="H559" s="21">
        <v>2157.85</v>
      </c>
      <c r="I559" s="21">
        <v>2073.63</v>
      </c>
      <c r="J559" s="21">
        <v>2030.61</v>
      </c>
      <c r="K559" s="21"/>
      <c r="L559" s="21">
        <v>2014.69</v>
      </c>
      <c r="M559" s="21">
        <v>1790.45</v>
      </c>
      <c r="N559" s="21">
        <v>1870.42</v>
      </c>
      <c r="O559" s="21">
        <v>2028.03</v>
      </c>
      <c r="P559" s="21"/>
      <c r="Q559" s="21">
        <v>4782.03</v>
      </c>
      <c r="R559" s="20">
        <v>104.02</v>
      </c>
      <c r="S559" s="20">
        <v>91.58</v>
      </c>
      <c r="T559" s="21">
        <v>100.39</v>
      </c>
      <c r="V559" s="1">
        <v>101.45</v>
      </c>
      <c r="W559" s="1">
        <v>104.83</v>
      </c>
      <c r="X559" s="1">
        <v>111.23</v>
      </c>
      <c r="Y559" s="1">
        <v>103.33</v>
      </c>
      <c r="Z559" s="1">
        <v>103.65</v>
      </c>
      <c r="AA559" s="1">
        <v>105.46</v>
      </c>
      <c r="AB559" s="1">
        <v>112.1</v>
      </c>
      <c r="AE559" s="1">
        <v>119.15</v>
      </c>
      <c r="AF559" s="1">
        <v>108.79</v>
      </c>
      <c r="AG559" s="1">
        <v>95.32</v>
      </c>
      <c r="AJ559" s="1">
        <v>30</v>
      </c>
      <c r="AL559" s="1">
        <v>30</v>
      </c>
      <c r="AN559" s="1">
        <v>2826.04</v>
      </c>
      <c r="AP559" s="1">
        <v>2730</v>
      </c>
      <c r="AQ559" s="1">
        <v>2846.63</v>
      </c>
      <c r="AR559" s="1">
        <v>2716.67</v>
      </c>
      <c r="AS559" s="1">
        <v>2925.16</v>
      </c>
      <c r="AT559" s="1">
        <v>2942.69</v>
      </c>
      <c r="AU559" s="1">
        <v>2783.33</v>
      </c>
      <c r="AW559" s="1">
        <v>2905.48</v>
      </c>
      <c r="AX559" s="1">
        <v>99.84</v>
      </c>
      <c r="AY559" s="1">
        <v>2723.89</v>
      </c>
      <c r="AZ559" s="1">
        <v>2866</v>
      </c>
      <c r="BA559" s="1">
        <v>101.64</v>
      </c>
      <c r="BB559" s="1">
        <v>115.09</v>
      </c>
      <c r="BC559" s="1">
        <v>109.74</v>
      </c>
      <c r="BD559" s="1">
        <v>109.58</v>
      </c>
      <c r="BE559" s="1">
        <v>108.09</v>
      </c>
      <c r="BF559" s="1">
        <v>105.92</v>
      </c>
      <c r="BG559" s="1">
        <v>120.65</v>
      </c>
      <c r="BH559" s="1">
        <v>95.15</v>
      </c>
      <c r="BI559" s="1">
        <v>111.69</v>
      </c>
      <c r="BJ559" s="1">
        <v>116.37</v>
      </c>
      <c r="BK559" s="1">
        <v>94.82</v>
      </c>
      <c r="BL559" s="1">
        <v>96.04</v>
      </c>
      <c r="BN559" s="1">
        <v>95.87</v>
      </c>
    </row>
    <row r="560" spans="1:66" x14ac:dyDescent="0.3">
      <c r="A560" s="2"/>
      <c r="C560" s="14" t="str">
        <f t="shared" si="9"/>
        <v>20242</v>
      </c>
      <c r="D560" s="3">
        <v>45327</v>
      </c>
      <c r="E560" s="21">
        <v>2203.41</v>
      </c>
      <c r="F560" s="21">
        <v>2195.5500000000002</v>
      </c>
      <c r="G560" s="21">
        <v>2240.16</v>
      </c>
      <c r="H560" s="21">
        <v>2144.6</v>
      </c>
      <c r="I560" s="21">
        <v>2024.57</v>
      </c>
      <c r="J560" s="21">
        <v>2095.6</v>
      </c>
      <c r="K560" s="21">
        <v>1924.33</v>
      </c>
      <c r="L560" s="21">
        <v>1880.57</v>
      </c>
      <c r="M560" s="21">
        <v>1817.19</v>
      </c>
      <c r="N560" s="21">
        <v>1900.02</v>
      </c>
      <c r="O560" s="21">
        <v>2011.27</v>
      </c>
      <c r="P560" s="21"/>
      <c r="Q560" s="21">
        <v>4783.4399999999996</v>
      </c>
      <c r="R560" s="20">
        <v>102.53</v>
      </c>
      <c r="S560" s="20">
        <v>91.68</v>
      </c>
      <c r="T560" s="21">
        <v>100.37</v>
      </c>
      <c r="V560" s="1">
        <v>102.93</v>
      </c>
      <c r="W560" s="1">
        <v>103.78</v>
      </c>
      <c r="X560" s="1">
        <v>110.85</v>
      </c>
      <c r="Y560" s="1">
        <v>101.89</v>
      </c>
      <c r="Z560" s="1">
        <v>102.14</v>
      </c>
      <c r="AA560" s="1">
        <v>104.59</v>
      </c>
      <c r="AB560" s="1">
        <v>111.82</v>
      </c>
      <c r="AE560" s="1">
        <v>118.65</v>
      </c>
      <c r="AF560" s="1">
        <v>106.12</v>
      </c>
      <c r="AG560" s="1">
        <v>95.96</v>
      </c>
      <c r="AJ560" s="1">
        <v>30</v>
      </c>
      <c r="AL560" s="1">
        <v>30</v>
      </c>
      <c r="AN560" s="1">
        <v>2885.31</v>
      </c>
      <c r="AP560" s="1">
        <v>2807</v>
      </c>
      <c r="AQ560" s="1">
        <v>2782.4</v>
      </c>
      <c r="AR560" s="1">
        <v>2716.67</v>
      </c>
      <c r="AS560" s="1">
        <v>2925.16</v>
      </c>
      <c r="AT560" s="1">
        <v>2942.69</v>
      </c>
      <c r="AU560" s="1">
        <v>2783.33</v>
      </c>
      <c r="AW560" s="1">
        <v>2905.48</v>
      </c>
      <c r="AX560" s="1">
        <v>102.74</v>
      </c>
      <c r="AY560" s="1">
        <v>2703.71</v>
      </c>
      <c r="AZ560" s="1">
        <v>2862.5</v>
      </c>
      <c r="BA560" s="1">
        <v>102.3</v>
      </c>
      <c r="BB560" s="1">
        <v>114.66</v>
      </c>
      <c r="BC560" s="1">
        <v>108.43</v>
      </c>
      <c r="BD560" s="1">
        <v>110.38</v>
      </c>
      <c r="BE560" s="1">
        <v>110.17</v>
      </c>
      <c r="BF560" s="1">
        <v>105.57</v>
      </c>
      <c r="BG560" s="1">
        <v>118.88</v>
      </c>
      <c r="BH560" s="1">
        <v>98.64</v>
      </c>
      <c r="BI560" s="1">
        <v>113.52</v>
      </c>
      <c r="BJ560" s="1">
        <v>116.37</v>
      </c>
      <c r="BK560" s="1">
        <v>93.16</v>
      </c>
      <c r="BL560" s="1">
        <v>93.79</v>
      </c>
      <c r="BN560" s="1">
        <v>93.38</v>
      </c>
    </row>
    <row r="561" spans="1:66" x14ac:dyDescent="0.3">
      <c r="A561" s="2"/>
      <c r="C561" s="14" t="str">
        <f t="shared" si="9"/>
        <v>20242</v>
      </c>
      <c r="D561" s="3">
        <v>45324</v>
      </c>
      <c r="E561" s="21">
        <v>2203.41</v>
      </c>
      <c r="F561" s="21">
        <v>2207.94</v>
      </c>
      <c r="G561" s="21">
        <v>2240.16</v>
      </c>
      <c r="H561" s="21">
        <v>2183.9699999999998</v>
      </c>
      <c r="I561" s="21">
        <v>2044.39</v>
      </c>
      <c r="J561" s="21">
        <v>2074.81</v>
      </c>
      <c r="K561" s="21"/>
      <c r="L561" s="21">
        <v>1980.47</v>
      </c>
      <c r="M561" s="21">
        <v>1817.19</v>
      </c>
      <c r="N561" s="21">
        <v>1916.2</v>
      </c>
      <c r="O561" s="21">
        <v>2014.84</v>
      </c>
      <c r="P561" s="21"/>
      <c r="Q561" s="21">
        <v>4783.4399999999996</v>
      </c>
      <c r="R561" s="20">
        <v>101.78</v>
      </c>
      <c r="S561" s="20">
        <v>92.58</v>
      </c>
      <c r="T561" s="21">
        <v>100.27</v>
      </c>
      <c r="V561" s="1">
        <v>101.83</v>
      </c>
      <c r="W561" s="1">
        <v>104.38</v>
      </c>
      <c r="X561" s="1">
        <v>111.73</v>
      </c>
      <c r="Y561" s="1">
        <v>101.89</v>
      </c>
      <c r="Z561" s="1">
        <v>102.14</v>
      </c>
      <c r="AA561" s="1">
        <v>104.11</v>
      </c>
      <c r="AB561" s="1">
        <v>112.39</v>
      </c>
      <c r="AE561" s="1">
        <v>119.9</v>
      </c>
      <c r="AF561" s="1">
        <v>107.59</v>
      </c>
      <c r="AG561" s="1">
        <v>99.45</v>
      </c>
      <c r="AJ561" s="1">
        <v>30</v>
      </c>
      <c r="AL561" s="1">
        <v>30</v>
      </c>
      <c r="AN561" s="1">
        <v>2966.01</v>
      </c>
      <c r="AP561" s="1">
        <v>2774</v>
      </c>
      <c r="AQ561" s="1">
        <v>2723.89</v>
      </c>
      <c r="AR561" s="1">
        <v>2716.67</v>
      </c>
      <c r="AT561" s="1">
        <v>3088.34</v>
      </c>
      <c r="AU561" s="1">
        <v>2805.71</v>
      </c>
      <c r="AW561" s="1">
        <v>2764.24</v>
      </c>
      <c r="AX561" s="1">
        <v>102.71</v>
      </c>
      <c r="AY561" s="1">
        <v>2760.88</v>
      </c>
      <c r="AZ561" s="1">
        <v>2866</v>
      </c>
      <c r="BA561" s="1">
        <v>103.05</v>
      </c>
      <c r="BB561" s="1">
        <v>113.54</v>
      </c>
      <c r="BC561" s="1">
        <v>107.29</v>
      </c>
      <c r="BD561" s="1">
        <v>109.22</v>
      </c>
      <c r="BE561" s="1">
        <v>112.16</v>
      </c>
      <c r="BF561" s="1">
        <v>106.11</v>
      </c>
      <c r="BG561" s="1">
        <v>118.55</v>
      </c>
      <c r="BH561" s="1">
        <v>98.97</v>
      </c>
      <c r="BI561" s="1">
        <v>113.85</v>
      </c>
      <c r="BJ561" s="1">
        <v>116.37</v>
      </c>
      <c r="BK561" s="1">
        <v>93.49</v>
      </c>
      <c r="BL561" s="1">
        <v>93.79</v>
      </c>
      <c r="BN561" s="1">
        <v>93.38</v>
      </c>
    </row>
    <row r="562" spans="1:66" x14ac:dyDescent="0.3">
      <c r="A562" s="2"/>
      <c r="C562" s="14" t="str">
        <f t="shared" si="9"/>
        <v>20242</v>
      </c>
      <c r="D562" s="3">
        <v>45323</v>
      </c>
      <c r="E562" s="21">
        <v>2210.69</v>
      </c>
      <c r="F562" s="21">
        <v>2207.15</v>
      </c>
      <c r="G562" s="21">
        <v>2239.35</v>
      </c>
      <c r="H562" s="21">
        <v>2173.67</v>
      </c>
      <c r="I562" s="21">
        <v>2130.36</v>
      </c>
      <c r="J562" s="21">
        <v>2123.89</v>
      </c>
      <c r="K562" s="21"/>
      <c r="L562" s="21">
        <v>2059.7600000000002</v>
      </c>
      <c r="M562" s="21">
        <v>1856.18</v>
      </c>
      <c r="N562" s="21">
        <v>1909.06</v>
      </c>
      <c r="O562" s="21">
        <v>2028.68</v>
      </c>
      <c r="P562" s="21"/>
      <c r="Q562" s="21">
        <v>4791.2</v>
      </c>
      <c r="R562" s="20">
        <v>102.27</v>
      </c>
      <c r="S562" s="20">
        <v>101</v>
      </c>
      <c r="T562" s="21">
        <v>101.18</v>
      </c>
      <c r="V562" s="1">
        <v>101.82</v>
      </c>
      <c r="W562" s="1">
        <v>104.38</v>
      </c>
      <c r="X562" s="1">
        <v>113.34</v>
      </c>
      <c r="Y562" s="1">
        <v>101.88</v>
      </c>
      <c r="Z562" s="1">
        <v>102.13</v>
      </c>
      <c r="AA562" s="1">
        <v>104.4</v>
      </c>
      <c r="AB562" s="1">
        <v>113.09</v>
      </c>
      <c r="AE562" s="1">
        <v>119.39</v>
      </c>
      <c r="AF562" s="1">
        <v>109.69</v>
      </c>
      <c r="AG562" s="1">
        <v>101.95</v>
      </c>
      <c r="AJ562" s="1">
        <v>30</v>
      </c>
      <c r="AL562" s="1">
        <v>30</v>
      </c>
      <c r="AN562" s="1">
        <v>2967.12</v>
      </c>
      <c r="AP562" s="1">
        <v>2807</v>
      </c>
      <c r="AQ562" s="1">
        <v>2724.91</v>
      </c>
      <c r="AR562" s="1">
        <v>2716.67</v>
      </c>
      <c r="AT562" s="1">
        <v>3162.35</v>
      </c>
      <c r="AU562" s="1">
        <v>2799.4</v>
      </c>
      <c r="AW562" s="1">
        <v>2644.17</v>
      </c>
      <c r="AX562" s="1">
        <v>100.72</v>
      </c>
      <c r="AY562" s="1">
        <v>2803.4</v>
      </c>
      <c r="AZ562" s="1">
        <v>2870</v>
      </c>
      <c r="BA562" s="1">
        <v>103.04</v>
      </c>
      <c r="BB562" s="1">
        <v>112.89</v>
      </c>
      <c r="BC562" s="1">
        <v>108.17</v>
      </c>
      <c r="BD562" s="1">
        <v>108.24</v>
      </c>
      <c r="BE562" s="1">
        <v>112.04</v>
      </c>
      <c r="BF562" s="1">
        <v>107.62</v>
      </c>
      <c r="BG562" s="1">
        <v>120.69</v>
      </c>
      <c r="BH562" s="1">
        <v>98.96</v>
      </c>
      <c r="BI562" s="1">
        <v>113.84</v>
      </c>
      <c r="BJ562" s="1">
        <v>117.16</v>
      </c>
      <c r="BK562" s="1">
        <v>93.48</v>
      </c>
      <c r="BL562" s="1">
        <v>93.79</v>
      </c>
      <c r="BN562" s="1">
        <v>93.36</v>
      </c>
    </row>
    <row r="563" spans="1:66" x14ac:dyDescent="0.3">
      <c r="A563" s="2"/>
      <c r="C563" s="14" t="str">
        <f t="shared" si="9"/>
        <v>20241</v>
      </c>
      <c r="D563" s="3">
        <v>45322</v>
      </c>
      <c r="E563" s="21">
        <v>2218.9899999999998</v>
      </c>
      <c r="F563" s="21">
        <v>2217.6</v>
      </c>
      <c r="G563" s="21">
        <v>2237.4</v>
      </c>
      <c r="H563" s="21">
        <v>2053.1</v>
      </c>
      <c r="I563" s="21">
        <v>2148.3000000000002</v>
      </c>
      <c r="J563" s="21">
        <v>2136.0500000000002</v>
      </c>
      <c r="K563" s="21"/>
      <c r="L563" s="21">
        <v>2066.0100000000002</v>
      </c>
      <c r="M563" s="21">
        <v>1855.14</v>
      </c>
      <c r="N563" s="21">
        <v>1924.7</v>
      </c>
      <c r="O563" s="21">
        <v>2091</v>
      </c>
      <c r="P563" s="21"/>
      <c r="Q563" s="21">
        <v>4789.43</v>
      </c>
      <c r="R563" s="20">
        <v>101.75</v>
      </c>
      <c r="S563" s="20">
        <v>101</v>
      </c>
      <c r="T563" s="21">
        <v>101.12</v>
      </c>
      <c r="V563" s="1">
        <v>102.3</v>
      </c>
      <c r="W563" s="1">
        <v>104.38</v>
      </c>
      <c r="X563" s="1">
        <v>113.28</v>
      </c>
      <c r="Y563" s="1">
        <v>101.86</v>
      </c>
      <c r="Z563" s="1">
        <v>102.13</v>
      </c>
      <c r="AA563" s="1">
        <v>104.51</v>
      </c>
      <c r="AB563" s="1">
        <v>113.79</v>
      </c>
      <c r="AE563" s="1">
        <v>119.35</v>
      </c>
      <c r="AF563" s="1">
        <v>111.43</v>
      </c>
      <c r="AG563" s="1">
        <v>103.1</v>
      </c>
      <c r="AJ563" s="1">
        <v>30</v>
      </c>
      <c r="AL563" s="1">
        <v>30</v>
      </c>
      <c r="AN563" s="1">
        <v>2888.91</v>
      </c>
      <c r="AP563" s="1">
        <v>2807</v>
      </c>
      <c r="AQ563" s="1">
        <v>2727.29</v>
      </c>
      <c r="AR563" s="1">
        <v>2727.65</v>
      </c>
      <c r="AT563" s="1">
        <v>2907.11</v>
      </c>
      <c r="AU563" s="1">
        <v>2775.5</v>
      </c>
      <c r="AW563" s="1">
        <v>2646.48</v>
      </c>
      <c r="AX563" s="1">
        <v>100.01</v>
      </c>
      <c r="AY563" s="1">
        <v>2828.3</v>
      </c>
      <c r="AZ563" s="1">
        <v>2870</v>
      </c>
      <c r="BA563" s="1">
        <v>102.46</v>
      </c>
      <c r="BB563" s="1">
        <v>113.43</v>
      </c>
      <c r="BC563" s="1">
        <v>108.47</v>
      </c>
      <c r="BD563" s="1">
        <v>107.15</v>
      </c>
      <c r="BE563" s="1">
        <v>112.01</v>
      </c>
      <c r="BF563" s="1">
        <v>106.69</v>
      </c>
      <c r="BG563" s="1">
        <v>120.33</v>
      </c>
      <c r="BH563" s="1">
        <v>100.38</v>
      </c>
      <c r="BI563" s="1">
        <v>113.82</v>
      </c>
      <c r="BJ563" s="1">
        <v>117.09</v>
      </c>
      <c r="BK563" s="1">
        <v>93.45</v>
      </c>
      <c r="BL563" s="1">
        <v>93.77</v>
      </c>
      <c r="BN563" s="1">
        <v>93.31</v>
      </c>
    </row>
    <row r="564" spans="1:66" x14ac:dyDescent="0.3">
      <c r="A564" s="2"/>
      <c r="C564" s="14" t="str">
        <f t="shared" si="9"/>
        <v>20241</v>
      </c>
      <c r="D564" s="3">
        <v>45321</v>
      </c>
      <c r="E564" s="21">
        <v>2217.0100000000002</v>
      </c>
      <c r="F564" s="21">
        <v>2217.6</v>
      </c>
      <c r="G564" s="21">
        <v>2237.4</v>
      </c>
      <c r="H564" s="21">
        <v>2033.3</v>
      </c>
      <c r="I564" s="21">
        <v>2166.12</v>
      </c>
      <c r="J564" s="21">
        <v>2165.64</v>
      </c>
      <c r="K564" s="21"/>
      <c r="L564" s="21">
        <v>2086.34</v>
      </c>
      <c r="M564" s="21">
        <v>1897.49</v>
      </c>
      <c r="N564" s="21">
        <v>1945.34</v>
      </c>
      <c r="O564" s="21">
        <v>2037.63</v>
      </c>
      <c r="P564" s="21"/>
      <c r="Q564" s="21">
        <v>4810.8599999999997</v>
      </c>
      <c r="R564" s="20">
        <v>104.24</v>
      </c>
      <c r="S564" s="20">
        <v>101</v>
      </c>
      <c r="T564" s="21">
        <v>101.93</v>
      </c>
      <c r="V564" s="1">
        <v>103.04</v>
      </c>
      <c r="W564" s="1">
        <v>105.38</v>
      </c>
      <c r="X564" s="1">
        <v>112.58</v>
      </c>
      <c r="Y564" s="1">
        <v>101.86</v>
      </c>
      <c r="Z564" s="1">
        <v>103.33</v>
      </c>
      <c r="AA564" s="1">
        <v>105.79</v>
      </c>
      <c r="AB564" s="1">
        <v>113.64</v>
      </c>
      <c r="AE564" s="1">
        <v>120.08</v>
      </c>
      <c r="AF564" s="1">
        <v>109.61</v>
      </c>
      <c r="AG564" s="1">
        <v>103.08</v>
      </c>
      <c r="AJ564" s="1">
        <v>30</v>
      </c>
      <c r="AL564" s="1">
        <v>30</v>
      </c>
      <c r="AN564" s="1">
        <v>3030.33</v>
      </c>
      <c r="AP564" s="1">
        <v>2807</v>
      </c>
      <c r="AQ564" s="1">
        <v>2710.88</v>
      </c>
      <c r="AR564" s="1">
        <v>2730.4</v>
      </c>
      <c r="AT564" s="1">
        <v>2952.06</v>
      </c>
      <c r="AU564" s="1">
        <v>2738.33</v>
      </c>
      <c r="AW564" s="1">
        <v>2666.69</v>
      </c>
      <c r="AX564" s="1">
        <v>102.03</v>
      </c>
      <c r="AY564" s="1">
        <v>2863.66</v>
      </c>
      <c r="AZ564" s="1">
        <v>2926.03</v>
      </c>
      <c r="BA564" s="1">
        <v>104.64</v>
      </c>
      <c r="BB564" s="1">
        <v>114.5</v>
      </c>
      <c r="BC564" s="1">
        <v>106.59</v>
      </c>
      <c r="BD564" s="1">
        <v>106.6</v>
      </c>
      <c r="BE564" s="1">
        <v>112.75</v>
      </c>
      <c r="BF564" s="1">
        <v>102.9</v>
      </c>
      <c r="BG564" s="1">
        <v>119.67</v>
      </c>
      <c r="BH564" s="1">
        <v>100.26</v>
      </c>
      <c r="BI564" s="1">
        <v>113.82</v>
      </c>
      <c r="BK564" s="1">
        <v>93.73</v>
      </c>
      <c r="BL564" s="1">
        <v>93.77</v>
      </c>
      <c r="BN564" s="1">
        <v>93.31</v>
      </c>
    </row>
    <row r="565" spans="1:66" x14ac:dyDescent="0.3">
      <c r="A565" s="2"/>
      <c r="C565" s="14" t="str">
        <f t="shared" si="9"/>
        <v>20241</v>
      </c>
      <c r="D565" s="3">
        <v>45320</v>
      </c>
      <c r="E565" s="21">
        <v>2201.1</v>
      </c>
      <c r="F565" s="21">
        <v>2217.6</v>
      </c>
      <c r="G565" s="21">
        <v>2237.4</v>
      </c>
      <c r="H565" s="21">
        <v>2121.15</v>
      </c>
      <c r="I565" s="21">
        <v>2166.12</v>
      </c>
      <c r="J565" s="21">
        <v>2164.81</v>
      </c>
      <c r="K565" s="21"/>
      <c r="L565" s="21">
        <v>2152.67</v>
      </c>
      <c r="M565" s="21">
        <v>1843.48</v>
      </c>
      <c r="N565" s="21">
        <v>1932.04</v>
      </c>
      <c r="O565" s="21">
        <v>2101.63</v>
      </c>
      <c r="P565" s="21"/>
      <c r="Q565" s="21">
        <v>4725.71</v>
      </c>
      <c r="R565" s="20">
        <v>102.75</v>
      </c>
      <c r="S565" s="20">
        <v>104</v>
      </c>
      <c r="T565" s="21">
        <v>102.98</v>
      </c>
      <c r="V565" s="1">
        <v>103.93</v>
      </c>
      <c r="W565" s="1">
        <v>106.18</v>
      </c>
      <c r="X565" s="1">
        <v>113.39</v>
      </c>
      <c r="Y565" s="1">
        <v>102.42</v>
      </c>
      <c r="Z565" s="1">
        <v>104.62</v>
      </c>
      <c r="AA565" s="1">
        <v>104.84</v>
      </c>
      <c r="AB565" s="1">
        <v>114.35</v>
      </c>
      <c r="AE565" s="1">
        <v>119.85</v>
      </c>
      <c r="AF565" s="1">
        <v>110.77</v>
      </c>
      <c r="AG565" s="1">
        <v>104.91</v>
      </c>
      <c r="AI565" s="1">
        <v>7</v>
      </c>
      <c r="AJ565" s="1">
        <v>30</v>
      </c>
      <c r="AL565" s="1">
        <v>30</v>
      </c>
      <c r="AN565" s="1">
        <v>3046.83</v>
      </c>
      <c r="AP565" s="1">
        <v>2875.83</v>
      </c>
      <c r="AR565" s="1">
        <v>2734.97</v>
      </c>
      <c r="AS565" s="1">
        <v>2929.31</v>
      </c>
      <c r="AT565" s="1">
        <v>2952.06</v>
      </c>
      <c r="AU565" s="1">
        <v>2738.33</v>
      </c>
      <c r="AW565" s="1">
        <v>2715.17</v>
      </c>
      <c r="AX565" s="1">
        <v>103.48</v>
      </c>
      <c r="AY565" s="1">
        <v>2863.66</v>
      </c>
      <c r="AZ565" s="1">
        <v>2935.93</v>
      </c>
      <c r="BA565" s="1">
        <v>105.42</v>
      </c>
      <c r="BB565" s="1">
        <v>116.51</v>
      </c>
      <c r="BC565" s="1">
        <v>108.05</v>
      </c>
      <c r="BD565" s="1">
        <v>109.42</v>
      </c>
      <c r="BE565" s="1">
        <v>112.09</v>
      </c>
      <c r="BF565" s="1">
        <v>106.23</v>
      </c>
      <c r="BG565" s="1">
        <v>123.14</v>
      </c>
      <c r="BH565" s="1">
        <v>104.96</v>
      </c>
      <c r="BI565" s="1">
        <v>113.82</v>
      </c>
      <c r="BK565" s="1">
        <v>97.12</v>
      </c>
      <c r="BL565" s="1">
        <v>93.77</v>
      </c>
      <c r="BN565" s="1">
        <v>93.31</v>
      </c>
    </row>
    <row r="566" spans="1:66" x14ac:dyDescent="0.3">
      <c r="A566" s="2"/>
      <c r="C566" s="14" t="str">
        <f t="shared" si="9"/>
        <v>20241</v>
      </c>
      <c r="D566" s="3">
        <v>45317</v>
      </c>
      <c r="E566" s="21">
        <v>2228.9299999999998</v>
      </c>
      <c r="F566" s="21">
        <v>2227.5</v>
      </c>
      <c r="G566" s="21">
        <v>2237.4</v>
      </c>
      <c r="H566" s="21">
        <v>2185.84</v>
      </c>
      <c r="I566" s="21">
        <v>2152.2600000000002</v>
      </c>
      <c r="J566" s="21">
        <v>2172.2399999999998</v>
      </c>
      <c r="K566" s="21"/>
      <c r="L566" s="21">
        <v>2195.5700000000002</v>
      </c>
      <c r="M566" s="21">
        <v>1890.98</v>
      </c>
      <c r="N566" s="21">
        <v>1965.24</v>
      </c>
      <c r="O566" s="21">
        <v>2096.46</v>
      </c>
      <c r="P566" s="21"/>
      <c r="Q566" s="21">
        <v>4817.93</v>
      </c>
      <c r="R566" s="20">
        <v>105.61</v>
      </c>
      <c r="S566" s="20">
        <v>102</v>
      </c>
      <c r="T566" s="21">
        <v>106.71</v>
      </c>
      <c r="V566" s="1">
        <v>106.37</v>
      </c>
      <c r="W566" s="1">
        <v>107.38</v>
      </c>
      <c r="X566" s="1">
        <v>114.45</v>
      </c>
      <c r="Y566" s="1">
        <v>103.49</v>
      </c>
      <c r="Z566" s="1">
        <v>104.93</v>
      </c>
      <c r="AA566" s="1">
        <v>106.84</v>
      </c>
      <c r="AB566" s="1">
        <v>115.07</v>
      </c>
      <c r="AE566" s="1">
        <v>121.34</v>
      </c>
      <c r="AF566" s="1">
        <v>117.08</v>
      </c>
      <c r="AG566" s="1">
        <v>103.09</v>
      </c>
      <c r="AI566" s="1">
        <v>7</v>
      </c>
      <c r="AN566" s="1">
        <v>3046.83</v>
      </c>
      <c r="AP566" s="1">
        <v>3021.67</v>
      </c>
      <c r="AQ566" s="1">
        <v>2970.98</v>
      </c>
      <c r="AR566" s="1">
        <v>2744.13</v>
      </c>
      <c r="AS566" s="1">
        <v>2929.31</v>
      </c>
      <c r="AT566" s="1">
        <v>2860.64</v>
      </c>
      <c r="AU566" s="1">
        <v>2782.85</v>
      </c>
      <c r="AW566" s="1">
        <v>2770.73</v>
      </c>
      <c r="AX566" s="1">
        <v>104.1</v>
      </c>
      <c r="AY566" s="1">
        <v>2888.91</v>
      </c>
      <c r="AZ566" s="1">
        <v>2980.45</v>
      </c>
      <c r="BA566" s="1">
        <v>105.42</v>
      </c>
      <c r="BB566" s="1">
        <v>117.72</v>
      </c>
      <c r="BC566" s="1">
        <v>110.9</v>
      </c>
      <c r="BD566" s="1">
        <v>109.9</v>
      </c>
      <c r="BE566" s="1">
        <v>118.3</v>
      </c>
      <c r="BF566" s="1">
        <v>107.89</v>
      </c>
      <c r="BG566" s="1">
        <v>123.14</v>
      </c>
      <c r="BH566" s="1">
        <v>104.96</v>
      </c>
      <c r="BI566" s="1">
        <v>114.65</v>
      </c>
      <c r="BJ566" s="1">
        <v>118.31</v>
      </c>
      <c r="BK566" s="1">
        <v>97.78</v>
      </c>
      <c r="BL566" s="1">
        <v>95.01</v>
      </c>
      <c r="BN566" s="1">
        <v>96.88</v>
      </c>
    </row>
    <row r="567" spans="1:66" x14ac:dyDescent="0.3">
      <c r="A567" s="2"/>
      <c r="C567" s="14" t="str">
        <f t="shared" si="9"/>
        <v>20241</v>
      </c>
      <c r="D567" s="3">
        <v>45316</v>
      </c>
      <c r="E567" s="21">
        <v>2234.89</v>
      </c>
      <c r="F567" s="21">
        <v>2227.5</v>
      </c>
      <c r="G567" s="21">
        <v>2237.4</v>
      </c>
      <c r="H567" s="21">
        <v>2214.81</v>
      </c>
      <c r="I567" s="21">
        <v>2096.33</v>
      </c>
      <c r="J567" s="21">
        <v>2203.9899999999998</v>
      </c>
      <c r="K567" s="21"/>
      <c r="L567" s="21">
        <v>2231.87</v>
      </c>
      <c r="M567" s="21">
        <v>1876.32</v>
      </c>
      <c r="N567" s="21">
        <v>1954.96</v>
      </c>
      <c r="O567" s="21">
        <v>2251.1799999999998</v>
      </c>
      <c r="P567" s="21"/>
      <c r="Q567" s="21">
        <v>4860.5</v>
      </c>
      <c r="R567" s="20">
        <v>107.61</v>
      </c>
      <c r="S567" s="20">
        <v>99.75</v>
      </c>
      <c r="T567" s="21">
        <v>108.02</v>
      </c>
      <c r="V567" s="1">
        <v>107.48</v>
      </c>
      <c r="W567" s="1">
        <v>109.38</v>
      </c>
      <c r="X567" s="1">
        <v>115.76</v>
      </c>
      <c r="Y567" s="1">
        <v>105.74</v>
      </c>
      <c r="Z567" s="1">
        <v>106.38</v>
      </c>
      <c r="AA567" s="1">
        <v>108.3</v>
      </c>
      <c r="AB567" s="1">
        <v>116.14</v>
      </c>
      <c r="AE567" s="1">
        <v>122.55</v>
      </c>
      <c r="AF567" s="1">
        <v>117.24</v>
      </c>
      <c r="AG567" s="1">
        <v>103.41</v>
      </c>
      <c r="AI567" s="1">
        <v>7</v>
      </c>
      <c r="AN567" s="1">
        <v>3046.83</v>
      </c>
      <c r="AP567" s="1">
        <v>3021.67</v>
      </c>
      <c r="AQ567" s="1">
        <v>2967.7</v>
      </c>
      <c r="AR567" s="1">
        <v>2744.13</v>
      </c>
      <c r="AS567" s="1">
        <v>2929.31</v>
      </c>
      <c r="AT567" s="1">
        <v>2937.75</v>
      </c>
      <c r="AW567" s="1">
        <v>2770.73</v>
      </c>
      <c r="AX567" s="1">
        <v>106.41</v>
      </c>
      <c r="AY567" s="1">
        <v>2888.91</v>
      </c>
      <c r="AZ567" s="1">
        <v>2980.45</v>
      </c>
      <c r="BA567" s="1">
        <v>106.25</v>
      </c>
      <c r="BB567" s="1">
        <v>119.37</v>
      </c>
      <c r="BC567" s="1">
        <v>112.89</v>
      </c>
      <c r="BD567" s="1">
        <v>112.65</v>
      </c>
      <c r="BE567" s="1">
        <v>116.93</v>
      </c>
      <c r="BF567" s="1">
        <v>110.69</v>
      </c>
      <c r="BG567" s="1">
        <v>123.78</v>
      </c>
      <c r="BH567" s="1">
        <v>106.34</v>
      </c>
      <c r="BI567" s="1">
        <v>114.65</v>
      </c>
      <c r="BK567" s="1">
        <v>97.77</v>
      </c>
      <c r="BL567" s="1">
        <v>98.01</v>
      </c>
      <c r="BN567" s="1">
        <v>102.55</v>
      </c>
    </row>
    <row r="568" spans="1:66" x14ac:dyDescent="0.3">
      <c r="A568" s="2"/>
      <c r="C568" s="14" t="str">
        <f t="shared" si="9"/>
        <v>20241</v>
      </c>
      <c r="D568" s="3">
        <v>45315</v>
      </c>
      <c r="E568" s="21">
        <v>2198.31</v>
      </c>
      <c r="F568" s="21">
        <v>2227.5</v>
      </c>
      <c r="G568" s="21">
        <v>2237.4</v>
      </c>
      <c r="H568" s="21">
        <v>2217.4299999999998</v>
      </c>
      <c r="I568" s="21">
        <v>2162.16</v>
      </c>
      <c r="J568" s="21">
        <v>2203.9899999999998</v>
      </c>
      <c r="K568" s="21"/>
      <c r="L568" s="21">
        <v>2248.54</v>
      </c>
      <c r="M568" s="21">
        <v>1876.32</v>
      </c>
      <c r="N568" s="21">
        <v>1971.86</v>
      </c>
      <c r="O568" s="21">
        <v>2196.94</v>
      </c>
      <c r="P568" s="21"/>
      <c r="Q568" s="21">
        <v>4928.25</v>
      </c>
      <c r="R568" s="20">
        <v>108.1</v>
      </c>
      <c r="S568" s="20">
        <v>99.75</v>
      </c>
      <c r="T568" s="21">
        <v>108.67</v>
      </c>
      <c r="V568" s="1">
        <v>107.66</v>
      </c>
      <c r="W568" s="1">
        <v>109.18</v>
      </c>
      <c r="X568" s="1">
        <v>115.33</v>
      </c>
      <c r="Y568" s="1">
        <v>106.61</v>
      </c>
      <c r="Z568" s="1">
        <v>107.13</v>
      </c>
      <c r="AA568" s="1">
        <v>108.73</v>
      </c>
      <c r="AB568" s="1">
        <v>116.35</v>
      </c>
      <c r="AE568" s="1">
        <v>121.1</v>
      </c>
      <c r="AF568" s="1">
        <v>117.72</v>
      </c>
      <c r="AG568" s="1">
        <v>102.7</v>
      </c>
      <c r="AI568" s="1">
        <v>7</v>
      </c>
      <c r="AN568" s="1">
        <v>3046.83</v>
      </c>
      <c r="AO568" s="1">
        <v>7</v>
      </c>
      <c r="AP568" s="1">
        <v>2863</v>
      </c>
      <c r="AQ568" s="1">
        <v>2965.51</v>
      </c>
      <c r="AS568" s="1">
        <v>2929.31</v>
      </c>
      <c r="AT568" s="1">
        <v>3233.5</v>
      </c>
      <c r="AU568" s="1">
        <v>3005.07</v>
      </c>
      <c r="AW568" s="1">
        <v>2770.73</v>
      </c>
      <c r="AX568" s="1">
        <v>106.4</v>
      </c>
      <c r="AY568" s="1">
        <v>2888.91</v>
      </c>
      <c r="AZ568" s="1">
        <v>2980.45</v>
      </c>
      <c r="BA568" s="1">
        <v>106.25</v>
      </c>
      <c r="BB568" s="1">
        <v>120.58</v>
      </c>
      <c r="BC568" s="1">
        <v>112.58</v>
      </c>
      <c r="BD568" s="1">
        <v>113.88</v>
      </c>
      <c r="BE568" s="1">
        <v>117.38</v>
      </c>
      <c r="BF568" s="1">
        <v>110.63</v>
      </c>
      <c r="BG568" s="1">
        <v>123.39</v>
      </c>
      <c r="BH568" s="1">
        <v>106.46</v>
      </c>
      <c r="BI568" s="1">
        <v>114.65</v>
      </c>
      <c r="BK568" s="1">
        <v>99.11</v>
      </c>
      <c r="BL568" s="1">
        <v>98.26</v>
      </c>
      <c r="BN568" s="1">
        <v>102.55</v>
      </c>
    </row>
    <row r="569" spans="1:66" x14ac:dyDescent="0.3">
      <c r="A569" s="2"/>
      <c r="C569" s="14" t="str">
        <f t="shared" si="9"/>
        <v>20241</v>
      </c>
      <c r="D569" s="3">
        <v>45314</v>
      </c>
      <c r="E569" s="21">
        <v>2198.31</v>
      </c>
      <c r="F569" s="21">
        <v>2227.5</v>
      </c>
      <c r="G569" s="21">
        <v>2237.4</v>
      </c>
      <c r="H569" s="21">
        <v>2233.1</v>
      </c>
      <c r="I569" s="21">
        <v>2103.75</v>
      </c>
      <c r="J569" s="21">
        <v>2168.66</v>
      </c>
      <c r="K569" s="21"/>
      <c r="L569" s="21">
        <v>2248.54</v>
      </c>
      <c r="M569" s="21">
        <v>1879.34</v>
      </c>
      <c r="N569" s="21">
        <v>1967.62</v>
      </c>
      <c r="O569" s="21">
        <v>2260</v>
      </c>
      <c r="P569" s="21"/>
      <c r="Q569" s="21">
        <v>5197.55</v>
      </c>
      <c r="R569" s="20">
        <v>108.85</v>
      </c>
      <c r="S569" s="20">
        <v>98.73</v>
      </c>
      <c r="T569" s="21">
        <v>108.52</v>
      </c>
      <c r="V569" s="1">
        <v>108.41</v>
      </c>
      <c r="W569" s="1">
        <v>107.58</v>
      </c>
      <c r="X569" s="1">
        <v>115.7</v>
      </c>
      <c r="Y569" s="1">
        <v>106.71</v>
      </c>
      <c r="Z569" s="1">
        <v>106.73</v>
      </c>
      <c r="AA569" s="1">
        <v>109.57</v>
      </c>
      <c r="AB569" s="1">
        <v>115.39</v>
      </c>
      <c r="AE569" s="1">
        <v>118.6</v>
      </c>
      <c r="AF569" s="1">
        <v>116.06</v>
      </c>
      <c r="AG569" s="1">
        <v>102.16</v>
      </c>
      <c r="AI569" s="1">
        <v>7</v>
      </c>
      <c r="AN569" s="1">
        <v>3046.83</v>
      </c>
      <c r="AO569" s="1">
        <v>7</v>
      </c>
      <c r="AP569" s="1">
        <v>2863</v>
      </c>
      <c r="AQ569" s="1">
        <v>2965.51</v>
      </c>
      <c r="AS569" s="1">
        <v>2929.31</v>
      </c>
      <c r="AT569" s="1">
        <v>3165.78</v>
      </c>
      <c r="AU569" s="1">
        <v>2922.58</v>
      </c>
      <c r="AW569" s="1">
        <v>2785.21</v>
      </c>
      <c r="AX569" s="1">
        <v>108.93</v>
      </c>
      <c r="AY569" s="1">
        <v>2888.91</v>
      </c>
      <c r="BA569" s="1">
        <v>106.86</v>
      </c>
      <c r="BB569" s="1">
        <v>119.85</v>
      </c>
      <c r="BC569" s="1">
        <v>113</v>
      </c>
      <c r="BD569" s="1">
        <v>114.56</v>
      </c>
      <c r="BE569" s="1">
        <v>116.39</v>
      </c>
      <c r="BF569" s="1">
        <v>111.3</v>
      </c>
      <c r="BG569" s="1">
        <v>120.65</v>
      </c>
      <c r="BH569" s="1">
        <v>113.13</v>
      </c>
      <c r="BI569" s="1">
        <v>114.65</v>
      </c>
      <c r="BK569" s="1">
        <v>99.44</v>
      </c>
      <c r="BL569" s="1">
        <v>98.5</v>
      </c>
      <c r="BN569" s="1">
        <v>103.21</v>
      </c>
    </row>
    <row r="570" spans="1:66" x14ac:dyDescent="0.3">
      <c r="A570" s="2"/>
      <c r="C570" s="14" t="str">
        <f t="shared" si="9"/>
        <v>20241</v>
      </c>
      <c r="D570" s="3">
        <v>45313</v>
      </c>
      <c r="E570" s="21">
        <v>2195.4699999999998</v>
      </c>
      <c r="F570" s="21">
        <v>2227.5</v>
      </c>
      <c r="G570" s="21">
        <v>2237.4</v>
      </c>
      <c r="H570" s="21">
        <v>2226.38</v>
      </c>
      <c r="I570" s="21">
        <v>2178</v>
      </c>
      <c r="J570" s="21">
        <v>2168.66</v>
      </c>
      <c r="K570" s="21"/>
      <c r="L570" s="21">
        <v>2248.54</v>
      </c>
      <c r="M570" s="21">
        <v>1912.17</v>
      </c>
      <c r="N570" s="21">
        <v>1985.98</v>
      </c>
      <c r="O570" s="21">
        <v>2130</v>
      </c>
      <c r="P570" s="21"/>
      <c r="Q570" s="21">
        <v>5100.04</v>
      </c>
      <c r="R570" s="20">
        <v>106.84</v>
      </c>
      <c r="S570" s="20">
        <v>91.64</v>
      </c>
      <c r="T570" s="21">
        <v>108.5</v>
      </c>
      <c r="V570" s="1">
        <v>109.03</v>
      </c>
      <c r="W570" s="1">
        <v>107.98</v>
      </c>
      <c r="X570" s="1">
        <v>115.2</v>
      </c>
      <c r="Y570" s="1">
        <v>105.85</v>
      </c>
      <c r="Z570" s="1">
        <v>106.33</v>
      </c>
      <c r="AA570" s="1">
        <v>108.47</v>
      </c>
      <c r="AB570" s="1">
        <v>115.29</v>
      </c>
      <c r="AE570" s="1">
        <v>121.05</v>
      </c>
      <c r="AG570" s="1">
        <v>104.67</v>
      </c>
      <c r="AI570" s="1">
        <v>20</v>
      </c>
      <c r="AN570" s="1">
        <v>3186.45</v>
      </c>
      <c r="AO570" s="1">
        <v>7</v>
      </c>
      <c r="AP570" s="1">
        <v>2625</v>
      </c>
      <c r="AQ570" s="1">
        <v>2973.33</v>
      </c>
      <c r="AT570" s="1">
        <v>3165.78</v>
      </c>
      <c r="AU570" s="1">
        <v>2922.58</v>
      </c>
      <c r="AW570" s="1">
        <v>2723.25</v>
      </c>
      <c r="AX570" s="1">
        <v>108.92</v>
      </c>
      <c r="AY570" s="1">
        <v>2888.91</v>
      </c>
      <c r="AZ570" s="1">
        <v>2935.63</v>
      </c>
      <c r="BA570" s="1">
        <v>106.85</v>
      </c>
      <c r="BB570" s="1">
        <v>119.21</v>
      </c>
      <c r="BC570" s="1">
        <v>109.72</v>
      </c>
      <c r="BD570" s="1">
        <v>113.83</v>
      </c>
      <c r="BG570" s="1">
        <v>121.65</v>
      </c>
      <c r="BH570" s="1">
        <v>113.13</v>
      </c>
      <c r="BI570" s="1">
        <v>114.48</v>
      </c>
      <c r="BK570" s="1">
        <v>99.11</v>
      </c>
      <c r="BL570" s="1">
        <v>97.76</v>
      </c>
      <c r="BN570" s="1">
        <v>100.71</v>
      </c>
    </row>
    <row r="571" spans="1:66" x14ac:dyDescent="0.3">
      <c r="A571" s="2"/>
      <c r="C571" s="14" t="str">
        <f t="shared" si="9"/>
        <v>20241</v>
      </c>
      <c r="D571" s="3">
        <v>45310</v>
      </c>
      <c r="E571" s="21">
        <v>2261.5100000000002</v>
      </c>
      <c r="F571" s="21">
        <v>2227.5</v>
      </c>
      <c r="G571" s="21">
        <v>2237.4</v>
      </c>
      <c r="H571" s="21">
        <v>2282.59</v>
      </c>
      <c r="I571" s="21">
        <v>2187.9</v>
      </c>
      <c r="J571" s="21">
        <v>2171.66</v>
      </c>
      <c r="K571" s="21"/>
      <c r="L571" s="21">
        <v>2238.64</v>
      </c>
      <c r="M571" s="21">
        <v>1938.44</v>
      </c>
      <c r="N571" s="21">
        <v>2018.74</v>
      </c>
      <c r="O571" s="21">
        <v>2260</v>
      </c>
      <c r="P571" s="21"/>
      <c r="Q571" s="21">
        <v>5094.1000000000004</v>
      </c>
      <c r="R571" s="20">
        <v>107.68</v>
      </c>
      <c r="S571" s="20">
        <v>95.98</v>
      </c>
      <c r="T571" s="21">
        <v>110.37</v>
      </c>
      <c r="V571" s="1">
        <v>109.25</v>
      </c>
      <c r="W571" s="1">
        <v>108.18</v>
      </c>
      <c r="X571" s="1">
        <v>115.2</v>
      </c>
      <c r="Y571" s="1">
        <v>105.85</v>
      </c>
      <c r="Z571" s="1">
        <v>106.32</v>
      </c>
      <c r="AA571" s="1">
        <v>108.78</v>
      </c>
      <c r="AB571" s="1">
        <v>117.34</v>
      </c>
      <c r="AE571" s="1">
        <v>120.1</v>
      </c>
      <c r="AG571" s="1">
        <v>108.53</v>
      </c>
      <c r="AI571" s="1">
        <v>20</v>
      </c>
      <c r="AN571" s="1">
        <v>3186.45</v>
      </c>
      <c r="AO571" s="1">
        <v>7</v>
      </c>
      <c r="AP571" s="1">
        <v>2625</v>
      </c>
      <c r="AQ571" s="1">
        <v>3103.56</v>
      </c>
      <c r="AS571" s="1">
        <v>2725.78</v>
      </c>
      <c r="AT571" s="1">
        <v>3243.6</v>
      </c>
      <c r="AU571" s="1">
        <v>2863.66</v>
      </c>
      <c r="AV571" s="1">
        <v>30</v>
      </c>
      <c r="AW571" s="1">
        <v>2533.5700000000002</v>
      </c>
      <c r="AX571" s="1">
        <v>108.24</v>
      </c>
      <c r="AY571" s="1">
        <v>2888.91</v>
      </c>
      <c r="AZ571" s="1">
        <v>2935.63</v>
      </c>
      <c r="BA571" s="1">
        <v>106.48</v>
      </c>
      <c r="BB571" s="1">
        <v>118.25</v>
      </c>
      <c r="BC571" s="1">
        <v>113.61</v>
      </c>
      <c r="BD571" s="1">
        <v>114.28</v>
      </c>
      <c r="BG571" s="1">
        <v>122.37</v>
      </c>
      <c r="BH571" s="1">
        <v>108.93</v>
      </c>
      <c r="BI571" s="1">
        <v>114.48</v>
      </c>
      <c r="BK571" s="1">
        <v>97.81</v>
      </c>
      <c r="BL571" s="1">
        <v>97.76</v>
      </c>
      <c r="BN571" s="1">
        <v>108.08</v>
      </c>
    </row>
    <row r="572" spans="1:66" x14ac:dyDescent="0.3">
      <c r="A572" s="2"/>
      <c r="C572" s="14" t="str">
        <f t="shared" si="9"/>
        <v>20241</v>
      </c>
      <c r="D572" s="3">
        <v>45309</v>
      </c>
      <c r="E572" s="21">
        <v>2302.48</v>
      </c>
      <c r="F572" s="21">
        <v>2227.5</v>
      </c>
      <c r="G572" s="21">
        <v>2237.4</v>
      </c>
      <c r="H572" s="21">
        <v>2339.34</v>
      </c>
      <c r="I572" s="21">
        <v>2187.9</v>
      </c>
      <c r="J572" s="21">
        <v>2171.66</v>
      </c>
      <c r="K572" s="21"/>
      <c r="L572" s="21">
        <v>2255.14</v>
      </c>
      <c r="M572" s="21">
        <v>1885.91</v>
      </c>
      <c r="N572" s="21">
        <v>2046.6</v>
      </c>
      <c r="O572" s="21">
        <v>2281.12</v>
      </c>
      <c r="P572" s="21"/>
      <c r="Q572" s="21">
        <v>4915.13</v>
      </c>
      <c r="R572" s="20">
        <v>107.51</v>
      </c>
      <c r="S572" s="20">
        <v>97</v>
      </c>
      <c r="T572" s="21">
        <v>110.44</v>
      </c>
      <c r="V572" s="1">
        <v>108.6</v>
      </c>
      <c r="W572" s="1">
        <v>108.38</v>
      </c>
      <c r="X572" s="1">
        <v>115.33</v>
      </c>
      <c r="Y572" s="1">
        <v>105.84</v>
      </c>
      <c r="Z572" s="1">
        <v>106.32</v>
      </c>
      <c r="AA572" s="1">
        <v>108.87</v>
      </c>
      <c r="AB572" s="1">
        <v>116.58</v>
      </c>
      <c r="AE572" s="1">
        <v>120.35</v>
      </c>
      <c r="AG572" s="1">
        <v>108.52</v>
      </c>
      <c r="AI572" s="1">
        <v>20</v>
      </c>
      <c r="AN572" s="1">
        <v>3186.45</v>
      </c>
      <c r="AP572" s="1">
        <v>2625</v>
      </c>
      <c r="AQ572" s="1">
        <v>3133.36</v>
      </c>
      <c r="AR572" s="1">
        <v>2727.29</v>
      </c>
      <c r="AS572" s="1">
        <v>2725.78</v>
      </c>
      <c r="AT572" s="1">
        <v>3043.79</v>
      </c>
      <c r="AU572" s="1">
        <v>2863.66</v>
      </c>
      <c r="AV572" s="1">
        <v>30</v>
      </c>
      <c r="AW572" s="1">
        <v>2533.5700000000002</v>
      </c>
      <c r="AX572" s="1">
        <v>106.84</v>
      </c>
      <c r="AY572" s="1">
        <v>2888.91</v>
      </c>
      <c r="AZ572" s="1">
        <v>2935.63</v>
      </c>
      <c r="BA572" s="1">
        <v>107.09</v>
      </c>
      <c r="BB572" s="1">
        <v>117.55</v>
      </c>
      <c r="BC572" s="1">
        <v>111.81</v>
      </c>
      <c r="BD572" s="1">
        <v>115.39</v>
      </c>
      <c r="BG572" s="1">
        <v>119.89</v>
      </c>
      <c r="BH572" s="1">
        <v>109.14</v>
      </c>
      <c r="BI572" s="1">
        <v>114.48</v>
      </c>
      <c r="BK572" s="1">
        <v>99.11</v>
      </c>
      <c r="BL572" s="1">
        <v>97.67</v>
      </c>
      <c r="BN572" s="1">
        <v>102.55</v>
      </c>
    </row>
    <row r="573" spans="1:66" x14ac:dyDescent="0.3">
      <c r="A573" s="2"/>
      <c r="C573" s="14" t="str">
        <f t="shared" si="9"/>
        <v>20241</v>
      </c>
      <c r="D573" s="3">
        <v>45308</v>
      </c>
      <c r="E573" s="21">
        <v>2302.48</v>
      </c>
      <c r="F573" s="21">
        <v>2227.5</v>
      </c>
      <c r="G573" s="21">
        <v>2237.4</v>
      </c>
      <c r="H573" s="21">
        <v>2355.7199999999998</v>
      </c>
      <c r="I573" s="21">
        <v>2116.13</v>
      </c>
      <c r="J573" s="21">
        <v>2171.66</v>
      </c>
      <c r="K573" s="21"/>
      <c r="L573" s="21">
        <v>2255.14</v>
      </c>
      <c r="M573" s="21">
        <v>1885.91</v>
      </c>
      <c r="N573" s="21">
        <v>2041.11</v>
      </c>
      <c r="O573" s="21">
        <v>2213.62</v>
      </c>
      <c r="P573" s="21"/>
      <c r="Q573" s="21">
        <v>4920</v>
      </c>
      <c r="R573" s="20">
        <v>106.18</v>
      </c>
      <c r="S573" s="20">
        <v>97.93</v>
      </c>
      <c r="T573" s="21">
        <v>111.27</v>
      </c>
      <c r="V573" s="1">
        <v>109.45</v>
      </c>
      <c r="W573" s="1">
        <v>108.78</v>
      </c>
      <c r="X573" s="1">
        <v>117.38</v>
      </c>
      <c r="Y573" s="1">
        <v>105.85</v>
      </c>
      <c r="Z573" s="1">
        <v>106.33</v>
      </c>
      <c r="AA573" s="1">
        <v>110.06</v>
      </c>
      <c r="AB573" s="1">
        <v>117.64</v>
      </c>
      <c r="AE573" s="1">
        <v>121.84</v>
      </c>
      <c r="AG573" s="1">
        <v>108.35</v>
      </c>
      <c r="AI573" s="1">
        <v>20</v>
      </c>
      <c r="AN573" s="1">
        <v>3255.62</v>
      </c>
      <c r="AQ573" s="1">
        <v>3178.05</v>
      </c>
      <c r="AR573" s="1">
        <v>2727.29</v>
      </c>
      <c r="AS573" s="1">
        <v>2725.78</v>
      </c>
      <c r="AT573" s="1">
        <v>3043.79</v>
      </c>
      <c r="AU573" s="1">
        <v>2757.6</v>
      </c>
      <c r="AW573" s="1">
        <v>2575.7800000000002</v>
      </c>
      <c r="AX573" s="1">
        <v>110.41</v>
      </c>
      <c r="AY573" s="1">
        <v>2888.91</v>
      </c>
      <c r="AZ573" s="1">
        <v>2935.63</v>
      </c>
      <c r="BA573" s="1">
        <v>107.84</v>
      </c>
      <c r="BB573" s="1">
        <v>118.11</v>
      </c>
      <c r="BC573" s="1">
        <v>110.59</v>
      </c>
      <c r="BD573" s="1">
        <v>116.86</v>
      </c>
      <c r="BE573" s="1">
        <v>118.49</v>
      </c>
      <c r="BF573" s="1">
        <v>125.87</v>
      </c>
      <c r="BG573" s="1">
        <v>121.39</v>
      </c>
      <c r="BH573" s="1">
        <v>109.14</v>
      </c>
      <c r="BI573" s="1">
        <v>114.81</v>
      </c>
      <c r="BK573" s="1">
        <v>99.11</v>
      </c>
      <c r="BL573" s="1">
        <v>97.76</v>
      </c>
      <c r="BN573" s="1">
        <v>102.55</v>
      </c>
    </row>
    <row r="574" spans="1:66" x14ac:dyDescent="0.3">
      <c r="A574" s="2"/>
      <c r="C574" s="14" t="str">
        <f t="shared" si="9"/>
        <v>20241</v>
      </c>
      <c r="D574" s="3">
        <v>45307</v>
      </c>
      <c r="E574" s="21">
        <v>2274.65</v>
      </c>
      <c r="F574" s="21">
        <v>2242.35</v>
      </c>
      <c r="G574" s="21">
        <v>2237.4</v>
      </c>
      <c r="H574" s="21">
        <v>2375.67</v>
      </c>
      <c r="I574" s="21">
        <v>2223.54</v>
      </c>
      <c r="J574" s="21">
        <v>2189.16</v>
      </c>
      <c r="K574" s="21"/>
      <c r="L574" s="21">
        <v>2235.17</v>
      </c>
      <c r="M574" s="21">
        <v>1895.76</v>
      </c>
      <c r="N574" s="21">
        <v>2126.8000000000002</v>
      </c>
      <c r="O574" s="21">
        <v>2197.4899999999998</v>
      </c>
      <c r="P574" s="21"/>
      <c r="Q574" s="21">
        <v>4940.18</v>
      </c>
      <c r="R574" s="20">
        <v>108.36</v>
      </c>
      <c r="S574" s="20">
        <v>100.33</v>
      </c>
      <c r="T574" s="21">
        <v>112.46</v>
      </c>
      <c r="V574" s="1">
        <v>112.18</v>
      </c>
      <c r="W574" s="1">
        <v>108.58</v>
      </c>
      <c r="X574" s="1">
        <v>117.45</v>
      </c>
      <c r="Y574" s="1">
        <v>105.85</v>
      </c>
      <c r="Z574" s="1">
        <v>106.73</v>
      </c>
      <c r="AA574" s="1">
        <v>110.75</v>
      </c>
      <c r="AB574" s="1">
        <v>117.92</v>
      </c>
      <c r="AE574" s="1">
        <v>122.84</v>
      </c>
      <c r="AG574" s="1">
        <v>109.17</v>
      </c>
      <c r="AI574" s="1">
        <v>20</v>
      </c>
      <c r="AN574" s="1">
        <v>3255.62</v>
      </c>
      <c r="AP574" s="1">
        <v>2700</v>
      </c>
      <c r="AQ574" s="1">
        <v>3252.55</v>
      </c>
      <c r="AR574" s="1">
        <v>2727.29</v>
      </c>
      <c r="AS574" s="1">
        <v>2939.42</v>
      </c>
      <c r="AT574" s="1">
        <v>3050.53</v>
      </c>
      <c r="AW574" s="1">
        <v>2575.7800000000002</v>
      </c>
      <c r="AX574" s="1">
        <v>110.52</v>
      </c>
      <c r="AZ574" s="1">
        <v>2935.63</v>
      </c>
      <c r="BA574" s="1">
        <v>107.84</v>
      </c>
      <c r="BB574" s="1">
        <v>120.89</v>
      </c>
      <c r="BC574" s="1">
        <v>111.46</v>
      </c>
      <c r="BD574" s="1">
        <v>118.34</v>
      </c>
      <c r="BE574" s="1">
        <v>119.93</v>
      </c>
      <c r="BF574" s="1">
        <v>123.88</v>
      </c>
      <c r="BG574" s="1">
        <v>121.79</v>
      </c>
      <c r="BH574" s="1">
        <v>110.89</v>
      </c>
      <c r="BI574" s="1">
        <v>118.31</v>
      </c>
      <c r="BK574" s="1">
        <v>101.11</v>
      </c>
      <c r="BL574" s="1">
        <v>97.76</v>
      </c>
      <c r="BN574" s="1">
        <v>102.55</v>
      </c>
    </row>
    <row r="575" spans="1:66" x14ac:dyDescent="0.3">
      <c r="A575" s="2"/>
      <c r="C575" s="14" t="str">
        <f t="shared" si="9"/>
        <v>20241</v>
      </c>
      <c r="D575" s="3">
        <v>45306</v>
      </c>
      <c r="E575" s="21">
        <v>2254.77</v>
      </c>
      <c r="F575" s="21">
        <v>2242.35</v>
      </c>
      <c r="G575" s="21">
        <v>2237.4</v>
      </c>
      <c r="H575" s="21">
        <v>2383.08</v>
      </c>
      <c r="I575" s="21">
        <v>2229.48</v>
      </c>
      <c r="J575" s="21">
        <v>2188.0100000000002</v>
      </c>
      <c r="K575" s="21"/>
      <c r="L575" s="21">
        <v>2218.67</v>
      </c>
      <c r="M575" s="21">
        <v>1882.58</v>
      </c>
      <c r="N575" s="21">
        <v>1908.96</v>
      </c>
      <c r="O575" s="21">
        <v>2226.4</v>
      </c>
      <c r="P575" s="21"/>
      <c r="Q575" s="21">
        <v>4940.18</v>
      </c>
      <c r="R575" s="20">
        <v>107.89</v>
      </c>
      <c r="S575" s="20">
        <v>100.33</v>
      </c>
      <c r="T575" s="21">
        <v>114.77</v>
      </c>
      <c r="V575" s="1">
        <v>117.75</v>
      </c>
      <c r="W575" s="1">
        <v>108.98</v>
      </c>
      <c r="X575" s="1">
        <v>118.94</v>
      </c>
      <c r="Y575" s="1">
        <v>105.79</v>
      </c>
      <c r="Z575" s="1">
        <v>107.53</v>
      </c>
      <c r="AA575" s="1">
        <v>109.93</v>
      </c>
      <c r="AB575" s="1">
        <v>119.92</v>
      </c>
      <c r="AE575" s="1">
        <v>125.72</v>
      </c>
      <c r="AG575" s="1">
        <v>109.15</v>
      </c>
      <c r="AN575" s="1">
        <v>3393.96</v>
      </c>
      <c r="AP575" s="1">
        <v>2700</v>
      </c>
      <c r="AR575" s="1">
        <v>2727.29</v>
      </c>
      <c r="AS575" s="1">
        <v>2939.42</v>
      </c>
      <c r="AT575" s="1">
        <v>3050.53</v>
      </c>
      <c r="AW575" s="1">
        <v>2575.7800000000002</v>
      </c>
      <c r="AX575" s="1">
        <v>111.35</v>
      </c>
      <c r="AY575" s="1">
        <v>2525.27</v>
      </c>
      <c r="BA575" s="1">
        <v>113.89</v>
      </c>
      <c r="BB575" s="1">
        <v>124.95</v>
      </c>
      <c r="BC575" s="1">
        <v>113.66</v>
      </c>
      <c r="BD575" s="1">
        <v>120.18</v>
      </c>
      <c r="BE575" s="1">
        <v>119.93</v>
      </c>
      <c r="BF575" s="1">
        <v>123.88</v>
      </c>
      <c r="BG575" s="1">
        <v>125.18</v>
      </c>
      <c r="BH575" s="1">
        <v>114.1</v>
      </c>
      <c r="BI575" s="1">
        <v>123.79</v>
      </c>
      <c r="BK575" s="1">
        <v>101.11</v>
      </c>
      <c r="BL575" s="1">
        <v>97.76</v>
      </c>
      <c r="BN575" s="1">
        <v>102.55</v>
      </c>
    </row>
    <row r="576" spans="1:66" x14ac:dyDescent="0.3">
      <c r="A576" s="2"/>
      <c r="C576" s="14" t="str">
        <f t="shared" si="9"/>
        <v>20241</v>
      </c>
      <c r="D576" s="3">
        <v>45303</v>
      </c>
      <c r="E576" s="21">
        <v>2250.7600000000002</v>
      </c>
      <c r="F576" s="21">
        <v>2271.23</v>
      </c>
      <c r="G576" s="21">
        <v>2253.9</v>
      </c>
      <c r="H576" s="21">
        <v>2385.11</v>
      </c>
      <c r="I576" s="21">
        <v>2229.48</v>
      </c>
      <c r="J576" s="21">
        <v>2200.5100000000002</v>
      </c>
      <c r="K576" s="21"/>
      <c r="L576" s="21">
        <v>2218.67</v>
      </c>
      <c r="M576" s="21">
        <v>1882.58</v>
      </c>
      <c r="N576" s="21">
        <v>2050.04</v>
      </c>
      <c r="O576" s="21">
        <v>2251.4</v>
      </c>
      <c r="P576" s="21"/>
      <c r="Q576" s="21">
        <v>4969.95</v>
      </c>
      <c r="R576" s="20">
        <v>106.4</v>
      </c>
      <c r="S576" s="20">
        <v>101.93</v>
      </c>
      <c r="T576" s="21">
        <v>115.47</v>
      </c>
      <c r="V576" s="1">
        <v>114.32</v>
      </c>
      <c r="W576" s="1">
        <v>111.78</v>
      </c>
      <c r="X576" s="1">
        <v>121.57</v>
      </c>
      <c r="Y576" s="1">
        <v>107.68</v>
      </c>
      <c r="Z576" s="1">
        <v>109.32</v>
      </c>
      <c r="AA576" s="1">
        <v>109.06</v>
      </c>
      <c r="AB576" s="1">
        <v>121.55</v>
      </c>
      <c r="AE576" s="1">
        <v>127.06</v>
      </c>
      <c r="AG576" s="1">
        <v>111.11</v>
      </c>
      <c r="AN576" s="1">
        <v>3393.96</v>
      </c>
      <c r="AP576" s="1">
        <v>2700</v>
      </c>
      <c r="AQ576" s="1">
        <v>2954.44</v>
      </c>
      <c r="AR576" s="1">
        <v>2727.29</v>
      </c>
      <c r="AT576" s="1">
        <v>2929.31</v>
      </c>
      <c r="AU576" s="1">
        <v>2651.54</v>
      </c>
      <c r="AW576" s="1">
        <v>2575.7800000000002</v>
      </c>
      <c r="AX576" s="1">
        <v>110.72</v>
      </c>
      <c r="AY576" s="1">
        <v>2525.27</v>
      </c>
      <c r="BA576" s="1">
        <v>111.07</v>
      </c>
      <c r="BB576" s="1">
        <v>123.63</v>
      </c>
      <c r="BC576" s="1">
        <v>114.79</v>
      </c>
      <c r="BD576" s="1">
        <v>118.59</v>
      </c>
      <c r="BE576" s="1">
        <v>119.93</v>
      </c>
      <c r="BF576" s="1">
        <v>123.88</v>
      </c>
      <c r="BG576" s="1">
        <v>125.18</v>
      </c>
      <c r="BH576" s="1">
        <v>116.71</v>
      </c>
      <c r="BI576" s="1">
        <v>124.62</v>
      </c>
      <c r="BK576" s="1">
        <v>101.11</v>
      </c>
      <c r="BL576" s="1">
        <v>98.76</v>
      </c>
      <c r="BN576" s="1">
        <v>102.55</v>
      </c>
    </row>
    <row r="577" spans="1:66" x14ac:dyDescent="0.3">
      <c r="A577" s="2"/>
      <c r="C577" s="14" t="str">
        <f t="shared" si="9"/>
        <v>20241</v>
      </c>
      <c r="D577" s="3">
        <v>45302</v>
      </c>
      <c r="E577" s="21">
        <v>2252.75</v>
      </c>
      <c r="F577" s="21">
        <v>2275.1999999999998</v>
      </c>
      <c r="G577" s="21">
        <v>2253.9</v>
      </c>
      <c r="H577" s="21">
        <v>2421.94</v>
      </c>
      <c r="I577" s="21">
        <v>2178</v>
      </c>
      <c r="J577" s="21">
        <v>2232.89</v>
      </c>
      <c r="K577" s="21">
        <v>2570.0500000000002</v>
      </c>
      <c r="L577" s="21">
        <v>2251.84</v>
      </c>
      <c r="M577" s="21">
        <v>1882.58</v>
      </c>
      <c r="N577" s="21">
        <v>2060.8200000000002</v>
      </c>
      <c r="O577" s="21">
        <v>2246.13</v>
      </c>
      <c r="P577" s="21">
        <v>2405.35</v>
      </c>
      <c r="Q577" s="21">
        <v>4922.3500000000004</v>
      </c>
      <c r="R577" s="20">
        <v>112.05</v>
      </c>
      <c r="S577" s="20">
        <v>102.43</v>
      </c>
      <c r="T577" s="21">
        <v>119.26</v>
      </c>
      <c r="V577" s="1">
        <v>112.97</v>
      </c>
      <c r="W577" s="1">
        <v>114.18</v>
      </c>
      <c r="X577" s="1">
        <v>121.57</v>
      </c>
      <c r="Y577" s="1">
        <v>110.79</v>
      </c>
      <c r="Z577" s="1">
        <v>111.72</v>
      </c>
      <c r="AA577" s="1">
        <v>113.96</v>
      </c>
      <c r="AB577" s="1">
        <v>121.67</v>
      </c>
      <c r="AE577" s="1">
        <v>128.32</v>
      </c>
      <c r="AG577" s="1">
        <v>111.09</v>
      </c>
      <c r="AN577" s="1">
        <v>3393.96</v>
      </c>
      <c r="AP577" s="1">
        <v>2700</v>
      </c>
      <c r="AQ577" s="1">
        <v>2954.44</v>
      </c>
      <c r="AR577" s="1">
        <v>2727.29</v>
      </c>
      <c r="AU577" s="1">
        <v>2661.64</v>
      </c>
      <c r="AW577" s="1">
        <v>2575.7800000000002</v>
      </c>
      <c r="AX577" s="1">
        <v>117.87</v>
      </c>
      <c r="AY577" s="1">
        <v>2525.27</v>
      </c>
      <c r="BA577" s="1">
        <v>111.79</v>
      </c>
      <c r="BB577" s="1">
        <v>125.83</v>
      </c>
      <c r="BC577" s="1">
        <v>114.78</v>
      </c>
      <c r="BD577" s="1">
        <v>119.78</v>
      </c>
      <c r="BE577" s="1">
        <v>119.93</v>
      </c>
      <c r="BF577" s="1">
        <v>123.88</v>
      </c>
      <c r="BG577" s="1">
        <v>127.97</v>
      </c>
      <c r="BH577" s="1">
        <v>119.49</v>
      </c>
      <c r="BI577" s="1">
        <v>124.46</v>
      </c>
      <c r="BK577" s="1">
        <v>108.09</v>
      </c>
      <c r="BL577" s="1">
        <v>104.49</v>
      </c>
      <c r="BN577" s="1">
        <v>106.51</v>
      </c>
    </row>
    <row r="578" spans="1:66" x14ac:dyDescent="0.3">
      <c r="A578" s="2"/>
      <c r="C578" s="14" t="str">
        <f t="shared" si="9"/>
        <v>20241</v>
      </c>
      <c r="D578" s="3">
        <v>45301</v>
      </c>
      <c r="E578" s="21">
        <v>2252.75</v>
      </c>
      <c r="F578" s="21">
        <v>2295.98</v>
      </c>
      <c r="G578" s="21">
        <v>2253.9</v>
      </c>
      <c r="H578" s="21">
        <v>2437.16</v>
      </c>
      <c r="I578" s="21">
        <v>2316.6</v>
      </c>
      <c r="J578" s="21">
        <v>2232.89</v>
      </c>
      <c r="K578" s="21"/>
      <c r="L578" s="21">
        <v>2218.67</v>
      </c>
      <c r="M578" s="21">
        <v>1882.58</v>
      </c>
      <c r="N578" s="21">
        <v>2058.0500000000002</v>
      </c>
      <c r="O578" s="21">
        <v>2245.5700000000002</v>
      </c>
      <c r="P578" s="21"/>
      <c r="Q578" s="21">
        <v>4930.26</v>
      </c>
      <c r="R578" s="20">
        <v>112.71</v>
      </c>
      <c r="S578" s="20">
        <v>104.27</v>
      </c>
      <c r="T578" s="21">
        <v>119.87</v>
      </c>
      <c r="V578" s="1">
        <v>113.88</v>
      </c>
      <c r="W578" s="1">
        <v>115.58</v>
      </c>
      <c r="X578" s="1">
        <v>121.82</v>
      </c>
      <c r="Y578" s="1">
        <v>111.55</v>
      </c>
      <c r="Z578" s="1">
        <v>112.82</v>
      </c>
      <c r="AA578" s="1">
        <v>114.87</v>
      </c>
      <c r="AB578" s="1">
        <v>121.67</v>
      </c>
      <c r="AE578" s="1">
        <v>127.08</v>
      </c>
      <c r="AF578" s="1">
        <v>124.81</v>
      </c>
      <c r="AG578" s="1">
        <v>109.1</v>
      </c>
      <c r="AN578" s="1">
        <v>3393.96</v>
      </c>
      <c r="AP578" s="1">
        <v>2700</v>
      </c>
      <c r="AR578" s="1">
        <v>2727.29</v>
      </c>
      <c r="AU578" s="1">
        <v>2661.64</v>
      </c>
      <c r="AX578" s="1">
        <v>120.84</v>
      </c>
      <c r="AY578" s="1">
        <v>2525.27</v>
      </c>
      <c r="BA578" s="1">
        <v>113.47</v>
      </c>
      <c r="BB578" s="1">
        <v>127.67</v>
      </c>
      <c r="BC578" s="1">
        <v>120.61</v>
      </c>
      <c r="BD578" s="1">
        <v>125.05</v>
      </c>
      <c r="BE578" s="1">
        <v>122.37</v>
      </c>
      <c r="BF578" s="1">
        <v>125.87</v>
      </c>
      <c r="BG578" s="1">
        <v>126.97</v>
      </c>
      <c r="BH578" s="1">
        <v>121.94</v>
      </c>
      <c r="BI578" s="1">
        <v>124.79</v>
      </c>
      <c r="BK578" s="1">
        <v>109.42</v>
      </c>
      <c r="BL578" s="1">
        <v>104.99</v>
      </c>
      <c r="BN578" s="1">
        <v>106.51</v>
      </c>
    </row>
    <row r="579" spans="1:66" x14ac:dyDescent="0.3">
      <c r="A579" s="2"/>
      <c r="C579" s="14" t="str">
        <f t="shared" si="9"/>
        <v>20241</v>
      </c>
      <c r="D579" s="3">
        <v>45300</v>
      </c>
      <c r="E579" s="21">
        <v>2252.75</v>
      </c>
      <c r="F579" s="21">
        <v>2295.98</v>
      </c>
      <c r="G579" s="21">
        <v>2253.9</v>
      </c>
      <c r="H579" s="21">
        <v>2428.5700000000002</v>
      </c>
      <c r="I579" s="21">
        <v>2376</v>
      </c>
      <c r="J579" s="21">
        <v>2320.54</v>
      </c>
      <c r="K579" s="21"/>
      <c r="L579" s="21">
        <v>2241.77</v>
      </c>
      <c r="M579" s="21">
        <v>1838.39</v>
      </c>
      <c r="N579" s="21">
        <v>2093.7199999999998</v>
      </c>
      <c r="O579" s="21">
        <v>2305.4699999999998</v>
      </c>
      <c r="P579" s="21"/>
      <c r="Q579" s="21">
        <v>5333.8</v>
      </c>
      <c r="R579" s="20">
        <v>113.37</v>
      </c>
      <c r="S579" s="20">
        <v>103.5</v>
      </c>
      <c r="T579" s="21">
        <v>120.76</v>
      </c>
      <c r="V579" s="1">
        <v>113.12</v>
      </c>
      <c r="W579" s="1">
        <v>117.38</v>
      </c>
      <c r="X579" s="1">
        <v>122.6</v>
      </c>
      <c r="Y579" s="1">
        <v>111.83</v>
      </c>
      <c r="Z579" s="1">
        <v>114.13</v>
      </c>
      <c r="AA579" s="1">
        <v>115.91</v>
      </c>
      <c r="AB579" s="1">
        <v>121.92</v>
      </c>
      <c r="AE579" s="1">
        <v>128.08000000000001</v>
      </c>
      <c r="AF579" s="1">
        <v>125.2</v>
      </c>
      <c r="AG579" s="1">
        <v>109.29</v>
      </c>
      <c r="AN579" s="1">
        <v>3393.96</v>
      </c>
      <c r="AP579" s="1">
        <v>2744</v>
      </c>
      <c r="AQ579" s="1">
        <v>3106.08</v>
      </c>
      <c r="AR579" s="1">
        <v>2727.29</v>
      </c>
      <c r="AT579" s="1">
        <v>3294.64</v>
      </c>
      <c r="AU579" s="1">
        <v>2629.65</v>
      </c>
      <c r="AW579" s="1">
        <v>2619.5500000000002</v>
      </c>
      <c r="AX579" s="1">
        <v>123.48</v>
      </c>
      <c r="AY579" s="1">
        <v>2525.27</v>
      </c>
      <c r="BA579" s="1">
        <v>116.45</v>
      </c>
      <c r="BB579" s="1">
        <v>129.35</v>
      </c>
      <c r="BC579" s="1">
        <v>123.48</v>
      </c>
      <c r="BD579" s="1">
        <v>125.84</v>
      </c>
      <c r="BE579" s="1">
        <v>126.01</v>
      </c>
      <c r="BF579" s="1">
        <v>128.79</v>
      </c>
      <c r="BG579" s="1">
        <v>129.16</v>
      </c>
      <c r="BH579" s="1">
        <v>123.68</v>
      </c>
      <c r="BI579" s="1">
        <v>124.96</v>
      </c>
      <c r="BK579" s="1">
        <v>114.39</v>
      </c>
      <c r="BL579" s="1">
        <v>104.99</v>
      </c>
      <c r="BN579" s="1">
        <v>106.51</v>
      </c>
    </row>
    <row r="580" spans="1:66" x14ac:dyDescent="0.3">
      <c r="A580" s="2"/>
      <c r="C580" s="14" t="str">
        <f t="shared" si="9"/>
        <v>20241</v>
      </c>
      <c r="D580" s="3">
        <v>45299</v>
      </c>
      <c r="E580" s="21">
        <v>2250.7600000000002</v>
      </c>
      <c r="F580" s="21">
        <v>2295.98</v>
      </c>
      <c r="G580" s="21">
        <v>2253.9</v>
      </c>
      <c r="H580" s="21">
        <v>2432.3000000000002</v>
      </c>
      <c r="I580" s="21">
        <v>2385.9</v>
      </c>
      <c r="J580" s="21">
        <v>2320.54</v>
      </c>
      <c r="K580" s="21"/>
      <c r="L580" s="21">
        <v>2240.8000000000002</v>
      </c>
      <c r="M580" s="21">
        <v>1838.39</v>
      </c>
      <c r="N580" s="21">
        <v>2084.6799999999998</v>
      </c>
      <c r="O580" s="21">
        <v>2255.71</v>
      </c>
      <c r="P580" s="21"/>
      <c r="Q580" s="21">
        <v>5405</v>
      </c>
      <c r="R580" s="20">
        <v>114.37</v>
      </c>
      <c r="S580" s="20">
        <v>110.17</v>
      </c>
      <c r="T580" s="21">
        <v>120.08</v>
      </c>
      <c r="V580" s="1">
        <v>115.12</v>
      </c>
      <c r="W580" s="1">
        <v>118.37</v>
      </c>
      <c r="X580" s="1">
        <v>123.69</v>
      </c>
      <c r="Y580" s="1">
        <v>113.83</v>
      </c>
      <c r="Z580" s="1">
        <v>117.12</v>
      </c>
      <c r="AA580" s="1">
        <v>116.53</v>
      </c>
      <c r="AB580" s="1">
        <v>122.4</v>
      </c>
      <c r="AE580" s="1">
        <v>129.07</v>
      </c>
      <c r="AF580" s="1">
        <v>127.54</v>
      </c>
      <c r="AG580" s="1">
        <v>117.28</v>
      </c>
      <c r="AN580" s="1">
        <v>3393.96</v>
      </c>
      <c r="AP580" s="1">
        <v>2744</v>
      </c>
      <c r="AQ580" s="1">
        <v>3106.08</v>
      </c>
      <c r="AR580" s="1">
        <v>2727.29</v>
      </c>
      <c r="AS580" s="1">
        <v>2939.42</v>
      </c>
      <c r="AT580" s="1">
        <v>3294.64</v>
      </c>
      <c r="AU580" s="1">
        <v>2629.65</v>
      </c>
      <c r="AW580" s="1">
        <v>2619.5500000000002</v>
      </c>
      <c r="AX580" s="1">
        <v>123.46</v>
      </c>
      <c r="AY580" s="1">
        <v>2525.27</v>
      </c>
      <c r="BA580" s="1">
        <v>116.45</v>
      </c>
      <c r="BB580" s="1">
        <v>129.38</v>
      </c>
      <c r="BC580" s="1">
        <v>124.63</v>
      </c>
      <c r="BD580" s="1">
        <v>127.31</v>
      </c>
      <c r="BE580" s="1">
        <v>126.01</v>
      </c>
      <c r="BF580" s="1">
        <v>128.47</v>
      </c>
      <c r="BG580" s="1">
        <v>131.27000000000001</v>
      </c>
      <c r="BH580" s="1">
        <v>123.68</v>
      </c>
      <c r="BI580" s="1">
        <v>126.45</v>
      </c>
      <c r="BK580" s="1">
        <v>113.52</v>
      </c>
      <c r="BL580" s="1">
        <v>108.23</v>
      </c>
      <c r="BN580" s="1">
        <v>111.58</v>
      </c>
    </row>
    <row r="581" spans="1:66" x14ac:dyDescent="0.3">
      <c r="A581" s="2"/>
      <c r="C581" s="14" t="str">
        <f t="shared" si="9"/>
        <v>20241</v>
      </c>
      <c r="D581" s="3">
        <v>45296</v>
      </c>
      <c r="E581" s="21">
        <v>2409.2800000000002</v>
      </c>
      <c r="F581" s="21">
        <v>2386.8000000000002</v>
      </c>
      <c r="G581" s="21">
        <v>2418.08</v>
      </c>
      <c r="H581" s="21">
        <v>2405.14</v>
      </c>
      <c r="I581" s="21">
        <v>2395.8000000000002</v>
      </c>
      <c r="J581" s="21">
        <v>2307.81</v>
      </c>
      <c r="K581" s="21"/>
      <c r="L581" s="21">
        <v>2240.8000000000002</v>
      </c>
      <c r="M581" s="21">
        <v>1963.16</v>
      </c>
      <c r="N581" s="21">
        <v>2059.46</v>
      </c>
      <c r="O581" s="21">
        <v>2295.71</v>
      </c>
      <c r="P581" s="21"/>
      <c r="Q581" s="21">
        <v>5380</v>
      </c>
      <c r="R581" s="20">
        <v>113.75</v>
      </c>
      <c r="S581" s="20">
        <v>111.03</v>
      </c>
      <c r="T581" s="21">
        <v>122.58</v>
      </c>
      <c r="V581" s="1">
        <v>116.22</v>
      </c>
      <c r="W581" s="1">
        <v>122.97</v>
      </c>
      <c r="X581" s="1">
        <v>124.69</v>
      </c>
      <c r="Y581" s="1">
        <v>118.36</v>
      </c>
      <c r="Z581" s="1">
        <v>120.32</v>
      </c>
      <c r="AA581" s="1">
        <v>117.73</v>
      </c>
      <c r="AB581" s="1">
        <v>124.07</v>
      </c>
      <c r="AE581" s="1">
        <v>130.57</v>
      </c>
      <c r="AF581" s="1">
        <v>139.22999999999999</v>
      </c>
      <c r="AG581" s="1">
        <v>117.08</v>
      </c>
      <c r="AN581" s="1">
        <v>3393.96</v>
      </c>
      <c r="AP581" s="1">
        <v>2744</v>
      </c>
      <c r="AQ581" s="1">
        <v>3181.84</v>
      </c>
      <c r="AR581" s="1">
        <v>2727.29</v>
      </c>
      <c r="AS581" s="1">
        <v>2939.42</v>
      </c>
      <c r="AT581" s="1">
        <v>3348.51</v>
      </c>
      <c r="AU581" s="1">
        <v>2691.94</v>
      </c>
      <c r="AW581" s="1">
        <v>2619.5500000000002</v>
      </c>
      <c r="AX581" s="1">
        <v>127.39</v>
      </c>
      <c r="AY581" s="1">
        <v>2525.27</v>
      </c>
      <c r="BA581" s="1">
        <v>122.27</v>
      </c>
      <c r="BB581" s="1">
        <v>132.99</v>
      </c>
      <c r="BC581" s="1">
        <v>126.82</v>
      </c>
      <c r="BD581" s="1">
        <v>133.88</v>
      </c>
      <c r="BE581" s="1">
        <v>126.64</v>
      </c>
      <c r="BF581" s="1">
        <v>126.87</v>
      </c>
      <c r="BG581" s="1">
        <v>131.61000000000001</v>
      </c>
      <c r="BI581" s="1">
        <v>128.61000000000001</v>
      </c>
      <c r="BK581" s="1">
        <v>114.51</v>
      </c>
      <c r="BL581" s="1">
        <v>110.22</v>
      </c>
      <c r="BN581" s="1">
        <v>113.56</v>
      </c>
    </row>
    <row r="582" spans="1:66" x14ac:dyDescent="0.3">
      <c r="A582" s="2"/>
      <c r="C582" s="14" t="str">
        <f t="shared" ref="C582:C645" si="10">YEAR(D582)&amp;MONTH(D582)</f>
        <v>20241</v>
      </c>
      <c r="D582" s="3">
        <v>45295</v>
      </c>
      <c r="E582" s="21">
        <v>2409.2800000000002</v>
      </c>
      <c r="F582" s="21">
        <v>2386.8000000000002</v>
      </c>
      <c r="G582" s="21">
        <v>2430.4499999999998</v>
      </c>
      <c r="H582" s="21">
        <v>2405.14</v>
      </c>
      <c r="I582" s="21">
        <v>2383.92</v>
      </c>
      <c r="J582" s="21">
        <v>2307.81</v>
      </c>
      <c r="K582" s="21"/>
      <c r="L582" s="21">
        <v>2240.8000000000002</v>
      </c>
      <c r="M582" s="21">
        <v>1963.16</v>
      </c>
      <c r="N582" s="21">
        <v>2064.23</v>
      </c>
      <c r="O582" s="21">
        <v>2296.5100000000002</v>
      </c>
      <c r="P582" s="21"/>
      <c r="Q582" s="21">
        <v>5380</v>
      </c>
      <c r="R582" s="20">
        <v>114.25</v>
      </c>
      <c r="S582" s="20">
        <v>107.53</v>
      </c>
      <c r="T582" s="21">
        <v>122.98</v>
      </c>
      <c r="V582" s="1">
        <v>115.22</v>
      </c>
      <c r="W582" s="1">
        <v>123.77</v>
      </c>
      <c r="X582" s="1">
        <v>126.04</v>
      </c>
      <c r="Y582" s="1">
        <v>120.83</v>
      </c>
      <c r="Z582" s="1">
        <v>121.73</v>
      </c>
      <c r="AA582" s="1">
        <v>118.43</v>
      </c>
      <c r="AB582" s="1">
        <v>124.27</v>
      </c>
      <c r="AE582" s="1">
        <v>133.06</v>
      </c>
      <c r="AF582" s="1">
        <v>138.30000000000001</v>
      </c>
      <c r="AG582" s="1">
        <v>117.33</v>
      </c>
      <c r="AN582" s="1">
        <v>3393.96</v>
      </c>
      <c r="AP582" s="1">
        <v>2744</v>
      </c>
      <c r="AQ582" s="1">
        <v>3181.84</v>
      </c>
      <c r="AR582" s="1">
        <v>2727.29</v>
      </c>
      <c r="AS582" s="1">
        <v>2939.42</v>
      </c>
      <c r="AT582" s="1">
        <v>3348.51</v>
      </c>
      <c r="AW582" s="1">
        <v>2571.7399999999998</v>
      </c>
      <c r="AX582" s="1">
        <v>127.38</v>
      </c>
      <c r="AY582" s="1">
        <v>2525.27</v>
      </c>
      <c r="BA582" s="1">
        <v>122.27</v>
      </c>
      <c r="BB582" s="1">
        <v>135.41999999999999</v>
      </c>
      <c r="BC582" s="1">
        <v>130.71</v>
      </c>
      <c r="BD582" s="1">
        <v>132.22999999999999</v>
      </c>
      <c r="BE582" s="1">
        <v>126.64</v>
      </c>
      <c r="BF582" s="1">
        <v>126.87</v>
      </c>
      <c r="BG582" s="1">
        <v>131.61000000000001</v>
      </c>
      <c r="BI582" s="1">
        <v>128.94999999999999</v>
      </c>
      <c r="BK582" s="1">
        <v>116.51</v>
      </c>
      <c r="BL582" s="1">
        <v>113.72</v>
      </c>
      <c r="BN582" s="1">
        <v>113.56</v>
      </c>
    </row>
    <row r="583" spans="1:66" x14ac:dyDescent="0.3">
      <c r="A583" s="2"/>
      <c r="C583" s="14" t="str">
        <f t="shared" si="10"/>
        <v>20241</v>
      </c>
      <c r="D583" s="3">
        <v>45294</v>
      </c>
      <c r="E583" s="21">
        <v>2417.23</v>
      </c>
      <c r="F583" s="21">
        <v>2431.2800000000002</v>
      </c>
      <c r="G583" s="21">
        <v>2442.83</v>
      </c>
      <c r="H583" s="21"/>
      <c r="I583" s="21">
        <v>2443.3200000000002</v>
      </c>
      <c r="J583" s="21">
        <v>2307.81</v>
      </c>
      <c r="K583" s="21"/>
      <c r="L583" s="21"/>
      <c r="M583" s="21">
        <v>1963.16</v>
      </c>
      <c r="N583" s="21">
        <v>2098.29</v>
      </c>
      <c r="O583" s="21">
        <v>2196.58</v>
      </c>
      <c r="P583" s="21"/>
      <c r="Q583" s="21">
        <v>5380</v>
      </c>
      <c r="R583" s="20">
        <v>114.25</v>
      </c>
      <c r="S583" s="20">
        <v>109.93</v>
      </c>
      <c r="T583" s="21">
        <v>124.49</v>
      </c>
      <c r="V583" s="1">
        <v>115.37</v>
      </c>
      <c r="W583" s="1">
        <v>123.77</v>
      </c>
      <c r="X583" s="1">
        <v>128.13999999999999</v>
      </c>
      <c r="Y583" s="1">
        <v>121.64</v>
      </c>
      <c r="Z583" s="1">
        <v>121.72</v>
      </c>
      <c r="AA583" s="1">
        <v>117.93</v>
      </c>
      <c r="AB583" s="1">
        <v>125.07</v>
      </c>
      <c r="AE583" s="1">
        <v>138.04</v>
      </c>
      <c r="AF583" s="1">
        <v>138.30000000000001</v>
      </c>
      <c r="AG583" s="1">
        <v>115.7</v>
      </c>
      <c r="AN583" s="1">
        <v>3393.96</v>
      </c>
      <c r="AP583" s="1">
        <v>2744</v>
      </c>
      <c r="AQ583" s="1">
        <v>3181.84</v>
      </c>
      <c r="AR583" s="1">
        <v>2727.29</v>
      </c>
      <c r="AS583" s="1">
        <v>2939.42</v>
      </c>
      <c r="AT583" s="1">
        <v>3348.51</v>
      </c>
      <c r="AW583" s="1">
        <v>2571.7399999999998</v>
      </c>
      <c r="AX583" s="1">
        <v>124.09</v>
      </c>
      <c r="AY583" s="1">
        <v>2525.27</v>
      </c>
      <c r="BB583" s="1">
        <v>135.11000000000001</v>
      </c>
      <c r="BC583" s="1">
        <v>131.63</v>
      </c>
      <c r="BD583" s="1">
        <v>132.53</v>
      </c>
      <c r="BE583" s="1">
        <v>126.39</v>
      </c>
      <c r="BG583" s="1">
        <v>134.27000000000001</v>
      </c>
      <c r="BI583" s="1">
        <v>129.19999999999999</v>
      </c>
      <c r="BK583" s="1">
        <v>115.35</v>
      </c>
      <c r="BL583" s="1">
        <v>113.72</v>
      </c>
      <c r="BN583" s="1">
        <v>113.56</v>
      </c>
    </row>
    <row r="584" spans="1:66" x14ac:dyDescent="0.3">
      <c r="A584" s="2"/>
      <c r="C584" s="14" t="str">
        <f t="shared" si="10"/>
        <v>20241</v>
      </c>
      <c r="D584" s="3">
        <v>45293</v>
      </c>
      <c r="E584" s="21">
        <v>2441.0100000000002</v>
      </c>
      <c r="F584" s="21">
        <v>2452.23</v>
      </c>
      <c r="G584" s="21">
        <v>2467.58</v>
      </c>
      <c r="H584" s="21">
        <v>2244.37</v>
      </c>
      <c r="I584" s="21">
        <v>2411.64</v>
      </c>
      <c r="J584" s="21">
        <v>2283.65</v>
      </c>
      <c r="K584" s="21"/>
      <c r="L584" s="21">
        <v>2274.94</v>
      </c>
      <c r="M584" s="21">
        <v>1976.81</v>
      </c>
      <c r="N584" s="21">
        <v>2210.2399999999998</v>
      </c>
      <c r="O584" s="21">
        <v>2093.9699999999998</v>
      </c>
      <c r="P584" s="21"/>
      <c r="Q584" s="21">
        <v>5540</v>
      </c>
      <c r="R584" s="20">
        <v>121.06</v>
      </c>
      <c r="S584" s="20">
        <v>110.27</v>
      </c>
      <c r="T584" s="21">
        <v>126.4</v>
      </c>
      <c r="V584" s="1">
        <v>120.62</v>
      </c>
      <c r="W584" s="1">
        <v>127.17</v>
      </c>
      <c r="X584" s="1">
        <v>131.75</v>
      </c>
      <c r="Y584" s="1">
        <v>122.45</v>
      </c>
      <c r="Z584" s="1">
        <v>124.16</v>
      </c>
      <c r="AA584" s="1">
        <v>123.95</v>
      </c>
      <c r="AB584" s="1">
        <v>135.04</v>
      </c>
      <c r="AC584" s="1">
        <v>120.15</v>
      </c>
      <c r="AE584" s="1">
        <v>139.54</v>
      </c>
      <c r="AF584" s="1">
        <v>137.94</v>
      </c>
      <c r="AG584" s="1">
        <v>121.1</v>
      </c>
      <c r="AN584" s="1">
        <v>3393.96</v>
      </c>
      <c r="AP584" s="1">
        <v>2744</v>
      </c>
      <c r="AQ584" s="1">
        <v>2969.72</v>
      </c>
      <c r="AR584" s="1">
        <v>2727.29</v>
      </c>
      <c r="AS584" s="1">
        <v>2939.42</v>
      </c>
      <c r="AX584" s="1">
        <v>124.69</v>
      </c>
      <c r="AY584" s="1">
        <v>2525.27</v>
      </c>
      <c r="BA584" s="1">
        <v>124.35</v>
      </c>
      <c r="BB584" s="1">
        <v>135.18</v>
      </c>
      <c r="BC584" s="1">
        <v>134.91999999999999</v>
      </c>
      <c r="BD584" s="1">
        <v>135.15</v>
      </c>
      <c r="BE584" s="1">
        <v>131.24</v>
      </c>
      <c r="BF584" s="1">
        <v>133.71</v>
      </c>
      <c r="BG584" s="1">
        <v>140.53</v>
      </c>
      <c r="BH584" s="1">
        <v>122.02</v>
      </c>
      <c r="BI584" s="1">
        <v>131.69</v>
      </c>
      <c r="BJ584" s="1">
        <v>139.34</v>
      </c>
      <c r="BK584" s="1">
        <v>117.31</v>
      </c>
      <c r="BL584" s="1">
        <v>115.96</v>
      </c>
      <c r="BN584" s="1">
        <v>114.43</v>
      </c>
    </row>
    <row r="585" spans="1:66" x14ac:dyDescent="0.3">
      <c r="A585" s="2"/>
      <c r="C585" s="14" t="str">
        <f t="shared" si="10"/>
        <v>202312</v>
      </c>
      <c r="D585" s="3">
        <v>45288</v>
      </c>
      <c r="E585" s="21">
        <v>2442.8200000000002</v>
      </c>
      <c r="F585" s="21">
        <v>2479.14</v>
      </c>
      <c r="G585" s="21">
        <v>2469.73</v>
      </c>
      <c r="H585" s="21">
        <v>2245.09</v>
      </c>
      <c r="I585" s="21">
        <v>2433.56</v>
      </c>
      <c r="J585" s="21">
        <v>2284.96</v>
      </c>
      <c r="K585" s="21"/>
      <c r="L585" s="21">
        <v>2276.23</v>
      </c>
      <c r="M585" s="21">
        <v>1977.92</v>
      </c>
      <c r="N585" s="21">
        <v>2210.6999999999998</v>
      </c>
      <c r="O585" s="21">
        <v>2093.9699999999998</v>
      </c>
      <c r="P585" s="21"/>
      <c r="Q585" s="21">
        <v>5517.44</v>
      </c>
      <c r="R585" s="20">
        <v>121.09</v>
      </c>
      <c r="S585" s="20">
        <v>110.28</v>
      </c>
      <c r="T585" s="21">
        <v>126.62</v>
      </c>
      <c r="V585" s="1">
        <v>120.74</v>
      </c>
      <c r="W585" s="1">
        <v>128.18</v>
      </c>
      <c r="X585" s="1">
        <v>132.1</v>
      </c>
      <c r="Y585" s="1">
        <v>123.9</v>
      </c>
      <c r="Z585" s="1">
        <v>124.15</v>
      </c>
      <c r="AA585" s="1">
        <v>123.97</v>
      </c>
      <c r="AB585" s="1">
        <v>135.06</v>
      </c>
      <c r="AC585" s="1">
        <v>120.16</v>
      </c>
      <c r="AE585" s="1">
        <v>140.82</v>
      </c>
      <c r="AF585" s="1">
        <v>138.03</v>
      </c>
      <c r="AG585" s="1">
        <v>121.16</v>
      </c>
      <c r="AN585" s="1">
        <v>3391</v>
      </c>
      <c r="AQ585" s="1">
        <v>2959.55</v>
      </c>
      <c r="AR585" s="1">
        <v>2724.91</v>
      </c>
      <c r="AX585" s="1">
        <v>124.73</v>
      </c>
      <c r="AY585" s="1">
        <v>2525.9499999999998</v>
      </c>
      <c r="BA585" s="1">
        <v>124.38</v>
      </c>
      <c r="BB585" s="1">
        <v>135.43</v>
      </c>
      <c r="BC585" s="1">
        <v>134.94999999999999</v>
      </c>
      <c r="BD585" s="1">
        <v>135.79</v>
      </c>
      <c r="BE585" s="1">
        <v>131.30000000000001</v>
      </c>
      <c r="BF585" s="1">
        <v>133.76</v>
      </c>
      <c r="BG585" s="1">
        <v>140.57</v>
      </c>
      <c r="BH585" s="1">
        <v>122.06</v>
      </c>
      <c r="BI585" s="1">
        <v>131.72</v>
      </c>
      <c r="BJ585" s="1">
        <v>139.46</v>
      </c>
      <c r="BK585" s="1">
        <v>117.33</v>
      </c>
      <c r="BL585" s="1">
        <v>115.99</v>
      </c>
      <c r="BN585" s="1">
        <v>114.49</v>
      </c>
    </row>
    <row r="586" spans="1:66" x14ac:dyDescent="0.3">
      <c r="A586" s="2"/>
      <c r="C586" s="14" t="str">
        <f t="shared" si="10"/>
        <v>202312</v>
      </c>
      <c r="D586" s="3">
        <v>45287</v>
      </c>
      <c r="E586" s="21">
        <v>2442.8200000000002</v>
      </c>
      <c r="F586" s="21">
        <v>2478.96</v>
      </c>
      <c r="G586" s="21">
        <v>2469.73</v>
      </c>
      <c r="H586" s="21">
        <v>2257.75</v>
      </c>
      <c r="I586" s="21">
        <v>2433.56</v>
      </c>
      <c r="J586" s="21">
        <v>2284.96</v>
      </c>
      <c r="K586" s="21"/>
      <c r="L586" s="21">
        <v>2276.23</v>
      </c>
      <c r="M586" s="21">
        <v>1977.92</v>
      </c>
      <c r="N586" s="21">
        <v>2186.09</v>
      </c>
      <c r="O586" s="21">
        <v>2093.9699999999998</v>
      </c>
      <c r="P586" s="21"/>
      <c r="Q586" s="21">
        <v>5517.44</v>
      </c>
      <c r="R586" s="20">
        <v>121.09</v>
      </c>
      <c r="S586" s="20">
        <v>110.94</v>
      </c>
      <c r="T586" s="21">
        <v>126.62</v>
      </c>
      <c r="V586" s="1">
        <v>120.74</v>
      </c>
      <c r="W586" s="1">
        <v>128.18</v>
      </c>
      <c r="X586" s="1">
        <v>132.99</v>
      </c>
      <c r="Y586" s="1">
        <v>124.28</v>
      </c>
      <c r="Z586" s="1">
        <v>124.15</v>
      </c>
      <c r="AA586" s="1">
        <v>124.03</v>
      </c>
      <c r="AB586" s="1">
        <v>135.06</v>
      </c>
      <c r="AC586" s="1">
        <v>120.16</v>
      </c>
      <c r="AE586" s="1">
        <v>140.82</v>
      </c>
      <c r="AF586" s="1">
        <v>138.03</v>
      </c>
      <c r="AG586" s="1">
        <v>121.56</v>
      </c>
      <c r="AN586" s="1">
        <v>3391</v>
      </c>
      <c r="AQ586" s="1">
        <v>2959.55</v>
      </c>
      <c r="AR586" s="1">
        <v>2724.91</v>
      </c>
      <c r="AX586" s="1">
        <v>124.73</v>
      </c>
      <c r="AY586" s="1">
        <v>2581.09</v>
      </c>
      <c r="BA586" s="1">
        <v>126.83</v>
      </c>
      <c r="BB586" s="1">
        <v>136.18</v>
      </c>
      <c r="BC586" s="1">
        <v>135.12</v>
      </c>
      <c r="BD586" s="1">
        <v>137.68</v>
      </c>
      <c r="BE586" s="1">
        <v>131.55000000000001</v>
      </c>
      <c r="BF586" s="1">
        <v>133.76</v>
      </c>
      <c r="BG586" s="1">
        <v>140.57</v>
      </c>
      <c r="BH586" s="1">
        <v>122.06</v>
      </c>
      <c r="BI586" s="1">
        <v>132.63</v>
      </c>
      <c r="BJ586" s="1">
        <v>139.46</v>
      </c>
      <c r="BK586" s="1">
        <v>117.33</v>
      </c>
      <c r="BL586" s="1">
        <v>115.99</v>
      </c>
      <c r="BN586" s="1">
        <v>114.49</v>
      </c>
    </row>
    <row r="587" spans="1:66" x14ac:dyDescent="0.3">
      <c r="A587" s="2"/>
      <c r="C587" s="14" t="str">
        <f t="shared" si="10"/>
        <v>202312</v>
      </c>
      <c r="D587" s="3">
        <v>45286</v>
      </c>
      <c r="E587" s="21">
        <v>2442.8200000000002</v>
      </c>
      <c r="F587" s="21">
        <v>2478.96</v>
      </c>
      <c r="G587" s="21">
        <v>2469.73</v>
      </c>
      <c r="H587" s="21">
        <v>2257.75</v>
      </c>
      <c r="I587" s="21">
        <v>2433.56</v>
      </c>
      <c r="J587" s="21">
        <v>2284.96</v>
      </c>
      <c r="K587" s="21"/>
      <c r="L587" s="21">
        <v>2276.23</v>
      </c>
      <c r="M587" s="21">
        <v>1977.92</v>
      </c>
      <c r="N587" s="21">
        <v>2186.09</v>
      </c>
      <c r="O587" s="21">
        <v>2093.9699999999998</v>
      </c>
      <c r="P587" s="21"/>
      <c r="Q587" s="21">
        <v>5517.44</v>
      </c>
      <c r="R587" s="20">
        <v>121.09</v>
      </c>
      <c r="S587" s="20">
        <v>110.94</v>
      </c>
      <c r="T587" s="21">
        <v>126.62</v>
      </c>
      <c r="V587" s="1">
        <v>120.74</v>
      </c>
      <c r="W587" s="1">
        <v>128.18</v>
      </c>
      <c r="X587" s="1">
        <v>132.99</v>
      </c>
      <c r="Y587" s="1">
        <v>124.28</v>
      </c>
      <c r="Z587" s="1">
        <v>124.15</v>
      </c>
      <c r="AA587" s="1">
        <v>124.03</v>
      </c>
      <c r="AB587" s="1">
        <v>135.06</v>
      </c>
      <c r="AC587" s="1">
        <v>120.16</v>
      </c>
      <c r="AE587" s="1">
        <v>140.82</v>
      </c>
      <c r="AF587" s="1">
        <v>138.03</v>
      </c>
      <c r="AG587" s="1">
        <v>121.56</v>
      </c>
      <c r="AP587" s="1">
        <v>3010</v>
      </c>
      <c r="AQ587" s="1">
        <v>2951.98</v>
      </c>
      <c r="AS587" s="1">
        <v>2964.6</v>
      </c>
      <c r="AX587" s="1">
        <v>124.73</v>
      </c>
      <c r="AY587" s="1">
        <v>2652.82</v>
      </c>
      <c r="AZ587" s="1">
        <v>2906.57</v>
      </c>
      <c r="BA587" s="1">
        <v>126.83</v>
      </c>
      <c r="BB587" s="1">
        <v>136.18</v>
      </c>
      <c r="BC587" s="1">
        <v>135.12</v>
      </c>
      <c r="BD587" s="1">
        <v>137.68</v>
      </c>
      <c r="BE587" s="1">
        <v>131.55000000000001</v>
      </c>
      <c r="BF587" s="1">
        <v>133.76</v>
      </c>
      <c r="BG587" s="1">
        <v>140.57</v>
      </c>
      <c r="BH587" s="1">
        <v>122.06</v>
      </c>
      <c r="BI587" s="1">
        <v>132.63</v>
      </c>
      <c r="BJ587" s="1">
        <v>139.46</v>
      </c>
      <c r="BK587" s="1">
        <v>117.33</v>
      </c>
      <c r="BL587" s="1">
        <v>115.99</v>
      </c>
      <c r="BN587" s="1">
        <v>114.49</v>
      </c>
    </row>
    <row r="588" spans="1:66" x14ac:dyDescent="0.3">
      <c r="A588" s="2"/>
      <c r="C588" s="14" t="str">
        <f t="shared" si="10"/>
        <v>202312</v>
      </c>
      <c r="D588" s="3">
        <v>45282</v>
      </c>
      <c r="E588" s="21">
        <v>2442.8200000000002</v>
      </c>
      <c r="F588" s="21">
        <v>2478.96</v>
      </c>
      <c r="G588" s="21">
        <v>2469.73</v>
      </c>
      <c r="H588" s="21">
        <v>2257.75</v>
      </c>
      <c r="I588" s="21">
        <v>2445.4499999999998</v>
      </c>
      <c r="J588" s="21">
        <v>2284.96</v>
      </c>
      <c r="K588" s="21"/>
      <c r="L588" s="21">
        <v>2276.23</v>
      </c>
      <c r="M588" s="21">
        <v>1977.92</v>
      </c>
      <c r="N588" s="21">
        <v>2186.09</v>
      </c>
      <c r="O588" s="21">
        <v>2093.9699999999998</v>
      </c>
      <c r="P588" s="21"/>
      <c r="Q588" s="21">
        <v>5517.44</v>
      </c>
      <c r="R588" s="20">
        <v>121.09</v>
      </c>
      <c r="S588" s="20">
        <v>110.94</v>
      </c>
      <c r="T588" s="21">
        <v>126.72</v>
      </c>
      <c r="V588" s="1">
        <v>120.74</v>
      </c>
      <c r="W588" s="1">
        <v>128.18</v>
      </c>
      <c r="X588" s="1">
        <v>132.99</v>
      </c>
      <c r="Y588" s="1">
        <v>124.2</v>
      </c>
      <c r="Z588" s="1">
        <v>124.82</v>
      </c>
      <c r="AA588" s="1">
        <v>124.03</v>
      </c>
      <c r="AB588" s="1">
        <v>135.06</v>
      </c>
      <c r="AC588" s="1">
        <v>120.16</v>
      </c>
      <c r="AE588" s="1">
        <v>140.82</v>
      </c>
      <c r="AF588" s="1">
        <v>138.03</v>
      </c>
      <c r="AG588" s="1">
        <v>121.56</v>
      </c>
      <c r="AI588" s="1">
        <v>7</v>
      </c>
      <c r="AN588" s="1">
        <v>3054.98</v>
      </c>
      <c r="AP588" s="1">
        <v>3010</v>
      </c>
      <c r="AQ588" s="1">
        <v>2951.98</v>
      </c>
      <c r="AR588" s="1">
        <v>2775.37</v>
      </c>
      <c r="AS588" s="1">
        <v>2964.6</v>
      </c>
      <c r="AT588" s="1">
        <v>3096.64</v>
      </c>
      <c r="AU588" s="1">
        <v>2738.37</v>
      </c>
      <c r="AW588" s="1">
        <v>2301.0300000000002</v>
      </c>
      <c r="AX588" s="1">
        <v>124.73</v>
      </c>
      <c r="AY588" s="1">
        <v>2660.32</v>
      </c>
      <c r="AZ588" s="1">
        <v>2904.05</v>
      </c>
      <c r="BA588" s="1">
        <v>126.83</v>
      </c>
      <c r="BB588" s="1">
        <v>136.63</v>
      </c>
      <c r="BC588" s="1">
        <v>135.19999999999999</v>
      </c>
      <c r="BD588" s="1">
        <v>138.69999999999999</v>
      </c>
      <c r="BE588" s="1">
        <v>131.55000000000001</v>
      </c>
      <c r="BF588" s="1">
        <v>133.76</v>
      </c>
      <c r="BG588" s="1">
        <v>140.57</v>
      </c>
      <c r="BH588" s="1">
        <v>122.06</v>
      </c>
      <c r="BI588" s="1">
        <v>132.63</v>
      </c>
      <c r="BJ588" s="1">
        <v>139.46</v>
      </c>
      <c r="BK588" s="1">
        <v>117.33</v>
      </c>
      <c r="BL588" s="1">
        <v>115.99</v>
      </c>
      <c r="BN588" s="1">
        <v>114.49</v>
      </c>
    </row>
    <row r="589" spans="1:66" x14ac:dyDescent="0.3">
      <c r="A589" s="2"/>
      <c r="C589" s="14" t="str">
        <f t="shared" si="10"/>
        <v>202312</v>
      </c>
      <c r="D589" s="3">
        <v>45281</v>
      </c>
      <c r="E589" s="21">
        <v>2442.8200000000002</v>
      </c>
      <c r="F589" s="21">
        <v>2478.96</v>
      </c>
      <c r="G589" s="21">
        <v>2469.73</v>
      </c>
      <c r="H589" s="21">
        <v>2260.23</v>
      </c>
      <c r="I589" s="21">
        <v>2445.4499999999998</v>
      </c>
      <c r="J589" s="21">
        <v>2256.39</v>
      </c>
      <c r="K589" s="21"/>
      <c r="L589" s="21">
        <v>2232.33</v>
      </c>
      <c r="M589" s="21">
        <v>1977.92</v>
      </c>
      <c r="N589" s="21">
        <v>2209.2800000000002</v>
      </c>
      <c r="O589" s="21">
        <v>2200.48</v>
      </c>
      <c r="P589" s="21"/>
      <c r="Q589" s="21">
        <v>5479.94</v>
      </c>
      <c r="R589" s="20">
        <v>121.09</v>
      </c>
      <c r="S589" s="20">
        <v>111.11</v>
      </c>
      <c r="T589" s="21">
        <v>127.19</v>
      </c>
      <c r="V589" s="1">
        <v>121.02</v>
      </c>
      <c r="W589" s="1">
        <v>128.38</v>
      </c>
      <c r="X589" s="1">
        <v>132.57</v>
      </c>
      <c r="Y589" s="1">
        <v>124.58</v>
      </c>
      <c r="Z589" s="1">
        <v>124.96</v>
      </c>
      <c r="AA589" s="1">
        <v>123.66</v>
      </c>
      <c r="AB589" s="1">
        <v>132.91</v>
      </c>
      <c r="AC589" s="1">
        <v>122.02</v>
      </c>
      <c r="AE589" s="1">
        <v>141.32</v>
      </c>
      <c r="AF589" s="1">
        <v>138.43</v>
      </c>
      <c r="AG589" s="1">
        <v>121.53</v>
      </c>
      <c r="AI589" s="1">
        <v>7</v>
      </c>
      <c r="AN589" s="1">
        <v>3054.98</v>
      </c>
      <c r="AP589" s="1">
        <v>3010</v>
      </c>
      <c r="AR589" s="1">
        <v>2775.37</v>
      </c>
      <c r="AS589" s="1">
        <v>2846.02</v>
      </c>
      <c r="AT589" s="1">
        <v>3034.55</v>
      </c>
      <c r="AU589" s="1">
        <v>2738.37</v>
      </c>
      <c r="AW589" s="1">
        <v>2301.0300000000002</v>
      </c>
      <c r="AX589" s="1">
        <v>124.72</v>
      </c>
      <c r="AY589" s="1">
        <v>2694.63</v>
      </c>
      <c r="AZ589" s="1">
        <v>2904.05</v>
      </c>
      <c r="BA589" s="1">
        <v>126.83</v>
      </c>
      <c r="BB589" s="1">
        <v>137.72</v>
      </c>
      <c r="BC589" s="1">
        <v>135.29</v>
      </c>
      <c r="BD589" s="1">
        <v>138.69</v>
      </c>
      <c r="BE589" s="1">
        <v>131.54</v>
      </c>
      <c r="BF589" s="1">
        <v>133.74</v>
      </c>
      <c r="BG589" s="1">
        <v>141.57</v>
      </c>
      <c r="BH589" s="1">
        <v>124.46</v>
      </c>
      <c r="BI589" s="1">
        <v>133.30000000000001</v>
      </c>
      <c r="BJ589" s="1">
        <v>139.96</v>
      </c>
      <c r="BK589" s="1">
        <v>116.04</v>
      </c>
      <c r="BL589" s="1">
        <v>116.24</v>
      </c>
      <c r="BN589" s="1">
        <v>114.49</v>
      </c>
    </row>
    <row r="590" spans="1:66" x14ac:dyDescent="0.3">
      <c r="A590" s="2"/>
      <c r="C590" s="14" t="str">
        <f t="shared" si="10"/>
        <v>202312</v>
      </c>
      <c r="D590" s="3">
        <v>45280</v>
      </c>
      <c r="E590" s="21">
        <v>2448.7600000000002</v>
      </c>
      <c r="F590" s="21">
        <v>2492.85</v>
      </c>
      <c r="G590" s="21">
        <v>2477.16</v>
      </c>
      <c r="H590" s="21">
        <v>2286.35</v>
      </c>
      <c r="I590" s="21">
        <v>2445.4499999999998</v>
      </c>
      <c r="J590" s="21">
        <v>2256.39</v>
      </c>
      <c r="K590" s="21"/>
      <c r="L590" s="21">
        <v>2207.4499999999998</v>
      </c>
      <c r="M590" s="21">
        <v>2017.33</v>
      </c>
      <c r="N590" s="21">
        <v>2190.61</v>
      </c>
      <c r="O590" s="21">
        <v>2093.9699999999998</v>
      </c>
      <c r="P590" s="21"/>
      <c r="Q590" s="21">
        <v>5444.08</v>
      </c>
      <c r="R590" s="20">
        <v>121.09</v>
      </c>
      <c r="S590" s="20">
        <v>111.28</v>
      </c>
      <c r="T590" s="21">
        <v>128.83000000000001</v>
      </c>
      <c r="V590" s="1">
        <v>121.45</v>
      </c>
      <c r="W590" s="1">
        <v>128.18</v>
      </c>
      <c r="X590" s="1">
        <v>133.19</v>
      </c>
      <c r="Y590" s="1">
        <v>124.78</v>
      </c>
      <c r="Z590" s="1">
        <v>124.96</v>
      </c>
      <c r="AA590" s="1">
        <v>124.05</v>
      </c>
      <c r="AB590" s="1">
        <v>133.19999999999999</v>
      </c>
      <c r="AC590" s="1">
        <v>121.33</v>
      </c>
      <c r="AE590" s="1">
        <v>142.57</v>
      </c>
      <c r="AF590" s="1">
        <v>137.63999999999999</v>
      </c>
      <c r="AG590" s="1">
        <v>121.49</v>
      </c>
      <c r="AI590" s="1">
        <v>7</v>
      </c>
      <c r="AN590" s="1">
        <v>3054.98</v>
      </c>
      <c r="AP590" s="1">
        <v>2915</v>
      </c>
      <c r="AQ590" s="1">
        <v>2598.7600000000002</v>
      </c>
      <c r="AR590" s="1">
        <v>2775.37</v>
      </c>
      <c r="AS590" s="1">
        <v>2846.02</v>
      </c>
      <c r="AT590" s="1">
        <v>3034.55</v>
      </c>
      <c r="AU590" s="1">
        <v>2726.17</v>
      </c>
      <c r="AW590" s="1">
        <v>2301.0300000000002</v>
      </c>
      <c r="AX590" s="1">
        <v>124.71</v>
      </c>
      <c r="AY590" s="1">
        <v>2694.63</v>
      </c>
      <c r="AZ590" s="1">
        <v>2906.57</v>
      </c>
      <c r="BA590" s="1">
        <v>128.63</v>
      </c>
      <c r="BB590" s="1">
        <v>138.05000000000001</v>
      </c>
      <c r="BC590" s="1">
        <v>134.78</v>
      </c>
      <c r="BD590" s="1">
        <v>138.16999999999999</v>
      </c>
      <c r="BE590" s="1">
        <v>132.02000000000001</v>
      </c>
      <c r="BF590" s="1">
        <v>133.71</v>
      </c>
      <c r="BG590" s="1">
        <v>141.97</v>
      </c>
      <c r="BH590" s="1">
        <v>122.39</v>
      </c>
      <c r="BI590" s="1">
        <v>133.30000000000001</v>
      </c>
      <c r="BJ590" s="1">
        <v>139.96</v>
      </c>
      <c r="BK590" s="1">
        <v>116.71</v>
      </c>
      <c r="BL590" s="1">
        <v>116.98</v>
      </c>
      <c r="BN590" s="1">
        <v>115.15</v>
      </c>
    </row>
    <row r="591" spans="1:66" x14ac:dyDescent="0.3">
      <c r="A591" s="2"/>
      <c r="C591" s="14" t="str">
        <f t="shared" si="10"/>
        <v>202312</v>
      </c>
      <c r="D591" s="3">
        <v>45279</v>
      </c>
      <c r="E591" s="21">
        <v>2468.65</v>
      </c>
      <c r="F591" s="21">
        <v>2492.85</v>
      </c>
      <c r="G591" s="21">
        <v>2477.16</v>
      </c>
      <c r="H591" s="21">
        <v>2297.75</v>
      </c>
      <c r="I591" s="21">
        <v>2463.29</v>
      </c>
      <c r="J591" s="21">
        <v>2394.1799999999998</v>
      </c>
      <c r="K591" s="21"/>
      <c r="L591" s="21">
        <v>2207.77</v>
      </c>
      <c r="M591" s="21"/>
      <c r="N591" s="21">
        <v>2193.86</v>
      </c>
      <c r="O591" s="21">
        <v>2211.9299999999998</v>
      </c>
      <c r="P591" s="21"/>
      <c r="Q591" s="21">
        <v>5354.04</v>
      </c>
      <c r="R591" s="20">
        <v>121.75</v>
      </c>
      <c r="S591" s="20">
        <v>111</v>
      </c>
      <c r="T591" s="21">
        <v>129.15</v>
      </c>
      <c r="V591" s="1">
        <v>121.66</v>
      </c>
      <c r="W591" s="1">
        <v>129.97999999999999</v>
      </c>
      <c r="X591" s="1">
        <v>133.44</v>
      </c>
      <c r="Y591" s="1">
        <v>125.34</v>
      </c>
      <c r="Z591" s="1">
        <v>126.75</v>
      </c>
      <c r="AA591" s="1">
        <v>123.94</v>
      </c>
      <c r="AB591" s="1">
        <v>133.47999999999999</v>
      </c>
      <c r="AE591" s="1">
        <v>140.97</v>
      </c>
      <c r="AF591" s="1">
        <v>137.63999999999999</v>
      </c>
      <c r="AG591" s="1">
        <v>124.45</v>
      </c>
      <c r="AI591" s="1">
        <v>7</v>
      </c>
      <c r="AN591" s="1">
        <v>3054.98</v>
      </c>
      <c r="AP591" s="1">
        <v>2930</v>
      </c>
      <c r="AQ591" s="1">
        <v>2598.7600000000002</v>
      </c>
      <c r="AR591" s="1">
        <v>2750.14</v>
      </c>
      <c r="AS591" s="1">
        <v>2785.46</v>
      </c>
      <c r="AT591" s="1">
        <v>3066.34</v>
      </c>
      <c r="AU591" s="1">
        <v>2726.17</v>
      </c>
      <c r="AW591" s="1">
        <v>2301.0300000000002</v>
      </c>
      <c r="AX591" s="1">
        <v>124.26</v>
      </c>
      <c r="AY591" s="1">
        <v>2694.63</v>
      </c>
      <c r="AZ591" s="1">
        <v>2901.52</v>
      </c>
      <c r="BA591" s="1">
        <v>128.63</v>
      </c>
      <c r="BB591" s="1">
        <v>140.24</v>
      </c>
      <c r="BC591" s="1">
        <v>135.55000000000001</v>
      </c>
      <c r="BD591" s="1">
        <v>138.16</v>
      </c>
      <c r="BE591" s="1">
        <v>133.01</v>
      </c>
      <c r="BF591" s="1">
        <v>134.69999999999999</v>
      </c>
      <c r="BG591" s="1">
        <v>142.76</v>
      </c>
      <c r="BH591" s="1">
        <v>124.96</v>
      </c>
      <c r="BI591" s="1">
        <v>133.30000000000001</v>
      </c>
      <c r="BJ591" s="1">
        <v>140.69999999999999</v>
      </c>
      <c r="BK591" s="1">
        <v>116.94</v>
      </c>
      <c r="BL591" s="1">
        <v>117.23</v>
      </c>
      <c r="BN591" s="1">
        <v>115.15</v>
      </c>
    </row>
    <row r="592" spans="1:66" x14ac:dyDescent="0.3">
      <c r="A592" s="2"/>
      <c r="C592" s="14" t="str">
        <f t="shared" si="10"/>
        <v>202312</v>
      </c>
      <c r="D592" s="3">
        <v>45278</v>
      </c>
      <c r="E592" s="21">
        <v>2468.65</v>
      </c>
      <c r="F592" s="21">
        <v>2492.85</v>
      </c>
      <c r="G592" s="21">
        <v>2477.16</v>
      </c>
      <c r="H592" s="21">
        <v>2297.75</v>
      </c>
      <c r="I592" s="21">
        <v>2463.29</v>
      </c>
      <c r="J592" s="21">
        <v>2394.1799999999998</v>
      </c>
      <c r="K592" s="21">
        <v>2466.5100000000002</v>
      </c>
      <c r="L592" s="21">
        <v>2199.13</v>
      </c>
      <c r="M592" s="21"/>
      <c r="N592" s="21">
        <v>2216.52</v>
      </c>
      <c r="O592" s="21">
        <v>2107.5700000000002</v>
      </c>
      <c r="P592" s="21">
        <v>2331.81</v>
      </c>
      <c r="Q592" s="21">
        <v>5354.04</v>
      </c>
      <c r="R592" s="20">
        <v>122.42</v>
      </c>
      <c r="S592" s="20">
        <v>111.33</v>
      </c>
      <c r="T592" s="21">
        <v>129.22999999999999</v>
      </c>
      <c r="V592" s="1">
        <v>121.65</v>
      </c>
      <c r="W592" s="1">
        <v>129.58000000000001</v>
      </c>
      <c r="X592" s="1">
        <v>134.93</v>
      </c>
      <c r="Y592" s="1">
        <v>125.84</v>
      </c>
      <c r="Z592" s="1">
        <v>126.16</v>
      </c>
      <c r="AA592" s="1">
        <v>124.8</v>
      </c>
      <c r="AB592" s="1">
        <v>134.34</v>
      </c>
      <c r="AE592" s="1">
        <v>140.76</v>
      </c>
      <c r="AF592" s="1">
        <v>140.02000000000001</v>
      </c>
      <c r="AG592" s="1">
        <v>123.72</v>
      </c>
      <c r="AI592" s="1">
        <v>7</v>
      </c>
      <c r="AN592" s="1">
        <v>3083.3</v>
      </c>
      <c r="AP592" s="1">
        <v>2930</v>
      </c>
      <c r="AQ592" s="1">
        <v>2598.7600000000002</v>
      </c>
      <c r="AR592" s="1">
        <v>2724.91</v>
      </c>
      <c r="AS592" s="1">
        <v>2785.46</v>
      </c>
      <c r="AT592" s="1">
        <v>3091.79</v>
      </c>
      <c r="AU592" s="1">
        <v>2735</v>
      </c>
      <c r="AX592" s="1">
        <v>124.25</v>
      </c>
      <c r="AY592" s="1">
        <v>2713.13</v>
      </c>
      <c r="AZ592" s="1">
        <v>2901.52</v>
      </c>
      <c r="BA592" s="1">
        <v>128.63</v>
      </c>
      <c r="BB592" s="1">
        <v>140.66999999999999</v>
      </c>
      <c r="BC592" s="1">
        <v>136.87</v>
      </c>
      <c r="BD592" s="1">
        <v>139.82</v>
      </c>
      <c r="BE592" s="1">
        <v>133.74</v>
      </c>
      <c r="BF592" s="1">
        <v>134.68</v>
      </c>
      <c r="BG592" s="1">
        <v>142.76</v>
      </c>
      <c r="BH592" s="1">
        <v>126.46</v>
      </c>
      <c r="BI592" s="1">
        <v>133.38</v>
      </c>
      <c r="BJ592" s="1">
        <v>140.69999999999999</v>
      </c>
      <c r="BK592" s="1">
        <v>117.58</v>
      </c>
      <c r="BL592" s="1">
        <v>117.73</v>
      </c>
      <c r="BN592" s="1">
        <v>115.81</v>
      </c>
    </row>
    <row r="593" spans="1:66" x14ac:dyDescent="0.3">
      <c r="A593" s="2"/>
      <c r="C593" s="14" t="str">
        <f t="shared" si="10"/>
        <v>202312</v>
      </c>
      <c r="D593" s="3">
        <v>45275</v>
      </c>
      <c r="E593" s="21">
        <v>2420.29</v>
      </c>
      <c r="F593" s="21">
        <v>2500.2800000000002</v>
      </c>
      <c r="G593" s="21">
        <v>2489.54</v>
      </c>
      <c r="H593" s="21">
        <v>2286.65</v>
      </c>
      <c r="I593" s="21">
        <v>2494.9899999999998</v>
      </c>
      <c r="J593" s="21">
        <v>2394.1799999999998</v>
      </c>
      <c r="K593" s="21">
        <v>2434.5700000000002</v>
      </c>
      <c r="L593" s="21">
        <v>2199.13</v>
      </c>
      <c r="M593" s="21"/>
      <c r="N593" s="21">
        <v>2212.16</v>
      </c>
      <c r="O593" s="21">
        <v>2177.94</v>
      </c>
      <c r="P593" s="21">
        <v>2477.66</v>
      </c>
      <c r="Q593" s="21">
        <v>5479.94</v>
      </c>
      <c r="R593" s="20">
        <v>121.08</v>
      </c>
      <c r="S593" s="20">
        <v>111.25</v>
      </c>
      <c r="T593" s="21">
        <v>130.07</v>
      </c>
      <c r="V593" s="1">
        <v>121.56</v>
      </c>
      <c r="W593" s="1">
        <v>129.78</v>
      </c>
      <c r="X593" s="1">
        <v>133.32</v>
      </c>
      <c r="Y593" s="1">
        <v>125.84</v>
      </c>
      <c r="Z593" s="1">
        <v>126.35</v>
      </c>
      <c r="AA593" s="1">
        <v>124.55</v>
      </c>
      <c r="AB593" s="1">
        <v>133.77000000000001</v>
      </c>
      <c r="AE593" s="1">
        <v>143.18</v>
      </c>
      <c r="AF593" s="1">
        <v>140.02000000000001</v>
      </c>
      <c r="AG593" s="1">
        <v>121.85</v>
      </c>
      <c r="AP593" s="1">
        <v>2930</v>
      </c>
      <c r="AQ593" s="1">
        <v>2598.7600000000002</v>
      </c>
      <c r="AR593" s="1">
        <v>2724.91</v>
      </c>
      <c r="AS593" s="1">
        <v>2785.46</v>
      </c>
      <c r="AT593" s="1">
        <v>3117.38</v>
      </c>
      <c r="AU593" s="1">
        <v>2735</v>
      </c>
      <c r="AW593" s="1">
        <v>2302.3000000000002</v>
      </c>
      <c r="AX593" s="1">
        <v>124.22</v>
      </c>
      <c r="AY593" s="1">
        <v>2705.99</v>
      </c>
      <c r="AZ593" s="1">
        <v>2901.52</v>
      </c>
      <c r="BA593" s="1">
        <v>129.77000000000001</v>
      </c>
      <c r="BB593" s="1">
        <v>140.02000000000001</v>
      </c>
      <c r="BC593" s="1">
        <v>137.31</v>
      </c>
      <c r="BD593" s="1">
        <v>139.21</v>
      </c>
      <c r="BE593" s="1">
        <v>135.80000000000001</v>
      </c>
      <c r="BF593" s="1">
        <v>136.52000000000001</v>
      </c>
      <c r="BG593" s="1">
        <v>143.16</v>
      </c>
      <c r="BH593" s="1">
        <v>127.08</v>
      </c>
      <c r="BI593" s="1">
        <v>133.96</v>
      </c>
      <c r="BJ593" s="1">
        <v>140.81</v>
      </c>
      <c r="BK593" s="1">
        <v>118.52</v>
      </c>
      <c r="BL593" s="1">
        <v>117.73</v>
      </c>
      <c r="BN593" s="1">
        <v>115.81</v>
      </c>
    </row>
    <row r="594" spans="1:66" x14ac:dyDescent="0.3">
      <c r="A594" s="2"/>
      <c r="C594" s="14" t="str">
        <f t="shared" si="10"/>
        <v>202312</v>
      </c>
      <c r="D594" s="3">
        <v>45274</v>
      </c>
      <c r="E594" s="21">
        <v>2426.6799999999998</v>
      </c>
      <c r="F594" s="21">
        <v>2499.31</v>
      </c>
      <c r="G594" s="21">
        <v>2509.21</v>
      </c>
      <c r="H594" s="21">
        <v>2343.54</v>
      </c>
      <c r="I594" s="21">
        <v>2490.06</v>
      </c>
      <c r="J594" s="21">
        <v>2422.6999999999998</v>
      </c>
      <c r="K594" s="21">
        <v>2443.41</v>
      </c>
      <c r="L594" s="21">
        <v>2203.27</v>
      </c>
      <c r="M594" s="21"/>
      <c r="N594" s="21">
        <v>2224.69</v>
      </c>
      <c r="O594" s="21">
        <v>2177.7199999999998</v>
      </c>
      <c r="P594" s="21">
        <v>2469.64</v>
      </c>
      <c r="Q594" s="21">
        <v>5479.41</v>
      </c>
      <c r="R594" s="20">
        <v>121.07</v>
      </c>
      <c r="S594" s="20">
        <v>111.25</v>
      </c>
      <c r="T594" s="21">
        <v>130.11000000000001</v>
      </c>
      <c r="V594" s="1">
        <v>121.26</v>
      </c>
      <c r="W594" s="1">
        <v>130.97</v>
      </c>
      <c r="X594" s="1">
        <v>134.06</v>
      </c>
      <c r="Y594" s="1">
        <v>127.06</v>
      </c>
      <c r="Z594" s="1">
        <v>128.9</v>
      </c>
      <c r="AA594" s="1">
        <v>124.66</v>
      </c>
      <c r="AB594" s="1">
        <v>136.47</v>
      </c>
      <c r="AE594" s="1">
        <v>144.54</v>
      </c>
      <c r="AF594" s="1">
        <v>139.97999999999999</v>
      </c>
      <c r="AG594" s="1">
        <v>121.78</v>
      </c>
      <c r="AP594" s="1">
        <v>2930</v>
      </c>
      <c r="AQ594" s="1">
        <v>2599.7199999999998</v>
      </c>
      <c r="AR594" s="1">
        <v>2725.92</v>
      </c>
      <c r="AS594" s="1">
        <v>2786.5</v>
      </c>
      <c r="AT594" s="1">
        <v>3163.41</v>
      </c>
      <c r="AU594" s="1">
        <v>2786.5</v>
      </c>
      <c r="AW594" s="1">
        <v>2298.04</v>
      </c>
      <c r="AX594" s="1">
        <v>124.19</v>
      </c>
      <c r="AY594" s="1">
        <v>2706.99</v>
      </c>
      <c r="AZ594" s="1">
        <v>2902.6</v>
      </c>
      <c r="BA594" s="1">
        <v>129.72999999999999</v>
      </c>
      <c r="BB594" s="1">
        <v>140.58000000000001</v>
      </c>
      <c r="BC594" s="1">
        <v>136.61000000000001</v>
      </c>
      <c r="BD594" s="1">
        <v>139.44</v>
      </c>
      <c r="BE594" s="1">
        <v>135.22999999999999</v>
      </c>
      <c r="BF594" s="1">
        <v>136.46</v>
      </c>
      <c r="BG594" s="1">
        <v>144.94</v>
      </c>
      <c r="BH594" s="1">
        <v>127.19</v>
      </c>
      <c r="BI594" s="1">
        <v>134.44999999999999</v>
      </c>
      <c r="BJ594" s="1">
        <v>141.13999999999999</v>
      </c>
      <c r="BK594" s="1">
        <v>121.34</v>
      </c>
      <c r="BL594" s="1">
        <v>120.55</v>
      </c>
      <c r="BN594" s="1">
        <v>117.77</v>
      </c>
    </row>
    <row r="595" spans="1:66" x14ac:dyDescent="0.3">
      <c r="A595" s="2"/>
      <c r="C595" s="14" t="str">
        <f t="shared" si="10"/>
        <v>202312</v>
      </c>
      <c r="D595" s="3">
        <v>45273</v>
      </c>
      <c r="E595" s="21">
        <v>2426.6799999999998</v>
      </c>
      <c r="F595" s="21">
        <v>2505.0100000000002</v>
      </c>
      <c r="G595" s="21">
        <v>2500.96</v>
      </c>
      <c r="H595" s="21">
        <v>2347.7399999999998</v>
      </c>
      <c r="I595" s="21">
        <v>2490.06</v>
      </c>
      <c r="J595" s="21">
        <v>2384.4499999999998</v>
      </c>
      <c r="K595" s="21">
        <v>2471.19</v>
      </c>
      <c r="L595" s="21">
        <v>2246.7399999999998</v>
      </c>
      <c r="M595" s="21"/>
      <c r="N595" s="21">
        <v>2224.5700000000002</v>
      </c>
      <c r="O595" s="21">
        <v>2253.17</v>
      </c>
      <c r="P595" s="21">
        <v>2503.7199999999998</v>
      </c>
      <c r="Q595" s="21">
        <v>5479.41</v>
      </c>
      <c r="R595" s="20">
        <v>121.07</v>
      </c>
      <c r="S595" s="20">
        <v>111.53</v>
      </c>
      <c r="T595" s="21">
        <v>130.41999999999999</v>
      </c>
      <c r="V595" s="1">
        <v>120.47</v>
      </c>
      <c r="W595" s="1">
        <v>131.72</v>
      </c>
      <c r="X595" s="1">
        <v>137.25</v>
      </c>
      <c r="Y595" s="1">
        <v>128.83000000000001</v>
      </c>
      <c r="Z595" s="1">
        <v>129.36000000000001</v>
      </c>
      <c r="AA595" s="1">
        <v>124.66</v>
      </c>
      <c r="AB595" s="1">
        <v>137.41</v>
      </c>
      <c r="AE595" s="1">
        <v>146.03</v>
      </c>
      <c r="AF595" s="1">
        <v>139.97999999999999</v>
      </c>
      <c r="AG595" s="1">
        <v>121.76</v>
      </c>
      <c r="AP595" s="1">
        <v>2953.93</v>
      </c>
      <c r="AR595" s="1">
        <v>2725.92</v>
      </c>
      <c r="AS595" s="1">
        <v>2786.5</v>
      </c>
      <c r="AT595" s="1">
        <v>3147.06</v>
      </c>
      <c r="AU595" s="1">
        <v>2810.48</v>
      </c>
      <c r="AW595" s="1">
        <v>2298.04</v>
      </c>
      <c r="AX595" s="1">
        <v>124.18</v>
      </c>
      <c r="AY595" s="1">
        <v>2706.99</v>
      </c>
      <c r="AZ595" s="1">
        <v>2902.6</v>
      </c>
      <c r="BA595" s="1">
        <v>130.16</v>
      </c>
      <c r="BB595" s="1">
        <v>141.99</v>
      </c>
      <c r="BC595" s="1">
        <v>138.83000000000001</v>
      </c>
      <c r="BD595" s="1">
        <v>139.33000000000001</v>
      </c>
      <c r="BE595" s="1">
        <v>135.21</v>
      </c>
      <c r="BF595" s="1">
        <v>136.43</v>
      </c>
      <c r="BG595" s="1">
        <v>145.71</v>
      </c>
      <c r="BH595" s="1">
        <v>127.69</v>
      </c>
      <c r="BI595" s="1">
        <v>134.94999999999999</v>
      </c>
      <c r="BJ595" s="1">
        <v>142.63</v>
      </c>
      <c r="BK595" s="1">
        <v>121.34</v>
      </c>
      <c r="BL595" s="1">
        <v>121.55</v>
      </c>
      <c r="BN595" s="1">
        <v>117.77</v>
      </c>
    </row>
    <row r="596" spans="1:66" x14ac:dyDescent="0.3">
      <c r="A596" s="2"/>
      <c r="C596" s="14" t="str">
        <f t="shared" si="10"/>
        <v>202312</v>
      </c>
      <c r="D596" s="3">
        <v>45272</v>
      </c>
      <c r="E596" s="21">
        <v>2456.5300000000002</v>
      </c>
      <c r="F596" s="21">
        <v>2505.0100000000002</v>
      </c>
      <c r="G596" s="21">
        <v>2500.96</v>
      </c>
      <c r="H596" s="21">
        <v>2308.58</v>
      </c>
      <c r="I596" s="21">
        <v>2490.06</v>
      </c>
      <c r="J596" s="21">
        <v>2383.37</v>
      </c>
      <c r="K596" s="21">
        <v>2497.4699999999998</v>
      </c>
      <c r="L596" s="21">
        <v>2316.71</v>
      </c>
      <c r="M596" s="21"/>
      <c r="N596" s="21">
        <v>2214.3000000000002</v>
      </c>
      <c r="O596" s="21">
        <v>2341.0700000000002</v>
      </c>
      <c r="P596" s="21">
        <v>2503.7199999999998</v>
      </c>
      <c r="Q596" s="21">
        <v>5479.41</v>
      </c>
      <c r="R596" s="20">
        <v>122.07</v>
      </c>
      <c r="S596" s="20">
        <v>110.75</v>
      </c>
      <c r="T596" s="21">
        <v>130.05000000000001</v>
      </c>
      <c r="V596" s="1">
        <v>120.68</v>
      </c>
      <c r="W596" s="1">
        <v>130.22</v>
      </c>
      <c r="X596" s="1">
        <v>138.25</v>
      </c>
      <c r="Y596" s="1">
        <v>128.69999999999999</v>
      </c>
      <c r="Z596" s="1">
        <v>128.58000000000001</v>
      </c>
      <c r="AA596" s="1">
        <v>126.22</v>
      </c>
      <c r="AB596" s="1">
        <v>137.03</v>
      </c>
      <c r="AE596" s="1">
        <v>146.78</v>
      </c>
      <c r="AF596" s="1">
        <v>135.63999999999999</v>
      </c>
      <c r="AG596" s="1">
        <v>119.11</v>
      </c>
      <c r="AI596" s="1">
        <v>7</v>
      </c>
      <c r="AN596" s="1">
        <v>3249.06</v>
      </c>
      <c r="AP596" s="1">
        <v>2922.15</v>
      </c>
      <c r="AQ596" s="1">
        <v>2887.46</v>
      </c>
      <c r="AT596" s="1">
        <v>3174.94</v>
      </c>
      <c r="AU596" s="1">
        <v>2810.48</v>
      </c>
      <c r="AW596" s="1">
        <v>2298.96</v>
      </c>
      <c r="AX596" s="1">
        <v>125.96</v>
      </c>
      <c r="AY596" s="1">
        <v>2706.99</v>
      </c>
      <c r="BA596" s="1">
        <v>129.51</v>
      </c>
      <c r="BB596" s="1">
        <v>140.74</v>
      </c>
      <c r="BC596" s="1">
        <v>138.43</v>
      </c>
      <c r="BD596" s="1">
        <v>135.1</v>
      </c>
      <c r="BE596" s="1">
        <v>134.19999999999999</v>
      </c>
      <c r="BF596" s="1">
        <v>136.4</v>
      </c>
      <c r="BG596" s="1">
        <v>146.19</v>
      </c>
      <c r="BH596" s="1">
        <v>128.76</v>
      </c>
      <c r="BI596" s="1">
        <v>134.78</v>
      </c>
      <c r="BJ596" s="1">
        <v>142.5</v>
      </c>
      <c r="BK596" s="1">
        <v>120.68</v>
      </c>
      <c r="BL596" s="1">
        <v>120.95</v>
      </c>
      <c r="BN596" s="1">
        <v>117.77</v>
      </c>
    </row>
    <row r="597" spans="1:66" x14ac:dyDescent="0.3">
      <c r="A597" s="2"/>
      <c r="C597" s="14" t="str">
        <f t="shared" si="10"/>
        <v>202312</v>
      </c>
      <c r="D597" s="3">
        <v>45271</v>
      </c>
      <c r="E597" s="21">
        <v>2459.35</v>
      </c>
      <c r="F597" s="21">
        <v>2507.56</v>
      </c>
      <c r="G597" s="21">
        <v>2508.38</v>
      </c>
      <c r="H597" s="21">
        <v>2308.58</v>
      </c>
      <c r="I597" s="21">
        <v>2490.06</v>
      </c>
      <c r="J597" s="21">
        <v>2367.92</v>
      </c>
      <c r="K597" s="21">
        <v>2483.65</v>
      </c>
      <c r="L597" s="21">
        <v>2316.71</v>
      </c>
      <c r="M597" s="21"/>
      <c r="N597" s="21">
        <v>2206.9899999999998</v>
      </c>
      <c r="O597" s="21">
        <v>2260.73</v>
      </c>
      <c r="P597" s="21">
        <v>2503.7199999999998</v>
      </c>
      <c r="Q597" s="21">
        <v>5479.41</v>
      </c>
      <c r="R597" s="20">
        <v>121.41</v>
      </c>
      <c r="S597" s="20">
        <v>110.65</v>
      </c>
      <c r="T597" s="21">
        <v>129.91</v>
      </c>
      <c r="V597" s="1">
        <v>119.72</v>
      </c>
      <c r="W597" s="1">
        <v>129.37</v>
      </c>
      <c r="X597" s="1">
        <v>135.93</v>
      </c>
      <c r="Y597" s="1">
        <v>127.06</v>
      </c>
      <c r="Z597" s="1">
        <v>126.36</v>
      </c>
      <c r="AA597" s="1">
        <v>124.32</v>
      </c>
      <c r="AB597" s="1">
        <v>136.66999999999999</v>
      </c>
      <c r="AE597" s="1">
        <v>145.29</v>
      </c>
      <c r="AF597" s="1">
        <v>135.63999999999999</v>
      </c>
      <c r="AG597" s="1">
        <v>120.16</v>
      </c>
      <c r="AJ597" s="1">
        <v>30</v>
      </c>
      <c r="AN597" s="1">
        <v>3223.99</v>
      </c>
      <c r="AP597" s="1">
        <v>2922.15</v>
      </c>
      <c r="AQ597" s="1">
        <v>2887.46</v>
      </c>
      <c r="AR597" s="1">
        <v>2700</v>
      </c>
      <c r="AS597" s="1">
        <v>2725.92</v>
      </c>
      <c r="AT597" s="1">
        <v>3142.89</v>
      </c>
      <c r="AU597" s="1">
        <v>2826.88</v>
      </c>
      <c r="AW597" s="1">
        <v>2298.77</v>
      </c>
      <c r="AX597" s="1">
        <v>124.75</v>
      </c>
      <c r="AY597" s="1">
        <v>2728.81</v>
      </c>
      <c r="BA597" s="1">
        <v>128.44</v>
      </c>
      <c r="BB597" s="1">
        <v>141.68</v>
      </c>
      <c r="BC597" s="1">
        <v>138.27000000000001</v>
      </c>
      <c r="BD597" s="1">
        <v>134.66999999999999</v>
      </c>
      <c r="BE597" s="1">
        <v>133.02000000000001</v>
      </c>
      <c r="BF597" s="1">
        <v>136.05000000000001</v>
      </c>
      <c r="BG597" s="1">
        <v>146.19</v>
      </c>
      <c r="BH597" s="1">
        <v>127.54</v>
      </c>
      <c r="BI597" s="1">
        <v>134.94999999999999</v>
      </c>
      <c r="BJ597" s="1">
        <v>141.76</v>
      </c>
      <c r="BL597" s="1">
        <v>118.97</v>
      </c>
      <c r="BN597" s="1">
        <v>116.44</v>
      </c>
    </row>
    <row r="598" spans="1:66" x14ac:dyDescent="0.3">
      <c r="A598" s="2"/>
      <c r="C598" s="14" t="str">
        <f t="shared" si="10"/>
        <v>202312</v>
      </c>
      <c r="D598" s="3">
        <v>45268</v>
      </c>
      <c r="E598" s="21">
        <v>2457.9</v>
      </c>
      <c r="F598" s="21">
        <v>2528.42</v>
      </c>
      <c r="G598" s="21">
        <v>2520.77</v>
      </c>
      <c r="H598" s="21">
        <v>2295.6799999999998</v>
      </c>
      <c r="I598" s="21">
        <v>2486.1</v>
      </c>
      <c r="J598" s="21">
        <v>2364.4899999999998</v>
      </c>
      <c r="K598" s="21">
        <v>2483.65</v>
      </c>
      <c r="L598" s="21"/>
      <c r="M598" s="21"/>
      <c r="N598" s="21">
        <v>2182.3200000000002</v>
      </c>
      <c r="O598" s="21">
        <v>2294.8200000000002</v>
      </c>
      <c r="P598" s="21">
        <v>2503.7199999999998</v>
      </c>
      <c r="Q598" s="21">
        <v>5491.91</v>
      </c>
      <c r="R598" s="20">
        <v>120.08</v>
      </c>
      <c r="S598" s="20">
        <v>111.04</v>
      </c>
      <c r="T598" s="21">
        <v>129.03</v>
      </c>
      <c r="V598" s="1">
        <v>120.05</v>
      </c>
      <c r="W598" s="1">
        <v>128.97</v>
      </c>
      <c r="X598" s="1">
        <v>135.31</v>
      </c>
      <c r="Y598" s="1">
        <v>126.71</v>
      </c>
      <c r="Z598" s="1">
        <v>126.25</v>
      </c>
      <c r="AA598" s="1">
        <v>125.27</v>
      </c>
      <c r="AB598" s="1">
        <v>135.91</v>
      </c>
      <c r="AE598" s="1">
        <v>144.54</v>
      </c>
      <c r="AF598" s="1">
        <v>135.63999999999999</v>
      </c>
      <c r="AG598" s="1">
        <v>116.67</v>
      </c>
      <c r="AI598" s="1">
        <v>7</v>
      </c>
      <c r="AJ598" s="1">
        <v>30</v>
      </c>
      <c r="AN598" s="1">
        <v>3144.3</v>
      </c>
      <c r="AP598" s="1">
        <v>2922.15</v>
      </c>
      <c r="AQ598" s="1">
        <v>2887.46</v>
      </c>
      <c r="AR598" s="1">
        <v>2700</v>
      </c>
      <c r="AS598" s="1">
        <v>2725.92</v>
      </c>
      <c r="AT598" s="1">
        <v>3049</v>
      </c>
      <c r="AU598" s="1">
        <v>2826.88</v>
      </c>
      <c r="AW598" s="1">
        <v>2332.3000000000002</v>
      </c>
      <c r="AX598" s="1">
        <v>123.75</v>
      </c>
      <c r="AY598" s="1">
        <v>2720.88</v>
      </c>
      <c r="BA598" s="1">
        <v>128.86000000000001</v>
      </c>
      <c r="BB598" s="1">
        <v>140.33000000000001</v>
      </c>
      <c r="BC598" s="1">
        <v>137.43</v>
      </c>
      <c r="BD598" s="1">
        <v>135.22</v>
      </c>
      <c r="BE598" s="1">
        <v>131.69</v>
      </c>
      <c r="BF598" s="1">
        <v>128.07</v>
      </c>
      <c r="BG598" s="1">
        <v>146.04</v>
      </c>
      <c r="BI598" s="1">
        <v>134.94999999999999</v>
      </c>
      <c r="BJ598" s="1">
        <v>141.88999999999999</v>
      </c>
      <c r="BL598" s="1">
        <v>118.47</v>
      </c>
      <c r="BN598" s="1">
        <v>116.44</v>
      </c>
    </row>
    <row r="599" spans="1:66" x14ac:dyDescent="0.3">
      <c r="A599" s="2"/>
      <c r="C599" s="14" t="str">
        <f t="shared" si="10"/>
        <v>202312</v>
      </c>
      <c r="D599" s="3">
        <v>45267</v>
      </c>
      <c r="E599" s="21">
        <v>2457.9</v>
      </c>
      <c r="F599" s="21">
        <v>2524.0700000000002</v>
      </c>
      <c r="G599" s="21">
        <v>2520.77</v>
      </c>
      <c r="H599" s="21">
        <v>2307.61</v>
      </c>
      <c r="I599" s="21">
        <v>2486.1</v>
      </c>
      <c r="J599" s="21">
        <v>2388.84</v>
      </c>
      <c r="K599" s="21">
        <v>2483.65</v>
      </c>
      <c r="L599" s="21"/>
      <c r="M599" s="21"/>
      <c r="N599" s="21">
        <v>2183.4699999999998</v>
      </c>
      <c r="O599" s="21">
        <v>2294.8200000000002</v>
      </c>
      <c r="P599" s="21">
        <v>2503.7199999999998</v>
      </c>
      <c r="Q599" s="21">
        <v>5449.41</v>
      </c>
      <c r="R599" s="20">
        <v>120.08</v>
      </c>
      <c r="S599" s="20">
        <v>111.04</v>
      </c>
      <c r="T599" s="21">
        <v>128.71</v>
      </c>
      <c r="V599" s="1">
        <v>120.11</v>
      </c>
      <c r="W599" s="1">
        <v>129.57</v>
      </c>
      <c r="X599" s="1">
        <v>134.31</v>
      </c>
      <c r="Y599" s="1">
        <v>125.77</v>
      </c>
      <c r="Z599" s="1">
        <v>125.95</v>
      </c>
      <c r="AA599" s="1">
        <v>125.27</v>
      </c>
      <c r="AB599" s="1">
        <v>136.41</v>
      </c>
      <c r="AE599" s="1">
        <v>143.79</v>
      </c>
      <c r="AF599" s="1">
        <v>135.24</v>
      </c>
      <c r="AG599" s="1">
        <v>120.22</v>
      </c>
      <c r="AI599" s="1">
        <v>7</v>
      </c>
      <c r="AJ599" s="1">
        <v>30</v>
      </c>
      <c r="AN599" s="1">
        <v>3232</v>
      </c>
      <c r="AP599" s="1">
        <v>2922.15</v>
      </c>
      <c r="AQ599" s="1">
        <v>2887.46</v>
      </c>
      <c r="AR599" s="1">
        <v>2700</v>
      </c>
      <c r="AS599" s="1">
        <v>2719.19</v>
      </c>
      <c r="AT599" s="1">
        <v>3049</v>
      </c>
      <c r="AU599" s="1">
        <v>2756.21</v>
      </c>
      <c r="AW599" s="1">
        <v>2302.02</v>
      </c>
      <c r="AX599" s="1">
        <v>123.74</v>
      </c>
      <c r="AY599" s="1">
        <v>2746.12</v>
      </c>
      <c r="BA599" s="1">
        <v>129.34</v>
      </c>
      <c r="BB599" s="1">
        <v>138.91</v>
      </c>
      <c r="BC599" s="1">
        <v>135.91999999999999</v>
      </c>
      <c r="BD599" s="1">
        <v>134.41999999999999</v>
      </c>
      <c r="BE599" s="1">
        <v>131.91999999999999</v>
      </c>
      <c r="BF599" s="1">
        <v>133.4</v>
      </c>
      <c r="BG599" s="1">
        <v>146.19999999999999</v>
      </c>
      <c r="BI599" s="1">
        <v>134.19999999999999</v>
      </c>
      <c r="BJ599" s="1">
        <v>141.63999999999999</v>
      </c>
      <c r="BL599" s="1">
        <v>117.72</v>
      </c>
      <c r="BN599" s="1">
        <v>116.56</v>
      </c>
    </row>
    <row r="600" spans="1:66" x14ac:dyDescent="0.3">
      <c r="A600" s="2"/>
      <c r="C600" s="14" t="str">
        <f t="shared" si="10"/>
        <v>202312</v>
      </c>
      <c r="D600" s="3">
        <v>45266</v>
      </c>
      <c r="E600" s="21">
        <v>2463.59</v>
      </c>
      <c r="F600" s="21">
        <v>2525.7199999999998</v>
      </c>
      <c r="G600" s="21">
        <v>2545.5300000000002</v>
      </c>
      <c r="H600" s="21">
        <v>2313.9299999999998</v>
      </c>
      <c r="I600" s="21">
        <v>2486.1</v>
      </c>
      <c r="J600" s="21">
        <v>2426.4899999999998</v>
      </c>
      <c r="K600" s="21">
        <v>2483.65</v>
      </c>
      <c r="L600" s="21"/>
      <c r="M600" s="21"/>
      <c r="N600" s="21">
        <v>2166.1999999999998</v>
      </c>
      <c r="O600" s="21">
        <v>2308.79</v>
      </c>
      <c r="P600" s="21">
        <v>2503.7199999999998</v>
      </c>
      <c r="Q600" s="21">
        <v>5419.34</v>
      </c>
      <c r="R600" s="20">
        <v>120.74</v>
      </c>
      <c r="S600" s="20">
        <v>109.93</v>
      </c>
      <c r="T600" s="21">
        <v>128.66</v>
      </c>
      <c r="V600" s="1">
        <v>119.79</v>
      </c>
      <c r="W600" s="1">
        <v>130.16999999999999</v>
      </c>
      <c r="X600" s="1">
        <v>136.80000000000001</v>
      </c>
      <c r="Y600" s="1">
        <v>126.65</v>
      </c>
      <c r="Z600" s="1">
        <v>127.56</v>
      </c>
      <c r="AA600" s="1">
        <v>123.07</v>
      </c>
      <c r="AB600" s="1">
        <v>137.03</v>
      </c>
      <c r="AE600" s="1">
        <v>144.79</v>
      </c>
      <c r="AF600" s="1">
        <v>134.77000000000001</v>
      </c>
      <c r="AG600" s="1">
        <v>120.38</v>
      </c>
      <c r="AI600" s="1">
        <v>7</v>
      </c>
      <c r="AJ600" s="1">
        <v>30</v>
      </c>
      <c r="AN600" s="1">
        <v>3232</v>
      </c>
      <c r="AP600" s="1">
        <v>2925</v>
      </c>
      <c r="AQ600" s="1">
        <v>2887.46</v>
      </c>
      <c r="AR600" s="1">
        <v>2700</v>
      </c>
      <c r="AS600" s="1">
        <v>2715.83</v>
      </c>
      <c r="AU600" s="1">
        <v>2685.54</v>
      </c>
      <c r="AW600" s="1">
        <v>2302.02</v>
      </c>
      <c r="AX600" s="1">
        <v>123.53</v>
      </c>
      <c r="AY600" s="1">
        <v>2774.38</v>
      </c>
      <c r="BA600" s="1">
        <v>128.65</v>
      </c>
      <c r="BB600" s="1">
        <v>138.58000000000001</v>
      </c>
      <c r="BC600" s="1">
        <v>136.82</v>
      </c>
      <c r="BD600" s="1">
        <v>134.94999999999999</v>
      </c>
      <c r="BE600" s="1">
        <v>132.03</v>
      </c>
      <c r="BF600" s="1">
        <v>133.38</v>
      </c>
      <c r="BG600" s="1">
        <v>146.19999999999999</v>
      </c>
      <c r="BI600" s="1">
        <v>134.12</v>
      </c>
      <c r="BJ600" s="1">
        <v>141.63999999999999</v>
      </c>
      <c r="BL600" s="1">
        <v>119.22</v>
      </c>
      <c r="BN600" s="1">
        <v>116.56</v>
      </c>
    </row>
    <row r="601" spans="1:66" x14ac:dyDescent="0.3">
      <c r="A601" s="2"/>
      <c r="C601" s="14" t="str">
        <f t="shared" si="10"/>
        <v>202312</v>
      </c>
      <c r="D601" s="3">
        <v>45265</v>
      </c>
      <c r="E601" s="21">
        <v>2467.84</v>
      </c>
      <c r="F601" s="21">
        <v>2536.4499999999998</v>
      </c>
      <c r="G601" s="21">
        <v>2545.5300000000002</v>
      </c>
      <c r="H601" s="21">
        <v>2344.7399999999998</v>
      </c>
      <c r="I601" s="21">
        <v>2496</v>
      </c>
      <c r="J601" s="21">
        <v>2426.4899999999998</v>
      </c>
      <c r="K601" s="21">
        <v>2483.65</v>
      </c>
      <c r="L601" s="21"/>
      <c r="M601" s="21"/>
      <c r="N601" s="21">
        <v>2244.41</v>
      </c>
      <c r="O601" s="21">
        <v>2379.0100000000002</v>
      </c>
      <c r="P601" s="21">
        <v>2503.7199999999998</v>
      </c>
      <c r="Q601" s="21">
        <v>5493.34</v>
      </c>
      <c r="R601" s="20">
        <v>121.74</v>
      </c>
      <c r="S601" s="20">
        <v>109.93</v>
      </c>
      <c r="T601" s="21">
        <v>129.47999999999999</v>
      </c>
      <c r="V601" s="1">
        <v>120.07</v>
      </c>
      <c r="W601" s="1">
        <v>131.53</v>
      </c>
      <c r="X601" s="1">
        <v>136.80000000000001</v>
      </c>
      <c r="Y601" s="1">
        <v>128.32</v>
      </c>
      <c r="Z601" s="1">
        <v>129.01</v>
      </c>
      <c r="AA601" s="1">
        <v>123.87</v>
      </c>
      <c r="AB601" s="1">
        <v>137.69999999999999</v>
      </c>
      <c r="AE601" s="1">
        <v>144.79</v>
      </c>
      <c r="AF601" s="1">
        <v>135.33000000000001</v>
      </c>
      <c r="AG601" s="1">
        <v>120.71</v>
      </c>
      <c r="AI601" s="1">
        <v>7</v>
      </c>
      <c r="AJ601" s="1">
        <v>30</v>
      </c>
      <c r="AN601" s="1">
        <v>3240</v>
      </c>
      <c r="AR601" s="1">
        <v>2700</v>
      </c>
      <c r="AS601" s="1">
        <v>2682.85</v>
      </c>
      <c r="AU601" s="1">
        <v>2685.54</v>
      </c>
      <c r="AW601" s="1">
        <v>2296.84</v>
      </c>
      <c r="AX601" s="1">
        <v>124.02</v>
      </c>
      <c r="AY601" s="1">
        <v>2800.48</v>
      </c>
      <c r="BA601" s="1">
        <v>127.9</v>
      </c>
      <c r="BB601" s="1">
        <v>139.49</v>
      </c>
      <c r="BC601" s="1">
        <v>137.49</v>
      </c>
      <c r="BD601" s="1">
        <v>135.57</v>
      </c>
      <c r="BE601" s="1">
        <v>133.01</v>
      </c>
      <c r="BF601" s="1">
        <v>134.36000000000001</v>
      </c>
      <c r="BG601" s="1">
        <v>148.54</v>
      </c>
      <c r="BH601" s="1">
        <v>122.56</v>
      </c>
      <c r="BI601" s="1">
        <v>134.12</v>
      </c>
      <c r="BJ601" s="1">
        <v>141.63999999999999</v>
      </c>
      <c r="BL601" s="1">
        <v>120.71</v>
      </c>
      <c r="BN601" s="1">
        <v>117.55</v>
      </c>
    </row>
    <row r="602" spans="1:66" x14ac:dyDescent="0.3">
      <c r="A602" s="2"/>
      <c r="C602" s="14" t="str">
        <f t="shared" si="10"/>
        <v>202312</v>
      </c>
      <c r="D602" s="3">
        <v>45264</v>
      </c>
      <c r="E602" s="21">
        <v>2538.6999999999998</v>
      </c>
      <c r="F602" s="21">
        <v>2540.5700000000002</v>
      </c>
      <c r="G602" s="21">
        <v>2570.29</v>
      </c>
      <c r="H602" s="21">
        <v>2424.14</v>
      </c>
      <c r="I602" s="21">
        <v>2496</v>
      </c>
      <c r="J602" s="21">
        <v>2514.8200000000002</v>
      </c>
      <c r="K602" s="21">
        <v>2483.65</v>
      </c>
      <c r="L602" s="21"/>
      <c r="M602" s="21"/>
      <c r="N602" s="21">
        <v>2334.67</v>
      </c>
      <c r="O602" s="21">
        <v>2288.17</v>
      </c>
      <c r="P602" s="21">
        <v>2503.7199999999998</v>
      </c>
      <c r="Q602" s="21">
        <v>5493.34</v>
      </c>
      <c r="R602" s="20">
        <v>121.74</v>
      </c>
      <c r="S602" s="20">
        <v>111.73</v>
      </c>
      <c r="T602" s="21">
        <v>129.08000000000001</v>
      </c>
      <c r="V602" s="1">
        <v>119.64</v>
      </c>
      <c r="W602" s="1">
        <v>132.08000000000001</v>
      </c>
      <c r="X602" s="1">
        <v>136.80000000000001</v>
      </c>
      <c r="Y602" s="1">
        <v>127.71</v>
      </c>
      <c r="Z602" s="1">
        <v>128.84</v>
      </c>
      <c r="AA602" s="1">
        <v>124</v>
      </c>
      <c r="AB602" s="1">
        <v>137.91999999999999</v>
      </c>
      <c r="AE602" s="1">
        <v>145.54</v>
      </c>
      <c r="AF602" s="1">
        <v>135.24</v>
      </c>
      <c r="AG602" s="1">
        <v>121.59</v>
      </c>
      <c r="AN602" s="1">
        <v>3407.4</v>
      </c>
      <c r="AP602" s="1">
        <v>2820</v>
      </c>
      <c r="AQ602" s="1">
        <v>2879.89</v>
      </c>
      <c r="AR602" s="1">
        <v>2725.92</v>
      </c>
      <c r="AS602" s="1">
        <v>2682.85</v>
      </c>
      <c r="AU602" s="1">
        <v>2588.37</v>
      </c>
      <c r="AX602" s="1">
        <v>125.01</v>
      </c>
      <c r="AY602" s="1">
        <v>2849.32</v>
      </c>
      <c r="AZ602" s="1">
        <v>2902.6</v>
      </c>
      <c r="BA602" s="1">
        <v>124.04</v>
      </c>
      <c r="BB602" s="1">
        <v>139.88</v>
      </c>
      <c r="BC602" s="1">
        <v>135.08000000000001</v>
      </c>
      <c r="BD602" s="1">
        <v>133.56</v>
      </c>
      <c r="BE602" s="1">
        <v>133.12</v>
      </c>
      <c r="BF602" s="1">
        <v>134.34</v>
      </c>
      <c r="BG602" s="1">
        <v>148.82</v>
      </c>
      <c r="BH602" s="1">
        <v>123.65</v>
      </c>
      <c r="BI602" s="1">
        <v>134.12</v>
      </c>
      <c r="BJ602" s="1">
        <v>140.9</v>
      </c>
      <c r="BL602" s="1">
        <v>121.46</v>
      </c>
      <c r="BN602" s="1">
        <v>117.43</v>
      </c>
    </row>
    <row r="603" spans="1:66" x14ac:dyDescent="0.3">
      <c r="A603" s="2"/>
      <c r="C603" s="14" t="str">
        <f t="shared" si="10"/>
        <v>202312</v>
      </c>
      <c r="D603" s="3">
        <v>45261</v>
      </c>
      <c r="E603" s="21">
        <v>2541.3000000000002</v>
      </c>
      <c r="F603" s="21">
        <v>2557.08</v>
      </c>
      <c r="G603" s="21">
        <v>2582.67</v>
      </c>
      <c r="H603" s="21">
        <v>2486.4899999999998</v>
      </c>
      <c r="I603" s="21">
        <v>2505.91</v>
      </c>
      <c r="J603" s="21">
        <v>2504.0300000000002</v>
      </c>
      <c r="K603" s="21">
        <v>2483.65</v>
      </c>
      <c r="L603" s="21"/>
      <c r="M603" s="21"/>
      <c r="N603" s="21">
        <v>2380.48</v>
      </c>
      <c r="O603" s="21">
        <v>2299.54</v>
      </c>
      <c r="P603" s="21">
        <v>2503.7199999999998</v>
      </c>
      <c r="Q603" s="21">
        <v>5503.24</v>
      </c>
      <c r="R603" s="20">
        <v>122.41</v>
      </c>
      <c r="S603" s="20">
        <v>111.53</v>
      </c>
      <c r="T603" s="21">
        <v>128.6</v>
      </c>
      <c r="V603" s="1">
        <v>119.32</v>
      </c>
      <c r="W603" s="1">
        <v>132.19</v>
      </c>
      <c r="X603" s="1">
        <v>139.25</v>
      </c>
      <c r="Y603" s="1">
        <v>128.22999999999999</v>
      </c>
      <c r="Z603" s="1">
        <v>128.31</v>
      </c>
      <c r="AA603" s="1">
        <v>124.26</v>
      </c>
      <c r="AB603" s="1">
        <v>139.58000000000001</v>
      </c>
      <c r="AE603" s="1">
        <v>148.08000000000001</v>
      </c>
      <c r="AF603" s="1">
        <v>135.24</v>
      </c>
      <c r="AG603" s="1">
        <v>121.52</v>
      </c>
      <c r="AN603" s="1">
        <v>3407.4</v>
      </c>
      <c r="AP603" s="1">
        <v>2820</v>
      </c>
      <c r="AQ603" s="1">
        <v>2879.89</v>
      </c>
      <c r="AR603" s="1">
        <v>2725.92</v>
      </c>
      <c r="AS603" s="1">
        <v>2682.85</v>
      </c>
      <c r="AT603" s="1">
        <v>2935.92</v>
      </c>
      <c r="AU603" s="1">
        <v>2588.37</v>
      </c>
      <c r="AX603" s="1">
        <v>125.11</v>
      </c>
      <c r="AY603" s="1">
        <v>2887.46</v>
      </c>
      <c r="AZ603" s="1">
        <v>2902.6</v>
      </c>
      <c r="BA603" s="1">
        <v>124.69</v>
      </c>
      <c r="BB603" s="1">
        <v>140.82</v>
      </c>
      <c r="BC603" s="1">
        <v>137.57</v>
      </c>
      <c r="BD603" s="1">
        <v>133.82</v>
      </c>
      <c r="BE603" s="1">
        <v>136.72999999999999</v>
      </c>
      <c r="BF603" s="1">
        <v>135.27000000000001</v>
      </c>
      <c r="BG603" s="1">
        <v>149.41</v>
      </c>
      <c r="BH603" s="1">
        <v>125.09</v>
      </c>
      <c r="BI603" s="1">
        <v>134.62</v>
      </c>
      <c r="BJ603" s="1">
        <v>141.13999999999999</v>
      </c>
      <c r="BL603" s="1">
        <v>121.71</v>
      </c>
      <c r="BN603" s="1">
        <v>117.43</v>
      </c>
    </row>
    <row r="604" spans="1:66" x14ac:dyDescent="0.3">
      <c r="A604" s="2"/>
      <c r="C604" s="14" t="str">
        <f t="shared" si="10"/>
        <v>202311</v>
      </c>
      <c r="D604" s="3">
        <v>45260</v>
      </c>
      <c r="E604" s="21">
        <v>2572.46</v>
      </c>
      <c r="F604" s="21">
        <v>2555.9299999999998</v>
      </c>
      <c r="G604" s="21">
        <v>2581.5100000000002</v>
      </c>
      <c r="H604" s="21">
        <v>2503.7199999999998</v>
      </c>
      <c r="I604" s="21">
        <v>2504.7800000000002</v>
      </c>
      <c r="J604" s="21">
        <v>2484.16</v>
      </c>
      <c r="K604" s="21">
        <v>2483</v>
      </c>
      <c r="L604" s="21"/>
      <c r="M604" s="21">
        <v>2286.84</v>
      </c>
      <c r="N604" s="21">
        <v>2377.71</v>
      </c>
      <c r="O604" s="21">
        <v>2369.35</v>
      </c>
      <c r="P604" s="21">
        <v>2509.0700000000002</v>
      </c>
      <c r="Q604" s="21">
        <v>5602.27</v>
      </c>
      <c r="R604" s="20">
        <v>123.81</v>
      </c>
      <c r="S604" s="20">
        <v>111.73</v>
      </c>
      <c r="T604" s="21">
        <v>129.25</v>
      </c>
      <c r="V604" s="1">
        <v>119.31</v>
      </c>
      <c r="W604" s="1">
        <v>131.83000000000001</v>
      </c>
      <c r="X604" s="1">
        <v>139.24</v>
      </c>
      <c r="Y604" s="1">
        <v>128.38</v>
      </c>
      <c r="Z604" s="1">
        <v>129.25</v>
      </c>
      <c r="AA604" s="1">
        <v>125.08</v>
      </c>
      <c r="AB604" s="1">
        <v>139.68</v>
      </c>
      <c r="AE604" s="1">
        <v>148.29</v>
      </c>
      <c r="AF604" s="1">
        <v>135.56</v>
      </c>
      <c r="AG604" s="1">
        <v>122.4</v>
      </c>
      <c r="AP604" s="1">
        <v>2820</v>
      </c>
      <c r="AQ604" s="1">
        <v>2919.08</v>
      </c>
      <c r="AR604" s="1">
        <v>2727.16</v>
      </c>
      <c r="AS604" s="1">
        <v>2618.08</v>
      </c>
      <c r="AT604" s="1">
        <v>2763.53</v>
      </c>
      <c r="AU604" s="1">
        <v>2589.54</v>
      </c>
      <c r="AX604" s="1">
        <v>125.06</v>
      </c>
      <c r="AY604" s="1">
        <v>2861.84</v>
      </c>
      <c r="AZ604" s="1">
        <v>2903.93</v>
      </c>
      <c r="BA604" s="1">
        <v>125.98</v>
      </c>
      <c r="BB604" s="1">
        <v>141.72999999999999</v>
      </c>
      <c r="BC604" s="1">
        <v>138.68</v>
      </c>
      <c r="BD604" s="1">
        <v>135.24</v>
      </c>
      <c r="BE604" s="1">
        <v>134.51</v>
      </c>
      <c r="BF604" s="1">
        <v>136.22</v>
      </c>
      <c r="BG604" s="1">
        <v>149.37</v>
      </c>
      <c r="BH604" s="1">
        <v>128.91999999999999</v>
      </c>
      <c r="BI604" s="1">
        <v>134.93</v>
      </c>
      <c r="BL604" s="1">
        <v>122.2</v>
      </c>
      <c r="BN604" s="1">
        <v>118.06</v>
      </c>
    </row>
    <row r="605" spans="1:66" x14ac:dyDescent="0.3">
      <c r="A605" s="2"/>
      <c r="C605" s="14" t="str">
        <f t="shared" si="10"/>
        <v>202311</v>
      </c>
      <c r="D605" s="3">
        <v>45259</v>
      </c>
      <c r="E605" s="21">
        <v>2570.15</v>
      </c>
      <c r="F605" s="21">
        <v>2524.58</v>
      </c>
      <c r="G605" s="21">
        <v>2583.98</v>
      </c>
      <c r="H605" s="21">
        <v>2492.2199999999998</v>
      </c>
      <c r="I605" s="21">
        <v>2504.7800000000002</v>
      </c>
      <c r="J605" s="21">
        <v>2484.16</v>
      </c>
      <c r="K605" s="21">
        <v>2483</v>
      </c>
      <c r="L605" s="21"/>
      <c r="M605" s="21"/>
      <c r="N605" s="21">
        <v>2371.37</v>
      </c>
      <c r="O605" s="21">
        <v>2267.7600000000002</v>
      </c>
      <c r="P605" s="21">
        <v>2502.63</v>
      </c>
      <c r="Q605" s="21">
        <v>5602.27</v>
      </c>
      <c r="R605" s="20">
        <v>123.89</v>
      </c>
      <c r="S605" s="20">
        <v>111.95</v>
      </c>
      <c r="T605" s="21">
        <v>129.03</v>
      </c>
      <c r="V605" s="1">
        <v>119.3</v>
      </c>
      <c r="W605" s="1">
        <v>130.4</v>
      </c>
      <c r="X605" s="1">
        <v>139.94</v>
      </c>
      <c r="Y605" s="1">
        <v>127.75</v>
      </c>
      <c r="Z605" s="1">
        <v>128.76</v>
      </c>
      <c r="AA605" s="1">
        <v>124.73</v>
      </c>
      <c r="AB605" s="1">
        <v>139.35</v>
      </c>
      <c r="AE605" s="1">
        <v>147.87</v>
      </c>
      <c r="AF605" s="1">
        <v>135.69</v>
      </c>
      <c r="AG605" s="1">
        <v>120.63</v>
      </c>
      <c r="AP605" s="1">
        <v>2820</v>
      </c>
      <c r="AQ605" s="1">
        <v>2919.08</v>
      </c>
      <c r="AR605" s="1">
        <v>2727.16</v>
      </c>
      <c r="AS605" s="1">
        <v>2618.08</v>
      </c>
      <c r="AT605" s="1">
        <v>2763.53</v>
      </c>
      <c r="AU605" s="1">
        <v>2527.6799999999998</v>
      </c>
      <c r="AX605" s="1">
        <v>125.05</v>
      </c>
      <c r="AY605" s="1">
        <v>2848.37</v>
      </c>
      <c r="AZ605" s="1">
        <v>2903.93</v>
      </c>
      <c r="BA605" s="1">
        <v>125.86</v>
      </c>
      <c r="BB605" s="1">
        <v>139.57</v>
      </c>
      <c r="BC605" s="1">
        <v>137.85</v>
      </c>
      <c r="BD605" s="1">
        <v>134.44</v>
      </c>
      <c r="BE605" s="1">
        <v>136.91</v>
      </c>
      <c r="BF605" s="1">
        <v>136.99</v>
      </c>
      <c r="BG605" s="1">
        <v>148.65</v>
      </c>
      <c r="BH605" s="1">
        <v>128.91999999999999</v>
      </c>
      <c r="BI605" s="1">
        <v>134.93</v>
      </c>
      <c r="BJ605" s="1">
        <v>141.54</v>
      </c>
      <c r="BL605" s="1">
        <v>120.54</v>
      </c>
      <c r="BN605" s="1">
        <v>117.27</v>
      </c>
    </row>
    <row r="606" spans="1:66" x14ac:dyDescent="0.3">
      <c r="A606" s="2"/>
      <c r="C606" s="14" t="str">
        <f t="shared" si="10"/>
        <v>202311</v>
      </c>
      <c r="D606" s="3">
        <v>45258</v>
      </c>
      <c r="E606" s="21">
        <v>2576.15</v>
      </c>
      <c r="F606" s="21">
        <v>2524.58</v>
      </c>
      <c r="G606" s="21">
        <v>2569.13</v>
      </c>
      <c r="H606" s="21">
        <v>2504.34</v>
      </c>
      <c r="I606" s="21">
        <v>2494.88</v>
      </c>
      <c r="J606" s="21">
        <v>2491.63</v>
      </c>
      <c r="K606" s="21">
        <v>2478.0100000000002</v>
      </c>
      <c r="L606" s="21"/>
      <c r="M606" s="21"/>
      <c r="N606" s="21">
        <v>2464.04</v>
      </c>
      <c r="O606" s="21">
        <v>2267.7600000000002</v>
      </c>
      <c r="P606" s="21">
        <v>2483.3000000000002</v>
      </c>
      <c r="Q606" s="21">
        <v>5588.79</v>
      </c>
      <c r="R606" s="20">
        <v>123.89</v>
      </c>
      <c r="S606" s="20">
        <v>111.95</v>
      </c>
      <c r="T606" s="21">
        <v>128.69</v>
      </c>
      <c r="V606" s="1">
        <v>119.15</v>
      </c>
      <c r="W606" s="1">
        <v>128.35</v>
      </c>
      <c r="X606" s="1">
        <v>138.94999999999999</v>
      </c>
      <c r="Y606" s="1">
        <v>127.35</v>
      </c>
      <c r="Z606" s="1">
        <v>127.58</v>
      </c>
      <c r="AA606" s="1">
        <v>125.06</v>
      </c>
      <c r="AB606" s="1">
        <v>138.68</v>
      </c>
      <c r="AE606" s="1">
        <v>146.72999999999999</v>
      </c>
      <c r="AF606" s="1">
        <v>133.82</v>
      </c>
      <c r="AG606" s="1">
        <v>119.29</v>
      </c>
      <c r="AP606" s="1">
        <v>2905</v>
      </c>
      <c r="AQ606" s="1">
        <v>2919.08</v>
      </c>
      <c r="AR606" s="1">
        <v>2727.16</v>
      </c>
      <c r="AT606" s="1">
        <v>2797.62</v>
      </c>
      <c r="AU606" s="1">
        <v>2544.34</v>
      </c>
      <c r="AX606" s="1">
        <v>125.09</v>
      </c>
      <c r="AY606" s="1">
        <v>2878.67</v>
      </c>
      <c r="AZ606" s="1">
        <v>2903.93</v>
      </c>
      <c r="BA606" s="1">
        <v>125.85</v>
      </c>
      <c r="BB606" s="1">
        <v>138.54</v>
      </c>
      <c r="BC606" s="1">
        <v>135.97999999999999</v>
      </c>
      <c r="BD606" s="1">
        <v>133.97</v>
      </c>
      <c r="BE606" s="1">
        <v>132.69</v>
      </c>
      <c r="BF606" s="1">
        <v>134.09</v>
      </c>
      <c r="BG606" s="1">
        <v>146.5</v>
      </c>
      <c r="BH606" s="1">
        <v>128.30000000000001</v>
      </c>
      <c r="BI606" s="1">
        <v>134.93</v>
      </c>
      <c r="BJ606" s="1">
        <v>141.54</v>
      </c>
      <c r="BL606" s="1">
        <v>120.34</v>
      </c>
      <c r="BN606" s="1">
        <v>117.27</v>
      </c>
    </row>
    <row r="607" spans="1:66" x14ac:dyDescent="0.3">
      <c r="A607" s="2"/>
      <c r="C607" s="14" t="str">
        <f t="shared" si="10"/>
        <v>202311</v>
      </c>
      <c r="D607" s="3">
        <v>45257</v>
      </c>
      <c r="E607" s="21">
        <v>2607.87</v>
      </c>
      <c r="F607" s="21">
        <v>2529.08</v>
      </c>
      <c r="G607" s="21">
        <v>2569.13</v>
      </c>
      <c r="H607" s="21">
        <v>2562.89</v>
      </c>
      <c r="I607" s="21">
        <v>2498.84</v>
      </c>
      <c r="J607" s="21">
        <v>2506.9499999999998</v>
      </c>
      <c r="K607" s="21">
        <v>2483</v>
      </c>
      <c r="L607" s="21"/>
      <c r="M607" s="21"/>
      <c r="N607" s="21">
        <v>2407.64</v>
      </c>
      <c r="O607" s="21">
        <v>2408.3200000000002</v>
      </c>
      <c r="P607" s="21">
        <v>2483.3000000000002</v>
      </c>
      <c r="Q607" s="21">
        <v>5613.54</v>
      </c>
      <c r="R607" s="20">
        <v>124.23</v>
      </c>
      <c r="S607" s="20">
        <v>112.45</v>
      </c>
      <c r="T607" s="21">
        <v>128.81</v>
      </c>
      <c r="V607" s="1">
        <v>120.99</v>
      </c>
      <c r="W607" s="1">
        <v>129.74</v>
      </c>
      <c r="X607" s="1">
        <v>139.19999999999999</v>
      </c>
      <c r="Y607" s="1">
        <v>126.82</v>
      </c>
      <c r="Z607" s="1">
        <v>128.26</v>
      </c>
      <c r="AA607" s="1">
        <v>125.66</v>
      </c>
      <c r="AB607" s="1">
        <v>138.91</v>
      </c>
      <c r="AE607" s="1">
        <v>147.22</v>
      </c>
      <c r="AF607" s="1">
        <v>135.18</v>
      </c>
      <c r="AG607" s="1">
        <v>119.76</v>
      </c>
      <c r="AN607" s="1">
        <v>3408.96</v>
      </c>
      <c r="AP607" s="1">
        <v>2827.5</v>
      </c>
      <c r="AQ607" s="1">
        <v>2908.13</v>
      </c>
      <c r="AR607" s="1">
        <v>2727.16</v>
      </c>
      <c r="AT607" s="1">
        <v>2797.62</v>
      </c>
      <c r="AU607" s="1">
        <v>2596.87</v>
      </c>
      <c r="AW607" s="1">
        <v>2411.02</v>
      </c>
      <c r="AX607" s="1">
        <v>124.78</v>
      </c>
      <c r="AY607" s="1">
        <v>2878.67</v>
      </c>
      <c r="AZ607" s="1">
        <v>2903.93</v>
      </c>
      <c r="BA607" s="1">
        <v>124.87</v>
      </c>
      <c r="BB607" s="1">
        <v>137.63999999999999</v>
      </c>
      <c r="BC607" s="1">
        <v>135.36000000000001</v>
      </c>
      <c r="BD607" s="1">
        <v>133.52000000000001</v>
      </c>
      <c r="BE607" s="1">
        <v>133.88</v>
      </c>
      <c r="BF607" s="1">
        <v>134.62</v>
      </c>
      <c r="BG607" s="1">
        <v>146.5</v>
      </c>
      <c r="BH607" s="1">
        <v>125.7</v>
      </c>
      <c r="BI607" s="1">
        <v>134.93</v>
      </c>
      <c r="BJ607" s="1">
        <v>141.41999999999999</v>
      </c>
      <c r="BL607" s="1">
        <v>120.34</v>
      </c>
      <c r="BN607" s="1">
        <v>117.77</v>
      </c>
    </row>
    <row r="608" spans="1:66" x14ac:dyDescent="0.3">
      <c r="A608" s="2"/>
      <c r="C608" s="14" t="str">
        <f t="shared" si="10"/>
        <v>202311</v>
      </c>
      <c r="D608" s="3">
        <v>45254</v>
      </c>
      <c r="E608" s="21">
        <v>2609.86</v>
      </c>
      <c r="F608" s="21">
        <v>2529.08</v>
      </c>
      <c r="G608" s="21">
        <v>2569.13</v>
      </c>
      <c r="H608" s="21">
        <v>2579.87</v>
      </c>
      <c r="I608" s="21">
        <v>2498.84</v>
      </c>
      <c r="J608" s="21">
        <v>2504.42</v>
      </c>
      <c r="K608" s="21">
        <v>2483</v>
      </c>
      <c r="L608" s="21"/>
      <c r="M608" s="21"/>
      <c r="N608" s="21">
        <v>2414.13</v>
      </c>
      <c r="O608" s="21">
        <v>2464.62</v>
      </c>
      <c r="P608" s="21">
        <v>2493.1999999999998</v>
      </c>
      <c r="Q608" s="21">
        <v>5641.04</v>
      </c>
      <c r="R608" s="20">
        <v>124.15</v>
      </c>
      <c r="S608" s="20">
        <v>111.72</v>
      </c>
      <c r="T608" s="21">
        <v>129.31</v>
      </c>
      <c r="V608" s="1">
        <v>119.08</v>
      </c>
      <c r="W608" s="1">
        <v>131.16999999999999</v>
      </c>
      <c r="X608" s="1">
        <v>141.07</v>
      </c>
      <c r="Y608" s="1">
        <v>128.87</v>
      </c>
      <c r="Z608" s="1">
        <v>129.94</v>
      </c>
      <c r="AA608" s="1">
        <v>125.91</v>
      </c>
      <c r="AB608" s="1">
        <v>139.77000000000001</v>
      </c>
      <c r="AE608" s="1">
        <v>147.72</v>
      </c>
      <c r="AF608" s="1">
        <v>136.16</v>
      </c>
      <c r="AG608" s="1">
        <v>117.91</v>
      </c>
      <c r="AN608" s="1">
        <v>3260.48</v>
      </c>
      <c r="AP608" s="1">
        <v>2827.5</v>
      </c>
      <c r="AQ608" s="1">
        <v>2908.13</v>
      </c>
      <c r="AR608" s="1">
        <v>2727.16</v>
      </c>
      <c r="AT608" s="1">
        <v>2831.71</v>
      </c>
      <c r="AU608" s="1">
        <v>2596.87</v>
      </c>
      <c r="AW608" s="1">
        <v>2504.4499999999998</v>
      </c>
      <c r="AX608" s="1">
        <v>124.78</v>
      </c>
      <c r="AY608" s="1">
        <v>2878.67</v>
      </c>
      <c r="AZ608" s="1">
        <v>2903.93</v>
      </c>
      <c r="BA608" s="1">
        <v>123.3</v>
      </c>
      <c r="BB608" s="1">
        <v>139.44</v>
      </c>
      <c r="BC608" s="1">
        <v>135.19999999999999</v>
      </c>
      <c r="BD608" s="1">
        <v>135.63</v>
      </c>
      <c r="BE608" s="1">
        <v>133.80000000000001</v>
      </c>
      <c r="BF608" s="1">
        <v>130.44</v>
      </c>
      <c r="BG608" s="1">
        <v>147.30000000000001</v>
      </c>
      <c r="BH608" s="1">
        <v>128.30000000000001</v>
      </c>
      <c r="BI608" s="1">
        <v>135.43</v>
      </c>
      <c r="BJ608" s="1">
        <v>140.96</v>
      </c>
      <c r="BL608" s="1">
        <v>122.45</v>
      </c>
      <c r="BN608" s="1">
        <v>118.52</v>
      </c>
    </row>
    <row r="609" spans="1:66" x14ac:dyDescent="0.3">
      <c r="A609" s="2"/>
      <c r="C609" s="14" t="str">
        <f t="shared" si="10"/>
        <v>202311</v>
      </c>
      <c r="D609" s="3">
        <v>45253</v>
      </c>
      <c r="E609" s="21">
        <v>2613.88</v>
      </c>
      <c r="F609" s="21">
        <v>2470.58</v>
      </c>
      <c r="G609" s="21">
        <v>2556.7600000000002</v>
      </c>
      <c r="H609" s="21">
        <v>2585.46</v>
      </c>
      <c r="I609" s="21">
        <v>2498.84</v>
      </c>
      <c r="J609" s="21">
        <v>2504.42</v>
      </c>
      <c r="K609" s="21">
        <v>2484.23</v>
      </c>
      <c r="L609" s="21"/>
      <c r="M609" s="21"/>
      <c r="N609" s="21">
        <v>2409.6999999999998</v>
      </c>
      <c r="O609" s="21">
        <v>2448.48</v>
      </c>
      <c r="P609" s="21">
        <v>2455.02</v>
      </c>
      <c r="Q609" s="21">
        <v>5641.04</v>
      </c>
      <c r="R609" s="20">
        <v>122.65</v>
      </c>
      <c r="S609" s="20">
        <v>112.7</v>
      </c>
      <c r="T609" s="21">
        <v>130.21</v>
      </c>
      <c r="V609" s="1">
        <v>119.86</v>
      </c>
      <c r="W609" s="1">
        <v>131.77000000000001</v>
      </c>
      <c r="X609" s="1">
        <v>141.07</v>
      </c>
      <c r="Y609" s="1">
        <v>129.82</v>
      </c>
      <c r="Z609" s="1">
        <v>130.29</v>
      </c>
      <c r="AA609" s="1">
        <v>126.18</v>
      </c>
      <c r="AB609" s="1">
        <v>140.02000000000001</v>
      </c>
      <c r="AE609" s="1">
        <v>148.06</v>
      </c>
      <c r="AF609" s="1">
        <v>136.16</v>
      </c>
      <c r="AG609" s="1">
        <v>118.94</v>
      </c>
      <c r="AN609" s="1">
        <v>3353.23</v>
      </c>
      <c r="AP609" s="1">
        <v>2827.5</v>
      </c>
      <c r="AQ609" s="1">
        <v>2857.21</v>
      </c>
      <c r="AR609" s="1">
        <v>2727.16</v>
      </c>
      <c r="AT609" s="1">
        <v>2831.71</v>
      </c>
      <c r="AU609" s="1">
        <v>2596.87</v>
      </c>
      <c r="AW609" s="1">
        <v>2504.4499999999998</v>
      </c>
      <c r="AX609" s="1">
        <v>124.78</v>
      </c>
      <c r="AY609" s="1">
        <v>3030.18</v>
      </c>
      <c r="AZ609" s="1">
        <v>2903.93</v>
      </c>
      <c r="BA609" s="1">
        <v>125.3</v>
      </c>
      <c r="BB609" s="1">
        <v>141.02000000000001</v>
      </c>
      <c r="BC609" s="1">
        <v>137</v>
      </c>
      <c r="BD609" s="1">
        <v>135.63</v>
      </c>
      <c r="BE609" s="1">
        <v>133.78</v>
      </c>
      <c r="BF609" s="1">
        <v>131.84</v>
      </c>
      <c r="BG609" s="1">
        <v>148.16999999999999</v>
      </c>
      <c r="BH609" s="1">
        <v>128.80000000000001</v>
      </c>
      <c r="BI609" s="1">
        <v>135.43</v>
      </c>
      <c r="BJ609" s="1">
        <v>140.96</v>
      </c>
      <c r="BL609" s="1">
        <v>122.94</v>
      </c>
      <c r="BN609" s="1">
        <v>119.51</v>
      </c>
    </row>
    <row r="610" spans="1:66" x14ac:dyDescent="0.3">
      <c r="A610" s="2"/>
      <c r="C610" s="14" t="str">
        <f t="shared" si="10"/>
        <v>202311</v>
      </c>
      <c r="D610" s="3">
        <v>45252</v>
      </c>
      <c r="E610" s="21">
        <v>2613.88</v>
      </c>
      <c r="F610" s="21">
        <v>2470.58</v>
      </c>
      <c r="G610" s="21">
        <v>2556.7600000000002</v>
      </c>
      <c r="H610" s="21">
        <v>2585.46</v>
      </c>
      <c r="I610" s="21">
        <v>2469.14</v>
      </c>
      <c r="J610" s="21">
        <v>2504.42</v>
      </c>
      <c r="K610" s="21">
        <v>2488.59</v>
      </c>
      <c r="L610" s="21"/>
      <c r="M610" s="21"/>
      <c r="N610" s="21">
        <v>2411.73</v>
      </c>
      <c r="O610" s="21">
        <v>2383.9299999999998</v>
      </c>
      <c r="P610" s="21">
        <v>2484.9499999999998</v>
      </c>
      <c r="Q610" s="21">
        <v>5641.04</v>
      </c>
      <c r="R610" s="20">
        <v>124.72</v>
      </c>
      <c r="S610" s="20">
        <v>112.37</v>
      </c>
      <c r="T610" s="21">
        <v>130.21</v>
      </c>
      <c r="V610" s="1">
        <v>119.84</v>
      </c>
      <c r="W610" s="1">
        <v>132.16999999999999</v>
      </c>
      <c r="X610" s="1">
        <v>141.19</v>
      </c>
      <c r="Y610" s="1">
        <v>129.83000000000001</v>
      </c>
      <c r="Z610" s="1">
        <v>130.13</v>
      </c>
      <c r="AA610" s="1">
        <v>126.31</v>
      </c>
      <c r="AB610" s="1">
        <v>140.02000000000001</v>
      </c>
      <c r="AE610" s="1">
        <v>147.76</v>
      </c>
      <c r="AF610" s="1">
        <v>136.16</v>
      </c>
      <c r="AG610" s="1">
        <v>120.18</v>
      </c>
      <c r="AN610" s="1">
        <v>3327.48</v>
      </c>
      <c r="AP610" s="1">
        <v>2827.5</v>
      </c>
      <c r="AQ610" s="1">
        <v>2863.52</v>
      </c>
      <c r="AR610" s="1">
        <v>2727.16</v>
      </c>
      <c r="AS610" s="1">
        <v>3030.18</v>
      </c>
      <c r="AU610" s="1">
        <v>2579.02</v>
      </c>
      <c r="AW610" s="1">
        <v>2478.63</v>
      </c>
      <c r="AX610" s="1">
        <v>124.78</v>
      </c>
      <c r="AY610" s="1">
        <v>2843.57</v>
      </c>
      <c r="AZ610" s="1">
        <v>2903.93</v>
      </c>
      <c r="BA610" s="1">
        <v>125.57</v>
      </c>
      <c r="BB610" s="1">
        <v>141.28</v>
      </c>
      <c r="BC610" s="1">
        <v>136.94</v>
      </c>
      <c r="BD610" s="1">
        <v>136.11000000000001</v>
      </c>
      <c r="BE610" s="1">
        <v>135.21</v>
      </c>
      <c r="BF610" s="1">
        <v>136.12</v>
      </c>
      <c r="BG610" s="1">
        <v>148.1</v>
      </c>
      <c r="BH610" s="1">
        <v>128.80000000000001</v>
      </c>
      <c r="BI610" s="1">
        <v>135.43</v>
      </c>
      <c r="BJ610" s="1">
        <v>140.96</v>
      </c>
      <c r="BL610" s="1">
        <v>122.69</v>
      </c>
      <c r="BN610" s="1">
        <v>119.51</v>
      </c>
    </row>
    <row r="611" spans="1:66" x14ac:dyDescent="0.3">
      <c r="A611" s="2"/>
      <c r="C611" s="14" t="str">
        <f t="shared" si="10"/>
        <v>202311</v>
      </c>
      <c r="D611" s="3">
        <v>45251</v>
      </c>
      <c r="E611" s="21">
        <v>2603.98</v>
      </c>
      <c r="F611" s="21">
        <v>2452.58</v>
      </c>
      <c r="G611" s="21">
        <v>2539.4299999999998</v>
      </c>
      <c r="H611" s="21">
        <v>2570.6799999999998</v>
      </c>
      <c r="I611" s="21">
        <v>2469.14</v>
      </c>
      <c r="J611" s="21">
        <v>2524.0500000000002</v>
      </c>
      <c r="K611" s="21">
        <v>2462.48</v>
      </c>
      <c r="L611" s="21">
        <v>2428.19</v>
      </c>
      <c r="M611" s="21"/>
      <c r="N611" s="21">
        <v>2394.81</v>
      </c>
      <c r="O611" s="21">
        <v>2377.9299999999998</v>
      </c>
      <c r="P611" s="21">
        <v>2453.13</v>
      </c>
      <c r="Q611" s="21">
        <v>5628.54</v>
      </c>
      <c r="R611" s="20">
        <v>125.06</v>
      </c>
      <c r="S611" s="20">
        <v>112.37</v>
      </c>
      <c r="T611" s="21">
        <v>129.9</v>
      </c>
      <c r="V611" s="1">
        <v>118.29</v>
      </c>
      <c r="W611" s="1">
        <v>131.16999999999999</v>
      </c>
      <c r="X611" s="1">
        <v>140.44</v>
      </c>
      <c r="Y611" s="1">
        <v>128.81</v>
      </c>
      <c r="Z611" s="1">
        <v>129.12</v>
      </c>
      <c r="AA611" s="1">
        <v>125.76</v>
      </c>
      <c r="AB611" s="1">
        <v>139.35</v>
      </c>
      <c r="AE611" s="1">
        <v>147.76</v>
      </c>
      <c r="AF611" s="1">
        <v>136.16</v>
      </c>
      <c r="AG611" s="1">
        <v>119.98</v>
      </c>
      <c r="AN611" s="1">
        <v>3327.48</v>
      </c>
      <c r="AP611" s="1">
        <v>2827.5</v>
      </c>
      <c r="AQ611" s="1">
        <v>2863.52</v>
      </c>
      <c r="AR611" s="1">
        <v>2727.16</v>
      </c>
      <c r="AS611" s="1">
        <v>3030.18</v>
      </c>
      <c r="AU611" s="1">
        <v>2558.34</v>
      </c>
      <c r="AW611" s="1">
        <v>2478.63</v>
      </c>
      <c r="AX611" s="1">
        <v>125.58</v>
      </c>
      <c r="AY611" s="1">
        <v>2781.37</v>
      </c>
      <c r="BA611" s="1">
        <v>126</v>
      </c>
      <c r="BB611" s="1">
        <v>141.44999999999999</v>
      </c>
      <c r="BC611" s="1">
        <v>136.59</v>
      </c>
      <c r="BD611" s="1">
        <v>135.91999999999999</v>
      </c>
      <c r="BE611" s="1">
        <v>134.91</v>
      </c>
      <c r="BF611" s="1">
        <v>136.11000000000001</v>
      </c>
      <c r="BG611" s="1">
        <v>147.93</v>
      </c>
      <c r="BH611" s="1">
        <v>128.43</v>
      </c>
      <c r="BI611" s="1">
        <v>135.43</v>
      </c>
      <c r="BJ611" s="1">
        <v>141.08000000000001</v>
      </c>
      <c r="BK611" s="1">
        <v>122.33</v>
      </c>
      <c r="BL611" s="1">
        <v>122.33</v>
      </c>
      <c r="BN611" s="1">
        <v>118.72</v>
      </c>
    </row>
    <row r="612" spans="1:66" x14ac:dyDescent="0.3">
      <c r="A612" s="2"/>
      <c r="C612" s="14" t="str">
        <f t="shared" si="10"/>
        <v>202311</v>
      </c>
      <c r="D612" s="3">
        <v>45250</v>
      </c>
      <c r="E612" s="21">
        <v>2588.0700000000002</v>
      </c>
      <c r="F612" s="21">
        <v>2448.08</v>
      </c>
      <c r="G612" s="21">
        <v>2539.4299999999998</v>
      </c>
      <c r="H612" s="21">
        <v>2512.3000000000002</v>
      </c>
      <c r="I612" s="21">
        <v>2469.14</v>
      </c>
      <c r="J612" s="21">
        <v>2559</v>
      </c>
      <c r="K612" s="21">
        <v>2462.48</v>
      </c>
      <c r="L612" s="21">
        <v>2430.81</v>
      </c>
      <c r="M612" s="21"/>
      <c r="N612" s="21">
        <v>2395.1999999999998</v>
      </c>
      <c r="O612" s="21">
        <v>2377.9299999999998</v>
      </c>
      <c r="P612" s="21">
        <v>2453.13</v>
      </c>
      <c r="Q612" s="21">
        <v>5433.68</v>
      </c>
      <c r="R612" s="20">
        <v>124.72</v>
      </c>
      <c r="S612" s="20">
        <v>111.34</v>
      </c>
      <c r="T612" s="21">
        <v>128.81</v>
      </c>
      <c r="V612" s="1">
        <v>117.13</v>
      </c>
      <c r="W612" s="1">
        <v>129.77000000000001</v>
      </c>
      <c r="X612" s="1">
        <v>138.94999999999999</v>
      </c>
      <c r="Y612" s="1">
        <v>127.67</v>
      </c>
      <c r="Z612" s="1">
        <v>128.76</v>
      </c>
      <c r="AA612" s="1">
        <v>124.96</v>
      </c>
      <c r="AB612" s="1">
        <v>138.46</v>
      </c>
      <c r="AE612" s="1">
        <v>145.76</v>
      </c>
      <c r="AF612" s="1">
        <v>133.54</v>
      </c>
      <c r="AG612" s="1">
        <v>117.1</v>
      </c>
      <c r="AN612" s="1">
        <v>3304.2</v>
      </c>
      <c r="AP612" s="1">
        <v>2829</v>
      </c>
      <c r="AQ612" s="1">
        <v>2888.77</v>
      </c>
      <c r="AR612" s="1">
        <v>2727.16</v>
      </c>
      <c r="AS612" s="1">
        <v>3030.18</v>
      </c>
      <c r="AU612" s="1">
        <v>2556.7199999999998</v>
      </c>
      <c r="AW612" s="1">
        <v>2505.83</v>
      </c>
      <c r="AX612" s="1">
        <v>125.69</v>
      </c>
      <c r="AY612" s="1">
        <v>2781.2</v>
      </c>
      <c r="AZ612" s="1">
        <v>2967.9</v>
      </c>
      <c r="BA612" s="1">
        <v>123.19</v>
      </c>
      <c r="BB612" s="1">
        <v>139</v>
      </c>
      <c r="BC612" s="1">
        <v>135.69</v>
      </c>
      <c r="BD612" s="1">
        <v>135.99</v>
      </c>
      <c r="BE612" s="1">
        <v>133.04</v>
      </c>
      <c r="BF612" s="1">
        <v>135.04</v>
      </c>
      <c r="BG612" s="1">
        <v>147.71</v>
      </c>
      <c r="BH612" s="1">
        <v>128.43</v>
      </c>
      <c r="BI612" s="1">
        <v>134.93</v>
      </c>
      <c r="BJ612" s="1">
        <v>141.08000000000001</v>
      </c>
      <c r="BK612" s="1">
        <v>121.93</v>
      </c>
      <c r="BL612" s="1">
        <v>121.53</v>
      </c>
      <c r="BN612" s="1">
        <v>117.4</v>
      </c>
    </row>
    <row r="613" spans="1:66" x14ac:dyDescent="0.3">
      <c r="A613" s="2"/>
      <c r="C613" s="14" t="str">
        <f t="shared" si="10"/>
        <v>202311</v>
      </c>
      <c r="D613" s="3">
        <v>45247</v>
      </c>
      <c r="E613" s="21">
        <v>2597.9699999999998</v>
      </c>
      <c r="F613" s="21">
        <v>2484.08</v>
      </c>
      <c r="G613" s="21">
        <v>2564.1799999999998</v>
      </c>
      <c r="H613" s="21">
        <v>2489.9699999999998</v>
      </c>
      <c r="I613" s="21">
        <v>2449.34</v>
      </c>
      <c r="J613" s="21">
        <v>2527.0300000000002</v>
      </c>
      <c r="K613" s="21">
        <v>2445.36</v>
      </c>
      <c r="L613" s="21">
        <v>2416.25</v>
      </c>
      <c r="M613" s="21"/>
      <c r="N613" s="21">
        <v>2432.81</v>
      </c>
      <c r="O613" s="21">
        <v>2438.0700000000002</v>
      </c>
      <c r="P613" s="21">
        <v>2486.29</v>
      </c>
      <c r="Q613" s="21">
        <v>5550.19</v>
      </c>
      <c r="R613" s="20">
        <v>128.05000000000001</v>
      </c>
      <c r="S613" s="20">
        <v>112.17</v>
      </c>
      <c r="T613" s="21">
        <v>128.72999999999999</v>
      </c>
      <c r="V613" s="1">
        <v>116.71</v>
      </c>
      <c r="W613" s="1">
        <v>129.13999999999999</v>
      </c>
      <c r="X613" s="1">
        <v>138.25</v>
      </c>
      <c r="Y613" s="1">
        <v>127.75</v>
      </c>
      <c r="Z613" s="1">
        <v>128.75</v>
      </c>
      <c r="AA613" s="1">
        <v>125.09</v>
      </c>
      <c r="AB613" s="1">
        <v>138.68</v>
      </c>
      <c r="AE613" s="1">
        <v>147.26</v>
      </c>
      <c r="AF613" s="1">
        <v>132.62</v>
      </c>
      <c r="AG613" s="1">
        <v>120.02</v>
      </c>
      <c r="AN613" s="1">
        <v>3381.08</v>
      </c>
      <c r="AP613" s="1">
        <v>2829</v>
      </c>
      <c r="AQ613" s="1">
        <v>2888.77</v>
      </c>
      <c r="AR613" s="1">
        <v>2727.16</v>
      </c>
      <c r="AS613" s="1">
        <v>3030.18</v>
      </c>
      <c r="AU613" s="1">
        <v>2556.7199999999998</v>
      </c>
      <c r="AW613" s="1">
        <v>2493.4699999999998</v>
      </c>
      <c r="AX613" s="1">
        <v>126.02</v>
      </c>
      <c r="AY613" s="1">
        <v>2781.2</v>
      </c>
      <c r="AZ613" s="1">
        <v>2994.04</v>
      </c>
      <c r="BA613" s="1">
        <v>123.51</v>
      </c>
      <c r="BB613" s="1">
        <v>138.12</v>
      </c>
      <c r="BC613" s="1">
        <v>134.85</v>
      </c>
      <c r="BD613" s="1">
        <v>134.49</v>
      </c>
      <c r="BE613" s="1">
        <v>135.27000000000001</v>
      </c>
      <c r="BF613" s="1">
        <v>137.05000000000001</v>
      </c>
      <c r="BG613" s="1">
        <v>148.21</v>
      </c>
      <c r="BH613" s="1">
        <v>126.37</v>
      </c>
      <c r="BI613" s="1">
        <v>134.93</v>
      </c>
      <c r="BJ613" s="1">
        <v>142.47999999999999</v>
      </c>
      <c r="BK613" s="1">
        <v>122.7</v>
      </c>
      <c r="BL613" s="1">
        <v>121.93</v>
      </c>
      <c r="BN613" s="1">
        <v>117.4</v>
      </c>
    </row>
    <row r="614" spans="1:66" x14ac:dyDescent="0.3">
      <c r="A614" s="2"/>
      <c r="C614" s="14" t="str">
        <f t="shared" si="10"/>
        <v>202311</v>
      </c>
      <c r="D614" s="3">
        <v>45246</v>
      </c>
      <c r="E614" s="21">
        <v>2597.9699999999998</v>
      </c>
      <c r="F614" s="21">
        <v>2475.08</v>
      </c>
      <c r="G614" s="21">
        <v>2569.13</v>
      </c>
      <c r="H614" s="21">
        <v>2550.7800000000002</v>
      </c>
      <c r="I614" s="21">
        <v>2459.2399999999998</v>
      </c>
      <c r="J614" s="21">
        <v>2542.6999999999998</v>
      </c>
      <c r="K614" s="21">
        <v>2420.44</v>
      </c>
      <c r="L614" s="21">
        <v>2387.13</v>
      </c>
      <c r="M614" s="21"/>
      <c r="N614" s="21">
        <v>2429.81</v>
      </c>
      <c r="O614" s="21">
        <v>2421.7800000000002</v>
      </c>
      <c r="P614" s="21">
        <v>2486.29</v>
      </c>
      <c r="Q614" s="21">
        <v>5582.52</v>
      </c>
      <c r="R614" s="20">
        <v>128.05000000000001</v>
      </c>
      <c r="S614" s="20">
        <v>112.33</v>
      </c>
      <c r="T614" s="21">
        <v>129.62</v>
      </c>
      <c r="V614" s="1">
        <v>116.45</v>
      </c>
      <c r="W614" s="1">
        <v>130.77000000000001</v>
      </c>
      <c r="X614" s="1">
        <v>140.88</v>
      </c>
      <c r="Y614" s="1">
        <v>129.53</v>
      </c>
      <c r="Z614" s="1">
        <v>129.08000000000001</v>
      </c>
      <c r="AA614" s="1">
        <v>125.72</v>
      </c>
      <c r="AB614" s="1">
        <v>139.93</v>
      </c>
      <c r="AE614" s="1">
        <v>146.26</v>
      </c>
      <c r="AF614" s="1">
        <v>137.03</v>
      </c>
      <c r="AG614" s="1">
        <v>120.01</v>
      </c>
      <c r="AN614" s="1">
        <v>3275.96</v>
      </c>
      <c r="AP614" s="1">
        <v>2829</v>
      </c>
      <c r="AQ614" s="1">
        <v>2888.77</v>
      </c>
      <c r="AR614" s="1">
        <v>2727.16</v>
      </c>
      <c r="AS614" s="1">
        <v>3030.18</v>
      </c>
      <c r="AU614" s="1">
        <v>2556.7199999999998</v>
      </c>
      <c r="AW614" s="1">
        <v>2493.4699999999998</v>
      </c>
      <c r="AX614" s="1">
        <v>127</v>
      </c>
      <c r="AY614" s="1">
        <v>2781.2</v>
      </c>
      <c r="AZ614" s="1">
        <v>2994.04</v>
      </c>
      <c r="BA614" s="1">
        <v>123.49</v>
      </c>
      <c r="BB614" s="1">
        <v>140.18</v>
      </c>
      <c r="BC614" s="1">
        <v>136.6</v>
      </c>
      <c r="BD614" s="1">
        <v>135.88</v>
      </c>
      <c r="BE614" s="1">
        <v>136.6</v>
      </c>
      <c r="BF614" s="1">
        <v>137.04</v>
      </c>
      <c r="BG614" s="1">
        <v>148.16</v>
      </c>
      <c r="BH614" s="1">
        <v>125.77</v>
      </c>
      <c r="BI614" s="1">
        <v>135.43</v>
      </c>
      <c r="BJ614" s="1">
        <v>142.24</v>
      </c>
      <c r="BK614" s="1">
        <v>125.02</v>
      </c>
      <c r="BL614" s="1">
        <v>122.94</v>
      </c>
      <c r="BN614" s="1">
        <v>119.51</v>
      </c>
    </row>
    <row r="615" spans="1:66" x14ac:dyDescent="0.3">
      <c r="A615" s="2"/>
      <c r="C615" s="14" t="str">
        <f t="shared" si="10"/>
        <v>202311</v>
      </c>
      <c r="D615" s="3">
        <v>45244</v>
      </c>
      <c r="E615" s="21">
        <v>2596.25</v>
      </c>
      <c r="F615" s="21">
        <v>2477.5500000000002</v>
      </c>
      <c r="G615" s="21">
        <v>2556.7600000000002</v>
      </c>
      <c r="H615" s="21">
        <v>2493.69</v>
      </c>
      <c r="I615" s="21">
        <v>2439.44</v>
      </c>
      <c r="J615" s="21">
        <v>2529.2600000000002</v>
      </c>
      <c r="K615" s="21">
        <v>2420.44</v>
      </c>
      <c r="L615" s="21">
        <v>2387.13</v>
      </c>
      <c r="M615" s="21"/>
      <c r="N615" s="21">
        <v>2385.35</v>
      </c>
      <c r="O615" s="21">
        <v>2431.88</v>
      </c>
      <c r="P615" s="21">
        <v>2486.29</v>
      </c>
      <c r="Q615" s="21">
        <v>5591.29</v>
      </c>
      <c r="R615" s="20">
        <v>128.05000000000001</v>
      </c>
      <c r="S615" s="20">
        <v>112.58</v>
      </c>
      <c r="T615" s="21">
        <v>129.47999999999999</v>
      </c>
      <c r="V615" s="1">
        <v>117.3</v>
      </c>
      <c r="W615" s="1">
        <v>132.37</v>
      </c>
      <c r="X615" s="1">
        <v>140.44</v>
      </c>
      <c r="Y615" s="1">
        <v>130.37</v>
      </c>
      <c r="Z615" s="1">
        <v>130.94999999999999</v>
      </c>
      <c r="AA615" s="1">
        <v>127.24</v>
      </c>
      <c r="AB615" s="1">
        <v>139.02000000000001</v>
      </c>
      <c r="AE615" s="1">
        <v>146.11000000000001</v>
      </c>
      <c r="AF615" s="1">
        <v>137.03</v>
      </c>
      <c r="AG615" s="1">
        <v>120.83</v>
      </c>
      <c r="AI615" s="1">
        <v>7</v>
      </c>
      <c r="AN615" s="1">
        <v>3174.27</v>
      </c>
      <c r="AP615" s="1">
        <v>2829</v>
      </c>
      <c r="AQ615" s="1">
        <v>2888.77</v>
      </c>
      <c r="AR615" s="1">
        <v>2892.14</v>
      </c>
      <c r="AU615" s="1">
        <v>2556.7199999999998</v>
      </c>
      <c r="AV615" s="1">
        <v>30</v>
      </c>
      <c r="AW615" s="1">
        <v>2609.58</v>
      </c>
      <c r="AX615" s="1">
        <v>126.97</v>
      </c>
      <c r="AY615" s="1">
        <v>2781.03</v>
      </c>
      <c r="AZ615" s="1">
        <v>2994.04</v>
      </c>
      <c r="BA615" s="1">
        <v>126.43</v>
      </c>
      <c r="BB615" s="1">
        <v>140.32</v>
      </c>
      <c r="BC615" s="1">
        <v>136.76</v>
      </c>
      <c r="BD615" s="1">
        <v>136.94999999999999</v>
      </c>
      <c r="BE615" s="1">
        <v>136.56</v>
      </c>
      <c r="BF615" s="1">
        <v>137.97</v>
      </c>
      <c r="BG615" s="1">
        <v>148.16</v>
      </c>
      <c r="BH615" s="1">
        <v>126.97</v>
      </c>
      <c r="BI615" s="1">
        <v>135.43</v>
      </c>
      <c r="BJ615" s="1">
        <v>141.26</v>
      </c>
      <c r="BK615" s="1">
        <v>125.35</v>
      </c>
      <c r="BL615" s="1">
        <v>123.69</v>
      </c>
      <c r="BN615" s="1">
        <v>120</v>
      </c>
    </row>
    <row r="616" spans="1:66" x14ac:dyDescent="0.3">
      <c r="A616" s="2"/>
      <c r="C616" s="14" t="str">
        <f t="shared" si="10"/>
        <v>202311</v>
      </c>
      <c r="D616" s="3">
        <v>45243</v>
      </c>
      <c r="E616" s="21">
        <v>2567.96</v>
      </c>
      <c r="F616" s="21">
        <v>2430.08</v>
      </c>
      <c r="G616" s="21">
        <v>2507.25</v>
      </c>
      <c r="H616" s="21">
        <v>2573.4499999999998</v>
      </c>
      <c r="I616" s="21">
        <v>2395.88</v>
      </c>
      <c r="J616" s="21">
        <v>2483.14</v>
      </c>
      <c r="K616" s="21"/>
      <c r="L616" s="21">
        <v>2355.36</v>
      </c>
      <c r="M616" s="21"/>
      <c r="N616" s="21">
        <v>2353.12</v>
      </c>
      <c r="O616" s="21">
        <v>2341.08</v>
      </c>
      <c r="P616" s="21"/>
      <c r="Q616" s="21">
        <v>5521.6</v>
      </c>
      <c r="R616" s="20">
        <v>127.06</v>
      </c>
      <c r="S616" s="20">
        <v>112.12</v>
      </c>
      <c r="T616" s="21">
        <v>129.28</v>
      </c>
      <c r="V616" s="1">
        <v>117.37</v>
      </c>
      <c r="W616" s="1">
        <v>130.56</v>
      </c>
      <c r="X616" s="1">
        <v>136.79</v>
      </c>
      <c r="Y616" s="1">
        <v>128.47999999999999</v>
      </c>
      <c r="Z616" s="1">
        <v>129.81</v>
      </c>
      <c r="AA616" s="1">
        <v>124.65</v>
      </c>
      <c r="AB616" s="1">
        <v>138.02000000000001</v>
      </c>
      <c r="AE616" s="1">
        <v>144.27000000000001</v>
      </c>
      <c r="AF616" s="1">
        <v>134.01</v>
      </c>
      <c r="AG616" s="1">
        <v>120.74</v>
      </c>
      <c r="AH616" s="1">
        <v>40</v>
      </c>
      <c r="AI616" s="1">
        <v>7</v>
      </c>
      <c r="AN616" s="1">
        <v>3038.39</v>
      </c>
      <c r="AP616" s="1">
        <v>2595</v>
      </c>
      <c r="AQ616" s="1">
        <v>2755.59</v>
      </c>
      <c r="AR616" s="1">
        <v>2993.15</v>
      </c>
      <c r="AT616" s="1">
        <v>2888.77</v>
      </c>
      <c r="AU616" s="1">
        <v>2556.7199999999998</v>
      </c>
      <c r="AV616" s="1">
        <v>30</v>
      </c>
      <c r="AW616" s="1">
        <v>2788.87</v>
      </c>
      <c r="AX616" s="1">
        <v>124.36</v>
      </c>
      <c r="AZ616" s="1">
        <v>3046.34</v>
      </c>
      <c r="BA616" s="1">
        <v>123.15</v>
      </c>
      <c r="BB616" s="1">
        <v>140.93</v>
      </c>
      <c r="BC616" s="1">
        <v>137.59</v>
      </c>
      <c r="BD616" s="1">
        <v>134.22999999999999</v>
      </c>
      <c r="BE616" s="1">
        <v>134.34</v>
      </c>
      <c r="BF616" s="1">
        <v>136.71</v>
      </c>
      <c r="BG616" s="1">
        <v>147.69999999999999</v>
      </c>
      <c r="BH616" s="1">
        <v>127.57</v>
      </c>
      <c r="BI616" s="1">
        <v>134.93</v>
      </c>
      <c r="BK616" s="1">
        <v>122.7</v>
      </c>
      <c r="BL616" s="1">
        <v>119.95</v>
      </c>
      <c r="BN616" s="1">
        <v>118.02</v>
      </c>
    </row>
    <row r="617" spans="1:66" x14ac:dyDescent="0.3">
      <c r="A617" s="2"/>
      <c r="C617" s="14" t="str">
        <f t="shared" si="10"/>
        <v>202311</v>
      </c>
      <c r="D617" s="3">
        <v>45240</v>
      </c>
      <c r="E617" s="21">
        <v>2531.0700000000002</v>
      </c>
      <c r="F617" s="21">
        <v>2430.08</v>
      </c>
      <c r="G617" s="21">
        <v>2482.5</v>
      </c>
      <c r="H617" s="21">
        <v>2454.66</v>
      </c>
      <c r="I617" s="21">
        <v>2395.88</v>
      </c>
      <c r="J617" s="21">
        <v>2448.98</v>
      </c>
      <c r="K617" s="21">
        <v>2370.69</v>
      </c>
      <c r="L617" s="21">
        <v>2354.44</v>
      </c>
      <c r="M617" s="21"/>
      <c r="N617" s="21">
        <v>2320.16</v>
      </c>
      <c r="O617" s="21">
        <v>2344.6799999999998</v>
      </c>
      <c r="P617" s="21">
        <v>2400.34</v>
      </c>
      <c r="Q617" s="21">
        <v>5522.27</v>
      </c>
      <c r="R617" s="20">
        <v>126.06</v>
      </c>
      <c r="S617" s="20">
        <v>113.2</v>
      </c>
      <c r="T617" s="21">
        <v>127.88</v>
      </c>
      <c r="V617" s="1">
        <v>116.82</v>
      </c>
      <c r="W617" s="1">
        <v>129.35</v>
      </c>
      <c r="X617" s="1">
        <v>136.79</v>
      </c>
      <c r="Y617" s="1">
        <v>127.44</v>
      </c>
      <c r="Z617" s="1">
        <v>128.01</v>
      </c>
      <c r="AA617" s="1">
        <v>124.3</v>
      </c>
      <c r="AB617" s="1">
        <v>137.65</v>
      </c>
      <c r="AE617" s="1">
        <v>144.27000000000001</v>
      </c>
      <c r="AF617" s="1">
        <v>133.94</v>
      </c>
      <c r="AG617" s="1">
        <v>120.13</v>
      </c>
      <c r="AI617" s="1">
        <v>7</v>
      </c>
      <c r="AN617" s="1">
        <v>3038.39</v>
      </c>
      <c r="AP617" s="1">
        <v>2595</v>
      </c>
      <c r="AQ617" s="1">
        <v>2631.21</v>
      </c>
      <c r="AR617" s="1">
        <v>2993.15</v>
      </c>
      <c r="AS617" s="1">
        <v>2605.96</v>
      </c>
      <c r="AT617" s="1">
        <v>2888.77</v>
      </c>
      <c r="AU617" s="1">
        <v>2556.7199999999998</v>
      </c>
      <c r="AV617" s="1">
        <v>30</v>
      </c>
      <c r="AW617" s="1">
        <v>2772.18</v>
      </c>
      <c r="AX617" s="1">
        <v>124.33</v>
      </c>
      <c r="AZ617" s="1">
        <v>2903.93</v>
      </c>
      <c r="BA617" s="1">
        <v>123.09</v>
      </c>
      <c r="BB617" s="1">
        <v>139.24</v>
      </c>
      <c r="BC617" s="1">
        <v>135.41999999999999</v>
      </c>
      <c r="BD617" s="1">
        <v>134.93</v>
      </c>
      <c r="BE617" s="1">
        <v>134.86000000000001</v>
      </c>
      <c r="BF617" s="1">
        <v>135.63</v>
      </c>
      <c r="BG617" s="1">
        <v>147.16999999999999</v>
      </c>
      <c r="BH617" s="1">
        <v>126.57</v>
      </c>
      <c r="BI617" s="1">
        <v>134.93</v>
      </c>
      <c r="BL617" s="1">
        <v>119.95</v>
      </c>
      <c r="BN617" s="1">
        <v>116.74</v>
      </c>
    </row>
    <row r="618" spans="1:66" x14ac:dyDescent="0.3">
      <c r="A618" s="2"/>
      <c r="C618" s="14" t="str">
        <f t="shared" si="10"/>
        <v>202311</v>
      </c>
      <c r="D618" s="3">
        <v>45239</v>
      </c>
      <c r="E618" s="21">
        <v>2481.4499999999998</v>
      </c>
      <c r="F618" s="21">
        <v>2423.7800000000002</v>
      </c>
      <c r="G618" s="21">
        <v>2433</v>
      </c>
      <c r="H618" s="21">
        <v>2463.3200000000002</v>
      </c>
      <c r="I618" s="21">
        <v>2395.88</v>
      </c>
      <c r="J618" s="21">
        <v>2429.7199999999998</v>
      </c>
      <c r="K618" s="21">
        <v>2370.69</v>
      </c>
      <c r="L618" s="21">
        <v>2352.6</v>
      </c>
      <c r="M618" s="21"/>
      <c r="N618" s="21">
        <v>2283.66</v>
      </c>
      <c r="O618" s="21">
        <v>2363.02</v>
      </c>
      <c r="P618" s="21">
        <v>2400.34</v>
      </c>
      <c r="Q618" s="21">
        <v>5302.41</v>
      </c>
      <c r="R618" s="20">
        <v>126.06</v>
      </c>
      <c r="S618" s="20">
        <v>111.4</v>
      </c>
      <c r="T618" s="21">
        <v>127.75</v>
      </c>
      <c r="V618" s="1">
        <v>116.72</v>
      </c>
      <c r="W618" s="1">
        <v>130.46</v>
      </c>
      <c r="X618" s="1">
        <v>138.94999999999999</v>
      </c>
      <c r="Y618" s="1">
        <v>127.7</v>
      </c>
      <c r="Z618" s="1">
        <v>127.75</v>
      </c>
      <c r="AA618" s="1">
        <v>125.8</v>
      </c>
      <c r="AB618" s="1">
        <v>136.69</v>
      </c>
      <c r="AE618" s="1">
        <v>145.01</v>
      </c>
      <c r="AF618" s="1">
        <v>133.74</v>
      </c>
      <c r="AG618" s="1">
        <v>120.29</v>
      </c>
      <c r="AI618" s="1">
        <v>7</v>
      </c>
      <c r="AN618" s="1">
        <v>3038.39</v>
      </c>
      <c r="AP618" s="1">
        <v>2595</v>
      </c>
      <c r="AQ618" s="1">
        <v>2631.21</v>
      </c>
      <c r="AR618" s="1">
        <v>2993.15</v>
      </c>
      <c r="AS618" s="1">
        <v>2605.96</v>
      </c>
      <c r="AT618" s="1">
        <v>2888.77</v>
      </c>
      <c r="AU618" s="1">
        <v>2556.7199999999998</v>
      </c>
      <c r="AV618" s="1">
        <v>30</v>
      </c>
      <c r="AW618" s="1">
        <v>2772.18</v>
      </c>
      <c r="AX618" s="1">
        <v>123.86</v>
      </c>
      <c r="AY618" s="1">
        <v>2804.94</v>
      </c>
      <c r="AZ618" s="1">
        <v>2903.93</v>
      </c>
      <c r="BA618" s="1">
        <v>125.01</v>
      </c>
      <c r="BB618" s="1">
        <v>140.41999999999999</v>
      </c>
      <c r="BC618" s="1">
        <v>135.19</v>
      </c>
      <c r="BD618" s="1">
        <v>134.79</v>
      </c>
      <c r="BE618" s="1">
        <v>133.69999999999999</v>
      </c>
      <c r="BF618" s="1">
        <v>134.28</v>
      </c>
      <c r="BG618" s="1">
        <v>146.22</v>
      </c>
      <c r="BH618" s="1">
        <v>126.82</v>
      </c>
      <c r="BI618" s="1">
        <v>134.93</v>
      </c>
      <c r="BJ618" s="1">
        <v>140.97999999999999</v>
      </c>
      <c r="BL618" s="1">
        <v>119.45</v>
      </c>
      <c r="BN618" s="1">
        <v>117.4</v>
      </c>
    </row>
    <row r="619" spans="1:66" x14ac:dyDescent="0.3">
      <c r="A619" s="2"/>
      <c r="C619" s="14" t="str">
        <f t="shared" si="10"/>
        <v>202311</v>
      </c>
      <c r="D619" s="3">
        <v>45238</v>
      </c>
      <c r="E619" s="21">
        <v>2501.33</v>
      </c>
      <c r="F619" s="21">
        <v>2423.7800000000002</v>
      </c>
      <c r="G619" s="21">
        <v>2433</v>
      </c>
      <c r="H619" s="21">
        <v>2462.0700000000002</v>
      </c>
      <c r="I619" s="21">
        <v>2368.16</v>
      </c>
      <c r="J619" s="21">
        <v>2443.7399999999998</v>
      </c>
      <c r="K619" s="21">
        <v>2370.69</v>
      </c>
      <c r="L619" s="21">
        <v>2319.23</v>
      </c>
      <c r="M619" s="21"/>
      <c r="N619" s="21">
        <v>2287.3200000000002</v>
      </c>
      <c r="O619" s="21">
        <v>2427.62</v>
      </c>
      <c r="P619" s="21">
        <v>2403.66</v>
      </c>
      <c r="Q619" s="21">
        <v>5147.5600000000004</v>
      </c>
      <c r="R619" s="20">
        <v>122.65</v>
      </c>
      <c r="S619" s="20">
        <v>112.53</v>
      </c>
      <c r="T619" s="21">
        <v>128.5</v>
      </c>
      <c r="V619" s="1">
        <v>117.04</v>
      </c>
      <c r="W619" s="1">
        <v>130.72999999999999</v>
      </c>
      <c r="X619" s="1">
        <v>137.44999999999999</v>
      </c>
      <c r="Y619" s="1">
        <v>126.82</v>
      </c>
      <c r="Z619" s="1">
        <v>127.59</v>
      </c>
      <c r="AA619" s="1">
        <v>124.94</v>
      </c>
      <c r="AB619" s="1">
        <v>136.94</v>
      </c>
      <c r="AE619" s="1">
        <v>145</v>
      </c>
      <c r="AF619" s="1">
        <v>133.54</v>
      </c>
      <c r="AG619" s="1">
        <v>121.12</v>
      </c>
      <c r="AI619" s="1">
        <v>7</v>
      </c>
      <c r="AN619" s="1">
        <v>3004.42</v>
      </c>
      <c r="AP619" s="1">
        <v>2595</v>
      </c>
      <c r="AQ619" s="1">
        <v>2631.21</v>
      </c>
      <c r="AR619" s="1">
        <v>3030.18</v>
      </c>
      <c r="AS619" s="1">
        <v>2605.96</v>
      </c>
      <c r="AT619" s="1">
        <v>2888.77</v>
      </c>
      <c r="AU619" s="1">
        <v>2651.41</v>
      </c>
      <c r="AV619" s="1">
        <v>30</v>
      </c>
      <c r="AW619" s="1">
        <v>2772.18</v>
      </c>
      <c r="AX619" s="1">
        <v>121.06</v>
      </c>
      <c r="AY619" s="1">
        <v>2804.94</v>
      </c>
      <c r="AZ619" s="1">
        <v>2903.93</v>
      </c>
      <c r="BA619" s="1">
        <v>125.01</v>
      </c>
      <c r="BB619" s="1">
        <v>140.71</v>
      </c>
      <c r="BC619" s="1">
        <v>136.94</v>
      </c>
      <c r="BD619" s="1">
        <v>133.86000000000001</v>
      </c>
      <c r="BE619" s="1">
        <v>130.41</v>
      </c>
      <c r="BF619" s="1">
        <v>134.6</v>
      </c>
      <c r="BG619" s="1">
        <v>146.22</v>
      </c>
      <c r="BH619" s="1">
        <v>126.82</v>
      </c>
      <c r="BI619" s="1">
        <v>134.44</v>
      </c>
      <c r="BL619" s="1">
        <v>116.94</v>
      </c>
      <c r="BN619" s="1">
        <v>117.4</v>
      </c>
    </row>
    <row r="620" spans="1:66" x14ac:dyDescent="0.3">
      <c r="A620" s="2"/>
      <c r="C620" s="14" t="str">
        <f t="shared" si="10"/>
        <v>202311</v>
      </c>
      <c r="D620" s="3">
        <v>45237</v>
      </c>
      <c r="E620" s="21">
        <v>2475.81</v>
      </c>
      <c r="F620" s="21">
        <v>2376.08</v>
      </c>
      <c r="G620" s="21">
        <v>2396.6999999999998</v>
      </c>
      <c r="H620" s="21">
        <v>2408.56</v>
      </c>
      <c r="I620" s="21">
        <v>2364.19</v>
      </c>
      <c r="J620" s="21">
        <v>2412.56</v>
      </c>
      <c r="K620" s="21"/>
      <c r="L620" s="21">
        <v>2286.23</v>
      </c>
      <c r="M620" s="21"/>
      <c r="N620" s="21">
        <v>2281.52</v>
      </c>
      <c r="O620" s="21">
        <v>2374.27</v>
      </c>
      <c r="P620" s="21"/>
      <c r="Q620" s="21">
        <v>5206.3</v>
      </c>
      <c r="R620" s="20">
        <v>124.06</v>
      </c>
      <c r="S620" s="20">
        <v>113.87</v>
      </c>
      <c r="T620" s="21">
        <v>127.87</v>
      </c>
      <c r="V620" s="1">
        <v>116.61</v>
      </c>
      <c r="W620" s="1">
        <v>128.97</v>
      </c>
      <c r="X620" s="1">
        <v>135.41999999999999</v>
      </c>
      <c r="Y620" s="1">
        <v>125.01</v>
      </c>
      <c r="Z620" s="1">
        <v>125.84</v>
      </c>
      <c r="AA620" s="1">
        <v>124.81</v>
      </c>
      <c r="AB620" s="1">
        <v>135.80000000000001</v>
      </c>
      <c r="AE620" s="1">
        <v>143.54</v>
      </c>
      <c r="AF620" s="1">
        <v>132.86000000000001</v>
      </c>
      <c r="AG620" s="1">
        <v>121.04</v>
      </c>
      <c r="AI620" s="1">
        <v>7</v>
      </c>
      <c r="AN620" s="1">
        <v>2877.66</v>
      </c>
      <c r="AP620" s="1">
        <v>2595</v>
      </c>
      <c r="AQ620" s="1">
        <v>2566.8200000000002</v>
      </c>
      <c r="AR620" s="1">
        <v>3030.18</v>
      </c>
      <c r="AS620" s="1">
        <v>2605.96</v>
      </c>
      <c r="AT620" s="1">
        <v>2888.77</v>
      </c>
      <c r="AU620" s="1">
        <v>2545.35</v>
      </c>
      <c r="AW620" s="1">
        <v>2795.34</v>
      </c>
      <c r="AX620" s="1">
        <v>122.82</v>
      </c>
      <c r="AY620" s="1">
        <v>2804.94</v>
      </c>
      <c r="AZ620" s="1">
        <v>2903.93</v>
      </c>
      <c r="BA620" s="1">
        <v>127.23</v>
      </c>
      <c r="BB620" s="1">
        <v>141.33000000000001</v>
      </c>
      <c r="BC620" s="1">
        <v>134.62</v>
      </c>
      <c r="BD620" s="1">
        <v>133.51</v>
      </c>
      <c r="BE620" s="1">
        <v>132.94999999999999</v>
      </c>
      <c r="BF620" s="1">
        <v>135.9</v>
      </c>
      <c r="BG620" s="1">
        <v>145.51</v>
      </c>
      <c r="BH620" s="1">
        <v>126.32</v>
      </c>
      <c r="BI620" s="1">
        <v>134.1</v>
      </c>
      <c r="BL620" s="1">
        <v>116.14</v>
      </c>
      <c r="BN620" s="1">
        <v>116.08</v>
      </c>
    </row>
    <row r="621" spans="1:66" x14ac:dyDescent="0.3">
      <c r="A621" s="2"/>
      <c r="C621" s="14" t="str">
        <f t="shared" si="10"/>
        <v>202311</v>
      </c>
      <c r="D621" s="3">
        <v>45236</v>
      </c>
      <c r="E621" s="21">
        <v>2458.77</v>
      </c>
      <c r="F621" s="21">
        <v>2386.8000000000002</v>
      </c>
      <c r="G621" s="21">
        <v>2408.25</v>
      </c>
      <c r="H621" s="21">
        <v>2408.56</v>
      </c>
      <c r="I621" s="21">
        <v>2364.19</v>
      </c>
      <c r="J621" s="21">
        <v>2399.36</v>
      </c>
      <c r="K621" s="21"/>
      <c r="L621" s="21">
        <v>2286.23</v>
      </c>
      <c r="M621" s="21"/>
      <c r="N621" s="21">
        <v>2273.8000000000002</v>
      </c>
      <c r="O621" s="21">
        <v>2363.89</v>
      </c>
      <c r="P621" s="21"/>
      <c r="Q621" s="21">
        <v>5206.3</v>
      </c>
      <c r="R621" s="20">
        <v>124.06</v>
      </c>
      <c r="S621" s="20">
        <v>113.54</v>
      </c>
      <c r="T621" s="21">
        <v>126.83</v>
      </c>
      <c r="V621" s="1">
        <v>116.61</v>
      </c>
      <c r="W621" s="1">
        <v>127.17</v>
      </c>
      <c r="X621" s="1">
        <v>133.66999999999999</v>
      </c>
      <c r="Y621" s="1">
        <v>124.76</v>
      </c>
      <c r="Z621" s="1">
        <v>124.56</v>
      </c>
      <c r="AA621" s="1">
        <v>124.81</v>
      </c>
      <c r="AB621" s="1">
        <v>134.22</v>
      </c>
      <c r="AE621" s="1">
        <v>143.01</v>
      </c>
      <c r="AF621" s="1">
        <v>131.68</v>
      </c>
      <c r="AG621" s="1">
        <v>120.47</v>
      </c>
      <c r="AI621" s="1">
        <v>7</v>
      </c>
      <c r="AN621" s="1">
        <v>2784.53</v>
      </c>
      <c r="AS621" s="1">
        <v>2818.07</v>
      </c>
      <c r="AT621" s="1">
        <v>3143.81</v>
      </c>
      <c r="AU621" s="1">
        <v>2556.7199999999998</v>
      </c>
      <c r="AW621" s="1">
        <v>2722.11</v>
      </c>
      <c r="AX621" s="1">
        <v>121.04</v>
      </c>
      <c r="AY621" s="1">
        <v>2754.66</v>
      </c>
      <c r="AZ621" s="1">
        <v>2903.93</v>
      </c>
      <c r="BA621" s="1">
        <v>127.01</v>
      </c>
      <c r="BB621" s="1">
        <v>140.78</v>
      </c>
      <c r="BC621" s="1">
        <v>135.44</v>
      </c>
      <c r="BD621" s="1">
        <v>134.22</v>
      </c>
      <c r="BE621" s="1">
        <v>131.51</v>
      </c>
      <c r="BF621" s="1">
        <v>134.83000000000001</v>
      </c>
      <c r="BG621" s="1">
        <v>144.57</v>
      </c>
      <c r="BH621" s="1">
        <v>123.6</v>
      </c>
      <c r="BI621" s="1">
        <v>133.11000000000001</v>
      </c>
      <c r="BK621" s="1">
        <v>116.17</v>
      </c>
      <c r="BL621" s="1">
        <v>115.74</v>
      </c>
      <c r="BN621" s="1">
        <v>114.76</v>
      </c>
    </row>
    <row r="622" spans="1:66" x14ac:dyDescent="0.3">
      <c r="A622" s="2"/>
      <c r="C622" s="14" t="str">
        <f t="shared" si="10"/>
        <v>202311</v>
      </c>
      <c r="D622" s="3">
        <v>45233</v>
      </c>
      <c r="E622" s="21">
        <v>2460.9</v>
      </c>
      <c r="F622" s="21">
        <v>2375.15</v>
      </c>
      <c r="G622" s="21">
        <v>2410.7800000000002</v>
      </c>
      <c r="H622" s="21">
        <v>2136.11</v>
      </c>
      <c r="I622" s="21">
        <v>2347.44</v>
      </c>
      <c r="J622" s="21">
        <v>2381.08</v>
      </c>
      <c r="K622" s="21"/>
      <c r="L622" s="21">
        <v>2282.2600000000002</v>
      </c>
      <c r="M622" s="21"/>
      <c r="N622" s="21">
        <v>2262.1</v>
      </c>
      <c r="O622" s="21">
        <v>2319.66</v>
      </c>
      <c r="P622" s="21"/>
      <c r="Q622" s="21">
        <v>5185.26</v>
      </c>
      <c r="R622" s="20">
        <v>121.39</v>
      </c>
      <c r="S622" s="20">
        <v>111.52</v>
      </c>
      <c r="T622" s="21">
        <v>124.08</v>
      </c>
      <c r="V622" s="1">
        <v>115.82</v>
      </c>
      <c r="W622" s="1">
        <v>126.97</v>
      </c>
      <c r="X622" s="1">
        <v>133.19</v>
      </c>
      <c r="Y622" s="1">
        <v>123.67</v>
      </c>
      <c r="Z622" s="1">
        <v>123.95</v>
      </c>
      <c r="AA622" s="1">
        <v>122.9</v>
      </c>
      <c r="AB622" s="1">
        <v>133.44999999999999</v>
      </c>
      <c r="AE622" s="1">
        <v>142.81</v>
      </c>
      <c r="AF622" s="1">
        <v>132.82</v>
      </c>
      <c r="AG622" s="1">
        <v>119.13</v>
      </c>
      <c r="AI622" s="1">
        <v>7</v>
      </c>
      <c r="AN622" s="1">
        <v>2785.47</v>
      </c>
      <c r="AP622" s="1">
        <v>2730</v>
      </c>
      <c r="AQ622" s="1">
        <v>2667.6</v>
      </c>
      <c r="AR622" s="1">
        <v>2619.09</v>
      </c>
      <c r="AS622" s="1">
        <v>3031.36</v>
      </c>
      <c r="AT622" s="1">
        <v>3145.04</v>
      </c>
      <c r="AU622" s="1">
        <v>2557.71</v>
      </c>
      <c r="AW622" s="1">
        <v>2476.52</v>
      </c>
      <c r="AY622" s="1">
        <v>2755.73</v>
      </c>
      <c r="AZ622" s="1">
        <v>2905.05</v>
      </c>
      <c r="BA622" s="1">
        <v>125.14</v>
      </c>
      <c r="BB622" s="1">
        <v>139.35</v>
      </c>
      <c r="BC622" s="1">
        <v>134.53</v>
      </c>
      <c r="BD622" s="1">
        <v>135.12</v>
      </c>
      <c r="BE622" s="1">
        <v>130.05000000000001</v>
      </c>
      <c r="BF622" s="1">
        <v>129.84</v>
      </c>
      <c r="BG622" s="1">
        <v>144.55000000000001</v>
      </c>
      <c r="BH622" s="1">
        <v>123.08</v>
      </c>
      <c r="BI622" s="1">
        <v>131.76</v>
      </c>
      <c r="BK622" s="1">
        <v>116.38</v>
      </c>
      <c r="BL622" s="1">
        <v>115.53</v>
      </c>
      <c r="BN622" s="1">
        <v>114.73</v>
      </c>
    </row>
    <row r="623" spans="1:66" x14ac:dyDescent="0.3">
      <c r="A623" s="2"/>
      <c r="C623" s="14" t="str">
        <f t="shared" si="10"/>
        <v>202311</v>
      </c>
      <c r="D623" s="3">
        <v>45231</v>
      </c>
      <c r="E623" s="21">
        <v>2468</v>
      </c>
      <c r="F623" s="21">
        <v>2375.15</v>
      </c>
      <c r="G623" s="21">
        <v>2420.67</v>
      </c>
      <c r="H623" s="21">
        <v>2418.56</v>
      </c>
      <c r="I623" s="21">
        <v>2347.44</v>
      </c>
      <c r="J623" s="21">
        <v>2381.35</v>
      </c>
      <c r="K623" s="21"/>
      <c r="L623" s="21">
        <v>2282.52</v>
      </c>
      <c r="M623" s="21"/>
      <c r="N623" s="21">
        <v>2259.02</v>
      </c>
      <c r="O623" s="21">
        <v>2350.5700000000002</v>
      </c>
      <c r="P623" s="21"/>
      <c r="Q623" s="21">
        <v>5266.67</v>
      </c>
      <c r="R623" s="20">
        <v>123.22</v>
      </c>
      <c r="S623" s="20">
        <v>111.52</v>
      </c>
      <c r="T623" s="21">
        <v>124.88</v>
      </c>
      <c r="V623" s="1">
        <v>115.82</v>
      </c>
      <c r="W623" s="1">
        <v>127.07</v>
      </c>
      <c r="X623" s="1">
        <v>133.41999999999999</v>
      </c>
      <c r="Y623" s="1">
        <v>123.81</v>
      </c>
      <c r="Z623" s="1">
        <v>123.94</v>
      </c>
      <c r="AA623" s="1">
        <v>123.67</v>
      </c>
      <c r="AB623" s="1">
        <v>133.52000000000001</v>
      </c>
      <c r="AE623" s="1">
        <v>142.47999999999999</v>
      </c>
      <c r="AF623" s="1">
        <v>130.94</v>
      </c>
      <c r="AG623" s="1">
        <v>119.07</v>
      </c>
      <c r="AI623" s="1">
        <v>7</v>
      </c>
      <c r="AN623" s="1">
        <v>2867.43</v>
      </c>
      <c r="AP623" s="1">
        <v>2730</v>
      </c>
      <c r="AQ623" s="1">
        <v>2667.6</v>
      </c>
      <c r="AR623" s="1">
        <v>2619.09</v>
      </c>
      <c r="AS623" s="1">
        <v>3074.3</v>
      </c>
      <c r="AT623" s="1">
        <v>3084.75</v>
      </c>
      <c r="AU623" s="1">
        <v>2597.88</v>
      </c>
      <c r="AW623" s="1">
        <v>2476.52</v>
      </c>
      <c r="AY623" s="1">
        <v>2771.67</v>
      </c>
      <c r="AZ623" s="1">
        <v>2905.05</v>
      </c>
      <c r="BA623" s="1">
        <v>125.06</v>
      </c>
      <c r="BB623" s="1">
        <v>138.97</v>
      </c>
      <c r="BC623" s="1">
        <v>134.80000000000001</v>
      </c>
      <c r="BD623" s="1">
        <v>133.24</v>
      </c>
      <c r="BE623" s="1">
        <v>131.94999999999999</v>
      </c>
      <c r="BF623" s="1">
        <v>132.15</v>
      </c>
      <c r="BG623" s="1">
        <v>144.35</v>
      </c>
      <c r="BH623" s="1">
        <v>123.08</v>
      </c>
      <c r="BI623" s="1">
        <v>133.26</v>
      </c>
      <c r="BK623" s="1">
        <v>117.04</v>
      </c>
      <c r="BL623" s="1">
        <v>115.53</v>
      </c>
      <c r="BN623" s="1">
        <v>114.73</v>
      </c>
    </row>
    <row r="624" spans="1:66" x14ac:dyDescent="0.3">
      <c r="A624" s="2"/>
      <c r="C624" s="14" t="str">
        <f t="shared" si="10"/>
        <v>202310</v>
      </c>
      <c r="D624" s="3">
        <v>45230</v>
      </c>
      <c r="E624" s="21">
        <v>2463.73</v>
      </c>
      <c r="F624" s="21">
        <v>2375.15</v>
      </c>
      <c r="G624" s="21">
        <v>2420.67</v>
      </c>
      <c r="H624" s="21">
        <v>2334.7800000000002</v>
      </c>
      <c r="I624" s="21">
        <v>2347.44</v>
      </c>
      <c r="J624" s="21">
        <v>2381.08</v>
      </c>
      <c r="K624" s="21"/>
      <c r="L624" s="21">
        <v>2288.86</v>
      </c>
      <c r="M624" s="21"/>
      <c r="N624" s="21">
        <v>2255.5300000000002</v>
      </c>
      <c r="O624" s="21">
        <v>2342.48</v>
      </c>
      <c r="P624" s="21"/>
      <c r="Q624" s="21">
        <v>5279.17</v>
      </c>
      <c r="R624" s="20">
        <v>124.88</v>
      </c>
      <c r="S624" s="20">
        <v>111.92</v>
      </c>
      <c r="T624" s="21">
        <v>125.48</v>
      </c>
      <c r="V624" s="1">
        <v>114.71</v>
      </c>
      <c r="W624" s="1">
        <v>127.17</v>
      </c>
      <c r="X624" s="1">
        <v>133.9</v>
      </c>
      <c r="Y624" s="1">
        <v>124.15</v>
      </c>
      <c r="Z624" s="1">
        <v>124.6</v>
      </c>
      <c r="AA624" s="1">
        <v>123.93</v>
      </c>
      <c r="AB624" s="1">
        <v>133.52000000000001</v>
      </c>
      <c r="AE624" s="1">
        <v>142.46</v>
      </c>
      <c r="AF624" s="1">
        <v>132.54</v>
      </c>
      <c r="AG624" s="1">
        <v>119.33</v>
      </c>
      <c r="AI624" s="1">
        <v>7</v>
      </c>
      <c r="AN624" s="1">
        <v>3115.38</v>
      </c>
      <c r="AP624" s="1">
        <v>2730</v>
      </c>
      <c r="AQ624" s="1">
        <v>2667.6</v>
      </c>
      <c r="AR624" s="1">
        <v>2619.09</v>
      </c>
      <c r="AS624" s="1">
        <v>3074.3</v>
      </c>
      <c r="AT624" s="1">
        <v>3084.75</v>
      </c>
      <c r="AU624" s="1">
        <v>2597.88</v>
      </c>
      <c r="AW624" s="1">
        <v>2516.81</v>
      </c>
      <c r="AY624" s="1">
        <v>2771.67</v>
      </c>
      <c r="AZ624" s="1">
        <v>2905.05</v>
      </c>
      <c r="BA624" s="1">
        <v>125.13</v>
      </c>
      <c r="BB624" s="1">
        <v>139.97</v>
      </c>
      <c r="BC624" s="1">
        <v>135.13999999999999</v>
      </c>
      <c r="BD624" s="1">
        <v>134.44</v>
      </c>
      <c r="BE624" s="1">
        <v>131.65</v>
      </c>
      <c r="BF624" s="1">
        <v>131.59</v>
      </c>
      <c r="BG624" s="1">
        <v>143</v>
      </c>
      <c r="BH624" s="1">
        <v>123.08</v>
      </c>
      <c r="BI624" s="1">
        <v>132.93</v>
      </c>
      <c r="BK624" s="1">
        <v>119.03</v>
      </c>
      <c r="BL624" s="1">
        <v>115.53</v>
      </c>
      <c r="BN624" s="1">
        <v>114.73</v>
      </c>
    </row>
    <row r="625" spans="1:66" x14ac:dyDescent="0.3">
      <c r="A625" s="2"/>
      <c r="C625" s="14" t="str">
        <f t="shared" si="10"/>
        <v>202310</v>
      </c>
      <c r="D625" s="3">
        <v>45229</v>
      </c>
      <c r="E625" s="21">
        <v>2473.67</v>
      </c>
      <c r="F625" s="21">
        <v>2375.15</v>
      </c>
      <c r="G625" s="21">
        <v>2420.67</v>
      </c>
      <c r="H625" s="21">
        <v>2334.7800000000002</v>
      </c>
      <c r="I625" s="21">
        <v>2347.44</v>
      </c>
      <c r="J625" s="21">
        <v>2381.89</v>
      </c>
      <c r="K625" s="21"/>
      <c r="L625" s="21">
        <v>2288.86</v>
      </c>
      <c r="M625" s="21"/>
      <c r="N625" s="21">
        <v>2281.54</v>
      </c>
      <c r="O625" s="21">
        <v>2344.17</v>
      </c>
      <c r="P625" s="21"/>
      <c r="Q625" s="21">
        <v>5266.8</v>
      </c>
      <c r="R625" s="20">
        <v>122.72</v>
      </c>
      <c r="S625" s="20">
        <v>110.83</v>
      </c>
      <c r="T625" s="21">
        <v>124.83</v>
      </c>
      <c r="V625" s="1">
        <v>114.71</v>
      </c>
      <c r="W625" s="1">
        <v>127</v>
      </c>
      <c r="X625" s="1">
        <v>133.41999999999999</v>
      </c>
      <c r="Y625" s="1">
        <v>123.82</v>
      </c>
      <c r="Z625" s="1">
        <v>124.06</v>
      </c>
      <c r="AA625" s="1">
        <v>123.33</v>
      </c>
      <c r="AB625" s="1">
        <v>133.52000000000001</v>
      </c>
      <c r="AE625" s="1">
        <v>142.44</v>
      </c>
      <c r="AF625" s="1">
        <v>131.19</v>
      </c>
      <c r="AG625" s="1">
        <v>117.8</v>
      </c>
      <c r="AN625" s="1">
        <v>3031.36</v>
      </c>
      <c r="AP625" s="1">
        <v>2730</v>
      </c>
      <c r="AQ625" s="1">
        <v>2728.22</v>
      </c>
      <c r="AR625" s="1">
        <v>2619.09</v>
      </c>
      <c r="AS625" s="1">
        <v>3088.62</v>
      </c>
      <c r="AT625" s="1">
        <v>3063.45</v>
      </c>
      <c r="AU625" s="1">
        <v>2557.71</v>
      </c>
      <c r="AW625" s="1">
        <v>2532.88</v>
      </c>
      <c r="AX625" s="1">
        <v>123.61</v>
      </c>
      <c r="AY625" s="1">
        <v>2824.22</v>
      </c>
      <c r="AZ625" s="1">
        <v>2667.6</v>
      </c>
      <c r="BA625" s="1">
        <v>125.09</v>
      </c>
      <c r="BB625" s="1">
        <v>140.30000000000001</v>
      </c>
      <c r="BC625" s="1">
        <v>134.91</v>
      </c>
      <c r="BD625" s="1">
        <v>133.96</v>
      </c>
      <c r="BE625" s="1">
        <v>131.46</v>
      </c>
      <c r="BF625" s="1">
        <v>132.21</v>
      </c>
      <c r="BG625" s="1">
        <v>142.34</v>
      </c>
      <c r="BH625" s="1">
        <v>123.08</v>
      </c>
      <c r="BI625" s="1">
        <v>132.43</v>
      </c>
      <c r="BK625" s="1">
        <v>119.03</v>
      </c>
      <c r="BL625" s="1">
        <v>115.33</v>
      </c>
      <c r="BN625" s="1">
        <v>114.73</v>
      </c>
    </row>
    <row r="626" spans="1:66" x14ac:dyDescent="0.3">
      <c r="A626" s="2"/>
      <c r="C626" s="14" t="str">
        <f t="shared" si="10"/>
        <v>202310</v>
      </c>
      <c r="D626" s="3">
        <v>45226</v>
      </c>
      <c r="E626" s="21">
        <v>2474.31</v>
      </c>
      <c r="F626" s="21">
        <v>2375.15</v>
      </c>
      <c r="G626" s="21">
        <v>2394.94</v>
      </c>
      <c r="H626" s="21">
        <v>2421.6999999999998</v>
      </c>
      <c r="I626" s="21">
        <v>2355.36</v>
      </c>
      <c r="J626" s="21">
        <v>2396.94</v>
      </c>
      <c r="K626" s="21">
        <v>2241.37</v>
      </c>
      <c r="L626" s="21">
        <v>2292.16</v>
      </c>
      <c r="M626" s="21"/>
      <c r="N626" s="21">
        <v>2356.6999999999998</v>
      </c>
      <c r="O626" s="21">
        <v>2368.8000000000002</v>
      </c>
      <c r="P626" s="21">
        <v>2386.9699999999998</v>
      </c>
      <c r="Q626" s="21">
        <v>5204.3</v>
      </c>
      <c r="R626" s="20">
        <v>121.14</v>
      </c>
      <c r="S626" s="20">
        <v>110.83</v>
      </c>
      <c r="T626" s="21">
        <v>124.64</v>
      </c>
      <c r="V626" s="1">
        <v>115.59</v>
      </c>
      <c r="W626" s="1">
        <v>127.2</v>
      </c>
      <c r="X626" s="1">
        <v>133.54</v>
      </c>
      <c r="Y626" s="1">
        <v>124.1</v>
      </c>
      <c r="Z626" s="1">
        <v>124.14</v>
      </c>
      <c r="AA626" s="1">
        <v>122.82</v>
      </c>
      <c r="AB626" s="1">
        <v>133.52000000000001</v>
      </c>
      <c r="AE626" s="1">
        <v>141.54</v>
      </c>
      <c r="AF626" s="1">
        <v>130.52000000000001</v>
      </c>
      <c r="AG626" s="1">
        <v>118</v>
      </c>
      <c r="AN626" s="1">
        <v>3031.36</v>
      </c>
      <c r="AQ626" s="1">
        <v>2788.85</v>
      </c>
      <c r="AS626" s="1">
        <v>2990.94</v>
      </c>
      <c r="AT626" s="1">
        <v>3063.45</v>
      </c>
      <c r="AU626" s="1">
        <v>2557.71</v>
      </c>
      <c r="AW626" s="1">
        <v>2701.95</v>
      </c>
      <c r="AX626" s="1">
        <v>123.44</v>
      </c>
      <c r="AY626" s="1">
        <v>2824.22</v>
      </c>
      <c r="AZ626" s="1">
        <v>2667.6</v>
      </c>
      <c r="BA626" s="1">
        <v>125.04</v>
      </c>
      <c r="BB626" s="1">
        <v>139.47</v>
      </c>
      <c r="BC626" s="1">
        <v>133.75</v>
      </c>
      <c r="BD626" s="1">
        <v>132.28</v>
      </c>
      <c r="BE626" s="1">
        <v>129.47999999999999</v>
      </c>
      <c r="BF626" s="1">
        <v>131.53</v>
      </c>
      <c r="BG626" s="1">
        <v>142.16999999999999</v>
      </c>
      <c r="BH626" s="1">
        <v>123.08</v>
      </c>
      <c r="BI626" s="1">
        <v>132.43</v>
      </c>
      <c r="BK626" s="1">
        <v>119.03</v>
      </c>
      <c r="BL626" s="1">
        <v>115.33</v>
      </c>
      <c r="BN626" s="1">
        <v>114.73</v>
      </c>
    </row>
    <row r="627" spans="1:66" x14ac:dyDescent="0.3">
      <c r="A627" s="2"/>
      <c r="C627" s="14" t="str">
        <f t="shared" si="10"/>
        <v>202310</v>
      </c>
      <c r="D627" s="3">
        <v>45225</v>
      </c>
      <c r="E627" s="21">
        <v>2452.4499999999998</v>
      </c>
      <c r="F627" s="21">
        <v>2378.12</v>
      </c>
      <c r="G627" s="21">
        <v>2394.94</v>
      </c>
      <c r="H627" s="21">
        <v>2401.89</v>
      </c>
      <c r="I627" s="21">
        <v>2345.46</v>
      </c>
      <c r="J627" s="21">
        <v>2395.73</v>
      </c>
      <c r="K627" s="21">
        <v>2254.86</v>
      </c>
      <c r="L627" s="21">
        <v>2232.0700000000002</v>
      </c>
      <c r="M627" s="21"/>
      <c r="N627" s="21">
        <v>2381.44</v>
      </c>
      <c r="O627" s="21">
        <v>2358.75</v>
      </c>
      <c r="P627" s="21">
        <v>2389.7399999999998</v>
      </c>
      <c r="Q627" s="21">
        <v>5229.04</v>
      </c>
      <c r="R627" s="20">
        <v>121.14</v>
      </c>
      <c r="S627" s="20">
        <v>110.83</v>
      </c>
      <c r="T627" s="21">
        <v>124.51</v>
      </c>
      <c r="V627" s="1">
        <v>115.67</v>
      </c>
      <c r="W627" s="1">
        <v>127.31</v>
      </c>
      <c r="X627" s="1">
        <v>133.41999999999999</v>
      </c>
      <c r="Y627" s="1">
        <v>124.37</v>
      </c>
      <c r="Z627" s="1">
        <v>124.59</v>
      </c>
      <c r="AA627" s="1">
        <v>123.11</v>
      </c>
      <c r="AB627" s="1">
        <v>133.52000000000001</v>
      </c>
      <c r="AE627" s="1">
        <v>141.88999999999999</v>
      </c>
      <c r="AF627" s="1">
        <v>130.28</v>
      </c>
      <c r="AG627" s="1">
        <v>117.98</v>
      </c>
      <c r="AN627" s="1">
        <v>3031.36</v>
      </c>
      <c r="AQ627" s="1">
        <v>2788.85</v>
      </c>
      <c r="AS627" s="1">
        <v>2990.94</v>
      </c>
      <c r="AT627" s="1">
        <v>3229.7</v>
      </c>
      <c r="AU627" s="1">
        <v>2557.71</v>
      </c>
      <c r="AW627" s="1">
        <v>2701.95</v>
      </c>
      <c r="AX627" s="1">
        <v>122.95</v>
      </c>
      <c r="AY627" s="1">
        <v>2835.16</v>
      </c>
      <c r="AZ627" s="1">
        <v>2667.6</v>
      </c>
      <c r="BA627" s="1">
        <v>125.69</v>
      </c>
      <c r="BB627" s="1">
        <v>139.37</v>
      </c>
      <c r="BC627" s="1">
        <v>134.25</v>
      </c>
      <c r="BD627" s="1">
        <v>132.46</v>
      </c>
      <c r="BE627" s="1">
        <v>129.26</v>
      </c>
      <c r="BF627" s="1">
        <v>131.52000000000001</v>
      </c>
      <c r="BG627" s="1">
        <v>142.01</v>
      </c>
      <c r="BH627" s="1">
        <v>123.83</v>
      </c>
      <c r="BI627" s="1">
        <v>132.93</v>
      </c>
      <c r="BK627" s="1">
        <v>118.7</v>
      </c>
      <c r="BL627" s="1">
        <v>115.73</v>
      </c>
      <c r="BN627" s="1">
        <v>115.06</v>
      </c>
    </row>
    <row r="628" spans="1:66" x14ac:dyDescent="0.3">
      <c r="A628" s="2"/>
      <c r="C628" s="14" t="str">
        <f t="shared" si="10"/>
        <v>202310</v>
      </c>
      <c r="D628" s="3">
        <v>45224</v>
      </c>
      <c r="E628" s="21">
        <v>2446.0100000000002</v>
      </c>
      <c r="F628" s="21">
        <v>2344.63</v>
      </c>
      <c r="G628" s="21">
        <v>2394.94</v>
      </c>
      <c r="H628" s="21">
        <v>2327.5</v>
      </c>
      <c r="I628" s="21">
        <v>2345.46</v>
      </c>
      <c r="J628" s="21">
        <v>2395.73</v>
      </c>
      <c r="K628" s="21">
        <v>2295.3200000000002</v>
      </c>
      <c r="L628" s="21">
        <v>2232.0700000000002</v>
      </c>
      <c r="M628" s="21">
        <v>2193.61</v>
      </c>
      <c r="N628" s="21">
        <v>2276.08</v>
      </c>
      <c r="O628" s="21">
        <v>2338.6999999999998</v>
      </c>
      <c r="P628" s="21">
        <v>2374.33</v>
      </c>
      <c r="Q628" s="21">
        <v>5191.93</v>
      </c>
      <c r="R628" s="20">
        <v>120.64</v>
      </c>
      <c r="S628" s="20">
        <v>110.72</v>
      </c>
      <c r="T628" s="21">
        <v>124.49</v>
      </c>
      <c r="V628" s="1">
        <v>113.93</v>
      </c>
      <c r="W628" s="1">
        <v>127.46</v>
      </c>
      <c r="X628" s="1">
        <v>133.77000000000001</v>
      </c>
      <c r="Y628" s="1">
        <v>123.81</v>
      </c>
      <c r="Z628" s="1">
        <v>123.95</v>
      </c>
      <c r="AA628" s="1">
        <v>122.61</v>
      </c>
      <c r="AB628" s="1">
        <v>133.52000000000001</v>
      </c>
      <c r="AE628" s="1">
        <v>142.94</v>
      </c>
      <c r="AF628" s="1">
        <v>130.08000000000001</v>
      </c>
      <c r="AG628" s="1">
        <v>116.51</v>
      </c>
      <c r="AN628" s="1">
        <v>3152.61</v>
      </c>
      <c r="AP628" s="1">
        <v>2920</v>
      </c>
      <c r="AQ628" s="1">
        <v>2788.85</v>
      </c>
      <c r="AS628" s="1">
        <v>2887.37</v>
      </c>
      <c r="AT628" s="1">
        <v>3282.8</v>
      </c>
      <c r="AU628" s="1">
        <v>2557.71</v>
      </c>
      <c r="AW628" s="1">
        <v>2701.95</v>
      </c>
      <c r="AX628" s="1">
        <v>121.46</v>
      </c>
      <c r="AY628" s="1">
        <v>2838.81</v>
      </c>
      <c r="AZ628" s="1">
        <v>2667.6</v>
      </c>
      <c r="BA628" s="1">
        <v>126.19</v>
      </c>
      <c r="BB628" s="1">
        <v>139.57</v>
      </c>
      <c r="BC628" s="1">
        <v>133.31</v>
      </c>
      <c r="BD628" s="1">
        <v>131.43</v>
      </c>
      <c r="BE628" s="1">
        <v>129.63</v>
      </c>
      <c r="BF628" s="1">
        <v>128.47</v>
      </c>
      <c r="BG628" s="1">
        <v>142.16</v>
      </c>
      <c r="BH628" s="1">
        <v>123.83</v>
      </c>
      <c r="BI628" s="1">
        <v>136.11000000000001</v>
      </c>
      <c r="BK628" s="1">
        <v>118.7</v>
      </c>
      <c r="BL628" s="1">
        <v>116.95</v>
      </c>
      <c r="BN628" s="1">
        <v>115.06</v>
      </c>
    </row>
    <row r="629" spans="1:66" x14ac:dyDescent="0.3">
      <c r="A629" s="2"/>
      <c r="C629" s="14" t="str">
        <f t="shared" si="10"/>
        <v>202310</v>
      </c>
      <c r="D629" s="3">
        <v>45223</v>
      </c>
      <c r="E629" s="21">
        <v>2436.0700000000002</v>
      </c>
      <c r="F629" s="21">
        <v>2321.17</v>
      </c>
      <c r="G629" s="21">
        <v>2394.94</v>
      </c>
      <c r="H629" s="21">
        <v>2350.2399999999998</v>
      </c>
      <c r="I629" s="21">
        <v>2340.5100000000002</v>
      </c>
      <c r="J629" s="21">
        <v>2391.94</v>
      </c>
      <c r="K629" s="21">
        <v>2298.6</v>
      </c>
      <c r="L629" s="21">
        <v>2258.38</v>
      </c>
      <c r="M629" s="21">
        <v>2183.71</v>
      </c>
      <c r="N629" s="21">
        <v>2245.9499999999998</v>
      </c>
      <c r="O629" s="21">
        <v>2346.6799999999998</v>
      </c>
      <c r="P629" s="21">
        <v>2343.5100000000002</v>
      </c>
      <c r="Q629" s="21">
        <v>5266.93</v>
      </c>
      <c r="R629" s="20">
        <v>120.64</v>
      </c>
      <c r="S629" s="20">
        <v>111.5</v>
      </c>
      <c r="T629" s="21">
        <v>125.07</v>
      </c>
      <c r="V629" s="1">
        <v>116.67</v>
      </c>
      <c r="W629" s="1">
        <v>127.8</v>
      </c>
      <c r="X629" s="1">
        <v>132.54</v>
      </c>
      <c r="Y629" s="1">
        <v>123.81</v>
      </c>
      <c r="Z629" s="1">
        <v>124.58</v>
      </c>
      <c r="AA629" s="1">
        <v>122.1</v>
      </c>
      <c r="AB629" s="1">
        <v>132.69</v>
      </c>
      <c r="AE629" s="1">
        <v>142.56</v>
      </c>
      <c r="AF629" s="1">
        <v>129.55000000000001</v>
      </c>
      <c r="AG629" s="1">
        <v>118.11</v>
      </c>
      <c r="AN629" s="1">
        <v>3152.61</v>
      </c>
      <c r="AP629" s="1">
        <v>2920</v>
      </c>
      <c r="AQ629" s="1">
        <v>2896.63</v>
      </c>
      <c r="AR629" s="1">
        <v>2975.78</v>
      </c>
      <c r="AS629" s="1">
        <v>2887.37</v>
      </c>
      <c r="AT629" s="1">
        <v>3282.8</v>
      </c>
      <c r="AU629" s="1">
        <v>2561.5</v>
      </c>
      <c r="AW629" s="1">
        <v>2645.37</v>
      </c>
      <c r="AX629" s="1">
        <v>121.46</v>
      </c>
      <c r="AY629" s="1">
        <v>2838.81</v>
      </c>
      <c r="AZ629" s="1">
        <v>2667.6</v>
      </c>
      <c r="BA629" s="1">
        <v>126.59</v>
      </c>
      <c r="BB629" s="1">
        <v>138.61000000000001</v>
      </c>
      <c r="BC629" s="1">
        <v>133.47999999999999</v>
      </c>
      <c r="BD629" s="1">
        <v>131.69999999999999</v>
      </c>
      <c r="BE629" s="1">
        <v>129.6</v>
      </c>
      <c r="BF629" s="1">
        <v>131.49</v>
      </c>
      <c r="BG629" s="1">
        <v>142.65</v>
      </c>
      <c r="BH629" s="1">
        <v>125.33</v>
      </c>
      <c r="BI629" s="1">
        <v>132.93</v>
      </c>
      <c r="BK629" s="1">
        <v>118.7</v>
      </c>
      <c r="BL629" s="1">
        <v>117.53</v>
      </c>
      <c r="BN629" s="1">
        <v>115.06</v>
      </c>
    </row>
    <row r="630" spans="1:66" x14ac:dyDescent="0.3">
      <c r="A630" s="2"/>
      <c r="C630" s="14" t="str">
        <f t="shared" si="10"/>
        <v>202310</v>
      </c>
      <c r="D630" s="3">
        <v>45222</v>
      </c>
      <c r="E630" s="21">
        <v>2448.85</v>
      </c>
      <c r="F630" s="21">
        <v>2331.16</v>
      </c>
      <c r="G630" s="21">
        <v>2394.94</v>
      </c>
      <c r="H630" s="21">
        <v>2332.0300000000002</v>
      </c>
      <c r="I630" s="21">
        <v>2340.5100000000002</v>
      </c>
      <c r="J630" s="21">
        <v>2328.3000000000002</v>
      </c>
      <c r="K630" s="21">
        <v>2298.6</v>
      </c>
      <c r="L630" s="21">
        <v>2246.44</v>
      </c>
      <c r="M630" s="21">
        <v>2134.09</v>
      </c>
      <c r="N630" s="21">
        <v>2232.6799999999998</v>
      </c>
      <c r="O630" s="21">
        <v>2286.36</v>
      </c>
      <c r="P630" s="21">
        <v>2343.5100000000002</v>
      </c>
      <c r="Q630" s="21">
        <v>5208.9399999999996</v>
      </c>
      <c r="R630" s="20">
        <v>123.72</v>
      </c>
      <c r="S630" s="20">
        <v>112.99</v>
      </c>
      <c r="T630" s="21">
        <v>126.24</v>
      </c>
      <c r="V630" s="1">
        <v>115.67</v>
      </c>
      <c r="W630" s="1">
        <v>128.37</v>
      </c>
      <c r="X630" s="1">
        <v>133.54</v>
      </c>
      <c r="Y630" s="1">
        <v>124.8</v>
      </c>
      <c r="Z630" s="1">
        <v>126.15</v>
      </c>
      <c r="AA630" s="1">
        <v>123.89</v>
      </c>
      <c r="AB630" s="1">
        <v>133.24</v>
      </c>
      <c r="AE630" s="1">
        <v>143.85</v>
      </c>
      <c r="AF630" s="1">
        <v>130.46</v>
      </c>
      <c r="AG630" s="1">
        <v>118.87</v>
      </c>
      <c r="AN630" s="1">
        <v>3152.61</v>
      </c>
      <c r="AP630" s="1">
        <v>2920</v>
      </c>
      <c r="AQ630" s="1">
        <v>2950.52</v>
      </c>
      <c r="AR630" s="1">
        <v>2975.78</v>
      </c>
      <c r="AS630" s="1">
        <v>2887.37</v>
      </c>
      <c r="AT630" s="1">
        <v>3428.47</v>
      </c>
      <c r="AU630" s="1">
        <v>2758.54</v>
      </c>
      <c r="AW630" s="1">
        <v>2753.49</v>
      </c>
      <c r="AX630" s="1">
        <v>121.16</v>
      </c>
      <c r="AY630" s="1">
        <v>2967.36</v>
      </c>
      <c r="AZ630" s="1">
        <v>2953.68</v>
      </c>
      <c r="BA630" s="1">
        <v>126.67</v>
      </c>
      <c r="BB630" s="1">
        <v>138.97999999999999</v>
      </c>
      <c r="BC630" s="1">
        <v>133.77000000000001</v>
      </c>
      <c r="BD630" s="1">
        <v>132.96</v>
      </c>
      <c r="BE630" s="1">
        <v>129.38</v>
      </c>
      <c r="BF630" s="1">
        <v>130.28</v>
      </c>
      <c r="BG630" s="1">
        <v>143.36000000000001</v>
      </c>
      <c r="BH630" s="1">
        <v>125.1</v>
      </c>
      <c r="BI630" s="1">
        <v>133.43</v>
      </c>
      <c r="BJ630" s="1">
        <v>140.54</v>
      </c>
      <c r="BK630" s="1">
        <v>119.03</v>
      </c>
      <c r="BL630" s="1">
        <v>117.92</v>
      </c>
      <c r="BN630" s="1">
        <v>115.72</v>
      </c>
    </row>
    <row r="631" spans="1:66" x14ac:dyDescent="0.3">
      <c r="A631" s="2"/>
      <c r="C631" s="14" t="str">
        <f t="shared" si="10"/>
        <v>202310</v>
      </c>
      <c r="D631" s="3">
        <v>45219</v>
      </c>
      <c r="E631" s="21">
        <v>2446.5300000000002</v>
      </c>
      <c r="F631" s="21">
        <v>2311.65</v>
      </c>
      <c r="G631" s="21">
        <v>2394.94</v>
      </c>
      <c r="H631" s="21">
        <v>2338.9</v>
      </c>
      <c r="I631" s="21">
        <v>2307.52</v>
      </c>
      <c r="J631" s="21">
        <v>2322.16</v>
      </c>
      <c r="K631" s="21">
        <v>2298.6</v>
      </c>
      <c r="L631" s="21">
        <v>2272.29</v>
      </c>
      <c r="M631" s="21">
        <v>2139.4499999999998</v>
      </c>
      <c r="N631" s="21">
        <v>2235.46</v>
      </c>
      <c r="O631" s="21">
        <v>2325.41</v>
      </c>
      <c r="P631" s="21">
        <v>2343.5100000000002</v>
      </c>
      <c r="Q631" s="21">
        <v>5251.58</v>
      </c>
      <c r="R631" s="20">
        <v>123.55</v>
      </c>
      <c r="S631" s="20">
        <v>113.16</v>
      </c>
      <c r="T631" s="21">
        <v>126.41</v>
      </c>
      <c r="V631" s="1">
        <v>117.17</v>
      </c>
      <c r="W631" s="1">
        <v>128.78</v>
      </c>
      <c r="X631" s="1">
        <v>134.66</v>
      </c>
      <c r="Y631" s="1">
        <v>126.62</v>
      </c>
      <c r="Z631" s="1">
        <v>127.09</v>
      </c>
      <c r="AA631" s="1">
        <v>124.11</v>
      </c>
      <c r="AB631" s="1">
        <v>133.79</v>
      </c>
      <c r="AE631" s="1">
        <v>143.61000000000001</v>
      </c>
      <c r="AF631" s="1">
        <v>131.65</v>
      </c>
      <c r="AG631" s="1">
        <v>119.84</v>
      </c>
      <c r="AN631" s="1">
        <v>3152.61</v>
      </c>
      <c r="AP631" s="1">
        <v>2920</v>
      </c>
      <c r="AQ631" s="1">
        <v>2950.52</v>
      </c>
      <c r="AR631" s="1">
        <v>2975.78</v>
      </c>
      <c r="AS631" s="1">
        <v>3004.41</v>
      </c>
      <c r="AT631" s="1">
        <v>3428.47</v>
      </c>
      <c r="AU631" s="1">
        <v>2758.54</v>
      </c>
      <c r="AW631" s="1">
        <v>2753.49</v>
      </c>
      <c r="AX631" s="1">
        <v>121.12</v>
      </c>
      <c r="AY631" s="1">
        <v>2953.28</v>
      </c>
      <c r="AZ631" s="1">
        <v>2953.68</v>
      </c>
      <c r="BA631" s="1">
        <v>126.67</v>
      </c>
      <c r="BB631" s="1">
        <v>141.06</v>
      </c>
      <c r="BC631" s="1">
        <v>135.02000000000001</v>
      </c>
      <c r="BD631" s="1">
        <v>133.69999999999999</v>
      </c>
      <c r="BE631" s="1">
        <v>129.88999999999999</v>
      </c>
      <c r="BF631" s="1">
        <v>131.71</v>
      </c>
      <c r="BG631" s="1">
        <v>143.78</v>
      </c>
      <c r="BH631" s="1">
        <v>126.1</v>
      </c>
      <c r="BI631" s="1">
        <v>134.41999999999999</v>
      </c>
      <c r="BJ631" s="1">
        <v>140.59</v>
      </c>
      <c r="BK631" s="1">
        <v>121.02</v>
      </c>
      <c r="BL631" s="1">
        <v>119.53</v>
      </c>
      <c r="BN631" s="1">
        <v>117.7</v>
      </c>
    </row>
    <row r="632" spans="1:66" x14ac:dyDescent="0.3">
      <c r="A632" s="2"/>
      <c r="C632" s="14" t="str">
        <f t="shared" si="10"/>
        <v>202310</v>
      </c>
      <c r="D632" s="3">
        <v>45218</v>
      </c>
      <c r="E632" s="21">
        <v>2446.5300000000002</v>
      </c>
      <c r="F632" s="21">
        <v>2311.65</v>
      </c>
      <c r="G632" s="21">
        <v>2357.83</v>
      </c>
      <c r="H632" s="21">
        <v>2317.5</v>
      </c>
      <c r="I632" s="21">
        <v>2299.2800000000002</v>
      </c>
      <c r="J632" s="21">
        <v>2284.04</v>
      </c>
      <c r="K632" s="21">
        <v>2246.33</v>
      </c>
      <c r="L632" s="21">
        <v>2124.5300000000002</v>
      </c>
      <c r="M632" s="21">
        <v>2139.4499999999998</v>
      </c>
      <c r="N632" s="21">
        <v>2237.9</v>
      </c>
      <c r="O632" s="21">
        <v>2323.98</v>
      </c>
      <c r="P632" s="21">
        <v>2310.35</v>
      </c>
      <c r="Q632" s="21">
        <v>5353.23</v>
      </c>
      <c r="R632" s="20">
        <v>123.55</v>
      </c>
      <c r="S632" s="20">
        <v>113.46</v>
      </c>
      <c r="T632" s="21">
        <v>126.47</v>
      </c>
      <c r="V632" s="1">
        <v>117.04</v>
      </c>
      <c r="W632" s="1">
        <v>127.83</v>
      </c>
      <c r="X632" s="1">
        <v>134.41</v>
      </c>
      <c r="Y632" s="1">
        <v>126.74</v>
      </c>
      <c r="Z632" s="1">
        <v>126.82</v>
      </c>
      <c r="AA632" s="1">
        <v>124.17</v>
      </c>
      <c r="AB632" s="1">
        <v>133.79</v>
      </c>
      <c r="AE632" s="1">
        <v>142.55000000000001</v>
      </c>
      <c r="AF632" s="1">
        <v>132.47999999999999</v>
      </c>
      <c r="AG632" s="1">
        <v>118.83</v>
      </c>
      <c r="AN632" s="1">
        <v>2894.95</v>
      </c>
      <c r="AP632" s="1">
        <v>2920</v>
      </c>
      <c r="AQ632" s="1">
        <v>2950.52</v>
      </c>
      <c r="AR632" s="1">
        <v>2975.78</v>
      </c>
      <c r="AS632" s="1">
        <v>3004.41</v>
      </c>
      <c r="AU632" s="1">
        <v>2610.7600000000002</v>
      </c>
      <c r="AW632" s="1">
        <v>2896.21</v>
      </c>
      <c r="AX632" s="1">
        <v>121.12</v>
      </c>
      <c r="AY632" s="1">
        <v>3008.26</v>
      </c>
      <c r="AZ632" s="1">
        <v>2953.68</v>
      </c>
      <c r="BA632" s="1">
        <v>127.37</v>
      </c>
      <c r="BB632" s="1">
        <v>140.66</v>
      </c>
      <c r="BC632" s="1">
        <v>134.91999999999999</v>
      </c>
      <c r="BD632" s="1">
        <v>134.97</v>
      </c>
      <c r="BE632" s="1">
        <v>129.87</v>
      </c>
      <c r="BF632" s="1">
        <v>125.75</v>
      </c>
      <c r="BG632" s="1">
        <v>143.5</v>
      </c>
      <c r="BH632" s="1">
        <v>125.85</v>
      </c>
      <c r="BI632" s="1">
        <v>133.91999999999999</v>
      </c>
      <c r="BJ632" s="1">
        <v>140.79</v>
      </c>
      <c r="BK632" s="1">
        <v>120.69</v>
      </c>
      <c r="BL632" s="1">
        <v>119.13</v>
      </c>
      <c r="BN632" s="1">
        <v>117.75</v>
      </c>
    </row>
    <row r="633" spans="1:66" x14ac:dyDescent="0.3">
      <c r="A633" s="2"/>
      <c r="C633" s="14" t="str">
        <f t="shared" si="10"/>
        <v>202310</v>
      </c>
      <c r="D633" s="3">
        <v>45217</v>
      </c>
      <c r="E633" s="21">
        <v>2399</v>
      </c>
      <c r="F633" s="21">
        <v>2283.11</v>
      </c>
      <c r="G633" s="21">
        <v>2325.67</v>
      </c>
      <c r="H633" s="21">
        <v>2301.73</v>
      </c>
      <c r="I633" s="21">
        <v>2276.1799999999998</v>
      </c>
      <c r="J633" s="21">
        <v>2279.64</v>
      </c>
      <c r="K633" s="21">
        <v>2185.41</v>
      </c>
      <c r="L633" s="21">
        <v>2099.79</v>
      </c>
      <c r="M633" s="21">
        <v>2139.4499999999998</v>
      </c>
      <c r="N633" s="21">
        <v>2259.31</v>
      </c>
      <c r="O633" s="21">
        <v>2307.56</v>
      </c>
      <c r="P633" s="21">
        <v>2274.71</v>
      </c>
      <c r="Q633" s="21">
        <v>5366.54</v>
      </c>
      <c r="R633" s="20">
        <v>120.39</v>
      </c>
      <c r="S633" s="20">
        <v>112.06</v>
      </c>
      <c r="T633" s="21">
        <v>126.08</v>
      </c>
      <c r="V633" s="1">
        <v>117.04</v>
      </c>
      <c r="W633" s="1">
        <v>127.46</v>
      </c>
      <c r="X633" s="1">
        <v>133.02000000000001</v>
      </c>
      <c r="Y633" s="1">
        <v>125.8</v>
      </c>
      <c r="Z633" s="1">
        <v>125.93</v>
      </c>
      <c r="AA633" s="1">
        <v>122.01</v>
      </c>
      <c r="AB633" s="1">
        <v>132.03</v>
      </c>
      <c r="AE633" s="1">
        <v>141.34</v>
      </c>
      <c r="AF633" s="1">
        <v>131.88999999999999</v>
      </c>
      <c r="AG633" s="1">
        <v>116.52</v>
      </c>
      <c r="AQ633" s="1">
        <v>2950.52</v>
      </c>
      <c r="AR633" s="1">
        <v>3283.97</v>
      </c>
      <c r="AS633" s="1">
        <v>3152.61</v>
      </c>
      <c r="AU633" s="1">
        <v>2561.5</v>
      </c>
      <c r="AW633" s="1">
        <v>2896.21</v>
      </c>
      <c r="AX633" s="1">
        <v>121.12</v>
      </c>
      <c r="AY633" s="1">
        <v>3008.26</v>
      </c>
      <c r="AZ633" s="1">
        <v>2953.68</v>
      </c>
      <c r="BA633" s="1">
        <v>126.86</v>
      </c>
      <c r="BB633" s="1">
        <v>140.54</v>
      </c>
      <c r="BC633" s="1">
        <v>134.79</v>
      </c>
      <c r="BD633" s="1">
        <v>133.54</v>
      </c>
      <c r="BE633" s="1">
        <v>129.63999999999999</v>
      </c>
      <c r="BF633" s="1">
        <v>126.2</v>
      </c>
      <c r="BG633" s="1">
        <v>142.01</v>
      </c>
      <c r="BH633" s="1">
        <v>125.85</v>
      </c>
      <c r="BI633" s="1">
        <v>133.01</v>
      </c>
      <c r="BJ633" s="1">
        <v>141.56</v>
      </c>
      <c r="BK633" s="1">
        <v>120.36</v>
      </c>
      <c r="BL633" s="1">
        <v>118.41</v>
      </c>
      <c r="BN633" s="1">
        <v>117.25</v>
      </c>
    </row>
    <row r="634" spans="1:66" x14ac:dyDescent="0.3">
      <c r="A634" s="2"/>
      <c r="C634" s="14" t="str">
        <f t="shared" si="10"/>
        <v>202310</v>
      </c>
      <c r="D634" s="3">
        <v>45216</v>
      </c>
      <c r="E634" s="21">
        <v>2379.17</v>
      </c>
      <c r="F634" s="21">
        <v>2233</v>
      </c>
      <c r="G634" s="21">
        <v>2293.5</v>
      </c>
      <c r="H634" s="21">
        <v>2279.14</v>
      </c>
      <c r="I634" s="21">
        <v>2264.64</v>
      </c>
      <c r="J634" s="21">
        <v>2267.4499999999998</v>
      </c>
      <c r="K634" s="21">
        <v>2196.58</v>
      </c>
      <c r="L634" s="21">
        <v>2099.79</v>
      </c>
      <c r="M634" s="21">
        <v>2093.4899999999998</v>
      </c>
      <c r="N634" s="21">
        <v>2155.34</v>
      </c>
      <c r="O634" s="21">
        <v>2262.9899999999998</v>
      </c>
      <c r="P634" s="21">
        <v>2244.0300000000002</v>
      </c>
      <c r="Q634" s="21">
        <v>5188.72</v>
      </c>
      <c r="R634" s="20">
        <v>121.55</v>
      </c>
      <c r="S634" s="20">
        <v>112.06</v>
      </c>
      <c r="T634" s="21">
        <v>125.52</v>
      </c>
      <c r="V634" s="1">
        <v>115.05</v>
      </c>
      <c r="W634" s="1">
        <v>127.33</v>
      </c>
      <c r="X634" s="1">
        <v>130.66999999999999</v>
      </c>
      <c r="Y634" s="1">
        <v>124.61</v>
      </c>
      <c r="Z634" s="1">
        <v>125.01</v>
      </c>
      <c r="AA634" s="1">
        <v>122.14</v>
      </c>
      <c r="AB634" s="1">
        <v>130.51</v>
      </c>
      <c r="AE634" s="1">
        <v>140.31</v>
      </c>
      <c r="AF634" s="1">
        <v>130.82</v>
      </c>
      <c r="AG634" s="1">
        <v>116.5</v>
      </c>
      <c r="AP634" s="1">
        <v>2860</v>
      </c>
      <c r="AS634" s="1">
        <v>3238.5</v>
      </c>
      <c r="AT634" s="1">
        <v>3415.33</v>
      </c>
      <c r="AU634" s="1">
        <v>2561.5</v>
      </c>
      <c r="AW634" s="1">
        <v>2896.21</v>
      </c>
      <c r="AX634" s="1">
        <v>120.89</v>
      </c>
      <c r="AY634" s="1">
        <v>3008.26</v>
      </c>
      <c r="AZ634" s="1">
        <v>2953.68</v>
      </c>
      <c r="BA634" s="1">
        <v>127.33</v>
      </c>
      <c r="BB634" s="1">
        <v>138.83000000000001</v>
      </c>
      <c r="BC634" s="1">
        <v>133.27000000000001</v>
      </c>
      <c r="BD634" s="1">
        <v>132.69</v>
      </c>
      <c r="BE634" s="1">
        <v>129.55000000000001</v>
      </c>
      <c r="BF634" s="1">
        <v>127.65</v>
      </c>
      <c r="BG634" s="1">
        <v>141.37</v>
      </c>
      <c r="BH634" s="1">
        <v>123.13</v>
      </c>
      <c r="BI634" s="1">
        <v>132.76</v>
      </c>
      <c r="BJ634" s="1">
        <v>140.04</v>
      </c>
      <c r="BK634" s="1">
        <v>119.03</v>
      </c>
      <c r="BL634" s="1">
        <v>117.16</v>
      </c>
      <c r="BN634" s="1">
        <v>116.76</v>
      </c>
    </row>
    <row r="635" spans="1:66" x14ac:dyDescent="0.3">
      <c r="A635" s="2"/>
      <c r="C635" s="14" t="str">
        <f t="shared" si="10"/>
        <v>202310</v>
      </c>
      <c r="D635" s="3">
        <v>45215</v>
      </c>
      <c r="E635" s="21">
        <v>2314.7800000000002</v>
      </c>
      <c r="F635" s="21">
        <v>2233</v>
      </c>
      <c r="G635" s="21">
        <v>2298.4499999999998</v>
      </c>
      <c r="H635" s="21">
        <v>2279.14</v>
      </c>
      <c r="I635" s="21">
        <v>2264.64</v>
      </c>
      <c r="J635" s="21">
        <v>2235.9</v>
      </c>
      <c r="K635" s="21">
        <v>2196.58</v>
      </c>
      <c r="L635" s="21">
        <v>2037.32</v>
      </c>
      <c r="M635" s="21">
        <v>2066.2800000000002</v>
      </c>
      <c r="N635" s="21">
        <v>2039.67</v>
      </c>
      <c r="O635" s="21">
        <v>2251.75</v>
      </c>
      <c r="P635" s="21">
        <v>2217.4299999999998</v>
      </c>
      <c r="Q635" s="21">
        <v>5354.04</v>
      </c>
      <c r="R635" s="20">
        <v>121.06</v>
      </c>
      <c r="S635" s="20">
        <v>110.32</v>
      </c>
      <c r="T635" s="21">
        <v>125.1</v>
      </c>
      <c r="V635" s="1">
        <v>115.04</v>
      </c>
      <c r="W635" s="1">
        <v>127.39</v>
      </c>
      <c r="X635" s="1">
        <v>130.66999999999999</v>
      </c>
      <c r="Y635" s="1">
        <v>124.67</v>
      </c>
      <c r="Z635" s="1">
        <v>125.31</v>
      </c>
      <c r="AA635" s="1">
        <v>121.64</v>
      </c>
      <c r="AB635" s="1">
        <v>130.13</v>
      </c>
      <c r="AE635" s="1">
        <v>139.69</v>
      </c>
      <c r="AF635" s="1">
        <v>130.03</v>
      </c>
      <c r="AG635" s="1">
        <v>116.46</v>
      </c>
      <c r="AN635" s="1">
        <v>3174.84</v>
      </c>
      <c r="AP635" s="1">
        <v>2860</v>
      </c>
      <c r="AS635" s="1">
        <v>3238.5</v>
      </c>
      <c r="AT635" s="1">
        <v>3415.33</v>
      </c>
      <c r="AU635" s="1">
        <v>2597.88</v>
      </c>
      <c r="AW635" s="1">
        <v>2728.22</v>
      </c>
      <c r="AX635" s="1">
        <v>121.16</v>
      </c>
      <c r="AY635" s="1">
        <v>2877.9</v>
      </c>
      <c r="AZ635" s="1">
        <v>3031.36</v>
      </c>
      <c r="BA635" s="1">
        <v>126.89</v>
      </c>
      <c r="BB635" s="1">
        <v>139</v>
      </c>
      <c r="BC635" s="1">
        <v>132.61000000000001</v>
      </c>
      <c r="BD635" s="1">
        <v>132.80000000000001</v>
      </c>
      <c r="BE635" s="1">
        <v>129.33000000000001</v>
      </c>
      <c r="BF635" s="1">
        <v>127.56</v>
      </c>
      <c r="BG635" s="1">
        <v>140.94</v>
      </c>
      <c r="BH635" s="1">
        <v>123.13</v>
      </c>
      <c r="BI635" s="1">
        <v>132.76</v>
      </c>
      <c r="BJ635" s="1">
        <v>141.56</v>
      </c>
      <c r="BK635" s="1">
        <v>118.69</v>
      </c>
      <c r="BL635" s="1">
        <v>116.73</v>
      </c>
      <c r="BN635" s="1">
        <v>116.39</v>
      </c>
    </row>
    <row r="636" spans="1:66" x14ac:dyDescent="0.3">
      <c r="A636" s="2"/>
      <c r="C636" s="14" t="str">
        <f t="shared" si="10"/>
        <v>202310</v>
      </c>
      <c r="D636" s="3">
        <v>45212</v>
      </c>
      <c r="E636" s="21">
        <v>2311.23</v>
      </c>
      <c r="F636" s="21">
        <v>2233</v>
      </c>
      <c r="G636" s="21">
        <v>2293.5</v>
      </c>
      <c r="H636" s="21">
        <v>2259.56</v>
      </c>
      <c r="I636" s="21">
        <v>2266.29</v>
      </c>
      <c r="J636" s="21">
        <v>2231.3000000000002</v>
      </c>
      <c r="K636" s="21">
        <v>2189.11</v>
      </c>
      <c r="L636" s="21">
        <v>2130.02</v>
      </c>
      <c r="M636" s="21">
        <v>2066.2800000000002</v>
      </c>
      <c r="N636" s="21">
        <v>2035.14</v>
      </c>
      <c r="O636" s="21">
        <v>2258.4</v>
      </c>
      <c r="P636" s="21">
        <v>2217.4299999999998</v>
      </c>
      <c r="Q636" s="21">
        <v>5276.8</v>
      </c>
      <c r="R636" s="20">
        <v>121.06</v>
      </c>
      <c r="S636" s="20">
        <v>109.92</v>
      </c>
      <c r="T636" s="21">
        <v>125.34</v>
      </c>
      <c r="V636" s="1">
        <v>113.64</v>
      </c>
      <c r="W636" s="1">
        <v>127.17</v>
      </c>
      <c r="X636" s="1">
        <v>130.66999999999999</v>
      </c>
      <c r="Y636" s="1">
        <v>124.54</v>
      </c>
      <c r="Z636" s="1">
        <v>125.32</v>
      </c>
      <c r="AA636" s="1">
        <v>121.46</v>
      </c>
      <c r="AB636" s="1">
        <v>130.36000000000001</v>
      </c>
      <c r="AE636" s="1">
        <v>140.33000000000001</v>
      </c>
      <c r="AF636" s="1">
        <v>130.22</v>
      </c>
      <c r="AG636" s="1">
        <v>115.9</v>
      </c>
      <c r="AN636" s="1">
        <v>3174.84</v>
      </c>
      <c r="AP636" s="1">
        <v>2860</v>
      </c>
      <c r="AQ636" s="1">
        <v>2849.48</v>
      </c>
      <c r="AS636" s="1">
        <v>3324.39</v>
      </c>
      <c r="AT636" s="1">
        <v>3415.33</v>
      </c>
      <c r="AU636" s="1">
        <v>2597.88</v>
      </c>
      <c r="AW636" s="1">
        <v>2728.22</v>
      </c>
      <c r="AX636" s="1">
        <v>122.22</v>
      </c>
      <c r="AY636" s="1">
        <v>2896.97</v>
      </c>
      <c r="AZ636" s="1">
        <v>3031.36</v>
      </c>
      <c r="BA636" s="1">
        <v>126.39</v>
      </c>
      <c r="BB636" s="1">
        <v>137.88999999999999</v>
      </c>
      <c r="BC636" s="1">
        <v>133.46</v>
      </c>
      <c r="BD636" s="1">
        <v>132.47</v>
      </c>
      <c r="BE636" s="1">
        <v>129.33000000000001</v>
      </c>
      <c r="BF636" s="1">
        <v>127.56</v>
      </c>
      <c r="BG636" s="1">
        <v>141.56</v>
      </c>
      <c r="BH636" s="1">
        <v>119.5</v>
      </c>
      <c r="BI636" s="1">
        <v>132.76</v>
      </c>
      <c r="BJ636" s="1">
        <v>141.56</v>
      </c>
      <c r="BK636" s="1">
        <v>118.69</v>
      </c>
      <c r="BL636" s="1">
        <v>116.73</v>
      </c>
      <c r="BN636" s="1">
        <v>116.39</v>
      </c>
    </row>
    <row r="637" spans="1:66" x14ac:dyDescent="0.3">
      <c r="A637" s="2"/>
      <c r="C637" s="14" t="str">
        <f t="shared" si="10"/>
        <v>202310</v>
      </c>
      <c r="D637" s="3">
        <v>45210</v>
      </c>
      <c r="E637" s="21">
        <v>2285.6799999999998</v>
      </c>
      <c r="F637" s="21">
        <v>2224</v>
      </c>
      <c r="G637" s="21">
        <v>2273.71</v>
      </c>
      <c r="H637" s="21">
        <v>2193.75</v>
      </c>
      <c r="I637" s="21">
        <v>2266.29</v>
      </c>
      <c r="J637" s="21">
        <v>2225.92</v>
      </c>
      <c r="K637" s="21">
        <v>2179.16</v>
      </c>
      <c r="L637" s="21">
        <v>2079.88</v>
      </c>
      <c r="M637" s="21">
        <v>2013.75</v>
      </c>
      <c r="N637" s="21">
        <v>2022.92</v>
      </c>
      <c r="O637" s="21">
        <v>2270.52</v>
      </c>
      <c r="P637" s="21">
        <v>2204.17</v>
      </c>
      <c r="Q637" s="21">
        <v>5422.4</v>
      </c>
      <c r="R637" s="20">
        <v>120.22</v>
      </c>
      <c r="S637" s="20">
        <v>109.92</v>
      </c>
      <c r="T637" s="21">
        <v>123.67</v>
      </c>
      <c r="V637" s="1">
        <v>112.29</v>
      </c>
      <c r="W637" s="1">
        <v>126.32</v>
      </c>
      <c r="X637" s="1">
        <v>131.25</v>
      </c>
      <c r="Y637" s="1">
        <v>121.44</v>
      </c>
      <c r="Z637" s="1">
        <v>122.59</v>
      </c>
      <c r="AA637" s="1">
        <v>120.05</v>
      </c>
      <c r="AB637" s="1">
        <v>131.58000000000001</v>
      </c>
      <c r="AE637" s="1">
        <v>139.72</v>
      </c>
      <c r="AF637" s="1">
        <v>130.06</v>
      </c>
      <c r="AG637" s="1">
        <v>119.22</v>
      </c>
      <c r="AN637" s="1">
        <v>3174.84</v>
      </c>
      <c r="AP637" s="1">
        <v>2860</v>
      </c>
      <c r="AQ637" s="1">
        <v>2794.91</v>
      </c>
      <c r="AS637" s="1">
        <v>3324.39</v>
      </c>
      <c r="AT637" s="1">
        <v>3415.33</v>
      </c>
      <c r="AU637" s="1">
        <v>2652.44</v>
      </c>
      <c r="AX637" s="1">
        <v>123.63</v>
      </c>
      <c r="AY637" s="1">
        <v>2896.97</v>
      </c>
      <c r="AZ637" s="1">
        <v>3031.36</v>
      </c>
      <c r="BA637" s="1">
        <v>126.39</v>
      </c>
      <c r="BB637" s="1">
        <v>136.08000000000001</v>
      </c>
      <c r="BC637" s="1">
        <v>131.88999999999999</v>
      </c>
      <c r="BD637" s="1">
        <v>131.02000000000001</v>
      </c>
      <c r="BE637" s="1">
        <v>129.38</v>
      </c>
      <c r="BF637" s="1">
        <v>130.69</v>
      </c>
      <c r="BG637" s="1">
        <v>142.88999999999999</v>
      </c>
      <c r="BH637" s="1">
        <v>123.37</v>
      </c>
      <c r="BI637" s="1">
        <v>132.76</v>
      </c>
      <c r="BJ637" s="1">
        <v>141.56</v>
      </c>
      <c r="BK637" s="1">
        <v>117.71</v>
      </c>
      <c r="BL637" s="1">
        <v>114.7</v>
      </c>
      <c r="BN637" s="1">
        <v>113.78</v>
      </c>
    </row>
    <row r="638" spans="1:66" x14ac:dyDescent="0.3">
      <c r="A638" s="2"/>
      <c r="C638" s="14" t="str">
        <f t="shared" si="10"/>
        <v>202310</v>
      </c>
      <c r="D638" s="3">
        <v>45209</v>
      </c>
      <c r="E638" s="21">
        <v>2294.1999999999998</v>
      </c>
      <c r="F638" s="21">
        <v>2224</v>
      </c>
      <c r="G638" s="21">
        <v>2273.71</v>
      </c>
      <c r="H638" s="21">
        <v>2201.2600000000002</v>
      </c>
      <c r="I638" s="21">
        <v>2276.1799999999998</v>
      </c>
      <c r="J638" s="21">
        <v>2235.92</v>
      </c>
      <c r="K638" s="21">
        <v>2176.67</v>
      </c>
      <c r="L638" s="21">
        <v>2044.91</v>
      </c>
      <c r="M638" s="21">
        <v>2013.75</v>
      </c>
      <c r="N638" s="21">
        <v>2013.33</v>
      </c>
      <c r="O638" s="21">
        <v>2266.0700000000002</v>
      </c>
      <c r="P638" s="21">
        <v>2204.17</v>
      </c>
      <c r="Q638" s="21">
        <v>5351.8</v>
      </c>
      <c r="R638" s="20">
        <v>120.56</v>
      </c>
      <c r="S638" s="20">
        <v>110.92</v>
      </c>
      <c r="T638" s="21">
        <v>124.85</v>
      </c>
      <c r="V638" s="1">
        <v>114.77</v>
      </c>
      <c r="W638" s="1">
        <v>126.25</v>
      </c>
      <c r="X638" s="1">
        <v>132.54</v>
      </c>
      <c r="Y638" s="1">
        <v>121.76</v>
      </c>
      <c r="Z638" s="1">
        <v>122.42</v>
      </c>
      <c r="AA638" s="1">
        <v>119.86</v>
      </c>
      <c r="AB638" s="1">
        <v>132.91</v>
      </c>
      <c r="AE638" s="1">
        <v>140.49</v>
      </c>
      <c r="AF638" s="1">
        <v>129.65</v>
      </c>
      <c r="AG638" s="1">
        <v>119.59</v>
      </c>
      <c r="AN638" s="1">
        <v>2934.36</v>
      </c>
      <c r="AQ638" s="1">
        <v>2794.91</v>
      </c>
      <c r="AU638" s="1">
        <v>2652.44</v>
      </c>
      <c r="AX638" s="1">
        <v>126.22</v>
      </c>
      <c r="AY638" s="1">
        <v>2802.32</v>
      </c>
      <c r="AZ638" s="1">
        <v>3031.36</v>
      </c>
      <c r="BA638" s="1">
        <v>127.39</v>
      </c>
      <c r="BB638" s="1">
        <v>136.86000000000001</v>
      </c>
      <c r="BC638" s="1">
        <v>132.09</v>
      </c>
      <c r="BD638" s="1">
        <v>131.93</v>
      </c>
      <c r="BE638" s="1">
        <v>128.87</v>
      </c>
      <c r="BF638" s="1">
        <v>130.68</v>
      </c>
      <c r="BG638" s="1">
        <v>141.72</v>
      </c>
      <c r="BH638" s="1">
        <v>124.37</v>
      </c>
      <c r="BI638" s="1">
        <v>132.76</v>
      </c>
      <c r="BJ638" s="1">
        <v>141.56</v>
      </c>
      <c r="BK638" s="1">
        <v>117.71</v>
      </c>
      <c r="BL638" s="1">
        <v>114.7</v>
      </c>
      <c r="BN638" s="1">
        <v>113.78</v>
      </c>
    </row>
    <row r="639" spans="1:66" x14ac:dyDescent="0.3">
      <c r="A639" s="2"/>
      <c r="C639" s="14" t="str">
        <f t="shared" si="10"/>
        <v>202310</v>
      </c>
      <c r="D639" s="3">
        <v>45208</v>
      </c>
      <c r="E639" s="21">
        <v>2294.1999999999998</v>
      </c>
      <c r="F639" s="21">
        <v>2224</v>
      </c>
      <c r="G639" s="21">
        <v>2281.13</v>
      </c>
      <c r="H639" s="21">
        <v>2219.3200000000002</v>
      </c>
      <c r="I639" s="21">
        <v>2276.1799999999998</v>
      </c>
      <c r="J639" s="21">
        <v>2237.06</v>
      </c>
      <c r="K639" s="21">
        <v>2186.62</v>
      </c>
      <c r="L639" s="21">
        <v>2044.91</v>
      </c>
      <c r="M639" s="21">
        <v>1990.77</v>
      </c>
      <c r="N639" s="21">
        <v>2013.33</v>
      </c>
      <c r="O639" s="21">
        <v>2256.1799999999998</v>
      </c>
      <c r="P639" s="21">
        <v>2217.4299999999998</v>
      </c>
      <c r="Q639" s="21">
        <v>5302.75</v>
      </c>
      <c r="R639" s="20">
        <v>121.89</v>
      </c>
      <c r="S639" s="20">
        <v>112.52</v>
      </c>
      <c r="T639" s="21">
        <v>125.19</v>
      </c>
      <c r="V639" s="1">
        <v>116.36</v>
      </c>
      <c r="W639" s="1">
        <v>126.38</v>
      </c>
      <c r="X639" s="1">
        <v>134.41</v>
      </c>
      <c r="Y639" s="1">
        <v>123.45</v>
      </c>
      <c r="Z639" s="1">
        <v>123.67</v>
      </c>
      <c r="AA639" s="1">
        <v>121.38</v>
      </c>
      <c r="AB639" s="1">
        <v>134.18</v>
      </c>
      <c r="AE639" s="1">
        <v>141.49</v>
      </c>
      <c r="AF639" s="1">
        <v>132.34</v>
      </c>
      <c r="AG639" s="1">
        <v>120.62</v>
      </c>
      <c r="AI639" s="1">
        <v>7</v>
      </c>
      <c r="AN639" s="1">
        <v>2786.12</v>
      </c>
      <c r="AQ639" s="1">
        <v>2794.91</v>
      </c>
      <c r="AU639" s="1">
        <v>2455.4</v>
      </c>
      <c r="AX639" s="1">
        <v>128</v>
      </c>
      <c r="AY639" s="1">
        <v>2725.19</v>
      </c>
      <c r="BA639" s="1">
        <v>127.55</v>
      </c>
      <c r="BB639" s="1">
        <v>137.52000000000001</v>
      </c>
      <c r="BC639" s="1">
        <v>134.44999999999999</v>
      </c>
      <c r="BD639" s="1">
        <v>132.22999999999999</v>
      </c>
      <c r="BE639" s="1">
        <v>130.72</v>
      </c>
      <c r="BF639" s="1">
        <v>131.66999999999999</v>
      </c>
      <c r="BG639" s="1">
        <v>141.94</v>
      </c>
      <c r="BH639" s="1">
        <v>125.51</v>
      </c>
      <c r="BI639" s="1">
        <v>133.26</v>
      </c>
      <c r="BJ639" s="1">
        <v>139.16</v>
      </c>
      <c r="BK639" s="1">
        <v>119.03</v>
      </c>
      <c r="BL639" s="1">
        <v>118.33</v>
      </c>
      <c r="BN639" s="1">
        <v>116.13</v>
      </c>
    </row>
    <row r="640" spans="1:66" x14ac:dyDescent="0.3">
      <c r="A640" s="2"/>
      <c r="C640" s="14" t="str">
        <f t="shared" si="10"/>
        <v>202310</v>
      </c>
      <c r="D640" s="3">
        <v>45205</v>
      </c>
      <c r="E640" s="21">
        <v>2288.5300000000002</v>
      </c>
      <c r="F640" s="21">
        <v>2224</v>
      </c>
      <c r="G640" s="21">
        <v>2281.13</v>
      </c>
      <c r="H640" s="21">
        <v>2176.38</v>
      </c>
      <c r="I640" s="21">
        <v>2276.1799999999998</v>
      </c>
      <c r="J640" s="21">
        <v>2219.34</v>
      </c>
      <c r="K640" s="21">
        <v>2191.6</v>
      </c>
      <c r="L640" s="21">
        <v>2093.7800000000002</v>
      </c>
      <c r="M640" s="21">
        <v>1990.77</v>
      </c>
      <c r="N640" s="21">
        <v>2018.12</v>
      </c>
      <c r="O640" s="21">
        <v>2242.36</v>
      </c>
      <c r="P640" s="21">
        <v>2217.4299999999998</v>
      </c>
      <c r="Q640" s="21">
        <v>5379.04</v>
      </c>
      <c r="R640" s="20">
        <v>121.72</v>
      </c>
      <c r="S640" s="20">
        <v>113.25</v>
      </c>
      <c r="T640" s="21">
        <v>124.82</v>
      </c>
      <c r="V640" s="1">
        <v>116.44</v>
      </c>
      <c r="W640" s="1">
        <v>126.34</v>
      </c>
      <c r="X640" s="1">
        <v>134.16</v>
      </c>
      <c r="Y640" s="1">
        <v>124.16</v>
      </c>
      <c r="Z640" s="1">
        <v>124.04</v>
      </c>
      <c r="AA640" s="1">
        <v>122.2</v>
      </c>
      <c r="AB640" s="1">
        <v>134.35</v>
      </c>
      <c r="AE640" s="1">
        <v>142.01</v>
      </c>
      <c r="AF640" s="1">
        <v>131.47</v>
      </c>
      <c r="AG640" s="1">
        <v>119.48</v>
      </c>
      <c r="AI640" s="1">
        <v>7</v>
      </c>
      <c r="AN640" s="1">
        <v>2786.12</v>
      </c>
      <c r="AQ640" s="1">
        <v>2758.54</v>
      </c>
      <c r="AU640" s="1">
        <v>2455.4</v>
      </c>
      <c r="AX640" s="1">
        <v>127</v>
      </c>
      <c r="AY640" s="1">
        <v>2684.02</v>
      </c>
      <c r="BA640" s="1">
        <v>128.12</v>
      </c>
      <c r="BB640" s="1">
        <v>139.24</v>
      </c>
      <c r="BC640" s="1">
        <v>135.93</v>
      </c>
      <c r="BD640" s="1">
        <v>133.84</v>
      </c>
      <c r="BE640" s="1">
        <v>130.41999999999999</v>
      </c>
      <c r="BF640" s="1">
        <v>132.63</v>
      </c>
      <c r="BG640" s="1">
        <v>144.22</v>
      </c>
      <c r="BI640" s="1">
        <v>134.4</v>
      </c>
      <c r="BJ640" s="1">
        <v>138.04</v>
      </c>
      <c r="BK640" s="1">
        <v>119.36</v>
      </c>
      <c r="BL640" s="1">
        <v>118.13</v>
      </c>
      <c r="BN640" s="1">
        <v>116.13</v>
      </c>
    </row>
    <row r="641" spans="1:66" x14ac:dyDescent="0.3">
      <c r="A641" s="2"/>
      <c r="C641" s="14" t="str">
        <f t="shared" si="10"/>
        <v>202310</v>
      </c>
      <c r="D641" s="3">
        <v>45204</v>
      </c>
      <c r="E641" s="21">
        <v>2297.0100000000002</v>
      </c>
      <c r="F641" s="21">
        <v>2226.6999999999998</v>
      </c>
      <c r="G641" s="21">
        <v>2291.0300000000002</v>
      </c>
      <c r="H641" s="21">
        <v>2205.4</v>
      </c>
      <c r="I641" s="21">
        <v>2276.1799999999998</v>
      </c>
      <c r="J641" s="21">
        <v>2233.62</v>
      </c>
      <c r="K641" s="21">
        <v>2186.62</v>
      </c>
      <c r="L641" s="21">
        <v>2083.81</v>
      </c>
      <c r="M641" s="21">
        <v>1996.82</v>
      </c>
      <c r="N641" s="21">
        <v>2021.68</v>
      </c>
      <c r="O641" s="21">
        <v>2242.06</v>
      </c>
      <c r="P641" s="21">
        <v>2217.4299999999998</v>
      </c>
      <c r="Q641" s="21">
        <v>5298.77</v>
      </c>
      <c r="R641" s="20">
        <v>121.72</v>
      </c>
      <c r="S641" s="20">
        <v>112.42</v>
      </c>
      <c r="T641" s="21">
        <v>125.38</v>
      </c>
      <c r="V641" s="1">
        <v>116.09</v>
      </c>
      <c r="W641" s="1">
        <v>126.96</v>
      </c>
      <c r="X641" s="1">
        <v>133.29</v>
      </c>
      <c r="Y641" s="1">
        <v>123.46</v>
      </c>
      <c r="Z641" s="1">
        <v>124.34</v>
      </c>
      <c r="AA641" s="1">
        <v>121.73</v>
      </c>
      <c r="AB641" s="1">
        <v>133.30000000000001</v>
      </c>
      <c r="AE641" s="1">
        <v>141.01</v>
      </c>
      <c r="AF641" s="1">
        <v>131.77000000000001</v>
      </c>
      <c r="AG641" s="1">
        <v>118.7</v>
      </c>
      <c r="AI641" s="1">
        <v>7</v>
      </c>
      <c r="AN641" s="1">
        <v>2786.12</v>
      </c>
      <c r="AT641" s="1">
        <v>2747.94</v>
      </c>
      <c r="AU641" s="1">
        <v>2455.4</v>
      </c>
      <c r="AX641" s="1">
        <v>122.64</v>
      </c>
      <c r="AY641" s="1">
        <v>2684.02</v>
      </c>
      <c r="BA641" s="1">
        <v>127.97</v>
      </c>
      <c r="BB641" s="1">
        <v>139.41999999999999</v>
      </c>
      <c r="BC641" s="1">
        <v>134</v>
      </c>
      <c r="BD641" s="1">
        <v>133.91999999999999</v>
      </c>
      <c r="BE641" s="1">
        <v>130.15</v>
      </c>
      <c r="BF641" s="1">
        <v>130.62</v>
      </c>
      <c r="BG641" s="1">
        <v>142.93</v>
      </c>
      <c r="BH641" s="1">
        <v>120.83</v>
      </c>
      <c r="BI641" s="1">
        <v>134</v>
      </c>
      <c r="BJ641" s="1">
        <v>138.04</v>
      </c>
      <c r="BK641" s="1">
        <v>119.36</v>
      </c>
      <c r="BL641" s="1">
        <v>117.73</v>
      </c>
      <c r="BN641" s="1">
        <v>116.13</v>
      </c>
    </row>
    <row r="642" spans="1:66" x14ac:dyDescent="0.3">
      <c r="A642" s="2"/>
      <c r="C642" s="14" t="str">
        <f t="shared" si="10"/>
        <v>202310</v>
      </c>
      <c r="D642" s="3">
        <v>45203</v>
      </c>
      <c r="E642" s="21">
        <v>2297.0100000000002</v>
      </c>
      <c r="F642" s="21">
        <v>2262.16</v>
      </c>
      <c r="G642" s="21">
        <v>2283.61</v>
      </c>
      <c r="H642" s="21">
        <v>2205.4</v>
      </c>
      <c r="I642" s="21">
        <v>2276.1799999999998</v>
      </c>
      <c r="J642" s="21">
        <v>2250.65</v>
      </c>
      <c r="K642" s="21">
        <v>2186.62</v>
      </c>
      <c r="L642" s="21">
        <v>2083.81</v>
      </c>
      <c r="M642" s="21">
        <v>1973.84</v>
      </c>
      <c r="N642" s="21">
        <v>2017.3</v>
      </c>
      <c r="O642" s="21">
        <v>2244.5500000000002</v>
      </c>
      <c r="P642" s="21">
        <v>2227.41</v>
      </c>
      <c r="Q642" s="21">
        <v>5205.5600000000004</v>
      </c>
      <c r="R642" s="20">
        <v>121.89</v>
      </c>
      <c r="S642" s="20">
        <v>111.75</v>
      </c>
      <c r="T642" s="21">
        <v>125.24</v>
      </c>
      <c r="V642" s="1">
        <v>115.42</v>
      </c>
      <c r="W642" s="1">
        <v>126.83</v>
      </c>
      <c r="X642" s="1">
        <v>133.29</v>
      </c>
      <c r="Y642" s="1">
        <v>123.75</v>
      </c>
      <c r="Z642" s="1">
        <v>124.31</v>
      </c>
      <c r="AA642" s="1">
        <v>121.73</v>
      </c>
      <c r="AB642" s="1">
        <v>133.02000000000001</v>
      </c>
      <c r="AE642" s="1">
        <v>140.22</v>
      </c>
      <c r="AF642" s="1">
        <v>131.27000000000001</v>
      </c>
      <c r="AG642" s="1">
        <v>118.22</v>
      </c>
      <c r="AI642" s="1">
        <v>7</v>
      </c>
      <c r="AN642" s="1">
        <v>2786.12</v>
      </c>
      <c r="AT642" s="1">
        <v>2747.94</v>
      </c>
      <c r="AU642" s="1">
        <v>2455.4</v>
      </c>
      <c r="AX642" s="1">
        <v>122.7</v>
      </c>
      <c r="AY642" s="1">
        <v>2684.02</v>
      </c>
      <c r="BA642" s="1">
        <v>127.97</v>
      </c>
      <c r="BB642" s="1">
        <v>138.94999999999999</v>
      </c>
      <c r="BC642" s="1">
        <v>133.76</v>
      </c>
      <c r="BD642" s="1">
        <v>135.36000000000001</v>
      </c>
      <c r="BE642" s="1">
        <v>130.13999999999999</v>
      </c>
      <c r="BF642" s="1">
        <v>130.61000000000001</v>
      </c>
      <c r="BG642" s="1">
        <v>141.4</v>
      </c>
      <c r="BH642" s="1">
        <v>120.83</v>
      </c>
      <c r="BI642" s="1">
        <v>133.80000000000001</v>
      </c>
      <c r="BJ642" s="1">
        <v>138.04</v>
      </c>
      <c r="BK642" s="1">
        <v>119.36</v>
      </c>
      <c r="BL642" s="1">
        <v>116.7</v>
      </c>
      <c r="BN642" s="1">
        <v>116.13</v>
      </c>
    </row>
    <row r="643" spans="1:66" x14ac:dyDescent="0.3">
      <c r="A643" s="2"/>
      <c r="C643" s="14" t="str">
        <f t="shared" si="10"/>
        <v>202310</v>
      </c>
      <c r="D643" s="3">
        <v>45202</v>
      </c>
      <c r="E643" s="21">
        <v>2298.41</v>
      </c>
      <c r="F643" s="21">
        <v>2262.16</v>
      </c>
      <c r="G643" s="21">
        <v>2283.61</v>
      </c>
      <c r="H643" s="21">
        <v>2221.83</v>
      </c>
      <c r="I643" s="21">
        <v>2272.23</v>
      </c>
      <c r="J643" s="21">
        <v>2262.44</v>
      </c>
      <c r="K643" s="21">
        <v>2186.62</v>
      </c>
      <c r="L643" s="21">
        <v>2113.4899999999998</v>
      </c>
      <c r="M643" s="21">
        <v>1973.84</v>
      </c>
      <c r="N643" s="21">
        <v>1992.26</v>
      </c>
      <c r="O643" s="21">
        <v>2239.52</v>
      </c>
      <c r="P643" s="21">
        <v>2227.41</v>
      </c>
      <c r="Q643" s="21">
        <v>5292.57</v>
      </c>
      <c r="R643" s="20">
        <v>121.39</v>
      </c>
      <c r="S643" s="20">
        <v>110.72</v>
      </c>
      <c r="T643" s="21">
        <v>122.51</v>
      </c>
      <c r="V643" s="1">
        <v>115.43</v>
      </c>
      <c r="W643" s="1">
        <v>125.34</v>
      </c>
      <c r="X643" s="1">
        <v>132.80000000000001</v>
      </c>
      <c r="Y643" s="1">
        <v>121.94</v>
      </c>
      <c r="Z643" s="1">
        <v>123.09</v>
      </c>
      <c r="AA643" s="1">
        <v>121.35</v>
      </c>
      <c r="AB643" s="1">
        <v>132.52000000000001</v>
      </c>
      <c r="AE643" s="1">
        <v>139.54</v>
      </c>
      <c r="AF643" s="1">
        <v>130.9</v>
      </c>
      <c r="AG643" s="1">
        <v>115.88</v>
      </c>
      <c r="AI643" s="1">
        <v>7</v>
      </c>
      <c r="AN643" s="1">
        <v>2786.12</v>
      </c>
      <c r="AT643" s="1">
        <v>2747.94</v>
      </c>
      <c r="AU643" s="1">
        <v>2455.4</v>
      </c>
      <c r="AW643" s="1">
        <v>2804.01</v>
      </c>
      <c r="AX643" s="1">
        <v>122.85</v>
      </c>
      <c r="BA643" s="1">
        <v>127.66</v>
      </c>
      <c r="BB643" s="1">
        <v>138.37</v>
      </c>
      <c r="BC643" s="1">
        <v>132.44</v>
      </c>
      <c r="BD643" s="1">
        <v>133.91999999999999</v>
      </c>
      <c r="BE643" s="1">
        <v>129.38</v>
      </c>
      <c r="BF643" s="1">
        <v>130.02000000000001</v>
      </c>
      <c r="BG643" s="1">
        <v>141.25</v>
      </c>
      <c r="BH643" s="1">
        <v>120.83</v>
      </c>
      <c r="BI643" s="1">
        <v>133.19999999999999</v>
      </c>
      <c r="BJ643" s="1">
        <v>137.30000000000001</v>
      </c>
      <c r="BK643" s="1">
        <v>118.37</v>
      </c>
      <c r="BL643" s="1">
        <v>115.2</v>
      </c>
      <c r="BN643" s="1">
        <v>115.13</v>
      </c>
    </row>
    <row r="644" spans="1:66" x14ac:dyDescent="0.3">
      <c r="A644" s="2"/>
      <c r="C644" s="14" t="str">
        <f t="shared" si="10"/>
        <v>202310</v>
      </c>
      <c r="D644" s="3">
        <v>45201</v>
      </c>
      <c r="E644" s="21">
        <v>2301.2800000000002</v>
      </c>
      <c r="F644" s="21">
        <v>2262.16</v>
      </c>
      <c r="G644" s="21">
        <v>2295.98</v>
      </c>
      <c r="H644" s="21">
        <v>2266.66</v>
      </c>
      <c r="I644" s="21">
        <v>2282.12</v>
      </c>
      <c r="J644" s="21">
        <v>2219.94</v>
      </c>
      <c r="K644" s="21">
        <v>2194.09</v>
      </c>
      <c r="L644" s="21">
        <v>2121.98</v>
      </c>
      <c r="M644" s="21">
        <v>2065.2399999999998</v>
      </c>
      <c r="N644" s="21">
        <v>2014.06</v>
      </c>
      <c r="O644" s="21">
        <v>2244.4499999999998</v>
      </c>
      <c r="P644" s="21">
        <v>2227.41</v>
      </c>
      <c r="Q644" s="21">
        <v>5222.0200000000004</v>
      </c>
      <c r="R644" s="20">
        <v>121.05</v>
      </c>
      <c r="S644" s="20">
        <v>111.52</v>
      </c>
      <c r="T644" s="21">
        <v>123.6</v>
      </c>
      <c r="V644" s="1">
        <v>116.67</v>
      </c>
      <c r="W644" s="1">
        <v>126</v>
      </c>
      <c r="X644" s="1">
        <v>132.25</v>
      </c>
      <c r="Y644" s="1">
        <v>121.9</v>
      </c>
      <c r="Z644" s="1">
        <v>122.76</v>
      </c>
      <c r="AA644" s="1">
        <v>121.35</v>
      </c>
      <c r="AB644" s="1">
        <v>132.58000000000001</v>
      </c>
      <c r="AE644" s="1">
        <v>139.66</v>
      </c>
      <c r="AF644" s="1">
        <v>130.61000000000001</v>
      </c>
      <c r="AG644" s="1">
        <v>116.65</v>
      </c>
      <c r="AT644" s="1">
        <v>2747.94</v>
      </c>
      <c r="AW644" s="1">
        <v>2633.49</v>
      </c>
      <c r="AX644" s="1">
        <v>122.52</v>
      </c>
      <c r="BA644" s="1">
        <v>127.5</v>
      </c>
      <c r="BB644" s="1">
        <v>138.26</v>
      </c>
      <c r="BC644" s="1">
        <v>132.86000000000001</v>
      </c>
      <c r="BD644" s="1">
        <v>134.13</v>
      </c>
      <c r="BE644" s="1">
        <v>129.01</v>
      </c>
      <c r="BF644" s="1">
        <v>130.5</v>
      </c>
      <c r="BG644" s="1">
        <v>141.49</v>
      </c>
      <c r="BH644" s="1">
        <v>123.51</v>
      </c>
      <c r="BI644" s="1">
        <v>133.19999999999999</v>
      </c>
      <c r="BJ644" s="1">
        <v>137.80000000000001</v>
      </c>
      <c r="BK644" s="1">
        <v>117.84</v>
      </c>
      <c r="BL644" s="1">
        <v>115.2</v>
      </c>
      <c r="BN644" s="1">
        <v>114.47</v>
      </c>
    </row>
    <row r="645" spans="1:66" x14ac:dyDescent="0.3">
      <c r="A645" s="2"/>
      <c r="C645" s="14" t="str">
        <f t="shared" si="10"/>
        <v>20239</v>
      </c>
      <c r="D645" s="3">
        <v>45198</v>
      </c>
      <c r="E645" s="21">
        <v>2327.67</v>
      </c>
      <c r="F645" s="21">
        <v>2263.25</v>
      </c>
      <c r="G645" s="21">
        <v>2309.46</v>
      </c>
      <c r="H645" s="21">
        <v>2285.58</v>
      </c>
      <c r="I645" s="21">
        <v>2283.2199999999998</v>
      </c>
      <c r="J645" s="21">
        <v>2235.9899999999998</v>
      </c>
      <c r="K645" s="21">
        <v>2194.71</v>
      </c>
      <c r="L645" s="21">
        <v>2127.5</v>
      </c>
      <c r="M645" s="21">
        <v>2065.87</v>
      </c>
      <c r="N645" s="21">
        <v>2045.23</v>
      </c>
      <c r="O645" s="21">
        <v>2243.66</v>
      </c>
      <c r="P645" s="21">
        <v>2227.85</v>
      </c>
      <c r="Q645" s="21">
        <v>5113.97</v>
      </c>
      <c r="R645" s="20">
        <v>121.07</v>
      </c>
      <c r="S645" s="20">
        <v>112.75</v>
      </c>
      <c r="T645" s="21">
        <v>123.31</v>
      </c>
      <c r="V645" s="1">
        <v>117.21</v>
      </c>
      <c r="W645" s="1">
        <v>127.28</v>
      </c>
      <c r="X645" s="1">
        <v>133.66999999999999</v>
      </c>
      <c r="Y645" s="1">
        <v>124.14</v>
      </c>
      <c r="Z645" s="1">
        <v>124.42</v>
      </c>
      <c r="AA645" s="1">
        <v>121.57</v>
      </c>
      <c r="AB645" s="1">
        <v>133.36000000000001</v>
      </c>
      <c r="AE645" s="1">
        <v>141.43</v>
      </c>
      <c r="AF645" s="1">
        <v>132.46</v>
      </c>
      <c r="AG645" s="1">
        <v>117.34</v>
      </c>
      <c r="AI645" s="1">
        <v>7</v>
      </c>
      <c r="AN645" s="1">
        <v>2811.63</v>
      </c>
      <c r="AW645" s="1">
        <v>2632.25</v>
      </c>
      <c r="AX645" s="1">
        <v>124.61</v>
      </c>
      <c r="BA645" s="1">
        <v>128.43</v>
      </c>
      <c r="BB645" s="1">
        <v>138.93</v>
      </c>
      <c r="BC645" s="1">
        <v>134.19999999999999</v>
      </c>
      <c r="BD645" s="1">
        <v>134.74</v>
      </c>
      <c r="BE645" s="1">
        <v>130.82</v>
      </c>
      <c r="BF645" s="1">
        <v>130.9</v>
      </c>
      <c r="BG645" s="1">
        <v>143.54</v>
      </c>
      <c r="BH645" s="1">
        <v>123.53</v>
      </c>
      <c r="BI645" s="1">
        <v>134.41999999999999</v>
      </c>
      <c r="BJ645" s="1">
        <v>138.59</v>
      </c>
      <c r="BK645" s="1">
        <v>118.18</v>
      </c>
      <c r="BL645" s="1">
        <v>116.71</v>
      </c>
      <c r="BN645" s="1">
        <v>115.17</v>
      </c>
    </row>
    <row r="646" spans="1:66" x14ac:dyDescent="0.3">
      <c r="A646" s="2"/>
      <c r="C646" s="14" t="str">
        <f t="shared" ref="C646:C709" si="11">YEAR(D646)&amp;MONTH(D646)</f>
        <v>20239</v>
      </c>
      <c r="D646" s="3">
        <v>45197</v>
      </c>
      <c r="E646" s="21">
        <v>2360.1999999999998</v>
      </c>
      <c r="F646" s="21">
        <v>2263.25</v>
      </c>
      <c r="G646" s="21">
        <v>2299.56</v>
      </c>
      <c r="H646" s="21">
        <v>2291.37</v>
      </c>
      <c r="I646" s="21">
        <v>2283.2199999999998</v>
      </c>
      <c r="J646" s="21">
        <v>2242.9299999999998</v>
      </c>
      <c r="K646" s="21">
        <v>2199.69</v>
      </c>
      <c r="L646" s="21">
        <v>2127.5</v>
      </c>
      <c r="M646" s="21">
        <v>2065.87</v>
      </c>
      <c r="N646" s="21">
        <v>2130.42</v>
      </c>
      <c r="O646" s="21">
        <v>2255.7399999999998</v>
      </c>
      <c r="P646" s="21">
        <v>2227.85</v>
      </c>
      <c r="Q646" s="21">
        <v>5093.97</v>
      </c>
      <c r="R646" s="20">
        <v>124.06</v>
      </c>
      <c r="S646" s="20">
        <v>112.42</v>
      </c>
      <c r="T646" s="21">
        <v>125.06</v>
      </c>
      <c r="V646" s="1">
        <v>118.88</v>
      </c>
      <c r="W646" s="1">
        <v>127.9</v>
      </c>
      <c r="X646" s="1">
        <v>134.30000000000001</v>
      </c>
      <c r="Y646" s="1">
        <v>124.7</v>
      </c>
      <c r="Z646" s="1">
        <v>124.95</v>
      </c>
      <c r="AA646" s="1">
        <v>123.61</v>
      </c>
      <c r="AB646" s="1">
        <v>134.08000000000001</v>
      </c>
      <c r="AE646" s="1">
        <v>142.03</v>
      </c>
      <c r="AF646" s="1">
        <v>132.25</v>
      </c>
      <c r="AG646" s="1">
        <v>117.39</v>
      </c>
      <c r="AI646" s="1">
        <v>7</v>
      </c>
      <c r="AN646" s="1">
        <v>2811.63</v>
      </c>
      <c r="AW646" s="1">
        <v>2632.25</v>
      </c>
      <c r="AX646" s="1">
        <v>123.21</v>
      </c>
      <c r="BA646" s="1">
        <v>129.19999999999999</v>
      </c>
      <c r="BB646" s="1">
        <v>140.13999999999999</v>
      </c>
      <c r="BC646" s="1">
        <v>134.54</v>
      </c>
      <c r="BD646" s="1">
        <v>136.04</v>
      </c>
      <c r="BE646" s="1">
        <v>133.80000000000001</v>
      </c>
      <c r="BF646" s="1">
        <v>134.74</v>
      </c>
      <c r="BG646" s="1">
        <v>144.25</v>
      </c>
      <c r="BH646" s="1">
        <v>123.53</v>
      </c>
      <c r="BI646" s="1">
        <v>135.21</v>
      </c>
      <c r="BJ646" s="1">
        <v>138.84</v>
      </c>
      <c r="BK646" s="1">
        <v>118.84</v>
      </c>
      <c r="BL646" s="1">
        <v>117.21</v>
      </c>
      <c r="BN646" s="1">
        <v>116.49</v>
      </c>
    </row>
    <row r="647" spans="1:66" x14ac:dyDescent="0.3">
      <c r="A647" s="2"/>
      <c r="C647" s="14" t="str">
        <f t="shared" si="11"/>
        <v>20239</v>
      </c>
      <c r="D647" s="3">
        <v>45196</v>
      </c>
      <c r="E647" s="21">
        <v>2355.27</v>
      </c>
      <c r="F647" s="21">
        <v>2246.75</v>
      </c>
      <c r="G647" s="21">
        <v>2279.75</v>
      </c>
      <c r="H647" s="21">
        <v>2296.63</v>
      </c>
      <c r="I647" s="21">
        <v>2283.2199999999998</v>
      </c>
      <c r="J647" s="21">
        <v>2249.96</v>
      </c>
      <c r="K647" s="21">
        <v>2199.69</v>
      </c>
      <c r="L647" s="21">
        <v>2107.65</v>
      </c>
      <c r="M647" s="21">
        <v>2046.17</v>
      </c>
      <c r="N647" s="21">
        <v>2097.41</v>
      </c>
      <c r="O647" s="21">
        <v>2251.4</v>
      </c>
      <c r="P647" s="21">
        <v>2254.4499999999998</v>
      </c>
      <c r="Q647" s="21">
        <v>5114.91</v>
      </c>
      <c r="R647" s="20">
        <v>123.4</v>
      </c>
      <c r="S647" s="20">
        <v>112.25</v>
      </c>
      <c r="T647" s="21">
        <v>125.69</v>
      </c>
      <c r="V647" s="1">
        <v>116.56</v>
      </c>
      <c r="W647" s="1">
        <v>126.63</v>
      </c>
      <c r="X647" s="1">
        <v>132.74</v>
      </c>
      <c r="Y647" s="1">
        <v>124.38</v>
      </c>
      <c r="Z647" s="1">
        <v>124.84</v>
      </c>
      <c r="AA647" s="1">
        <v>122.94</v>
      </c>
      <c r="AB647" s="1">
        <v>132.84</v>
      </c>
      <c r="AE647" s="1">
        <v>141.28</v>
      </c>
      <c r="AF647" s="1">
        <v>131.9</v>
      </c>
      <c r="AG647" s="1">
        <v>117.37</v>
      </c>
      <c r="AI647" s="1">
        <v>7</v>
      </c>
      <c r="AN647" s="1">
        <v>2811.63</v>
      </c>
      <c r="AW647" s="1">
        <v>2632.25</v>
      </c>
      <c r="AX647" s="1">
        <v>123.21</v>
      </c>
      <c r="AZ647" s="1">
        <v>2666.34</v>
      </c>
      <c r="BA647" s="1">
        <v>128.94999999999999</v>
      </c>
      <c r="BB647" s="1">
        <v>139.44</v>
      </c>
      <c r="BC647" s="1">
        <v>135.22</v>
      </c>
      <c r="BD647" s="1">
        <v>135.88999999999999</v>
      </c>
      <c r="BE647" s="1">
        <v>133.78</v>
      </c>
      <c r="BF647" s="1">
        <v>132.87</v>
      </c>
      <c r="BG647" s="1">
        <v>142.88</v>
      </c>
      <c r="BH647" s="1">
        <v>121.75</v>
      </c>
      <c r="BI647" s="1">
        <v>134.81</v>
      </c>
      <c r="BJ647" s="1">
        <v>138.84</v>
      </c>
      <c r="BK647" s="1">
        <v>116.77</v>
      </c>
      <c r="BL647" s="1">
        <v>117.21</v>
      </c>
      <c r="BN647" s="1">
        <v>116.49</v>
      </c>
    </row>
    <row r="648" spans="1:66" x14ac:dyDescent="0.3">
      <c r="A648" s="2"/>
      <c r="C648" s="14" t="str">
        <f t="shared" si="11"/>
        <v>20239</v>
      </c>
      <c r="D648" s="3">
        <v>45195</v>
      </c>
      <c r="E648" s="21">
        <v>2335.39</v>
      </c>
      <c r="F648" s="21">
        <v>2242.62</v>
      </c>
      <c r="G648" s="21">
        <v>2279.75</v>
      </c>
      <c r="H648" s="21">
        <v>2259.9</v>
      </c>
      <c r="I648" s="21">
        <v>2272.33</v>
      </c>
      <c r="J648" s="21">
        <v>2232.7600000000002</v>
      </c>
      <c r="K648" s="21">
        <v>2199.69</v>
      </c>
      <c r="L648" s="21">
        <v>2107.65</v>
      </c>
      <c r="M648" s="21">
        <v>2040.12</v>
      </c>
      <c r="N648" s="21">
        <v>2064.15</v>
      </c>
      <c r="O648" s="21">
        <v>2237.0300000000002</v>
      </c>
      <c r="P648" s="21">
        <v>2254.4499999999998</v>
      </c>
      <c r="Q648" s="21">
        <v>5180.2</v>
      </c>
      <c r="R648" s="20">
        <v>121.07</v>
      </c>
      <c r="S648" s="20">
        <v>111.84</v>
      </c>
      <c r="T648" s="21">
        <v>124.64</v>
      </c>
      <c r="V648" s="1">
        <v>114.68</v>
      </c>
      <c r="W648" s="1">
        <v>126.4</v>
      </c>
      <c r="X648" s="1">
        <v>132.18</v>
      </c>
      <c r="Y648" s="1">
        <v>123.46</v>
      </c>
      <c r="Z648" s="1">
        <v>124.34</v>
      </c>
      <c r="AA648" s="1">
        <v>121.2</v>
      </c>
      <c r="AB648" s="1">
        <v>132.25</v>
      </c>
      <c r="AE648" s="1">
        <v>140.54</v>
      </c>
      <c r="AF648" s="1">
        <v>129.91999999999999</v>
      </c>
      <c r="AG648" s="1">
        <v>116.74</v>
      </c>
      <c r="AI648" s="1">
        <v>7</v>
      </c>
      <c r="AN648" s="1">
        <v>2811.63</v>
      </c>
      <c r="AW648" s="1">
        <v>2461.8200000000002</v>
      </c>
      <c r="AX648" s="1">
        <v>119.41</v>
      </c>
      <c r="AZ648" s="1">
        <v>2666.34</v>
      </c>
      <c r="BA648" s="1">
        <v>127.06</v>
      </c>
      <c r="BB648" s="1">
        <v>139.16999999999999</v>
      </c>
      <c r="BC648" s="1">
        <v>134.09</v>
      </c>
      <c r="BD648" s="1">
        <v>134.93</v>
      </c>
      <c r="BE648" s="1">
        <v>130.15</v>
      </c>
      <c r="BF648" s="1">
        <v>129.86000000000001</v>
      </c>
      <c r="BG648" s="1">
        <v>142.84</v>
      </c>
      <c r="BH648" s="1">
        <v>123.78</v>
      </c>
      <c r="BI648" s="1">
        <v>133.41999999999999</v>
      </c>
      <c r="BJ648" s="1">
        <v>138.09</v>
      </c>
      <c r="BK648" s="1">
        <v>119.18</v>
      </c>
      <c r="BL648" s="1">
        <v>116.46</v>
      </c>
      <c r="BN648" s="1">
        <v>116.09</v>
      </c>
    </row>
    <row r="649" spans="1:66" x14ac:dyDescent="0.3">
      <c r="A649" s="2"/>
      <c r="C649" s="14" t="str">
        <f t="shared" si="11"/>
        <v>20239</v>
      </c>
      <c r="D649" s="3">
        <v>45194</v>
      </c>
      <c r="E649" s="21">
        <v>2287.1799999999998</v>
      </c>
      <c r="F649" s="21">
        <v>2242.62</v>
      </c>
      <c r="G649" s="21">
        <v>2269.85</v>
      </c>
      <c r="H649" s="21">
        <v>2259.9</v>
      </c>
      <c r="I649" s="21">
        <v>2289.16</v>
      </c>
      <c r="J649" s="21">
        <v>2223.66</v>
      </c>
      <c r="K649" s="21">
        <v>2199.69</v>
      </c>
      <c r="L649" s="21">
        <v>2107.65</v>
      </c>
      <c r="M649" s="21">
        <v>1987.58</v>
      </c>
      <c r="N649" s="21">
        <v>2055.5300000000002</v>
      </c>
      <c r="O649" s="21">
        <v>2240.9299999999998</v>
      </c>
      <c r="P649" s="21">
        <v>2254.4499999999998</v>
      </c>
      <c r="Q649" s="21">
        <v>5304.9</v>
      </c>
      <c r="R649" s="20">
        <v>121.07</v>
      </c>
      <c r="S649" s="20">
        <v>111.67</v>
      </c>
      <c r="T649" s="21">
        <v>124.36</v>
      </c>
      <c r="V649" s="1">
        <v>114.7</v>
      </c>
      <c r="W649" s="1">
        <v>126.69</v>
      </c>
      <c r="X649" s="1">
        <v>131.55000000000001</v>
      </c>
      <c r="Y649" s="1">
        <v>122.86</v>
      </c>
      <c r="Z649" s="1">
        <v>123.68</v>
      </c>
      <c r="AA649" s="1">
        <v>120.7</v>
      </c>
      <c r="AB649" s="1">
        <v>132.13999999999999</v>
      </c>
      <c r="AE649" s="1">
        <v>140.04</v>
      </c>
      <c r="AF649" s="1">
        <v>128.97</v>
      </c>
      <c r="AG649" s="1">
        <v>116.73</v>
      </c>
      <c r="AI649" s="1">
        <v>7</v>
      </c>
      <c r="AN649" s="1">
        <v>2811.63</v>
      </c>
      <c r="AX649" s="1">
        <v>119.66</v>
      </c>
      <c r="AZ649" s="1">
        <v>2666.34</v>
      </c>
      <c r="BA649" s="1">
        <v>126.45</v>
      </c>
      <c r="BB649" s="1">
        <v>138.15</v>
      </c>
      <c r="BC649" s="1">
        <v>132.56</v>
      </c>
      <c r="BD649" s="1">
        <v>133.77000000000001</v>
      </c>
      <c r="BE649" s="1">
        <v>129.85</v>
      </c>
      <c r="BF649" s="1">
        <v>129.51</v>
      </c>
      <c r="BG649" s="1">
        <v>143.46</v>
      </c>
      <c r="BH649" s="1">
        <v>122.29</v>
      </c>
      <c r="BI649" s="1">
        <v>133.41999999999999</v>
      </c>
      <c r="BJ649" s="1">
        <v>138.09</v>
      </c>
      <c r="BK649" s="1">
        <v>118.85</v>
      </c>
      <c r="BL649" s="1">
        <v>115.71</v>
      </c>
      <c r="BN649" s="1">
        <v>115.6</v>
      </c>
    </row>
    <row r="650" spans="1:66" x14ac:dyDescent="0.3">
      <c r="A650" s="2"/>
      <c r="C650" s="14" t="str">
        <f t="shared" si="11"/>
        <v>20239</v>
      </c>
      <c r="D650" s="3">
        <v>45191</v>
      </c>
      <c r="E650" s="21">
        <v>2326.4499999999998</v>
      </c>
      <c r="F650" s="21">
        <v>2235.1999999999998</v>
      </c>
      <c r="G650" s="21">
        <v>2287.1799999999998</v>
      </c>
      <c r="H650" s="21">
        <v>2221.79</v>
      </c>
      <c r="I650" s="21">
        <v>2279.2600000000002</v>
      </c>
      <c r="J650" s="21">
        <v>2221.6799999999998</v>
      </c>
      <c r="K650" s="21">
        <v>2199.69</v>
      </c>
      <c r="L650" s="21">
        <v>2106.65</v>
      </c>
      <c r="M650" s="21">
        <v>1987.58</v>
      </c>
      <c r="N650" s="21">
        <v>2054.9699999999998</v>
      </c>
      <c r="O650" s="21">
        <v>2242.1799999999998</v>
      </c>
      <c r="P650" s="21">
        <v>2254.4499999999998</v>
      </c>
      <c r="Q650" s="21">
        <v>5332.4</v>
      </c>
      <c r="R650" s="20">
        <v>120.73</v>
      </c>
      <c r="S650" s="20">
        <v>110.92</v>
      </c>
      <c r="T650" s="21">
        <v>124.06</v>
      </c>
      <c r="V650" s="1">
        <v>114.35</v>
      </c>
      <c r="W650" s="1">
        <v>126.99</v>
      </c>
      <c r="X650" s="1">
        <v>131.03</v>
      </c>
      <c r="Y650" s="1">
        <v>123.51</v>
      </c>
      <c r="Z650" s="1">
        <v>122.96</v>
      </c>
      <c r="AA650" s="1">
        <v>121.01</v>
      </c>
      <c r="AB650" s="1">
        <v>132.07</v>
      </c>
      <c r="AE650" s="1">
        <v>139.79</v>
      </c>
      <c r="AF650" s="1">
        <v>128.93</v>
      </c>
      <c r="AG650" s="1">
        <v>118.18</v>
      </c>
      <c r="AX650" s="1">
        <v>120.85</v>
      </c>
      <c r="AZ650" s="1">
        <v>2666.34</v>
      </c>
      <c r="BA650" s="1">
        <v>124.57</v>
      </c>
      <c r="BB650" s="1">
        <v>137.9</v>
      </c>
      <c r="BC650" s="1">
        <v>132.38</v>
      </c>
      <c r="BD650" s="1">
        <v>133.12</v>
      </c>
      <c r="BE650" s="1">
        <v>129.51</v>
      </c>
      <c r="BF650" s="1">
        <v>130.05000000000001</v>
      </c>
      <c r="BG650" s="1">
        <v>143.69999999999999</v>
      </c>
      <c r="BH650" s="1">
        <v>121.29</v>
      </c>
      <c r="BI650" s="1">
        <v>133.41999999999999</v>
      </c>
      <c r="BJ650" s="1">
        <v>139.16999999999999</v>
      </c>
      <c r="BK650" s="1">
        <v>118.45</v>
      </c>
      <c r="BL650" s="1">
        <v>115.75</v>
      </c>
      <c r="BN650" s="1">
        <v>115.17</v>
      </c>
    </row>
    <row r="651" spans="1:66" x14ac:dyDescent="0.3">
      <c r="A651" s="2"/>
      <c r="C651" s="14" t="str">
        <f t="shared" si="11"/>
        <v>20239</v>
      </c>
      <c r="D651" s="3">
        <v>45190</v>
      </c>
      <c r="E651" s="21">
        <v>2325.7399999999998</v>
      </c>
      <c r="F651" s="21">
        <v>2234.39</v>
      </c>
      <c r="G651" s="21">
        <v>2269.04</v>
      </c>
      <c r="H651" s="21">
        <v>2175</v>
      </c>
      <c r="I651" s="21">
        <v>2288.34</v>
      </c>
      <c r="J651" s="21">
        <v>2207.31</v>
      </c>
      <c r="K651" s="21">
        <v>2191.7600000000002</v>
      </c>
      <c r="L651" s="21">
        <v>2094.4499999999998</v>
      </c>
      <c r="M651" s="21">
        <v>1987.13</v>
      </c>
      <c r="N651" s="21">
        <v>2082.1799999999998</v>
      </c>
      <c r="O651" s="21">
        <v>2248.8200000000002</v>
      </c>
      <c r="P651" s="21">
        <v>2254.12</v>
      </c>
      <c r="Q651" s="21">
        <v>5286.95</v>
      </c>
      <c r="R651" s="20">
        <v>119.15</v>
      </c>
      <c r="S651" s="20">
        <v>111.25</v>
      </c>
      <c r="T651" s="21">
        <v>124.95</v>
      </c>
      <c r="V651" s="1">
        <v>114.78</v>
      </c>
      <c r="W651" s="1">
        <v>126.08</v>
      </c>
      <c r="X651" s="1">
        <v>132.25</v>
      </c>
      <c r="Y651" s="1">
        <v>122.11</v>
      </c>
      <c r="Z651" s="1">
        <v>122.76</v>
      </c>
      <c r="AA651" s="1">
        <v>120.43</v>
      </c>
      <c r="AB651" s="1">
        <v>132.4</v>
      </c>
      <c r="AE651" s="1">
        <v>140.52000000000001</v>
      </c>
      <c r="AF651" s="1">
        <v>128.57</v>
      </c>
      <c r="AG651" s="1">
        <v>118.33</v>
      </c>
      <c r="AX651" s="1">
        <v>119.82</v>
      </c>
      <c r="AZ651" s="1">
        <v>2667.32</v>
      </c>
      <c r="BA651" s="1">
        <v>125.4</v>
      </c>
      <c r="BB651" s="1">
        <v>137.63</v>
      </c>
      <c r="BC651" s="1">
        <v>132.19999999999999</v>
      </c>
      <c r="BD651" s="1">
        <v>132.66999999999999</v>
      </c>
      <c r="BE651" s="1">
        <v>129.33000000000001</v>
      </c>
      <c r="BF651" s="1">
        <v>130.08000000000001</v>
      </c>
      <c r="BG651" s="1">
        <v>144.84</v>
      </c>
      <c r="BH651" s="1">
        <v>123.52</v>
      </c>
      <c r="BI651" s="1">
        <v>133.41</v>
      </c>
      <c r="BJ651" s="1">
        <v>138.30000000000001</v>
      </c>
      <c r="BK651" s="1">
        <v>118.34</v>
      </c>
      <c r="BL651" s="1">
        <v>115.42</v>
      </c>
      <c r="BN651" s="1">
        <v>115.14</v>
      </c>
    </row>
    <row r="652" spans="1:66" x14ac:dyDescent="0.3">
      <c r="A652" s="2"/>
      <c r="C652" s="14" t="str">
        <f t="shared" si="11"/>
        <v>20239</v>
      </c>
      <c r="D652" s="3">
        <v>45189</v>
      </c>
      <c r="E652" s="21">
        <v>2295.12</v>
      </c>
      <c r="F652" s="21">
        <v>2234.39</v>
      </c>
      <c r="G652" s="21">
        <v>2272.87</v>
      </c>
      <c r="H652" s="21">
        <v>2214.73</v>
      </c>
      <c r="I652" s="21">
        <v>2292.3000000000002</v>
      </c>
      <c r="J652" s="21">
        <v>2213.9499999999998</v>
      </c>
      <c r="K652" s="21">
        <v>2191.7600000000002</v>
      </c>
      <c r="L652" s="21">
        <v>2090.59</v>
      </c>
      <c r="M652" s="21">
        <v>1987.13</v>
      </c>
      <c r="N652" s="21">
        <v>2020.79</v>
      </c>
      <c r="O652" s="21">
        <v>2225.86</v>
      </c>
      <c r="P652" s="21">
        <v>2254.12</v>
      </c>
      <c r="Q652" s="21">
        <v>5286.95</v>
      </c>
      <c r="R652" s="20">
        <v>119.65</v>
      </c>
      <c r="S652" s="20">
        <v>111.08</v>
      </c>
      <c r="T652" s="21">
        <v>124.93</v>
      </c>
      <c r="V652" s="1">
        <v>114.75</v>
      </c>
      <c r="W652" s="1">
        <v>126.08</v>
      </c>
      <c r="X652" s="1">
        <v>133.47</v>
      </c>
      <c r="Y652" s="1">
        <v>122.7</v>
      </c>
      <c r="Z652" s="1">
        <v>123.93</v>
      </c>
      <c r="AA652" s="1">
        <v>120.88</v>
      </c>
      <c r="AB652" s="1">
        <v>133.69</v>
      </c>
      <c r="AE652" s="1">
        <v>141.52000000000001</v>
      </c>
      <c r="AF652" s="1">
        <v>128.85</v>
      </c>
      <c r="AG652" s="1">
        <v>118.96</v>
      </c>
      <c r="AX652" s="1">
        <v>119.85</v>
      </c>
      <c r="BA652" s="1">
        <v>125.31</v>
      </c>
      <c r="BB652" s="1">
        <v>138.59</v>
      </c>
      <c r="BC652" s="1">
        <v>132.44999999999999</v>
      </c>
      <c r="BD652" s="1">
        <v>132.91999999999999</v>
      </c>
      <c r="BE652" s="1">
        <v>129.30000000000001</v>
      </c>
      <c r="BF652" s="1">
        <v>130.63999999999999</v>
      </c>
      <c r="BG652" s="1">
        <v>144.71</v>
      </c>
      <c r="BH652" s="1">
        <v>123.27</v>
      </c>
      <c r="BI652" s="1">
        <v>134.34</v>
      </c>
      <c r="BJ652" s="1">
        <v>138.30000000000001</v>
      </c>
      <c r="BK652" s="1">
        <v>118.5</v>
      </c>
      <c r="BL652" s="1">
        <v>115.42</v>
      </c>
      <c r="BN652" s="1">
        <v>115.14</v>
      </c>
    </row>
    <row r="653" spans="1:66" x14ac:dyDescent="0.3">
      <c r="A653" s="2"/>
      <c r="C653" s="14" t="str">
        <f t="shared" si="11"/>
        <v>20239</v>
      </c>
      <c r="D653" s="3">
        <v>45188</v>
      </c>
      <c r="E653" s="21">
        <v>2295.12</v>
      </c>
      <c r="F653" s="21">
        <v>2234.39</v>
      </c>
      <c r="G653" s="21">
        <v>2276.83</v>
      </c>
      <c r="H653" s="21">
        <v>2228.12</v>
      </c>
      <c r="I653" s="21">
        <v>2292.3000000000002</v>
      </c>
      <c r="J653" s="21">
        <v>2213.9499999999998</v>
      </c>
      <c r="K653" s="21">
        <v>2191.7600000000002</v>
      </c>
      <c r="L653" s="21">
        <v>2090.59</v>
      </c>
      <c r="M653" s="21">
        <v>2019.96</v>
      </c>
      <c r="N653" s="21">
        <v>2026.68</v>
      </c>
      <c r="O653" s="21">
        <v>2252.52</v>
      </c>
      <c r="P653" s="21">
        <v>2254.12</v>
      </c>
      <c r="Q653" s="21">
        <v>5416.67</v>
      </c>
      <c r="R653" s="20">
        <v>119.9</v>
      </c>
      <c r="S653" s="20">
        <v>111.12</v>
      </c>
      <c r="T653" s="21">
        <v>125.31</v>
      </c>
      <c r="V653" s="1">
        <v>115.47</v>
      </c>
      <c r="W653" s="1">
        <v>127.08</v>
      </c>
      <c r="X653" s="1">
        <v>133.80000000000001</v>
      </c>
      <c r="Y653" s="1">
        <v>121.99</v>
      </c>
      <c r="Z653" s="1">
        <v>124.26</v>
      </c>
      <c r="AA653" s="1">
        <v>120.86</v>
      </c>
      <c r="AB653" s="1">
        <v>133.59</v>
      </c>
      <c r="AE653" s="1">
        <v>141.80000000000001</v>
      </c>
      <c r="AF653" s="1">
        <v>128.84</v>
      </c>
      <c r="AG653" s="1">
        <v>119.56</v>
      </c>
      <c r="AL653" s="1">
        <v>30</v>
      </c>
      <c r="AX653" s="1">
        <v>123.6</v>
      </c>
      <c r="AZ653" s="1">
        <v>2970</v>
      </c>
      <c r="BA653" s="1">
        <v>125.29</v>
      </c>
      <c r="BB653" s="1">
        <v>138.83000000000001</v>
      </c>
      <c r="BC653" s="1">
        <v>131.97999999999999</v>
      </c>
      <c r="BD653" s="1">
        <v>131.83000000000001</v>
      </c>
      <c r="BE653" s="1">
        <v>129.55000000000001</v>
      </c>
      <c r="BF653" s="1">
        <v>130.80000000000001</v>
      </c>
      <c r="BG653" s="1">
        <v>144.71</v>
      </c>
      <c r="BH653" s="1">
        <v>123.95</v>
      </c>
      <c r="BI653" s="1">
        <v>134.6</v>
      </c>
      <c r="BJ653" s="1">
        <v>141.04</v>
      </c>
      <c r="BK653" s="1">
        <v>119.6</v>
      </c>
      <c r="BL653" s="1">
        <v>116.42</v>
      </c>
      <c r="BN653" s="1">
        <v>116.48</v>
      </c>
    </row>
    <row r="654" spans="1:66" x14ac:dyDescent="0.3">
      <c r="A654" s="2"/>
      <c r="C654" s="14" t="str">
        <f t="shared" si="11"/>
        <v>20239</v>
      </c>
      <c r="D654" s="3">
        <v>45187</v>
      </c>
      <c r="E654" s="21">
        <v>2306.4499999999998</v>
      </c>
      <c r="F654" s="21">
        <v>2263.2600000000002</v>
      </c>
      <c r="G654" s="21">
        <v>2286.73</v>
      </c>
      <c r="H654" s="21">
        <v>2230</v>
      </c>
      <c r="I654" s="21">
        <v>2292.3000000000002</v>
      </c>
      <c r="J654" s="21">
        <v>2249.1999999999998</v>
      </c>
      <c r="K654" s="21">
        <v>2191.7600000000002</v>
      </c>
      <c r="L654" s="21">
        <v>2090.59</v>
      </c>
      <c r="M654" s="21">
        <v>2044.15</v>
      </c>
      <c r="N654" s="21">
        <v>2073.13</v>
      </c>
      <c r="O654" s="21">
        <v>2213.56</v>
      </c>
      <c r="P654" s="21">
        <v>2254.12</v>
      </c>
      <c r="Q654" s="21">
        <v>5228.1400000000003</v>
      </c>
      <c r="R654" s="20">
        <v>119.9</v>
      </c>
      <c r="S654" s="20">
        <v>111.72</v>
      </c>
      <c r="T654" s="21">
        <v>126.24</v>
      </c>
      <c r="V654" s="1">
        <v>115.9</v>
      </c>
      <c r="W654" s="1">
        <v>130.07</v>
      </c>
      <c r="X654" s="1">
        <v>135.41999999999999</v>
      </c>
      <c r="Y654" s="1">
        <v>124.62</v>
      </c>
      <c r="Z654" s="1">
        <v>125.53</v>
      </c>
      <c r="AA654" s="1">
        <v>121.12</v>
      </c>
      <c r="AB654" s="1">
        <v>134.59</v>
      </c>
      <c r="AE654" s="1">
        <v>143.02000000000001</v>
      </c>
      <c r="AF654" s="1">
        <v>131.12</v>
      </c>
      <c r="AG654" s="1">
        <v>119.75</v>
      </c>
      <c r="AL654" s="1">
        <v>30</v>
      </c>
      <c r="AX654" s="1">
        <v>123.6</v>
      </c>
      <c r="AZ654" s="1">
        <v>2970</v>
      </c>
      <c r="BA654" s="1">
        <v>125.29</v>
      </c>
      <c r="BB654" s="1">
        <v>139.77000000000001</v>
      </c>
      <c r="BC654" s="1">
        <v>135.66999999999999</v>
      </c>
      <c r="BD654" s="1">
        <v>133.04</v>
      </c>
      <c r="BE654" s="1">
        <v>130.13</v>
      </c>
      <c r="BF654" s="1">
        <v>130.57</v>
      </c>
      <c r="BG654" s="1">
        <v>145.1</v>
      </c>
      <c r="BH654" s="1">
        <v>123.78</v>
      </c>
      <c r="BI654" s="1">
        <v>134.61000000000001</v>
      </c>
      <c r="BJ654" s="1">
        <v>141.25</v>
      </c>
      <c r="BK654" s="1">
        <v>119.93</v>
      </c>
      <c r="BL654" s="1">
        <v>117.93</v>
      </c>
      <c r="BN654" s="1">
        <v>117.13</v>
      </c>
    </row>
    <row r="655" spans="1:66" x14ac:dyDescent="0.3">
      <c r="A655" s="2"/>
      <c r="C655" s="14" t="str">
        <f t="shared" si="11"/>
        <v>20239</v>
      </c>
      <c r="D655" s="3">
        <v>45184</v>
      </c>
      <c r="E655" s="21">
        <v>2337.65</v>
      </c>
      <c r="F655" s="21">
        <v>2254.86</v>
      </c>
      <c r="G655" s="21">
        <v>2300.58</v>
      </c>
      <c r="H655" s="21">
        <v>2250.33</v>
      </c>
      <c r="I655" s="21">
        <v>2288.34</v>
      </c>
      <c r="J655" s="21">
        <v>2250.4499999999998</v>
      </c>
      <c r="K655" s="21">
        <v>2219.12</v>
      </c>
      <c r="L655" s="21">
        <v>2140.96</v>
      </c>
      <c r="M655" s="21">
        <v>2044.15</v>
      </c>
      <c r="N655" s="21">
        <v>2080.13</v>
      </c>
      <c r="O655" s="21">
        <v>2280.91</v>
      </c>
      <c r="P655" s="21">
        <v>2287.2800000000002</v>
      </c>
      <c r="Q655" s="21">
        <v>5289.8</v>
      </c>
      <c r="R655" s="20">
        <v>121.64</v>
      </c>
      <c r="S655" s="20">
        <v>113.32</v>
      </c>
      <c r="T655" s="21">
        <v>127.08</v>
      </c>
      <c r="V655" s="1">
        <v>118.96</v>
      </c>
      <c r="W655" s="1">
        <v>130.29</v>
      </c>
      <c r="X655" s="1">
        <v>138.58000000000001</v>
      </c>
      <c r="Y655" s="1">
        <v>126.63</v>
      </c>
      <c r="Z655" s="1">
        <v>127.18</v>
      </c>
      <c r="AA655" s="1">
        <v>123.38</v>
      </c>
      <c r="AB655" s="1">
        <v>139.12</v>
      </c>
      <c r="AE655" s="1">
        <v>145.94999999999999</v>
      </c>
      <c r="AF655" s="1">
        <v>133.36000000000001</v>
      </c>
      <c r="AG655" s="1">
        <v>121.41</v>
      </c>
      <c r="AL655" s="1">
        <v>30</v>
      </c>
      <c r="AX655" s="1">
        <v>123.09</v>
      </c>
      <c r="AZ655" s="1">
        <v>2970</v>
      </c>
      <c r="BA655" s="1">
        <v>126.23</v>
      </c>
      <c r="BB655" s="1">
        <v>139.19</v>
      </c>
      <c r="BC655" s="1">
        <v>135.94</v>
      </c>
      <c r="BD655" s="1">
        <v>133.65</v>
      </c>
      <c r="BE655" s="1">
        <v>132.38999999999999</v>
      </c>
      <c r="BF655" s="1">
        <v>131.85</v>
      </c>
      <c r="BG655" s="1">
        <v>148.19999999999999</v>
      </c>
      <c r="BH655" s="1">
        <v>125.94</v>
      </c>
      <c r="BI655" s="1">
        <v>136.19999999999999</v>
      </c>
      <c r="BJ655" s="1">
        <v>145</v>
      </c>
      <c r="BK655" s="1">
        <v>120.93</v>
      </c>
      <c r="BL655" s="1">
        <v>118.93</v>
      </c>
      <c r="BN655" s="1">
        <v>118.45</v>
      </c>
    </row>
    <row r="656" spans="1:66" x14ac:dyDescent="0.3">
      <c r="A656" s="2"/>
      <c r="C656" s="14" t="str">
        <f t="shared" si="11"/>
        <v>20239</v>
      </c>
      <c r="D656" s="3">
        <v>45183</v>
      </c>
      <c r="E656" s="21">
        <v>2337.65</v>
      </c>
      <c r="F656" s="21">
        <v>2263.86</v>
      </c>
      <c r="G656" s="21">
        <v>2314.4899999999998</v>
      </c>
      <c r="H656" s="21">
        <v>2250.3200000000002</v>
      </c>
      <c r="I656" s="21">
        <v>2288.34</v>
      </c>
      <c r="J656" s="21">
        <v>2270.48</v>
      </c>
      <c r="K656" s="21">
        <v>2219.12</v>
      </c>
      <c r="L656" s="21">
        <v>2153.9299999999998</v>
      </c>
      <c r="M656" s="21">
        <v>2044.15</v>
      </c>
      <c r="N656" s="21">
        <v>2084.7399999999998</v>
      </c>
      <c r="O656" s="21">
        <v>2276.13</v>
      </c>
      <c r="P656" s="21">
        <v>2287.2800000000002</v>
      </c>
      <c r="Q656" s="21">
        <v>5239.63</v>
      </c>
      <c r="R656" s="20">
        <v>121.64</v>
      </c>
      <c r="S656" s="20">
        <v>112.72</v>
      </c>
      <c r="T656" s="21">
        <v>127.4</v>
      </c>
      <c r="V656" s="1">
        <v>118.95</v>
      </c>
      <c r="W656" s="1">
        <v>135.69999999999999</v>
      </c>
      <c r="X656" s="1">
        <v>138.68</v>
      </c>
      <c r="Y656" s="1">
        <v>127.62</v>
      </c>
      <c r="Z656" s="1">
        <v>127.77</v>
      </c>
      <c r="AA656" s="1">
        <v>123.98</v>
      </c>
      <c r="AB656" s="1">
        <v>139.46</v>
      </c>
      <c r="AE656" s="1">
        <v>145.94</v>
      </c>
      <c r="AF656" s="1">
        <v>134.07</v>
      </c>
      <c r="AG656" s="1">
        <v>121</v>
      </c>
      <c r="AL656" s="1">
        <v>30</v>
      </c>
      <c r="AX656" s="1">
        <v>124.07</v>
      </c>
      <c r="AZ656" s="1">
        <v>2970</v>
      </c>
      <c r="BA656" s="1">
        <v>127.53</v>
      </c>
      <c r="BB656" s="1">
        <v>140.54</v>
      </c>
      <c r="BC656" s="1">
        <v>137.56</v>
      </c>
      <c r="BD656" s="1">
        <v>134.21</v>
      </c>
      <c r="BE656" s="1">
        <v>132.86000000000001</v>
      </c>
      <c r="BF656" s="1">
        <v>131.83000000000001</v>
      </c>
      <c r="BG656" s="1">
        <v>148.49</v>
      </c>
      <c r="BH656" s="1">
        <v>125.69</v>
      </c>
      <c r="BI656" s="1">
        <v>136.19999999999999</v>
      </c>
      <c r="BJ656" s="1">
        <v>143.79</v>
      </c>
      <c r="BK656" s="1">
        <v>120.38</v>
      </c>
      <c r="BL656" s="1">
        <v>120.17</v>
      </c>
      <c r="BN656" s="1">
        <v>119.77</v>
      </c>
    </row>
    <row r="657" spans="1:66" x14ac:dyDescent="0.3">
      <c r="A657" s="2"/>
      <c r="C657" s="14" t="str">
        <f t="shared" si="11"/>
        <v>20239</v>
      </c>
      <c r="D657" s="3">
        <v>45182</v>
      </c>
      <c r="E657" s="21">
        <v>2333.4</v>
      </c>
      <c r="F657" s="21">
        <v>2263.86</v>
      </c>
      <c r="G657" s="21">
        <v>2324.39</v>
      </c>
      <c r="H657" s="21">
        <v>2276.8000000000002</v>
      </c>
      <c r="I657" s="21">
        <v>2296.25</v>
      </c>
      <c r="J657" s="21">
        <v>2245.59</v>
      </c>
      <c r="K657" s="21">
        <v>2233</v>
      </c>
      <c r="L657" s="21">
        <v>2160.08</v>
      </c>
      <c r="M657" s="21">
        <v>2109.81</v>
      </c>
      <c r="N657" s="21">
        <v>2053.44</v>
      </c>
      <c r="O657" s="21">
        <v>2249.2199999999998</v>
      </c>
      <c r="P657" s="21">
        <v>2287.2800000000002</v>
      </c>
      <c r="Q657" s="21">
        <v>5283.93</v>
      </c>
      <c r="R657" s="20">
        <v>121.4</v>
      </c>
      <c r="S657" s="20">
        <v>112.72</v>
      </c>
      <c r="T657" s="21">
        <v>127.38</v>
      </c>
      <c r="V657" s="1">
        <v>118.95</v>
      </c>
      <c r="W657" s="1">
        <v>131.81</v>
      </c>
      <c r="X657" s="1">
        <v>139.49</v>
      </c>
      <c r="Y657" s="1">
        <v>127.45</v>
      </c>
      <c r="Z657" s="1">
        <v>127.67</v>
      </c>
      <c r="AA657" s="1">
        <v>123.85</v>
      </c>
      <c r="AB657" s="1">
        <v>140.29</v>
      </c>
      <c r="AE657" s="1">
        <v>147.12</v>
      </c>
      <c r="AF657" s="1">
        <v>131.41999999999999</v>
      </c>
      <c r="AG657" s="1">
        <v>120.98</v>
      </c>
      <c r="AL657" s="1">
        <v>30</v>
      </c>
      <c r="AX657" s="1">
        <v>126.61</v>
      </c>
      <c r="AZ657" s="1">
        <v>2970</v>
      </c>
      <c r="BA657" s="1">
        <v>128.97999999999999</v>
      </c>
      <c r="BB657" s="1">
        <v>140.43</v>
      </c>
      <c r="BC657" s="1">
        <v>136.66</v>
      </c>
      <c r="BD657" s="1">
        <v>134.32</v>
      </c>
      <c r="BE657" s="1">
        <v>130.69</v>
      </c>
      <c r="BF657" s="1">
        <v>132.31</v>
      </c>
      <c r="BG657" s="1">
        <v>148.84</v>
      </c>
      <c r="BH657" s="1">
        <v>128.19</v>
      </c>
      <c r="BI657" s="1">
        <v>136.16</v>
      </c>
      <c r="BJ657" s="1">
        <v>145</v>
      </c>
      <c r="BK657" s="1">
        <v>121.59</v>
      </c>
      <c r="BL657" s="1">
        <v>119.92</v>
      </c>
      <c r="BN657" s="1">
        <v>119.11</v>
      </c>
    </row>
    <row r="658" spans="1:66" x14ac:dyDescent="0.3">
      <c r="A658" s="2"/>
      <c r="C658" s="14" t="str">
        <f t="shared" si="11"/>
        <v>20239</v>
      </c>
      <c r="D658" s="3">
        <v>45181</v>
      </c>
      <c r="E658" s="21">
        <v>2371.37</v>
      </c>
      <c r="F658" s="21">
        <v>2263.86</v>
      </c>
      <c r="G658" s="21">
        <v>2330.33</v>
      </c>
      <c r="H658" s="21">
        <v>2292.34</v>
      </c>
      <c r="I658" s="21">
        <v>2298.23</v>
      </c>
      <c r="J658" s="21">
        <v>2255.9299999999998</v>
      </c>
      <c r="K658" s="21">
        <v>2249.61</v>
      </c>
      <c r="L658" s="21">
        <v>2166.6799999999998</v>
      </c>
      <c r="M658" s="21">
        <v>2094.69</v>
      </c>
      <c r="N658" s="21">
        <v>2135.04</v>
      </c>
      <c r="O658" s="21">
        <v>2252</v>
      </c>
      <c r="P658" s="21">
        <v>2287.2800000000002</v>
      </c>
      <c r="Q658" s="21">
        <v>5175.46</v>
      </c>
      <c r="R658" s="20">
        <v>121.4</v>
      </c>
      <c r="S658" s="20">
        <v>114</v>
      </c>
      <c r="T658" s="21">
        <v>128.94</v>
      </c>
      <c r="V658" s="1">
        <v>119.76</v>
      </c>
      <c r="W658" s="1">
        <v>131.9</v>
      </c>
      <c r="X658" s="1">
        <v>140.38</v>
      </c>
      <c r="Y658" s="1">
        <v>128.38999999999999</v>
      </c>
      <c r="Z658" s="1">
        <v>129.07</v>
      </c>
      <c r="AA658" s="1">
        <v>124.38</v>
      </c>
      <c r="AB658" s="1">
        <v>141.16999999999999</v>
      </c>
      <c r="AE658" s="1">
        <v>148.31</v>
      </c>
      <c r="AF658" s="1">
        <v>132.38999999999999</v>
      </c>
      <c r="AG658" s="1">
        <v>122.2</v>
      </c>
      <c r="AX658" s="1">
        <v>127.04</v>
      </c>
      <c r="BA658" s="1">
        <v>129.28</v>
      </c>
      <c r="BB658" s="1">
        <v>140.87</v>
      </c>
      <c r="BC658" s="1">
        <v>139.04</v>
      </c>
      <c r="BD658" s="1">
        <v>135.07</v>
      </c>
      <c r="BE658" s="1">
        <v>132.18</v>
      </c>
      <c r="BF658" s="1">
        <v>132.28</v>
      </c>
      <c r="BG658" s="1">
        <v>149.4</v>
      </c>
      <c r="BH658" s="1">
        <v>129.19</v>
      </c>
      <c r="BI658" s="1">
        <v>138.41</v>
      </c>
      <c r="BJ658" s="1">
        <v>145.97999999999999</v>
      </c>
      <c r="BK658" s="1">
        <v>121.92</v>
      </c>
      <c r="BL658" s="1">
        <v>121.59</v>
      </c>
      <c r="BN658" s="1">
        <v>120.77</v>
      </c>
    </row>
    <row r="659" spans="1:66" x14ac:dyDescent="0.3">
      <c r="A659" s="2"/>
      <c r="C659" s="14" t="str">
        <f t="shared" si="11"/>
        <v>20239</v>
      </c>
      <c r="D659" s="3">
        <v>45180</v>
      </c>
      <c r="E659" s="21">
        <v>2383.2600000000002</v>
      </c>
      <c r="F659" s="21">
        <v>2268.36</v>
      </c>
      <c r="G659" s="21">
        <v>2340.79</v>
      </c>
      <c r="H659" s="21">
        <v>2290.5</v>
      </c>
      <c r="I659" s="21">
        <v>2298.23</v>
      </c>
      <c r="J659" s="21">
        <v>2238.1999999999998</v>
      </c>
      <c r="K659" s="21">
        <v>2256.4499999999998</v>
      </c>
      <c r="L659" s="21">
        <v>2166.6799999999998</v>
      </c>
      <c r="M659" s="21">
        <v>2055.29</v>
      </c>
      <c r="N659" s="21">
        <v>2155.94</v>
      </c>
      <c r="O659" s="21">
        <v>2260.89</v>
      </c>
      <c r="P659" s="21">
        <v>2327.1</v>
      </c>
      <c r="Q659" s="21">
        <v>5269.32</v>
      </c>
      <c r="R659" s="20">
        <v>123.64</v>
      </c>
      <c r="S659" s="20">
        <v>114.32</v>
      </c>
      <c r="T659" s="21">
        <v>130.66999999999999</v>
      </c>
      <c r="V659" s="1">
        <v>120.34</v>
      </c>
      <c r="W659" s="1">
        <v>134.31</v>
      </c>
      <c r="X659" s="1">
        <v>142.57</v>
      </c>
      <c r="Y659" s="1">
        <v>129.68</v>
      </c>
      <c r="Z659" s="1">
        <v>129.66999999999999</v>
      </c>
      <c r="AA659" s="1">
        <v>125.61</v>
      </c>
      <c r="AB659" s="1">
        <v>142.01</v>
      </c>
      <c r="AE659" s="1">
        <v>147.77000000000001</v>
      </c>
      <c r="AF659" s="1">
        <v>134.03</v>
      </c>
      <c r="AG659" s="1">
        <v>124.12</v>
      </c>
      <c r="AX659" s="1">
        <v>126.36</v>
      </c>
      <c r="BA659" s="1">
        <v>129.16</v>
      </c>
      <c r="BB659" s="1">
        <v>141.6</v>
      </c>
      <c r="BC659" s="1">
        <v>139.43</v>
      </c>
      <c r="BD659" s="1">
        <v>135.56</v>
      </c>
      <c r="BE659" s="1">
        <v>133.96</v>
      </c>
      <c r="BF659" s="1">
        <v>135.58000000000001</v>
      </c>
      <c r="BG659" s="1">
        <v>149.72999999999999</v>
      </c>
      <c r="BH659" s="1">
        <v>129.69999999999999</v>
      </c>
      <c r="BI659" s="1">
        <v>137.80000000000001</v>
      </c>
      <c r="BJ659" s="1">
        <v>146.22999999999999</v>
      </c>
      <c r="BK659" s="1">
        <v>122.25</v>
      </c>
      <c r="BL659" s="1">
        <v>122.25</v>
      </c>
      <c r="BN659" s="1">
        <v>121.43</v>
      </c>
    </row>
    <row r="660" spans="1:66" x14ac:dyDescent="0.3">
      <c r="A660" s="2"/>
      <c r="C660" s="14" t="str">
        <f t="shared" si="11"/>
        <v>20239</v>
      </c>
      <c r="D660" s="3">
        <v>45177</v>
      </c>
      <c r="E660" s="21">
        <v>2358.94</v>
      </c>
      <c r="F660" s="21">
        <v>2268.36</v>
      </c>
      <c r="G660" s="21">
        <v>2340.79</v>
      </c>
      <c r="H660" s="21">
        <v>2297.94</v>
      </c>
      <c r="I660" s="21">
        <v>2292.3000000000002</v>
      </c>
      <c r="J660" s="21">
        <v>2287.2800000000002</v>
      </c>
      <c r="K660" s="21">
        <v>2256.4499999999998</v>
      </c>
      <c r="L660" s="21">
        <v>2173.2800000000002</v>
      </c>
      <c r="M660" s="21">
        <v>2055.29</v>
      </c>
      <c r="N660" s="21">
        <v>2105.56</v>
      </c>
      <c r="O660" s="21">
        <v>2266.89</v>
      </c>
      <c r="P660" s="21">
        <v>2327.1</v>
      </c>
      <c r="Q660" s="21">
        <v>5381.82</v>
      </c>
      <c r="R660" s="20">
        <v>123.39</v>
      </c>
      <c r="S660" s="20">
        <v>113.96</v>
      </c>
      <c r="T660" s="21">
        <v>131.34</v>
      </c>
      <c r="V660" s="1">
        <v>121.41</v>
      </c>
      <c r="W660" s="1">
        <v>134.72999999999999</v>
      </c>
      <c r="X660" s="1">
        <v>142.68</v>
      </c>
      <c r="Y660" s="1">
        <v>130.55000000000001</v>
      </c>
      <c r="Z660" s="1">
        <v>130.57</v>
      </c>
      <c r="AA660" s="1">
        <v>126.09</v>
      </c>
      <c r="AB660" s="1">
        <v>142.01</v>
      </c>
      <c r="AE660" s="1">
        <v>147.84</v>
      </c>
      <c r="AF660" s="1">
        <v>134.03</v>
      </c>
      <c r="AG660" s="1">
        <v>120.27</v>
      </c>
      <c r="AX660" s="1">
        <v>128.38</v>
      </c>
      <c r="AY660" s="1">
        <v>2889.6</v>
      </c>
      <c r="BA660" s="1">
        <v>130.19999999999999</v>
      </c>
      <c r="BB660" s="1">
        <v>141.86000000000001</v>
      </c>
      <c r="BC660" s="1">
        <v>141.04</v>
      </c>
      <c r="BD660" s="1">
        <v>137.09</v>
      </c>
      <c r="BE660" s="1">
        <v>133.96</v>
      </c>
      <c r="BG660" s="1">
        <v>150.01</v>
      </c>
      <c r="BH660" s="1">
        <v>130</v>
      </c>
      <c r="BI660" s="1">
        <v>137.80000000000001</v>
      </c>
      <c r="BJ660" s="1">
        <v>146.22999999999999</v>
      </c>
      <c r="BK660" s="1">
        <v>123.53</v>
      </c>
      <c r="BL660" s="1">
        <v>122.91</v>
      </c>
      <c r="BN660" s="1">
        <v>122.09</v>
      </c>
    </row>
    <row r="661" spans="1:66" x14ac:dyDescent="0.3">
      <c r="A661" s="2"/>
      <c r="C661" s="14" t="str">
        <f t="shared" si="11"/>
        <v>20239</v>
      </c>
      <c r="D661" s="3">
        <v>45175</v>
      </c>
      <c r="E661" s="21">
        <v>2358.94</v>
      </c>
      <c r="F661" s="21">
        <v>2274.2600000000002</v>
      </c>
      <c r="G661" s="21">
        <v>2340.79</v>
      </c>
      <c r="H661" s="21">
        <v>2297.11</v>
      </c>
      <c r="I661" s="21">
        <v>2266.56</v>
      </c>
      <c r="J661" s="21">
        <v>2268.25</v>
      </c>
      <c r="K661" s="21">
        <v>2281.3200000000002</v>
      </c>
      <c r="L661" s="21">
        <v>2166.6799999999998</v>
      </c>
      <c r="M661" s="21">
        <v>2042.16</v>
      </c>
      <c r="N661" s="21">
        <v>2093.12</v>
      </c>
      <c r="O661" s="21">
        <v>2266.89</v>
      </c>
      <c r="P661" s="21">
        <v>2360.2600000000002</v>
      </c>
      <c r="Q661" s="21">
        <v>5331.82</v>
      </c>
      <c r="R661" s="20">
        <v>124.14</v>
      </c>
      <c r="S661" s="20">
        <v>113.72</v>
      </c>
      <c r="T661" s="21">
        <v>131.34</v>
      </c>
      <c r="V661" s="1">
        <v>121.33</v>
      </c>
      <c r="W661" s="1">
        <v>135.22999999999999</v>
      </c>
      <c r="X661" s="1">
        <v>143.35</v>
      </c>
      <c r="Y661" s="1">
        <v>131.74</v>
      </c>
      <c r="Z661" s="1">
        <v>131.91999999999999</v>
      </c>
      <c r="AA661" s="1">
        <v>126.9</v>
      </c>
      <c r="AB661" s="1">
        <v>143.26</v>
      </c>
      <c r="AE661" s="1">
        <v>150.72999999999999</v>
      </c>
      <c r="AF661" s="1">
        <v>134.82</v>
      </c>
      <c r="AG661" s="1">
        <v>119.9</v>
      </c>
      <c r="AT661" s="1">
        <v>2808.77</v>
      </c>
      <c r="AW661" s="1">
        <v>2424.84</v>
      </c>
      <c r="AX661" s="1">
        <v>127.02</v>
      </c>
      <c r="AY661" s="1">
        <v>2889.6</v>
      </c>
      <c r="BA661" s="1">
        <v>130.58000000000001</v>
      </c>
      <c r="BB661" s="1">
        <v>144.04</v>
      </c>
      <c r="BC661" s="1">
        <v>141.84</v>
      </c>
      <c r="BD661" s="1">
        <v>139.75</v>
      </c>
      <c r="BE661" s="1">
        <v>134.80000000000001</v>
      </c>
      <c r="BG661" s="1">
        <v>152.47</v>
      </c>
      <c r="BH661" s="1">
        <v>130.16999999999999</v>
      </c>
      <c r="BI661" s="1">
        <v>137.80000000000001</v>
      </c>
      <c r="BJ661" s="1">
        <v>146.22999999999999</v>
      </c>
      <c r="BK661" s="1">
        <v>123.78</v>
      </c>
      <c r="BL661" s="1">
        <v>123.58</v>
      </c>
      <c r="BN661" s="1">
        <v>122.75</v>
      </c>
    </row>
    <row r="662" spans="1:66" x14ac:dyDescent="0.3">
      <c r="A662" s="2"/>
      <c r="C662" s="14" t="str">
        <f t="shared" si="11"/>
        <v>20239</v>
      </c>
      <c r="D662" s="3">
        <v>45174</v>
      </c>
      <c r="E662" s="21">
        <v>2358.94</v>
      </c>
      <c r="F662" s="21">
        <v>2272.86</v>
      </c>
      <c r="G662" s="21">
        <v>2335.85</v>
      </c>
      <c r="H662" s="21">
        <v>2261.62</v>
      </c>
      <c r="I662" s="21">
        <v>2282.4</v>
      </c>
      <c r="J662" s="21">
        <v>2266.81</v>
      </c>
      <c r="K662" s="21">
        <v>2256.4499999999998</v>
      </c>
      <c r="L662" s="21">
        <v>2183.23</v>
      </c>
      <c r="M662" s="21">
        <v>2042.16</v>
      </c>
      <c r="N662" s="21">
        <v>2059.4299999999998</v>
      </c>
      <c r="O662" s="21">
        <v>2267.08</v>
      </c>
      <c r="P662" s="21">
        <v>2327.1</v>
      </c>
      <c r="Q662" s="21">
        <v>5336.59</v>
      </c>
      <c r="R662" s="20">
        <v>123.64</v>
      </c>
      <c r="S662" s="20">
        <v>113.12</v>
      </c>
      <c r="T662" s="21">
        <v>131.09</v>
      </c>
      <c r="V662" s="1">
        <v>120.79</v>
      </c>
      <c r="W662" s="1">
        <v>134.37</v>
      </c>
      <c r="X662" s="1">
        <v>142.57</v>
      </c>
      <c r="Y662" s="1">
        <v>130.85</v>
      </c>
      <c r="Z662" s="1">
        <v>131.15</v>
      </c>
      <c r="AA662" s="1">
        <v>125.77</v>
      </c>
      <c r="AB662" s="1">
        <v>142.38</v>
      </c>
      <c r="AE662" s="1">
        <v>150.24</v>
      </c>
      <c r="AF662" s="1">
        <v>134.82</v>
      </c>
      <c r="AG662" s="1">
        <v>120.39</v>
      </c>
      <c r="AN662" s="1">
        <v>2424.84</v>
      </c>
      <c r="AT662" s="1">
        <v>2808.77</v>
      </c>
      <c r="AW662" s="1">
        <v>2596.9699999999998</v>
      </c>
      <c r="AX662" s="1">
        <v>126.33</v>
      </c>
      <c r="AY662" s="1">
        <v>2889.6</v>
      </c>
      <c r="BA662" s="1">
        <v>129.68</v>
      </c>
      <c r="BB662" s="1">
        <v>143.44</v>
      </c>
      <c r="BC662" s="1">
        <v>140.36000000000001</v>
      </c>
      <c r="BD662" s="1">
        <v>139.25</v>
      </c>
      <c r="BE662" s="1">
        <v>134.47</v>
      </c>
      <c r="BG662" s="1">
        <v>152.31</v>
      </c>
      <c r="BH662" s="1">
        <v>129.44999999999999</v>
      </c>
      <c r="BI662" s="1">
        <v>137.80000000000001</v>
      </c>
      <c r="BJ662" s="1">
        <v>146.22999999999999</v>
      </c>
      <c r="BK662" s="1">
        <v>122.24</v>
      </c>
      <c r="BL662" s="1">
        <v>123.24</v>
      </c>
      <c r="BN662" s="1">
        <v>122.75</v>
      </c>
    </row>
    <row r="663" spans="1:66" x14ac:dyDescent="0.3">
      <c r="A663" s="2"/>
      <c r="C663" s="14" t="str">
        <f t="shared" si="11"/>
        <v>20239</v>
      </c>
      <c r="D663" s="3">
        <v>45173</v>
      </c>
      <c r="E663" s="21">
        <v>2335.85</v>
      </c>
      <c r="F663" s="21">
        <v>2268.36</v>
      </c>
      <c r="G663" s="21">
        <v>2333.37</v>
      </c>
      <c r="H663" s="21">
        <v>2224.21</v>
      </c>
      <c r="I663" s="21">
        <v>2282.4</v>
      </c>
      <c r="J663" s="21">
        <v>2261.8200000000002</v>
      </c>
      <c r="K663" s="21">
        <v>2256.4499999999998</v>
      </c>
      <c r="L663" s="21">
        <v>2193.13</v>
      </c>
      <c r="M663" s="21">
        <v>2051.75</v>
      </c>
      <c r="N663" s="21">
        <v>2143.04</v>
      </c>
      <c r="O663" s="21">
        <v>2268.75</v>
      </c>
      <c r="P663" s="21">
        <v>2327.1</v>
      </c>
      <c r="Q663" s="21">
        <v>5184.34</v>
      </c>
      <c r="R663" s="20">
        <v>123.89</v>
      </c>
      <c r="S663" s="20">
        <v>112.72</v>
      </c>
      <c r="T663" s="21">
        <v>131.03</v>
      </c>
      <c r="V663" s="1">
        <v>119.42</v>
      </c>
      <c r="W663" s="1">
        <v>134.77000000000001</v>
      </c>
      <c r="X663" s="1">
        <v>142.52000000000001</v>
      </c>
      <c r="Y663" s="1">
        <v>131.68</v>
      </c>
      <c r="Z663" s="1">
        <v>131.49</v>
      </c>
      <c r="AA663" s="1">
        <v>124.91</v>
      </c>
      <c r="AB663" s="1">
        <v>142.38</v>
      </c>
      <c r="AE663" s="1">
        <v>149.03</v>
      </c>
      <c r="AF663" s="1">
        <v>134.37</v>
      </c>
      <c r="AG663" s="1">
        <v>120.11</v>
      </c>
      <c r="AN663" s="1">
        <v>2424.84</v>
      </c>
      <c r="AT663" s="1">
        <v>2808.77</v>
      </c>
      <c r="AW663" s="1">
        <v>2596.9699999999998</v>
      </c>
      <c r="AX663" s="1">
        <v>122.98</v>
      </c>
      <c r="AY663" s="1">
        <v>2889.6</v>
      </c>
      <c r="BA663" s="1">
        <v>130.30000000000001</v>
      </c>
      <c r="BB663" s="1">
        <v>142.4</v>
      </c>
      <c r="BC663" s="1">
        <v>141.13999999999999</v>
      </c>
      <c r="BD663" s="1">
        <v>138.66999999999999</v>
      </c>
      <c r="BE663" s="1">
        <v>136.04</v>
      </c>
      <c r="BF663" s="1">
        <v>130.99</v>
      </c>
      <c r="BG663" s="1">
        <v>152.31</v>
      </c>
      <c r="BH663" s="1">
        <v>129</v>
      </c>
      <c r="BI663" s="1">
        <v>138.4</v>
      </c>
      <c r="BK663" s="1">
        <v>122.24</v>
      </c>
      <c r="BL663" s="1">
        <v>123.58</v>
      </c>
      <c r="BN663" s="1">
        <v>122.75</v>
      </c>
    </row>
    <row r="664" spans="1:66" x14ac:dyDescent="0.3">
      <c r="A664" s="2"/>
      <c r="C664" s="14" t="str">
        <f t="shared" si="11"/>
        <v>20239</v>
      </c>
      <c r="D664" s="3">
        <v>45170</v>
      </c>
      <c r="E664" s="21">
        <v>2352.34</v>
      </c>
      <c r="F664" s="21">
        <v>2290.86</v>
      </c>
      <c r="G664" s="21">
        <v>2358.11</v>
      </c>
      <c r="H664" s="21">
        <v>2233.61</v>
      </c>
      <c r="I664" s="21">
        <v>2282.4</v>
      </c>
      <c r="J664" s="21">
        <v>2264.27</v>
      </c>
      <c r="K664" s="21">
        <v>2256.4499999999998</v>
      </c>
      <c r="L664" s="21">
        <v>2193.13</v>
      </c>
      <c r="M664" s="21">
        <v>2051.75</v>
      </c>
      <c r="N664" s="21">
        <v>2123.08</v>
      </c>
      <c r="O664" s="21">
        <v>2250.4299999999998</v>
      </c>
      <c r="P664" s="21">
        <v>2327.1</v>
      </c>
      <c r="Q664" s="21">
        <v>5087.0200000000004</v>
      </c>
      <c r="R664" s="20">
        <v>123.89</v>
      </c>
      <c r="S664" s="20">
        <v>112.72</v>
      </c>
      <c r="T664" s="21">
        <v>130.75</v>
      </c>
      <c r="V664" s="1">
        <v>119.44</v>
      </c>
      <c r="W664" s="1">
        <v>135.09</v>
      </c>
      <c r="X664" s="1">
        <v>142.13</v>
      </c>
      <c r="Y664" s="1">
        <v>132.74</v>
      </c>
      <c r="Z664" s="1">
        <v>132.08000000000001</v>
      </c>
      <c r="AA664" s="1">
        <v>124.91</v>
      </c>
      <c r="AB664" s="1">
        <v>141.68</v>
      </c>
      <c r="AE664" s="1">
        <v>149</v>
      </c>
      <c r="AF664" s="1">
        <v>134.37</v>
      </c>
      <c r="AG664" s="1">
        <v>120.05</v>
      </c>
      <c r="AN664" s="1">
        <v>2424.84</v>
      </c>
      <c r="AT664" s="1">
        <v>2566.29</v>
      </c>
      <c r="AW664" s="1">
        <v>2596.9699999999998</v>
      </c>
      <c r="AX664" s="1">
        <v>126.52</v>
      </c>
      <c r="BA664" s="1">
        <v>130.27000000000001</v>
      </c>
      <c r="BB664" s="1">
        <v>142.44</v>
      </c>
      <c r="BC664" s="1">
        <v>141.76</v>
      </c>
      <c r="BD664" s="1">
        <v>137.75</v>
      </c>
      <c r="BE664" s="1">
        <v>135.96</v>
      </c>
      <c r="BF664" s="1">
        <v>131.30000000000001</v>
      </c>
      <c r="BG664" s="1">
        <v>151.46</v>
      </c>
      <c r="BH664" s="1">
        <v>129</v>
      </c>
      <c r="BI664" s="1">
        <v>138.79</v>
      </c>
      <c r="BJ664" s="1">
        <v>143.87</v>
      </c>
      <c r="BK664" s="1">
        <v>122.91</v>
      </c>
      <c r="BL664" s="1">
        <v>123.25</v>
      </c>
      <c r="BN664" s="1">
        <v>122.09</v>
      </c>
    </row>
    <row r="665" spans="1:66" x14ac:dyDescent="0.3">
      <c r="A665" s="2"/>
      <c r="C665" s="14" t="str">
        <f t="shared" si="11"/>
        <v>20238</v>
      </c>
      <c r="D665" s="3">
        <v>45169</v>
      </c>
      <c r="E665" s="21">
        <v>2350.0100000000002</v>
      </c>
      <c r="F665" s="21">
        <v>2288.59</v>
      </c>
      <c r="G665" s="21">
        <v>2332.15</v>
      </c>
      <c r="H665" s="21">
        <v>2274.96</v>
      </c>
      <c r="I665" s="21">
        <v>2280.14</v>
      </c>
      <c r="J665" s="21">
        <v>2262.9499999999998</v>
      </c>
      <c r="K665" s="21">
        <v>2281.7600000000002</v>
      </c>
      <c r="L665" s="21">
        <v>2191.5100000000002</v>
      </c>
      <c r="M665" s="21">
        <v>2037.33</v>
      </c>
      <c r="N665" s="21">
        <v>2161.3200000000002</v>
      </c>
      <c r="O665" s="21">
        <v>2252.6</v>
      </c>
      <c r="P665" s="21">
        <v>2326.15</v>
      </c>
      <c r="Q665" s="21">
        <v>5234.38</v>
      </c>
      <c r="R665" s="20">
        <v>124.6</v>
      </c>
      <c r="S665" s="20">
        <v>112.73</v>
      </c>
      <c r="T665" s="21">
        <v>131.53</v>
      </c>
      <c r="V665" s="1">
        <v>119.73</v>
      </c>
      <c r="W665" s="1">
        <v>134.97</v>
      </c>
      <c r="X665" s="1">
        <v>141.25</v>
      </c>
      <c r="Y665" s="1">
        <v>131.15</v>
      </c>
      <c r="Z665" s="1">
        <v>132.30000000000001</v>
      </c>
      <c r="AA665" s="1">
        <v>124.4</v>
      </c>
      <c r="AB665" s="1">
        <v>141.86000000000001</v>
      </c>
      <c r="AE665" s="1">
        <v>148.94</v>
      </c>
      <c r="AF665" s="1">
        <v>134.16</v>
      </c>
      <c r="AG665" s="1">
        <v>118.86</v>
      </c>
      <c r="AN665" s="1">
        <v>2427.2199999999998</v>
      </c>
      <c r="AT665" s="1">
        <v>2568.8000000000002</v>
      </c>
      <c r="AW665" s="1">
        <v>2599.52</v>
      </c>
      <c r="AX665" s="1">
        <v>126</v>
      </c>
      <c r="BA665" s="1">
        <v>130.77000000000001</v>
      </c>
      <c r="BB665" s="1">
        <v>142.16</v>
      </c>
      <c r="BC665" s="1">
        <v>140.19</v>
      </c>
      <c r="BD665" s="1">
        <v>136.72</v>
      </c>
      <c r="BE665" s="1">
        <v>135.83000000000001</v>
      </c>
      <c r="BF665" s="1">
        <v>132.52000000000001</v>
      </c>
      <c r="BG665" s="1">
        <v>152.4</v>
      </c>
      <c r="BH665" s="1">
        <v>130.93</v>
      </c>
      <c r="BI665" s="1">
        <v>138.37</v>
      </c>
      <c r="BJ665" s="1">
        <v>143.87</v>
      </c>
      <c r="BK665" s="1">
        <v>122.87</v>
      </c>
      <c r="BL665" s="1">
        <v>122.87</v>
      </c>
      <c r="BN665" s="1">
        <v>122.01</v>
      </c>
    </row>
    <row r="666" spans="1:66" x14ac:dyDescent="0.3">
      <c r="A666" s="2"/>
      <c r="C666" s="14" t="str">
        <f t="shared" si="11"/>
        <v>20238</v>
      </c>
      <c r="D666" s="3">
        <v>45168</v>
      </c>
      <c r="E666" s="21">
        <v>2350.0100000000002</v>
      </c>
      <c r="F666" s="21">
        <v>2288.59</v>
      </c>
      <c r="G666" s="21">
        <v>2342.04</v>
      </c>
      <c r="H666" s="21">
        <v>2261.7800000000002</v>
      </c>
      <c r="I666" s="21">
        <v>2280.14</v>
      </c>
      <c r="J666" s="21">
        <v>2262.9499999999998</v>
      </c>
      <c r="K666" s="21">
        <v>2270.0500000000002</v>
      </c>
      <c r="L666" s="21">
        <v>2191.5100000000002</v>
      </c>
      <c r="M666" s="21">
        <v>2037.33</v>
      </c>
      <c r="N666" s="21">
        <v>2121.9899999999998</v>
      </c>
      <c r="O666" s="21">
        <v>2248.98</v>
      </c>
      <c r="P666" s="21">
        <v>2359.29</v>
      </c>
      <c r="Q666" s="21">
        <v>5234.38</v>
      </c>
      <c r="R666" s="20">
        <v>124.1</v>
      </c>
      <c r="S666" s="20">
        <v>113.05</v>
      </c>
      <c r="T666" s="21">
        <v>131.86000000000001</v>
      </c>
      <c r="V666" s="1">
        <v>120.65</v>
      </c>
      <c r="W666" s="1">
        <v>135.31</v>
      </c>
      <c r="X666" s="1">
        <v>140.86000000000001</v>
      </c>
      <c r="Y666" s="1">
        <v>130.47</v>
      </c>
      <c r="Z666" s="1">
        <v>131.30000000000001</v>
      </c>
      <c r="AA666" s="1">
        <v>124.69</v>
      </c>
      <c r="AB666" s="1">
        <v>141.86000000000001</v>
      </c>
      <c r="AE666" s="1">
        <v>149.19</v>
      </c>
      <c r="AF666" s="1">
        <v>134.53</v>
      </c>
      <c r="AG666" s="1">
        <v>120.86</v>
      </c>
      <c r="AN666" s="1">
        <v>2427.2199999999998</v>
      </c>
      <c r="AT666" s="1">
        <v>2326.08</v>
      </c>
      <c r="AW666" s="1">
        <v>2633.98</v>
      </c>
      <c r="AX666" s="1">
        <v>125.8</v>
      </c>
      <c r="BA666" s="1">
        <v>130.47</v>
      </c>
      <c r="BB666" s="1">
        <v>141.58000000000001</v>
      </c>
      <c r="BC666" s="1">
        <v>140.52000000000001</v>
      </c>
      <c r="BD666" s="1">
        <v>136.96</v>
      </c>
      <c r="BE666" s="1">
        <v>136.47</v>
      </c>
      <c r="BF666" s="1">
        <v>136.53</v>
      </c>
      <c r="BG666" s="1">
        <v>152.24</v>
      </c>
      <c r="BH666" s="1">
        <v>129.44999999999999</v>
      </c>
      <c r="BI666" s="1">
        <v>137.16999999999999</v>
      </c>
      <c r="BJ666" s="1">
        <v>143.88999999999999</v>
      </c>
      <c r="BK666" s="1">
        <v>122.27</v>
      </c>
      <c r="BL666" s="1">
        <v>122.87</v>
      </c>
      <c r="BN666" s="1">
        <v>122.01</v>
      </c>
    </row>
    <row r="667" spans="1:66" x14ac:dyDescent="0.3">
      <c r="A667" s="2"/>
      <c r="C667" s="14" t="str">
        <f t="shared" si="11"/>
        <v>20238</v>
      </c>
      <c r="D667" s="3">
        <v>45167</v>
      </c>
      <c r="E667" s="21">
        <v>2384.19</v>
      </c>
      <c r="F667" s="21">
        <v>2283.19</v>
      </c>
      <c r="G667" s="21">
        <v>2342.04</v>
      </c>
      <c r="H667" s="21">
        <v>2313.65</v>
      </c>
      <c r="I667" s="21">
        <v>2260.36</v>
      </c>
      <c r="J667" s="21">
        <v>2291.6999999999998</v>
      </c>
      <c r="K667" s="21">
        <v>2292.46</v>
      </c>
      <c r="L667" s="21">
        <v>2191.5100000000002</v>
      </c>
      <c r="M667" s="21">
        <v>2043.89</v>
      </c>
      <c r="N667" s="21">
        <v>2118.44</v>
      </c>
      <c r="O667" s="21">
        <v>2266.1999999999998</v>
      </c>
      <c r="P667" s="21">
        <v>2359.29</v>
      </c>
      <c r="Q667" s="21">
        <v>5381.48</v>
      </c>
      <c r="R667" s="20">
        <v>124.1</v>
      </c>
      <c r="S667" s="20">
        <v>113.55</v>
      </c>
      <c r="T667" s="21">
        <v>130.91</v>
      </c>
      <c r="V667" s="1">
        <v>120.65</v>
      </c>
      <c r="W667" s="1">
        <v>135.81</v>
      </c>
      <c r="X667" s="1">
        <v>141.63</v>
      </c>
      <c r="Y667" s="1">
        <v>132.52000000000001</v>
      </c>
      <c r="Z667" s="1">
        <v>132.66999999999999</v>
      </c>
      <c r="AA667" s="1">
        <v>124.69</v>
      </c>
      <c r="AB667" s="1">
        <v>142.47999999999999</v>
      </c>
      <c r="AE667" s="1">
        <v>149.53</v>
      </c>
      <c r="AF667" s="1">
        <v>135.30000000000001</v>
      </c>
      <c r="AG667" s="1">
        <v>121.34</v>
      </c>
      <c r="AT667" s="1">
        <v>2326.08</v>
      </c>
      <c r="AX667" s="1">
        <v>126.51</v>
      </c>
      <c r="BA667" s="1">
        <v>131.06</v>
      </c>
      <c r="BB667" s="1">
        <v>143</v>
      </c>
      <c r="BC667" s="1">
        <v>141.72</v>
      </c>
      <c r="BD667" s="1">
        <v>137.56</v>
      </c>
      <c r="BE667" s="1">
        <v>136.44999999999999</v>
      </c>
      <c r="BF667" s="1">
        <v>136.51</v>
      </c>
      <c r="BG667" s="1">
        <v>152.62</v>
      </c>
      <c r="BH667" s="1">
        <v>129.32</v>
      </c>
      <c r="BI667" s="1">
        <v>136.54</v>
      </c>
      <c r="BJ667" s="1">
        <v>144</v>
      </c>
      <c r="BK667" s="1">
        <v>124.2</v>
      </c>
      <c r="BL667" s="1">
        <v>124.2</v>
      </c>
      <c r="BN667" s="1">
        <v>123.33</v>
      </c>
    </row>
    <row r="668" spans="1:66" x14ac:dyDescent="0.3">
      <c r="A668" s="2"/>
      <c r="C668" s="14" t="str">
        <f t="shared" si="11"/>
        <v>20238</v>
      </c>
      <c r="D668" s="3">
        <v>45166</v>
      </c>
      <c r="E668" s="21">
        <v>2384.19</v>
      </c>
      <c r="F668" s="21">
        <v>2283.19</v>
      </c>
      <c r="G668" s="21">
        <v>2342.04</v>
      </c>
      <c r="H668" s="21">
        <v>2318.15</v>
      </c>
      <c r="I668" s="21">
        <v>2260.36</v>
      </c>
      <c r="J668" s="21">
        <v>2293.65</v>
      </c>
      <c r="K668" s="21">
        <v>2223.37</v>
      </c>
      <c r="L668" s="21">
        <v>2198.1</v>
      </c>
      <c r="M668" s="21">
        <v>2043.89</v>
      </c>
      <c r="N668" s="21">
        <v>2112.5</v>
      </c>
      <c r="O668" s="21">
        <v>2270.02</v>
      </c>
      <c r="P668" s="21">
        <v>2322.39</v>
      </c>
      <c r="Q668" s="21">
        <v>5286.92</v>
      </c>
      <c r="R668" s="20">
        <v>124.02</v>
      </c>
      <c r="S668" s="20">
        <v>112.72</v>
      </c>
      <c r="T668" s="21">
        <v>130.16</v>
      </c>
      <c r="V668" s="1">
        <v>119.79</v>
      </c>
      <c r="W668" s="1">
        <v>134.36000000000001</v>
      </c>
      <c r="X668" s="1">
        <v>140.75</v>
      </c>
      <c r="Y668" s="1">
        <v>132.79</v>
      </c>
      <c r="Z668" s="1">
        <v>131.66</v>
      </c>
      <c r="AA668" s="1">
        <v>124.48</v>
      </c>
      <c r="AB668" s="1">
        <v>141.47999999999999</v>
      </c>
      <c r="AE668" s="1">
        <v>148.66</v>
      </c>
      <c r="AF668" s="1">
        <v>135.30000000000001</v>
      </c>
      <c r="AG668" s="1">
        <v>119.95</v>
      </c>
      <c r="AT668" s="1">
        <v>2326.08</v>
      </c>
      <c r="AX668" s="1">
        <v>126.56</v>
      </c>
      <c r="BA668" s="1">
        <v>131.05000000000001</v>
      </c>
      <c r="BB668" s="1">
        <v>143.46</v>
      </c>
      <c r="BC668" s="1">
        <v>141.47999999999999</v>
      </c>
      <c r="BD668" s="1">
        <v>137.21</v>
      </c>
      <c r="BE668" s="1">
        <v>134.07</v>
      </c>
      <c r="BF668" s="1">
        <v>136.08000000000001</v>
      </c>
      <c r="BG668" s="1">
        <v>150.61000000000001</v>
      </c>
      <c r="BH668" s="1">
        <v>129.32</v>
      </c>
      <c r="BI668" s="1">
        <v>136.54</v>
      </c>
      <c r="BJ668" s="1">
        <v>144.78</v>
      </c>
      <c r="BK668" s="1">
        <v>124.53</v>
      </c>
      <c r="BL668" s="1">
        <v>124.53</v>
      </c>
      <c r="BN668" s="1">
        <v>123.99</v>
      </c>
    </row>
    <row r="669" spans="1:66" x14ac:dyDescent="0.3">
      <c r="A669" s="2"/>
      <c r="C669" s="14" t="str">
        <f t="shared" si="11"/>
        <v>20238</v>
      </c>
      <c r="D669" s="3">
        <v>45163</v>
      </c>
      <c r="E669" s="21">
        <v>2384.19</v>
      </c>
      <c r="F669" s="21">
        <v>2276.6799999999998</v>
      </c>
      <c r="G669" s="21">
        <v>2342.04</v>
      </c>
      <c r="H669" s="21">
        <v>2344.27</v>
      </c>
      <c r="I669" s="21">
        <v>2250.48</v>
      </c>
      <c r="J669" s="21">
        <v>2258.1</v>
      </c>
      <c r="K669" s="21">
        <v>2183.59</v>
      </c>
      <c r="L669" s="21">
        <v>2194.81</v>
      </c>
      <c r="M669" s="21">
        <v>2057.0100000000002</v>
      </c>
      <c r="N669" s="21">
        <v>2081.89</v>
      </c>
      <c r="O669" s="21">
        <v>2270.02</v>
      </c>
      <c r="P669" s="21">
        <v>2256.1</v>
      </c>
      <c r="Q669" s="21">
        <v>5220.07</v>
      </c>
      <c r="R669" s="20">
        <v>123.03</v>
      </c>
      <c r="S669" s="20">
        <v>112.32</v>
      </c>
      <c r="T669" s="21">
        <v>129.44999999999999</v>
      </c>
      <c r="V669" s="1">
        <v>117.31</v>
      </c>
      <c r="W669" s="1">
        <v>133.37</v>
      </c>
      <c r="X669" s="1">
        <v>137.69999999999999</v>
      </c>
      <c r="Y669" s="1">
        <v>131.59</v>
      </c>
      <c r="Z669" s="1">
        <v>131.07</v>
      </c>
      <c r="AA669" s="1">
        <v>123.63</v>
      </c>
      <c r="AB669" s="1">
        <v>140.27000000000001</v>
      </c>
      <c r="AE669" s="1">
        <v>146.85</v>
      </c>
      <c r="AF669" s="1">
        <v>134.88</v>
      </c>
      <c r="AG669" s="1">
        <v>118.76</v>
      </c>
      <c r="AX669" s="1">
        <v>126.68</v>
      </c>
      <c r="BA669" s="1">
        <v>129.36000000000001</v>
      </c>
      <c r="BB669" s="1">
        <v>142.44999999999999</v>
      </c>
      <c r="BC669" s="1">
        <v>140.1</v>
      </c>
      <c r="BD669" s="1">
        <v>133.05000000000001</v>
      </c>
      <c r="BE669" s="1">
        <v>134.19999999999999</v>
      </c>
      <c r="BF669" s="1">
        <v>135.55000000000001</v>
      </c>
      <c r="BG669" s="1">
        <v>149.41</v>
      </c>
      <c r="BH669" s="1">
        <v>128.58000000000001</v>
      </c>
      <c r="BI669" s="1">
        <v>135.94</v>
      </c>
      <c r="BJ669" s="1">
        <v>144.72999999999999</v>
      </c>
      <c r="BK669" s="1">
        <v>121.87</v>
      </c>
      <c r="BL669" s="1">
        <v>122.54</v>
      </c>
      <c r="BN669" s="1">
        <v>122.01</v>
      </c>
    </row>
    <row r="670" spans="1:66" x14ac:dyDescent="0.3">
      <c r="A670" s="2"/>
      <c r="C670" s="14" t="str">
        <f t="shared" si="11"/>
        <v>20238</v>
      </c>
      <c r="D670" s="3">
        <v>45162</v>
      </c>
      <c r="E670" s="21"/>
      <c r="F670" s="21">
        <v>2274.21</v>
      </c>
      <c r="G670" s="21"/>
      <c r="H670" s="21"/>
      <c r="I670" s="21">
        <v>2234.65</v>
      </c>
      <c r="J670" s="21"/>
      <c r="K670" s="21">
        <v>2233.1799999999998</v>
      </c>
      <c r="L670" s="21"/>
      <c r="M670" s="21"/>
      <c r="N670" s="21"/>
      <c r="O670" s="21"/>
      <c r="P670" s="21"/>
      <c r="Q670" s="21">
        <v>5195.07</v>
      </c>
      <c r="R670" s="20">
        <v>122.03</v>
      </c>
      <c r="S670" s="20">
        <v>110.92</v>
      </c>
      <c r="T670" s="21">
        <v>128.19</v>
      </c>
      <c r="V670" s="1">
        <v>116.33</v>
      </c>
      <c r="W670" s="1">
        <v>132.77000000000001</v>
      </c>
      <c r="X670" s="1">
        <v>136.91999999999999</v>
      </c>
      <c r="Y670" s="1">
        <v>130.33000000000001</v>
      </c>
      <c r="Z670" s="1">
        <v>130.66</v>
      </c>
      <c r="AA670" s="1">
        <v>123.04</v>
      </c>
      <c r="AB670" s="1">
        <v>139.66</v>
      </c>
      <c r="AE670" s="1">
        <v>146.04</v>
      </c>
      <c r="AF670" s="1">
        <v>134.55000000000001</v>
      </c>
      <c r="AG670" s="1">
        <v>118.63</v>
      </c>
      <c r="AX670" s="1">
        <v>125.53</v>
      </c>
      <c r="BA670" s="1">
        <v>129.83000000000001</v>
      </c>
      <c r="BB670" s="1">
        <v>140.6</v>
      </c>
      <c r="BC670" s="1">
        <v>139.41999999999999</v>
      </c>
      <c r="BD670" s="1">
        <v>133.19999999999999</v>
      </c>
      <c r="BE670" s="1">
        <v>134.11000000000001</v>
      </c>
      <c r="BF670" s="1">
        <v>135.29</v>
      </c>
      <c r="BG670" s="1">
        <v>148.55000000000001</v>
      </c>
      <c r="BH670" s="1">
        <v>127.51</v>
      </c>
      <c r="BI670" s="1">
        <v>135.34</v>
      </c>
      <c r="BJ670" s="1">
        <v>144.94</v>
      </c>
      <c r="BK670" s="1">
        <v>121.87</v>
      </c>
      <c r="BL670" s="1">
        <v>122.54</v>
      </c>
      <c r="BN670" s="1">
        <v>122.01</v>
      </c>
    </row>
    <row r="671" spans="1:66" x14ac:dyDescent="0.3">
      <c r="A671" s="2"/>
      <c r="C671" s="14" t="str">
        <f t="shared" si="11"/>
        <v>20238</v>
      </c>
      <c r="D671" s="3">
        <v>45161</v>
      </c>
      <c r="E671" s="21">
        <v>2361.7600000000002</v>
      </c>
      <c r="F671" s="21">
        <v>2242.7399999999998</v>
      </c>
      <c r="G671" s="21">
        <v>2322.2600000000002</v>
      </c>
      <c r="H671" s="21">
        <v>2318.02</v>
      </c>
      <c r="I671" s="21">
        <v>2250.48</v>
      </c>
      <c r="J671" s="21">
        <v>2263.54</v>
      </c>
      <c r="K671" s="21">
        <v>2308</v>
      </c>
      <c r="L671" s="21">
        <v>2148.61</v>
      </c>
      <c r="M671" s="21">
        <v>2037.33</v>
      </c>
      <c r="N671" s="21">
        <v>2089.12</v>
      </c>
      <c r="O671" s="21">
        <v>2240.75</v>
      </c>
      <c r="P671" s="21">
        <v>2269.4</v>
      </c>
      <c r="Q671" s="21">
        <v>5377.92</v>
      </c>
      <c r="R671" s="20">
        <v>121.11</v>
      </c>
      <c r="S671" s="20">
        <v>110.92</v>
      </c>
      <c r="T671" s="21">
        <v>127.97</v>
      </c>
      <c r="V671" s="1">
        <v>117.36</v>
      </c>
      <c r="W671" s="1">
        <v>132</v>
      </c>
      <c r="X671" s="1">
        <v>136.63999999999999</v>
      </c>
      <c r="Y671" s="1">
        <v>129.32</v>
      </c>
      <c r="Z671" s="1">
        <v>130.58000000000001</v>
      </c>
      <c r="AA671" s="1">
        <v>124.13</v>
      </c>
      <c r="AB671" s="1">
        <v>139.38</v>
      </c>
      <c r="AE671" s="1">
        <v>145.84</v>
      </c>
      <c r="AF671" s="1">
        <v>134.44999999999999</v>
      </c>
      <c r="AG671" s="1">
        <v>118.6</v>
      </c>
      <c r="AX671" s="1">
        <v>128.43</v>
      </c>
      <c r="BA671" s="1">
        <v>129.82</v>
      </c>
      <c r="BB671" s="1">
        <v>139.19</v>
      </c>
      <c r="BC671" s="1">
        <v>138.94999999999999</v>
      </c>
      <c r="BD671" s="1">
        <v>134.04</v>
      </c>
      <c r="BE671" s="1">
        <v>134.16</v>
      </c>
      <c r="BF671" s="1">
        <v>135.75</v>
      </c>
      <c r="BG671" s="1">
        <v>148.41</v>
      </c>
      <c r="BH671" s="1">
        <v>127.51</v>
      </c>
      <c r="BI671" s="1">
        <v>136.13999999999999</v>
      </c>
      <c r="BJ671" s="1">
        <v>144.91</v>
      </c>
      <c r="BK671" s="1">
        <v>121.87</v>
      </c>
      <c r="BL671" s="1">
        <v>122.21</v>
      </c>
      <c r="BN671" s="1">
        <v>122.01</v>
      </c>
    </row>
    <row r="672" spans="1:66" x14ac:dyDescent="0.3">
      <c r="A672" s="2"/>
      <c r="C672" s="14" t="str">
        <f t="shared" si="11"/>
        <v>20238</v>
      </c>
      <c r="D672" s="3">
        <v>45160</v>
      </c>
      <c r="E672" s="21">
        <v>2359.77</v>
      </c>
      <c r="F672" s="21">
        <v>2242.7399999999998</v>
      </c>
      <c r="G672" s="21">
        <v>2312.37</v>
      </c>
      <c r="H672" s="21">
        <v>2238.48</v>
      </c>
      <c r="I672" s="21">
        <v>2250.48</v>
      </c>
      <c r="J672" s="21">
        <v>2211.83</v>
      </c>
      <c r="K672" s="21">
        <v>2308</v>
      </c>
      <c r="L672" s="21">
        <v>2130.66</v>
      </c>
      <c r="M672" s="21">
        <v>1898.3</v>
      </c>
      <c r="N672" s="21">
        <v>2082.02</v>
      </c>
      <c r="O672" s="21">
        <v>2236.7199999999998</v>
      </c>
      <c r="P672" s="21">
        <v>2269.4</v>
      </c>
      <c r="Q672" s="21">
        <v>5452.92</v>
      </c>
      <c r="R672" s="20">
        <v>120.61</v>
      </c>
      <c r="S672" s="20">
        <v>112.02</v>
      </c>
      <c r="T672" s="21">
        <v>130.22</v>
      </c>
      <c r="V672" s="1">
        <v>117.83</v>
      </c>
      <c r="W672" s="1">
        <v>134.37</v>
      </c>
      <c r="X672" s="1">
        <v>139.58000000000001</v>
      </c>
      <c r="Y672" s="1">
        <v>130.94</v>
      </c>
      <c r="Z672" s="1">
        <v>131.25</v>
      </c>
      <c r="AA672" s="1">
        <v>123.98</v>
      </c>
      <c r="AB672" s="1">
        <v>141.32</v>
      </c>
      <c r="AE672" s="1">
        <v>147.41999999999999</v>
      </c>
      <c r="AF672" s="1">
        <v>134.27000000000001</v>
      </c>
      <c r="AG672" s="1">
        <v>119.17</v>
      </c>
      <c r="AX672" s="1">
        <v>124.53</v>
      </c>
      <c r="BA672" s="1">
        <v>128.96</v>
      </c>
      <c r="BB672" s="1">
        <v>142.09</v>
      </c>
      <c r="BC672" s="1">
        <v>138.9</v>
      </c>
      <c r="BD672" s="1">
        <v>134.19999999999999</v>
      </c>
      <c r="BE672" s="1">
        <v>133.76</v>
      </c>
      <c r="BF672" s="1">
        <v>135.72999999999999</v>
      </c>
      <c r="BG672" s="1">
        <v>149.94</v>
      </c>
      <c r="BH672" s="1">
        <v>127.51</v>
      </c>
      <c r="BI672" s="1">
        <v>136.54</v>
      </c>
      <c r="BJ672" s="1">
        <v>144.88999999999999</v>
      </c>
      <c r="BK672" s="1">
        <v>123.21</v>
      </c>
      <c r="BL672" s="1">
        <v>123.21</v>
      </c>
      <c r="BN672" s="1">
        <v>122.01</v>
      </c>
    </row>
    <row r="673" spans="1:66" x14ac:dyDescent="0.3">
      <c r="A673" s="2"/>
      <c r="C673" s="14" t="str">
        <f t="shared" si="11"/>
        <v>20238</v>
      </c>
      <c r="D673" s="3">
        <v>45159</v>
      </c>
      <c r="E673" s="21">
        <v>2355.8000000000002</v>
      </c>
      <c r="F673" s="21">
        <v>2242.7399999999998</v>
      </c>
      <c r="G673" s="21">
        <v>2312.37</v>
      </c>
      <c r="H673" s="21">
        <v>2219.37</v>
      </c>
      <c r="I673" s="21">
        <v>2250.48</v>
      </c>
      <c r="J673" s="21">
        <v>2209.06</v>
      </c>
      <c r="K673" s="21">
        <v>2169.4</v>
      </c>
      <c r="L673" s="21">
        <v>2145.31</v>
      </c>
      <c r="M673" s="21">
        <v>1938.47</v>
      </c>
      <c r="N673" s="21">
        <v>2056.81</v>
      </c>
      <c r="O673" s="21">
        <v>2233.89</v>
      </c>
      <c r="P673" s="21">
        <v>2269.4</v>
      </c>
      <c r="Q673" s="21">
        <v>5477.64</v>
      </c>
      <c r="R673" s="20">
        <v>122.36</v>
      </c>
      <c r="S673" s="20">
        <v>112.82</v>
      </c>
      <c r="T673" s="21">
        <v>130.1</v>
      </c>
      <c r="V673" s="1">
        <v>119.43</v>
      </c>
      <c r="W673" s="1">
        <v>133.57</v>
      </c>
      <c r="X673" s="1">
        <v>139.66</v>
      </c>
      <c r="Y673" s="1">
        <v>132.34</v>
      </c>
      <c r="Z673" s="1">
        <v>131.75</v>
      </c>
      <c r="AA673" s="1">
        <v>124.91</v>
      </c>
      <c r="AB673" s="1">
        <v>139.66</v>
      </c>
      <c r="AE673" s="1">
        <v>147.79</v>
      </c>
      <c r="AF673" s="1">
        <v>135.31</v>
      </c>
      <c r="AG673" s="1">
        <v>119.43</v>
      </c>
      <c r="AW673" s="1">
        <v>3074.47</v>
      </c>
      <c r="AX673" s="1">
        <v>125.1</v>
      </c>
      <c r="BA673" s="1">
        <v>128.21</v>
      </c>
      <c r="BB673" s="1">
        <v>143.43</v>
      </c>
      <c r="BC673" s="1">
        <v>140.44</v>
      </c>
      <c r="BD673" s="1">
        <v>137.1</v>
      </c>
      <c r="BE673" s="1">
        <v>134.22999999999999</v>
      </c>
      <c r="BF673" s="1">
        <v>136.05000000000001</v>
      </c>
      <c r="BG673" s="1">
        <v>150.1</v>
      </c>
      <c r="BH673" s="1">
        <v>126.76</v>
      </c>
      <c r="BI673" s="1">
        <v>137.13999999999999</v>
      </c>
      <c r="BJ673" s="1">
        <v>142.43</v>
      </c>
      <c r="BK673" s="1">
        <v>123.87</v>
      </c>
      <c r="BL673" s="1">
        <v>124.2</v>
      </c>
      <c r="BN673" s="1">
        <v>123.33</v>
      </c>
    </row>
    <row r="674" spans="1:66" x14ac:dyDescent="0.3">
      <c r="A674" s="2"/>
      <c r="C674" s="14" t="str">
        <f t="shared" si="11"/>
        <v>20238</v>
      </c>
      <c r="D674" s="3">
        <v>45156</v>
      </c>
      <c r="E674" s="21">
        <v>2302.1999999999998</v>
      </c>
      <c r="F674" s="21">
        <v>2220.27</v>
      </c>
      <c r="G674" s="21">
        <v>2298.5300000000002</v>
      </c>
      <c r="H674" s="21">
        <v>2219.79</v>
      </c>
      <c r="I674" s="21">
        <v>2240.59</v>
      </c>
      <c r="J674" s="21">
        <v>2212.21</v>
      </c>
      <c r="K674" s="21">
        <v>2169.4</v>
      </c>
      <c r="L674" s="21">
        <v>2145.31</v>
      </c>
      <c r="M674" s="21">
        <v>1938.47</v>
      </c>
      <c r="N674" s="21">
        <v>2031.85</v>
      </c>
      <c r="O674" s="21">
        <v>2232.7199999999998</v>
      </c>
      <c r="P674" s="21">
        <v>2269.4</v>
      </c>
      <c r="Q674" s="21">
        <v>5365.7</v>
      </c>
      <c r="R674" s="20">
        <v>120.61</v>
      </c>
      <c r="S674" s="20">
        <v>110.41</v>
      </c>
      <c r="T674" s="21">
        <v>128.62</v>
      </c>
      <c r="V674" s="1">
        <v>117.59</v>
      </c>
      <c r="W674" s="1">
        <v>133.37</v>
      </c>
      <c r="X674" s="1">
        <v>137.75</v>
      </c>
      <c r="Y674" s="1">
        <v>129.97</v>
      </c>
      <c r="Z674" s="1">
        <v>130.16</v>
      </c>
      <c r="AA674" s="1">
        <v>122.93</v>
      </c>
      <c r="AB674" s="1">
        <v>138.27000000000001</v>
      </c>
      <c r="AE674" s="1">
        <v>145.77000000000001</v>
      </c>
      <c r="AF674" s="1">
        <v>134.82</v>
      </c>
      <c r="AG674" s="1">
        <v>117.5</v>
      </c>
      <c r="AW674" s="1">
        <v>3074.47</v>
      </c>
      <c r="AX674" s="1">
        <v>124.1</v>
      </c>
      <c r="AY674" s="1">
        <v>2870.52</v>
      </c>
      <c r="BA674" s="1">
        <v>126.28</v>
      </c>
      <c r="BB674" s="1">
        <v>142.36000000000001</v>
      </c>
      <c r="BC674" s="1">
        <v>140.34</v>
      </c>
      <c r="BD674" s="1">
        <v>135.75</v>
      </c>
      <c r="BE674" s="1">
        <v>133.66</v>
      </c>
      <c r="BF674" s="1">
        <v>134.13</v>
      </c>
      <c r="BG674" s="1">
        <v>148.62</v>
      </c>
      <c r="BH674" s="1">
        <v>126.76</v>
      </c>
      <c r="BI674" s="1">
        <v>138.33000000000001</v>
      </c>
      <c r="BJ674" s="1">
        <v>142.43</v>
      </c>
      <c r="BK674" s="1">
        <v>122.87</v>
      </c>
      <c r="BL674" s="1">
        <v>122.87</v>
      </c>
      <c r="BN674" s="1">
        <v>122.67</v>
      </c>
    </row>
    <row r="675" spans="1:66" x14ac:dyDescent="0.3">
      <c r="A675" s="2"/>
      <c r="C675" s="14" t="str">
        <f t="shared" si="11"/>
        <v>20238</v>
      </c>
      <c r="D675" s="3">
        <v>45155</v>
      </c>
      <c r="E675" s="21">
        <v>2302.1999999999998</v>
      </c>
      <c r="F675" s="21">
        <v>2220.27</v>
      </c>
      <c r="G675" s="21">
        <v>2298.5300000000002</v>
      </c>
      <c r="H675" s="21">
        <v>2252.13</v>
      </c>
      <c r="I675" s="21">
        <v>2238.61</v>
      </c>
      <c r="J675" s="21">
        <v>2258.33</v>
      </c>
      <c r="K675" s="21">
        <v>2175.37</v>
      </c>
      <c r="L675" s="21">
        <v>2151.9</v>
      </c>
      <c r="M675" s="21">
        <v>1968.68</v>
      </c>
      <c r="N675" s="21">
        <v>2081.3000000000002</v>
      </c>
      <c r="O675" s="21">
        <v>2227.7199999999998</v>
      </c>
      <c r="P675" s="21">
        <v>2269.4</v>
      </c>
      <c r="Q675" s="21">
        <v>5010.8</v>
      </c>
      <c r="R675" s="20">
        <v>121.11</v>
      </c>
      <c r="S675" s="20">
        <v>110.24</v>
      </c>
      <c r="T675" s="21">
        <v>128</v>
      </c>
      <c r="V675" s="1">
        <v>116.19</v>
      </c>
      <c r="W675" s="1">
        <v>133.47</v>
      </c>
      <c r="X675" s="1">
        <v>136.31</v>
      </c>
      <c r="Y675" s="1">
        <v>128.80000000000001</v>
      </c>
      <c r="Z675" s="1">
        <v>128.94</v>
      </c>
      <c r="AA675" s="1">
        <v>121.8</v>
      </c>
      <c r="AB675" s="1">
        <v>137</v>
      </c>
      <c r="AE675" s="1">
        <v>145.69999999999999</v>
      </c>
      <c r="AF675" s="1">
        <v>134.82</v>
      </c>
      <c r="AG675" s="1">
        <v>117.48</v>
      </c>
      <c r="AW675" s="1">
        <v>3074.47</v>
      </c>
      <c r="AX675" s="1">
        <v>122.36</v>
      </c>
      <c r="AY675" s="1">
        <v>2870.52</v>
      </c>
      <c r="BA675" s="1">
        <v>126.78</v>
      </c>
      <c r="BB675" s="1">
        <v>141.35</v>
      </c>
      <c r="BC675" s="1">
        <v>138.37</v>
      </c>
      <c r="BD675" s="1">
        <v>134.74</v>
      </c>
      <c r="BE675" s="1">
        <v>133.63999999999999</v>
      </c>
      <c r="BF675" s="1">
        <v>134.11000000000001</v>
      </c>
      <c r="BG675" s="1">
        <v>148.29</v>
      </c>
      <c r="BH675" s="1">
        <v>126.51</v>
      </c>
      <c r="BI675" s="1">
        <v>138.13</v>
      </c>
      <c r="BJ675" s="1">
        <v>140.41999999999999</v>
      </c>
      <c r="BK675" s="1">
        <v>122.21</v>
      </c>
      <c r="BL675" s="1">
        <v>121.88</v>
      </c>
      <c r="BN675" s="1">
        <v>121.35</v>
      </c>
    </row>
    <row r="676" spans="1:66" x14ac:dyDescent="0.3">
      <c r="A676" s="2"/>
      <c r="C676" s="14" t="str">
        <f t="shared" si="11"/>
        <v>20238</v>
      </c>
      <c r="D676" s="3">
        <v>45154</v>
      </c>
      <c r="E676" s="21">
        <v>2319.15</v>
      </c>
      <c r="F676" s="21">
        <v>2220.27</v>
      </c>
      <c r="G676" s="21">
        <v>2298.5300000000002</v>
      </c>
      <c r="H676" s="21">
        <v>2253.92</v>
      </c>
      <c r="I676" s="21">
        <v>2246.52</v>
      </c>
      <c r="J676" s="21">
        <v>2240.87</v>
      </c>
      <c r="K676" s="21">
        <v>2179.36</v>
      </c>
      <c r="L676" s="21">
        <v>2211.4299999999998</v>
      </c>
      <c r="M676" s="21">
        <v>1975.13</v>
      </c>
      <c r="N676" s="21">
        <v>2058.0300000000002</v>
      </c>
      <c r="O676" s="21">
        <v>2213.27</v>
      </c>
      <c r="P676" s="21">
        <v>2269.4</v>
      </c>
      <c r="Q676" s="21">
        <v>5004</v>
      </c>
      <c r="R676" s="20">
        <v>119.62</v>
      </c>
      <c r="S676" s="20">
        <v>110.58</v>
      </c>
      <c r="T676" s="21">
        <v>128.11000000000001</v>
      </c>
      <c r="V676" s="1">
        <v>115.62</v>
      </c>
      <c r="W676" s="1">
        <v>133.37</v>
      </c>
      <c r="X676" s="1">
        <v>136.53</v>
      </c>
      <c r="Y676" s="1">
        <v>128.80000000000001</v>
      </c>
      <c r="Z676" s="1">
        <v>128.94999999999999</v>
      </c>
      <c r="AA676" s="1">
        <v>121.74</v>
      </c>
      <c r="AB676" s="1">
        <v>136.66</v>
      </c>
      <c r="AE676" s="1">
        <v>144.66999999999999</v>
      </c>
      <c r="AF676" s="1">
        <v>134.82</v>
      </c>
      <c r="AG676" s="1">
        <v>117.54</v>
      </c>
      <c r="AW676" s="1">
        <v>3074.47</v>
      </c>
      <c r="AX676" s="1">
        <v>124.04</v>
      </c>
      <c r="AY676" s="1">
        <v>2870.52</v>
      </c>
      <c r="BA676" s="1">
        <v>126.5</v>
      </c>
      <c r="BB676" s="1">
        <v>141.03</v>
      </c>
      <c r="BC676" s="1">
        <v>138.37</v>
      </c>
      <c r="BD676" s="1">
        <v>134.38</v>
      </c>
      <c r="BE676" s="1">
        <v>132.12</v>
      </c>
      <c r="BF676" s="1">
        <v>132.65</v>
      </c>
      <c r="BG676" s="1">
        <v>146.97999999999999</v>
      </c>
      <c r="BH676" s="1">
        <v>126.76</v>
      </c>
      <c r="BI676" s="1">
        <v>138.13</v>
      </c>
      <c r="BJ676" s="1">
        <v>141.19999999999999</v>
      </c>
      <c r="BK676" s="1">
        <v>121.08</v>
      </c>
      <c r="BL676" s="1">
        <v>121.88</v>
      </c>
      <c r="BN676" s="1">
        <v>121.35</v>
      </c>
    </row>
    <row r="677" spans="1:66" x14ac:dyDescent="0.3">
      <c r="A677" s="2"/>
      <c r="C677" s="14" t="str">
        <f t="shared" si="11"/>
        <v>20238</v>
      </c>
      <c r="D677" s="3">
        <v>45153</v>
      </c>
      <c r="E677" s="21">
        <v>2321.98</v>
      </c>
      <c r="F677" s="21">
        <v>2224.77</v>
      </c>
      <c r="G677" s="21">
        <v>2306.34</v>
      </c>
      <c r="H677" s="21">
        <v>2235.15</v>
      </c>
      <c r="I677" s="21">
        <v>2250.48</v>
      </c>
      <c r="J677" s="21">
        <v>2235.0500000000002</v>
      </c>
      <c r="K677" s="21">
        <v>2247.73</v>
      </c>
      <c r="L677" s="21">
        <v>2198.1</v>
      </c>
      <c r="M677" s="21">
        <v>2001.49</v>
      </c>
      <c r="N677" s="21">
        <v>2055.8200000000002</v>
      </c>
      <c r="O677" s="21">
        <v>2180.79</v>
      </c>
      <c r="P677" s="21">
        <v>2269.4</v>
      </c>
      <c r="Q677" s="21">
        <v>5075.3500000000004</v>
      </c>
      <c r="R677" s="20">
        <v>119.87</v>
      </c>
      <c r="S677" s="20">
        <v>110.74</v>
      </c>
      <c r="T677" s="21">
        <v>128.38</v>
      </c>
      <c r="V677" s="1">
        <v>115.45</v>
      </c>
      <c r="W677" s="1">
        <v>132.97</v>
      </c>
      <c r="X677" s="1">
        <v>137.46</v>
      </c>
      <c r="Y677" s="1">
        <v>129.06</v>
      </c>
      <c r="Z677" s="1">
        <v>129.41999999999999</v>
      </c>
      <c r="AA677" s="1">
        <v>121.04</v>
      </c>
      <c r="AB677" s="1">
        <v>137.44999999999999</v>
      </c>
      <c r="AE677" s="1">
        <v>146.65</v>
      </c>
      <c r="AF677" s="1">
        <v>134.57</v>
      </c>
      <c r="AG677" s="1">
        <v>117.53</v>
      </c>
      <c r="AT677" s="1">
        <v>3016.07</v>
      </c>
      <c r="AW677" s="1">
        <v>3074.47</v>
      </c>
      <c r="AX677" s="1">
        <v>121.3</v>
      </c>
      <c r="AY677" s="1">
        <v>2870.52</v>
      </c>
      <c r="BA677" s="1">
        <v>126.47</v>
      </c>
      <c r="BB677" s="1">
        <v>140.44999999999999</v>
      </c>
      <c r="BC677" s="1">
        <v>138.47</v>
      </c>
      <c r="BD677" s="1">
        <v>134.47</v>
      </c>
      <c r="BE677" s="1">
        <v>131.6</v>
      </c>
      <c r="BF677" s="1">
        <v>130.52000000000001</v>
      </c>
      <c r="BG677" s="1">
        <v>147.76</v>
      </c>
      <c r="BH677" s="1">
        <v>126.76</v>
      </c>
      <c r="BI677" s="1">
        <v>135.34</v>
      </c>
      <c r="BJ677" s="1">
        <v>142.87</v>
      </c>
      <c r="BK677" s="1">
        <v>121.12</v>
      </c>
      <c r="BL677" s="1">
        <v>122.21</v>
      </c>
      <c r="BN677" s="1">
        <v>121.35</v>
      </c>
    </row>
    <row r="678" spans="1:66" x14ac:dyDescent="0.3">
      <c r="A678" s="2"/>
      <c r="C678" s="14" t="str">
        <f t="shared" si="11"/>
        <v>20238</v>
      </c>
      <c r="D678" s="3">
        <v>45152</v>
      </c>
      <c r="E678" s="21">
        <v>2308.96</v>
      </c>
      <c r="F678" s="21">
        <v>2251.73</v>
      </c>
      <c r="G678" s="21">
        <v>2322.3200000000002</v>
      </c>
      <c r="H678" s="21">
        <v>2235.15</v>
      </c>
      <c r="I678" s="21">
        <v>2250.48</v>
      </c>
      <c r="J678" s="21">
        <v>2249.04</v>
      </c>
      <c r="K678" s="21">
        <v>2134.16</v>
      </c>
      <c r="L678" s="21">
        <v>2198.1</v>
      </c>
      <c r="M678" s="21">
        <v>2007.53</v>
      </c>
      <c r="N678" s="21">
        <v>2068.11</v>
      </c>
      <c r="O678" s="21">
        <v>2191.4699999999998</v>
      </c>
      <c r="P678" s="21"/>
      <c r="Q678" s="21">
        <v>5108.2</v>
      </c>
      <c r="R678" s="20">
        <v>120.86</v>
      </c>
      <c r="S678" s="20">
        <v>111.72</v>
      </c>
      <c r="T678" s="21">
        <v>129.74</v>
      </c>
      <c r="V678" s="1">
        <v>115.71</v>
      </c>
      <c r="W678" s="1">
        <v>132.59</v>
      </c>
      <c r="X678" s="1">
        <v>136.19999999999999</v>
      </c>
      <c r="Y678" s="1">
        <v>128.83000000000001</v>
      </c>
      <c r="Z678" s="1">
        <v>129.84</v>
      </c>
      <c r="AA678" s="1">
        <v>122.11</v>
      </c>
      <c r="AB678" s="1">
        <v>137.12</v>
      </c>
      <c r="AE678" s="1">
        <v>145.24</v>
      </c>
      <c r="AF678" s="1">
        <v>135.82</v>
      </c>
      <c r="AG678" s="1">
        <v>118.71</v>
      </c>
      <c r="AT678" s="1">
        <v>3016.07</v>
      </c>
      <c r="AX678" s="1">
        <v>121.44</v>
      </c>
      <c r="AY678" s="1">
        <v>2870.52</v>
      </c>
      <c r="BA678" s="1">
        <v>125.5</v>
      </c>
      <c r="BB678" s="1">
        <v>140.21</v>
      </c>
      <c r="BC678" s="1">
        <v>137.97</v>
      </c>
      <c r="BD678" s="1">
        <v>134.59</v>
      </c>
      <c r="BE678" s="1">
        <v>130.29</v>
      </c>
      <c r="BF678" s="1">
        <v>131.49</v>
      </c>
      <c r="BG678" s="1">
        <v>148.75</v>
      </c>
      <c r="BH678" s="1">
        <v>126.53</v>
      </c>
      <c r="BI678" s="1">
        <v>135.34</v>
      </c>
      <c r="BJ678" s="1">
        <v>142.85</v>
      </c>
      <c r="BK678" s="1">
        <v>121.12</v>
      </c>
      <c r="BL678" s="1">
        <v>121.88</v>
      </c>
      <c r="BN678" s="1">
        <v>121.35</v>
      </c>
    </row>
    <row r="679" spans="1:66" x14ac:dyDescent="0.3">
      <c r="A679" s="2"/>
      <c r="C679" s="14" t="str">
        <f t="shared" si="11"/>
        <v>20238</v>
      </c>
      <c r="D679" s="3">
        <v>45149</v>
      </c>
      <c r="E679" s="21">
        <v>2334.73</v>
      </c>
      <c r="F679" s="21">
        <v>2251.73</v>
      </c>
      <c r="G679" s="21">
        <v>2322.3200000000002</v>
      </c>
      <c r="H679" s="21">
        <v>2285.58</v>
      </c>
      <c r="I679" s="21">
        <v>2250.48</v>
      </c>
      <c r="J679" s="21">
        <v>2202.58</v>
      </c>
      <c r="K679" s="21">
        <v>2134.16</v>
      </c>
      <c r="L679" s="21">
        <v>2198.1</v>
      </c>
      <c r="M679" s="21">
        <v>2007.53</v>
      </c>
      <c r="N679" s="21">
        <v>2060.73</v>
      </c>
      <c r="O679" s="21">
        <v>2191.4699999999998</v>
      </c>
      <c r="P679" s="21"/>
      <c r="Q679" s="21">
        <v>5108.2</v>
      </c>
      <c r="R679" s="20">
        <v>119.53</v>
      </c>
      <c r="S679" s="20">
        <v>111.32</v>
      </c>
      <c r="T679" s="21">
        <v>127.86</v>
      </c>
      <c r="V679" s="1">
        <v>114.74</v>
      </c>
      <c r="W679" s="1">
        <v>132.16999999999999</v>
      </c>
      <c r="X679" s="1">
        <v>136.31</v>
      </c>
      <c r="Y679" s="1">
        <v>128.80000000000001</v>
      </c>
      <c r="Z679" s="1">
        <v>128.57</v>
      </c>
      <c r="AA679" s="1">
        <v>120.73</v>
      </c>
      <c r="AB679" s="1">
        <v>137.16999999999999</v>
      </c>
      <c r="AE679" s="1">
        <v>145.41999999999999</v>
      </c>
      <c r="AG679" s="1">
        <v>116.16</v>
      </c>
      <c r="AN679" s="1">
        <v>3075.36</v>
      </c>
      <c r="AT679" s="1">
        <v>3016.07</v>
      </c>
      <c r="AW679" s="1">
        <v>2990.15</v>
      </c>
      <c r="AX679" s="1">
        <v>120.51</v>
      </c>
      <c r="BA679" s="1">
        <v>124.94</v>
      </c>
      <c r="BB679" s="1">
        <v>138.85</v>
      </c>
      <c r="BC679" s="1">
        <v>137.47999999999999</v>
      </c>
      <c r="BD679" s="1">
        <v>134.35</v>
      </c>
      <c r="BE679" s="1">
        <v>128.69</v>
      </c>
      <c r="BF679" s="1">
        <v>128.43</v>
      </c>
      <c r="BG679" s="1">
        <v>148.09</v>
      </c>
      <c r="BH679" s="1">
        <v>122.29</v>
      </c>
      <c r="BI679" s="1">
        <v>135.34</v>
      </c>
      <c r="BJ679" s="1">
        <v>142.81</v>
      </c>
      <c r="BK679" s="1">
        <v>121.12</v>
      </c>
      <c r="BL679" s="1">
        <v>121.88</v>
      </c>
      <c r="BN679" s="1">
        <v>121.35</v>
      </c>
    </row>
    <row r="680" spans="1:66" x14ac:dyDescent="0.3">
      <c r="A680" s="2"/>
      <c r="C680" s="14" t="str">
        <f t="shared" si="11"/>
        <v>20238</v>
      </c>
      <c r="D680" s="3">
        <v>45148</v>
      </c>
      <c r="E680" s="21">
        <v>2329.0500000000002</v>
      </c>
      <c r="F680" s="21">
        <v>2284.92</v>
      </c>
      <c r="G680" s="21">
        <v>2332.21</v>
      </c>
      <c r="H680" s="21">
        <v>2150.63</v>
      </c>
      <c r="I680" s="21">
        <v>2250.48</v>
      </c>
      <c r="J680" s="21">
        <v>2203.5700000000002</v>
      </c>
      <c r="K680" s="21">
        <v>2147.44</v>
      </c>
      <c r="L680" s="21">
        <v>2188.1</v>
      </c>
      <c r="M680" s="21">
        <v>2007.53</v>
      </c>
      <c r="N680" s="21">
        <v>2045.9</v>
      </c>
      <c r="O680" s="21">
        <v>2200.69</v>
      </c>
      <c r="P680" s="21"/>
      <c r="Q680" s="21">
        <v>5187.92</v>
      </c>
      <c r="R680" s="20">
        <v>119.04</v>
      </c>
      <c r="S680" s="20">
        <v>110.52</v>
      </c>
      <c r="T680" s="21">
        <v>127.84</v>
      </c>
      <c r="V680" s="1">
        <v>115.65</v>
      </c>
      <c r="W680" s="1">
        <v>132.53</v>
      </c>
      <c r="X680" s="1">
        <v>136.97999999999999</v>
      </c>
      <c r="Y680" s="1">
        <v>128.69</v>
      </c>
      <c r="Z680" s="1">
        <v>129.37</v>
      </c>
      <c r="AA680" s="1">
        <v>120.52</v>
      </c>
      <c r="AB680" s="1">
        <v>137.66999999999999</v>
      </c>
      <c r="AE680" s="1">
        <v>146.11000000000001</v>
      </c>
      <c r="AG680" s="1">
        <v>115.44</v>
      </c>
      <c r="AN680" s="1">
        <v>3075.36</v>
      </c>
      <c r="AT680" s="1">
        <v>3016.07</v>
      </c>
      <c r="AW680" s="1">
        <v>2990.15</v>
      </c>
      <c r="AX680" s="1">
        <v>122.89</v>
      </c>
      <c r="BA680" s="1">
        <v>124.94</v>
      </c>
      <c r="BB680" s="1">
        <v>139.08000000000001</v>
      </c>
      <c r="BC680" s="1">
        <v>137.19999999999999</v>
      </c>
      <c r="BD680" s="1">
        <v>135.13999999999999</v>
      </c>
      <c r="BE680" s="1">
        <v>128.66</v>
      </c>
      <c r="BF680" s="1">
        <v>129.19999999999999</v>
      </c>
      <c r="BG680" s="1">
        <v>148.34</v>
      </c>
      <c r="BH680" s="1">
        <v>125.04</v>
      </c>
      <c r="BI680" s="1">
        <v>135.34</v>
      </c>
      <c r="BJ680" s="1">
        <v>142.79</v>
      </c>
      <c r="BK680" s="1">
        <v>119.44</v>
      </c>
      <c r="BL680" s="1">
        <v>121.88</v>
      </c>
      <c r="BN680" s="1">
        <v>120.7</v>
      </c>
    </row>
    <row r="681" spans="1:66" x14ac:dyDescent="0.3">
      <c r="A681" s="2"/>
      <c r="C681" s="14" t="str">
        <f t="shared" si="11"/>
        <v>20238</v>
      </c>
      <c r="D681" s="3">
        <v>45147</v>
      </c>
      <c r="E681" s="21">
        <v>2343.21</v>
      </c>
      <c r="F681" s="21">
        <v>2292.1799999999998</v>
      </c>
      <c r="G681" s="21">
        <v>2342.09</v>
      </c>
      <c r="H681" s="21">
        <v>2291.9299999999998</v>
      </c>
      <c r="I681" s="21">
        <v>2266.3000000000002</v>
      </c>
      <c r="J681" s="21">
        <v>2246.62</v>
      </c>
      <c r="K681" s="21">
        <v>2147.44</v>
      </c>
      <c r="L681" s="21">
        <v>2188.1</v>
      </c>
      <c r="M681" s="21">
        <v>2020.66</v>
      </c>
      <c r="N681" s="21">
        <v>2046.15</v>
      </c>
      <c r="O681" s="21">
        <v>2208.4499999999998</v>
      </c>
      <c r="P681" s="21"/>
      <c r="Q681" s="21">
        <v>5187.92</v>
      </c>
      <c r="R681" s="20">
        <v>119.04</v>
      </c>
      <c r="S681" s="20">
        <v>110.32</v>
      </c>
      <c r="T681" s="21">
        <v>127.15</v>
      </c>
      <c r="V681" s="1">
        <v>112.77</v>
      </c>
      <c r="W681" s="1">
        <v>132.19999999999999</v>
      </c>
      <c r="X681" s="1">
        <v>136.96</v>
      </c>
      <c r="Y681" s="1">
        <v>128.84</v>
      </c>
      <c r="Z681" s="1">
        <v>128.46</v>
      </c>
      <c r="AA681" s="1">
        <v>120.73</v>
      </c>
      <c r="AB681" s="1">
        <v>137.79</v>
      </c>
      <c r="AE681" s="1">
        <v>145.80000000000001</v>
      </c>
      <c r="AG681" s="1">
        <v>115.42</v>
      </c>
      <c r="AN681" s="1">
        <v>3075.36</v>
      </c>
      <c r="AP681" s="1">
        <v>3056.5</v>
      </c>
      <c r="AT681" s="1">
        <v>3016.07</v>
      </c>
      <c r="AW681" s="1">
        <v>2990.15</v>
      </c>
      <c r="AX681" s="1">
        <v>123.58</v>
      </c>
      <c r="BA681" s="1">
        <v>124.93</v>
      </c>
      <c r="BB681" s="1">
        <v>139.01</v>
      </c>
      <c r="BC681" s="1">
        <v>138.18</v>
      </c>
      <c r="BD681" s="1">
        <v>135.05000000000001</v>
      </c>
      <c r="BE681" s="1">
        <v>129.37</v>
      </c>
      <c r="BF681" s="1">
        <v>129.18</v>
      </c>
      <c r="BG681" s="1">
        <v>148.26</v>
      </c>
      <c r="BH681" s="1">
        <v>126.4</v>
      </c>
      <c r="BI681" s="1">
        <v>134.55000000000001</v>
      </c>
      <c r="BJ681" s="1">
        <v>142.04</v>
      </c>
      <c r="BK681" s="1">
        <v>119.87</v>
      </c>
      <c r="BL681" s="1">
        <v>121.55</v>
      </c>
      <c r="BN681" s="1">
        <v>120.7</v>
      </c>
    </row>
    <row r="682" spans="1:66" x14ac:dyDescent="0.3">
      <c r="A682" s="2"/>
      <c r="C682" s="14" t="str">
        <f t="shared" si="11"/>
        <v>20238</v>
      </c>
      <c r="D682" s="3">
        <v>45146</v>
      </c>
      <c r="E682" s="21">
        <v>2341.79</v>
      </c>
      <c r="F682" s="21">
        <v>2292.1799999999998</v>
      </c>
      <c r="G682" s="21">
        <v>2342.09</v>
      </c>
      <c r="H682" s="21">
        <v>2280.13</v>
      </c>
      <c r="I682" s="21">
        <v>2266.3000000000002</v>
      </c>
      <c r="J682" s="21">
        <v>2244.15</v>
      </c>
      <c r="K682" s="21">
        <v>2140.8000000000002</v>
      </c>
      <c r="L682" s="21">
        <v>2197.9899999999998</v>
      </c>
      <c r="M682" s="21">
        <v>2020.66</v>
      </c>
      <c r="N682" s="21">
        <v>2075.5300000000002</v>
      </c>
      <c r="O682" s="21">
        <v>2204</v>
      </c>
      <c r="P682" s="21"/>
      <c r="Q682" s="21">
        <v>5308.96</v>
      </c>
      <c r="R682" s="20">
        <v>118.7</v>
      </c>
      <c r="S682" s="20">
        <v>109.92</v>
      </c>
      <c r="T682" s="21">
        <v>126.78</v>
      </c>
      <c r="V682" s="1">
        <v>113.13</v>
      </c>
      <c r="W682" s="1">
        <v>132.53</v>
      </c>
      <c r="X682" s="1">
        <v>135.31</v>
      </c>
      <c r="Y682" s="1">
        <v>127.2</v>
      </c>
      <c r="Z682" s="1">
        <v>127.74</v>
      </c>
      <c r="AA682" s="1">
        <v>119.77</v>
      </c>
      <c r="AB682" s="1">
        <v>136.12</v>
      </c>
      <c r="AE682" s="1">
        <v>145.35</v>
      </c>
      <c r="AG682" s="1">
        <v>115.62</v>
      </c>
      <c r="AN682" s="1">
        <v>3075.36</v>
      </c>
      <c r="AP682" s="1">
        <v>3056.5</v>
      </c>
      <c r="AW682" s="1">
        <v>2990.15</v>
      </c>
      <c r="AX682" s="1">
        <v>121.81</v>
      </c>
      <c r="BA682" s="1">
        <v>124.52</v>
      </c>
      <c r="BB682" s="1">
        <v>138.96</v>
      </c>
      <c r="BC682" s="1">
        <v>137.19</v>
      </c>
      <c r="BD682" s="1">
        <v>133.96</v>
      </c>
      <c r="BE682" s="1">
        <v>127.85</v>
      </c>
      <c r="BF682" s="1">
        <v>128.37</v>
      </c>
      <c r="BG682" s="1">
        <v>148.38999999999999</v>
      </c>
      <c r="BH682" s="1">
        <v>125.22</v>
      </c>
      <c r="BI682" s="1">
        <v>134.55000000000001</v>
      </c>
      <c r="BJ682" s="1">
        <v>142.02000000000001</v>
      </c>
      <c r="BK682" s="1">
        <v>119.2</v>
      </c>
      <c r="BL682" s="1">
        <v>120.21</v>
      </c>
      <c r="BN682" s="1">
        <v>120.03</v>
      </c>
    </row>
    <row r="683" spans="1:66" x14ac:dyDescent="0.3">
      <c r="A683" s="2"/>
      <c r="C683" s="14" t="str">
        <f t="shared" si="11"/>
        <v>20238</v>
      </c>
      <c r="D683" s="3">
        <v>45145</v>
      </c>
      <c r="E683" s="21">
        <v>2334.6999999999998</v>
      </c>
      <c r="F683" s="21">
        <v>2292.1799999999998</v>
      </c>
      <c r="G683" s="21">
        <v>2342.09</v>
      </c>
      <c r="H683" s="21">
        <v>2221.65</v>
      </c>
      <c r="I683" s="21">
        <v>2266.3000000000002</v>
      </c>
      <c r="J683" s="21">
        <v>2290.35</v>
      </c>
      <c r="K683" s="21">
        <v>2107.59</v>
      </c>
      <c r="L683" s="21">
        <v>2197.9899999999998</v>
      </c>
      <c r="M683" s="21">
        <v>2057.96</v>
      </c>
      <c r="N683" s="21">
        <v>2070.2800000000002</v>
      </c>
      <c r="O683" s="21">
        <v>2179.46</v>
      </c>
      <c r="P683" s="21"/>
      <c r="Q683" s="21">
        <v>5308.96</v>
      </c>
      <c r="R683" s="20">
        <v>118.37</v>
      </c>
      <c r="S683" s="20">
        <v>109.92</v>
      </c>
      <c r="T683" s="21">
        <v>126.75</v>
      </c>
      <c r="V683" s="1">
        <v>113.52</v>
      </c>
      <c r="W683" s="1">
        <v>132.53</v>
      </c>
      <c r="X683" s="1">
        <v>135.53</v>
      </c>
      <c r="Y683" s="1">
        <v>128.46</v>
      </c>
      <c r="Z683" s="1">
        <v>128.38</v>
      </c>
      <c r="AA683" s="1">
        <v>118.53</v>
      </c>
      <c r="AB683" s="1">
        <v>136.25</v>
      </c>
      <c r="AE683" s="1">
        <v>145.16999999999999</v>
      </c>
      <c r="AG683" s="1">
        <v>116.29</v>
      </c>
      <c r="AN683" s="1">
        <v>3075.36</v>
      </c>
      <c r="AP683" s="1">
        <v>3056.5</v>
      </c>
      <c r="AW683" s="1">
        <v>3043.91</v>
      </c>
      <c r="AX683" s="1">
        <v>121.37</v>
      </c>
      <c r="BA683" s="1">
        <v>124.26</v>
      </c>
      <c r="BB683" s="1">
        <v>140.51</v>
      </c>
      <c r="BC683" s="1">
        <v>135.78</v>
      </c>
      <c r="BD683" s="1">
        <v>135.30000000000001</v>
      </c>
      <c r="BE683" s="1">
        <v>127.81</v>
      </c>
      <c r="BF683" s="1">
        <v>128.35</v>
      </c>
      <c r="BG683" s="1">
        <v>147.91999999999999</v>
      </c>
      <c r="BH683" s="1">
        <v>125.22</v>
      </c>
      <c r="BI683" s="1">
        <v>135.13999999999999</v>
      </c>
      <c r="BJ683" s="1">
        <v>145.72</v>
      </c>
      <c r="BK683" s="1">
        <v>120.35</v>
      </c>
      <c r="BL683" s="1">
        <v>121.21</v>
      </c>
      <c r="BN683" s="1">
        <v>120.36</v>
      </c>
    </row>
    <row r="684" spans="1:66" x14ac:dyDescent="0.3">
      <c r="A684" s="2"/>
      <c r="C684" s="14" t="str">
        <f t="shared" si="11"/>
        <v>20238</v>
      </c>
      <c r="D684" s="3">
        <v>45142</v>
      </c>
      <c r="E684" s="21">
        <v>2360.2199999999998</v>
      </c>
      <c r="F684" s="21">
        <v>2314.66</v>
      </c>
      <c r="G684" s="21">
        <v>2361.9299999999998</v>
      </c>
      <c r="H684" s="21">
        <v>2255.23</v>
      </c>
      <c r="I684" s="21">
        <v>2238.61</v>
      </c>
      <c r="J684" s="21">
        <v>2295.84</v>
      </c>
      <c r="K684" s="21">
        <v>2107.59</v>
      </c>
      <c r="L684" s="21">
        <v>2197.9899999999998</v>
      </c>
      <c r="M684" s="21">
        <v>2057.96</v>
      </c>
      <c r="N684" s="21">
        <v>2096.61</v>
      </c>
      <c r="O684" s="21">
        <v>2223.7199999999998</v>
      </c>
      <c r="P684" s="21"/>
      <c r="Q684" s="21">
        <v>5030.13</v>
      </c>
      <c r="R684" s="20">
        <v>118.37</v>
      </c>
      <c r="S684" s="20">
        <v>107.75</v>
      </c>
      <c r="T684" s="21">
        <v>127.05</v>
      </c>
      <c r="V684" s="1">
        <v>114.78</v>
      </c>
      <c r="W684" s="1">
        <v>133.19999999999999</v>
      </c>
      <c r="X684" s="1">
        <v>137.09</v>
      </c>
      <c r="Y684" s="1">
        <v>130.9</v>
      </c>
      <c r="Z684" s="1">
        <v>130.31</v>
      </c>
      <c r="AA684" s="1">
        <v>119.39</v>
      </c>
      <c r="AB684" s="1">
        <v>137.37</v>
      </c>
      <c r="AE684" s="1">
        <v>146.53</v>
      </c>
      <c r="AG684" s="1">
        <v>117.84</v>
      </c>
      <c r="AP684" s="1">
        <v>3056.5</v>
      </c>
      <c r="AW684" s="1">
        <v>3214.09</v>
      </c>
      <c r="AX684" s="1">
        <v>123.88</v>
      </c>
      <c r="BA684" s="1">
        <v>123.98</v>
      </c>
      <c r="BB684" s="1">
        <v>141.63999999999999</v>
      </c>
      <c r="BC684" s="1">
        <v>135.94</v>
      </c>
      <c r="BD684" s="1">
        <v>136.32</v>
      </c>
      <c r="BE684" s="1">
        <v>127.71</v>
      </c>
      <c r="BF684" s="1">
        <v>128.28</v>
      </c>
      <c r="BG684" s="1">
        <v>148.59</v>
      </c>
      <c r="BH684" s="1">
        <v>125.72</v>
      </c>
      <c r="BI684" s="1">
        <v>135.13999999999999</v>
      </c>
      <c r="BJ684" s="1">
        <v>143.19</v>
      </c>
      <c r="BK684" s="1">
        <v>120.1</v>
      </c>
      <c r="BL684" s="1">
        <v>123.54</v>
      </c>
      <c r="BN684" s="1">
        <v>122.68</v>
      </c>
    </row>
    <row r="685" spans="1:66" x14ac:dyDescent="0.3">
      <c r="A685" s="2"/>
      <c r="C685" s="14" t="str">
        <f t="shared" si="11"/>
        <v>20238</v>
      </c>
      <c r="D685" s="3">
        <v>45141</v>
      </c>
      <c r="E685" s="21">
        <v>2383.66</v>
      </c>
      <c r="F685" s="21">
        <v>2313.75</v>
      </c>
      <c r="G685" s="21">
        <v>2361.1</v>
      </c>
      <c r="H685" s="21">
        <v>2206.9899999999998</v>
      </c>
      <c r="I685" s="21">
        <v>2237.7399999999998</v>
      </c>
      <c r="J685" s="21">
        <v>2298.64</v>
      </c>
      <c r="K685" s="21">
        <v>2107.04</v>
      </c>
      <c r="L685" s="21">
        <v>2197.35</v>
      </c>
      <c r="M685" s="21">
        <v>2057.44</v>
      </c>
      <c r="N685" s="21">
        <v>2068.4499999999998</v>
      </c>
      <c r="O685" s="21">
        <v>2228.15</v>
      </c>
      <c r="P685" s="21">
        <v>2373.5300000000002</v>
      </c>
      <c r="Q685" s="21">
        <v>4998.28</v>
      </c>
      <c r="R685" s="20">
        <v>118.36</v>
      </c>
      <c r="S685" s="20">
        <v>107.58</v>
      </c>
      <c r="T685" s="21">
        <v>126.77</v>
      </c>
      <c r="V685" s="1">
        <v>114.31</v>
      </c>
      <c r="W685" s="1">
        <v>132.36000000000001</v>
      </c>
      <c r="X685" s="1">
        <v>136.13999999999999</v>
      </c>
      <c r="Y685" s="1">
        <v>130.02000000000001</v>
      </c>
      <c r="Z685" s="1">
        <v>129.63999999999999</v>
      </c>
      <c r="AA685" s="1">
        <v>119.4</v>
      </c>
      <c r="AB685" s="1">
        <v>135.49</v>
      </c>
      <c r="AE685" s="1">
        <v>145.1</v>
      </c>
      <c r="AF685" s="1">
        <v>129.69</v>
      </c>
      <c r="AG685" s="1">
        <v>116.14</v>
      </c>
      <c r="AP685" s="1">
        <v>3056.5</v>
      </c>
      <c r="AW685" s="1">
        <v>3215.38</v>
      </c>
      <c r="AX685" s="1">
        <v>122.52</v>
      </c>
      <c r="BA685" s="1">
        <v>122.74</v>
      </c>
      <c r="BB685" s="1">
        <v>140.56</v>
      </c>
      <c r="BC685" s="1">
        <v>135.74</v>
      </c>
      <c r="BD685" s="1">
        <v>134.12</v>
      </c>
      <c r="BE685" s="1">
        <v>127.64</v>
      </c>
      <c r="BF685" s="1">
        <v>126.11</v>
      </c>
      <c r="BG685" s="1">
        <v>146.08000000000001</v>
      </c>
      <c r="BH685" s="1">
        <v>125.7</v>
      </c>
      <c r="BI685" s="1">
        <v>135.13</v>
      </c>
      <c r="BJ685" s="1">
        <v>142.65</v>
      </c>
      <c r="BK685" s="1">
        <v>120.08</v>
      </c>
      <c r="BL685" s="1">
        <v>123.52</v>
      </c>
      <c r="BN685" s="1">
        <v>122.65</v>
      </c>
    </row>
    <row r="686" spans="1:66" x14ac:dyDescent="0.3">
      <c r="A686" s="2"/>
      <c r="C686" s="14" t="str">
        <f t="shared" si="11"/>
        <v>20238</v>
      </c>
      <c r="D686" s="3">
        <v>45140</v>
      </c>
      <c r="E686" s="21">
        <v>2359.54</v>
      </c>
      <c r="F686" s="21">
        <v>2313.75</v>
      </c>
      <c r="G686" s="21">
        <v>2361.1</v>
      </c>
      <c r="H686" s="21">
        <v>2202.09</v>
      </c>
      <c r="I686" s="21">
        <v>2237.7399999999998</v>
      </c>
      <c r="J686" s="21">
        <v>2268.2399999999998</v>
      </c>
      <c r="K686" s="21">
        <v>2107.04</v>
      </c>
      <c r="L686" s="21">
        <v>2197.35</v>
      </c>
      <c r="M686" s="21">
        <v>2070.56</v>
      </c>
      <c r="N686" s="21">
        <v>2115.1799999999998</v>
      </c>
      <c r="O686" s="21">
        <v>2215.69</v>
      </c>
      <c r="P686" s="21">
        <v>2372.5300000000002</v>
      </c>
      <c r="Q686" s="21">
        <v>5120.1899999999996</v>
      </c>
      <c r="R686" s="20">
        <v>118.36</v>
      </c>
      <c r="S686" s="20">
        <v>108.52</v>
      </c>
      <c r="T686" s="21">
        <v>126.5</v>
      </c>
      <c r="V686" s="1">
        <v>113.74</v>
      </c>
      <c r="W686" s="1">
        <v>131.77000000000001</v>
      </c>
      <c r="X686" s="1">
        <v>134.19</v>
      </c>
      <c r="Y686" s="1">
        <v>129.27000000000001</v>
      </c>
      <c r="Z686" s="1">
        <v>129.16999999999999</v>
      </c>
      <c r="AA686" s="1">
        <v>118.4</v>
      </c>
      <c r="AB686" s="1">
        <v>133.74</v>
      </c>
      <c r="AE686" s="1">
        <v>144.05000000000001</v>
      </c>
      <c r="AF686" s="1">
        <v>129.71</v>
      </c>
      <c r="AG686" s="1">
        <v>114.83</v>
      </c>
      <c r="AW686" s="1">
        <v>3215.38</v>
      </c>
      <c r="AX686" s="1">
        <v>121.22</v>
      </c>
      <c r="BA686" s="1">
        <v>122.83</v>
      </c>
      <c r="BB686" s="1">
        <v>138.03</v>
      </c>
      <c r="BC686" s="1">
        <v>136.07</v>
      </c>
      <c r="BD686" s="1">
        <v>134.1</v>
      </c>
      <c r="BE686" s="1">
        <v>128.6</v>
      </c>
      <c r="BF686" s="1">
        <v>126.09</v>
      </c>
      <c r="BG686" s="1">
        <v>145.38</v>
      </c>
      <c r="BH686" s="1">
        <v>121.96</v>
      </c>
      <c r="BI686" s="1">
        <v>134.53</v>
      </c>
      <c r="BJ686" s="1">
        <v>143.61000000000001</v>
      </c>
      <c r="BK686" s="1">
        <v>119.31</v>
      </c>
      <c r="BL686" s="1">
        <v>122.52</v>
      </c>
      <c r="BN686" s="1">
        <v>122.65</v>
      </c>
    </row>
    <row r="687" spans="1:66" x14ac:dyDescent="0.3">
      <c r="A687" s="2"/>
      <c r="C687" s="14" t="str">
        <f t="shared" si="11"/>
        <v>20238</v>
      </c>
      <c r="D687" s="3">
        <v>45139</v>
      </c>
      <c r="E687" s="21">
        <v>2375.16</v>
      </c>
      <c r="F687" s="21">
        <v>2314.6999999999998</v>
      </c>
      <c r="G687" s="21">
        <v>2361.1</v>
      </c>
      <c r="H687" s="21">
        <v>2202.09</v>
      </c>
      <c r="I687" s="21">
        <v>2247.62</v>
      </c>
      <c r="J687" s="21">
        <v>2299.3200000000002</v>
      </c>
      <c r="K687" s="21">
        <v>2107.04</v>
      </c>
      <c r="L687" s="21">
        <v>2197.35</v>
      </c>
      <c r="M687" s="21">
        <v>2070.56</v>
      </c>
      <c r="N687" s="21">
        <v>2107.83</v>
      </c>
      <c r="O687" s="21">
        <v>2236.58</v>
      </c>
      <c r="P687" s="21">
        <v>2370.54</v>
      </c>
      <c r="Q687" s="21">
        <v>5116.1899999999996</v>
      </c>
      <c r="R687" s="20">
        <v>118.36</v>
      </c>
      <c r="S687" s="20">
        <v>108.52</v>
      </c>
      <c r="T687" s="21">
        <v>126</v>
      </c>
      <c r="V687" s="1">
        <v>114.79</v>
      </c>
      <c r="W687" s="1">
        <v>131.16999999999999</v>
      </c>
      <c r="X687" s="1">
        <v>133.08000000000001</v>
      </c>
      <c r="Y687" s="1">
        <v>128.63999999999999</v>
      </c>
      <c r="Z687" s="1">
        <v>128</v>
      </c>
      <c r="AA687" s="1">
        <v>119.22</v>
      </c>
      <c r="AB687" s="1">
        <v>133.24</v>
      </c>
      <c r="AC687" s="1">
        <v>121</v>
      </c>
      <c r="AE687" s="1">
        <v>143.57</v>
      </c>
      <c r="AF687" s="1">
        <v>129.78</v>
      </c>
      <c r="AG687" s="1">
        <v>114.81</v>
      </c>
      <c r="AW687" s="1">
        <v>3215.38</v>
      </c>
      <c r="AX687" s="1">
        <v>121.08</v>
      </c>
      <c r="AZ687" s="1">
        <v>2832.89</v>
      </c>
      <c r="BA687" s="1">
        <v>122.82</v>
      </c>
      <c r="BB687" s="1">
        <v>136.83000000000001</v>
      </c>
      <c r="BC687" s="1">
        <v>135.74</v>
      </c>
      <c r="BD687" s="1">
        <v>132.15</v>
      </c>
      <c r="BE687" s="1">
        <v>128.56</v>
      </c>
      <c r="BF687" s="1">
        <v>126.08</v>
      </c>
      <c r="BG687" s="1">
        <v>145.22</v>
      </c>
      <c r="BH687" s="1">
        <v>122.36</v>
      </c>
      <c r="BI687" s="1">
        <v>134.93</v>
      </c>
      <c r="BJ687" s="1">
        <v>142.33000000000001</v>
      </c>
      <c r="BK687" s="1">
        <v>119.06</v>
      </c>
      <c r="BL687" s="1">
        <v>122.19</v>
      </c>
      <c r="BN687" s="1">
        <v>121.99</v>
      </c>
    </row>
    <row r="688" spans="1:66" x14ac:dyDescent="0.3">
      <c r="A688" s="2"/>
      <c r="C688" s="14" t="str">
        <f t="shared" si="11"/>
        <v>20237</v>
      </c>
      <c r="D688" s="3">
        <v>45138</v>
      </c>
      <c r="E688" s="21">
        <v>2375.52</v>
      </c>
      <c r="F688" s="21">
        <v>2316.12</v>
      </c>
      <c r="G688" s="21">
        <v>2373.16</v>
      </c>
      <c r="H688" s="21">
        <v>2281.92</v>
      </c>
      <c r="I688" s="21">
        <v>2249.91</v>
      </c>
      <c r="J688" s="21">
        <v>2319.0500000000002</v>
      </c>
      <c r="K688" s="21">
        <v>2210.0100000000002</v>
      </c>
      <c r="L688" s="21">
        <v>2202.33</v>
      </c>
      <c r="M688" s="21">
        <v>2126.4299999999998</v>
      </c>
      <c r="N688" s="21">
        <v>2112.44</v>
      </c>
      <c r="O688" s="21">
        <v>2231.3200000000002</v>
      </c>
      <c r="P688" s="21">
        <v>2366.56</v>
      </c>
      <c r="Q688" s="21">
        <v>5281.93</v>
      </c>
      <c r="R688" s="20">
        <v>118.55</v>
      </c>
      <c r="S688" s="20">
        <v>107.87</v>
      </c>
      <c r="T688" s="21">
        <v>127.62</v>
      </c>
      <c r="V688" s="1">
        <v>115.88</v>
      </c>
      <c r="W688" s="1">
        <v>135.13999999999999</v>
      </c>
      <c r="X688" s="1">
        <v>135.33000000000001</v>
      </c>
      <c r="Y688" s="1">
        <v>129.69999999999999</v>
      </c>
      <c r="Z688" s="1">
        <v>130.36000000000001</v>
      </c>
      <c r="AA688" s="1">
        <v>119.67</v>
      </c>
      <c r="AB688" s="1">
        <v>137.01</v>
      </c>
      <c r="AE688" s="1">
        <v>144.63</v>
      </c>
      <c r="AF688" s="1">
        <v>133.93</v>
      </c>
      <c r="AG688" s="1">
        <v>113.59</v>
      </c>
      <c r="AW688" s="1">
        <v>3274.73</v>
      </c>
      <c r="AX688" s="1">
        <v>120.88</v>
      </c>
      <c r="AZ688" s="1">
        <v>2830.02</v>
      </c>
      <c r="BA688" s="1">
        <v>123.91</v>
      </c>
      <c r="BB688" s="1">
        <v>141.59</v>
      </c>
      <c r="BC688" s="1">
        <v>137.03</v>
      </c>
      <c r="BD688" s="1">
        <v>134.52000000000001</v>
      </c>
      <c r="BE688" s="1">
        <v>129.31</v>
      </c>
      <c r="BF688" s="1">
        <v>125.24</v>
      </c>
      <c r="BG688" s="1">
        <v>146.87</v>
      </c>
      <c r="BH688" s="1">
        <v>123.58</v>
      </c>
      <c r="BI688" s="1">
        <v>137.36000000000001</v>
      </c>
      <c r="BJ688" s="1">
        <v>144.44999999999999</v>
      </c>
      <c r="BK688" s="1">
        <v>120.67</v>
      </c>
      <c r="BL688" s="1">
        <v>123.24</v>
      </c>
      <c r="BN688" s="1">
        <v>123.19</v>
      </c>
    </row>
    <row r="689" spans="1:66" x14ac:dyDescent="0.3">
      <c r="A689" s="2"/>
      <c r="C689" s="14" t="str">
        <f t="shared" si="11"/>
        <v>20237</v>
      </c>
      <c r="D689" s="3">
        <v>45135</v>
      </c>
      <c r="E689" s="21">
        <v>2398.25</v>
      </c>
      <c r="F689" s="21">
        <v>2327.58</v>
      </c>
      <c r="G689" s="21">
        <v>2373.16</v>
      </c>
      <c r="H689" s="21">
        <v>2301.92</v>
      </c>
      <c r="I689" s="21">
        <v>2271.6799999999998</v>
      </c>
      <c r="J689" s="21">
        <v>2319.0500000000002</v>
      </c>
      <c r="K689" s="21">
        <v>2210.0100000000002</v>
      </c>
      <c r="L689" s="21">
        <v>2208.9499999999998</v>
      </c>
      <c r="M689" s="21">
        <v>2126.4299999999998</v>
      </c>
      <c r="N689" s="21">
        <v>2129.65</v>
      </c>
      <c r="O689" s="21">
        <v>2240.21</v>
      </c>
      <c r="P689" s="21">
        <v>2366.56</v>
      </c>
      <c r="Q689" s="21">
        <v>5309.55</v>
      </c>
      <c r="R689" s="20">
        <v>119.55</v>
      </c>
      <c r="S689" s="20">
        <v>115.91</v>
      </c>
      <c r="T689" s="21">
        <v>129.65</v>
      </c>
      <c r="V689" s="1">
        <v>116.61</v>
      </c>
      <c r="W689" s="1">
        <v>136.38999999999999</v>
      </c>
      <c r="X689" s="1">
        <v>138.1</v>
      </c>
      <c r="Y689" s="1">
        <v>131.16999999999999</v>
      </c>
      <c r="Z689" s="1">
        <v>132.06</v>
      </c>
      <c r="AA689" s="1">
        <v>120.53</v>
      </c>
      <c r="AB689" s="1">
        <v>138.56</v>
      </c>
      <c r="AE689" s="1">
        <v>148.21</v>
      </c>
      <c r="AF689" s="1">
        <v>132.85</v>
      </c>
      <c r="AG689" s="1">
        <v>120.81</v>
      </c>
      <c r="AX689" s="1">
        <v>122.09</v>
      </c>
      <c r="AZ689" s="1">
        <v>2830.02</v>
      </c>
      <c r="BA689" s="1">
        <v>126.36</v>
      </c>
      <c r="BB689" s="1">
        <v>144.66</v>
      </c>
      <c r="BC689" s="1">
        <v>138.69</v>
      </c>
      <c r="BD689" s="1">
        <v>135.99</v>
      </c>
      <c r="BE689" s="1">
        <v>129.26</v>
      </c>
      <c r="BF689" s="1">
        <v>131.15</v>
      </c>
      <c r="BG689" s="1">
        <v>148.25</v>
      </c>
      <c r="BH689" s="1">
        <v>127.02</v>
      </c>
      <c r="BI689" s="1">
        <v>137.56</v>
      </c>
      <c r="BJ689" s="1">
        <v>145.44</v>
      </c>
      <c r="BK689" s="1">
        <v>124.21</v>
      </c>
      <c r="BL689" s="1">
        <v>124.23</v>
      </c>
      <c r="BN689" s="1">
        <v>124.64</v>
      </c>
    </row>
    <row r="690" spans="1:66" x14ac:dyDescent="0.3">
      <c r="A690" s="2"/>
      <c r="C690" s="14" t="str">
        <f t="shared" si="11"/>
        <v>20237</v>
      </c>
      <c r="D690" s="3">
        <v>45134</v>
      </c>
      <c r="E690" s="21">
        <v>2415.2800000000002</v>
      </c>
      <c r="F690" s="21">
        <v>2327.58</v>
      </c>
      <c r="G690" s="21">
        <v>2373.16</v>
      </c>
      <c r="H690" s="21">
        <v>2321.88</v>
      </c>
      <c r="I690" s="21">
        <v>2279.6</v>
      </c>
      <c r="J690" s="21">
        <v>2308.54</v>
      </c>
      <c r="K690" s="21">
        <v>2210.0100000000002</v>
      </c>
      <c r="L690" s="21">
        <v>2208.9499999999998</v>
      </c>
      <c r="M690" s="21">
        <v>2141.54</v>
      </c>
      <c r="N690" s="21">
        <v>2129.9299999999998</v>
      </c>
      <c r="O690" s="21">
        <v>2272.94</v>
      </c>
      <c r="P690" s="21">
        <v>2366.56</v>
      </c>
      <c r="Q690" s="21">
        <v>5276.39</v>
      </c>
      <c r="R690" s="20">
        <v>120.05</v>
      </c>
      <c r="S690" s="20">
        <v>122.29</v>
      </c>
      <c r="T690" s="21">
        <v>130.34</v>
      </c>
      <c r="V690" s="1">
        <v>116.83</v>
      </c>
      <c r="W690" s="1">
        <v>135.81</v>
      </c>
      <c r="X690" s="1">
        <v>139.87</v>
      </c>
      <c r="Y690" s="1">
        <v>132.08000000000001</v>
      </c>
      <c r="Z690" s="1">
        <v>131.41</v>
      </c>
      <c r="AA690" s="1">
        <v>122.36</v>
      </c>
      <c r="AB690" s="1">
        <v>141.56</v>
      </c>
      <c r="AE690" s="1">
        <v>148.4</v>
      </c>
      <c r="AF690" s="1">
        <v>135.16999999999999</v>
      </c>
      <c r="AG690" s="1">
        <v>123.33</v>
      </c>
      <c r="AS690" s="1">
        <v>2496.48</v>
      </c>
      <c r="AX690" s="1">
        <v>124.56</v>
      </c>
      <c r="AZ690" s="1">
        <v>2830.02</v>
      </c>
      <c r="BA690" s="1">
        <v>128.15</v>
      </c>
      <c r="BB690" s="1">
        <v>144.56</v>
      </c>
      <c r="BC690" s="1">
        <v>138.75</v>
      </c>
      <c r="BD690" s="1">
        <v>136.11000000000001</v>
      </c>
      <c r="BE690" s="1">
        <v>131.09</v>
      </c>
      <c r="BF690" s="1">
        <v>131.62</v>
      </c>
      <c r="BG690" s="1">
        <v>146.66</v>
      </c>
      <c r="BH690" s="1">
        <v>127.36</v>
      </c>
      <c r="BI690" s="1">
        <v>137.76</v>
      </c>
      <c r="BJ690" s="1">
        <v>145.25</v>
      </c>
      <c r="BK690" s="1">
        <v>124.21</v>
      </c>
      <c r="BL690" s="1">
        <v>123.23</v>
      </c>
      <c r="BN690" s="1">
        <v>124.63</v>
      </c>
    </row>
    <row r="691" spans="1:66" x14ac:dyDescent="0.3">
      <c r="A691" s="2"/>
      <c r="C691" s="14" t="str">
        <f t="shared" si="11"/>
        <v>20237</v>
      </c>
      <c r="D691" s="3">
        <v>45133</v>
      </c>
      <c r="E691" s="21">
        <v>2405.34</v>
      </c>
      <c r="F691" s="21">
        <v>2323.13</v>
      </c>
      <c r="G691" s="21">
        <v>2373.16</v>
      </c>
      <c r="H691" s="21">
        <v>2321.88</v>
      </c>
      <c r="I691" s="21">
        <v>2255.85</v>
      </c>
      <c r="J691" s="21">
        <v>2300.7600000000002</v>
      </c>
      <c r="K691" s="21">
        <v>2108.4899999999998</v>
      </c>
      <c r="L691" s="21">
        <v>2208.9499999999998</v>
      </c>
      <c r="M691" s="21">
        <v>2115.2800000000002</v>
      </c>
      <c r="N691" s="21">
        <v>2127.1999999999998</v>
      </c>
      <c r="O691" s="21">
        <v>2219.71</v>
      </c>
      <c r="P691" s="21">
        <v>2324.37</v>
      </c>
      <c r="Q691" s="21">
        <v>5322.41</v>
      </c>
      <c r="R691" s="20">
        <v>119.13</v>
      </c>
      <c r="S691" s="20">
        <v>114.37</v>
      </c>
      <c r="T691" s="21">
        <v>129.81</v>
      </c>
      <c r="V691" s="1">
        <v>116.93</v>
      </c>
      <c r="W691" s="1">
        <v>132.97</v>
      </c>
      <c r="X691" s="1">
        <v>138.1</v>
      </c>
      <c r="Y691" s="1">
        <v>130.81</v>
      </c>
      <c r="Z691" s="1">
        <v>130.85</v>
      </c>
      <c r="AA691" s="1">
        <v>121.31</v>
      </c>
      <c r="AB691" s="1">
        <v>138.88</v>
      </c>
      <c r="AE691" s="1">
        <v>147.33000000000001</v>
      </c>
      <c r="AF691" s="1">
        <v>131.30000000000001</v>
      </c>
      <c r="AG691" s="1">
        <v>122.47</v>
      </c>
      <c r="AS691" s="1">
        <v>2496.48</v>
      </c>
      <c r="AV691" s="1">
        <v>30</v>
      </c>
      <c r="AW691" s="1">
        <v>2569.59</v>
      </c>
      <c r="AX691" s="1">
        <v>124.56</v>
      </c>
      <c r="AZ691" s="1">
        <v>2830.02</v>
      </c>
      <c r="BA691" s="1">
        <v>128.15</v>
      </c>
      <c r="BB691" s="1">
        <v>143.79</v>
      </c>
      <c r="BC691" s="1">
        <v>138.19</v>
      </c>
      <c r="BD691" s="1">
        <v>135.57</v>
      </c>
      <c r="BE691" s="1">
        <v>130.69</v>
      </c>
      <c r="BF691" s="1">
        <v>130.11000000000001</v>
      </c>
      <c r="BG691" s="1">
        <v>150.11000000000001</v>
      </c>
      <c r="BH691" s="1">
        <v>127.36</v>
      </c>
      <c r="BI691" s="1">
        <v>137.16</v>
      </c>
      <c r="BJ691" s="1">
        <v>144.09</v>
      </c>
      <c r="BK691" s="1">
        <v>123.66</v>
      </c>
      <c r="BL691" s="1">
        <v>123.56</v>
      </c>
      <c r="BN691" s="1">
        <v>124.05</v>
      </c>
    </row>
    <row r="692" spans="1:66" x14ac:dyDescent="0.3">
      <c r="A692" s="2"/>
      <c r="C692" s="14" t="str">
        <f t="shared" si="11"/>
        <v>20237</v>
      </c>
      <c r="D692" s="3">
        <v>45132</v>
      </c>
      <c r="E692" s="21">
        <v>2408.63</v>
      </c>
      <c r="F692" s="21">
        <v>2307.12</v>
      </c>
      <c r="G692" s="21">
        <v>2383.1</v>
      </c>
      <c r="H692" s="21">
        <v>2250.7399999999998</v>
      </c>
      <c r="I692" s="21">
        <v>2255.85</v>
      </c>
      <c r="J692" s="21">
        <v>2298.48</v>
      </c>
      <c r="K692" s="21">
        <v>2170.2199999999998</v>
      </c>
      <c r="L692" s="21">
        <v>2160.3000000000002</v>
      </c>
      <c r="M692" s="21">
        <v>2054.8200000000002</v>
      </c>
      <c r="N692" s="21">
        <v>2124.6999999999998</v>
      </c>
      <c r="O692" s="21">
        <v>2209.71</v>
      </c>
      <c r="P692" s="21">
        <v>2293.59</v>
      </c>
      <c r="Q692" s="21">
        <v>5325.62</v>
      </c>
      <c r="R692" s="20">
        <v>120.47</v>
      </c>
      <c r="S692" s="20">
        <v>114.37</v>
      </c>
      <c r="T692" s="21">
        <v>130.29</v>
      </c>
      <c r="V692" s="1">
        <v>116.37</v>
      </c>
      <c r="W692" s="1">
        <v>133.97</v>
      </c>
      <c r="X692" s="1">
        <v>136.93</v>
      </c>
      <c r="Y692" s="1">
        <v>128.80000000000001</v>
      </c>
      <c r="Z692" s="1">
        <v>130.72999999999999</v>
      </c>
      <c r="AA692" s="1">
        <v>122.22</v>
      </c>
      <c r="AB692" s="1">
        <v>138.01</v>
      </c>
      <c r="AE692" s="1">
        <v>146.58000000000001</v>
      </c>
      <c r="AF692" s="1">
        <v>129.54</v>
      </c>
      <c r="AG692" s="1">
        <v>122.44</v>
      </c>
      <c r="AS692" s="1">
        <v>2496.48</v>
      </c>
      <c r="AX692" s="1">
        <v>124.32</v>
      </c>
      <c r="BA692" s="1">
        <v>128.15</v>
      </c>
      <c r="BB692" s="1">
        <v>142.49</v>
      </c>
      <c r="BC692" s="1">
        <v>137.68</v>
      </c>
      <c r="BD692" s="1">
        <v>132.77000000000001</v>
      </c>
      <c r="BE692" s="1">
        <v>129.66</v>
      </c>
      <c r="BF692" s="1">
        <v>130.08000000000001</v>
      </c>
      <c r="BG692" s="1">
        <v>148.66999999999999</v>
      </c>
      <c r="BH692" s="1">
        <v>126.86</v>
      </c>
      <c r="BI692" s="1">
        <v>136.76</v>
      </c>
      <c r="BJ692" s="1">
        <v>145.96</v>
      </c>
      <c r="BK692" s="1">
        <v>121</v>
      </c>
      <c r="BL692" s="1">
        <v>120.9</v>
      </c>
      <c r="BN692" s="1">
        <v>120.73</v>
      </c>
    </row>
    <row r="693" spans="1:66" x14ac:dyDescent="0.3">
      <c r="A693" s="2"/>
      <c r="C693" s="14" t="str">
        <f t="shared" si="11"/>
        <v>20237</v>
      </c>
      <c r="D693" s="3">
        <v>45131</v>
      </c>
      <c r="E693" s="21">
        <v>2394.7199999999998</v>
      </c>
      <c r="F693" s="21">
        <v>2307.12</v>
      </c>
      <c r="G693" s="21">
        <v>2383.1</v>
      </c>
      <c r="H693" s="21">
        <v>2232.23</v>
      </c>
      <c r="I693" s="21">
        <v>2255.85</v>
      </c>
      <c r="J693" s="21">
        <v>2258.9</v>
      </c>
      <c r="K693" s="21">
        <v>2170.2199999999998</v>
      </c>
      <c r="L693" s="21">
        <v>2189.13</v>
      </c>
      <c r="M693" s="21">
        <v>2087.64</v>
      </c>
      <c r="N693" s="21">
        <v>2125.02</v>
      </c>
      <c r="O693" s="21">
        <v>2204.7600000000002</v>
      </c>
      <c r="P693" s="21">
        <v>2293.59</v>
      </c>
      <c r="Q693" s="21">
        <v>5210.53</v>
      </c>
      <c r="R693" s="20">
        <v>120.88</v>
      </c>
      <c r="S693" s="20">
        <v>114.37</v>
      </c>
      <c r="T693" s="21">
        <v>130</v>
      </c>
      <c r="V693" s="1">
        <v>115.81</v>
      </c>
      <c r="W693" s="1">
        <v>132.77000000000001</v>
      </c>
      <c r="X693" s="1">
        <v>136.93</v>
      </c>
      <c r="Y693" s="1">
        <v>130.25</v>
      </c>
      <c r="Z693" s="1">
        <v>130.41999999999999</v>
      </c>
      <c r="AA693" s="1">
        <v>122.5</v>
      </c>
      <c r="AB693" s="1">
        <v>138.01</v>
      </c>
      <c r="AE693" s="1">
        <v>145.79</v>
      </c>
      <c r="AF693" s="1">
        <v>130.38999999999999</v>
      </c>
      <c r="AG693" s="1">
        <v>123.05</v>
      </c>
      <c r="AS693" s="1">
        <v>2496.48</v>
      </c>
      <c r="AX693" s="1">
        <v>124.31</v>
      </c>
      <c r="BA693" s="1">
        <v>127.47</v>
      </c>
      <c r="BB693" s="1">
        <v>144.13</v>
      </c>
      <c r="BC693" s="1">
        <v>139.66</v>
      </c>
      <c r="BD693" s="1">
        <v>132.84</v>
      </c>
      <c r="BE693" s="1">
        <v>129.63</v>
      </c>
      <c r="BF693" s="1">
        <v>130.56</v>
      </c>
      <c r="BG693" s="1">
        <v>148.66999999999999</v>
      </c>
      <c r="BH693" s="1">
        <v>127.22</v>
      </c>
      <c r="BI693" s="1">
        <v>136.16</v>
      </c>
      <c r="BJ693" s="1">
        <v>144.04</v>
      </c>
      <c r="BK693" s="1">
        <v>121.33</v>
      </c>
      <c r="BL693" s="1">
        <v>121.9</v>
      </c>
      <c r="BN693" s="1">
        <v>121.39</v>
      </c>
    </row>
    <row r="694" spans="1:66" x14ac:dyDescent="0.3">
      <c r="A694" s="2"/>
      <c r="C694" s="14" t="str">
        <f t="shared" si="11"/>
        <v>20237</v>
      </c>
      <c r="D694" s="3">
        <v>45128</v>
      </c>
      <c r="E694" s="21">
        <v>2363.0100000000002</v>
      </c>
      <c r="F694" s="21">
        <v>2262.15</v>
      </c>
      <c r="G694" s="21">
        <v>2363.3200000000002</v>
      </c>
      <c r="H694" s="21">
        <v>2212.1999999999998</v>
      </c>
      <c r="I694" s="21">
        <v>2238.04</v>
      </c>
      <c r="J694" s="21">
        <v>2280.36</v>
      </c>
      <c r="K694" s="21">
        <v>2168.23</v>
      </c>
      <c r="L694" s="21">
        <v>2175.94</v>
      </c>
      <c r="M694" s="21">
        <v>2087.64</v>
      </c>
      <c r="N694" s="21">
        <v>2095.1799999999998</v>
      </c>
      <c r="O694" s="21">
        <v>2194.7600000000002</v>
      </c>
      <c r="P694" s="21">
        <v>2293.59</v>
      </c>
      <c r="Q694" s="21">
        <v>5010.6499999999996</v>
      </c>
      <c r="R694" s="20">
        <v>117.39</v>
      </c>
      <c r="S694" s="20">
        <v>111.62</v>
      </c>
      <c r="T694" s="21">
        <v>129.47999999999999</v>
      </c>
      <c r="V694" s="1">
        <v>115.8</v>
      </c>
      <c r="W694" s="1">
        <v>133.16999999999999</v>
      </c>
      <c r="X694" s="1">
        <v>136.88</v>
      </c>
      <c r="Y694" s="1">
        <v>128.59</v>
      </c>
      <c r="Z694" s="1">
        <v>129.47999999999999</v>
      </c>
      <c r="AA694" s="1">
        <v>120.55</v>
      </c>
      <c r="AB694" s="1">
        <v>136.66999999999999</v>
      </c>
      <c r="AE694" s="1">
        <v>146.05000000000001</v>
      </c>
      <c r="AF694" s="1">
        <v>132.93</v>
      </c>
      <c r="AG694" s="1">
        <v>118.55</v>
      </c>
      <c r="AS694" s="1">
        <v>2496.48</v>
      </c>
      <c r="AX694" s="1">
        <v>122.49</v>
      </c>
      <c r="BA694" s="1">
        <v>125</v>
      </c>
      <c r="BB694" s="1">
        <v>141.04</v>
      </c>
      <c r="BC694" s="1">
        <v>138.57</v>
      </c>
      <c r="BD694" s="1">
        <v>132.99</v>
      </c>
      <c r="BE694" s="1">
        <v>128.75</v>
      </c>
      <c r="BF694" s="1">
        <v>129</v>
      </c>
      <c r="BG694" s="1">
        <v>147.02000000000001</v>
      </c>
      <c r="BH694" s="1">
        <v>123.76</v>
      </c>
      <c r="BI694" s="1">
        <v>135.56</v>
      </c>
      <c r="BJ694" s="1">
        <v>145.88</v>
      </c>
      <c r="BK694" s="1">
        <v>120.67</v>
      </c>
      <c r="BL694" s="1">
        <v>120.9</v>
      </c>
      <c r="BN694" s="1">
        <v>121.53</v>
      </c>
    </row>
    <row r="695" spans="1:66" x14ac:dyDescent="0.3">
      <c r="A695" s="2"/>
      <c r="C695" s="14" t="str">
        <f t="shared" si="11"/>
        <v>20237</v>
      </c>
      <c r="D695" s="3">
        <v>45127</v>
      </c>
      <c r="E695" s="21">
        <v>2406.65</v>
      </c>
      <c r="F695" s="21">
        <v>2286.36</v>
      </c>
      <c r="G695" s="21">
        <v>2383.1</v>
      </c>
      <c r="H695" s="21">
        <v>2268.7199999999998</v>
      </c>
      <c r="I695" s="21">
        <v>2245.96</v>
      </c>
      <c r="J695" s="21">
        <v>2280.4699999999998</v>
      </c>
      <c r="K695" s="21">
        <v>2168.23</v>
      </c>
      <c r="L695" s="21">
        <v>2169.35</v>
      </c>
      <c r="M695" s="21">
        <v>2087.64</v>
      </c>
      <c r="N695" s="21">
        <v>2136.62</v>
      </c>
      <c r="O695" s="21">
        <v>2189.84</v>
      </c>
      <c r="P695" s="21">
        <v>2293.59</v>
      </c>
      <c r="Q695" s="21">
        <v>4929.22</v>
      </c>
      <c r="R695" s="20">
        <v>120.05</v>
      </c>
      <c r="S695" s="20">
        <v>112.62</v>
      </c>
      <c r="T695" s="21">
        <v>128.69</v>
      </c>
      <c r="V695" s="1">
        <v>116.36</v>
      </c>
      <c r="W695" s="1">
        <v>133.57</v>
      </c>
      <c r="X695" s="1">
        <v>136.12</v>
      </c>
      <c r="Y695" s="1">
        <v>129.81</v>
      </c>
      <c r="Z695" s="1">
        <v>130.13999999999999</v>
      </c>
      <c r="AA695" s="1">
        <v>122.31</v>
      </c>
      <c r="AB695" s="1">
        <v>136.51</v>
      </c>
      <c r="AE695" s="1">
        <v>142.71</v>
      </c>
      <c r="AF695" s="1">
        <v>130.28</v>
      </c>
      <c r="AG695" s="1">
        <v>119.03</v>
      </c>
      <c r="AP695" s="1">
        <v>3067.75</v>
      </c>
      <c r="AX695" s="1">
        <v>123.08</v>
      </c>
      <c r="BA695" s="1">
        <v>123.7</v>
      </c>
      <c r="BB695" s="1">
        <v>141.33000000000001</v>
      </c>
      <c r="BC695" s="1">
        <v>138.88999999999999</v>
      </c>
      <c r="BD695" s="1">
        <v>133.26</v>
      </c>
      <c r="BE695" s="1">
        <v>130.71</v>
      </c>
      <c r="BF695" s="1">
        <v>129.96</v>
      </c>
      <c r="BG695" s="1">
        <v>146.47</v>
      </c>
      <c r="BH695" s="1">
        <v>124.73</v>
      </c>
      <c r="BI695" s="1">
        <v>135.56</v>
      </c>
      <c r="BJ695" s="1">
        <v>142.49</v>
      </c>
      <c r="BK695" s="1">
        <v>120.67</v>
      </c>
      <c r="BL695" s="1">
        <v>121.23</v>
      </c>
      <c r="BN695" s="1">
        <v>122.03</v>
      </c>
    </row>
    <row r="696" spans="1:66" x14ac:dyDescent="0.3">
      <c r="A696" s="2"/>
      <c r="C696" s="14" t="str">
        <f t="shared" si="11"/>
        <v>20237</v>
      </c>
      <c r="D696" s="3">
        <v>45126</v>
      </c>
      <c r="E696" s="21">
        <v>2406.65</v>
      </c>
      <c r="F696" s="21">
        <v>2286.36</v>
      </c>
      <c r="G696" s="21">
        <v>2383.1</v>
      </c>
      <c r="H696" s="21">
        <v>2268.7199999999998</v>
      </c>
      <c r="I696" s="21">
        <v>2245.96</v>
      </c>
      <c r="J696" s="21">
        <v>2321.94</v>
      </c>
      <c r="K696" s="21">
        <v>2213.65</v>
      </c>
      <c r="L696" s="21">
        <v>2169.35</v>
      </c>
      <c r="M696" s="21">
        <v>2087.64</v>
      </c>
      <c r="N696" s="21">
        <v>2125.85</v>
      </c>
      <c r="O696" s="21">
        <v>2189.84</v>
      </c>
      <c r="P696" s="21">
        <v>2260.34</v>
      </c>
      <c r="Q696" s="21">
        <v>4900.95</v>
      </c>
      <c r="R696" s="20">
        <v>120.05</v>
      </c>
      <c r="S696" s="20">
        <v>111.87</v>
      </c>
      <c r="T696" s="21">
        <v>128.08000000000001</v>
      </c>
      <c r="V696" s="1">
        <v>115.59</v>
      </c>
      <c r="W696" s="1">
        <v>129.75</v>
      </c>
      <c r="X696" s="1">
        <v>136.35</v>
      </c>
      <c r="Y696" s="1">
        <v>129.65</v>
      </c>
      <c r="Z696" s="1">
        <v>129.22</v>
      </c>
      <c r="AA696" s="1">
        <v>122.19</v>
      </c>
      <c r="AB696" s="1">
        <v>136.34</v>
      </c>
      <c r="AE696" s="1">
        <v>144.69</v>
      </c>
      <c r="AF696" s="1">
        <v>130.74</v>
      </c>
      <c r="AG696" s="1">
        <v>119.1</v>
      </c>
      <c r="AP696" s="1">
        <v>3067.75</v>
      </c>
      <c r="AS696" s="1">
        <v>2804.75</v>
      </c>
      <c r="AT696" s="1">
        <v>3618.38</v>
      </c>
      <c r="AX696" s="1">
        <v>123.07</v>
      </c>
      <c r="BA696" s="1">
        <v>123.7</v>
      </c>
      <c r="BB696" s="1">
        <v>140.36000000000001</v>
      </c>
      <c r="BC696" s="1">
        <v>136.52000000000001</v>
      </c>
      <c r="BD696" s="1">
        <v>133.91999999999999</v>
      </c>
      <c r="BE696" s="1">
        <v>129.09</v>
      </c>
      <c r="BF696" s="1">
        <v>129.94</v>
      </c>
      <c r="BG696" s="1">
        <v>146.58000000000001</v>
      </c>
      <c r="BH696" s="1">
        <v>123.23</v>
      </c>
      <c r="BI696" s="1">
        <v>135.56</v>
      </c>
      <c r="BJ696" s="1">
        <v>141.68</v>
      </c>
      <c r="BK696" s="1">
        <v>120.33</v>
      </c>
      <c r="BL696" s="1">
        <v>120.57</v>
      </c>
      <c r="BN696" s="1">
        <v>122.03</v>
      </c>
    </row>
    <row r="697" spans="1:66" x14ac:dyDescent="0.3">
      <c r="A697" s="2"/>
      <c r="C697" s="14" t="str">
        <f t="shared" si="11"/>
        <v>20237</v>
      </c>
      <c r="D697" s="3">
        <v>45125</v>
      </c>
      <c r="E697" s="21">
        <v>2396.75</v>
      </c>
      <c r="F697" s="21">
        <v>2253.15</v>
      </c>
      <c r="G697" s="21">
        <v>2383.1</v>
      </c>
      <c r="H697" s="21">
        <v>2245.25</v>
      </c>
      <c r="I697" s="21">
        <v>2242</v>
      </c>
      <c r="J697" s="21">
        <v>2264.94</v>
      </c>
      <c r="K697" s="21">
        <v>2213.65</v>
      </c>
      <c r="L697" s="21">
        <v>2116.41</v>
      </c>
      <c r="M697" s="21">
        <v>2087.64</v>
      </c>
      <c r="N697" s="21">
        <v>2115.09</v>
      </c>
      <c r="O697" s="21">
        <v>2162.34</v>
      </c>
      <c r="P697" s="21">
        <v>2249.56</v>
      </c>
      <c r="Q697" s="21">
        <v>4979.51</v>
      </c>
      <c r="R697" s="20">
        <v>117.89</v>
      </c>
      <c r="S697" s="20">
        <v>109.54</v>
      </c>
      <c r="T697" s="21">
        <v>127.13</v>
      </c>
      <c r="V697" s="1">
        <v>115.46</v>
      </c>
      <c r="W697" s="1">
        <v>129.25</v>
      </c>
      <c r="X697" s="1">
        <v>134.93</v>
      </c>
      <c r="Y697" s="1">
        <v>127.67</v>
      </c>
      <c r="Z697" s="1">
        <v>127.76</v>
      </c>
      <c r="AA697" s="1">
        <v>120.72</v>
      </c>
      <c r="AB697" s="1">
        <v>135.22999999999999</v>
      </c>
      <c r="AE697" s="1">
        <v>143.27000000000001</v>
      </c>
      <c r="AF697" s="1">
        <v>129.41999999999999</v>
      </c>
      <c r="AG697" s="1">
        <v>118.75</v>
      </c>
      <c r="AP697" s="1">
        <v>3067.75</v>
      </c>
      <c r="AS697" s="1">
        <v>2804.75</v>
      </c>
      <c r="AT697" s="1">
        <v>3618.38</v>
      </c>
      <c r="AX697" s="1">
        <v>120.07</v>
      </c>
      <c r="BB697" s="1">
        <v>138.32</v>
      </c>
      <c r="BC697" s="1">
        <v>137.46</v>
      </c>
      <c r="BD697" s="1">
        <v>132.58000000000001</v>
      </c>
      <c r="BE697" s="1">
        <v>129.12</v>
      </c>
      <c r="BF697" s="1">
        <v>130.38</v>
      </c>
      <c r="BG697" s="1">
        <v>146.02000000000001</v>
      </c>
      <c r="BH697" s="1">
        <v>122.98</v>
      </c>
      <c r="BI697" s="1">
        <v>133.16999999999999</v>
      </c>
      <c r="BJ697" s="1">
        <v>136.57</v>
      </c>
      <c r="BK697" s="1">
        <v>119.67</v>
      </c>
      <c r="BL697" s="1">
        <v>119.57</v>
      </c>
      <c r="BN697" s="1">
        <v>119.41</v>
      </c>
    </row>
    <row r="698" spans="1:66" x14ac:dyDescent="0.3">
      <c r="A698" s="2"/>
      <c r="C698" s="14" t="str">
        <f t="shared" si="11"/>
        <v>20237</v>
      </c>
      <c r="D698" s="3">
        <v>45124</v>
      </c>
      <c r="E698" s="21">
        <v>2371</v>
      </c>
      <c r="F698" s="21">
        <v>2266.64</v>
      </c>
      <c r="G698" s="21">
        <v>2333.5300000000002</v>
      </c>
      <c r="H698" s="21">
        <v>2265.2800000000002</v>
      </c>
      <c r="I698" s="21">
        <v>2238.04</v>
      </c>
      <c r="J698" s="21">
        <v>2247.69</v>
      </c>
      <c r="K698" s="21">
        <v>2193.75</v>
      </c>
      <c r="L698" s="21">
        <v>2116.41</v>
      </c>
      <c r="M698" s="21">
        <v>2048.25</v>
      </c>
      <c r="N698" s="21">
        <v>2100.88</v>
      </c>
      <c r="O698" s="21">
        <v>2144.84</v>
      </c>
      <c r="P698" s="21">
        <v>2217.21</v>
      </c>
      <c r="Q698" s="21">
        <v>4920.21</v>
      </c>
      <c r="R698" s="20">
        <v>117.22</v>
      </c>
      <c r="S698" s="20">
        <v>108.2</v>
      </c>
      <c r="T698" s="21">
        <v>127.07</v>
      </c>
      <c r="V698" s="1">
        <v>114.46</v>
      </c>
      <c r="W698" s="1">
        <v>129.38</v>
      </c>
      <c r="X698" s="1">
        <v>133.83000000000001</v>
      </c>
      <c r="Y698" s="1">
        <v>126.81</v>
      </c>
      <c r="Z698" s="1">
        <v>126.76</v>
      </c>
      <c r="AA698" s="1">
        <v>120.14</v>
      </c>
      <c r="AB698" s="1">
        <v>134.46</v>
      </c>
      <c r="AE698" s="1">
        <v>141.66999999999999</v>
      </c>
      <c r="AF698" s="1">
        <v>132.01</v>
      </c>
      <c r="AG698" s="1">
        <v>114.95</v>
      </c>
      <c r="AP698" s="1">
        <v>3067.75</v>
      </c>
      <c r="AS698" s="1">
        <v>2804.75</v>
      </c>
      <c r="AT698" s="1">
        <v>3618.38</v>
      </c>
      <c r="AU698" s="1">
        <v>2666.62</v>
      </c>
      <c r="AX698" s="1">
        <v>120.24</v>
      </c>
      <c r="BB698" s="1">
        <v>138.9</v>
      </c>
      <c r="BC698" s="1">
        <v>136.79</v>
      </c>
      <c r="BD698" s="1">
        <v>132.1</v>
      </c>
      <c r="BE698" s="1">
        <v>129.83000000000001</v>
      </c>
      <c r="BF698" s="1">
        <v>128.86000000000001</v>
      </c>
      <c r="BG698" s="1">
        <v>144.44999999999999</v>
      </c>
      <c r="BH698" s="1">
        <v>122.98</v>
      </c>
      <c r="BI698" s="1">
        <v>131.97</v>
      </c>
      <c r="BJ698" s="1">
        <v>136.66999999999999</v>
      </c>
      <c r="BK698" s="1">
        <v>119.34</v>
      </c>
      <c r="BL698" s="1">
        <v>119.24</v>
      </c>
      <c r="BN698" s="1">
        <v>118.75</v>
      </c>
    </row>
    <row r="699" spans="1:66" x14ac:dyDescent="0.3">
      <c r="A699" s="2"/>
      <c r="C699" s="14" t="str">
        <f t="shared" si="11"/>
        <v>20237</v>
      </c>
      <c r="D699" s="3">
        <v>45121</v>
      </c>
      <c r="E699" s="21">
        <v>2355.1</v>
      </c>
      <c r="F699" s="21">
        <v>2266.64</v>
      </c>
      <c r="G699" s="21">
        <v>2333.5300000000002</v>
      </c>
      <c r="H699" s="21">
        <v>2173.54</v>
      </c>
      <c r="I699" s="21">
        <v>2230.13</v>
      </c>
      <c r="J699" s="21">
        <v>2206.37</v>
      </c>
      <c r="K699" s="21">
        <v>2193.75</v>
      </c>
      <c r="L699" s="21">
        <v>2099.92</v>
      </c>
      <c r="M699" s="21">
        <v>2021.05</v>
      </c>
      <c r="N699" s="21">
        <v>2079.87</v>
      </c>
      <c r="O699" s="21">
        <v>2144.84</v>
      </c>
      <c r="P699" s="21">
        <v>2217.21</v>
      </c>
      <c r="Q699" s="21">
        <v>4985.13</v>
      </c>
      <c r="R699" s="20">
        <v>117.22</v>
      </c>
      <c r="S699" s="20">
        <v>107.54</v>
      </c>
      <c r="T699" s="21">
        <v>126.86</v>
      </c>
      <c r="V699" s="1">
        <v>114.59</v>
      </c>
      <c r="W699" s="1">
        <v>130.84</v>
      </c>
      <c r="X699" s="1">
        <v>133.83000000000001</v>
      </c>
      <c r="Y699" s="1">
        <v>126.61</v>
      </c>
      <c r="Z699" s="1">
        <v>126.39</v>
      </c>
      <c r="AA699" s="1">
        <v>119.79</v>
      </c>
      <c r="AB699" s="1">
        <v>134.22999999999999</v>
      </c>
      <c r="AE699" s="1">
        <v>141.44</v>
      </c>
      <c r="AF699" s="1">
        <v>129.81</v>
      </c>
      <c r="AG699" s="1">
        <v>116.5</v>
      </c>
      <c r="AP699" s="1">
        <v>3067.75</v>
      </c>
      <c r="AS699" s="1">
        <v>2804.75</v>
      </c>
      <c r="AT699" s="1">
        <v>3618.38</v>
      </c>
      <c r="AU699" s="1">
        <v>2689.36</v>
      </c>
      <c r="AV699" s="1">
        <v>30</v>
      </c>
      <c r="AW699" s="1">
        <v>3004.42</v>
      </c>
      <c r="AX699" s="1">
        <v>121.01</v>
      </c>
      <c r="BB699" s="1">
        <v>137.27000000000001</v>
      </c>
      <c r="BC699" s="1">
        <v>134.21</v>
      </c>
      <c r="BD699" s="1">
        <v>131.12</v>
      </c>
      <c r="BE699" s="1">
        <v>128.91</v>
      </c>
      <c r="BF699" s="1">
        <v>128.30000000000001</v>
      </c>
      <c r="BG699" s="1">
        <v>143.66</v>
      </c>
      <c r="BH699" s="1">
        <v>121.98</v>
      </c>
      <c r="BI699" s="1">
        <v>131.57</v>
      </c>
      <c r="BJ699" s="1">
        <v>137.05000000000001</v>
      </c>
      <c r="BK699" s="1">
        <v>117.01</v>
      </c>
      <c r="BL699" s="1">
        <v>118.91</v>
      </c>
      <c r="BN699" s="1">
        <v>118.49</v>
      </c>
    </row>
    <row r="700" spans="1:66" x14ac:dyDescent="0.3">
      <c r="A700" s="2"/>
      <c r="C700" s="14" t="str">
        <f t="shared" si="11"/>
        <v>20237</v>
      </c>
      <c r="D700" s="3">
        <v>45120</v>
      </c>
      <c r="E700" s="21">
        <v>2343.1799999999998</v>
      </c>
      <c r="F700" s="21">
        <v>2266.64</v>
      </c>
      <c r="G700" s="21">
        <v>2333.5300000000002</v>
      </c>
      <c r="H700" s="21">
        <v>2163</v>
      </c>
      <c r="I700" s="21">
        <v>2230.13</v>
      </c>
      <c r="J700" s="21">
        <v>2168.6</v>
      </c>
      <c r="K700" s="21">
        <v>2193.75</v>
      </c>
      <c r="L700" s="21">
        <v>2103.2199999999998</v>
      </c>
      <c r="M700" s="21">
        <v>1994.79</v>
      </c>
      <c r="N700" s="21">
        <v>2082.79</v>
      </c>
      <c r="O700" s="21">
        <v>2146.96</v>
      </c>
      <c r="P700" s="21">
        <v>2213.35</v>
      </c>
      <c r="Q700" s="21">
        <v>4992.99</v>
      </c>
      <c r="R700" s="20">
        <v>117.89</v>
      </c>
      <c r="S700" s="20">
        <v>102.92</v>
      </c>
      <c r="T700" s="21">
        <v>126.25</v>
      </c>
      <c r="V700" s="1">
        <v>113.74</v>
      </c>
      <c r="W700" s="1">
        <v>129.53</v>
      </c>
      <c r="X700" s="1">
        <v>132.97999999999999</v>
      </c>
      <c r="Y700" s="1">
        <v>126.8</v>
      </c>
      <c r="Z700" s="1">
        <v>126.75</v>
      </c>
      <c r="AA700" s="1">
        <v>120.31</v>
      </c>
      <c r="AB700" s="1">
        <v>133.38999999999999</v>
      </c>
      <c r="AE700" s="1">
        <v>139.96</v>
      </c>
      <c r="AF700" s="1">
        <v>129.81</v>
      </c>
      <c r="AG700" s="1">
        <v>112.28</v>
      </c>
      <c r="AS700" s="1">
        <v>2804.75</v>
      </c>
      <c r="AT700" s="1">
        <v>3082.7</v>
      </c>
      <c r="AU700" s="1">
        <v>2689.36</v>
      </c>
      <c r="AV700" s="1">
        <v>30</v>
      </c>
      <c r="AW700" s="1">
        <v>3023.92</v>
      </c>
      <c r="AX700" s="1">
        <v>115.79</v>
      </c>
      <c r="BA700" s="1">
        <v>118.96</v>
      </c>
      <c r="BB700" s="1">
        <v>136.72999999999999</v>
      </c>
      <c r="BC700" s="1">
        <v>134.6</v>
      </c>
      <c r="BD700" s="1">
        <v>131.80000000000001</v>
      </c>
      <c r="BE700" s="1">
        <v>128.88</v>
      </c>
      <c r="BF700" s="1">
        <v>128.27000000000001</v>
      </c>
      <c r="BG700" s="1">
        <v>143.16999999999999</v>
      </c>
      <c r="BH700" s="1">
        <v>121.61</v>
      </c>
      <c r="BI700" s="1">
        <v>131.57</v>
      </c>
      <c r="BJ700" s="1">
        <v>138.57</v>
      </c>
      <c r="BK700" s="1">
        <v>117.01</v>
      </c>
      <c r="BL700" s="1">
        <v>118.91</v>
      </c>
      <c r="BN700" s="1">
        <v>118.49</v>
      </c>
    </row>
    <row r="701" spans="1:66" x14ac:dyDescent="0.3">
      <c r="A701" s="2"/>
      <c r="C701" s="14" t="str">
        <f t="shared" si="11"/>
        <v>20237</v>
      </c>
      <c r="D701" s="3">
        <v>45119</v>
      </c>
      <c r="E701" s="21">
        <v>2343.1799999999998</v>
      </c>
      <c r="F701" s="21">
        <v>2266.64</v>
      </c>
      <c r="G701" s="21">
        <v>2323.63</v>
      </c>
      <c r="H701" s="21">
        <v>2221.3200000000002</v>
      </c>
      <c r="I701" s="21">
        <v>2230.13</v>
      </c>
      <c r="J701" s="21">
        <v>2200.5700000000002</v>
      </c>
      <c r="K701" s="21">
        <v>2193.75</v>
      </c>
      <c r="L701" s="21">
        <v>2103.2199999999998</v>
      </c>
      <c r="M701" s="21">
        <v>1994.79</v>
      </c>
      <c r="N701" s="21">
        <v>2096.37</v>
      </c>
      <c r="O701" s="21">
        <v>2141.09</v>
      </c>
      <c r="P701" s="21">
        <v>2213.89</v>
      </c>
      <c r="Q701" s="21">
        <v>4976.12</v>
      </c>
      <c r="R701" s="20">
        <v>118.47</v>
      </c>
      <c r="S701" s="20">
        <v>104.52</v>
      </c>
      <c r="T701" s="21">
        <v>124.19</v>
      </c>
      <c r="V701" s="1">
        <v>113.35</v>
      </c>
      <c r="W701" s="1">
        <v>128.87</v>
      </c>
      <c r="X701" s="1">
        <v>135.38</v>
      </c>
      <c r="Y701" s="1">
        <v>127.54</v>
      </c>
      <c r="Z701" s="1">
        <v>127.22</v>
      </c>
      <c r="AA701" s="1">
        <v>119.91</v>
      </c>
      <c r="AB701" s="1">
        <v>134.22999999999999</v>
      </c>
      <c r="AE701" s="1">
        <v>140.91</v>
      </c>
      <c r="AF701" s="1">
        <v>127.63</v>
      </c>
      <c r="AG701" s="1">
        <v>115.76</v>
      </c>
      <c r="AT701" s="1">
        <v>3082.7</v>
      </c>
      <c r="AU701" s="1">
        <v>2689.36</v>
      </c>
      <c r="AW701" s="1">
        <v>2871.91</v>
      </c>
      <c r="AX701" s="1">
        <v>115.78</v>
      </c>
      <c r="BA701" s="1">
        <v>119.85</v>
      </c>
      <c r="BB701" s="1">
        <v>136.44999999999999</v>
      </c>
      <c r="BC701" s="1">
        <v>133.86000000000001</v>
      </c>
      <c r="BD701" s="1">
        <v>129.51</v>
      </c>
      <c r="BE701" s="1">
        <v>129.25</v>
      </c>
      <c r="BF701" s="1">
        <v>130.12</v>
      </c>
      <c r="BG701" s="1">
        <v>143.13999999999999</v>
      </c>
      <c r="BH701" s="1">
        <v>121.61</v>
      </c>
      <c r="BI701" s="1">
        <v>132.47</v>
      </c>
      <c r="BJ701" s="1">
        <v>136.91999999999999</v>
      </c>
      <c r="BK701" s="1">
        <v>117.25</v>
      </c>
      <c r="BL701" s="1">
        <v>119.66</v>
      </c>
      <c r="BN701" s="1">
        <v>118.09</v>
      </c>
    </row>
    <row r="702" spans="1:66" x14ac:dyDescent="0.3">
      <c r="A702" s="2"/>
      <c r="C702" s="14" t="str">
        <f t="shared" si="11"/>
        <v>20237</v>
      </c>
      <c r="D702" s="3">
        <v>45118</v>
      </c>
      <c r="E702" s="21">
        <v>2339.1999999999998</v>
      </c>
      <c r="F702" s="21">
        <v>2266.64</v>
      </c>
      <c r="G702" s="21">
        <v>2323.63</v>
      </c>
      <c r="H702" s="21">
        <v>2218.61</v>
      </c>
      <c r="I702" s="21">
        <v>2214.3000000000002</v>
      </c>
      <c r="J702" s="21">
        <v>2187.79</v>
      </c>
      <c r="K702" s="21">
        <v>2193.75</v>
      </c>
      <c r="L702" s="21">
        <v>2090</v>
      </c>
      <c r="M702" s="21">
        <v>1994.79</v>
      </c>
      <c r="N702" s="21">
        <v>2075.15</v>
      </c>
      <c r="O702" s="21">
        <v>2143.71</v>
      </c>
      <c r="P702" s="21">
        <v>2213.89</v>
      </c>
      <c r="Q702" s="21">
        <v>5018.7299999999996</v>
      </c>
      <c r="R702" s="20">
        <v>118.47</v>
      </c>
      <c r="S702" s="20">
        <v>104.52</v>
      </c>
      <c r="T702" s="21">
        <v>126.01</v>
      </c>
      <c r="V702" s="1">
        <v>113.66</v>
      </c>
      <c r="W702" s="1">
        <v>129.97</v>
      </c>
      <c r="X702" s="1">
        <v>132.16</v>
      </c>
      <c r="Y702" s="1">
        <v>127.81</v>
      </c>
      <c r="Z702" s="1">
        <v>127.98</v>
      </c>
      <c r="AA702" s="1">
        <v>121.02</v>
      </c>
      <c r="AB702" s="1">
        <v>133.07</v>
      </c>
      <c r="AC702" s="1">
        <v>120.85</v>
      </c>
      <c r="AE702" s="1">
        <v>139.27000000000001</v>
      </c>
      <c r="AF702" s="1">
        <v>128.94999999999999</v>
      </c>
      <c r="AG702" s="1">
        <v>115.32</v>
      </c>
      <c r="AT702" s="1">
        <v>3082.7</v>
      </c>
      <c r="AU702" s="1">
        <v>2689.36</v>
      </c>
      <c r="AW702" s="1">
        <v>2871.91</v>
      </c>
      <c r="AX702" s="1">
        <v>117.05</v>
      </c>
      <c r="BA702" s="1">
        <v>119.2</v>
      </c>
      <c r="BB702" s="1">
        <v>137.6</v>
      </c>
      <c r="BC702" s="1">
        <v>135.66999999999999</v>
      </c>
      <c r="BD702" s="1">
        <v>130.77000000000001</v>
      </c>
      <c r="BE702" s="1">
        <v>129.82</v>
      </c>
      <c r="BF702" s="1">
        <v>130.11000000000001</v>
      </c>
      <c r="BG702" s="1">
        <v>144.65</v>
      </c>
      <c r="BH702" s="1">
        <v>122.48</v>
      </c>
      <c r="BI702" s="1">
        <v>130.87</v>
      </c>
      <c r="BJ702" s="1">
        <v>138.06</v>
      </c>
      <c r="BK702" s="1">
        <v>119.01</v>
      </c>
      <c r="BL702" s="1">
        <v>120.24</v>
      </c>
      <c r="BN702" s="1">
        <v>119.75</v>
      </c>
    </row>
    <row r="703" spans="1:66" x14ac:dyDescent="0.3">
      <c r="A703" s="2"/>
      <c r="C703" s="14" t="str">
        <f t="shared" si="11"/>
        <v>20237</v>
      </c>
      <c r="D703" s="3">
        <v>45117</v>
      </c>
      <c r="E703" s="21">
        <v>2339.1999999999998</v>
      </c>
      <c r="F703" s="21">
        <v>2266.64</v>
      </c>
      <c r="G703" s="21">
        <v>2323.63</v>
      </c>
      <c r="H703" s="21">
        <v>2182.4899999999998</v>
      </c>
      <c r="I703" s="21">
        <v>2210.34</v>
      </c>
      <c r="J703" s="21">
        <v>2186.9699999999998</v>
      </c>
      <c r="K703" s="21">
        <v>2171.87</v>
      </c>
      <c r="L703" s="21">
        <v>2090</v>
      </c>
      <c r="M703" s="21">
        <v>2014.48</v>
      </c>
      <c r="N703" s="21">
        <v>2055.73</v>
      </c>
      <c r="O703" s="21">
        <v>2133.34</v>
      </c>
      <c r="P703" s="21">
        <v>2180.73</v>
      </c>
      <c r="Q703" s="21">
        <v>5083.75</v>
      </c>
      <c r="R703" s="20">
        <v>117.81</v>
      </c>
      <c r="S703" s="20">
        <v>102.53</v>
      </c>
      <c r="T703" s="21">
        <v>124.91</v>
      </c>
      <c r="V703" s="1">
        <v>112.28</v>
      </c>
      <c r="W703" s="1">
        <v>127.97</v>
      </c>
      <c r="X703" s="1">
        <v>130.5</v>
      </c>
      <c r="Y703" s="1">
        <v>125.97</v>
      </c>
      <c r="Z703" s="1">
        <v>125.94</v>
      </c>
      <c r="AA703" s="1">
        <v>119.68</v>
      </c>
      <c r="AB703" s="1">
        <v>130.31</v>
      </c>
      <c r="AC703" s="1">
        <v>120.04</v>
      </c>
      <c r="AE703" s="1">
        <v>138.41999999999999</v>
      </c>
      <c r="AF703" s="1">
        <v>128.76</v>
      </c>
      <c r="AG703" s="1">
        <v>111.04</v>
      </c>
      <c r="AT703" s="1">
        <v>3082.7</v>
      </c>
      <c r="AU703" s="1">
        <v>2712.1</v>
      </c>
      <c r="AW703" s="1">
        <v>2908.62</v>
      </c>
      <c r="AX703" s="1">
        <v>114.92</v>
      </c>
      <c r="BA703" s="1">
        <v>116.58</v>
      </c>
      <c r="BB703" s="1">
        <v>136.71</v>
      </c>
      <c r="BC703" s="1">
        <v>131.74</v>
      </c>
      <c r="BD703" s="1">
        <v>130.12</v>
      </c>
      <c r="BE703" s="1">
        <v>127.8</v>
      </c>
      <c r="BF703" s="1">
        <v>125.21</v>
      </c>
      <c r="BG703" s="1">
        <v>141.26</v>
      </c>
      <c r="BH703" s="1">
        <v>122.03</v>
      </c>
      <c r="BI703" s="1">
        <v>130.87</v>
      </c>
      <c r="BJ703" s="1">
        <v>138.05000000000001</v>
      </c>
      <c r="BK703" s="1">
        <v>118.01</v>
      </c>
      <c r="BL703" s="1">
        <v>119.24</v>
      </c>
      <c r="BN703" s="1">
        <v>119.09</v>
      </c>
    </row>
    <row r="704" spans="1:66" x14ac:dyDescent="0.3">
      <c r="A704" s="2"/>
      <c r="C704" s="14" t="str">
        <f t="shared" si="11"/>
        <v>20237</v>
      </c>
      <c r="D704" s="3">
        <v>45114</v>
      </c>
      <c r="E704" s="21">
        <v>2276.87</v>
      </c>
      <c r="F704" s="21">
        <v>2278.11</v>
      </c>
      <c r="G704" s="21">
        <v>2333.5300000000002</v>
      </c>
      <c r="H704" s="21">
        <v>2167.0700000000002</v>
      </c>
      <c r="I704" s="21">
        <v>2210.34</v>
      </c>
      <c r="J704" s="21">
        <v>2177.87</v>
      </c>
      <c r="K704" s="21">
        <v>2171.87</v>
      </c>
      <c r="L704" s="21">
        <v>2109.8200000000002</v>
      </c>
      <c r="M704" s="21">
        <v>2014.48</v>
      </c>
      <c r="N704" s="21">
        <v>1980.26</v>
      </c>
      <c r="O704" s="21">
        <v>2135.42</v>
      </c>
      <c r="P704" s="21">
        <v>2180.73</v>
      </c>
      <c r="Q704" s="21">
        <v>5003.88</v>
      </c>
      <c r="R704" s="20">
        <v>120.05</v>
      </c>
      <c r="S704" s="20">
        <v>102.53</v>
      </c>
      <c r="T704" s="21">
        <v>124.09</v>
      </c>
      <c r="V704" s="1">
        <v>111.58</v>
      </c>
      <c r="W704" s="1">
        <v>127.77</v>
      </c>
      <c r="X704" s="1">
        <v>131.33000000000001</v>
      </c>
      <c r="Y704" s="1">
        <v>124.62</v>
      </c>
      <c r="Z704" s="1">
        <v>124.6</v>
      </c>
      <c r="AA704" s="1">
        <v>119.63</v>
      </c>
      <c r="AB704" s="1">
        <v>132.13</v>
      </c>
      <c r="AC704" s="1">
        <v>118.42</v>
      </c>
      <c r="AE704" s="1">
        <v>139.07</v>
      </c>
      <c r="AF704" s="1">
        <v>125.98</v>
      </c>
      <c r="AG704" s="1">
        <v>111.03</v>
      </c>
      <c r="AT704" s="1">
        <v>3082.7</v>
      </c>
      <c r="AW704" s="1">
        <v>2902.06</v>
      </c>
      <c r="AX704" s="1">
        <v>115.63</v>
      </c>
      <c r="BA704" s="1">
        <v>116.55</v>
      </c>
      <c r="BB704" s="1">
        <v>135.38</v>
      </c>
      <c r="BC704" s="1">
        <v>130.44999999999999</v>
      </c>
      <c r="BD704" s="1">
        <v>128.34</v>
      </c>
      <c r="BE704" s="1">
        <v>125.14</v>
      </c>
      <c r="BF704" s="1">
        <v>125.65</v>
      </c>
      <c r="BG704" s="1">
        <v>143.62</v>
      </c>
      <c r="BH704" s="1">
        <v>120.28</v>
      </c>
      <c r="BI704" s="1">
        <v>130.27000000000001</v>
      </c>
      <c r="BJ704" s="1">
        <v>138.01</v>
      </c>
      <c r="BK704" s="1">
        <v>116.35</v>
      </c>
      <c r="BL704" s="1">
        <v>117.16</v>
      </c>
      <c r="BN704" s="1">
        <v>116.77</v>
      </c>
    </row>
    <row r="705" spans="1:66" x14ac:dyDescent="0.3">
      <c r="A705" s="2"/>
      <c r="C705" s="14" t="str">
        <f t="shared" si="11"/>
        <v>20237</v>
      </c>
      <c r="D705" s="3">
        <v>45113</v>
      </c>
      <c r="E705" s="21">
        <v>2305.2800000000002</v>
      </c>
      <c r="F705" s="21">
        <v>2278.11</v>
      </c>
      <c r="G705" s="21">
        <v>2333.5300000000002</v>
      </c>
      <c r="H705" s="21">
        <v>2087.66</v>
      </c>
      <c r="I705" s="21">
        <v>2210.34</v>
      </c>
      <c r="J705" s="21">
        <v>2181.56</v>
      </c>
      <c r="K705" s="21">
        <v>2189.77</v>
      </c>
      <c r="L705" s="21">
        <v>2119.71</v>
      </c>
      <c r="M705" s="21">
        <v>2014.48</v>
      </c>
      <c r="N705" s="21">
        <v>2000.59</v>
      </c>
      <c r="O705" s="21">
        <v>2136.67</v>
      </c>
      <c r="P705" s="21">
        <v>2213.89</v>
      </c>
      <c r="Q705" s="21">
        <v>4996.0200000000004</v>
      </c>
      <c r="R705" s="20">
        <v>115.65</v>
      </c>
      <c r="S705" s="20">
        <v>102.09</v>
      </c>
      <c r="T705" s="21">
        <v>123.65</v>
      </c>
      <c r="V705" s="1">
        <v>112.4</v>
      </c>
      <c r="W705" s="1">
        <v>126.77</v>
      </c>
      <c r="X705" s="1">
        <v>131.66999999999999</v>
      </c>
      <c r="Y705" s="1">
        <v>123.68</v>
      </c>
      <c r="Z705" s="1">
        <v>124.02</v>
      </c>
      <c r="AA705" s="1">
        <v>118.88</v>
      </c>
      <c r="AB705" s="1">
        <v>132.29</v>
      </c>
      <c r="AC705" s="1">
        <v>119.57</v>
      </c>
      <c r="AE705" s="1">
        <v>139.33000000000001</v>
      </c>
      <c r="AF705" s="1">
        <v>126.31</v>
      </c>
      <c r="AG705" s="1">
        <v>111.19</v>
      </c>
      <c r="AW705" s="1">
        <v>3030.95</v>
      </c>
      <c r="AX705" s="1">
        <v>116.65</v>
      </c>
      <c r="AY705" s="1">
        <v>2956.36</v>
      </c>
      <c r="BA705" s="1">
        <v>117.61</v>
      </c>
      <c r="BB705" s="1">
        <v>135.19</v>
      </c>
      <c r="BC705" s="1">
        <v>131.19999999999999</v>
      </c>
      <c r="BD705" s="1">
        <v>129.49</v>
      </c>
      <c r="BE705" s="1">
        <v>125.11</v>
      </c>
      <c r="BF705" s="1">
        <v>125.63</v>
      </c>
      <c r="BG705" s="1">
        <v>143.12</v>
      </c>
      <c r="BH705" s="1">
        <v>120.38</v>
      </c>
      <c r="BI705" s="1">
        <v>130.27000000000001</v>
      </c>
      <c r="BJ705" s="1">
        <v>138</v>
      </c>
      <c r="BK705" s="1">
        <v>116.02</v>
      </c>
      <c r="BL705" s="1">
        <v>116.66</v>
      </c>
      <c r="BN705" s="1">
        <v>116.11</v>
      </c>
    </row>
    <row r="706" spans="1:66" x14ac:dyDescent="0.3">
      <c r="A706" s="2"/>
      <c r="C706" s="14" t="str">
        <f t="shared" si="11"/>
        <v>20237</v>
      </c>
      <c r="D706" s="3">
        <v>45112</v>
      </c>
      <c r="E706" s="21">
        <v>2299.6</v>
      </c>
      <c r="F706" s="21">
        <v>2278.11</v>
      </c>
      <c r="G706" s="21">
        <v>2333.5300000000002</v>
      </c>
      <c r="H706" s="21">
        <v>2087.66</v>
      </c>
      <c r="I706" s="21">
        <v>2210.34</v>
      </c>
      <c r="J706" s="21">
        <v>2183.37</v>
      </c>
      <c r="K706" s="21">
        <v>2189.77</v>
      </c>
      <c r="L706" s="21">
        <v>2119.71</v>
      </c>
      <c r="M706" s="21">
        <v>1978.38</v>
      </c>
      <c r="N706" s="21">
        <v>1985.31</v>
      </c>
      <c r="O706" s="21">
        <v>2134.7600000000002</v>
      </c>
      <c r="P706" s="21">
        <v>2197.2600000000002</v>
      </c>
      <c r="Q706" s="21">
        <v>5116.7700000000004</v>
      </c>
      <c r="R706" s="20">
        <v>116.97</v>
      </c>
      <c r="S706" s="20">
        <v>101.01</v>
      </c>
      <c r="T706" s="21">
        <v>122.94</v>
      </c>
      <c r="V706" s="1">
        <v>113.31</v>
      </c>
      <c r="W706" s="1">
        <v>126.77</v>
      </c>
      <c r="X706" s="1">
        <v>130.66999999999999</v>
      </c>
      <c r="Y706" s="1">
        <v>123.02</v>
      </c>
      <c r="Z706" s="1">
        <v>123.93</v>
      </c>
      <c r="AA706" s="1">
        <v>119.31</v>
      </c>
      <c r="AB706" s="1">
        <v>131.91</v>
      </c>
      <c r="AC706" s="1">
        <v>120.13</v>
      </c>
      <c r="AE706" s="1">
        <v>136.93</v>
      </c>
      <c r="AF706" s="1">
        <v>125.08</v>
      </c>
      <c r="AG706" s="1">
        <v>110.11</v>
      </c>
      <c r="AN706" s="1">
        <v>2890.66</v>
      </c>
      <c r="AW706" s="1">
        <v>3030.95</v>
      </c>
      <c r="AX706" s="1">
        <v>116.63</v>
      </c>
      <c r="AY706" s="1">
        <v>2956.36</v>
      </c>
      <c r="BA706" s="1">
        <v>116.48</v>
      </c>
      <c r="BB706" s="1">
        <v>134.4</v>
      </c>
      <c r="BC706" s="1">
        <v>131.83000000000001</v>
      </c>
      <c r="BD706" s="1">
        <v>129.35</v>
      </c>
      <c r="BE706" s="1">
        <v>124.2</v>
      </c>
      <c r="BF706" s="1">
        <v>125.59</v>
      </c>
      <c r="BG706" s="1">
        <v>141.84</v>
      </c>
      <c r="BH706" s="1">
        <v>121.42</v>
      </c>
      <c r="BI706" s="1">
        <v>127.28</v>
      </c>
      <c r="BJ706" s="1">
        <v>137.97999999999999</v>
      </c>
      <c r="BK706" s="1">
        <v>115.36</v>
      </c>
      <c r="BL706" s="1">
        <v>116.41</v>
      </c>
      <c r="BN706" s="1">
        <v>116.11</v>
      </c>
    </row>
    <row r="707" spans="1:66" x14ac:dyDescent="0.3">
      <c r="A707" s="2"/>
      <c r="C707" s="14" t="str">
        <f t="shared" si="11"/>
        <v>20237</v>
      </c>
      <c r="D707" s="3">
        <v>45111</v>
      </c>
      <c r="E707" s="21">
        <v>2347.11</v>
      </c>
      <c r="F707" s="21">
        <v>2278.11</v>
      </c>
      <c r="G707" s="21">
        <v>2333.5300000000002</v>
      </c>
      <c r="H707" s="21">
        <v>2132.52</v>
      </c>
      <c r="I707" s="21">
        <v>2210.34</v>
      </c>
      <c r="J707" s="21">
        <v>2204.33</v>
      </c>
      <c r="K707" s="21">
        <v>2189.73</v>
      </c>
      <c r="L707" s="21"/>
      <c r="M707" s="21">
        <v>1978.38</v>
      </c>
      <c r="N707" s="21">
        <v>2051.83</v>
      </c>
      <c r="O707" s="21">
        <v>2133.59</v>
      </c>
      <c r="P707" s="21">
        <v>2230.42</v>
      </c>
      <c r="Q707" s="21">
        <v>5176.03</v>
      </c>
      <c r="R707" s="20">
        <v>116.47</v>
      </c>
      <c r="S707" s="20">
        <v>100.77</v>
      </c>
      <c r="T707" s="21">
        <v>122.79</v>
      </c>
      <c r="V707" s="1">
        <v>111.65</v>
      </c>
      <c r="W707" s="1">
        <v>125.97</v>
      </c>
      <c r="X707" s="1">
        <v>131.57</v>
      </c>
      <c r="Y707" s="1">
        <v>122.75</v>
      </c>
      <c r="Z707" s="1">
        <v>123.25</v>
      </c>
      <c r="AA707" s="1">
        <v>118.45</v>
      </c>
      <c r="AB707" s="1">
        <v>130.57</v>
      </c>
      <c r="AC707" s="1">
        <v>119.47</v>
      </c>
      <c r="AE707" s="1">
        <v>136.58000000000001</v>
      </c>
      <c r="AF707" s="1">
        <v>124.93</v>
      </c>
      <c r="AG707" s="1">
        <v>110.22</v>
      </c>
      <c r="AN707" s="1">
        <v>2890.66</v>
      </c>
      <c r="AW707" s="1">
        <v>3038.51</v>
      </c>
      <c r="AX707" s="1">
        <v>115.35</v>
      </c>
      <c r="AY707" s="1">
        <v>2956.36</v>
      </c>
      <c r="BA707" s="1">
        <v>116.3</v>
      </c>
      <c r="BB707" s="1">
        <v>132.43</v>
      </c>
      <c r="BC707" s="1">
        <v>131.02000000000001</v>
      </c>
      <c r="BD707" s="1">
        <v>126.27</v>
      </c>
      <c r="BE707" s="1">
        <v>123.47</v>
      </c>
      <c r="BF707" s="1">
        <v>124.23</v>
      </c>
      <c r="BG707" s="1">
        <v>139.72</v>
      </c>
      <c r="BH707" s="1">
        <v>121.25</v>
      </c>
      <c r="BI707" s="1">
        <v>127.28</v>
      </c>
      <c r="BJ707" s="1">
        <v>132.13999999999999</v>
      </c>
      <c r="BK707" s="1">
        <v>114.02</v>
      </c>
      <c r="BL707" s="1">
        <v>114.59</v>
      </c>
      <c r="BN707" s="1">
        <v>114.11</v>
      </c>
    </row>
    <row r="708" spans="1:66" x14ac:dyDescent="0.3">
      <c r="A708" s="2"/>
      <c r="C708" s="14" t="str">
        <f t="shared" si="11"/>
        <v>20237</v>
      </c>
      <c r="D708" s="3">
        <v>45110</v>
      </c>
      <c r="E708" s="21">
        <v>2347.11</v>
      </c>
      <c r="F708" s="21">
        <v>2283.06</v>
      </c>
      <c r="G708" s="21">
        <v>2333.5300000000002</v>
      </c>
      <c r="H708" s="21">
        <v>2118.86</v>
      </c>
      <c r="I708" s="21">
        <v>2210.34</v>
      </c>
      <c r="J708" s="21">
        <v>2186.13</v>
      </c>
      <c r="K708" s="21">
        <v>2189.73</v>
      </c>
      <c r="L708" s="21"/>
      <c r="M708" s="21">
        <v>1935.71</v>
      </c>
      <c r="N708" s="21">
        <v>2049.5300000000002</v>
      </c>
      <c r="O708" s="21">
        <v>2131.09</v>
      </c>
      <c r="P708" s="21">
        <v>2230.42</v>
      </c>
      <c r="Q708" s="21">
        <v>5106.7700000000004</v>
      </c>
      <c r="R708" s="20">
        <v>116.47</v>
      </c>
      <c r="S708" s="20">
        <v>101.94</v>
      </c>
      <c r="T708" s="21">
        <v>122.55</v>
      </c>
      <c r="V708" s="1">
        <v>111.78</v>
      </c>
      <c r="W708" s="1">
        <v>125.97</v>
      </c>
      <c r="X708" s="1">
        <v>131.46</v>
      </c>
      <c r="Y708" s="1">
        <v>123.37</v>
      </c>
      <c r="Z708" s="1">
        <v>124</v>
      </c>
      <c r="AA708" s="1">
        <v>118.45</v>
      </c>
      <c r="AB708" s="1">
        <v>130.41</v>
      </c>
      <c r="AC708" s="1">
        <v>119.47</v>
      </c>
      <c r="AE708" s="1">
        <v>136.57</v>
      </c>
      <c r="AF708" s="1">
        <v>127.24</v>
      </c>
      <c r="AG708" s="1">
        <v>110.44</v>
      </c>
      <c r="AN708" s="1">
        <v>2890.66</v>
      </c>
      <c r="AW708" s="1">
        <v>3049.85</v>
      </c>
      <c r="AX708" s="1">
        <v>115.33</v>
      </c>
      <c r="AY708" s="1">
        <v>2956.36</v>
      </c>
      <c r="BA708" s="1">
        <v>116.3</v>
      </c>
      <c r="BB708" s="1">
        <v>133.01</v>
      </c>
      <c r="BC708" s="1">
        <v>131.37</v>
      </c>
      <c r="BD708" s="1">
        <v>128.55000000000001</v>
      </c>
      <c r="BE708" s="1">
        <v>123.44</v>
      </c>
      <c r="BF708" s="1">
        <v>122.57</v>
      </c>
      <c r="BG708" s="1">
        <v>139.72</v>
      </c>
      <c r="BH708" s="1">
        <v>121.25</v>
      </c>
      <c r="BI708" s="1">
        <v>126.49</v>
      </c>
      <c r="BJ708" s="1">
        <v>132.1</v>
      </c>
      <c r="BK708" s="1">
        <v>114.02</v>
      </c>
      <c r="BL708" s="1">
        <v>114.59</v>
      </c>
      <c r="BN708" s="1">
        <v>115.56</v>
      </c>
    </row>
    <row r="709" spans="1:66" x14ac:dyDescent="0.3">
      <c r="A709" s="2"/>
      <c r="C709" s="14" t="str">
        <f t="shared" si="11"/>
        <v>20236</v>
      </c>
      <c r="D709" s="3">
        <v>45107</v>
      </c>
      <c r="E709" s="21">
        <v>2322.36</v>
      </c>
      <c r="F709" s="21">
        <v>2211.5500000000002</v>
      </c>
      <c r="G709" s="21">
        <v>2282.9</v>
      </c>
      <c r="H709" s="21">
        <v>2069.77</v>
      </c>
      <c r="I709" s="21">
        <v>2187.9499999999998</v>
      </c>
      <c r="J709" s="21">
        <v>2184.48</v>
      </c>
      <c r="K709" s="21">
        <v>2140.2600000000002</v>
      </c>
      <c r="L709" s="21"/>
      <c r="M709" s="21">
        <v>1935.07</v>
      </c>
      <c r="N709" s="21">
        <v>1977.37</v>
      </c>
      <c r="O709" s="21">
        <v>2110.9699999999998</v>
      </c>
      <c r="P709" s="21">
        <v>2177.4499999999998</v>
      </c>
      <c r="Q709" s="21">
        <v>5017.93</v>
      </c>
      <c r="R709" s="20">
        <v>114.72</v>
      </c>
      <c r="S709" s="20">
        <v>101.18</v>
      </c>
      <c r="T709" s="21">
        <v>121.79</v>
      </c>
      <c r="V709" s="1">
        <v>109.47</v>
      </c>
      <c r="W709" s="1">
        <v>122.93</v>
      </c>
      <c r="X709" s="1">
        <v>125.83</v>
      </c>
      <c r="Y709" s="1">
        <v>122.03</v>
      </c>
      <c r="Z709" s="1">
        <v>122.01</v>
      </c>
      <c r="AA709" s="1">
        <v>117.11</v>
      </c>
      <c r="AB709" s="1">
        <v>125.96</v>
      </c>
      <c r="AC709" s="1">
        <v>118.13</v>
      </c>
      <c r="AE709" s="1">
        <v>132.69</v>
      </c>
      <c r="AF709" s="1">
        <v>127.17</v>
      </c>
      <c r="AG709" s="1">
        <v>109.43</v>
      </c>
      <c r="AN709" s="1">
        <v>2892.13</v>
      </c>
      <c r="AT709" s="1">
        <v>3043.81</v>
      </c>
      <c r="AW709" s="1">
        <v>3002.52</v>
      </c>
      <c r="AX709" s="1">
        <v>115.35</v>
      </c>
      <c r="AY709" s="1">
        <v>2957.86</v>
      </c>
      <c r="BA709" s="1">
        <v>114.77</v>
      </c>
      <c r="BB709" s="1">
        <v>131.79</v>
      </c>
      <c r="BC709" s="1">
        <v>128.26</v>
      </c>
      <c r="BD709" s="1">
        <v>127.64</v>
      </c>
      <c r="BE709" s="1">
        <v>115.31</v>
      </c>
      <c r="BF709" s="1">
        <v>123.86</v>
      </c>
      <c r="BG709" s="1">
        <v>136.41999999999999</v>
      </c>
      <c r="BH709" s="1">
        <v>120.4</v>
      </c>
      <c r="BI709" s="1">
        <v>125.37</v>
      </c>
      <c r="BJ709" s="1">
        <v>135.05000000000001</v>
      </c>
      <c r="BK709" s="1">
        <v>113.58</v>
      </c>
      <c r="BL709" s="1">
        <v>114.1</v>
      </c>
      <c r="BN709" s="1">
        <v>116.45</v>
      </c>
    </row>
    <row r="710" spans="1:66" x14ac:dyDescent="0.3">
      <c r="A710" s="2"/>
      <c r="C710" s="14" t="str">
        <f t="shared" ref="C710:C773" si="12">YEAR(D710)&amp;MONTH(D710)</f>
        <v>20236</v>
      </c>
      <c r="D710" s="3">
        <v>45106</v>
      </c>
      <c r="E710" s="21">
        <v>2290.61</v>
      </c>
      <c r="F710" s="21">
        <v>2189.0700000000002</v>
      </c>
      <c r="G710" s="21">
        <v>2267.08</v>
      </c>
      <c r="H710" s="21">
        <v>2052.46</v>
      </c>
      <c r="I710" s="21">
        <v>2193.39</v>
      </c>
      <c r="J710" s="21">
        <v>2183.1</v>
      </c>
      <c r="K710" s="21">
        <v>2140.2600000000002</v>
      </c>
      <c r="L710" s="21"/>
      <c r="M710" s="21">
        <v>1935.07</v>
      </c>
      <c r="N710" s="21">
        <v>1954.27</v>
      </c>
      <c r="O710" s="21">
        <v>2112.2199999999998</v>
      </c>
      <c r="P710" s="21">
        <v>2189.5500000000002</v>
      </c>
      <c r="Q710" s="21">
        <v>5026.68</v>
      </c>
      <c r="R710" s="20">
        <v>114.06</v>
      </c>
      <c r="S710" s="20">
        <v>99.68</v>
      </c>
      <c r="T710" s="21">
        <v>119.69</v>
      </c>
      <c r="V710" s="1">
        <v>108.93</v>
      </c>
      <c r="W710" s="1">
        <v>122.48</v>
      </c>
      <c r="X710" s="1">
        <v>123.61</v>
      </c>
      <c r="Y710" s="1">
        <v>119.3</v>
      </c>
      <c r="Z710" s="1">
        <v>120.19</v>
      </c>
      <c r="AA710" s="1">
        <v>115.84</v>
      </c>
      <c r="AB710" s="1">
        <v>124.39</v>
      </c>
      <c r="AC710" s="1">
        <v>116.46</v>
      </c>
      <c r="AE710" s="1">
        <v>131.13</v>
      </c>
      <c r="AF710" s="1">
        <v>124.4</v>
      </c>
      <c r="AG710" s="1">
        <v>106.71</v>
      </c>
      <c r="AN710" s="1">
        <v>2892.13</v>
      </c>
      <c r="AT710" s="1">
        <v>3043.81</v>
      </c>
      <c r="AW710" s="1">
        <v>3002.52</v>
      </c>
      <c r="AX710" s="1">
        <v>115.05</v>
      </c>
      <c r="BA710" s="1">
        <v>114.6</v>
      </c>
      <c r="BB710" s="1">
        <v>130.79</v>
      </c>
      <c r="BC710" s="1">
        <v>125.38</v>
      </c>
      <c r="BD710" s="1">
        <v>124.8</v>
      </c>
      <c r="BE710" s="1">
        <v>117.54</v>
      </c>
      <c r="BF710" s="1">
        <v>118.29</v>
      </c>
      <c r="BG710" s="1">
        <v>134.88999999999999</v>
      </c>
      <c r="BH710" s="1">
        <v>119.9</v>
      </c>
      <c r="BI710" s="1">
        <v>125.37</v>
      </c>
      <c r="BJ710" s="1">
        <v>134.66</v>
      </c>
      <c r="BK710" s="1">
        <v>111.02</v>
      </c>
      <c r="BL710" s="1">
        <v>112.58</v>
      </c>
      <c r="BN710" s="1">
        <v>113.3</v>
      </c>
    </row>
    <row r="711" spans="1:66" x14ac:dyDescent="0.3">
      <c r="A711" s="2"/>
      <c r="C711" s="14" t="str">
        <f t="shared" si="12"/>
        <v>20236</v>
      </c>
      <c r="D711" s="3">
        <v>45105</v>
      </c>
      <c r="E711" s="21">
        <v>2288.63</v>
      </c>
      <c r="F711" s="21">
        <v>2210.65</v>
      </c>
      <c r="G711" s="21">
        <v>2273.0100000000002</v>
      </c>
      <c r="H711" s="21">
        <v>2052.46</v>
      </c>
      <c r="I711" s="21">
        <v>2193.39</v>
      </c>
      <c r="J711" s="21">
        <v>2175.11</v>
      </c>
      <c r="K711" s="21">
        <v>2169.16</v>
      </c>
      <c r="L711" s="21"/>
      <c r="M711" s="21">
        <v>2029.89</v>
      </c>
      <c r="N711" s="21">
        <v>1991.83</v>
      </c>
      <c r="O711" s="21">
        <v>2138</v>
      </c>
      <c r="P711" s="21">
        <v>2213.75</v>
      </c>
      <c r="Q711" s="21">
        <v>5029.28</v>
      </c>
      <c r="R711" s="20">
        <v>115.22</v>
      </c>
      <c r="S711" s="20">
        <v>98.34</v>
      </c>
      <c r="T711" s="21">
        <v>119.49</v>
      </c>
      <c r="V711" s="1">
        <v>109.62</v>
      </c>
      <c r="W711" s="1">
        <v>122.06</v>
      </c>
      <c r="X711" s="1">
        <v>124.39</v>
      </c>
      <c r="Y711" s="1">
        <v>119.37</v>
      </c>
      <c r="Z711" s="1">
        <v>119.52</v>
      </c>
      <c r="AA711" s="1">
        <v>116.56</v>
      </c>
      <c r="AB711" s="1">
        <v>124.68</v>
      </c>
      <c r="AC711" s="1">
        <v>116.46</v>
      </c>
      <c r="AE711" s="1">
        <v>130.94999999999999</v>
      </c>
      <c r="AF711" s="1">
        <v>123.42</v>
      </c>
      <c r="AG711" s="1">
        <v>106.5</v>
      </c>
      <c r="AT711" s="1">
        <v>3043.81</v>
      </c>
      <c r="AW711" s="1">
        <v>3002.52</v>
      </c>
      <c r="AX711" s="1">
        <v>113.77</v>
      </c>
      <c r="BA711" s="1">
        <v>112.72</v>
      </c>
      <c r="BB711" s="1">
        <v>131.21</v>
      </c>
      <c r="BC711" s="1">
        <v>125.65</v>
      </c>
      <c r="BD711" s="1">
        <v>123.28</v>
      </c>
      <c r="BE711" s="1">
        <v>121.84</v>
      </c>
      <c r="BF711" s="1">
        <v>119.6</v>
      </c>
      <c r="BG711" s="1">
        <v>134.84</v>
      </c>
      <c r="BH711" s="1">
        <v>119.9</v>
      </c>
      <c r="BI711" s="1">
        <v>125.57</v>
      </c>
      <c r="BJ711" s="1">
        <v>134.65</v>
      </c>
      <c r="BK711" s="1">
        <v>112.02</v>
      </c>
      <c r="BL711" s="1">
        <v>111.92</v>
      </c>
      <c r="BN711" s="1">
        <v>111.44</v>
      </c>
    </row>
    <row r="712" spans="1:66" x14ac:dyDescent="0.3">
      <c r="A712" s="2"/>
      <c r="C712" s="14" t="str">
        <f t="shared" si="12"/>
        <v>20236</v>
      </c>
      <c r="D712" s="3">
        <v>45104</v>
      </c>
      <c r="E712" s="21">
        <v>2298.52</v>
      </c>
      <c r="F712" s="21">
        <v>2228.63</v>
      </c>
      <c r="G712" s="21">
        <v>2282.9</v>
      </c>
      <c r="H712" s="21">
        <v>2091.0700000000002</v>
      </c>
      <c r="I712" s="21">
        <v>2193.39</v>
      </c>
      <c r="J712" s="21">
        <v>2189.86</v>
      </c>
      <c r="K712" s="21">
        <v>2169.16</v>
      </c>
      <c r="L712" s="21"/>
      <c r="M712" s="21">
        <v>2029.89</v>
      </c>
      <c r="N712" s="21">
        <v>2025.52</v>
      </c>
      <c r="O712" s="21">
        <v>2143.5500000000002</v>
      </c>
      <c r="P712" s="21">
        <v>2212.9299999999998</v>
      </c>
      <c r="Q712" s="21">
        <v>4967.0600000000004</v>
      </c>
      <c r="R712" s="20">
        <v>115.22</v>
      </c>
      <c r="S712" s="20">
        <v>97.7</v>
      </c>
      <c r="T712" s="21">
        <v>120.16</v>
      </c>
      <c r="V712" s="1">
        <v>110.2</v>
      </c>
      <c r="W712" s="1">
        <v>121.77</v>
      </c>
      <c r="X712" s="1">
        <v>123.94</v>
      </c>
      <c r="Y712" s="1">
        <v>119.81</v>
      </c>
      <c r="Z712" s="1">
        <v>120.26</v>
      </c>
      <c r="AA712" s="1">
        <v>116.62</v>
      </c>
      <c r="AB712" s="1">
        <v>124.46</v>
      </c>
      <c r="AC712" s="1">
        <v>117.6</v>
      </c>
      <c r="AE712" s="1">
        <v>133.32</v>
      </c>
      <c r="AF712" s="1">
        <v>123.42</v>
      </c>
      <c r="AG712" s="1">
        <v>106.5</v>
      </c>
      <c r="AT712" s="1">
        <v>3043.81</v>
      </c>
      <c r="AW712" s="1">
        <v>2978.08</v>
      </c>
      <c r="AX712" s="1">
        <v>113.5</v>
      </c>
      <c r="BA712" s="1">
        <v>112.8</v>
      </c>
      <c r="BB712" s="1">
        <v>130.4</v>
      </c>
      <c r="BC712" s="1">
        <v>126.62</v>
      </c>
      <c r="BD712" s="1">
        <v>124.15</v>
      </c>
      <c r="BE712" s="1">
        <v>121.98</v>
      </c>
      <c r="BF712" s="1">
        <v>118.44</v>
      </c>
      <c r="BG712" s="1">
        <v>136.66999999999999</v>
      </c>
      <c r="BH712" s="1">
        <v>120.51</v>
      </c>
      <c r="BI712" s="1">
        <v>125.57</v>
      </c>
      <c r="BJ712" s="1">
        <v>134.63999999999999</v>
      </c>
      <c r="BK712" s="1">
        <v>112.35</v>
      </c>
      <c r="BL712" s="1">
        <v>112.58</v>
      </c>
      <c r="BN712" s="1">
        <v>112.1</v>
      </c>
    </row>
    <row r="713" spans="1:66" x14ac:dyDescent="0.3">
      <c r="A713" s="2"/>
      <c r="C713" s="14" t="str">
        <f t="shared" si="12"/>
        <v>20236</v>
      </c>
      <c r="D713" s="3">
        <v>45103</v>
      </c>
      <c r="E713" s="21">
        <v>2316.4</v>
      </c>
      <c r="F713" s="21">
        <v>2228.63</v>
      </c>
      <c r="G713" s="21">
        <v>2286.86</v>
      </c>
      <c r="H713" s="21">
        <v>2095.64</v>
      </c>
      <c r="I713" s="21">
        <v>2209.21</v>
      </c>
      <c r="J713" s="21">
        <v>2188.5</v>
      </c>
      <c r="K713" s="21">
        <v>2229.2199999999998</v>
      </c>
      <c r="L713" s="21"/>
      <c r="M713" s="21">
        <v>2077.14</v>
      </c>
      <c r="N713" s="21">
        <v>2048.86</v>
      </c>
      <c r="O713" s="21">
        <v>2138.04</v>
      </c>
      <c r="P713" s="21">
        <v>2213.75</v>
      </c>
      <c r="Q713" s="21">
        <v>4976.49</v>
      </c>
      <c r="R713" s="20">
        <v>116.21</v>
      </c>
      <c r="S713" s="20">
        <v>99.88</v>
      </c>
      <c r="T713" s="21">
        <v>120.31</v>
      </c>
      <c r="V713" s="1">
        <v>111.97</v>
      </c>
      <c r="W713" s="1">
        <v>123.37</v>
      </c>
      <c r="X713" s="1">
        <v>123.89</v>
      </c>
      <c r="Y713" s="1">
        <v>120.68</v>
      </c>
      <c r="Z713" s="1">
        <v>121.01</v>
      </c>
      <c r="AA713" s="1">
        <v>117.64</v>
      </c>
      <c r="AB713" s="1">
        <v>124.32</v>
      </c>
      <c r="AC713" s="1">
        <v>119.12</v>
      </c>
      <c r="AE713" s="1">
        <v>133.16</v>
      </c>
      <c r="AF713" s="1">
        <v>123.68</v>
      </c>
      <c r="AG713" s="1">
        <v>109.45</v>
      </c>
      <c r="AT713" s="1">
        <v>3043.81</v>
      </c>
      <c r="AW713" s="1">
        <v>2978.08</v>
      </c>
      <c r="AX713" s="1">
        <v>114.38</v>
      </c>
      <c r="AY713" s="1">
        <v>2957.86</v>
      </c>
      <c r="BA713" s="1">
        <v>113.64</v>
      </c>
      <c r="BB713" s="1">
        <v>131.31</v>
      </c>
      <c r="BC713" s="1">
        <v>127.77</v>
      </c>
      <c r="BD713" s="1">
        <v>125.44</v>
      </c>
      <c r="BE713" s="1">
        <v>122.34</v>
      </c>
      <c r="BF713" s="1">
        <v>119.82</v>
      </c>
      <c r="BG713" s="1">
        <v>135.59</v>
      </c>
      <c r="BH713" s="1">
        <v>122.06</v>
      </c>
      <c r="BI713" s="1">
        <v>125.57</v>
      </c>
      <c r="BJ713" s="1">
        <v>134.59</v>
      </c>
      <c r="BK713" s="1">
        <v>113.01</v>
      </c>
      <c r="BL713" s="1">
        <v>113.58</v>
      </c>
      <c r="BN713" s="1">
        <v>114.76</v>
      </c>
    </row>
    <row r="714" spans="1:66" x14ac:dyDescent="0.3">
      <c r="A714" s="2"/>
      <c r="C714" s="14" t="str">
        <f t="shared" si="12"/>
        <v>20236</v>
      </c>
      <c r="D714" s="3">
        <v>45100</v>
      </c>
      <c r="E714" s="21">
        <v>2252.65</v>
      </c>
      <c r="F714" s="21">
        <v>2242.12</v>
      </c>
      <c r="G714" s="21">
        <v>2292.83</v>
      </c>
      <c r="H714" s="21">
        <v>2065.75</v>
      </c>
      <c r="I714" s="21">
        <v>2217.12</v>
      </c>
      <c r="J714" s="21">
        <v>2216.1</v>
      </c>
      <c r="K714" s="21">
        <v>2202.44</v>
      </c>
      <c r="L714" s="21"/>
      <c r="M714" s="21">
        <v>2149.36</v>
      </c>
      <c r="N714" s="21">
        <v>1993.9</v>
      </c>
      <c r="O714" s="21">
        <v>2134.02</v>
      </c>
      <c r="P714" s="21">
        <v>2213.75</v>
      </c>
      <c r="Q714" s="21">
        <v>4891.4399999999996</v>
      </c>
      <c r="R714" s="20">
        <v>116.21</v>
      </c>
      <c r="S714" s="20">
        <v>99.42</v>
      </c>
      <c r="T714" s="21">
        <v>119.13</v>
      </c>
      <c r="V714" s="1">
        <v>111.45</v>
      </c>
      <c r="W714" s="1">
        <v>122.57</v>
      </c>
      <c r="X714" s="1">
        <v>122.84</v>
      </c>
      <c r="Y714" s="1">
        <v>119.85</v>
      </c>
      <c r="Z714" s="1">
        <v>120.27</v>
      </c>
      <c r="AA714" s="1">
        <v>116.22</v>
      </c>
      <c r="AB714" s="1">
        <v>124.02</v>
      </c>
      <c r="AE714" s="1">
        <v>132.13</v>
      </c>
      <c r="AF714" s="1">
        <v>123.68</v>
      </c>
      <c r="AG714" s="1">
        <v>109.74</v>
      </c>
      <c r="AW714" s="1">
        <v>3019.09</v>
      </c>
      <c r="AX714" s="1">
        <v>114.85</v>
      </c>
      <c r="AY714" s="1">
        <v>2957.86</v>
      </c>
      <c r="BA714" s="1">
        <v>114.15</v>
      </c>
      <c r="BB714" s="1">
        <v>130.4</v>
      </c>
      <c r="BC714" s="1">
        <v>124.96</v>
      </c>
      <c r="BD714" s="1">
        <v>124.02</v>
      </c>
      <c r="BE714" s="1">
        <v>122.45</v>
      </c>
      <c r="BF714" s="1">
        <v>118.76</v>
      </c>
      <c r="BG714" s="1">
        <v>135.66999999999999</v>
      </c>
      <c r="BH714" s="1">
        <v>118.39</v>
      </c>
      <c r="BI714" s="1">
        <v>126.17</v>
      </c>
      <c r="BJ714" s="1">
        <v>134.59</v>
      </c>
      <c r="BK714" s="1">
        <v>112.35</v>
      </c>
      <c r="BL714" s="1">
        <v>113.33</v>
      </c>
      <c r="BN714" s="1">
        <v>114.3</v>
      </c>
    </row>
    <row r="715" spans="1:66" x14ac:dyDescent="0.3">
      <c r="A715" s="2"/>
      <c r="C715" s="14" t="str">
        <f t="shared" si="12"/>
        <v>20236</v>
      </c>
      <c r="D715" s="3">
        <v>45099</v>
      </c>
      <c r="E715" s="21">
        <v>2270.98</v>
      </c>
      <c r="F715" s="21">
        <v>2234.0300000000002</v>
      </c>
      <c r="G715" s="21">
        <v>2296.2399999999998</v>
      </c>
      <c r="H715" s="21">
        <v>2172.0100000000002</v>
      </c>
      <c r="I715" s="21">
        <v>2217.12</v>
      </c>
      <c r="J715" s="21">
        <v>2233.5500000000002</v>
      </c>
      <c r="K715" s="21">
        <v>2202.44</v>
      </c>
      <c r="L715" s="21"/>
      <c r="M715" s="21">
        <v>2149.36</v>
      </c>
      <c r="N715" s="21">
        <v>2069.06</v>
      </c>
      <c r="O715" s="21">
        <v>2141.5700000000002</v>
      </c>
      <c r="P715" s="21">
        <v>2213.75</v>
      </c>
      <c r="Q715" s="21">
        <v>4760.0600000000004</v>
      </c>
      <c r="R715" s="20">
        <v>116.71</v>
      </c>
      <c r="S715" s="20">
        <v>101.77</v>
      </c>
      <c r="T715" s="21">
        <v>120.66</v>
      </c>
      <c r="V715" s="1">
        <v>113.07</v>
      </c>
      <c r="W715" s="1">
        <v>123.57</v>
      </c>
      <c r="X715" s="1">
        <v>125.44</v>
      </c>
      <c r="Y715" s="1">
        <v>120.55</v>
      </c>
      <c r="Z715" s="1">
        <v>120.35</v>
      </c>
      <c r="AA715" s="1">
        <v>117.84</v>
      </c>
      <c r="AB715" s="1">
        <v>126.08</v>
      </c>
      <c r="AE715" s="1">
        <v>132.47</v>
      </c>
      <c r="AF715" s="1">
        <v>125.33</v>
      </c>
      <c r="AG715" s="1">
        <v>109.68</v>
      </c>
      <c r="AW715" s="1">
        <v>3019.09</v>
      </c>
      <c r="AX715" s="1">
        <v>116.31</v>
      </c>
      <c r="AY715" s="1">
        <v>2957.86</v>
      </c>
      <c r="BA715" s="1">
        <v>115.3</v>
      </c>
      <c r="BB715" s="1">
        <v>130.68</v>
      </c>
      <c r="BC715" s="1">
        <v>126.55</v>
      </c>
      <c r="BD715" s="1">
        <v>124.91</v>
      </c>
      <c r="BE715" s="1">
        <v>123.62</v>
      </c>
      <c r="BF715" s="1">
        <v>119.24</v>
      </c>
      <c r="BG715" s="1">
        <v>136.22999999999999</v>
      </c>
      <c r="BH715" s="1">
        <v>121.5</v>
      </c>
      <c r="BI715" s="1">
        <v>126.17</v>
      </c>
      <c r="BJ715" s="1">
        <v>134.58000000000001</v>
      </c>
      <c r="BK715" s="1">
        <v>113.68</v>
      </c>
      <c r="BL715" s="1">
        <v>113.58</v>
      </c>
      <c r="BN715" s="1">
        <v>114.29</v>
      </c>
    </row>
    <row r="716" spans="1:66" x14ac:dyDescent="0.3">
      <c r="A716" s="2"/>
      <c r="C716" s="14" t="str">
        <f t="shared" si="12"/>
        <v>20236</v>
      </c>
      <c r="D716" s="3">
        <v>45098</v>
      </c>
      <c r="E716" s="21">
        <v>2302.3200000000002</v>
      </c>
      <c r="F716" s="21">
        <v>2258.3000000000002</v>
      </c>
      <c r="G716" s="21">
        <v>2292.2800000000002</v>
      </c>
      <c r="H716" s="21">
        <v>2168.66</v>
      </c>
      <c r="I716" s="21">
        <v>2181.52</v>
      </c>
      <c r="J716" s="21">
        <v>2196.09</v>
      </c>
      <c r="K716" s="21">
        <v>2152.71</v>
      </c>
      <c r="L716" s="21"/>
      <c r="M716" s="21">
        <v>2097.6799999999998</v>
      </c>
      <c r="N716" s="21">
        <v>2041.67</v>
      </c>
      <c r="O716" s="21">
        <v>2150.3200000000002</v>
      </c>
      <c r="P716" s="21">
        <v>2147.46</v>
      </c>
      <c r="Q716" s="21">
        <v>5074.03</v>
      </c>
      <c r="R716" s="20">
        <v>117.71</v>
      </c>
      <c r="S716" s="20">
        <v>102.32</v>
      </c>
      <c r="T716" s="21">
        <v>121.26</v>
      </c>
      <c r="V716" s="1">
        <v>112.97</v>
      </c>
      <c r="W716" s="1">
        <v>123.57</v>
      </c>
      <c r="X716" s="1">
        <v>126</v>
      </c>
      <c r="Y716" s="1">
        <v>120.62</v>
      </c>
      <c r="Z716" s="1">
        <v>120.96</v>
      </c>
      <c r="AA716" s="1">
        <v>118.06</v>
      </c>
      <c r="AB716" s="1">
        <v>126.24</v>
      </c>
      <c r="AE716" s="1">
        <v>132.72999999999999</v>
      </c>
      <c r="AF716" s="1">
        <v>126.51</v>
      </c>
      <c r="AG716" s="1">
        <v>110.39</v>
      </c>
      <c r="AV716" s="1">
        <v>30</v>
      </c>
      <c r="AW716" s="1">
        <v>3045.06</v>
      </c>
      <c r="AX716" s="1">
        <v>115.44</v>
      </c>
      <c r="AY716" s="1">
        <v>2957.86</v>
      </c>
      <c r="AZ716" s="1">
        <v>2865.16</v>
      </c>
      <c r="BA716" s="1">
        <v>115.79</v>
      </c>
      <c r="BB716" s="1">
        <v>130.96</v>
      </c>
      <c r="BC716" s="1">
        <v>128.61000000000001</v>
      </c>
      <c r="BD716" s="1">
        <v>127.16</v>
      </c>
      <c r="BE716" s="1">
        <v>124.19</v>
      </c>
      <c r="BF716" s="1">
        <v>120.21</v>
      </c>
      <c r="BG716" s="1">
        <v>135.15</v>
      </c>
      <c r="BH716" s="1">
        <v>121.5</v>
      </c>
      <c r="BI716" s="1">
        <v>125.77</v>
      </c>
      <c r="BJ716" s="1">
        <v>134.16999999999999</v>
      </c>
      <c r="BK716" s="1">
        <v>114.01</v>
      </c>
      <c r="BL716" s="1">
        <v>113.83</v>
      </c>
      <c r="BN716" s="1">
        <v>114.68</v>
      </c>
    </row>
    <row r="717" spans="1:66" x14ac:dyDescent="0.3">
      <c r="A717" s="2"/>
      <c r="C717" s="14" t="str">
        <f t="shared" si="12"/>
        <v>20236</v>
      </c>
      <c r="D717" s="3">
        <v>45097</v>
      </c>
      <c r="E717" s="21">
        <v>2242.83</v>
      </c>
      <c r="F717" s="21">
        <v>2243.17</v>
      </c>
      <c r="G717" s="21">
        <v>2250.75</v>
      </c>
      <c r="H717" s="21">
        <v>2160.5700000000002</v>
      </c>
      <c r="I717" s="21">
        <v>2177.5700000000002</v>
      </c>
      <c r="J717" s="21">
        <v>2189.37</v>
      </c>
      <c r="K717" s="21">
        <v>2152.71</v>
      </c>
      <c r="L717" s="21">
        <v>2054.9499999999998</v>
      </c>
      <c r="M717" s="21">
        <v>2004.12</v>
      </c>
      <c r="N717" s="21">
        <v>1968.07</v>
      </c>
      <c r="O717" s="21">
        <v>2124.65</v>
      </c>
      <c r="P717" s="21">
        <v>2147.46</v>
      </c>
      <c r="Q717" s="21">
        <v>5205.3</v>
      </c>
      <c r="R717" s="20">
        <v>116.71</v>
      </c>
      <c r="S717" s="20">
        <v>102.58</v>
      </c>
      <c r="T717" s="21">
        <v>118.7</v>
      </c>
      <c r="V717" s="1">
        <v>111.31</v>
      </c>
      <c r="W717" s="1">
        <v>122.37</v>
      </c>
      <c r="X717" s="1">
        <v>124.39</v>
      </c>
      <c r="Y717" s="1">
        <v>119.81</v>
      </c>
      <c r="Z717" s="1">
        <v>119.76</v>
      </c>
      <c r="AA717" s="1">
        <v>117.34</v>
      </c>
      <c r="AB717" s="1">
        <v>124.69</v>
      </c>
      <c r="AE717" s="1">
        <v>130.41</v>
      </c>
      <c r="AF717" s="1">
        <v>124.8</v>
      </c>
      <c r="AG717" s="1">
        <v>109.06</v>
      </c>
      <c r="AV717" s="1">
        <v>30</v>
      </c>
      <c r="AW717" s="1">
        <v>3045.06</v>
      </c>
      <c r="AX717" s="1">
        <v>114.63</v>
      </c>
      <c r="AY717" s="1">
        <v>3019.98</v>
      </c>
      <c r="AZ717" s="1">
        <v>2865.16</v>
      </c>
      <c r="BA717" s="1">
        <v>115.68</v>
      </c>
      <c r="BB717" s="1">
        <v>129.81</v>
      </c>
      <c r="BC717" s="1">
        <v>126.38</v>
      </c>
      <c r="BD717" s="1">
        <v>124.96</v>
      </c>
      <c r="BE717" s="1">
        <v>123.47</v>
      </c>
      <c r="BF717" s="1">
        <v>118.93</v>
      </c>
      <c r="BG717" s="1">
        <v>132.81</v>
      </c>
      <c r="BH717" s="1">
        <v>122.07</v>
      </c>
      <c r="BI717" s="1">
        <v>124.77</v>
      </c>
      <c r="BJ717" s="1">
        <v>133.21</v>
      </c>
      <c r="BK717" s="1">
        <v>109.68</v>
      </c>
      <c r="BL717" s="1">
        <v>112.83</v>
      </c>
      <c r="BN717" s="1">
        <v>113.72</v>
      </c>
    </row>
    <row r="718" spans="1:66" x14ac:dyDescent="0.3">
      <c r="A718" s="2"/>
      <c r="C718" s="14" t="str">
        <f t="shared" si="12"/>
        <v>20236</v>
      </c>
      <c r="D718" s="3">
        <v>45096</v>
      </c>
      <c r="E718" s="21">
        <v>2241.4</v>
      </c>
      <c r="F718" s="21">
        <v>2232.23</v>
      </c>
      <c r="G718" s="21">
        <v>2234.92</v>
      </c>
      <c r="H718" s="21">
        <v>2151.09</v>
      </c>
      <c r="I718" s="21">
        <v>2173.61</v>
      </c>
      <c r="J718" s="21">
        <v>2189.5500000000002</v>
      </c>
      <c r="K718" s="21">
        <v>2118.58</v>
      </c>
      <c r="L718" s="21">
        <v>2033.2</v>
      </c>
      <c r="M718" s="21">
        <v>1998.22</v>
      </c>
      <c r="N718" s="21">
        <v>1966.43</v>
      </c>
      <c r="O718" s="21">
        <v>2130.35</v>
      </c>
      <c r="P718" s="21">
        <v>2143.4699999999998</v>
      </c>
      <c r="Q718" s="21">
        <v>5205.3</v>
      </c>
      <c r="R718" s="20">
        <v>116.55</v>
      </c>
      <c r="S718" s="20">
        <v>101.9</v>
      </c>
      <c r="T718" s="21">
        <v>119.11</v>
      </c>
      <c r="V718" s="1">
        <v>111.91</v>
      </c>
      <c r="W718" s="1">
        <v>122.77</v>
      </c>
      <c r="X718" s="1">
        <v>124.89</v>
      </c>
      <c r="Y718" s="1">
        <v>119.66</v>
      </c>
      <c r="Z718" s="1">
        <v>119.26</v>
      </c>
      <c r="AA718" s="1">
        <v>117.32</v>
      </c>
      <c r="AB718" s="1">
        <v>124.02</v>
      </c>
      <c r="AE718" s="1">
        <v>130.88999999999999</v>
      </c>
      <c r="AF718" s="1">
        <v>124.22</v>
      </c>
      <c r="AG718" s="1">
        <v>106.94</v>
      </c>
      <c r="AV718" s="1">
        <v>30</v>
      </c>
      <c r="AW718" s="1">
        <v>3045.06</v>
      </c>
      <c r="AX718" s="1">
        <v>114.62</v>
      </c>
      <c r="AY718" s="1">
        <v>3102.8</v>
      </c>
      <c r="AZ718" s="1">
        <v>2932.58</v>
      </c>
      <c r="BA718" s="1">
        <v>114.78</v>
      </c>
      <c r="BB718" s="1">
        <v>129.38</v>
      </c>
      <c r="BC718" s="1">
        <v>127.02</v>
      </c>
      <c r="BD718" s="1">
        <v>124.83</v>
      </c>
      <c r="BE718" s="1">
        <v>122.32</v>
      </c>
      <c r="BF718" s="1">
        <v>119.02</v>
      </c>
      <c r="BG718" s="1">
        <v>133</v>
      </c>
      <c r="BH718" s="1">
        <v>122.07</v>
      </c>
      <c r="BI718" s="1">
        <v>123.88</v>
      </c>
      <c r="BJ718" s="1">
        <v>132.35</v>
      </c>
      <c r="BK718" s="1">
        <v>109.68</v>
      </c>
      <c r="BL718" s="1">
        <v>112.77</v>
      </c>
      <c r="BN718" s="1">
        <v>113.71</v>
      </c>
    </row>
    <row r="719" spans="1:66" x14ac:dyDescent="0.3">
      <c r="A719" s="2"/>
      <c r="C719" s="14" t="str">
        <f t="shared" si="12"/>
        <v>20236</v>
      </c>
      <c r="D719" s="3">
        <v>45093</v>
      </c>
      <c r="E719" s="21">
        <v>2241.4</v>
      </c>
      <c r="F719" s="21">
        <v>2232.23</v>
      </c>
      <c r="G719" s="21">
        <v>2223.06</v>
      </c>
      <c r="H719" s="21">
        <v>2065.04</v>
      </c>
      <c r="I719" s="21">
        <v>2169.66</v>
      </c>
      <c r="J719" s="21">
        <v>2176.19</v>
      </c>
      <c r="K719" s="21">
        <v>2118.58</v>
      </c>
      <c r="L719" s="21">
        <v>2029.26</v>
      </c>
      <c r="M719" s="21">
        <v>1954.76</v>
      </c>
      <c r="N719" s="21">
        <v>1966.31</v>
      </c>
      <c r="O719" s="21">
        <v>2133.73</v>
      </c>
      <c r="P719" s="21">
        <v>2143.4699999999998</v>
      </c>
      <c r="Q719" s="21">
        <v>5132.24</v>
      </c>
      <c r="R719" s="20">
        <v>117.04</v>
      </c>
      <c r="S719" s="20">
        <v>102.32</v>
      </c>
      <c r="T719" s="21">
        <v>119.19</v>
      </c>
      <c r="V719" s="1">
        <v>110.79</v>
      </c>
      <c r="W719" s="1">
        <v>121.77</v>
      </c>
      <c r="X719" s="1">
        <v>123.22</v>
      </c>
      <c r="Y719" s="1">
        <v>118.92</v>
      </c>
      <c r="Z719" s="1">
        <v>118.34</v>
      </c>
      <c r="AA719" s="1">
        <v>118.44</v>
      </c>
      <c r="AB719" s="1">
        <v>125.35</v>
      </c>
      <c r="AE719" s="1">
        <v>129.24</v>
      </c>
      <c r="AF719" s="1">
        <v>125.84</v>
      </c>
      <c r="AG719" s="1">
        <v>110.22</v>
      </c>
      <c r="AV719" s="1">
        <v>30</v>
      </c>
      <c r="AW719" s="1">
        <v>3097</v>
      </c>
      <c r="AX719" s="1">
        <v>114.6</v>
      </c>
      <c r="AY719" s="1">
        <v>3102.8</v>
      </c>
      <c r="AZ719" s="1">
        <v>2932.58</v>
      </c>
      <c r="BA719" s="1">
        <v>114.69</v>
      </c>
      <c r="BB719" s="1">
        <v>129.69</v>
      </c>
      <c r="BC719" s="1">
        <v>126.63</v>
      </c>
      <c r="BD719" s="1">
        <v>123.48</v>
      </c>
      <c r="BE719" s="1">
        <v>124.27</v>
      </c>
      <c r="BF719" s="1">
        <v>122.06</v>
      </c>
      <c r="BG719" s="1">
        <v>130.31</v>
      </c>
      <c r="BH719" s="1">
        <v>120.3</v>
      </c>
      <c r="BI719" s="1">
        <v>123.88</v>
      </c>
      <c r="BJ719" s="1">
        <v>131.85</v>
      </c>
      <c r="BK719" s="1">
        <v>113.35</v>
      </c>
      <c r="BL719" s="1">
        <v>112.95</v>
      </c>
      <c r="BN719" s="1">
        <v>114.33</v>
      </c>
    </row>
    <row r="720" spans="1:66" x14ac:dyDescent="0.3">
      <c r="A720" s="2"/>
      <c r="C720" s="14" t="str">
        <f t="shared" si="12"/>
        <v>20236</v>
      </c>
      <c r="D720" s="3">
        <v>45092</v>
      </c>
      <c r="E720" s="21">
        <v>2197.4</v>
      </c>
      <c r="F720" s="21">
        <v>2232.23</v>
      </c>
      <c r="G720" s="21">
        <v>2223.06</v>
      </c>
      <c r="H720" s="21">
        <v>2051.77</v>
      </c>
      <c r="I720" s="21">
        <v>2169.66</v>
      </c>
      <c r="J720" s="21">
        <v>2166.06</v>
      </c>
      <c r="K720" s="21">
        <v>2118.58</v>
      </c>
      <c r="L720" s="21">
        <v>2021.38</v>
      </c>
      <c r="M720" s="21">
        <v>1954.76</v>
      </c>
      <c r="N720" s="21">
        <v>1930.35</v>
      </c>
      <c r="O720" s="21">
        <v>2112.0700000000002</v>
      </c>
      <c r="P720" s="21">
        <v>2143.4699999999998</v>
      </c>
      <c r="Q720" s="21">
        <v>5044.8999999999996</v>
      </c>
      <c r="R720" s="20">
        <v>117.1</v>
      </c>
      <c r="S720" s="20">
        <v>101.12</v>
      </c>
      <c r="T720" s="21">
        <v>117.36</v>
      </c>
      <c r="V720" s="1">
        <v>109.36</v>
      </c>
      <c r="W720" s="1">
        <v>120.37</v>
      </c>
      <c r="X720" s="1">
        <v>122.52</v>
      </c>
      <c r="Y720" s="1">
        <v>117.81</v>
      </c>
      <c r="Z720" s="1">
        <v>117.86</v>
      </c>
      <c r="AA720" s="1">
        <v>116.6</v>
      </c>
      <c r="AB720" s="1">
        <v>124.58</v>
      </c>
      <c r="AE720" s="1">
        <v>128.80000000000001</v>
      </c>
      <c r="AF720" s="1">
        <v>123.8</v>
      </c>
      <c r="AG720" s="1">
        <v>108.83</v>
      </c>
      <c r="AI720" s="1">
        <v>7</v>
      </c>
      <c r="AN720" s="1">
        <v>3301.49</v>
      </c>
      <c r="AT720" s="1">
        <v>3162.63</v>
      </c>
      <c r="AV720" s="1">
        <v>30</v>
      </c>
      <c r="AW720" s="1">
        <v>3097</v>
      </c>
      <c r="AX720" s="1">
        <v>113.39</v>
      </c>
      <c r="AY720" s="1">
        <v>3102.8</v>
      </c>
      <c r="AZ720" s="1">
        <v>2932.58</v>
      </c>
      <c r="BA720" s="1">
        <v>115.42</v>
      </c>
      <c r="BB720" s="1">
        <v>128.24</v>
      </c>
      <c r="BC720" s="1">
        <v>125.28</v>
      </c>
      <c r="BD720" s="1">
        <v>123.23</v>
      </c>
      <c r="BE720" s="1">
        <v>122.92</v>
      </c>
      <c r="BF720" s="1">
        <v>122.41</v>
      </c>
      <c r="BG720" s="1">
        <v>129.46</v>
      </c>
      <c r="BH720" s="1">
        <v>119.8</v>
      </c>
      <c r="BI720" s="1">
        <v>123.34</v>
      </c>
      <c r="BJ720" s="1">
        <v>131.1</v>
      </c>
      <c r="BK720" s="1">
        <v>110.99</v>
      </c>
      <c r="BL720" s="1">
        <v>111.46</v>
      </c>
      <c r="BN720" s="1">
        <v>111.35</v>
      </c>
    </row>
    <row r="721" spans="1:66" x14ac:dyDescent="0.3">
      <c r="A721" s="2"/>
      <c r="C721" s="14" t="str">
        <f t="shared" si="12"/>
        <v>20236</v>
      </c>
      <c r="D721" s="3">
        <v>45091</v>
      </c>
      <c r="E721" s="21">
        <v>2206.4</v>
      </c>
      <c r="F721" s="21">
        <v>2230.8000000000002</v>
      </c>
      <c r="G721" s="21">
        <v>2238.88</v>
      </c>
      <c r="H721" s="21">
        <v>2123</v>
      </c>
      <c r="I721" s="21">
        <v>2177.5700000000002</v>
      </c>
      <c r="J721" s="21">
        <v>2166.06</v>
      </c>
      <c r="K721" s="21">
        <v>2118.58</v>
      </c>
      <c r="L721" s="21">
        <v>2021.38</v>
      </c>
      <c r="M721" s="21">
        <v>2000.7</v>
      </c>
      <c r="N721" s="21">
        <v>1948.09</v>
      </c>
      <c r="O721" s="21">
        <v>2150.39</v>
      </c>
      <c r="P721" s="21">
        <v>2140.4699999999998</v>
      </c>
      <c r="Q721" s="21">
        <v>5044.8999999999996</v>
      </c>
      <c r="R721" s="20">
        <v>117.1</v>
      </c>
      <c r="S721" s="20">
        <v>101.12</v>
      </c>
      <c r="T721" s="21">
        <v>117.22</v>
      </c>
      <c r="V721" s="1">
        <v>108.02</v>
      </c>
      <c r="W721" s="1">
        <v>121.17</v>
      </c>
      <c r="X721" s="1">
        <v>122.61</v>
      </c>
      <c r="Y721" s="1">
        <v>117.82</v>
      </c>
      <c r="Z721" s="1">
        <v>118.18</v>
      </c>
      <c r="AA721" s="1">
        <v>116.11</v>
      </c>
      <c r="AB721" s="1">
        <v>125.08</v>
      </c>
      <c r="AE721" s="1">
        <v>130.09</v>
      </c>
      <c r="AF721" s="1">
        <v>120.25</v>
      </c>
      <c r="AG721" s="1">
        <v>111.38</v>
      </c>
      <c r="AI721" s="1">
        <v>7</v>
      </c>
      <c r="AN721" s="1">
        <v>3301.49</v>
      </c>
      <c r="AT721" s="1">
        <v>3162.63</v>
      </c>
      <c r="AX721" s="1">
        <v>112.58</v>
      </c>
      <c r="AY721" s="1">
        <v>3102.8</v>
      </c>
      <c r="BA721" s="1">
        <v>115.59</v>
      </c>
      <c r="BB721" s="1">
        <v>127.99</v>
      </c>
      <c r="BC721" s="1">
        <v>124.15</v>
      </c>
      <c r="BD721" s="1">
        <v>123.38</v>
      </c>
      <c r="BE721" s="1">
        <v>122.36</v>
      </c>
      <c r="BF721" s="1">
        <v>122.14</v>
      </c>
      <c r="BG721" s="1">
        <v>129.18</v>
      </c>
      <c r="BH721" s="1">
        <v>119.3</v>
      </c>
      <c r="BI721" s="1">
        <v>123.38</v>
      </c>
      <c r="BJ721" s="1">
        <v>131.08000000000001</v>
      </c>
      <c r="BK721" s="1">
        <v>110.99</v>
      </c>
      <c r="BL721" s="1">
        <v>111.09</v>
      </c>
      <c r="BN721" s="1">
        <v>111.04</v>
      </c>
    </row>
    <row r="722" spans="1:66" x14ac:dyDescent="0.3">
      <c r="A722" s="2"/>
      <c r="C722" s="14" t="str">
        <f t="shared" si="12"/>
        <v>20236</v>
      </c>
      <c r="D722" s="3">
        <v>45090</v>
      </c>
      <c r="E722" s="21">
        <v>2238.69</v>
      </c>
      <c r="F722" s="21">
        <v>2240.69</v>
      </c>
      <c r="G722" s="21">
        <v>2244.81</v>
      </c>
      <c r="H722" s="21">
        <v>2168.5300000000002</v>
      </c>
      <c r="I722" s="21">
        <v>2181.52</v>
      </c>
      <c r="J722" s="21">
        <v>2172.85</v>
      </c>
      <c r="K722" s="21">
        <v>2138.4699999999998</v>
      </c>
      <c r="L722" s="21">
        <v>2016.44</v>
      </c>
      <c r="M722" s="21">
        <v>2000.7</v>
      </c>
      <c r="N722" s="21">
        <v>1994.04</v>
      </c>
      <c r="O722" s="21">
        <v>2148.9</v>
      </c>
      <c r="P722" s="21">
        <v>2173.62</v>
      </c>
      <c r="Q722" s="21">
        <v>5030.8999999999996</v>
      </c>
      <c r="R722" s="20">
        <v>115.05</v>
      </c>
      <c r="S722" s="20">
        <v>101.52</v>
      </c>
      <c r="T722" s="21">
        <v>117.7</v>
      </c>
      <c r="V722" s="1">
        <v>108.45</v>
      </c>
      <c r="W722" s="1">
        <v>121.57</v>
      </c>
      <c r="X722" s="1">
        <v>122.34</v>
      </c>
      <c r="Y722" s="1">
        <v>117.72</v>
      </c>
      <c r="Z722" s="1">
        <v>118.15</v>
      </c>
      <c r="AA722" s="1">
        <v>117.61</v>
      </c>
      <c r="AB722" s="1">
        <v>124.91</v>
      </c>
      <c r="AE722" s="1">
        <v>129.47</v>
      </c>
      <c r="AF722" s="1">
        <v>122.23</v>
      </c>
      <c r="AG722" s="1">
        <v>112.11</v>
      </c>
      <c r="AI722" s="1">
        <v>7</v>
      </c>
      <c r="AN722" s="1">
        <v>3227.74</v>
      </c>
      <c r="AT722" s="1">
        <v>3162.63</v>
      </c>
      <c r="AX722" s="1">
        <v>112.71</v>
      </c>
      <c r="AZ722" s="1">
        <v>3185.38</v>
      </c>
      <c r="BA722" s="1">
        <v>116.24</v>
      </c>
      <c r="BB722" s="1">
        <v>128.91</v>
      </c>
      <c r="BC722" s="1">
        <v>124.77</v>
      </c>
      <c r="BD722" s="1">
        <v>123.08</v>
      </c>
      <c r="BE722" s="1">
        <v>123.27</v>
      </c>
      <c r="BF722" s="1">
        <v>121.52</v>
      </c>
      <c r="BG722" s="1">
        <v>129.34</v>
      </c>
      <c r="BH722" s="1">
        <v>120.05</v>
      </c>
      <c r="BI722" s="1">
        <v>123.68</v>
      </c>
      <c r="BJ722" s="1">
        <v>131.07</v>
      </c>
      <c r="BK722" s="1">
        <v>111.02</v>
      </c>
      <c r="BL722" s="1">
        <v>111.34</v>
      </c>
      <c r="BN722" s="1">
        <v>110.98</v>
      </c>
    </row>
    <row r="723" spans="1:66" x14ac:dyDescent="0.3">
      <c r="A723" s="2"/>
      <c r="C723" s="14" t="str">
        <f t="shared" si="12"/>
        <v>20236</v>
      </c>
      <c r="D723" s="3">
        <v>45089</v>
      </c>
      <c r="E723" s="21">
        <v>2248.62</v>
      </c>
      <c r="F723" s="21">
        <v>2240.69</v>
      </c>
      <c r="G723" s="21">
        <v>2244.81</v>
      </c>
      <c r="H723" s="21">
        <v>2170.6</v>
      </c>
      <c r="I723" s="21">
        <v>2181.52</v>
      </c>
      <c r="J723" s="21">
        <v>2172.85</v>
      </c>
      <c r="K723" s="21">
        <v>2144.4499999999998</v>
      </c>
      <c r="L723" s="21">
        <v>2016.44</v>
      </c>
      <c r="M723" s="21">
        <v>2000.7</v>
      </c>
      <c r="N723" s="21">
        <v>1992.22</v>
      </c>
      <c r="O723" s="21">
        <v>2121.34</v>
      </c>
      <c r="P723" s="21">
        <v>2183.6</v>
      </c>
      <c r="Q723" s="21">
        <v>4922.07</v>
      </c>
      <c r="R723" s="20">
        <v>114.38</v>
      </c>
      <c r="S723" s="20">
        <v>101.21</v>
      </c>
      <c r="T723" s="21">
        <v>117.09</v>
      </c>
      <c r="V723" s="1">
        <v>107.55</v>
      </c>
      <c r="W723" s="1">
        <v>121.57</v>
      </c>
      <c r="X723" s="1">
        <v>122.23</v>
      </c>
      <c r="Y723" s="1">
        <v>118.52</v>
      </c>
      <c r="Z723" s="1">
        <v>118.26</v>
      </c>
      <c r="AA723" s="1">
        <v>116.45</v>
      </c>
      <c r="AB723" s="1">
        <v>122.39</v>
      </c>
      <c r="AE723" s="1">
        <v>129.80000000000001</v>
      </c>
      <c r="AF723" s="1">
        <v>121.96</v>
      </c>
      <c r="AG723" s="1">
        <v>109.21</v>
      </c>
      <c r="AI723" s="1">
        <v>7</v>
      </c>
      <c r="AN723" s="1">
        <v>3227.74</v>
      </c>
      <c r="AT723" s="1">
        <v>3162.63</v>
      </c>
      <c r="AX723" s="1">
        <v>112.25</v>
      </c>
      <c r="AZ723" s="1">
        <v>3185.38</v>
      </c>
      <c r="BA723" s="1">
        <v>114.48</v>
      </c>
      <c r="BB723" s="1">
        <v>129.03</v>
      </c>
      <c r="BC723" s="1">
        <v>123.87</v>
      </c>
      <c r="BD723" s="1">
        <v>123.24</v>
      </c>
      <c r="BE723" s="1">
        <v>122.27</v>
      </c>
      <c r="BF723" s="1">
        <v>120.39</v>
      </c>
      <c r="BG723" s="1">
        <v>131.5</v>
      </c>
      <c r="BH723" s="1">
        <v>121.05</v>
      </c>
      <c r="BI723" s="1">
        <v>123.38</v>
      </c>
      <c r="BJ723" s="1">
        <v>131.06</v>
      </c>
      <c r="BK723" s="1">
        <v>111.02</v>
      </c>
      <c r="BL723" s="1">
        <v>111.47</v>
      </c>
      <c r="BN723" s="1">
        <v>110.98</v>
      </c>
    </row>
    <row r="724" spans="1:66" x14ac:dyDescent="0.3">
      <c r="A724" s="2"/>
      <c r="C724" s="14" t="str">
        <f t="shared" si="12"/>
        <v>20236</v>
      </c>
      <c r="D724" s="3">
        <v>45086</v>
      </c>
      <c r="E724" s="21">
        <v>2253.62</v>
      </c>
      <c r="F724" s="21">
        <v>2243.17</v>
      </c>
      <c r="G724" s="21">
        <v>2267.14</v>
      </c>
      <c r="H724" s="21">
        <v>2129.7399999999998</v>
      </c>
      <c r="I724" s="21">
        <v>2177.5700000000002</v>
      </c>
      <c r="J724" s="21">
        <v>2175.4899999999998</v>
      </c>
      <c r="K724" s="21">
        <v>2144.4499999999998</v>
      </c>
      <c r="L724" s="21">
        <v>2023.03</v>
      </c>
      <c r="M724" s="21">
        <v>2000.7</v>
      </c>
      <c r="N724" s="21">
        <v>1986.98</v>
      </c>
      <c r="O724" s="21">
        <v>2128.92</v>
      </c>
      <c r="P724" s="21">
        <v>2183.6</v>
      </c>
      <c r="Q724" s="21">
        <v>4891.6000000000004</v>
      </c>
      <c r="R724" s="20">
        <v>115.05</v>
      </c>
      <c r="S724" s="20">
        <v>101.75</v>
      </c>
      <c r="T724" s="21">
        <v>117.6</v>
      </c>
      <c r="V724" s="1">
        <v>109</v>
      </c>
      <c r="W724" s="1">
        <v>122.17</v>
      </c>
      <c r="X724" s="1">
        <v>121.67</v>
      </c>
      <c r="Y724" s="1">
        <v>118.51</v>
      </c>
      <c r="Z724" s="1">
        <v>119.12</v>
      </c>
      <c r="AA724" s="1">
        <v>116.31</v>
      </c>
      <c r="AB724" s="1">
        <v>122.32</v>
      </c>
      <c r="AE724" s="1">
        <v>128.44999999999999</v>
      </c>
      <c r="AF724" s="1">
        <v>123.09</v>
      </c>
      <c r="AG724" s="1">
        <v>106.7</v>
      </c>
      <c r="AI724" s="1">
        <v>7</v>
      </c>
      <c r="AN724" s="1">
        <v>3195.4</v>
      </c>
      <c r="AT724" s="1">
        <v>3162.63</v>
      </c>
      <c r="AW724" s="1">
        <v>2950.27</v>
      </c>
      <c r="AX724" s="1">
        <v>112.3</v>
      </c>
      <c r="AZ724" s="1">
        <v>3185.38</v>
      </c>
      <c r="BA724" s="1">
        <v>114.46</v>
      </c>
      <c r="BB724" s="1">
        <v>129.1</v>
      </c>
      <c r="BC724" s="1">
        <v>124.07</v>
      </c>
      <c r="BD724" s="1">
        <v>124.57</v>
      </c>
      <c r="BE724" s="1">
        <v>121.5</v>
      </c>
      <c r="BF724" s="1">
        <v>119.14</v>
      </c>
      <c r="BG724" s="1">
        <v>131.5</v>
      </c>
      <c r="BH724" s="1">
        <v>120.6</v>
      </c>
      <c r="BI724" s="1">
        <v>123.98</v>
      </c>
      <c r="BJ724" s="1">
        <v>131.51</v>
      </c>
      <c r="BK724" s="1">
        <v>110.52</v>
      </c>
      <c r="BL724" s="1">
        <v>111.58</v>
      </c>
      <c r="BN724" s="1">
        <v>111.22</v>
      </c>
    </row>
    <row r="725" spans="1:66" x14ac:dyDescent="0.3">
      <c r="A725" s="2"/>
      <c r="C725" s="14" t="str">
        <f t="shared" si="12"/>
        <v>20236</v>
      </c>
      <c r="D725" s="3">
        <v>45084</v>
      </c>
      <c r="E725" s="21">
        <v>2257.31</v>
      </c>
      <c r="F725" s="21">
        <v>2256.5</v>
      </c>
      <c r="G725" s="21">
        <v>2271.09</v>
      </c>
      <c r="H725" s="21">
        <v>2148.64</v>
      </c>
      <c r="I725" s="21">
        <v>2209.21</v>
      </c>
      <c r="J725" s="21">
        <v>2169.36</v>
      </c>
      <c r="K725" s="21">
        <v>2229.2199999999998</v>
      </c>
      <c r="L725" s="21">
        <v>2026.33</v>
      </c>
      <c r="M725" s="21">
        <v>2000.7</v>
      </c>
      <c r="N725" s="21">
        <v>1999.55</v>
      </c>
      <c r="O725" s="21">
        <v>2128.92</v>
      </c>
      <c r="P725" s="21">
        <v>2216.7399999999998</v>
      </c>
      <c r="Q725" s="21">
        <v>4867.7</v>
      </c>
      <c r="R725" s="20">
        <v>114.38</v>
      </c>
      <c r="S725" s="20">
        <v>101.58</v>
      </c>
      <c r="T725" s="21">
        <v>117.18</v>
      </c>
      <c r="V725" s="1">
        <v>109.41</v>
      </c>
      <c r="W725" s="1">
        <v>121.97</v>
      </c>
      <c r="X725" s="1">
        <v>121.45</v>
      </c>
      <c r="Y725" s="1">
        <v>117.82</v>
      </c>
      <c r="Z725" s="1">
        <v>117.95</v>
      </c>
      <c r="AA725" s="1">
        <v>116.31</v>
      </c>
      <c r="AB725" s="1">
        <v>121.58</v>
      </c>
      <c r="AE725" s="1">
        <v>128.81</v>
      </c>
      <c r="AF725" s="1">
        <v>122.29</v>
      </c>
      <c r="AG725" s="1">
        <v>107.21</v>
      </c>
      <c r="AN725" s="1">
        <v>3257.94</v>
      </c>
      <c r="AP725" s="1">
        <v>3168.13</v>
      </c>
      <c r="AW725" s="1">
        <v>2950.27</v>
      </c>
      <c r="AX725" s="1">
        <v>113.66</v>
      </c>
      <c r="AZ725" s="1">
        <v>3185.38</v>
      </c>
      <c r="BA725" s="1">
        <v>114.14</v>
      </c>
      <c r="BB725" s="1">
        <v>129.36000000000001</v>
      </c>
      <c r="BC725" s="1">
        <v>124.03</v>
      </c>
      <c r="BD725" s="1">
        <v>123.86</v>
      </c>
      <c r="BE725" s="1">
        <v>120.07</v>
      </c>
      <c r="BF725" s="1">
        <v>116.65</v>
      </c>
      <c r="BG725" s="1">
        <v>131.71</v>
      </c>
      <c r="BH725" s="1">
        <v>119.55</v>
      </c>
      <c r="BI725" s="1">
        <v>124.22</v>
      </c>
      <c r="BJ725" s="1">
        <v>131.49</v>
      </c>
      <c r="BK725" s="1">
        <v>110.19</v>
      </c>
      <c r="BL725" s="1">
        <v>111.09</v>
      </c>
      <c r="BN725" s="1">
        <v>110.73</v>
      </c>
    </row>
    <row r="726" spans="1:66" x14ac:dyDescent="0.3">
      <c r="A726" s="2"/>
      <c r="C726" s="14" t="str">
        <f t="shared" si="12"/>
        <v>20236</v>
      </c>
      <c r="D726" s="3">
        <v>45083</v>
      </c>
      <c r="E726" s="21">
        <v>2264.7800000000002</v>
      </c>
      <c r="F726" s="21">
        <v>2256.5</v>
      </c>
      <c r="G726" s="21">
        <v>2277.02</v>
      </c>
      <c r="H726" s="21">
        <v>2135.6</v>
      </c>
      <c r="I726" s="21">
        <v>2209.21</v>
      </c>
      <c r="J726" s="21">
        <v>2180.15</v>
      </c>
      <c r="K726" s="21">
        <v>2229.2199999999998</v>
      </c>
      <c r="L726" s="21">
        <v>2115.67</v>
      </c>
      <c r="M726" s="21">
        <v>2000.7</v>
      </c>
      <c r="N726" s="21">
        <v>1982.4</v>
      </c>
      <c r="O726" s="21">
        <v>2127.0700000000002</v>
      </c>
      <c r="P726" s="21">
        <v>2216.7399999999998</v>
      </c>
      <c r="Q726" s="21">
        <v>4978.7299999999996</v>
      </c>
      <c r="R726" s="20">
        <v>115.05</v>
      </c>
      <c r="S726" s="20">
        <v>103.07</v>
      </c>
      <c r="T726" s="21">
        <v>117.38</v>
      </c>
      <c r="V726" s="1">
        <v>111.08</v>
      </c>
      <c r="W726" s="1">
        <v>121.97</v>
      </c>
      <c r="X726" s="1">
        <v>121.45</v>
      </c>
      <c r="Y726" s="1">
        <v>117.83</v>
      </c>
      <c r="Z726" s="1">
        <v>117.95</v>
      </c>
      <c r="AA726" s="1">
        <v>116.55</v>
      </c>
      <c r="AB726" s="1">
        <v>121.72</v>
      </c>
      <c r="AE726" s="1">
        <v>129.34</v>
      </c>
      <c r="AF726" s="1">
        <v>122.56</v>
      </c>
      <c r="AG726" s="1">
        <v>108.68</v>
      </c>
      <c r="AN726" s="1">
        <v>3398.75</v>
      </c>
      <c r="AP726" s="1">
        <v>3168.13</v>
      </c>
      <c r="AW726" s="1">
        <v>2950.27</v>
      </c>
      <c r="AX726" s="1">
        <v>113.86</v>
      </c>
      <c r="BA726" s="1">
        <v>114.13</v>
      </c>
      <c r="BB726" s="1">
        <v>128.86000000000001</v>
      </c>
      <c r="BC726" s="1">
        <v>124.36</v>
      </c>
      <c r="BD726" s="1">
        <v>123.74</v>
      </c>
      <c r="BE726" s="1">
        <v>121.87</v>
      </c>
      <c r="BF726" s="1">
        <v>117.29</v>
      </c>
      <c r="BG726" s="1">
        <v>132.04</v>
      </c>
      <c r="BH726" s="1">
        <v>119.05</v>
      </c>
      <c r="BI726" s="1">
        <v>123.98</v>
      </c>
      <c r="BJ726" s="1">
        <v>131.47999999999999</v>
      </c>
      <c r="BK726" s="1">
        <v>110.19</v>
      </c>
      <c r="BL726" s="1">
        <v>111.07</v>
      </c>
      <c r="BN726" s="1">
        <v>110.73</v>
      </c>
    </row>
    <row r="727" spans="1:66" x14ac:dyDescent="0.3">
      <c r="A727" s="2"/>
      <c r="C727" s="14" t="str">
        <f t="shared" si="12"/>
        <v>20236</v>
      </c>
      <c r="D727" s="3">
        <v>45082</v>
      </c>
      <c r="E727" s="21">
        <v>2264.7800000000002</v>
      </c>
      <c r="F727" s="21">
        <v>2260.1</v>
      </c>
      <c r="G727" s="21">
        <v>2277.0500000000002</v>
      </c>
      <c r="H727" s="21">
        <v>2196.71</v>
      </c>
      <c r="I727" s="21">
        <v>2221.08</v>
      </c>
      <c r="J727" s="21">
        <v>2176.9699999999998</v>
      </c>
      <c r="K727" s="21">
        <v>2214.89</v>
      </c>
      <c r="L727" s="21">
        <v>2115.67</v>
      </c>
      <c r="M727" s="21">
        <v>2024.45</v>
      </c>
      <c r="N727" s="21">
        <v>1998.36</v>
      </c>
      <c r="O727" s="21">
        <v>2138.89</v>
      </c>
      <c r="P727" s="21">
        <v>2230.04</v>
      </c>
      <c r="Q727" s="21">
        <v>4951.24</v>
      </c>
      <c r="R727" s="20">
        <v>115.05</v>
      </c>
      <c r="S727" s="20">
        <v>104.1</v>
      </c>
      <c r="T727" s="21">
        <v>117.54</v>
      </c>
      <c r="V727" s="1">
        <v>110.88</v>
      </c>
      <c r="W727" s="1">
        <v>121.97</v>
      </c>
      <c r="X727" s="1">
        <v>121.45</v>
      </c>
      <c r="Y727" s="1">
        <v>118.46</v>
      </c>
      <c r="Z727" s="1">
        <v>118.31</v>
      </c>
      <c r="AA727" s="1">
        <v>116.46</v>
      </c>
      <c r="AB727" s="1">
        <v>121.91</v>
      </c>
      <c r="AE727" s="1">
        <v>128.84</v>
      </c>
      <c r="AF727" s="1">
        <v>123.22</v>
      </c>
      <c r="AG727" s="1">
        <v>111.01</v>
      </c>
      <c r="AN727" s="1">
        <v>3398.75</v>
      </c>
      <c r="AP727" s="1">
        <v>3168.13</v>
      </c>
      <c r="AW727" s="1">
        <v>2950.27</v>
      </c>
      <c r="AX727" s="1">
        <v>113.9</v>
      </c>
      <c r="BA727" s="1">
        <v>114.51</v>
      </c>
      <c r="BB727" s="1">
        <v>128.88999999999999</v>
      </c>
      <c r="BC727" s="1">
        <v>124.95</v>
      </c>
      <c r="BD727" s="1">
        <v>124.38</v>
      </c>
      <c r="BE727" s="1">
        <v>121.87</v>
      </c>
      <c r="BF727" s="1">
        <v>120.4</v>
      </c>
      <c r="BG727" s="1">
        <v>130.86000000000001</v>
      </c>
      <c r="BH727" s="1">
        <v>119.05</v>
      </c>
      <c r="BI727" s="1">
        <v>123.98</v>
      </c>
      <c r="BJ727" s="1">
        <v>131.46</v>
      </c>
      <c r="BK727" s="1">
        <v>109.36</v>
      </c>
      <c r="BL727" s="1">
        <v>111.27</v>
      </c>
      <c r="BN727" s="1">
        <v>110.73</v>
      </c>
    </row>
    <row r="728" spans="1:66" x14ac:dyDescent="0.3">
      <c r="A728" s="2"/>
      <c r="C728" s="14" t="str">
        <f t="shared" si="12"/>
        <v>20236</v>
      </c>
      <c r="D728" s="3">
        <v>45079</v>
      </c>
      <c r="E728" s="21">
        <v>2283.21</v>
      </c>
      <c r="F728" s="21">
        <v>2288.86</v>
      </c>
      <c r="G728" s="21">
        <v>2299.94</v>
      </c>
      <c r="H728" s="21">
        <v>2202.52</v>
      </c>
      <c r="I728" s="21">
        <v>2244.81</v>
      </c>
      <c r="J728" s="21">
        <v>2187.12</v>
      </c>
      <c r="K728" s="21">
        <v>2262.36</v>
      </c>
      <c r="L728" s="21">
        <v>2120.61</v>
      </c>
      <c r="M728" s="21">
        <v>2024.45</v>
      </c>
      <c r="N728" s="21">
        <v>2041.08</v>
      </c>
      <c r="O728" s="21">
        <v>2147.4499999999998</v>
      </c>
      <c r="P728" s="21">
        <v>2263.19</v>
      </c>
      <c r="Q728" s="21">
        <v>4972.0200000000004</v>
      </c>
      <c r="R728" s="20">
        <v>115.88</v>
      </c>
      <c r="S728" s="20">
        <v>106.5</v>
      </c>
      <c r="T728" s="21">
        <v>118.05</v>
      </c>
      <c r="V728" s="1">
        <v>109.91</v>
      </c>
      <c r="W728" s="1">
        <v>123.14</v>
      </c>
      <c r="X728" s="1">
        <v>121.34</v>
      </c>
      <c r="Y728" s="1">
        <v>118.8</v>
      </c>
      <c r="Z728" s="1">
        <v>119.05</v>
      </c>
      <c r="AA728" s="1">
        <v>116.43</v>
      </c>
      <c r="AB728" s="1">
        <v>122.08</v>
      </c>
      <c r="AE728" s="1">
        <v>128.22</v>
      </c>
      <c r="AF728" s="1">
        <v>122.29</v>
      </c>
      <c r="AG728" s="1">
        <v>109.28</v>
      </c>
      <c r="AN728" s="1">
        <v>3763.81</v>
      </c>
      <c r="AP728" s="1">
        <v>3168.13</v>
      </c>
      <c r="AS728" s="1">
        <v>2548.31</v>
      </c>
      <c r="AT728" s="1">
        <v>3310.44</v>
      </c>
      <c r="AW728" s="1">
        <v>3229.47</v>
      </c>
      <c r="AX728" s="1">
        <v>115.88</v>
      </c>
      <c r="BA728" s="1">
        <v>115.88</v>
      </c>
      <c r="BB728" s="1">
        <v>128.49</v>
      </c>
      <c r="BC728" s="1">
        <v>126.62</v>
      </c>
      <c r="BD728" s="1">
        <v>124.53</v>
      </c>
      <c r="BE728" s="1">
        <v>121.87</v>
      </c>
      <c r="BF728" s="1">
        <v>117.8</v>
      </c>
      <c r="BG728" s="1">
        <v>132.68</v>
      </c>
      <c r="BH728" s="1">
        <v>119.3</v>
      </c>
      <c r="BI728" s="1">
        <v>123.98</v>
      </c>
      <c r="BJ728" s="1">
        <v>131.18</v>
      </c>
      <c r="BK728" s="1">
        <v>112.35</v>
      </c>
      <c r="BL728" s="1">
        <v>111.61</v>
      </c>
      <c r="BN728" s="1">
        <v>111.35</v>
      </c>
    </row>
    <row r="729" spans="1:66" x14ac:dyDescent="0.3">
      <c r="A729" s="2"/>
      <c r="C729" s="14" t="str">
        <f t="shared" si="12"/>
        <v>20236</v>
      </c>
      <c r="D729" s="3">
        <v>45078</v>
      </c>
      <c r="E729" s="21">
        <v>2263.36</v>
      </c>
      <c r="F729" s="21">
        <v>2282.5700000000002</v>
      </c>
      <c r="G729" s="21">
        <v>2282.63</v>
      </c>
      <c r="H729" s="21">
        <v>2200.0100000000002</v>
      </c>
      <c r="I729" s="21">
        <v>2254.6999999999998</v>
      </c>
      <c r="J729" s="21">
        <v>2191.33</v>
      </c>
      <c r="K729" s="21">
        <v>2262.36</v>
      </c>
      <c r="L729" s="21">
        <v>2214.92</v>
      </c>
      <c r="M729" s="21">
        <v>2024.45</v>
      </c>
      <c r="N729" s="21">
        <v>2046.55</v>
      </c>
      <c r="O729" s="21">
        <v>2142.02</v>
      </c>
      <c r="P729" s="21">
        <v>2263.19</v>
      </c>
      <c r="Q729" s="21">
        <v>4973.3500000000004</v>
      </c>
      <c r="R729" s="20">
        <v>114.05</v>
      </c>
      <c r="S729" s="20">
        <v>105.06</v>
      </c>
      <c r="T729" s="21">
        <v>117.55</v>
      </c>
      <c r="V729" s="1">
        <v>110.07</v>
      </c>
      <c r="W729" s="1">
        <v>122.98</v>
      </c>
      <c r="X729" s="1">
        <v>121.67</v>
      </c>
      <c r="Y729" s="1">
        <v>119.61</v>
      </c>
      <c r="Z729" s="1">
        <v>119.32</v>
      </c>
      <c r="AA729" s="1">
        <v>116.22</v>
      </c>
      <c r="AB729" s="1">
        <v>122.19</v>
      </c>
      <c r="AE729" s="1">
        <v>127.76</v>
      </c>
      <c r="AF729" s="1">
        <v>122.29</v>
      </c>
      <c r="AG729" s="1">
        <v>111.07</v>
      </c>
      <c r="AN729" s="1">
        <v>3763.81</v>
      </c>
      <c r="AP729" s="1">
        <v>2922.2</v>
      </c>
      <c r="AS729" s="1">
        <v>2548.31</v>
      </c>
      <c r="AT729" s="1">
        <v>3362.6</v>
      </c>
      <c r="AW729" s="1">
        <v>3229.47</v>
      </c>
      <c r="AX729" s="1">
        <v>116.42</v>
      </c>
      <c r="BA729" s="1">
        <v>115.87</v>
      </c>
      <c r="BB729" s="1">
        <v>127.77</v>
      </c>
      <c r="BC729" s="1">
        <v>126.66</v>
      </c>
      <c r="BD729" s="1">
        <v>124.38</v>
      </c>
      <c r="BE729" s="1">
        <v>122.47</v>
      </c>
      <c r="BF729" s="1">
        <v>121.4</v>
      </c>
      <c r="BG729" s="1">
        <v>132.9</v>
      </c>
      <c r="BH729" s="1">
        <v>119.3</v>
      </c>
      <c r="BI729" s="1">
        <v>123.98</v>
      </c>
      <c r="BJ729" s="1">
        <v>130.93</v>
      </c>
      <c r="BK729" s="1">
        <v>112.35</v>
      </c>
      <c r="BL729" s="1">
        <v>111.34</v>
      </c>
      <c r="BN729" s="1">
        <v>110.73</v>
      </c>
    </row>
    <row r="730" spans="1:66" x14ac:dyDescent="0.3">
      <c r="A730" s="2"/>
      <c r="C730" s="14" t="str">
        <f t="shared" si="12"/>
        <v>20235</v>
      </c>
      <c r="D730" s="3">
        <v>45077</v>
      </c>
      <c r="E730" s="21">
        <v>2262.67</v>
      </c>
      <c r="F730" s="21">
        <v>2281.41</v>
      </c>
      <c r="G730" s="21">
        <v>2263.44</v>
      </c>
      <c r="H730" s="21">
        <v>2136.69</v>
      </c>
      <c r="I730" s="21">
        <v>2253.5500000000002</v>
      </c>
      <c r="J730" s="21">
        <v>2173.75</v>
      </c>
      <c r="K730" s="21">
        <v>2261.59</v>
      </c>
      <c r="L730" s="21">
        <v>2214.09</v>
      </c>
      <c r="M730" s="21">
        <v>2014.74</v>
      </c>
      <c r="N730" s="21">
        <v>2060.2199999999998</v>
      </c>
      <c r="O730" s="21">
        <v>2147.27</v>
      </c>
      <c r="P730" s="21">
        <v>2259.39</v>
      </c>
      <c r="Q730" s="21">
        <v>4972.8599999999997</v>
      </c>
      <c r="R730" s="20">
        <v>112.13</v>
      </c>
      <c r="S730" s="20">
        <v>105.06</v>
      </c>
      <c r="T730" s="21">
        <v>117.8</v>
      </c>
      <c r="V730" s="1">
        <v>110.08</v>
      </c>
      <c r="W730" s="1">
        <v>122.72</v>
      </c>
      <c r="X730" s="1">
        <v>121</v>
      </c>
      <c r="Y730" s="1">
        <v>118.23</v>
      </c>
      <c r="Z730" s="1">
        <v>119.04</v>
      </c>
      <c r="AA730" s="1">
        <v>115.54</v>
      </c>
      <c r="AB730" s="1">
        <v>121.57</v>
      </c>
      <c r="AE730" s="1">
        <v>127.82</v>
      </c>
      <c r="AF730" s="1">
        <v>122.36</v>
      </c>
      <c r="AG730" s="1">
        <v>111.02</v>
      </c>
      <c r="AP730" s="1">
        <v>3024.5</v>
      </c>
      <c r="AT730" s="1">
        <v>3364.31</v>
      </c>
      <c r="AW730" s="1">
        <v>3231.11</v>
      </c>
      <c r="AX730" s="1">
        <v>115.3</v>
      </c>
      <c r="BA730" s="1">
        <v>116.89</v>
      </c>
      <c r="BB730" s="1">
        <v>129.08000000000001</v>
      </c>
      <c r="BC730" s="1">
        <v>127.21</v>
      </c>
      <c r="BD730" s="1">
        <v>124.57</v>
      </c>
      <c r="BE730" s="1">
        <v>121.26</v>
      </c>
      <c r="BF730" s="1">
        <v>120.71</v>
      </c>
      <c r="BG730" s="1">
        <v>132.38999999999999</v>
      </c>
      <c r="BH730" s="1">
        <v>119.06</v>
      </c>
      <c r="BI730" s="1">
        <v>123.36</v>
      </c>
      <c r="BJ730" s="1">
        <v>129.35</v>
      </c>
      <c r="BK730" s="1">
        <v>112.66</v>
      </c>
      <c r="BL730" s="1">
        <v>111.56</v>
      </c>
      <c r="BN730" s="1">
        <v>111.68</v>
      </c>
    </row>
    <row r="731" spans="1:66" x14ac:dyDescent="0.3">
      <c r="A731" s="2"/>
      <c r="C731" s="14" t="str">
        <f t="shared" si="12"/>
        <v>20235</v>
      </c>
      <c r="D731" s="3">
        <v>45076</v>
      </c>
      <c r="E731" s="21">
        <v>2271.23</v>
      </c>
      <c r="F731" s="21">
        <v>2316.56</v>
      </c>
      <c r="G731" s="21">
        <v>2279.12</v>
      </c>
      <c r="H731" s="21">
        <v>2212.67</v>
      </c>
      <c r="I731" s="21">
        <v>2261.46</v>
      </c>
      <c r="J731" s="21">
        <v>2182.85</v>
      </c>
      <c r="K731" s="21">
        <v>2261.59</v>
      </c>
      <c r="L731" s="21">
        <v>2214.09</v>
      </c>
      <c r="M731" s="21">
        <v>2014.74</v>
      </c>
      <c r="N731" s="21">
        <v>2047.66</v>
      </c>
      <c r="O731" s="21">
        <v>2154.41</v>
      </c>
      <c r="P731" s="21">
        <v>2259.39</v>
      </c>
      <c r="Q731" s="21">
        <v>4965.79</v>
      </c>
      <c r="R731" s="20">
        <v>116.53</v>
      </c>
      <c r="S731" s="20">
        <v>105.91</v>
      </c>
      <c r="T731" s="21">
        <v>119.25</v>
      </c>
      <c r="V731" s="1">
        <v>111.96</v>
      </c>
      <c r="W731" s="1">
        <v>125.06</v>
      </c>
      <c r="X731" s="1">
        <v>123.28</v>
      </c>
      <c r="Y731" s="1">
        <v>120.6</v>
      </c>
      <c r="Z731" s="1">
        <v>121.04</v>
      </c>
      <c r="AA731" s="1">
        <v>117.92</v>
      </c>
      <c r="AB731" s="1">
        <v>123.76</v>
      </c>
      <c r="AE731" s="1">
        <v>129.86000000000001</v>
      </c>
      <c r="AF731" s="1">
        <v>127.08</v>
      </c>
      <c r="AG731" s="1">
        <v>110.86</v>
      </c>
      <c r="AP731" s="1">
        <v>3024.5</v>
      </c>
      <c r="AT731" s="1">
        <v>3364.31</v>
      </c>
      <c r="AW731" s="1">
        <v>3231.11</v>
      </c>
      <c r="AX731" s="1">
        <v>115.72</v>
      </c>
      <c r="BA731" s="1">
        <v>115.84</v>
      </c>
      <c r="BB731" s="1">
        <v>130.59</v>
      </c>
      <c r="BC731" s="1">
        <v>128.33000000000001</v>
      </c>
      <c r="BD731" s="1">
        <v>126.65</v>
      </c>
      <c r="BE731" s="1">
        <v>123.48</v>
      </c>
      <c r="BF731" s="1">
        <v>119.23</v>
      </c>
      <c r="BG731" s="1">
        <v>132.18</v>
      </c>
      <c r="BH731" s="1">
        <v>119.06</v>
      </c>
      <c r="BI731" s="1">
        <v>124.16</v>
      </c>
      <c r="BJ731" s="1">
        <v>131.46</v>
      </c>
      <c r="BK731" s="1">
        <v>113.66</v>
      </c>
      <c r="BL731" s="1">
        <v>112.81</v>
      </c>
      <c r="BN731" s="1">
        <v>112.19</v>
      </c>
    </row>
    <row r="732" spans="1:66" x14ac:dyDescent="0.3">
      <c r="A732" s="2"/>
      <c r="C732" s="14" t="str">
        <f t="shared" si="12"/>
        <v>20235</v>
      </c>
      <c r="D732" s="3">
        <v>45075</v>
      </c>
      <c r="E732" s="21">
        <v>2289.6</v>
      </c>
      <c r="F732" s="21">
        <v>2309.2600000000002</v>
      </c>
      <c r="G732" s="21">
        <v>2278.9699999999998</v>
      </c>
      <c r="H732" s="21">
        <v>2232.56</v>
      </c>
      <c r="I732" s="21">
        <v>2269.37</v>
      </c>
      <c r="J732" s="21">
        <v>2217.6799999999998</v>
      </c>
      <c r="K732" s="21">
        <v>2270.29</v>
      </c>
      <c r="L732" s="21">
        <v>2223.9699999999998</v>
      </c>
      <c r="M732" s="21">
        <v>2000.05</v>
      </c>
      <c r="N732" s="21">
        <v>2038.86</v>
      </c>
      <c r="O732" s="21">
        <v>2185.66</v>
      </c>
      <c r="P732" s="21">
        <v>2282.66</v>
      </c>
      <c r="Q732" s="21">
        <v>5130</v>
      </c>
      <c r="R732" s="20">
        <v>117.36</v>
      </c>
      <c r="S732" s="20">
        <v>104.41</v>
      </c>
      <c r="T732" s="21">
        <v>120.88</v>
      </c>
      <c r="V732" s="1">
        <v>112.27</v>
      </c>
      <c r="W732" s="1">
        <v>125.56</v>
      </c>
      <c r="X732" s="1">
        <v>123.2</v>
      </c>
      <c r="Y732" s="1">
        <v>121.78</v>
      </c>
      <c r="Z732" s="1">
        <v>121.86</v>
      </c>
      <c r="AA732" s="1">
        <v>118.02</v>
      </c>
      <c r="AB732" s="1">
        <v>124.07</v>
      </c>
      <c r="AE732" s="1">
        <v>130.43</v>
      </c>
      <c r="AF732" s="1">
        <v>126.71</v>
      </c>
      <c r="AG732" s="1">
        <v>111.1</v>
      </c>
      <c r="AN732" s="1">
        <v>3279.07</v>
      </c>
      <c r="AP732" s="1">
        <v>3024.5</v>
      </c>
      <c r="AT732" s="1">
        <v>3364.31</v>
      </c>
      <c r="AW732" s="1">
        <v>3397.58</v>
      </c>
      <c r="AX732" s="1">
        <v>116.56</v>
      </c>
      <c r="BA732" s="1">
        <v>115.97</v>
      </c>
      <c r="BB732" s="1">
        <v>131.54</v>
      </c>
      <c r="BC732" s="1">
        <v>128.75</v>
      </c>
      <c r="BD732" s="1">
        <v>128.07</v>
      </c>
      <c r="BE732" s="1">
        <v>123.85</v>
      </c>
      <c r="BF732" s="1">
        <v>121.39</v>
      </c>
      <c r="BG732" s="1">
        <v>132.51</v>
      </c>
      <c r="BH732" s="1">
        <v>115.15</v>
      </c>
      <c r="BI732" s="1">
        <v>124.16</v>
      </c>
      <c r="BJ732" s="1">
        <v>131.46</v>
      </c>
      <c r="BK732" s="1">
        <v>114.66</v>
      </c>
      <c r="BL732" s="1">
        <v>114.56</v>
      </c>
      <c r="BN732" s="1">
        <v>114.04</v>
      </c>
    </row>
    <row r="733" spans="1:66" x14ac:dyDescent="0.3">
      <c r="A733" s="2"/>
      <c r="C733" s="14" t="str">
        <f t="shared" si="12"/>
        <v>20235</v>
      </c>
      <c r="D733" s="3">
        <v>45072</v>
      </c>
      <c r="E733" s="21">
        <v>2289.6</v>
      </c>
      <c r="F733" s="21">
        <v>2320.1999999999998</v>
      </c>
      <c r="G733" s="21">
        <v>2268.38</v>
      </c>
      <c r="H733" s="21">
        <v>2217.88</v>
      </c>
      <c r="I733" s="21">
        <v>2269.37</v>
      </c>
      <c r="J733" s="21">
        <v>2223.98</v>
      </c>
      <c r="K733" s="21">
        <v>2250.58</v>
      </c>
      <c r="L733" s="21">
        <v>2223.9699999999998</v>
      </c>
      <c r="M733" s="21">
        <v>2000.05</v>
      </c>
      <c r="N733" s="21">
        <v>2080.96</v>
      </c>
      <c r="O733" s="21">
        <v>2186.67</v>
      </c>
      <c r="P733" s="21">
        <v>2282.66</v>
      </c>
      <c r="Q733" s="21">
        <v>5132.3999999999996</v>
      </c>
      <c r="R733" s="20">
        <v>117.36</v>
      </c>
      <c r="S733" s="20">
        <v>104.05</v>
      </c>
      <c r="T733" s="21">
        <v>120.73</v>
      </c>
      <c r="V733" s="1">
        <v>112.94</v>
      </c>
      <c r="W733" s="1">
        <v>124.97</v>
      </c>
      <c r="X733" s="1">
        <v>122.18</v>
      </c>
      <c r="Y733" s="1">
        <v>122.47</v>
      </c>
      <c r="Z733" s="1">
        <v>121.95</v>
      </c>
      <c r="AA733" s="1">
        <v>118.99</v>
      </c>
      <c r="AB733" s="1">
        <v>122.39</v>
      </c>
      <c r="AE733" s="1">
        <v>130.36000000000001</v>
      </c>
      <c r="AF733" s="1">
        <v>126.61</v>
      </c>
      <c r="AG733" s="1">
        <v>110.09</v>
      </c>
      <c r="AN733" s="1">
        <v>3279.07</v>
      </c>
      <c r="AP733" s="1">
        <v>3024.5</v>
      </c>
      <c r="AT733" s="1">
        <v>3520.88</v>
      </c>
      <c r="AW733" s="1">
        <v>2819.4</v>
      </c>
      <c r="AX733" s="1">
        <v>117.01</v>
      </c>
      <c r="BA733" s="1">
        <v>117.38</v>
      </c>
      <c r="BB733" s="1">
        <v>131.29</v>
      </c>
      <c r="BC733" s="1">
        <v>128.77000000000001</v>
      </c>
      <c r="BD733" s="1">
        <v>127.85</v>
      </c>
      <c r="BE733" s="1">
        <v>123.85</v>
      </c>
      <c r="BF733" s="1">
        <v>121.35</v>
      </c>
      <c r="BG733" s="1">
        <v>132.32</v>
      </c>
      <c r="BH733" s="1">
        <v>117.28</v>
      </c>
      <c r="BI733" s="1">
        <v>124.16</v>
      </c>
      <c r="BJ733" s="1">
        <v>131.46</v>
      </c>
      <c r="BK733" s="1">
        <v>114.32</v>
      </c>
      <c r="BL733" s="1">
        <v>114.31</v>
      </c>
      <c r="BN733" s="1">
        <v>113.67</v>
      </c>
    </row>
    <row r="734" spans="1:66" x14ac:dyDescent="0.3">
      <c r="A734" s="2"/>
      <c r="C734" s="14" t="str">
        <f t="shared" si="12"/>
        <v>20235</v>
      </c>
      <c r="D734" s="3">
        <v>45071</v>
      </c>
      <c r="E734" s="21">
        <v>2275.1799999999998</v>
      </c>
      <c r="F734" s="21">
        <v>2322.7399999999998</v>
      </c>
      <c r="G734" s="21">
        <v>2289</v>
      </c>
      <c r="H734" s="21">
        <v>2224.67</v>
      </c>
      <c r="I734" s="21">
        <v>2269.37</v>
      </c>
      <c r="J734" s="21">
        <v>2216.66</v>
      </c>
      <c r="K734" s="21">
        <v>2263.0300000000002</v>
      </c>
      <c r="L734" s="21">
        <v>2214.0500000000002</v>
      </c>
      <c r="M734" s="21">
        <v>2000.05</v>
      </c>
      <c r="N734" s="21">
        <v>2063.29</v>
      </c>
      <c r="O734" s="21">
        <v>2183.33</v>
      </c>
      <c r="P734" s="21">
        <v>2266.37</v>
      </c>
      <c r="Q734" s="21">
        <v>4940.5</v>
      </c>
      <c r="R734" s="20">
        <v>116.7</v>
      </c>
      <c r="S734" s="20">
        <v>104.15</v>
      </c>
      <c r="T734" s="21">
        <v>120.24</v>
      </c>
      <c r="V734" s="1">
        <v>112.09</v>
      </c>
      <c r="W734" s="1">
        <v>123.77</v>
      </c>
      <c r="X734" s="1">
        <v>120.55</v>
      </c>
      <c r="Y734" s="1">
        <v>120.8</v>
      </c>
      <c r="Z734" s="1">
        <v>121.25</v>
      </c>
      <c r="AA734" s="1">
        <v>118.18</v>
      </c>
      <c r="AB734" s="1">
        <v>120.89</v>
      </c>
      <c r="AE734" s="1">
        <v>128.99</v>
      </c>
      <c r="AF734" s="1">
        <v>123.7</v>
      </c>
      <c r="AG734" s="1">
        <v>109.72</v>
      </c>
      <c r="AN734" s="1">
        <v>3279.07</v>
      </c>
      <c r="AP734" s="1">
        <v>3024.5</v>
      </c>
      <c r="AW734" s="1">
        <v>2819.4</v>
      </c>
      <c r="AX734" s="1">
        <v>116.33</v>
      </c>
      <c r="BA734" s="1">
        <v>117.37</v>
      </c>
      <c r="BB734" s="1">
        <v>130.30000000000001</v>
      </c>
      <c r="BC734" s="1">
        <v>127.57</v>
      </c>
      <c r="BD734" s="1">
        <v>125.64</v>
      </c>
      <c r="BE734" s="1">
        <v>122.86</v>
      </c>
      <c r="BF734" s="1">
        <v>121.34</v>
      </c>
      <c r="BG734" s="1">
        <v>131.99</v>
      </c>
      <c r="BH734" s="1">
        <v>117.28</v>
      </c>
      <c r="BI734" s="1">
        <v>123.56</v>
      </c>
      <c r="BJ734" s="1">
        <v>131.03</v>
      </c>
      <c r="BK734" s="1">
        <v>114.33</v>
      </c>
      <c r="BL734" s="1">
        <v>113.56</v>
      </c>
      <c r="BN734" s="1">
        <v>113.18</v>
      </c>
    </row>
    <row r="735" spans="1:66" x14ac:dyDescent="0.3">
      <c r="A735" s="2"/>
      <c r="C735" s="14" t="str">
        <f t="shared" si="12"/>
        <v>20235</v>
      </c>
      <c r="D735" s="3">
        <v>45070</v>
      </c>
      <c r="E735" s="21">
        <v>2252.6</v>
      </c>
      <c r="F735" s="21">
        <v>2312.86</v>
      </c>
      <c r="G735" s="21">
        <v>2294.23</v>
      </c>
      <c r="H735" s="21">
        <v>2239.5500000000002</v>
      </c>
      <c r="I735" s="21">
        <v>2269.37</v>
      </c>
      <c r="J735" s="21">
        <v>2217.2600000000002</v>
      </c>
      <c r="K735" s="21">
        <v>2263.0300000000002</v>
      </c>
      <c r="L735" s="21">
        <v>2223.9699999999998</v>
      </c>
      <c r="M735" s="21">
        <v>2072.23</v>
      </c>
      <c r="N735" s="21">
        <v>2085.75</v>
      </c>
      <c r="O735" s="21">
        <v>2195</v>
      </c>
      <c r="P735" s="21">
        <v>2282.66</v>
      </c>
      <c r="Q735" s="21">
        <v>5058.8999999999996</v>
      </c>
      <c r="R735" s="20">
        <v>116.37</v>
      </c>
      <c r="S735" s="20">
        <v>103.94</v>
      </c>
      <c r="T735" s="21">
        <v>120.66</v>
      </c>
      <c r="V735" s="1">
        <v>112.09</v>
      </c>
      <c r="W735" s="1">
        <v>124.37</v>
      </c>
      <c r="X735" s="1">
        <v>120.55</v>
      </c>
      <c r="Y735" s="1">
        <v>120.66</v>
      </c>
      <c r="Z735" s="1">
        <v>121.16</v>
      </c>
      <c r="AA735" s="1">
        <v>118.07</v>
      </c>
      <c r="AB735" s="1">
        <v>120.77</v>
      </c>
      <c r="AE735" s="1">
        <v>129</v>
      </c>
      <c r="AF735" s="1">
        <v>123.7</v>
      </c>
      <c r="AG735" s="1">
        <v>108.86</v>
      </c>
      <c r="AN735" s="1">
        <v>3279.07</v>
      </c>
      <c r="AW735" s="1">
        <v>2819.4</v>
      </c>
      <c r="AX735" s="1">
        <v>116.31</v>
      </c>
      <c r="BA735" s="1">
        <v>117.68</v>
      </c>
      <c r="BB735" s="1">
        <v>130.54</v>
      </c>
      <c r="BC735" s="1">
        <v>126.57</v>
      </c>
      <c r="BD735" s="1">
        <v>124.75</v>
      </c>
      <c r="BE735" s="1">
        <v>122.36</v>
      </c>
      <c r="BF735" s="1">
        <v>119.49</v>
      </c>
      <c r="BG735" s="1">
        <v>131.34</v>
      </c>
      <c r="BH735" s="1">
        <v>126.35</v>
      </c>
      <c r="BI735" s="1">
        <v>123.56</v>
      </c>
      <c r="BJ735" s="1">
        <v>131.03</v>
      </c>
      <c r="BK735" s="1">
        <v>114.33</v>
      </c>
      <c r="BL735" s="1">
        <v>113.56</v>
      </c>
      <c r="BN735" s="1">
        <v>113.18</v>
      </c>
    </row>
    <row r="736" spans="1:66" x14ac:dyDescent="0.3">
      <c r="A736" s="2"/>
      <c r="C736" s="14" t="str">
        <f t="shared" si="12"/>
        <v>20235</v>
      </c>
      <c r="D736" s="3">
        <v>45069</v>
      </c>
      <c r="E736" s="21">
        <v>2303.86</v>
      </c>
      <c r="F736" s="21">
        <v>2313.75</v>
      </c>
      <c r="G736" s="21">
        <v>2306.3000000000002</v>
      </c>
      <c r="H736" s="21">
        <v>2286.75</v>
      </c>
      <c r="I736" s="21">
        <v>2269.37</v>
      </c>
      <c r="J736" s="21">
        <v>2220.35</v>
      </c>
      <c r="K736" s="21">
        <v>2263.0300000000002</v>
      </c>
      <c r="L736" s="21">
        <v>2230.56</v>
      </c>
      <c r="M736" s="21">
        <v>2054.11</v>
      </c>
      <c r="N736" s="21">
        <v>2132.86</v>
      </c>
      <c r="O736" s="21">
        <v>2207.6999999999998</v>
      </c>
      <c r="P736" s="21">
        <v>2276.0100000000002</v>
      </c>
      <c r="Q736" s="21">
        <v>5092.43</v>
      </c>
      <c r="R736" s="20">
        <v>116.37</v>
      </c>
      <c r="S736" s="20">
        <v>106.95</v>
      </c>
      <c r="T736" s="21">
        <v>120.95</v>
      </c>
      <c r="V736" s="1">
        <v>112.09</v>
      </c>
      <c r="W736" s="1">
        <v>124.37</v>
      </c>
      <c r="X736" s="1">
        <v>121.44</v>
      </c>
      <c r="Y736" s="1">
        <v>121.48</v>
      </c>
      <c r="Z736" s="1">
        <v>122.07</v>
      </c>
      <c r="AA736" s="1">
        <v>117.92</v>
      </c>
      <c r="AB736" s="1">
        <v>121.14</v>
      </c>
      <c r="AE736" s="1">
        <v>129.80000000000001</v>
      </c>
      <c r="AF736" s="1">
        <v>124.44</v>
      </c>
      <c r="AG736" s="1">
        <v>109.43</v>
      </c>
      <c r="AN736" s="1">
        <v>3279.07</v>
      </c>
      <c r="AV736" s="1">
        <v>30</v>
      </c>
      <c r="AW736" s="1">
        <v>2919.94</v>
      </c>
      <c r="AX736" s="1">
        <v>115.97</v>
      </c>
      <c r="BA736" s="1">
        <v>117.41</v>
      </c>
      <c r="BB736" s="1">
        <v>130.86000000000001</v>
      </c>
      <c r="BC736" s="1">
        <v>126.89</v>
      </c>
      <c r="BD736" s="1">
        <v>126.22</v>
      </c>
      <c r="BE736" s="1">
        <v>122.77</v>
      </c>
      <c r="BF736" s="1">
        <v>120.91</v>
      </c>
      <c r="BG736" s="1">
        <v>130.86000000000001</v>
      </c>
      <c r="BH736" s="1">
        <v>115.95</v>
      </c>
      <c r="BI736" s="1">
        <v>123.56</v>
      </c>
      <c r="BJ736" s="1">
        <v>132.72999999999999</v>
      </c>
      <c r="BK736" s="1">
        <v>114.32</v>
      </c>
      <c r="BL736" s="1">
        <v>114.06</v>
      </c>
      <c r="BN736" s="1">
        <v>113.67</v>
      </c>
    </row>
    <row r="737" spans="1:66" x14ac:dyDescent="0.3">
      <c r="A737" s="2"/>
      <c r="C737" s="14" t="str">
        <f t="shared" si="12"/>
        <v>20235</v>
      </c>
      <c r="D737" s="3">
        <v>45068</v>
      </c>
      <c r="E737" s="21">
        <v>2303.86</v>
      </c>
      <c r="F737" s="21">
        <v>2322.7399999999998</v>
      </c>
      <c r="G737" s="21">
        <v>2331.15</v>
      </c>
      <c r="H737" s="21">
        <v>2320.37</v>
      </c>
      <c r="I737" s="21">
        <v>2229.83</v>
      </c>
      <c r="J737" s="21">
        <v>2193.86</v>
      </c>
      <c r="K737" s="21">
        <v>2263.0300000000002</v>
      </c>
      <c r="L737" s="21">
        <v>2247.11</v>
      </c>
      <c r="M737" s="21">
        <v>2207.33</v>
      </c>
      <c r="N737" s="21">
        <v>2139.77</v>
      </c>
      <c r="O737" s="21">
        <v>2209.13</v>
      </c>
      <c r="P737" s="21">
        <v>2282.66</v>
      </c>
      <c r="Q737" s="21">
        <v>5225.38</v>
      </c>
      <c r="R737" s="20">
        <v>116.37</v>
      </c>
      <c r="S737" s="20">
        <v>108.22</v>
      </c>
      <c r="T737" s="21">
        <v>121.15</v>
      </c>
      <c r="V737" s="1">
        <v>112.44</v>
      </c>
      <c r="W737" s="1">
        <v>123.97</v>
      </c>
      <c r="X737" s="1">
        <v>121.08</v>
      </c>
      <c r="Y737" s="1">
        <v>121.66</v>
      </c>
      <c r="Z737" s="1">
        <v>122.51</v>
      </c>
      <c r="AA737" s="1">
        <v>117.77</v>
      </c>
      <c r="AB737" s="1">
        <v>121.79</v>
      </c>
      <c r="AE737" s="1">
        <v>129.36000000000001</v>
      </c>
      <c r="AF737" s="1">
        <v>122.27</v>
      </c>
      <c r="AG737" s="1">
        <v>110.04</v>
      </c>
      <c r="AV737" s="1">
        <v>30</v>
      </c>
      <c r="AW737" s="1">
        <v>2919.94</v>
      </c>
      <c r="AX737" s="1">
        <v>116.43</v>
      </c>
      <c r="BA737" s="1">
        <v>118.18</v>
      </c>
      <c r="BB737" s="1">
        <v>130.28</v>
      </c>
      <c r="BC737" s="1">
        <v>126.65</v>
      </c>
      <c r="BD737" s="1">
        <v>125.06</v>
      </c>
      <c r="BE737" s="1">
        <v>122.52</v>
      </c>
      <c r="BF737" s="1">
        <v>120.91</v>
      </c>
      <c r="BG737" s="1">
        <v>131.52000000000001</v>
      </c>
      <c r="BH737" s="1">
        <v>115.95</v>
      </c>
      <c r="BI737" s="1">
        <v>123.56</v>
      </c>
      <c r="BJ737" s="1">
        <v>132.72999999999999</v>
      </c>
      <c r="BK737" s="1">
        <v>114.66</v>
      </c>
      <c r="BL737" s="1">
        <v>114.68</v>
      </c>
      <c r="BN737" s="1">
        <v>114.3</v>
      </c>
    </row>
    <row r="738" spans="1:66" x14ac:dyDescent="0.3">
      <c r="A738" s="2"/>
      <c r="C738" s="14" t="str">
        <f t="shared" si="12"/>
        <v>20235</v>
      </c>
      <c r="D738" s="3">
        <v>45065</v>
      </c>
      <c r="E738" s="21">
        <v>2328.64</v>
      </c>
      <c r="F738" s="21">
        <v>2322.7399999999998</v>
      </c>
      <c r="G738" s="21">
        <v>2338.5700000000002</v>
      </c>
      <c r="H738" s="21">
        <v>2320.8200000000002</v>
      </c>
      <c r="I738" s="21">
        <v>2221.92</v>
      </c>
      <c r="J738" s="21">
        <v>2212.3200000000002</v>
      </c>
      <c r="K738" s="21">
        <v>2283.36</v>
      </c>
      <c r="L738" s="21">
        <v>2273.54</v>
      </c>
      <c r="M738" s="21">
        <v>2232.46</v>
      </c>
      <c r="N738" s="21">
        <v>2165.1999999999998</v>
      </c>
      <c r="O738" s="21">
        <v>2202</v>
      </c>
      <c r="P738" s="21">
        <v>2303.66</v>
      </c>
      <c r="Q738" s="21">
        <v>5111.1499999999996</v>
      </c>
      <c r="R738" s="20">
        <v>116.37</v>
      </c>
      <c r="S738" s="20">
        <v>104</v>
      </c>
      <c r="T738" s="21">
        <v>120.32</v>
      </c>
      <c r="V738" s="1">
        <v>112.28</v>
      </c>
      <c r="W738" s="1">
        <v>124.97</v>
      </c>
      <c r="X738" s="1">
        <v>121.11</v>
      </c>
      <c r="Y738" s="1">
        <v>122.73</v>
      </c>
      <c r="Z738" s="1">
        <v>122.59</v>
      </c>
      <c r="AA738" s="1">
        <v>118.43</v>
      </c>
      <c r="AB738" s="1">
        <v>122.14</v>
      </c>
      <c r="AE738" s="1">
        <v>130.71</v>
      </c>
      <c r="AF738" s="1">
        <v>123.25</v>
      </c>
      <c r="AG738" s="1">
        <v>110.06</v>
      </c>
      <c r="AV738" s="1">
        <v>30</v>
      </c>
      <c r="AW738" s="1">
        <v>2957.74</v>
      </c>
      <c r="AX738" s="1">
        <v>118.72</v>
      </c>
      <c r="AZ738" s="1">
        <v>3642.29</v>
      </c>
      <c r="BA738" s="1">
        <v>117.83</v>
      </c>
      <c r="BB738" s="1">
        <v>130.69999999999999</v>
      </c>
      <c r="BC738" s="1">
        <v>127.07</v>
      </c>
      <c r="BD738" s="1">
        <v>126.12</v>
      </c>
      <c r="BE738" s="1">
        <v>122.02</v>
      </c>
      <c r="BF738" s="1">
        <v>120.13</v>
      </c>
      <c r="BG738" s="1">
        <v>131.28</v>
      </c>
      <c r="BH738" s="1">
        <v>126.1</v>
      </c>
      <c r="BI738" s="1">
        <v>123.56</v>
      </c>
      <c r="BJ738" s="1">
        <v>133.1</v>
      </c>
      <c r="BK738" s="1">
        <v>114.42</v>
      </c>
      <c r="BL738" s="1">
        <v>114.92</v>
      </c>
      <c r="BN738" s="1">
        <v>114.05</v>
      </c>
    </row>
    <row r="739" spans="1:66" x14ac:dyDescent="0.3">
      <c r="A739" s="2"/>
      <c r="C739" s="14" t="str">
        <f t="shared" si="12"/>
        <v>20235</v>
      </c>
      <c r="D739" s="3">
        <v>45064</v>
      </c>
      <c r="E739" s="21">
        <v>2356.56</v>
      </c>
      <c r="F739" s="21">
        <v>2322.7399999999998</v>
      </c>
      <c r="G739" s="21">
        <v>2345.98</v>
      </c>
      <c r="H739" s="21">
        <v>2234.7199999999998</v>
      </c>
      <c r="I739" s="21">
        <v>2231.81</v>
      </c>
      <c r="J739" s="21">
        <v>2230.5100000000002</v>
      </c>
      <c r="K739" s="21">
        <v>2271.46</v>
      </c>
      <c r="L739" s="21">
        <v>2253.6799999999998</v>
      </c>
      <c r="M739" s="21">
        <v>2232.46</v>
      </c>
      <c r="N739" s="21">
        <v>2194.12</v>
      </c>
      <c r="O739" s="21">
        <v>2215</v>
      </c>
      <c r="P739" s="21">
        <v>2282.66</v>
      </c>
      <c r="Q739" s="21">
        <v>5114.13</v>
      </c>
      <c r="R739" s="20">
        <v>116.87</v>
      </c>
      <c r="S739" s="20">
        <v>104</v>
      </c>
      <c r="T739" s="21">
        <v>120.53</v>
      </c>
      <c r="V739" s="1">
        <v>111.6</v>
      </c>
      <c r="W739" s="1">
        <v>124.37</v>
      </c>
      <c r="X739" s="1">
        <v>121.31</v>
      </c>
      <c r="Y739" s="1">
        <v>122.07</v>
      </c>
      <c r="Z739" s="1">
        <v>123.03</v>
      </c>
      <c r="AA739" s="1">
        <v>118.29</v>
      </c>
      <c r="AB739" s="1">
        <v>121.3</v>
      </c>
      <c r="AE739" s="1">
        <v>129.94</v>
      </c>
      <c r="AF739" s="1">
        <v>123.38</v>
      </c>
      <c r="AG739" s="1">
        <v>110.4</v>
      </c>
      <c r="AT739" s="1">
        <v>3315.49</v>
      </c>
      <c r="AV739" s="1">
        <v>30</v>
      </c>
      <c r="AW739" s="1">
        <v>2957.74</v>
      </c>
      <c r="AX739" s="1">
        <v>118.03</v>
      </c>
      <c r="AZ739" s="1">
        <v>3642.29</v>
      </c>
      <c r="BA739" s="1">
        <v>118.65</v>
      </c>
      <c r="BB739" s="1">
        <v>130.11000000000001</v>
      </c>
      <c r="BC739" s="1">
        <v>127.27</v>
      </c>
      <c r="BD739" s="1">
        <v>124.88</v>
      </c>
      <c r="BE739" s="1">
        <v>121.74</v>
      </c>
      <c r="BF739" s="1">
        <v>121.06</v>
      </c>
      <c r="BG739" s="1">
        <v>131.1</v>
      </c>
      <c r="BH739" s="1">
        <v>123.36</v>
      </c>
      <c r="BI739" s="1">
        <v>124.16</v>
      </c>
      <c r="BJ739" s="1">
        <v>134.04</v>
      </c>
      <c r="BK739" s="1">
        <v>113.32</v>
      </c>
      <c r="BL739" s="1">
        <v>115.32</v>
      </c>
      <c r="BN739" s="1">
        <v>114.54</v>
      </c>
    </row>
    <row r="740" spans="1:66" x14ac:dyDescent="0.3">
      <c r="A740" s="2"/>
      <c r="C740" s="14" t="str">
        <f t="shared" si="12"/>
        <v>20235</v>
      </c>
      <c r="D740" s="3">
        <v>45063</v>
      </c>
      <c r="E740" s="21">
        <v>2374.41</v>
      </c>
      <c r="F740" s="21">
        <v>2322.7399999999998</v>
      </c>
      <c r="G740" s="21">
        <v>2350.92</v>
      </c>
      <c r="H740" s="21">
        <v>2375.56</v>
      </c>
      <c r="I740" s="21">
        <v>2231.81</v>
      </c>
      <c r="J740" s="21">
        <v>2237.84</v>
      </c>
      <c r="K740" s="21">
        <v>2275.4899999999998</v>
      </c>
      <c r="L740" s="21">
        <v>2253.6799999999998</v>
      </c>
      <c r="M740" s="21">
        <v>2237.38</v>
      </c>
      <c r="N740" s="21">
        <v>2151.9299999999998</v>
      </c>
      <c r="O740" s="21">
        <v>2243.33</v>
      </c>
      <c r="P740" s="21">
        <v>2282.33</v>
      </c>
      <c r="Q740" s="21">
        <v>5142.7</v>
      </c>
      <c r="R740" s="20">
        <v>116.7</v>
      </c>
      <c r="S740" s="20">
        <v>106.03</v>
      </c>
      <c r="T740" s="21">
        <v>120.7</v>
      </c>
      <c r="V740" s="1">
        <v>111.57</v>
      </c>
      <c r="W740" s="1">
        <v>126.37</v>
      </c>
      <c r="X740" s="1">
        <v>123.48</v>
      </c>
      <c r="Y740" s="1">
        <v>122.72</v>
      </c>
      <c r="Z740" s="1">
        <v>122.26</v>
      </c>
      <c r="AA740" s="1">
        <v>118.85</v>
      </c>
      <c r="AB740" s="1">
        <v>122.76</v>
      </c>
      <c r="AE740" s="1">
        <v>129.22</v>
      </c>
      <c r="AF740" s="1">
        <v>123.9</v>
      </c>
      <c r="AG740" s="1">
        <v>110.81</v>
      </c>
      <c r="AT740" s="1">
        <v>3315.49</v>
      </c>
      <c r="AV740" s="1">
        <v>30</v>
      </c>
      <c r="AW740" s="1">
        <v>2957.74</v>
      </c>
      <c r="AX740" s="1">
        <v>117.72</v>
      </c>
      <c r="AZ740" s="1">
        <v>3642.29</v>
      </c>
      <c r="BA740" s="1">
        <v>119.85</v>
      </c>
      <c r="BB740" s="1">
        <v>131.22999999999999</v>
      </c>
      <c r="BC740" s="1">
        <v>128.55000000000001</v>
      </c>
      <c r="BD740" s="1">
        <v>126.71</v>
      </c>
      <c r="BE740" s="1">
        <v>122.49</v>
      </c>
      <c r="BF740" s="1">
        <v>120.96</v>
      </c>
      <c r="BG740" s="1">
        <v>131.66</v>
      </c>
      <c r="BH740" s="1">
        <v>123.36</v>
      </c>
      <c r="BI740" s="1">
        <v>125.16</v>
      </c>
      <c r="BJ740" s="1">
        <v>137.74</v>
      </c>
      <c r="BK740" s="1">
        <v>113.32</v>
      </c>
      <c r="BL740" s="1">
        <v>115.32</v>
      </c>
      <c r="BN740" s="1">
        <v>114.54</v>
      </c>
    </row>
    <row r="741" spans="1:66" x14ac:dyDescent="0.3">
      <c r="A741" s="2"/>
      <c r="C741" s="14" t="str">
        <f t="shared" si="12"/>
        <v>20235</v>
      </c>
      <c r="D741" s="3">
        <v>45062</v>
      </c>
      <c r="E741" s="21">
        <v>2404.0100000000002</v>
      </c>
      <c r="F741" s="21">
        <v>2322.7399999999998</v>
      </c>
      <c r="G741" s="21">
        <v>2400.34</v>
      </c>
      <c r="H741" s="21">
        <v>2284.56</v>
      </c>
      <c r="I741" s="21">
        <v>2231.81</v>
      </c>
      <c r="J741" s="21">
        <v>2265.3200000000002</v>
      </c>
      <c r="K741" s="21">
        <v>2275.4899999999998</v>
      </c>
      <c r="L741" s="21">
        <v>2237.21</v>
      </c>
      <c r="M741" s="21">
        <v>2110.0300000000002</v>
      </c>
      <c r="N741" s="21">
        <v>2189.0100000000002</v>
      </c>
      <c r="O741" s="21">
        <v>2246.67</v>
      </c>
      <c r="P741" s="21">
        <v>2282.33</v>
      </c>
      <c r="Q741" s="21">
        <v>5341.94</v>
      </c>
      <c r="R741" s="20">
        <v>118.86</v>
      </c>
      <c r="S741" s="20">
        <v>105.97</v>
      </c>
      <c r="T741" s="21">
        <v>126.54</v>
      </c>
      <c r="V741" s="1">
        <v>114.36</v>
      </c>
      <c r="W741" s="1">
        <v>128.19</v>
      </c>
      <c r="X741" s="1">
        <v>125.79</v>
      </c>
      <c r="Y741" s="1">
        <v>124.41</v>
      </c>
      <c r="Z741" s="1">
        <v>125.23</v>
      </c>
      <c r="AA741" s="1">
        <v>121.1</v>
      </c>
      <c r="AB741" s="1">
        <v>124.76</v>
      </c>
      <c r="AC741" s="1">
        <v>118.22</v>
      </c>
      <c r="AE741" s="1">
        <v>131.28</v>
      </c>
      <c r="AF741" s="1">
        <v>126.73</v>
      </c>
      <c r="AG741" s="1">
        <v>112.71</v>
      </c>
      <c r="AT741" s="1">
        <v>3315.49</v>
      </c>
      <c r="AW741" s="1">
        <v>2731.72</v>
      </c>
      <c r="AX741" s="1">
        <v>120.61</v>
      </c>
      <c r="AZ741" s="1">
        <v>3642.29</v>
      </c>
      <c r="BB741" s="1">
        <v>132.22</v>
      </c>
      <c r="BC741" s="1">
        <v>129.91</v>
      </c>
      <c r="BD741" s="1">
        <v>128.02000000000001</v>
      </c>
      <c r="BE741" s="1">
        <v>122.97</v>
      </c>
      <c r="BF741" s="1">
        <v>124.12</v>
      </c>
      <c r="BG741" s="1">
        <v>133.65</v>
      </c>
      <c r="BH741" s="1">
        <v>123.36</v>
      </c>
      <c r="BI741" s="1">
        <v>127.35</v>
      </c>
      <c r="BJ741" s="1">
        <v>138.33000000000001</v>
      </c>
      <c r="BK741" s="1">
        <v>116.3</v>
      </c>
      <c r="BL741" s="1">
        <v>117.8</v>
      </c>
      <c r="BN741" s="1">
        <v>117.64</v>
      </c>
    </row>
    <row r="742" spans="1:66" x14ac:dyDescent="0.3">
      <c r="A742" s="2"/>
      <c r="C742" s="14" t="str">
        <f t="shared" si="12"/>
        <v>20235</v>
      </c>
      <c r="D742" s="3">
        <v>45061</v>
      </c>
      <c r="E742" s="21">
        <v>2437.81</v>
      </c>
      <c r="F742" s="21">
        <v>2357.33</v>
      </c>
      <c r="G742" s="21">
        <v>2397.83</v>
      </c>
      <c r="H742" s="21">
        <v>2284.56</v>
      </c>
      <c r="I742" s="21">
        <v>2243.67</v>
      </c>
      <c r="J742" s="21">
        <v>2264.25</v>
      </c>
      <c r="K742" s="21">
        <v>2281.88</v>
      </c>
      <c r="L742" s="21">
        <v>2237.21</v>
      </c>
      <c r="M742" s="21">
        <v>2077.23</v>
      </c>
      <c r="N742" s="21">
        <v>2198.21</v>
      </c>
      <c r="O742" s="21">
        <v>2223.9899999999998</v>
      </c>
      <c r="P742" s="21">
        <v>2326.38</v>
      </c>
      <c r="Q742" s="21">
        <v>5314.26</v>
      </c>
      <c r="R742" s="20">
        <v>119.35</v>
      </c>
      <c r="S742" s="20">
        <v>108</v>
      </c>
      <c r="T742" s="21">
        <v>125.28</v>
      </c>
      <c r="V742" s="1">
        <v>115.44</v>
      </c>
      <c r="W742" s="1">
        <v>128.19</v>
      </c>
      <c r="X742" s="1">
        <v>125.43</v>
      </c>
      <c r="Y742" s="1">
        <v>126.65</v>
      </c>
      <c r="Z742" s="1">
        <v>126.95</v>
      </c>
      <c r="AA742" s="1">
        <v>122.3</v>
      </c>
      <c r="AB742" s="1">
        <v>125.36</v>
      </c>
      <c r="AC742" s="1">
        <v>117.99</v>
      </c>
      <c r="AE742" s="1">
        <v>130.29</v>
      </c>
      <c r="AF742" s="1">
        <v>128.54</v>
      </c>
      <c r="AG742" s="1">
        <v>114.1</v>
      </c>
      <c r="AT742" s="1">
        <v>3315.49</v>
      </c>
      <c r="AW742" s="1">
        <v>2731.72</v>
      </c>
      <c r="AX742" s="1">
        <v>120.58</v>
      </c>
      <c r="AZ742" s="1">
        <v>3642.29</v>
      </c>
      <c r="BB742" s="1">
        <v>134.65</v>
      </c>
      <c r="BC742" s="1">
        <v>131.51</v>
      </c>
      <c r="BD742" s="1">
        <v>128.66999999999999</v>
      </c>
      <c r="BE742" s="1">
        <v>125.8</v>
      </c>
      <c r="BF742" s="1">
        <v>125.98</v>
      </c>
      <c r="BG742" s="1">
        <v>134.32</v>
      </c>
      <c r="BH742" s="1">
        <v>122.14</v>
      </c>
      <c r="BI742" s="1">
        <v>127.95</v>
      </c>
      <c r="BJ742" s="1">
        <v>138.19</v>
      </c>
      <c r="BK742" s="1">
        <v>117.64</v>
      </c>
      <c r="BL742" s="1">
        <v>118.8</v>
      </c>
      <c r="BN742" s="1">
        <v>118.89</v>
      </c>
    </row>
    <row r="743" spans="1:66" x14ac:dyDescent="0.3">
      <c r="A743" s="2"/>
      <c r="C743" s="14" t="str">
        <f t="shared" si="12"/>
        <v>20235</v>
      </c>
      <c r="D743" s="3">
        <v>45058</v>
      </c>
      <c r="E743" s="21">
        <v>2419.88</v>
      </c>
      <c r="F743" s="21">
        <v>2342.5100000000002</v>
      </c>
      <c r="G743" s="21">
        <v>2380.46</v>
      </c>
      <c r="H743" s="21">
        <v>2218.08</v>
      </c>
      <c r="I743" s="21">
        <v>2251.58</v>
      </c>
      <c r="J743" s="21">
        <v>2259</v>
      </c>
      <c r="K743" s="21">
        <v>2262</v>
      </c>
      <c r="L743" s="21">
        <v>2207.5</v>
      </c>
      <c r="M743" s="21">
        <v>2077.23</v>
      </c>
      <c r="N743" s="21">
        <v>2181.59</v>
      </c>
      <c r="O743" s="21">
        <v>2227.6999999999998</v>
      </c>
      <c r="P743" s="21">
        <v>2293.2399999999998</v>
      </c>
      <c r="Q743" s="21">
        <v>5272.69</v>
      </c>
      <c r="R743" s="20">
        <v>118.52</v>
      </c>
      <c r="S743" s="20">
        <v>107.47</v>
      </c>
      <c r="T743" s="21">
        <v>125.54</v>
      </c>
      <c r="V743" s="1">
        <v>114.66</v>
      </c>
      <c r="W743" s="1">
        <v>129.11000000000001</v>
      </c>
      <c r="X743" s="1">
        <v>125.67</v>
      </c>
      <c r="Y743" s="1">
        <v>127.17</v>
      </c>
      <c r="Z743" s="1">
        <v>127.01</v>
      </c>
      <c r="AA743" s="1">
        <v>122.55</v>
      </c>
      <c r="AB743" s="1">
        <v>125.15</v>
      </c>
      <c r="AC743" s="1">
        <v>117.3</v>
      </c>
      <c r="AE743" s="1">
        <v>131.93</v>
      </c>
      <c r="AF743" s="1">
        <v>130.02000000000001</v>
      </c>
      <c r="AG743" s="1">
        <v>113.22</v>
      </c>
      <c r="AT743" s="1">
        <v>3315.49</v>
      </c>
      <c r="AX743" s="1">
        <v>120.85</v>
      </c>
      <c r="BB743" s="1">
        <v>134.54</v>
      </c>
      <c r="BC743" s="1">
        <v>131.83000000000001</v>
      </c>
      <c r="BD743" s="1">
        <v>130.19999999999999</v>
      </c>
      <c r="BE743" s="1">
        <v>126.15</v>
      </c>
      <c r="BF743" s="1">
        <v>124.16</v>
      </c>
      <c r="BG743" s="1">
        <v>135.41999999999999</v>
      </c>
      <c r="BH743" s="1">
        <v>121.39</v>
      </c>
      <c r="BI743" s="1">
        <v>127.95</v>
      </c>
      <c r="BJ743" s="1">
        <v>137.63</v>
      </c>
      <c r="BK743" s="1">
        <v>117.64</v>
      </c>
      <c r="BL743" s="1">
        <v>119</v>
      </c>
      <c r="BN743" s="1">
        <v>119.14</v>
      </c>
    </row>
    <row r="744" spans="1:66" x14ac:dyDescent="0.3">
      <c r="A744" s="2"/>
      <c r="C744" s="14" t="str">
        <f t="shared" si="12"/>
        <v>20235</v>
      </c>
      <c r="D744" s="3">
        <v>45057</v>
      </c>
      <c r="E744" s="21">
        <v>2390.02</v>
      </c>
      <c r="F744" s="21">
        <v>2342.5100000000002</v>
      </c>
      <c r="G744" s="21">
        <v>2368.1</v>
      </c>
      <c r="H744" s="21">
        <v>2218.08</v>
      </c>
      <c r="I744" s="21">
        <v>2251.58</v>
      </c>
      <c r="J744" s="21">
        <v>2247.42</v>
      </c>
      <c r="K744" s="21">
        <v>2262</v>
      </c>
      <c r="L744" s="21">
        <v>2207.5</v>
      </c>
      <c r="M744" s="21">
        <v>2077.23</v>
      </c>
      <c r="N744" s="21">
        <v>2148.92</v>
      </c>
      <c r="O744" s="21">
        <v>2220.56</v>
      </c>
      <c r="P744" s="21">
        <v>2293.2399999999998</v>
      </c>
      <c r="Q744" s="21">
        <v>5312.22</v>
      </c>
      <c r="R744" s="20">
        <v>118.52</v>
      </c>
      <c r="S744" s="20">
        <v>107.72</v>
      </c>
      <c r="T744" s="21">
        <v>125.6</v>
      </c>
      <c r="V744" s="1">
        <v>114.89</v>
      </c>
      <c r="W744" s="1">
        <v>128.76</v>
      </c>
      <c r="X744" s="1">
        <v>125.13</v>
      </c>
      <c r="Y744" s="1">
        <v>126.06</v>
      </c>
      <c r="Z744" s="1">
        <v>126.85</v>
      </c>
      <c r="AA744" s="1">
        <v>122.98</v>
      </c>
      <c r="AB744" s="1">
        <v>125.29</v>
      </c>
      <c r="AC744" s="1">
        <v>118.23</v>
      </c>
      <c r="AE744" s="1">
        <v>131.22999999999999</v>
      </c>
      <c r="AF744" s="1">
        <v>129.63</v>
      </c>
      <c r="AG744" s="1">
        <v>113.31</v>
      </c>
      <c r="AN744" s="1">
        <v>2964.42</v>
      </c>
      <c r="AX744" s="1">
        <v>120.43</v>
      </c>
      <c r="BA744" s="1">
        <v>121.27</v>
      </c>
      <c r="BB744" s="1">
        <v>134.63999999999999</v>
      </c>
      <c r="BC744" s="1">
        <v>131.51</v>
      </c>
      <c r="BD744" s="1">
        <v>130.37</v>
      </c>
      <c r="BE744" s="1">
        <v>126.74</v>
      </c>
      <c r="BF744" s="1">
        <v>123.05</v>
      </c>
      <c r="BG744" s="1">
        <v>135.66</v>
      </c>
      <c r="BH744" s="1">
        <v>121.91</v>
      </c>
      <c r="BI744" s="1">
        <v>127.95</v>
      </c>
      <c r="BJ744" s="1">
        <v>137.88</v>
      </c>
      <c r="BK744" s="1">
        <v>117.64</v>
      </c>
      <c r="BL744" s="1">
        <v>120.3</v>
      </c>
      <c r="BN744" s="1">
        <v>119.51</v>
      </c>
    </row>
    <row r="745" spans="1:66" x14ac:dyDescent="0.3">
      <c r="A745" s="2"/>
      <c r="C745" s="14" t="str">
        <f t="shared" si="12"/>
        <v>20235</v>
      </c>
      <c r="D745" s="3">
        <v>45056</v>
      </c>
      <c r="E745" s="21">
        <v>2399.9499999999998</v>
      </c>
      <c r="F745" s="21">
        <v>2372.16</v>
      </c>
      <c r="G745" s="21">
        <v>2378</v>
      </c>
      <c r="H745" s="21">
        <v>2218.08</v>
      </c>
      <c r="I745" s="21">
        <v>2263.44</v>
      </c>
      <c r="J745" s="21">
        <v>2246.37</v>
      </c>
      <c r="K745" s="21">
        <v>2276.65</v>
      </c>
      <c r="L745" s="21">
        <v>2207.5</v>
      </c>
      <c r="M745" s="21">
        <v>2096.91</v>
      </c>
      <c r="N745" s="21">
        <v>2140.21</v>
      </c>
      <c r="O745" s="21">
        <v>2220.5500000000002</v>
      </c>
      <c r="P745" s="21">
        <v>2299.9299999999998</v>
      </c>
      <c r="Q745" s="21">
        <v>5326.34</v>
      </c>
      <c r="R745" s="20">
        <v>119.52</v>
      </c>
      <c r="S745" s="20">
        <v>107.97</v>
      </c>
      <c r="T745" s="21">
        <v>124.84</v>
      </c>
      <c r="V745" s="1">
        <v>114.89</v>
      </c>
      <c r="W745" s="1">
        <v>128.69</v>
      </c>
      <c r="X745" s="1">
        <v>125.65</v>
      </c>
      <c r="Y745" s="1">
        <v>126.7</v>
      </c>
      <c r="Z745" s="1">
        <v>127.48</v>
      </c>
      <c r="AA745" s="1">
        <v>122.78</v>
      </c>
      <c r="AB745" s="1">
        <v>125.38</v>
      </c>
      <c r="AC745" s="1">
        <v>118.23</v>
      </c>
      <c r="AE745" s="1">
        <v>132.66999999999999</v>
      </c>
      <c r="AF745" s="1">
        <v>128.88</v>
      </c>
      <c r="AG745" s="1">
        <v>113.62</v>
      </c>
      <c r="AN745" s="1">
        <v>2964.42</v>
      </c>
      <c r="AX745" s="1">
        <v>120.55</v>
      </c>
      <c r="BA745" s="1">
        <v>121.06</v>
      </c>
      <c r="BB745" s="1">
        <v>134.41</v>
      </c>
      <c r="BC745" s="1">
        <v>129.80000000000001</v>
      </c>
      <c r="BD745" s="1">
        <v>130.44999999999999</v>
      </c>
      <c r="BE745" s="1">
        <v>125.98</v>
      </c>
      <c r="BF745" s="1">
        <v>122.94</v>
      </c>
      <c r="BG745" s="1">
        <v>135.37</v>
      </c>
      <c r="BH745" s="1">
        <v>121.83</v>
      </c>
      <c r="BI745" s="1">
        <v>127.95</v>
      </c>
      <c r="BJ745" s="1">
        <v>137.88</v>
      </c>
      <c r="BK745" s="1">
        <v>117.97</v>
      </c>
      <c r="BL745" s="1">
        <v>120.5</v>
      </c>
      <c r="BN745" s="1">
        <v>120.81</v>
      </c>
    </row>
    <row r="746" spans="1:66" x14ac:dyDescent="0.3">
      <c r="A746" s="2"/>
      <c r="C746" s="14" t="str">
        <f t="shared" si="12"/>
        <v>20235</v>
      </c>
      <c r="D746" s="3">
        <v>45055</v>
      </c>
      <c r="E746" s="21">
        <v>2330.69</v>
      </c>
      <c r="F746" s="21">
        <v>2372.16</v>
      </c>
      <c r="G746" s="21">
        <v>2412.6999999999998</v>
      </c>
      <c r="H746" s="21">
        <v>2304.1</v>
      </c>
      <c r="I746" s="21">
        <v>2260.9699999999998</v>
      </c>
      <c r="J746" s="21">
        <v>2260.42</v>
      </c>
      <c r="K746" s="21">
        <v>2276.65</v>
      </c>
      <c r="L746" s="21">
        <v>2214.09</v>
      </c>
      <c r="M746" s="21">
        <v>2096.91</v>
      </c>
      <c r="N746" s="21">
        <v>2143.27</v>
      </c>
      <c r="O746" s="21">
        <v>2215</v>
      </c>
      <c r="P746" s="21">
        <v>2299.9299999999998</v>
      </c>
      <c r="Q746" s="21">
        <v>5337.77</v>
      </c>
      <c r="R746" s="20">
        <v>119.69</v>
      </c>
      <c r="S746" s="20">
        <v>108.22</v>
      </c>
      <c r="T746" s="21">
        <v>125.44</v>
      </c>
      <c r="V746" s="1">
        <v>114.92</v>
      </c>
      <c r="W746" s="1">
        <v>128.68</v>
      </c>
      <c r="X746" s="1">
        <v>127.02</v>
      </c>
      <c r="Y746" s="1">
        <v>128.11000000000001</v>
      </c>
      <c r="Z746" s="1">
        <v>128.30000000000001</v>
      </c>
      <c r="AA746" s="1">
        <v>123.89</v>
      </c>
      <c r="AB746" s="1">
        <v>126.13</v>
      </c>
      <c r="AC746" s="1">
        <v>118.56</v>
      </c>
      <c r="AE746" s="1">
        <v>133.27000000000001</v>
      </c>
      <c r="AF746" s="1">
        <v>130.37</v>
      </c>
      <c r="AG746" s="1">
        <v>113.6</v>
      </c>
      <c r="AW746" s="1">
        <v>3150.34</v>
      </c>
      <c r="AX746" s="1">
        <v>121.23</v>
      </c>
      <c r="BA746" s="1">
        <v>120.23</v>
      </c>
      <c r="BB746" s="1">
        <v>135.53</v>
      </c>
      <c r="BC746" s="1">
        <v>132.66999999999999</v>
      </c>
      <c r="BD746" s="1">
        <v>131.76</v>
      </c>
      <c r="BE746" s="1">
        <v>126.08</v>
      </c>
      <c r="BF746" s="1">
        <v>122.92</v>
      </c>
      <c r="BG746" s="1">
        <v>135.35</v>
      </c>
      <c r="BH746" s="1">
        <v>122.51</v>
      </c>
      <c r="BI746" s="1">
        <v>127.95</v>
      </c>
      <c r="BJ746" s="1">
        <v>140.78</v>
      </c>
      <c r="BK746" s="1">
        <v>116.74</v>
      </c>
      <c r="BL746" s="1">
        <v>120.62</v>
      </c>
      <c r="BN746" s="1">
        <v>121.31</v>
      </c>
    </row>
    <row r="747" spans="1:66" x14ac:dyDescent="0.3">
      <c r="A747" s="2"/>
      <c r="C747" s="14" t="str">
        <f t="shared" si="12"/>
        <v>20235</v>
      </c>
      <c r="D747" s="3">
        <v>45054</v>
      </c>
      <c r="E747" s="21">
        <v>2385.44</v>
      </c>
      <c r="F747" s="21">
        <v>2372.16</v>
      </c>
      <c r="G747" s="21">
        <v>2412.6999999999998</v>
      </c>
      <c r="H747" s="21">
        <v>2304.1</v>
      </c>
      <c r="I747" s="21">
        <v>2263.44</v>
      </c>
      <c r="J747" s="21">
        <v>2268.44</v>
      </c>
      <c r="K747" s="21">
        <v>2278.31</v>
      </c>
      <c r="L747" s="21">
        <v>2214.09</v>
      </c>
      <c r="M747" s="21">
        <v>2123.16</v>
      </c>
      <c r="N747" s="21">
        <v>2121.0300000000002</v>
      </c>
      <c r="O747" s="21">
        <v>2236.27</v>
      </c>
      <c r="P747" s="21">
        <v>2302.4299999999998</v>
      </c>
      <c r="Q747" s="21">
        <v>5489.56</v>
      </c>
      <c r="R747" s="20">
        <v>120.02</v>
      </c>
      <c r="S747" s="20">
        <v>106.72</v>
      </c>
      <c r="T747" s="21">
        <v>124.77</v>
      </c>
      <c r="V747" s="1">
        <v>116.54</v>
      </c>
      <c r="W747" s="1">
        <v>128.38999999999999</v>
      </c>
      <c r="X747" s="1">
        <v>126.4</v>
      </c>
      <c r="Y747" s="1">
        <v>127.11</v>
      </c>
      <c r="Z747" s="1">
        <v>126.67</v>
      </c>
      <c r="AA747" s="1">
        <v>123.48</v>
      </c>
      <c r="AB747" s="1">
        <v>125.63</v>
      </c>
      <c r="AE747" s="1">
        <v>133</v>
      </c>
      <c r="AF747" s="1">
        <v>129.04</v>
      </c>
      <c r="AG747" s="1">
        <v>113.94</v>
      </c>
      <c r="AW747" s="1">
        <v>3150.34</v>
      </c>
      <c r="AX747" s="1">
        <v>120.71</v>
      </c>
      <c r="BA747" s="1">
        <v>121.4</v>
      </c>
      <c r="BB747" s="1">
        <v>135.16</v>
      </c>
      <c r="BC747" s="1">
        <v>132.13999999999999</v>
      </c>
      <c r="BD747" s="1">
        <v>129.94999999999999</v>
      </c>
      <c r="BE747" s="1">
        <v>126.07</v>
      </c>
      <c r="BF747" s="1">
        <v>123.15</v>
      </c>
      <c r="BG747" s="1">
        <v>135.38999999999999</v>
      </c>
      <c r="BH747" s="1">
        <v>122.23</v>
      </c>
      <c r="BI747" s="1">
        <v>127.55</v>
      </c>
      <c r="BJ747" s="1">
        <v>140.38</v>
      </c>
      <c r="BK747" s="1">
        <v>117.63</v>
      </c>
      <c r="BL747" s="1">
        <v>120.2</v>
      </c>
      <c r="BN747" s="1">
        <v>120.71</v>
      </c>
    </row>
    <row r="748" spans="1:66" x14ac:dyDescent="0.3">
      <c r="A748" s="2"/>
      <c r="C748" s="14" t="str">
        <f t="shared" si="12"/>
        <v>20235</v>
      </c>
      <c r="D748" s="3">
        <v>45051</v>
      </c>
      <c r="E748" s="21">
        <v>2360.44</v>
      </c>
      <c r="F748" s="21">
        <v>2372.16</v>
      </c>
      <c r="G748" s="21">
        <v>2412.6999999999998</v>
      </c>
      <c r="H748" s="21">
        <v>2305.8200000000002</v>
      </c>
      <c r="I748" s="21">
        <v>2289.13</v>
      </c>
      <c r="J748" s="21">
        <v>2263.5500000000002</v>
      </c>
      <c r="K748" s="21">
        <v>2279.9699999999998</v>
      </c>
      <c r="L748" s="21">
        <v>2261.83</v>
      </c>
      <c r="M748" s="21">
        <v>2123.16</v>
      </c>
      <c r="N748" s="21">
        <v>2088.9299999999998</v>
      </c>
      <c r="O748" s="21">
        <v>2232.31</v>
      </c>
      <c r="P748" s="21">
        <v>2302.4299999999998</v>
      </c>
      <c r="Q748" s="21">
        <v>5288.74</v>
      </c>
      <c r="R748" s="20">
        <v>117.69</v>
      </c>
      <c r="S748" s="20">
        <v>104.22</v>
      </c>
      <c r="T748" s="21">
        <v>124.18</v>
      </c>
      <c r="V748" s="1">
        <v>115.21</v>
      </c>
      <c r="W748" s="1">
        <v>127.06</v>
      </c>
      <c r="X748" s="1">
        <v>125.1</v>
      </c>
      <c r="Y748" s="1">
        <v>125.41</v>
      </c>
      <c r="Z748" s="1">
        <v>125.66</v>
      </c>
      <c r="AA748" s="1">
        <v>122.02</v>
      </c>
      <c r="AB748" s="1">
        <v>125.26</v>
      </c>
      <c r="AE748" s="1">
        <v>131.69999999999999</v>
      </c>
      <c r="AF748" s="1">
        <v>128.54</v>
      </c>
      <c r="AG748" s="1">
        <v>117.3</v>
      </c>
      <c r="AW748" s="1">
        <v>3150.34</v>
      </c>
      <c r="AX748" s="1">
        <v>120.86</v>
      </c>
      <c r="BA748" s="1">
        <v>119.15</v>
      </c>
      <c r="BB748" s="1">
        <v>133.68</v>
      </c>
      <c r="BC748" s="1">
        <v>130.54</v>
      </c>
      <c r="BD748" s="1">
        <v>129.25</v>
      </c>
      <c r="BE748" s="1">
        <v>125.94</v>
      </c>
      <c r="BF748" s="1">
        <v>122.73</v>
      </c>
      <c r="BG748" s="1">
        <v>135.09</v>
      </c>
      <c r="BH748" s="1">
        <v>124.07</v>
      </c>
      <c r="BI748" s="1">
        <v>126.35</v>
      </c>
      <c r="BJ748" s="1">
        <v>137.38999999999999</v>
      </c>
      <c r="BK748" s="1">
        <v>118.31</v>
      </c>
      <c r="BL748" s="1">
        <v>118.6</v>
      </c>
      <c r="BN748" s="1">
        <v>118.14</v>
      </c>
    </row>
    <row r="749" spans="1:66" x14ac:dyDescent="0.3">
      <c r="A749" s="2"/>
      <c r="C749" s="14" t="str">
        <f t="shared" si="12"/>
        <v>20235</v>
      </c>
      <c r="D749" s="3">
        <v>45050</v>
      </c>
      <c r="E749" s="21">
        <v>2356.1799999999998</v>
      </c>
      <c r="F749" s="21">
        <v>2372.16</v>
      </c>
      <c r="G749" s="21">
        <v>2412.6999999999998</v>
      </c>
      <c r="H749" s="21">
        <v>2233.08</v>
      </c>
      <c r="I749" s="21">
        <v>2293.09</v>
      </c>
      <c r="J749" s="21">
        <v>2263.66</v>
      </c>
      <c r="K749" s="21">
        <v>2283.31</v>
      </c>
      <c r="L749" s="21">
        <v>2250.33</v>
      </c>
      <c r="M749" s="21">
        <v>2123.16</v>
      </c>
      <c r="N749" s="21">
        <v>2098.6</v>
      </c>
      <c r="O749" s="21">
        <v>2211.09</v>
      </c>
      <c r="P749" s="21">
        <v>2307.4299999999998</v>
      </c>
      <c r="Q749" s="21">
        <v>5105.21</v>
      </c>
      <c r="R749" s="20">
        <v>118.69</v>
      </c>
      <c r="S749" s="20">
        <v>103.31</v>
      </c>
      <c r="T749" s="21">
        <v>123.53</v>
      </c>
      <c r="V749" s="1">
        <v>112.94</v>
      </c>
      <c r="W749" s="1">
        <v>126.77</v>
      </c>
      <c r="X749" s="1">
        <v>124.21</v>
      </c>
      <c r="Y749" s="1">
        <v>124.59</v>
      </c>
      <c r="Z749" s="1">
        <v>124.88</v>
      </c>
      <c r="AA749" s="1">
        <v>121.12</v>
      </c>
      <c r="AB749" s="1">
        <v>124.01</v>
      </c>
      <c r="AE749" s="1">
        <v>130.22999999999999</v>
      </c>
      <c r="AF749" s="1">
        <v>128.24</v>
      </c>
      <c r="AG749" s="1">
        <v>117.04</v>
      </c>
      <c r="AJ749" s="1">
        <v>30</v>
      </c>
      <c r="AR749" s="1">
        <v>2595.83</v>
      </c>
      <c r="AW749" s="1">
        <v>3150.34</v>
      </c>
      <c r="AX749" s="1">
        <v>118.19</v>
      </c>
      <c r="BA749" s="1">
        <v>119.15</v>
      </c>
      <c r="BB749" s="1">
        <v>133.33000000000001</v>
      </c>
      <c r="BC749" s="1">
        <v>130.11000000000001</v>
      </c>
      <c r="BD749" s="1">
        <v>129.19</v>
      </c>
      <c r="BE749" s="1">
        <v>125.93</v>
      </c>
      <c r="BF749" s="1">
        <v>122.05</v>
      </c>
      <c r="BG749" s="1">
        <v>133.22999999999999</v>
      </c>
      <c r="BH749" s="1">
        <v>121.92</v>
      </c>
      <c r="BI749" s="1">
        <v>125.16</v>
      </c>
      <c r="BJ749" s="1">
        <v>133.43</v>
      </c>
      <c r="BK749" s="1">
        <v>117.98</v>
      </c>
      <c r="BL749" s="1">
        <v>118.04</v>
      </c>
      <c r="BN749" s="1">
        <v>117.65</v>
      </c>
    </row>
    <row r="750" spans="1:66" x14ac:dyDescent="0.3">
      <c r="A750" s="2"/>
      <c r="C750" s="14" t="str">
        <f t="shared" si="12"/>
        <v>20235</v>
      </c>
      <c r="D750" s="3">
        <v>45049</v>
      </c>
      <c r="E750" s="21">
        <v>2353.38</v>
      </c>
      <c r="F750" s="21">
        <v>2399.12</v>
      </c>
      <c r="G750" s="21">
        <v>2405.2800000000002</v>
      </c>
      <c r="H750" s="21">
        <v>2256.59</v>
      </c>
      <c r="I750" s="21">
        <v>2297.04</v>
      </c>
      <c r="J750" s="21">
        <v>2268.62</v>
      </c>
      <c r="K750" s="21">
        <v>2289.9699999999998</v>
      </c>
      <c r="L750" s="21">
        <v>2250.33</v>
      </c>
      <c r="M750" s="21">
        <v>2123.16</v>
      </c>
      <c r="N750" s="21">
        <v>2106.91</v>
      </c>
      <c r="O750" s="21">
        <v>2221.09</v>
      </c>
      <c r="P750" s="21">
        <v>2319.9299999999998</v>
      </c>
      <c r="Q750" s="21">
        <v>5110.13</v>
      </c>
      <c r="R750" s="20">
        <v>118.36</v>
      </c>
      <c r="S750" s="20">
        <v>102.48</v>
      </c>
      <c r="T750" s="21">
        <v>123.55</v>
      </c>
      <c r="V750" s="1">
        <v>112.35</v>
      </c>
      <c r="W750" s="1">
        <v>126.48</v>
      </c>
      <c r="X750" s="1">
        <v>123.55</v>
      </c>
      <c r="Y750" s="1">
        <v>124.78</v>
      </c>
      <c r="Z750" s="1">
        <v>124.93</v>
      </c>
      <c r="AA750" s="1">
        <v>120.74</v>
      </c>
      <c r="AB750" s="1">
        <v>124.06</v>
      </c>
      <c r="AE750" s="1">
        <v>129.16999999999999</v>
      </c>
      <c r="AF750" s="1">
        <v>128.63999999999999</v>
      </c>
      <c r="AG750" s="1">
        <v>119.27</v>
      </c>
      <c r="AJ750" s="1">
        <v>30</v>
      </c>
      <c r="AR750" s="1">
        <v>2595.83</v>
      </c>
      <c r="AW750" s="1">
        <v>3150.34</v>
      </c>
      <c r="AX750" s="1">
        <v>118.19</v>
      </c>
      <c r="BA750" s="1">
        <v>120.03</v>
      </c>
      <c r="BB750" s="1">
        <v>131.76</v>
      </c>
      <c r="BC750" s="1">
        <v>129.61000000000001</v>
      </c>
      <c r="BD750" s="1">
        <v>129.34</v>
      </c>
      <c r="BE750" s="1">
        <v>123.99</v>
      </c>
      <c r="BF750" s="1">
        <v>121.71</v>
      </c>
      <c r="BG750" s="1">
        <v>132.83000000000001</v>
      </c>
      <c r="BH750" s="1">
        <v>121.9</v>
      </c>
      <c r="BI750" s="1">
        <v>125.16</v>
      </c>
      <c r="BJ750" s="1">
        <v>131.19</v>
      </c>
      <c r="BK750" s="1">
        <v>117.64</v>
      </c>
      <c r="BL750" s="1">
        <v>118.04</v>
      </c>
      <c r="BN750" s="1">
        <v>117.9</v>
      </c>
    </row>
    <row r="751" spans="1:66" x14ac:dyDescent="0.3">
      <c r="A751" s="2"/>
      <c r="C751" s="14" t="str">
        <f t="shared" si="12"/>
        <v>20235</v>
      </c>
      <c r="D751" s="3">
        <v>45048</v>
      </c>
      <c r="E751" s="21">
        <v>2377.5300000000002</v>
      </c>
      <c r="F751" s="21">
        <v>2372.16</v>
      </c>
      <c r="G751" s="21">
        <v>2405.2800000000002</v>
      </c>
      <c r="H751" s="21">
        <v>2330.5300000000002</v>
      </c>
      <c r="I751" s="21">
        <v>2297.04</v>
      </c>
      <c r="J751" s="21">
        <v>2278.1799999999998</v>
      </c>
      <c r="K751" s="21">
        <v>2302.41</v>
      </c>
      <c r="L751" s="21">
        <v>2253.62</v>
      </c>
      <c r="M751" s="21">
        <v>2050.98</v>
      </c>
      <c r="N751" s="21">
        <v>2104.56</v>
      </c>
      <c r="O751" s="21">
        <v>2223.94</v>
      </c>
      <c r="P751" s="21">
        <v>2319.9299999999998</v>
      </c>
      <c r="Q751" s="21">
        <v>5090.22</v>
      </c>
      <c r="R751" s="20">
        <v>119.03</v>
      </c>
      <c r="S751" s="20">
        <v>103</v>
      </c>
      <c r="T751" s="21">
        <v>124.06</v>
      </c>
      <c r="V751" s="1">
        <v>113.5</v>
      </c>
      <c r="W751" s="1">
        <v>126.85</v>
      </c>
      <c r="X751" s="1">
        <v>123.79</v>
      </c>
      <c r="Y751" s="1">
        <v>125.03</v>
      </c>
      <c r="Z751" s="1">
        <v>125.46</v>
      </c>
      <c r="AA751" s="1">
        <v>120.84</v>
      </c>
      <c r="AB751" s="1">
        <v>123.79</v>
      </c>
      <c r="AE751" s="1">
        <v>130.08000000000001</v>
      </c>
      <c r="AF751" s="1">
        <v>126.17</v>
      </c>
      <c r="AG751" s="1">
        <v>115.89</v>
      </c>
      <c r="AJ751" s="1">
        <v>30</v>
      </c>
      <c r="AR751" s="1">
        <v>2595.83</v>
      </c>
      <c r="AX751" s="1">
        <v>118.42</v>
      </c>
      <c r="AZ751" s="1">
        <v>3237.59</v>
      </c>
      <c r="BA751" s="1">
        <v>118.72</v>
      </c>
      <c r="BB751" s="1">
        <v>130.38</v>
      </c>
      <c r="BC751" s="1">
        <v>131.06</v>
      </c>
      <c r="BD751" s="1">
        <v>127.95</v>
      </c>
      <c r="BE751" s="1">
        <v>124.34</v>
      </c>
      <c r="BF751" s="1">
        <v>122.02</v>
      </c>
      <c r="BG751" s="1">
        <v>131.87</v>
      </c>
      <c r="BH751" s="1">
        <v>121.89</v>
      </c>
      <c r="BI751" s="1">
        <v>125.16</v>
      </c>
      <c r="BJ751" s="1">
        <v>131.18</v>
      </c>
      <c r="BK751" s="1">
        <v>117.64</v>
      </c>
      <c r="BL751" s="1">
        <v>118</v>
      </c>
      <c r="BN751" s="1">
        <v>118.14</v>
      </c>
    </row>
    <row r="752" spans="1:66" x14ac:dyDescent="0.3">
      <c r="A752" s="2"/>
      <c r="C752" s="14" t="str">
        <f t="shared" si="12"/>
        <v>20234</v>
      </c>
      <c r="D752" s="3">
        <v>45044</v>
      </c>
      <c r="E752" s="21">
        <v>2375.2600000000002</v>
      </c>
      <c r="F752" s="21">
        <v>2391.02</v>
      </c>
      <c r="G752" s="21">
        <v>2455.35</v>
      </c>
      <c r="H752" s="21">
        <v>2427.81</v>
      </c>
      <c r="I752" s="21">
        <v>2312.37</v>
      </c>
      <c r="J752" s="21">
        <v>2270.38</v>
      </c>
      <c r="K752" s="21">
        <v>2304.15</v>
      </c>
      <c r="L752" s="21">
        <v>2252.85</v>
      </c>
      <c r="M752" s="21">
        <v>2052.94</v>
      </c>
      <c r="N752" s="21">
        <v>2074.06</v>
      </c>
      <c r="O752" s="21">
        <v>2290.35</v>
      </c>
      <c r="P752" s="21">
        <v>2320.9299999999998</v>
      </c>
      <c r="Q752" s="21">
        <v>5040.42</v>
      </c>
      <c r="R752" s="20">
        <v>120.4</v>
      </c>
      <c r="S752" s="20">
        <v>107.21</v>
      </c>
      <c r="T752" s="21">
        <v>123.19</v>
      </c>
      <c r="V752" s="1">
        <v>112.83</v>
      </c>
      <c r="W752" s="1">
        <v>126.38</v>
      </c>
      <c r="X752" s="1">
        <v>128.47</v>
      </c>
      <c r="Y752" s="1">
        <v>123.93</v>
      </c>
      <c r="Z752" s="1">
        <v>124.94</v>
      </c>
      <c r="AA752" s="1">
        <v>119.8</v>
      </c>
      <c r="AB752" s="1">
        <v>125.92</v>
      </c>
      <c r="AC752" s="1">
        <v>115.98</v>
      </c>
      <c r="AE752" s="1">
        <v>133.04</v>
      </c>
      <c r="AF752" s="1">
        <v>123.27</v>
      </c>
      <c r="AG752" s="1">
        <v>113.42</v>
      </c>
      <c r="AJ752" s="1">
        <v>30</v>
      </c>
      <c r="AN752" s="1">
        <v>3333.68</v>
      </c>
      <c r="AR752" s="1">
        <v>2595.83</v>
      </c>
      <c r="AT752" s="1">
        <v>3232.66</v>
      </c>
      <c r="AW752" s="1">
        <v>3388.69</v>
      </c>
      <c r="AX752" s="1">
        <v>120.14</v>
      </c>
      <c r="AZ752" s="1">
        <v>3232.66</v>
      </c>
      <c r="BA752" s="1">
        <v>119.81</v>
      </c>
      <c r="BB752" s="1">
        <v>132.09</v>
      </c>
      <c r="BC752" s="1">
        <v>127.48</v>
      </c>
      <c r="BD752" s="1">
        <v>127.64</v>
      </c>
      <c r="BE752" s="1">
        <v>121.82</v>
      </c>
      <c r="BF752" s="1">
        <v>120.97</v>
      </c>
      <c r="BG752" s="1">
        <v>132.94999999999999</v>
      </c>
      <c r="BH752" s="1">
        <v>121.93</v>
      </c>
      <c r="BI752" s="1">
        <v>124.6</v>
      </c>
      <c r="BJ752" s="1">
        <v>129.22999999999999</v>
      </c>
      <c r="BK752" s="1">
        <v>113.37</v>
      </c>
      <c r="BL752" s="1">
        <v>117.06</v>
      </c>
      <c r="BN752" s="1">
        <v>116.75</v>
      </c>
    </row>
    <row r="753" spans="1:66" x14ac:dyDescent="0.3">
      <c r="A753" s="2"/>
      <c r="C753" s="14" t="str">
        <f t="shared" si="12"/>
        <v>20234</v>
      </c>
      <c r="D753" s="3">
        <v>45043</v>
      </c>
      <c r="E753" s="21">
        <v>2392.6799999999998</v>
      </c>
      <c r="F753" s="21">
        <v>2409.02</v>
      </c>
      <c r="G753" s="21">
        <v>2461.3200000000002</v>
      </c>
      <c r="H753" s="21">
        <v>2443.0100000000002</v>
      </c>
      <c r="I753" s="21">
        <v>2316.33</v>
      </c>
      <c r="J753" s="21">
        <v>2296.5100000000002</v>
      </c>
      <c r="K753" s="21">
        <v>2325.7199999999998</v>
      </c>
      <c r="L753" s="21">
        <v>2249.5500000000002</v>
      </c>
      <c r="M753" s="21">
        <v>2068.06</v>
      </c>
      <c r="N753" s="21">
        <v>2089.91</v>
      </c>
      <c r="O753" s="21">
        <v>2275.35</v>
      </c>
      <c r="P753" s="21">
        <v>2348.3000000000002</v>
      </c>
      <c r="Q753" s="21">
        <v>5147.74</v>
      </c>
      <c r="R753" s="20">
        <v>120.4</v>
      </c>
      <c r="S753" s="20">
        <v>102.82</v>
      </c>
      <c r="T753" s="21">
        <v>123.25</v>
      </c>
      <c r="V753" s="1">
        <v>113.22</v>
      </c>
      <c r="W753" s="1">
        <v>126.38</v>
      </c>
      <c r="X753" s="1">
        <v>128.69999999999999</v>
      </c>
      <c r="Y753" s="1">
        <v>123.82</v>
      </c>
      <c r="Z753" s="1">
        <v>124.12</v>
      </c>
      <c r="AA753" s="1">
        <v>120.51</v>
      </c>
      <c r="AB753" s="1">
        <v>126.37</v>
      </c>
      <c r="AC753" s="1">
        <v>116.22</v>
      </c>
      <c r="AE753" s="1">
        <v>133.85</v>
      </c>
      <c r="AF753" s="1">
        <v>125.65</v>
      </c>
      <c r="AG753" s="1">
        <v>114.23</v>
      </c>
      <c r="AN753" s="1">
        <v>3333.68</v>
      </c>
      <c r="AT753" s="1">
        <v>3232.66</v>
      </c>
      <c r="AW753" s="1">
        <v>3388.69</v>
      </c>
      <c r="AX753" s="1">
        <v>119.67</v>
      </c>
      <c r="AZ753" s="1">
        <v>3232.66</v>
      </c>
      <c r="BA753" s="1">
        <v>121.35</v>
      </c>
      <c r="BB753" s="1">
        <v>131.02000000000001</v>
      </c>
      <c r="BC753" s="1">
        <v>130.72</v>
      </c>
      <c r="BD753" s="1">
        <v>128.19999999999999</v>
      </c>
      <c r="BE753" s="1">
        <v>124.08</v>
      </c>
      <c r="BF753" s="1">
        <v>120.95</v>
      </c>
      <c r="BG753" s="1">
        <v>133.21</v>
      </c>
      <c r="BH753" s="1">
        <v>121.91</v>
      </c>
      <c r="BI753" s="1">
        <v>124.6</v>
      </c>
      <c r="BJ753" s="1">
        <v>128.97</v>
      </c>
      <c r="BK753" s="1">
        <v>113.71</v>
      </c>
      <c r="BL753" s="1">
        <v>117.46</v>
      </c>
      <c r="BN753" s="1">
        <v>116.26</v>
      </c>
    </row>
    <row r="754" spans="1:66" x14ac:dyDescent="0.3">
      <c r="A754" s="2"/>
      <c r="C754" s="14" t="str">
        <f t="shared" si="12"/>
        <v>20234</v>
      </c>
      <c r="D754" s="3">
        <v>45042</v>
      </c>
      <c r="E754" s="21">
        <v>2408.84</v>
      </c>
      <c r="F754" s="21">
        <v>2431.5100000000002</v>
      </c>
      <c r="G754" s="21">
        <v>2485.1</v>
      </c>
      <c r="H754" s="21">
        <v>2378.21</v>
      </c>
      <c r="I754" s="21">
        <v>2332.17</v>
      </c>
      <c r="J754" s="21">
        <v>2284.35</v>
      </c>
      <c r="K754" s="21">
        <v>2325.7199999999998</v>
      </c>
      <c r="L754" s="21">
        <v>2249.5500000000002</v>
      </c>
      <c r="M754" s="21">
        <v>2127.16</v>
      </c>
      <c r="N754" s="21">
        <v>2093.7600000000002</v>
      </c>
      <c r="O754" s="21">
        <v>2312.02</v>
      </c>
      <c r="P754" s="21">
        <v>2370.7600000000002</v>
      </c>
      <c r="Q754" s="21">
        <v>5209.1400000000003</v>
      </c>
      <c r="R754" s="20">
        <v>121.06</v>
      </c>
      <c r="S754" s="20">
        <v>103.7</v>
      </c>
      <c r="T754" s="21">
        <v>123.28</v>
      </c>
      <c r="V754" s="1">
        <v>114.7</v>
      </c>
      <c r="W754" s="1">
        <v>126.75</v>
      </c>
      <c r="X754" s="1">
        <v>129.54</v>
      </c>
      <c r="Y754" s="1">
        <v>123.67</v>
      </c>
      <c r="Z754" s="1">
        <v>124.17</v>
      </c>
      <c r="AA754" s="1">
        <v>121.33</v>
      </c>
      <c r="AB754" s="1">
        <v>129.47999999999999</v>
      </c>
      <c r="AC754" s="1">
        <v>116.95</v>
      </c>
      <c r="AE754" s="1">
        <v>134.77000000000001</v>
      </c>
      <c r="AF754" s="1">
        <v>125.72</v>
      </c>
      <c r="AG754" s="1">
        <v>113.13</v>
      </c>
      <c r="AN754" s="1">
        <v>3333.68</v>
      </c>
      <c r="AT754" s="1">
        <v>3232.66</v>
      </c>
      <c r="AW754" s="1">
        <v>3304.69</v>
      </c>
      <c r="AX754" s="1">
        <v>119.76</v>
      </c>
      <c r="AZ754" s="1">
        <v>3232.66</v>
      </c>
      <c r="BA754" s="1">
        <v>122.1</v>
      </c>
      <c r="BB754" s="1">
        <v>130.94</v>
      </c>
      <c r="BC754" s="1">
        <v>128.36000000000001</v>
      </c>
      <c r="BD754" s="1">
        <v>127.57</v>
      </c>
      <c r="BE754" s="1">
        <v>125.38</v>
      </c>
      <c r="BF754" s="1">
        <v>120.18</v>
      </c>
      <c r="BG754" s="1">
        <v>134.29</v>
      </c>
      <c r="BH754" s="1">
        <v>121.9</v>
      </c>
      <c r="BI754" s="1">
        <v>128.59</v>
      </c>
      <c r="BJ754" s="1">
        <v>134.16</v>
      </c>
      <c r="BK754" s="1">
        <v>113.71</v>
      </c>
      <c r="BL754" s="1">
        <v>115.83</v>
      </c>
      <c r="BN754" s="1">
        <v>116.26</v>
      </c>
    </row>
    <row r="755" spans="1:66" x14ac:dyDescent="0.3">
      <c r="A755" s="2"/>
      <c r="C755" s="14" t="str">
        <f t="shared" si="12"/>
        <v>20234</v>
      </c>
      <c r="D755" s="3">
        <v>45041</v>
      </c>
      <c r="E755" s="21">
        <v>2451.1</v>
      </c>
      <c r="F755" s="21">
        <v>2458.5100000000002</v>
      </c>
      <c r="G755" s="21">
        <v>2504.4</v>
      </c>
      <c r="H755" s="21">
        <v>2528.4899999999998</v>
      </c>
      <c r="I755" s="21">
        <v>2383.64</v>
      </c>
      <c r="J755" s="21">
        <v>2365.6</v>
      </c>
      <c r="K755" s="21">
        <v>2404.5300000000002</v>
      </c>
      <c r="L755" s="21">
        <v>2292.5700000000002</v>
      </c>
      <c r="M755" s="21">
        <v>2168.5300000000002</v>
      </c>
      <c r="N755" s="21">
        <v>2130.5100000000002</v>
      </c>
      <c r="O755" s="21">
        <v>2326.79</v>
      </c>
      <c r="P755" s="21">
        <v>2425.5100000000002</v>
      </c>
      <c r="Q755" s="21">
        <v>5207.72</v>
      </c>
      <c r="R755" s="20">
        <v>121.39</v>
      </c>
      <c r="S755" s="20">
        <v>103.82</v>
      </c>
      <c r="T755" s="21">
        <v>123.41</v>
      </c>
      <c r="V755" s="1">
        <v>115.45</v>
      </c>
      <c r="W755" s="1">
        <v>127.49</v>
      </c>
      <c r="X755" s="1">
        <v>133</v>
      </c>
      <c r="Y755" s="1">
        <v>123.93</v>
      </c>
      <c r="Z755" s="1">
        <v>124.16</v>
      </c>
      <c r="AA755" s="1">
        <v>122.41</v>
      </c>
      <c r="AB755" s="1">
        <v>130.25</v>
      </c>
      <c r="AC755" s="1">
        <v>119.14</v>
      </c>
      <c r="AE755" s="1">
        <v>136.84</v>
      </c>
      <c r="AF755" s="1">
        <v>126.38</v>
      </c>
      <c r="AG755" s="1">
        <v>113.95</v>
      </c>
      <c r="AN755" s="1">
        <v>3333.68</v>
      </c>
      <c r="AT755" s="1">
        <v>3232.66</v>
      </c>
      <c r="AW755" s="1">
        <v>3304.69</v>
      </c>
      <c r="AX755" s="1">
        <v>119.81</v>
      </c>
      <c r="BA755" s="1">
        <v>121.2</v>
      </c>
      <c r="BB755" s="1">
        <v>133.81</v>
      </c>
      <c r="BC755" s="1">
        <v>129.07</v>
      </c>
      <c r="BD755" s="1">
        <v>127.61</v>
      </c>
      <c r="BE755" s="1">
        <v>125.98</v>
      </c>
      <c r="BF755" s="1">
        <v>120.15</v>
      </c>
      <c r="BG755" s="1">
        <v>135.22</v>
      </c>
      <c r="BH755" s="1">
        <v>123.61</v>
      </c>
      <c r="BI755" s="1">
        <v>131.79</v>
      </c>
      <c r="BJ755" s="1">
        <v>136.76</v>
      </c>
      <c r="BK755" s="1">
        <v>116.03</v>
      </c>
      <c r="BL755" s="1">
        <v>116.85</v>
      </c>
      <c r="BN755" s="1">
        <v>118.24</v>
      </c>
    </row>
    <row r="756" spans="1:66" x14ac:dyDescent="0.3">
      <c r="A756" s="2"/>
      <c r="C756" s="14" t="str">
        <f t="shared" si="12"/>
        <v>20234</v>
      </c>
      <c r="D756" s="3">
        <v>45040</v>
      </c>
      <c r="E756" s="21">
        <v>2457.35</v>
      </c>
      <c r="F756" s="21">
        <v>2458.5100000000002</v>
      </c>
      <c r="G756" s="21">
        <v>2506.9299999999998</v>
      </c>
      <c r="H756" s="21">
        <v>2542.35</v>
      </c>
      <c r="I756" s="21">
        <v>2395.52</v>
      </c>
      <c r="J756" s="21">
        <v>2388.87</v>
      </c>
      <c r="K756" s="21">
        <v>2343.15</v>
      </c>
      <c r="L756" s="21">
        <v>2292.5700000000002</v>
      </c>
      <c r="M756" s="21">
        <v>2201.7800000000002</v>
      </c>
      <c r="N756" s="21">
        <v>2171.5700000000002</v>
      </c>
      <c r="O756" s="21">
        <v>2349.0100000000002</v>
      </c>
      <c r="P756" s="21">
        <v>2435.25</v>
      </c>
      <c r="Q756" s="21">
        <v>5321.12</v>
      </c>
      <c r="R756" s="20">
        <v>124.39</v>
      </c>
      <c r="S756" s="20">
        <v>116.19</v>
      </c>
      <c r="T756" s="21">
        <v>125.77</v>
      </c>
      <c r="V756" s="1">
        <v>118.3</v>
      </c>
      <c r="W756" s="1">
        <v>129.86000000000001</v>
      </c>
      <c r="X756" s="1">
        <v>134.91999999999999</v>
      </c>
      <c r="Y756" s="1">
        <v>126.02</v>
      </c>
      <c r="Z756" s="1">
        <v>126.25</v>
      </c>
      <c r="AA756" s="1">
        <v>125.37</v>
      </c>
      <c r="AB756" s="1">
        <v>132.15</v>
      </c>
      <c r="AE756" s="1">
        <v>138.72</v>
      </c>
      <c r="AF756" s="1">
        <v>131.38999999999999</v>
      </c>
      <c r="AG756" s="1">
        <v>118.11</v>
      </c>
      <c r="AT756" s="1">
        <v>3232.66</v>
      </c>
      <c r="AW756" s="1">
        <v>3290.19</v>
      </c>
      <c r="AX756" s="1">
        <v>129.77000000000001</v>
      </c>
      <c r="BA756" s="1">
        <v>129.09</v>
      </c>
      <c r="BB756" s="1">
        <v>134.75</v>
      </c>
      <c r="BC756" s="1">
        <v>130.41</v>
      </c>
      <c r="BD756" s="1">
        <v>132.33000000000001</v>
      </c>
      <c r="BE756" s="1">
        <v>127.99</v>
      </c>
      <c r="BF756" s="1">
        <v>124.2</v>
      </c>
      <c r="BG756" s="1">
        <v>135.86000000000001</v>
      </c>
      <c r="BH756" s="1">
        <v>125.06</v>
      </c>
      <c r="BI756" s="1">
        <v>132.58000000000001</v>
      </c>
      <c r="BJ756" s="1">
        <v>136.74</v>
      </c>
      <c r="BK756" s="1">
        <v>116.36</v>
      </c>
      <c r="BL756" s="1">
        <v>117.65</v>
      </c>
      <c r="BN756" s="1">
        <v>118.74</v>
      </c>
    </row>
    <row r="757" spans="1:66" x14ac:dyDescent="0.3">
      <c r="A757" s="2"/>
      <c r="C757" s="14" t="str">
        <f t="shared" si="12"/>
        <v>20234</v>
      </c>
      <c r="D757" s="3">
        <v>45036</v>
      </c>
      <c r="E757" s="21">
        <v>2495.92</v>
      </c>
      <c r="F757" s="21">
        <v>2481.0100000000002</v>
      </c>
      <c r="G757" s="21">
        <v>2544.81</v>
      </c>
      <c r="H757" s="21">
        <v>2508.3000000000002</v>
      </c>
      <c r="I757" s="21">
        <v>2385.62</v>
      </c>
      <c r="J757" s="21">
        <v>2405.5300000000002</v>
      </c>
      <c r="K757" s="21">
        <v>2343.15</v>
      </c>
      <c r="L757" s="21">
        <v>2166.67</v>
      </c>
      <c r="M757" s="21">
        <v>2241.17</v>
      </c>
      <c r="N757" s="21">
        <v>2202.59</v>
      </c>
      <c r="O757" s="21">
        <v>2352.7600000000002</v>
      </c>
      <c r="P757" s="21">
        <v>2435.25</v>
      </c>
      <c r="Q757" s="21">
        <v>5602.43</v>
      </c>
      <c r="R757" s="20">
        <v>125.72</v>
      </c>
      <c r="S757" s="20">
        <v>111.98</v>
      </c>
      <c r="T757" s="21">
        <v>127.63</v>
      </c>
      <c r="V757" s="1">
        <v>119.64</v>
      </c>
      <c r="W757" s="1">
        <v>131.78</v>
      </c>
      <c r="X757" s="1">
        <v>137.63999999999999</v>
      </c>
      <c r="Y757" s="1">
        <v>127.51</v>
      </c>
      <c r="Z757" s="1">
        <v>127.74</v>
      </c>
      <c r="AA757" s="1">
        <v>126.42</v>
      </c>
      <c r="AB757" s="1">
        <v>136.41999999999999</v>
      </c>
      <c r="AE757" s="1">
        <v>141.6</v>
      </c>
      <c r="AF757" s="1">
        <v>132.44999999999999</v>
      </c>
      <c r="AG757" s="1">
        <v>121.23</v>
      </c>
      <c r="AW757" s="1">
        <v>3235.94</v>
      </c>
      <c r="AX757" s="1">
        <v>133.66</v>
      </c>
      <c r="BA757" s="1">
        <v>129.79</v>
      </c>
      <c r="BB757" s="1">
        <v>138.22999999999999</v>
      </c>
      <c r="BC757" s="1">
        <v>132.04</v>
      </c>
      <c r="BD757" s="1">
        <v>136.01</v>
      </c>
      <c r="BE757" s="1">
        <v>130.86000000000001</v>
      </c>
      <c r="BF757" s="1">
        <v>127.22</v>
      </c>
      <c r="BG757" s="1">
        <v>141.66</v>
      </c>
      <c r="BH757" s="1">
        <v>127.56</v>
      </c>
      <c r="BI757" s="1">
        <v>133.97999999999999</v>
      </c>
      <c r="BJ757" s="1">
        <v>139.66999999999999</v>
      </c>
      <c r="BK757" s="1">
        <v>118.03</v>
      </c>
      <c r="BL757" s="1">
        <v>120.45</v>
      </c>
      <c r="BN757" s="1">
        <v>119.99</v>
      </c>
    </row>
    <row r="758" spans="1:66" x14ac:dyDescent="0.3">
      <c r="A758" s="2"/>
      <c r="C758" s="14" t="str">
        <f t="shared" si="12"/>
        <v>20234</v>
      </c>
      <c r="D758" s="3">
        <v>45035</v>
      </c>
      <c r="E758" s="21">
        <v>2498.41</v>
      </c>
      <c r="F758" s="21">
        <v>2481.0100000000002</v>
      </c>
      <c r="G758" s="21">
        <v>2544.81</v>
      </c>
      <c r="H758" s="21">
        <v>2424.3200000000002</v>
      </c>
      <c r="I758" s="21">
        <v>2407.4</v>
      </c>
      <c r="J758" s="21">
        <v>2440.89</v>
      </c>
      <c r="K758" s="21">
        <v>2344.81</v>
      </c>
      <c r="L758" s="21">
        <v>2312.42</v>
      </c>
      <c r="M758" s="21">
        <v>2285.63</v>
      </c>
      <c r="N758" s="21">
        <v>2222.4899999999998</v>
      </c>
      <c r="O758" s="21">
        <v>2355.2600000000002</v>
      </c>
      <c r="P758" s="21">
        <v>2435.25</v>
      </c>
      <c r="Q758" s="21">
        <v>5384.53</v>
      </c>
      <c r="R758" s="20">
        <v>127.21</v>
      </c>
      <c r="S758" s="20">
        <v>112.98</v>
      </c>
      <c r="T758" s="21">
        <v>127.63</v>
      </c>
      <c r="V758" s="1">
        <v>120.91</v>
      </c>
      <c r="W758" s="1">
        <v>132.11000000000001</v>
      </c>
      <c r="X758" s="1">
        <v>138.18</v>
      </c>
      <c r="Y758" s="1">
        <v>128.12</v>
      </c>
      <c r="Z758" s="1">
        <v>128.85</v>
      </c>
      <c r="AA758" s="1">
        <v>128.86000000000001</v>
      </c>
      <c r="AB758" s="1">
        <v>138.21</v>
      </c>
      <c r="AE758" s="1">
        <v>142.19</v>
      </c>
      <c r="AF758" s="1">
        <v>132.69</v>
      </c>
      <c r="AG758" s="1">
        <v>120.43</v>
      </c>
      <c r="AW758" s="1">
        <v>3335.2</v>
      </c>
      <c r="AX758" s="1">
        <v>133.66</v>
      </c>
      <c r="BA758" s="1">
        <v>129.09</v>
      </c>
      <c r="BB758" s="1">
        <v>140.43</v>
      </c>
      <c r="BC758" s="1">
        <v>134.59</v>
      </c>
      <c r="BD758" s="1">
        <v>134.94999999999999</v>
      </c>
      <c r="BE758" s="1">
        <v>132.03</v>
      </c>
      <c r="BF758" s="1">
        <v>128.33000000000001</v>
      </c>
      <c r="BG758" s="1">
        <v>142.69</v>
      </c>
      <c r="BH758" s="1">
        <v>128.06</v>
      </c>
      <c r="BI758" s="1">
        <v>134.58000000000001</v>
      </c>
      <c r="BJ758" s="1">
        <v>140.84</v>
      </c>
      <c r="BK758" s="1">
        <v>121.02</v>
      </c>
      <c r="BL758" s="1">
        <v>121.45</v>
      </c>
      <c r="BN758" s="1">
        <v>120.98</v>
      </c>
    </row>
    <row r="759" spans="1:66" x14ac:dyDescent="0.3">
      <c r="A759" s="2"/>
      <c r="C759" s="14" t="str">
        <f t="shared" si="12"/>
        <v>20234</v>
      </c>
      <c r="D759" s="3">
        <v>45034</v>
      </c>
      <c r="E759" s="21">
        <v>2475.65</v>
      </c>
      <c r="F759" s="21">
        <v>2509.35</v>
      </c>
      <c r="G759" s="21">
        <v>2557.1799999999998</v>
      </c>
      <c r="H759" s="21">
        <v>2425.2199999999998</v>
      </c>
      <c r="I759" s="21">
        <v>2411.36</v>
      </c>
      <c r="J759" s="21">
        <v>2437.25</v>
      </c>
      <c r="K759" s="21">
        <v>2344.81</v>
      </c>
      <c r="L759" s="21">
        <v>2338.8200000000002</v>
      </c>
      <c r="M759" s="21">
        <v>2285.63</v>
      </c>
      <c r="N759" s="21">
        <v>2229.35</v>
      </c>
      <c r="O759" s="21">
        <v>2376.48</v>
      </c>
      <c r="P759" s="21">
        <v>2437.9899999999998</v>
      </c>
      <c r="Q759" s="21">
        <v>5404.53</v>
      </c>
      <c r="R759" s="20">
        <v>127.71</v>
      </c>
      <c r="S759" s="20">
        <v>113.15</v>
      </c>
      <c r="T759" s="21">
        <v>129.77000000000001</v>
      </c>
      <c r="V759" s="1">
        <v>122.54</v>
      </c>
      <c r="W759" s="1">
        <v>132.30000000000001</v>
      </c>
      <c r="X759" s="1">
        <v>139.13999999999999</v>
      </c>
      <c r="Y759" s="1">
        <v>129.47999999999999</v>
      </c>
      <c r="Z759" s="1">
        <v>129.96</v>
      </c>
      <c r="AA759" s="1">
        <v>129.55000000000001</v>
      </c>
      <c r="AB759" s="1">
        <v>139.41</v>
      </c>
      <c r="AE759" s="1">
        <v>142.97999999999999</v>
      </c>
      <c r="AF759" s="1">
        <v>132.55000000000001</v>
      </c>
      <c r="AG759" s="1">
        <v>120.05</v>
      </c>
      <c r="AW759" s="1">
        <v>3335.2</v>
      </c>
      <c r="AX759" s="1">
        <v>128.84</v>
      </c>
      <c r="BA759" s="1">
        <v>130.61000000000001</v>
      </c>
      <c r="BB759" s="1">
        <v>139.38999999999999</v>
      </c>
      <c r="BC759" s="1">
        <v>134.68</v>
      </c>
      <c r="BD759" s="1">
        <v>134.69999999999999</v>
      </c>
      <c r="BE759" s="1">
        <v>132.07</v>
      </c>
      <c r="BF759" s="1">
        <v>128.69</v>
      </c>
      <c r="BG759" s="1">
        <v>142.78</v>
      </c>
      <c r="BH759" s="1">
        <v>128.06</v>
      </c>
      <c r="BI759" s="1">
        <v>136.58000000000001</v>
      </c>
      <c r="BJ759" s="1">
        <v>140.82</v>
      </c>
      <c r="BK759" s="1">
        <v>121.69</v>
      </c>
      <c r="BL759" s="1">
        <v>122.64</v>
      </c>
      <c r="BN759" s="1">
        <v>122.38</v>
      </c>
    </row>
    <row r="760" spans="1:66" x14ac:dyDescent="0.3">
      <c r="A760" s="2"/>
      <c r="C760" s="14" t="str">
        <f t="shared" si="12"/>
        <v>20234</v>
      </c>
      <c r="D760" s="3">
        <v>45033</v>
      </c>
      <c r="E760" s="21">
        <v>2455.9699999999998</v>
      </c>
      <c r="F760" s="21">
        <v>2517</v>
      </c>
      <c r="G760" s="21">
        <v>2551.67</v>
      </c>
      <c r="H760" s="21">
        <v>2533.6</v>
      </c>
      <c r="I760" s="21">
        <v>2435.11</v>
      </c>
      <c r="J760" s="21">
        <v>2403.15</v>
      </c>
      <c r="K760" s="21">
        <v>2395.65</v>
      </c>
      <c r="L760" s="21">
        <v>2338.8200000000002</v>
      </c>
      <c r="M760" s="21">
        <v>2251.98</v>
      </c>
      <c r="N760" s="21">
        <v>2225.44</v>
      </c>
      <c r="O760" s="21">
        <v>2366.79</v>
      </c>
      <c r="P760" s="21">
        <v>2437.9899999999998</v>
      </c>
      <c r="Q760" s="21">
        <v>5289.72</v>
      </c>
      <c r="R760" s="20">
        <v>127.71</v>
      </c>
      <c r="S760" s="20">
        <v>113.31</v>
      </c>
      <c r="T760" s="21">
        <v>129.97999999999999</v>
      </c>
      <c r="V760" s="1">
        <v>122.67</v>
      </c>
      <c r="W760" s="1">
        <v>133.72999999999999</v>
      </c>
      <c r="X760" s="1">
        <v>139.72999999999999</v>
      </c>
      <c r="Y760" s="1">
        <v>129.74</v>
      </c>
      <c r="Z760" s="1">
        <v>130.36000000000001</v>
      </c>
      <c r="AA760" s="1">
        <v>129.30000000000001</v>
      </c>
      <c r="AB760" s="1">
        <v>139.76</v>
      </c>
      <c r="AE760" s="1">
        <v>143.59</v>
      </c>
      <c r="AF760" s="1">
        <v>131.26</v>
      </c>
      <c r="AG760" s="1">
        <v>121.01</v>
      </c>
      <c r="AW760" s="1">
        <v>3335.2</v>
      </c>
      <c r="AX760" s="1">
        <v>129.07</v>
      </c>
      <c r="BA760" s="1">
        <v>130.32</v>
      </c>
      <c r="BB760" s="1">
        <v>139.16999999999999</v>
      </c>
      <c r="BC760" s="1">
        <v>133.5</v>
      </c>
      <c r="BD760" s="1">
        <v>134.21</v>
      </c>
      <c r="BE760" s="1">
        <v>132.4</v>
      </c>
      <c r="BF760" s="1">
        <v>129.29</v>
      </c>
      <c r="BG760" s="1">
        <v>143.28</v>
      </c>
      <c r="BH760" s="1">
        <v>127.83</v>
      </c>
      <c r="BI760" s="1">
        <v>136.58000000000001</v>
      </c>
      <c r="BJ760" s="1">
        <v>140.80000000000001</v>
      </c>
      <c r="BK760" s="1">
        <v>121.69</v>
      </c>
      <c r="BL760" s="1">
        <v>123.44</v>
      </c>
      <c r="BN760" s="1">
        <v>123.18</v>
      </c>
    </row>
    <row r="761" spans="1:66" x14ac:dyDescent="0.3">
      <c r="A761" s="2"/>
      <c r="C761" s="14" t="str">
        <f t="shared" si="12"/>
        <v>20234</v>
      </c>
      <c r="D761" s="3">
        <v>45030</v>
      </c>
      <c r="E761" s="21">
        <v>2491.87</v>
      </c>
      <c r="F761" s="21">
        <v>2517</v>
      </c>
      <c r="G761" s="21">
        <v>2551.67</v>
      </c>
      <c r="H761" s="21">
        <v>2446.89</v>
      </c>
      <c r="I761" s="21">
        <v>2452.9299999999998</v>
      </c>
      <c r="J761" s="21">
        <v>2399.39</v>
      </c>
      <c r="K761" s="21">
        <v>2387.17</v>
      </c>
      <c r="L761" s="21">
        <v>2328.92</v>
      </c>
      <c r="M761" s="21">
        <v>2264.48</v>
      </c>
      <c r="N761" s="21">
        <v>2220.5</v>
      </c>
      <c r="O761" s="21">
        <v>2377.54</v>
      </c>
      <c r="P761" s="21">
        <v>2465.6999999999998</v>
      </c>
      <c r="Q761" s="21">
        <v>5235.79</v>
      </c>
      <c r="R761" s="20">
        <v>127.38</v>
      </c>
      <c r="S761" s="20">
        <v>113.48</v>
      </c>
      <c r="T761" s="21">
        <v>129.99</v>
      </c>
      <c r="V761" s="1">
        <v>123.66</v>
      </c>
      <c r="W761" s="1">
        <v>134.13999999999999</v>
      </c>
      <c r="X761" s="1">
        <v>140.97999999999999</v>
      </c>
      <c r="Y761" s="1">
        <v>129.37</v>
      </c>
      <c r="Z761" s="1">
        <v>130.13999999999999</v>
      </c>
      <c r="AA761" s="1">
        <v>129.83000000000001</v>
      </c>
      <c r="AB761" s="1">
        <v>140.66999999999999</v>
      </c>
      <c r="AE761" s="1">
        <v>143.43</v>
      </c>
      <c r="AF761" s="1">
        <v>132.97</v>
      </c>
      <c r="AG761" s="1">
        <v>119.32</v>
      </c>
      <c r="AX761" s="1">
        <v>132.72999999999999</v>
      </c>
      <c r="BA761" s="1">
        <v>130.32</v>
      </c>
      <c r="BB761" s="1">
        <v>138.94</v>
      </c>
      <c r="BC761" s="1">
        <v>134.33000000000001</v>
      </c>
      <c r="BD761" s="1">
        <v>136.37</v>
      </c>
      <c r="BE761" s="1">
        <v>131.77000000000001</v>
      </c>
      <c r="BF761" s="1">
        <v>129.24</v>
      </c>
      <c r="BG761" s="1">
        <v>144.11000000000001</v>
      </c>
      <c r="BH761" s="1">
        <v>128.21</v>
      </c>
      <c r="BI761" s="1">
        <v>138.16999999999999</v>
      </c>
      <c r="BJ761" s="1">
        <v>142.46</v>
      </c>
      <c r="BK761" s="1">
        <v>123.25</v>
      </c>
      <c r="BL761" s="1">
        <v>123.7</v>
      </c>
      <c r="BN761" s="1">
        <v>124.21</v>
      </c>
    </row>
    <row r="762" spans="1:66" x14ac:dyDescent="0.3">
      <c r="A762" s="2"/>
      <c r="C762" s="14" t="str">
        <f t="shared" si="12"/>
        <v>20234</v>
      </c>
      <c r="D762" s="3">
        <v>45029</v>
      </c>
      <c r="E762" s="21">
        <v>2494.7199999999998</v>
      </c>
      <c r="F762" s="21">
        <v>2524.1999999999998</v>
      </c>
      <c r="G762" s="21">
        <v>2551.67</v>
      </c>
      <c r="H762" s="21">
        <v>2445.9899999999998</v>
      </c>
      <c r="I762" s="21">
        <v>2456.89</v>
      </c>
      <c r="J762" s="21">
        <v>2407.65</v>
      </c>
      <c r="K762" s="21">
        <v>2422.21</v>
      </c>
      <c r="L762" s="21">
        <v>2307.42</v>
      </c>
      <c r="M762" s="21">
        <v>2251.98</v>
      </c>
      <c r="N762" s="21">
        <v>2195.2600000000002</v>
      </c>
      <c r="O762" s="21">
        <v>2377.39</v>
      </c>
      <c r="P762" s="21">
        <v>2470.36</v>
      </c>
      <c r="Q762" s="21">
        <v>5470.62</v>
      </c>
      <c r="R762" s="20">
        <v>128.71</v>
      </c>
      <c r="S762" s="20">
        <v>113.81</v>
      </c>
      <c r="T762" s="21">
        <v>132.01</v>
      </c>
      <c r="V762" s="1">
        <v>123.9</v>
      </c>
      <c r="W762" s="1">
        <v>135.5</v>
      </c>
      <c r="X762" s="1">
        <v>142.37</v>
      </c>
      <c r="Y762" s="1">
        <v>131.24</v>
      </c>
      <c r="Z762" s="1">
        <v>131.08000000000001</v>
      </c>
      <c r="AA762" s="1">
        <v>130.63</v>
      </c>
      <c r="AB762" s="1">
        <v>142.46</v>
      </c>
      <c r="AE762" s="1">
        <v>145.61000000000001</v>
      </c>
      <c r="AF762" s="1">
        <v>135.71</v>
      </c>
      <c r="AG762" s="1">
        <v>121.42</v>
      </c>
      <c r="AX762" s="1">
        <v>131.93</v>
      </c>
      <c r="BA762" s="1">
        <v>129.66999999999999</v>
      </c>
      <c r="BB762" s="1">
        <v>142.03</v>
      </c>
      <c r="BC762" s="1">
        <v>135.69</v>
      </c>
      <c r="BD762" s="1">
        <v>138.44999999999999</v>
      </c>
      <c r="BE762" s="1">
        <v>133.16999999999999</v>
      </c>
      <c r="BF762" s="1">
        <v>130.38999999999999</v>
      </c>
      <c r="BG762" s="1">
        <v>145.13999999999999</v>
      </c>
      <c r="BH762" s="1">
        <v>128.46</v>
      </c>
      <c r="BI762" s="1">
        <v>139.57</v>
      </c>
      <c r="BJ762" s="1">
        <v>143.69</v>
      </c>
      <c r="BK762" s="1">
        <v>123.25</v>
      </c>
      <c r="BL762" s="1">
        <v>124.9</v>
      </c>
      <c r="BN762" s="1">
        <v>125.37</v>
      </c>
    </row>
    <row r="763" spans="1:66" x14ac:dyDescent="0.3">
      <c r="A763" s="2"/>
      <c r="C763" s="14" t="str">
        <f t="shared" si="12"/>
        <v>20234</v>
      </c>
      <c r="D763" s="3">
        <v>45028</v>
      </c>
      <c r="E763" s="21">
        <v>2487.6999999999998</v>
      </c>
      <c r="F763" s="21">
        <v>2524.1999999999998</v>
      </c>
      <c r="G763" s="21">
        <v>2551.67</v>
      </c>
      <c r="H763" s="21">
        <v>2425.66</v>
      </c>
      <c r="I763" s="21">
        <v>2456.89</v>
      </c>
      <c r="J763" s="21">
        <v>2416.0500000000002</v>
      </c>
      <c r="K763" s="21">
        <v>2422.21</v>
      </c>
      <c r="L763" s="21">
        <v>2307.42</v>
      </c>
      <c r="M763" s="21">
        <v>2256.6</v>
      </c>
      <c r="N763" s="21">
        <v>2231.23</v>
      </c>
      <c r="O763" s="21">
        <v>2377.77</v>
      </c>
      <c r="P763" s="21">
        <v>2470.36</v>
      </c>
      <c r="Q763" s="21">
        <v>5616.65</v>
      </c>
      <c r="R763" s="20">
        <v>129.04</v>
      </c>
      <c r="S763" s="20">
        <v>116.14</v>
      </c>
      <c r="T763" s="21">
        <v>133.11000000000001</v>
      </c>
      <c r="V763" s="1">
        <v>123.94</v>
      </c>
      <c r="W763" s="1">
        <v>137.63999999999999</v>
      </c>
      <c r="X763" s="1">
        <v>143.52000000000001</v>
      </c>
      <c r="Y763" s="1">
        <v>133.26</v>
      </c>
      <c r="Z763" s="1">
        <v>134.05000000000001</v>
      </c>
      <c r="AA763" s="1">
        <v>130.88999999999999</v>
      </c>
      <c r="AB763" s="1">
        <v>143.31</v>
      </c>
      <c r="AE763" s="1">
        <v>145.91</v>
      </c>
      <c r="AF763" s="1">
        <v>136.32</v>
      </c>
      <c r="AG763" s="1">
        <v>120.94</v>
      </c>
      <c r="AX763" s="1">
        <v>129.51</v>
      </c>
      <c r="BA763" s="1">
        <v>133.09</v>
      </c>
      <c r="BB763" s="1">
        <v>144.43</v>
      </c>
      <c r="BC763" s="1">
        <v>137.69</v>
      </c>
      <c r="BD763" s="1">
        <v>139.32</v>
      </c>
      <c r="BE763" s="1">
        <v>133.86000000000001</v>
      </c>
      <c r="BF763" s="1">
        <v>130.62</v>
      </c>
      <c r="BG763" s="1">
        <v>146.02000000000001</v>
      </c>
      <c r="BH763" s="1">
        <v>128.46</v>
      </c>
      <c r="BI763" s="1">
        <v>141.56</v>
      </c>
      <c r="BJ763" s="1">
        <v>144.41999999999999</v>
      </c>
      <c r="BK763" s="1">
        <v>123.91</v>
      </c>
      <c r="BL763" s="1">
        <v>126.43</v>
      </c>
      <c r="BN763" s="1">
        <v>126.4</v>
      </c>
    </row>
    <row r="764" spans="1:66" x14ac:dyDescent="0.3">
      <c r="A764" s="2"/>
      <c r="C764" s="14" t="str">
        <f t="shared" si="12"/>
        <v>20234</v>
      </c>
      <c r="D764" s="3">
        <v>45027</v>
      </c>
      <c r="E764" s="21">
        <v>2505.62</v>
      </c>
      <c r="F764" s="21">
        <v>2535</v>
      </c>
      <c r="G764" s="21">
        <v>2551.67</v>
      </c>
      <c r="H764" s="21">
        <v>2430.17</v>
      </c>
      <c r="I764" s="21">
        <v>2486.59</v>
      </c>
      <c r="J764" s="21">
        <v>2446.5700000000002</v>
      </c>
      <c r="K764" s="21">
        <v>2422.21</v>
      </c>
      <c r="L764" s="21">
        <v>2335.54</v>
      </c>
      <c r="M764" s="21">
        <v>2296.2199999999998</v>
      </c>
      <c r="N764" s="21">
        <v>2254.9899999999998</v>
      </c>
      <c r="O764" s="21">
        <v>2403.11</v>
      </c>
      <c r="P764" s="21">
        <v>2470.36</v>
      </c>
      <c r="Q764" s="21">
        <v>5754.64</v>
      </c>
      <c r="R764" s="20">
        <v>131.37</v>
      </c>
      <c r="S764" s="20">
        <v>118.53</v>
      </c>
      <c r="T764" s="21">
        <v>133.69999999999999</v>
      </c>
      <c r="V764" s="1">
        <v>126.24</v>
      </c>
      <c r="W764" s="1">
        <v>137.96</v>
      </c>
      <c r="X764" s="1">
        <v>144.25</v>
      </c>
      <c r="Y764" s="1">
        <v>134.36000000000001</v>
      </c>
      <c r="Z764" s="1">
        <v>134.76</v>
      </c>
      <c r="AA764" s="1">
        <v>133.02000000000001</v>
      </c>
      <c r="AB764" s="1">
        <v>144.56</v>
      </c>
      <c r="AE764" s="1">
        <v>145.91</v>
      </c>
      <c r="AF764" s="1">
        <v>138.52000000000001</v>
      </c>
      <c r="AG764" s="1">
        <v>126.01</v>
      </c>
      <c r="AX764" s="1">
        <v>129.35</v>
      </c>
      <c r="BA764" s="1">
        <v>134.07</v>
      </c>
      <c r="BB764" s="1">
        <v>145.37</v>
      </c>
      <c r="BC764" s="1">
        <v>138.72</v>
      </c>
      <c r="BD764" s="1">
        <v>140.03</v>
      </c>
      <c r="BE764" s="1">
        <v>137.11000000000001</v>
      </c>
      <c r="BF764" s="1">
        <v>134.75</v>
      </c>
      <c r="BG764" s="1">
        <v>146.46</v>
      </c>
      <c r="BH764" s="1">
        <v>132.32</v>
      </c>
      <c r="BI764" s="1">
        <v>142.16</v>
      </c>
      <c r="BJ764" s="1">
        <v>145.9</v>
      </c>
      <c r="BK764" s="1">
        <v>126.34</v>
      </c>
      <c r="BL764" s="1">
        <v>128.13</v>
      </c>
      <c r="BN764" s="1">
        <v>126.7</v>
      </c>
    </row>
    <row r="765" spans="1:66" x14ac:dyDescent="0.3">
      <c r="A765" s="2"/>
      <c r="C765" s="14" t="str">
        <f t="shared" si="12"/>
        <v>20234</v>
      </c>
      <c r="D765" s="3">
        <v>45026</v>
      </c>
      <c r="E765" s="21">
        <v>2528.59</v>
      </c>
      <c r="F765" s="21">
        <v>2538.23</v>
      </c>
      <c r="G765" s="21">
        <v>2557.1799999999998</v>
      </c>
      <c r="H765" s="21">
        <v>2445.9899999999998</v>
      </c>
      <c r="I765" s="21">
        <v>2486.59</v>
      </c>
      <c r="J765" s="21">
        <v>2449.6</v>
      </c>
      <c r="K765" s="21">
        <v>2442.1999999999998</v>
      </c>
      <c r="L765" s="21">
        <v>2335.54</v>
      </c>
      <c r="M765" s="21">
        <v>2304.1</v>
      </c>
      <c r="N765" s="21">
        <v>2284.61</v>
      </c>
      <c r="O765" s="21">
        <v>2426.9499999999998</v>
      </c>
      <c r="P765" s="21">
        <v>2525.31</v>
      </c>
      <c r="Q765" s="21">
        <v>5743.67</v>
      </c>
      <c r="R765" s="20">
        <v>132.53</v>
      </c>
      <c r="S765" s="20">
        <v>120.72</v>
      </c>
      <c r="T765" s="21">
        <v>136.47999999999999</v>
      </c>
      <c r="V765" s="1">
        <v>128.49</v>
      </c>
      <c r="W765" s="1">
        <v>140.56</v>
      </c>
      <c r="X765" s="1">
        <v>145.36000000000001</v>
      </c>
      <c r="Y765" s="1">
        <v>134.81</v>
      </c>
      <c r="Z765" s="1">
        <v>136.55000000000001</v>
      </c>
      <c r="AA765" s="1">
        <v>134.86000000000001</v>
      </c>
      <c r="AB765" s="1">
        <v>144.91</v>
      </c>
      <c r="AE765" s="1">
        <v>146.47</v>
      </c>
      <c r="AF765" s="1">
        <v>139.22</v>
      </c>
      <c r="AG765" s="1">
        <v>130.38999999999999</v>
      </c>
      <c r="AX765" s="1">
        <v>132.01</v>
      </c>
      <c r="BA765" s="1">
        <v>135.44</v>
      </c>
      <c r="BB765" s="1">
        <v>145.87</v>
      </c>
      <c r="BC765" s="1">
        <v>139.38</v>
      </c>
      <c r="BD765" s="1">
        <v>140.22999999999999</v>
      </c>
      <c r="BE765" s="1">
        <v>137.52000000000001</v>
      </c>
      <c r="BF765" s="1">
        <v>136.38999999999999</v>
      </c>
      <c r="BG765" s="1">
        <v>146.96</v>
      </c>
      <c r="BH765" s="1">
        <v>132.32</v>
      </c>
      <c r="BI765" s="1">
        <v>142.56</v>
      </c>
      <c r="BJ765" s="1">
        <v>148.11000000000001</v>
      </c>
      <c r="BK765" s="1">
        <v>126.67</v>
      </c>
      <c r="BL765" s="1">
        <v>128.38999999999999</v>
      </c>
      <c r="BN765" s="1">
        <v>126.9</v>
      </c>
    </row>
    <row r="766" spans="1:66" x14ac:dyDescent="0.3">
      <c r="A766" s="2"/>
      <c r="C766" s="14" t="str">
        <f t="shared" si="12"/>
        <v>20234</v>
      </c>
      <c r="D766" s="3">
        <v>45022</v>
      </c>
      <c r="E766" s="21">
        <v>2519.48</v>
      </c>
      <c r="F766" s="21">
        <v>2558.85</v>
      </c>
      <c r="G766" s="21">
        <v>2581.9899999999998</v>
      </c>
      <c r="H766" s="21">
        <v>2423.1799999999998</v>
      </c>
      <c r="I766" s="21">
        <v>2522.2199999999998</v>
      </c>
      <c r="J766" s="21">
        <v>2455.2600000000002</v>
      </c>
      <c r="K766" s="21">
        <v>2518.39</v>
      </c>
      <c r="L766" s="21">
        <v>2352.04</v>
      </c>
      <c r="M766" s="21">
        <v>2261.35</v>
      </c>
      <c r="N766" s="21">
        <v>2256.85</v>
      </c>
      <c r="O766" s="21">
        <v>2427.38</v>
      </c>
      <c r="P766" s="21">
        <v>2550.19</v>
      </c>
      <c r="Q766" s="21">
        <v>5812.5</v>
      </c>
      <c r="R766" s="20">
        <v>135.69999999999999</v>
      </c>
      <c r="S766" s="20">
        <v>121.29</v>
      </c>
      <c r="T766" s="21">
        <v>137.75</v>
      </c>
      <c r="V766" s="1">
        <v>129.97</v>
      </c>
      <c r="W766" s="1">
        <v>141.49</v>
      </c>
      <c r="X766" s="1">
        <v>146.31</v>
      </c>
      <c r="Y766" s="1">
        <v>135.97999999999999</v>
      </c>
      <c r="Z766" s="1">
        <v>137.22999999999999</v>
      </c>
      <c r="AA766" s="1">
        <v>136.56</v>
      </c>
      <c r="AB766" s="1">
        <v>146.4</v>
      </c>
      <c r="AE766" s="1">
        <v>149.1</v>
      </c>
      <c r="AF766" s="1">
        <v>139.68</v>
      </c>
      <c r="AG766" s="1">
        <v>130.87</v>
      </c>
      <c r="AQ766" s="1">
        <v>3677.15</v>
      </c>
      <c r="AR766" s="1">
        <v>3636.74</v>
      </c>
      <c r="AT766" s="1">
        <v>3424.6</v>
      </c>
      <c r="AW766" s="1">
        <v>3318.53</v>
      </c>
      <c r="AX766" s="1">
        <v>134.43</v>
      </c>
      <c r="BA766" s="1">
        <v>137.26</v>
      </c>
      <c r="BB766" s="1">
        <v>147.32</v>
      </c>
      <c r="BC766" s="1">
        <v>141.08000000000001</v>
      </c>
      <c r="BD766" s="1">
        <v>144.94999999999999</v>
      </c>
      <c r="BE766" s="1">
        <v>139.19999999999999</v>
      </c>
      <c r="BF766" s="1">
        <v>137.91999999999999</v>
      </c>
      <c r="BG766" s="1">
        <v>149.80000000000001</v>
      </c>
      <c r="BH766" s="1">
        <v>137.91999999999999</v>
      </c>
      <c r="BI766" s="1">
        <v>144.36000000000001</v>
      </c>
      <c r="BJ766" s="1">
        <v>150.68</v>
      </c>
      <c r="BK766" s="1">
        <v>128.54</v>
      </c>
      <c r="BL766" s="1">
        <v>130.19</v>
      </c>
      <c r="BN766" s="1">
        <v>130.25</v>
      </c>
    </row>
    <row r="767" spans="1:66" x14ac:dyDescent="0.3">
      <c r="A767" s="2"/>
      <c r="C767" s="14" t="str">
        <f t="shared" si="12"/>
        <v>20234</v>
      </c>
      <c r="D767" s="3">
        <v>45021</v>
      </c>
      <c r="E767" s="21">
        <v>2534.4299999999998</v>
      </c>
      <c r="F767" s="21">
        <v>2573.6999999999998</v>
      </c>
      <c r="G767" s="21">
        <v>2581.9899999999998</v>
      </c>
      <c r="H767" s="21">
        <v>2431.5100000000002</v>
      </c>
      <c r="I767" s="21">
        <v>2545.98</v>
      </c>
      <c r="J767" s="21">
        <v>2463.36</v>
      </c>
      <c r="K767" s="21">
        <v>2518.39</v>
      </c>
      <c r="L767" s="21">
        <v>2352.04</v>
      </c>
      <c r="M767" s="21">
        <v>2307.3200000000002</v>
      </c>
      <c r="N767" s="21">
        <v>2267.27</v>
      </c>
      <c r="O767" s="21">
        <v>2421.1999999999998</v>
      </c>
      <c r="P767" s="21">
        <v>2550.19</v>
      </c>
      <c r="Q767" s="21">
        <v>5800.15</v>
      </c>
      <c r="R767" s="20">
        <v>136.86000000000001</v>
      </c>
      <c r="S767" s="20">
        <v>125.06</v>
      </c>
      <c r="T767" s="21">
        <v>138.03</v>
      </c>
      <c r="V767" s="1">
        <v>131.91999999999999</v>
      </c>
      <c r="W767" s="1">
        <v>143.4</v>
      </c>
      <c r="X767" s="1">
        <v>147.37</v>
      </c>
      <c r="Y767" s="1">
        <v>139.5</v>
      </c>
      <c r="Z767" s="1">
        <v>139.16999999999999</v>
      </c>
      <c r="AA767" s="1">
        <v>138.38</v>
      </c>
      <c r="AB767" s="1">
        <v>147.46</v>
      </c>
      <c r="AE767" s="1">
        <v>149.41999999999999</v>
      </c>
      <c r="AF767" s="1">
        <v>143.34</v>
      </c>
      <c r="AG767" s="1">
        <v>130.81</v>
      </c>
      <c r="AQ767" s="1">
        <v>3677.15</v>
      </c>
      <c r="AR767" s="1">
        <v>3636.74</v>
      </c>
      <c r="AT767" s="1">
        <v>3424.6</v>
      </c>
      <c r="AW767" s="1">
        <v>3318.53</v>
      </c>
      <c r="AX767" s="1">
        <v>136.66</v>
      </c>
      <c r="BA767" s="1">
        <v>137.26</v>
      </c>
      <c r="BB767" s="1">
        <v>150.22</v>
      </c>
      <c r="BC767" s="1">
        <v>143.72</v>
      </c>
      <c r="BD767" s="1">
        <v>146.33000000000001</v>
      </c>
      <c r="BE767" s="1">
        <v>140.52000000000001</v>
      </c>
      <c r="BF767" s="1">
        <v>138.85</v>
      </c>
      <c r="BG767" s="1">
        <v>150.53</v>
      </c>
      <c r="BH767" s="1">
        <v>137.91999999999999</v>
      </c>
      <c r="BI767" s="1">
        <v>144.96</v>
      </c>
      <c r="BJ767" s="1">
        <v>150.66</v>
      </c>
      <c r="BK767" s="1">
        <v>131.52000000000001</v>
      </c>
      <c r="BL767" s="1">
        <v>132.63999999999999</v>
      </c>
      <c r="BN767" s="1">
        <v>132.84</v>
      </c>
    </row>
    <row r="768" spans="1:66" x14ac:dyDescent="0.3">
      <c r="A768" s="2"/>
      <c r="C768" s="14" t="str">
        <f t="shared" si="12"/>
        <v>20234</v>
      </c>
      <c r="D768" s="3">
        <v>45020</v>
      </c>
      <c r="E768" s="21">
        <v>2520.83</v>
      </c>
      <c r="F768" s="21">
        <v>2573.6999999999998</v>
      </c>
      <c r="G768" s="21">
        <v>2594.4299999999998</v>
      </c>
      <c r="H768" s="21">
        <v>2462.85</v>
      </c>
      <c r="I768" s="21">
        <v>2565.7800000000002</v>
      </c>
      <c r="J768" s="21">
        <v>2485.36</v>
      </c>
      <c r="K768" s="21">
        <v>2524.36</v>
      </c>
      <c r="L768" s="21">
        <v>2388.52</v>
      </c>
      <c r="M768" s="21">
        <v>2307.3200000000002</v>
      </c>
      <c r="N768" s="21">
        <v>2313.15</v>
      </c>
      <c r="O768" s="21">
        <v>2442.4499999999998</v>
      </c>
      <c r="P768" s="21">
        <v>2550.19</v>
      </c>
      <c r="Q768" s="21">
        <v>5861.53</v>
      </c>
      <c r="R768" s="20">
        <v>137.19</v>
      </c>
      <c r="S768" s="20">
        <v>126.44</v>
      </c>
      <c r="T768" s="21">
        <v>138.69999999999999</v>
      </c>
      <c r="V768" s="1">
        <v>131.74</v>
      </c>
      <c r="W768" s="1">
        <v>143.38999999999999</v>
      </c>
      <c r="X768" s="1">
        <v>148.59</v>
      </c>
      <c r="Y768" s="1">
        <v>141.52000000000001</v>
      </c>
      <c r="Z768" s="1">
        <v>141.15</v>
      </c>
      <c r="AA768" s="1">
        <v>138.94</v>
      </c>
      <c r="AB768" s="1">
        <v>147.84</v>
      </c>
      <c r="AE768" s="1">
        <v>149.80000000000001</v>
      </c>
      <c r="AF768" s="1">
        <v>144.65</v>
      </c>
      <c r="AG768" s="1">
        <v>131.05000000000001</v>
      </c>
      <c r="AQ768" s="1">
        <v>3677.15</v>
      </c>
      <c r="AR768" s="1">
        <v>3636.74</v>
      </c>
      <c r="AT768" s="1">
        <v>3424.6</v>
      </c>
      <c r="AW768" s="1">
        <v>3318.53</v>
      </c>
      <c r="AX768" s="1">
        <v>134.80000000000001</v>
      </c>
      <c r="BA768" s="1">
        <v>137.69999999999999</v>
      </c>
      <c r="BB768" s="1">
        <v>150.83000000000001</v>
      </c>
      <c r="BC768" s="1">
        <v>144.66999999999999</v>
      </c>
      <c r="BD768" s="1">
        <v>146.99</v>
      </c>
      <c r="BE768" s="1">
        <v>142.63999999999999</v>
      </c>
      <c r="BF768" s="1">
        <v>139.28</v>
      </c>
      <c r="BG768" s="1">
        <v>150.54</v>
      </c>
      <c r="BH768" s="1">
        <v>139.91</v>
      </c>
      <c r="BI768" s="1">
        <v>144.86000000000001</v>
      </c>
      <c r="BJ768" s="1">
        <v>150.19</v>
      </c>
      <c r="BK768" s="1">
        <v>133.65</v>
      </c>
      <c r="BL768" s="1">
        <v>134.66</v>
      </c>
      <c r="BN768" s="1">
        <v>134.03</v>
      </c>
    </row>
    <row r="769" spans="1:66" x14ac:dyDescent="0.3">
      <c r="A769" s="2"/>
      <c r="C769" s="14" t="str">
        <f t="shared" si="12"/>
        <v>20234</v>
      </c>
      <c r="D769" s="3">
        <v>45019</v>
      </c>
      <c r="E769" s="21">
        <v>2522.0700000000002</v>
      </c>
      <c r="F769" s="21">
        <v>2573.6999999999998</v>
      </c>
      <c r="G769" s="21">
        <v>2581.9899999999998</v>
      </c>
      <c r="H769" s="21">
        <v>2462.85</v>
      </c>
      <c r="I769" s="21">
        <v>2577.66</v>
      </c>
      <c r="J769" s="21">
        <v>2504.5100000000002</v>
      </c>
      <c r="K769" s="21">
        <v>2588.64</v>
      </c>
      <c r="L769" s="21">
        <v>2388.52</v>
      </c>
      <c r="M769" s="21">
        <v>2319.9299999999998</v>
      </c>
      <c r="N769" s="21">
        <v>2314.8000000000002</v>
      </c>
      <c r="O769" s="21">
        <v>2462.15</v>
      </c>
      <c r="P769" s="21">
        <v>2597.17</v>
      </c>
      <c r="Q769" s="21">
        <v>5851.16</v>
      </c>
      <c r="R769" s="20">
        <v>136.53</v>
      </c>
      <c r="S769" s="20">
        <v>126.39</v>
      </c>
      <c r="T769" s="21">
        <v>139.65</v>
      </c>
      <c r="V769" s="1">
        <v>131.72</v>
      </c>
      <c r="W769" s="1">
        <v>143.18</v>
      </c>
      <c r="X769" s="1">
        <v>147.31</v>
      </c>
      <c r="Y769" s="1">
        <v>141.59</v>
      </c>
      <c r="Z769" s="1">
        <v>141.97999999999999</v>
      </c>
      <c r="AA769" s="1">
        <v>138.4</v>
      </c>
      <c r="AB769" s="1">
        <v>147.44999999999999</v>
      </c>
      <c r="AE769" s="1">
        <v>149.56</v>
      </c>
      <c r="AF769" s="1">
        <v>144.97</v>
      </c>
      <c r="AG769" s="1">
        <v>131.5</v>
      </c>
      <c r="AQ769" s="1">
        <v>3677.15</v>
      </c>
      <c r="AR769" s="1">
        <v>3636.74</v>
      </c>
      <c r="AT769" s="1">
        <v>3424.6</v>
      </c>
      <c r="AW769" s="1">
        <v>3318.53</v>
      </c>
      <c r="AX769" s="1">
        <v>133.52000000000001</v>
      </c>
      <c r="BA769" s="1">
        <v>137.44</v>
      </c>
      <c r="BB769" s="1">
        <v>149.22</v>
      </c>
      <c r="BC769" s="1">
        <v>144.51</v>
      </c>
      <c r="BD769" s="1">
        <v>145.93</v>
      </c>
      <c r="BE769" s="1">
        <v>142.69999999999999</v>
      </c>
      <c r="BF769" s="1">
        <v>139.06</v>
      </c>
      <c r="BG769" s="1">
        <v>150.31</v>
      </c>
      <c r="BH769" s="1">
        <v>139.69</v>
      </c>
      <c r="BI769" s="1">
        <v>144.86000000000001</v>
      </c>
      <c r="BJ769" s="1">
        <v>151.41999999999999</v>
      </c>
      <c r="BK769" s="1">
        <v>133.94999999999999</v>
      </c>
      <c r="BL769" s="1">
        <v>134.91</v>
      </c>
      <c r="BN769" s="1">
        <v>134.22</v>
      </c>
    </row>
    <row r="770" spans="1:66" x14ac:dyDescent="0.3">
      <c r="A770" s="2"/>
      <c r="C770" s="14" t="str">
        <f t="shared" si="12"/>
        <v>20233</v>
      </c>
      <c r="D770" s="3">
        <v>45016</v>
      </c>
      <c r="E770" s="21">
        <v>2554.79</v>
      </c>
      <c r="F770" s="21">
        <v>2592.3000000000002</v>
      </c>
      <c r="G770" s="21">
        <v>2602.79</v>
      </c>
      <c r="H770" s="21">
        <v>2510.11</v>
      </c>
      <c r="I770" s="21">
        <v>2581.6999999999998</v>
      </c>
      <c r="J770" s="21">
        <v>2517.6999999999998</v>
      </c>
      <c r="K770" s="21">
        <v>2602.36</v>
      </c>
      <c r="L770" s="21">
        <v>2445.4</v>
      </c>
      <c r="M770" s="21">
        <v>2317.71</v>
      </c>
      <c r="N770" s="21">
        <v>2308.4699999999998</v>
      </c>
      <c r="O770" s="21">
        <v>2491.5300000000002</v>
      </c>
      <c r="P770" s="21">
        <v>2618.81</v>
      </c>
      <c r="Q770" s="21">
        <v>5845.88</v>
      </c>
      <c r="R770" s="20">
        <v>135.32</v>
      </c>
      <c r="S770" s="20">
        <v>123.93</v>
      </c>
      <c r="T770" s="21">
        <v>137.58000000000001</v>
      </c>
      <c r="V770" s="1">
        <v>130.79</v>
      </c>
      <c r="W770" s="1">
        <v>142.47</v>
      </c>
      <c r="X770" s="1">
        <v>146.69999999999999</v>
      </c>
      <c r="Y770" s="1">
        <v>140.22999999999999</v>
      </c>
      <c r="Z770" s="1">
        <v>140.72999999999999</v>
      </c>
      <c r="AA770" s="1">
        <v>137.69999999999999</v>
      </c>
      <c r="AB770" s="1">
        <v>146.08000000000001</v>
      </c>
      <c r="AE770" s="1">
        <v>149.1</v>
      </c>
      <c r="AF770" s="1">
        <v>143.88</v>
      </c>
      <c r="AG770" s="1">
        <v>129.52000000000001</v>
      </c>
      <c r="AT770" s="1">
        <v>3405.2</v>
      </c>
      <c r="AW770" s="1">
        <v>3498.32</v>
      </c>
      <c r="AX770" s="1">
        <v>133.80000000000001</v>
      </c>
      <c r="BA770" s="1">
        <v>137.06</v>
      </c>
      <c r="BB770" s="1">
        <v>148.84</v>
      </c>
      <c r="BC770" s="1">
        <v>144.02000000000001</v>
      </c>
      <c r="BD770" s="1">
        <v>144.88</v>
      </c>
      <c r="BE770" s="1">
        <v>141.29</v>
      </c>
      <c r="BF770" s="1">
        <v>137.32</v>
      </c>
      <c r="BG770" s="1">
        <v>149.66</v>
      </c>
      <c r="BH770" s="1">
        <v>137.49</v>
      </c>
      <c r="BI770" s="1">
        <v>144.21</v>
      </c>
      <c r="BJ770" s="1">
        <v>148.88</v>
      </c>
      <c r="BK770" s="1">
        <v>132.69999999999999</v>
      </c>
      <c r="BL770" s="1">
        <v>134.21</v>
      </c>
      <c r="BN770" s="1">
        <v>133.72999999999999</v>
      </c>
    </row>
    <row r="771" spans="1:66" x14ac:dyDescent="0.3">
      <c r="A771" s="2"/>
      <c r="C771" s="14" t="str">
        <f t="shared" si="12"/>
        <v>20233</v>
      </c>
      <c r="D771" s="3">
        <v>45015</v>
      </c>
      <c r="E771" s="21">
        <v>2596.1</v>
      </c>
      <c r="F771" s="21">
        <v>2619.2600000000002</v>
      </c>
      <c r="G771" s="21">
        <v>2610.7399999999998</v>
      </c>
      <c r="H771" s="21">
        <v>2518.9299999999998</v>
      </c>
      <c r="I771" s="21">
        <v>2617.2800000000002</v>
      </c>
      <c r="J771" s="21">
        <v>2529.15</v>
      </c>
      <c r="K771" s="21">
        <v>2602.36</v>
      </c>
      <c r="L771" s="21">
        <v>2433.6999999999998</v>
      </c>
      <c r="M771" s="21">
        <v>2317.71</v>
      </c>
      <c r="N771" s="21">
        <v>2320.62</v>
      </c>
      <c r="O771" s="21">
        <v>2476.2600000000002</v>
      </c>
      <c r="P771" s="21">
        <v>2628.79</v>
      </c>
      <c r="Q771" s="21">
        <v>5821.97</v>
      </c>
      <c r="R771" s="20">
        <v>133.56</v>
      </c>
      <c r="S771" s="20">
        <v>124.18</v>
      </c>
      <c r="T771" s="21">
        <v>136.56</v>
      </c>
      <c r="V771" s="1">
        <v>131.21</v>
      </c>
      <c r="W771" s="1">
        <v>142.13999999999999</v>
      </c>
      <c r="X771" s="1">
        <v>146.53</v>
      </c>
      <c r="Y771" s="1">
        <v>140.35</v>
      </c>
      <c r="Z771" s="1">
        <v>140.07</v>
      </c>
      <c r="AA771" s="1">
        <v>137.08000000000001</v>
      </c>
      <c r="AB771" s="1">
        <v>145.88</v>
      </c>
      <c r="AE771" s="1">
        <v>147.88999999999999</v>
      </c>
      <c r="AF771" s="1">
        <v>142.35</v>
      </c>
      <c r="AG771" s="1">
        <v>128.16</v>
      </c>
      <c r="AP771" s="1">
        <v>3276.3</v>
      </c>
      <c r="AT771" s="1">
        <v>3392.89</v>
      </c>
      <c r="AW771" s="1">
        <v>3498.32</v>
      </c>
      <c r="AX771" s="1">
        <v>133.05000000000001</v>
      </c>
      <c r="BA771" s="1">
        <v>137.9</v>
      </c>
      <c r="BB771" s="1">
        <v>148.33000000000001</v>
      </c>
      <c r="BC771" s="1">
        <v>143.72999999999999</v>
      </c>
      <c r="BD771" s="1">
        <v>145.62</v>
      </c>
      <c r="BE771" s="1">
        <v>140.85</v>
      </c>
      <c r="BF771" s="1">
        <v>138</v>
      </c>
      <c r="BG771" s="1">
        <v>149.04</v>
      </c>
      <c r="BH771" s="1">
        <v>138.47</v>
      </c>
      <c r="BI771" s="1">
        <v>144.11000000000001</v>
      </c>
      <c r="BJ771" s="1">
        <v>148.87</v>
      </c>
      <c r="BK771" s="1">
        <v>132.78</v>
      </c>
      <c r="BL771" s="1">
        <v>132.96</v>
      </c>
      <c r="BN771" s="1">
        <v>133.13999999999999</v>
      </c>
    </row>
    <row r="772" spans="1:66" x14ac:dyDescent="0.3">
      <c r="A772" s="2"/>
      <c r="C772" s="14" t="str">
        <f t="shared" si="12"/>
        <v>20233</v>
      </c>
      <c r="D772" s="3">
        <v>45014</v>
      </c>
      <c r="E772" s="21">
        <v>2627.42</v>
      </c>
      <c r="F772" s="21">
        <v>2641.5</v>
      </c>
      <c r="G772" s="21">
        <v>2645.99</v>
      </c>
      <c r="H772" s="21">
        <v>2518.9299999999998</v>
      </c>
      <c r="I772" s="21">
        <v>2664.73</v>
      </c>
      <c r="J772" s="21">
        <v>2509.94</v>
      </c>
      <c r="K772" s="21">
        <v>2602.36</v>
      </c>
      <c r="L772" s="21">
        <v>2400.5700000000002</v>
      </c>
      <c r="M772" s="21">
        <v>2317.71</v>
      </c>
      <c r="N772" s="21">
        <v>2315.69</v>
      </c>
      <c r="O772" s="21">
        <v>2470.0100000000002</v>
      </c>
      <c r="P772" s="21">
        <v>2628.79</v>
      </c>
      <c r="Q772" s="21">
        <v>5835.56</v>
      </c>
      <c r="R772" s="20">
        <v>133.56</v>
      </c>
      <c r="S772" s="20"/>
      <c r="T772" s="21">
        <v>136.33000000000001</v>
      </c>
      <c r="V772" s="1">
        <v>131.72</v>
      </c>
      <c r="W772" s="1">
        <v>141.4</v>
      </c>
      <c r="X772" s="1">
        <v>146.03</v>
      </c>
      <c r="Y772" s="1">
        <v>139.57</v>
      </c>
      <c r="Z772" s="1">
        <v>139.63999999999999</v>
      </c>
      <c r="AA772" s="1">
        <v>136.9</v>
      </c>
      <c r="AB772" s="1">
        <v>145.52000000000001</v>
      </c>
      <c r="AE772" s="1">
        <v>147.37</v>
      </c>
      <c r="AF772" s="1">
        <v>143.85</v>
      </c>
      <c r="AG772" s="1">
        <v>128.55000000000001</v>
      </c>
      <c r="AP772" s="1">
        <v>3276.3</v>
      </c>
      <c r="AS772" s="1">
        <v>2832.89</v>
      </c>
      <c r="AT772" s="1">
        <v>3392.89</v>
      </c>
      <c r="AW772" s="1">
        <v>3498.32</v>
      </c>
      <c r="AX772" s="1">
        <v>133.88</v>
      </c>
      <c r="BA772" s="1">
        <v>138.02000000000001</v>
      </c>
      <c r="BB772" s="1">
        <v>148.05000000000001</v>
      </c>
      <c r="BC772" s="1">
        <v>143.51</v>
      </c>
      <c r="BD772" s="1">
        <v>144.37</v>
      </c>
      <c r="BE772" s="1">
        <v>141.53</v>
      </c>
      <c r="BF772" s="1">
        <v>137.96</v>
      </c>
      <c r="BG772" s="1">
        <v>148.72999999999999</v>
      </c>
      <c r="BH772" s="1">
        <v>138.47</v>
      </c>
      <c r="BI772" s="1">
        <v>143.51</v>
      </c>
      <c r="BJ772" s="1">
        <v>147.08000000000001</v>
      </c>
      <c r="BK772" s="1">
        <v>130.93</v>
      </c>
      <c r="BL772" s="1">
        <v>132.47</v>
      </c>
      <c r="BN772" s="1">
        <v>130.44</v>
      </c>
    </row>
    <row r="773" spans="1:66" x14ac:dyDescent="0.3">
      <c r="A773" s="2"/>
      <c r="C773" s="14" t="str">
        <f t="shared" si="12"/>
        <v>20233</v>
      </c>
      <c r="D773" s="3">
        <v>45013</v>
      </c>
      <c r="E773" s="21">
        <v>2610</v>
      </c>
      <c r="F773" s="21">
        <v>2641.5</v>
      </c>
      <c r="G773" s="21">
        <v>2645.99</v>
      </c>
      <c r="H773" s="21">
        <v>2455.81</v>
      </c>
      <c r="I773" s="21">
        <v>2629.14</v>
      </c>
      <c r="J773" s="21">
        <v>2537.67</v>
      </c>
      <c r="K773" s="21">
        <v>2632.26</v>
      </c>
      <c r="L773" s="21">
        <v>2400.5700000000002</v>
      </c>
      <c r="M773" s="21">
        <v>2356.37</v>
      </c>
      <c r="N773" s="21">
        <v>2282.1799999999998</v>
      </c>
      <c r="O773" s="21">
        <v>2487.5100000000002</v>
      </c>
      <c r="P773" s="21">
        <v>2636.29</v>
      </c>
      <c r="Q773" s="21">
        <v>5923.93</v>
      </c>
      <c r="R773" s="20">
        <v>133.56</v>
      </c>
      <c r="S773" s="20">
        <v>124.44</v>
      </c>
      <c r="T773" s="21">
        <v>136.24</v>
      </c>
      <c r="V773" s="1">
        <v>131.44999999999999</v>
      </c>
      <c r="W773" s="1">
        <v>140.59</v>
      </c>
      <c r="X773" s="1">
        <v>145.41</v>
      </c>
      <c r="Y773" s="1">
        <v>137.47</v>
      </c>
      <c r="Z773" s="1">
        <v>138.34</v>
      </c>
      <c r="AA773" s="1">
        <v>137.24</v>
      </c>
      <c r="AB773" s="1">
        <v>145.74</v>
      </c>
      <c r="AE773" s="1">
        <v>147.71</v>
      </c>
      <c r="AF773" s="1">
        <v>140.41999999999999</v>
      </c>
      <c r="AG773" s="1">
        <v>127.96</v>
      </c>
      <c r="AP773" s="1">
        <v>3276.3</v>
      </c>
      <c r="AS773" s="1">
        <v>2832.89</v>
      </c>
      <c r="AT773" s="1">
        <v>3392.89</v>
      </c>
      <c r="AW773" s="1">
        <v>3498.32</v>
      </c>
      <c r="AX773" s="1">
        <v>133.04</v>
      </c>
      <c r="AY773" s="1">
        <v>3551.23</v>
      </c>
      <c r="BA773" s="1">
        <v>137.68</v>
      </c>
      <c r="BB773" s="1">
        <v>146.75</v>
      </c>
      <c r="BC773" s="1">
        <v>141.80000000000001</v>
      </c>
      <c r="BD773" s="1">
        <v>142.16</v>
      </c>
      <c r="BE773" s="1">
        <v>142.86000000000001</v>
      </c>
      <c r="BF773" s="1">
        <v>140.02000000000001</v>
      </c>
      <c r="BG773" s="1">
        <v>149.09</v>
      </c>
      <c r="BH773" s="1">
        <v>137.44</v>
      </c>
      <c r="BI773" s="1">
        <v>143.51</v>
      </c>
      <c r="BJ773" s="1">
        <v>148.31</v>
      </c>
      <c r="BK773" s="1">
        <v>130.6</v>
      </c>
      <c r="BL773" s="1">
        <v>131.47</v>
      </c>
      <c r="BN773" s="1">
        <v>130.35</v>
      </c>
    </row>
    <row r="774" spans="1:66" x14ac:dyDescent="0.3">
      <c r="A774" s="2"/>
      <c r="C774" s="14" t="str">
        <f t="shared" ref="C774:C837" si="13">YEAR(D774)&amp;MONTH(D774)</f>
        <v>20233</v>
      </c>
      <c r="D774" s="3">
        <v>45012</v>
      </c>
      <c r="E774" s="21">
        <v>2629.97</v>
      </c>
      <c r="F774" s="21">
        <v>2666.21</v>
      </c>
      <c r="G774" s="21">
        <v>2645.99</v>
      </c>
      <c r="H774" s="21">
        <v>2455.81</v>
      </c>
      <c r="I774" s="21">
        <v>2637.05</v>
      </c>
      <c r="J774" s="21">
        <v>2558.98</v>
      </c>
      <c r="K774" s="21">
        <v>2632.26</v>
      </c>
      <c r="L774" s="21">
        <v>2400.5700000000002</v>
      </c>
      <c r="M774" s="21">
        <v>2352.56</v>
      </c>
      <c r="N774" s="21">
        <v>2349.17</v>
      </c>
      <c r="O774" s="21">
        <v>2485.34</v>
      </c>
      <c r="P774" s="21">
        <v>2656.25</v>
      </c>
      <c r="Q774" s="21">
        <v>5915.89</v>
      </c>
      <c r="R774" s="20">
        <v>135.05000000000001</v>
      </c>
      <c r="S774" s="20">
        <v>126.33</v>
      </c>
      <c r="T774" s="21">
        <v>135.91999999999999</v>
      </c>
      <c r="V774" s="1">
        <v>131.6</v>
      </c>
      <c r="W774" s="1">
        <v>141.41</v>
      </c>
      <c r="X774" s="1">
        <v>145.41</v>
      </c>
      <c r="Y774" s="1">
        <v>136.76</v>
      </c>
      <c r="Z774" s="1">
        <v>136.96</v>
      </c>
      <c r="AA774" s="1">
        <v>137.63</v>
      </c>
      <c r="AB774" s="1">
        <v>145.47999999999999</v>
      </c>
      <c r="AE774" s="1">
        <v>148.16999999999999</v>
      </c>
      <c r="AF774" s="1">
        <v>139.88999999999999</v>
      </c>
      <c r="AG774" s="1">
        <v>128.11000000000001</v>
      </c>
      <c r="AP774" s="1">
        <v>3276.3</v>
      </c>
      <c r="AS774" s="1">
        <v>2832.89</v>
      </c>
      <c r="AT774" s="1">
        <v>3392.89</v>
      </c>
      <c r="AW774" s="1">
        <v>3498.32</v>
      </c>
      <c r="AX774" s="1">
        <v>134.19999999999999</v>
      </c>
      <c r="AY774" s="1">
        <v>3551.23</v>
      </c>
      <c r="BA774" s="1">
        <v>138</v>
      </c>
      <c r="BB774" s="1">
        <v>146.53</v>
      </c>
      <c r="BC774" s="1">
        <v>140.15</v>
      </c>
      <c r="BD774" s="1">
        <v>142.94</v>
      </c>
      <c r="BE774" s="1">
        <v>142.72</v>
      </c>
      <c r="BF774" s="1">
        <v>141.24</v>
      </c>
      <c r="BG774" s="1">
        <v>148.47999999999999</v>
      </c>
      <c r="BH774" s="1">
        <v>137.13999999999999</v>
      </c>
      <c r="BI774" s="1">
        <v>143.51</v>
      </c>
      <c r="BJ774" s="1">
        <v>148.44999999999999</v>
      </c>
      <c r="BK774" s="1">
        <v>129.93</v>
      </c>
      <c r="BL774" s="1">
        <v>130.77000000000001</v>
      </c>
      <c r="BN774" s="1">
        <v>129.76</v>
      </c>
    </row>
    <row r="775" spans="1:66" x14ac:dyDescent="0.3">
      <c r="A775" s="2"/>
      <c r="C775" s="14" t="str">
        <f t="shared" si="13"/>
        <v>20233</v>
      </c>
      <c r="D775" s="3">
        <v>45009</v>
      </c>
      <c r="E775" s="21">
        <v>2648.11</v>
      </c>
      <c r="F775" s="21">
        <v>2707.39</v>
      </c>
      <c r="G775" s="21">
        <v>2665.76</v>
      </c>
      <c r="H775" s="21">
        <v>2548.5100000000002</v>
      </c>
      <c r="I775" s="21">
        <v>2641.01</v>
      </c>
      <c r="J775" s="21">
        <v>2586.5100000000002</v>
      </c>
      <c r="K775" s="21">
        <v>2657.16</v>
      </c>
      <c r="L775" s="21">
        <v>2469.98</v>
      </c>
      <c r="M775" s="21">
        <v>2411.48</v>
      </c>
      <c r="N775" s="21">
        <v>2412.9499999999998</v>
      </c>
      <c r="O775" s="21">
        <v>2505.34</v>
      </c>
      <c r="P775" s="21">
        <v>2693.6</v>
      </c>
      <c r="Q775" s="21">
        <v>5901.77</v>
      </c>
      <c r="R775" s="20">
        <v>135.55000000000001</v>
      </c>
      <c r="S775" s="20">
        <v>129.65</v>
      </c>
      <c r="T775" s="21">
        <v>135.94</v>
      </c>
      <c r="V775" s="1">
        <v>131.59</v>
      </c>
      <c r="W775" s="1">
        <v>140.66</v>
      </c>
      <c r="X775" s="1">
        <v>146.25</v>
      </c>
      <c r="Y775" s="1">
        <v>137.31</v>
      </c>
      <c r="Z775" s="1">
        <v>136.97</v>
      </c>
      <c r="AA775" s="1">
        <v>138.09</v>
      </c>
      <c r="AB775" s="1">
        <v>148.77000000000001</v>
      </c>
      <c r="AE775" s="1">
        <v>149.81</v>
      </c>
      <c r="AF775" s="1">
        <v>140.30000000000001</v>
      </c>
      <c r="AG775" s="1">
        <v>131.69</v>
      </c>
      <c r="AP775" s="1">
        <v>3276.3</v>
      </c>
      <c r="AS775" s="1">
        <v>2832.89</v>
      </c>
      <c r="AW775" s="1">
        <v>3377.78</v>
      </c>
      <c r="AX775" s="1">
        <v>134.13</v>
      </c>
      <c r="AY775" s="1">
        <v>3551.23</v>
      </c>
      <c r="BA775" s="1">
        <v>143.68</v>
      </c>
      <c r="BB775" s="1">
        <v>148.74</v>
      </c>
      <c r="BC775" s="1">
        <v>142.81</v>
      </c>
      <c r="BD775" s="1">
        <v>142.68</v>
      </c>
      <c r="BE775" s="1">
        <v>140.30000000000001</v>
      </c>
      <c r="BF775" s="1">
        <v>138.46</v>
      </c>
      <c r="BG775" s="1">
        <v>152.97999999999999</v>
      </c>
      <c r="BH775" s="1">
        <v>138.47999999999999</v>
      </c>
      <c r="BI775" s="1">
        <v>144.69999999999999</v>
      </c>
      <c r="BJ775" s="1">
        <v>149</v>
      </c>
      <c r="BK775" s="1">
        <v>130.91999999999999</v>
      </c>
      <c r="BL775" s="1">
        <v>132.63</v>
      </c>
      <c r="BN775" s="1">
        <v>130.94999999999999</v>
      </c>
    </row>
    <row r="776" spans="1:66" x14ac:dyDescent="0.3">
      <c r="A776" s="2"/>
      <c r="C776" s="14" t="str">
        <f t="shared" si="13"/>
        <v>20233</v>
      </c>
      <c r="D776" s="3">
        <v>45008</v>
      </c>
      <c r="E776" s="21">
        <v>2664.7</v>
      </c>
      <c r="F776" s="21">
        <v>2707.39</v>
      </c>
      <c r="G776" s="21">
        <v>2705.41</v>
      </c>
      <c r="H776" s="21">
        <v>2568.8000000000002</v>
      </c>
      <c r="I776" s="21">
        <v>2684.49</v>
      </c>
      <c r="J776" s="21">
        <v>2603.38</v>
      </c>
      <c r="K776" s="21">
        <v>2637.27</v>
      </c>
      <c r="L776" s="21">
        <v>2469.98</v>
      </c>
      <c r="M776" s="21">
        <v>2387.86</v>
      </c>
      <c r="N776" s="21">
        <v>2444.36</v>
      </c>
      <c r="O776" s="21">
        <v>2512.0100000000002</v>
      </c>
      <c r="P776" s="21">
        <v>2668.75</v>
      </c>
      <c r="Q776" s="21">
        <v>5843.57</v>
      </c>
      <c r="R776" s="20">
        <v>136.05000000000001</v>
      </c>
      <c r="S776" s="20">
        <v>130.94999999999999</v>
      </c>
      <c r="T776" s="21">
        <v>139.83000000000001</v>
      </c>
      <c r="V776" s="1">
        <v>134.59</v>
      </c>
      <c r="W776" s="1">
        <v>146.29</v>
      </c>
      <c r="X776" s="1">
        <v>151.22999999999999</v>
      </c>
      <c r="Y776" s="1">
        <v>139.72999999999999</v>
      </c>
      <c r="Z776" s="1">
        <v>140.72999999999999</v>
      </c>
      <c r="AA776" s="1">
        <v>138.35</v>
      </c>
      <c r="AB776" s="1">
        <v>152.97</v>
      </c>
      <c r="AE776" s="1">
        <v>155.28</v>
      </c>
      <c r="AF776" s="1">
        <v>144.28</v>
      </c>
      <c r="AG776" s="1">
        <v>138.09</v>
      </c>
      <c r="AS776" s="1">
        <v>2832.89</v>
      </c>
      <c r="AW776" s="1">
        <v>3377.78</v>
      </c>
      <c r="AX776" s="1">
        <v>135.38</v>
      </c>
      <c r="AY776" s="1">
        <v>3551.23</v>
      </c>
      <c r="BA776" s="1">
        <v>140.63</v>
      </c>
      <c r="BB776" s="1">
        <v>150.41</v>
      </c>
      <c r="BC776" s="1">
        <v>142.65</v>
      </c>
      <c r="BD776" s="1">
        <v>145.03</v>
      </c>
      <c r="BE776" s="1">
        <v>141.13999999999999</v>
      </c>
      <c r="BF776" s="1">
        <v>144.63999999999999</v>
      </c>
      <c r="BG776" s="1">
        <v>156.05000000000001</v>
      </c>
      <c r="BH776" s="1">
        <v>139.51</v>
      </c>
      <c r="BI776" s="1">
        <v>149.59</v>
      </c>
      <c r="BJ776" s="1">
        <v>151.97</v>
      </c>
      <c r="BK776" s="1">
        <v>135.15</v>
      </c>
      <c r="BL776" s="1">
        <v>133.96</v>
      </c>
      <c r="BN776" s="1">
        <v>132.54</v>
      </c>
    </row>
    <row r="777" spans="1:66" x14ac:dyDescent="0.3">
      <c r="A777" s="2"/>
      <c r="C777" s="14" t="str">
        <f t="shared" si="13"/>
        <v>20233</v>
      </c>
      <c r="D777" s="3">
        <v>45007</v>
      </c>
      <c r="E777" s="21">
        <v>2729.85</v>
      </c>
      <c r="F777" s="21">
        <v>2748.58</v>
      </c>
      <c r="G777" s="21">
        <v>2784.54</v>
      </c>
      <c r="H777" s="21">
        <v>2569.2399999999998</v>
      </c>
      <c r="I777" s="21">
        <v>2692.4</v>
      </c>
      <c r="J777" s="21">
        <v>2615.5100000000002</v>
      </c>
      <c r="K777" s="21">
        <v>2653.84</v>
      </c>
      <c r="L777" s="21">
        <v>2469.98</v>
      </c>
      <c r="M777" s="21">
        <v>2439.77</v>
      </c>
      <c r="N777" s="21">
        <v>2469.7600000000002</v>
      </c>
      <c r="O777" s="21">
        <v>2575.37</v>
      </c>
      <c r="P777" s="21">
        <v>2721.05</v>
      </c>
      <c r="Q777" s="21">
        <v>5898.81</v>
      </c>
      <c r="R777" s="20">
        <v>140.53</v>
      </c>
      <c r="S777" s="20">
        <v>132.38999999999999</v>
      </c>
      <c r="T777" s="21">
        <v>142.44999999999999</v>
      </c>
      <c r="V777" s="1">
        <v>137.52000000000001</v>
      </c>
      <c r="W777" s="1">
        <v>150.08000000000001</v>
      </c>
      <c r="X777" s="1">
        <v>153.05000000000001</v>
      </c>
      <c r="Y777" s="1">
        <v>143.37</v>
      </c>
      <c r="Z777" s="1">
        <v>144.54</v>
      </c>
      <c r="AA777" s="1">
        <v>142.5</v>
      </c>
      <c r="AB777" s="1">
        <v>152.82</v>
      </c>
      <c r="AE777" s="1">
        <v>155.27000000000001</v>
      </c>
      <c r="AF777" s="1">
        <v>146.37</v>
      </c>
      <c r="AG777" s="1">
        <v>138.07</v>
      </c>
      <c r="AP777" s="1">
        <v>3228.33</v>
      </c>
      <c r="AW777" s="1">
        <v>3377.78</v>
      </c>
      <c r="AX777" s="1">
        <v>138.22999999999999</v>
      </c>
      <c r="AY777" s="1">
        <v>3551.23</v>
      </c>
      <c r="BA777" s="1">
        <v>143.68</v>
      </c>
      <c r="BB777" s="1">
        <v>155.22999999999999</v>
      </c>
      <c r="BC777" s="1">
        <v>146.9</v>
      </c>
      <c r="BD777" s="1">
        <v>147.1</v>
      </c>
      <c r="BE777" s="1">
        <v>144.02000000000001</v>
      </c>
      <c r="BF777" s="1">
        <v>146.18</v>
      </c>
      <c r="BG777" s="1">
        <v>155.55000000000001</v>
      </c>
      <c r="BH777" s="1">
        <v>141.5</v>
      </c>
      <c r="BI777" s="1">
        <v>155.69</v>
      </c>
      <c r="BK777" s="1">
        <v>136.63999999999999</v>
      </c>
      <c r="BL777" s="1">
        <v>136.79</v>
      </c>
      <c r="BN777" s="1">
        <v>136.91999999999999</v>
      </c>
    </row>
    <row r="778" spans="1:66" x14ac:dyDescent="0.3">
      <c r="A778" s="2"/>
      <c r="C778" s="14" t="str">
        <f t="shared" si="13"/>
        <v>20233</v>
      </c>
      <c r="D778" s="3">
        <v>45006</v>
      </c>
      <c r="E778" s="21">
        <v>2733.22</v>
      </c>
      <c r="F778" s="21">
        <v>2782.8</v>
      </c>
      <c r="G778" s="21">
        <v>2824.13</v>
      </c>
      <c r="H778" s="21">
        <v>2757.83</v>
      </c>
      <c r="I778" s="21">
        <v>2710.19</v>
      </c>
      <c r="J778" s="21">
        <v>2629.02</v>
      </c>
      <c r="K778" s="21">
        <v>2726.14</v>
      </c>
      <c r="L778" s="21">
        <v>2509.66</v>
      </c>
      <c r="M778" s="21">
        <v>2492.5100000000002</v>
      </c>
      <c r="N778" s="21">
        <v>2447.7600000000002</v>
      </c>
      <c r="O778" s="21">
        <v>2619.35</v>
      </c>
      <c r="P778" s="21">
        <v>2745.9</v>
      </c>
      <c r="Q778" s="21">
        <v>6238.22</v>
      </c>
      <c r="R778" s="20">
        <v>143.27000000000001</v>
      </c>
      <c r="S778" s="20">
        <v>132.9</v>
      </c>
      <c r="T778" s="21">
        <v>144.61000000000001</v>
      </c>
      <c r="V778" s="1">
        <v>141.47</v>
      </c>
      <c r="W778" s="1">
        <v>152.07</v>
      </c>
      <c r="X778" s="1">
        <v>157.4</v>
      </c>
      <c r="Y778" s="1">
        <v>145.72</v>
      </c>
      <c r="Z778" s="1">
        <v>146.25</v>
      </c>
      <c r="AA778" s="1">
        <v>147.61000000000001</v>
      </c>
      <c r="AB778" s="1">
        <v>157.16</v>
      </c>
      <c r="AE778" s="1">
        <v>159.69999999999999</v>
      </c>
      <c r="AF778" s="1">
        <v>149.81</v>
      </c>
      <c r="AG778" s="1">
        <v>136.94999999999999</v>
      </c>
      <c r="AP778" s="1">
        <v>3228.33</v>
      </c>
      <c r="AW778" s="1">
        <v>3377.78</v>
      </c>
      <c r="AX778" s="1">
        <v>142.01</v>
      </c>
      <c r="BA778" s="1">
        <v>148</v>
      </c>
      <c r="BB778" s="1">
        <v>157.57</v>
      </c>
      <c r="BC778" s="1">
        <v>150.26</v>
      </c>
      <c r="BD778" s="1">
        <v>149.12</v>
      </c>
      <c r="BE778" s="1">
        <v>151.46</v>
      </c>
      <c r="BF778" s="1">
        <v>150.06</v>
      </c>
      <c r="BG778" s="1">
        <v>159.46</v>
      </c>
      <c r="BH778" s="1">
        <v>145.19999999999999</v>
      </c>
      <c r="BI778" s="1">
        <v>156.29</v>
      </c>
      <c r="BK778" s="1">
        <v>139.33000000000001</v>
      </c>
      <c r="BL778" s="1">
        <v>139.34</v>
      </c>
      <c r="BN778" s="1">
        <v>138.91</v>
      </c>
    </row>
    <row r="779" spans="1:66" x14ac:dyDescent="0.3">
      <c r="A779" s="2"/>
      <c r="C779" s="14" t="str">
        <f t="shared" si="13"/>
        <v>20233</v>
      </c>
      <c r="D779" s="3">
        <v>45005</v>
      </c>
      <c r="E779" s="21">
        <v>2731.35</v>
      </c>
      <c r="F779" s="21">
        <v>2800.77</v>
      </c>
      <c r="G779" s="21">
        <v>2863.78</v>
      </c>
      <c r="H779" s="21">
        <v>2758.15</v>
      </c>
      <c r="I779" s="21">
        <v>2722.05</v>
      </c>
      <c r="J779" s="21">
        <v>2635.41</v>
      </c>
      <c r="K779" s="21">
        <v>2746.02</v>
      </c>
      <c r="L779" s="21">
        <v>2556.33</v>
      </c>
      <c r="M779" s="21">
        <v>2536.29</v>
      </c>
      <c r="N779" s="21">
        <v>2474.4299999999998</v>
      </c>
      <c r="O779" s="21">
        <v>2649.35</v>
      </c>
      <c r="P779" s="21">
        <v>2760.53</v>
      </c>
      <c r="Q779" s="21">
        <v>6092.79</v>
      </c>
      <c r="R779" s="20">
        <v>142.78</v>
      </c>
      <c r="S779" s="20">
        <v>133.41999999999999</v>
      </c>
      <c r="T779" s="21">
        <v>146.02000000000001</v>
      </c>
      <c r="V779" s="1">
        <v>141.4</v>
      </c>
      <c r="W779" s="1">
        <v>153.47999999999999</v>
      </c>
      <c r="X779" s="1">
        <v>158.80000000000001</v>
      </c>
      <c r="Y779" s="1">
        <v>146.78</v>
      </c>
      <c r="Z779" s="1">
        <v>147.34</v>
      </c>
      <c r="AA779" s="1">
        <v>147.36000000000001</v>
      </c>
      <c r="AB779" s="1">
        <v>158.87</v>
      </c>
      <c r="AE779" s="1">
        <v>160.66999999999999</v>
      </c>
      <c r="AF779" s="1">
        <v>150.05000000000001</v>
      </c>
      <c r="AG779" s="1">
        <v>136.47</v>
      </c>
      <c r="AP779" s="1">
        <v>3228.33</v>
      </c>
      <c r="AW779" s="1">
        <v>3377.78</v>
      </c>
      <c r="AX779" s="1">
        <v>142.83000000000001</v>
      </c>
      <c r="BA779" s="1">
        <v>147.9</v>
      </c>
      <c r="BB779" s="1">
        <v>158.94</v>
      </c>
      <c r="BC779" s="1">
        <v>148.84</v>
      </c>
      <c r="BD779" s="1">
        <v>152.07</v>
      </c>
      <c r="BE779" s="1">
        <v>150.97</v>
      </c>
      <c r="BF779" s="1">
        <v>149.12</v>
      </c>
      <c r="BG779" s="1">
        <v>162.34</v>
      </c>
      <c r="BH779" s="1">
        <v>145.69999999999999</v>
      </c>
      <c r="BI779" s="1">
        <v>157.96</v>
      </c>
      <c r="BK779" s="1">
        <v>139.63</v>
      </c>
      <c r="BL779" s="1">
        <v>140.28</v>
      </c>
      <c r="BN779" s="1">
        <v>140.9</v>
      </c>
    </row>
    <row r="780" spans="1:66" x14ac:dyDescent="0.3">
      <c r="A780" s="2"/>
      <c r="C780" s="14" t="str">
        <f t="shared" si="13"/>
        <v>20233</v>
      </c>
      <c r="D780" s="3">
        <v>45002</v>
      </c>
      <c r="E780" s="21">
        <v>2778.57</v>
      </c>
      <c r="F780" s="21">
        <v>2823.23</v>
      </c>
      <c r="G780" s="21">
        <v>2883.61</v>
      </c>
      <c r="H780" s="21">
        <v>2709.97</v>
      </c>
      <c r="I780" s="21">
        <v>2722.05</v>
      </c>
      <c r="J780" s="21">
        <v>2664.59</v>
      </c>
      <c r="K780" s="21">
        <v>2695.28</v>
      </c>
      <c r="L780" s="21">
        <v>2552.6999999999998</v>
      </c>
      <c r="M780" s="21">
        <v>2535.1</v>
      </c>
      <c r="N780" s="21">
        <v>2521.61</v>
      </c>
      <c r="O780" s="21">
        <v>2669.9</v>
      </c>
      <c r="P780" s="21">
        <v>2760.53</v>
      </c>
      <c r="Q780" s="21">
        <v>6176.72</v>
      </c>
      <c r="R780" s="20">
        <v>147.26</v>
      </c>
      <c r="S780" s="20"/>
      <c r="T780" s="21">
        <v>147.18</v>
      </c>
      <c r="V780" s="1">
        <v>143.6</v>
      </c>
      <c r="W780" s="1">
        <v>153.91</v>
      </c>
      <c r="X780" s="1">
        <v>160.32</v>
      </c>
      <c r="Y780" s="1">
        <v>148.4</v>
      </c>
      <c r="Z780" s="1">
        <v>148.41</v>
      </c>
      <c r="AA780" s="1">
        <v>149.44</v>
      </c>
      <c r="AB780" s="1">
        <v>160.35</v>
      </c>
      <c r="AE780" s="1">
        <v>161.85</v>
      </c>
      <c r="AF780" s="1">
        <v>151.66999999999999</v>
      </c>
      <c r="AG780" s="1">
        <v>138.02000000000001</v>
      </c>
      <c r="AP780" s="1">
        <v>3228.33</v>
      </c>
      <c r="AX780" s="1">
        <v>142.57</v>
      </c>
      <c r="BA780" s="1">
        <v>148.54</v>
      </c>
      <c r="BB780" s="1">
        <v>160.81</v>
      </c>
      <c r="BC780" s="1">
        <v>151.84</v>
      </c>
      <c r="BD780" s="1">
        <v>151.97</v>
      </c>
      <c r="BE780" s="1">
        <v>151.52000000000001</v>
      </c>
      <c r="BF780" s="1">
        <v>151.38</v>
      </c>
      <c r="BG780" s="1">
        <v>163.34</v>
      </c>
      <c r="BH780" s="1">
        <v>147.19</v>
      </c>
      <c r="BI780" s="1">
        <v>158.18</v>
      </c>
      <c r="BK780" s="1">
        <v>141.22</v>
      </c>
      <c r="BL780" s="1">
        <v>141.61000000000001</v>
      </c>
      <c r="BN780" s="1">
        <v>141.49</v>
      </c>
    </row>
    <row r="781" spans="1:66" x14ac:dyDescent="0.3">
      <c r="A781" s="2"/>
      <c r="C781" s="14" t="str">
        <f t="shared" si="13"/>
        <v>20233</v>
      </c>
      <c r="D781" s="3">
        <v>45001</v>
      </c>
      <c r="E781" s="21">
        <v>2816.5</v>
      </c>
      <c r="F781" s="21">
        <v>2830.94</v>
      </c>
      <c r="G781" s="21">
        <v>2893.49</v>
      </c>
      <c r="H781" s="21">
        <v>2789.44</v>
      </c>
      <c r="I781" s="21">
        <v>2745.28</v>
      </c>
      <c r="J781" s="21">
        <v>2698.2</v>
      </c>
      <c r="K781" s="21">
        <v>2688.32</v>
      </c>
      <c r="L781" s="21">
        <v>2585.79</v>
      </c>
      <c r="M781" s="21">
        <v>2578.4899999999998</v>
      </c>
      <c r="N781" s="21">
        <v>2559.35</v>
      </c>
      <c r="O781" s="21">
        <v>2688.23</v>
      </c>
      <c r="P781" s="21">
        <v>2764.04</v>
      </c>
      <c r="Q781" s="21">
        <v>6018.02</v>
      </c>
      <c r="R781" s="20">
        <v>148.62</v>
      </c>
      <c r="S781" s="20"/>
      <c r="T781" s="21">
        <v>149.15</v>
      </c>
      <c r="V781" s="1">
        <v>144.21</v>
      </c>
      <c r="W781" s="1">
        <v>154.58000000000001</v>
      </c>
      <c r="X781" s="1">
        <v>160.19</v>
      </c>
      <c r="Y781" s="1">
        <v>150.27000000000001</v>
      </c>
      <c r="Z781" s="1">
        <v>150.38999999999999</v>
      </c>
      <c r="AA781" s="1">
        <v>150.86000000000001</v>
      </c>
      <c r="AB781" s="1">
        <v>160.41</v>
      </c>
      <c r="AE781" s="1">
        <v>163.06</v>
      </c>
      <c r="AF781" s="1">
        <v>152.63999999999999</v>
      </c>
      <c r="AG781" s="1">
        <v>140.88999999999999</v>
      </c>
      <c r="AO781" s="1">
        <v>0</v>
      </c>
      <c r="AP781" s="1">
        <v>3228.33</v>
      </c>
      <c r="AT781" s="1">
        <v>4430.4399999999996</v>
      </c>
      <c r="AX781" s="1">
        <v>145.32</v>
      </c>
      <c r="BA781" s="1">
        <v>150.16</v>
      </c>
      <c r="BB781" s="1">
        <v>162.49</v>
      </c>
      <c r="BC781" s="1">
        <v>155.31</v>
      </c>
      <c r="BD781" s="1">
        <v>155.44999999999999</v>
      </c>
      <c r="BE781" s="1">
        <v>153.47999999999999</v>
      </c>
      <c r="BF781" s="1">
        <v>151.88</v>
      </c>
      <c r="BG781" s="1">
        <v>165.05</v>
      </c>
      <c r="BH781" s="1">
        <v>147.19</v>
      </c>
      <c r="BI781" s="1">
        <v>158.18</v>
      </c>
      <c r="BK781" s="1">
        <v>143.88</v>
      </c>
      <c r="BL781" s="1">
        <v>143.43</v>
      </c>
      <c r="BN781" s="1">
        <v>142.35</v>
      </c>
    </row>
    <row r="782" spans="1:66" x14ac:dyDescent="0.3">
      <c r="A782" s="2"/>
      <c r="C782" s="14" t="str">
        <f t="shared" si="13"/>
        <v>20233</v>
      </c>
      <c r="D782" s="3">
        <v>45000</v>
      </c>
      <c r="E782" s="21">
        <v>2846.45</v>
      </c>
      <c r="F782" s="21">
        <v>2832.22</v>
      </c>
      <c r="G782" s="21">
        <v>2893.49</v>
      </c>
      <c r="H782" s="21">
        <v>2789.44</v>
      </c>
      <c r="I782" s="21">
        <v>2761.59</v>
      </c>
      <c r="J782" s="21">
        <v>2734.26</v>
      </c>
      <c r="K782" s="21">
        <v>2690.32</v>
      </c>
      <c r="L782" s="21">
        <v>2585.79</v>
      </c>
      <c r="M782" s="21">
        <v>2608.0100000000002</v>
      </c>
      <c r="N782" s="21">
        <v>2567.7199999999998</v>
      </c>
      <c r="O782" s="21">
        <v>2689.9</v>
      </c>
      <c r="P782" s="21">
        <v>2764.04</v>
      </c>
      <c r="Q782" s="21">
        <v>6130.47</v>
      </c>
      <c r="R782" s="20">
        <v>149.61000000000001</v>
      </c>
      <c r="S782" s="20"/>
      <c r="T782" s="21">
        <v>149.29</v>
      </c>
      <c r="V782" s="1">
        <v>145.16</v>
      </c>
      <c r="W782" s="1">
        <v>155.78</v>
      </c>
      <c r="X782" s="1">
        <v>160.16</v>
      </c>
      <c r="Y782" s="1">
        <v>150.66999999999999</v>
      </c>
      <c r="Z782" s="1">
        <v>150.55000000000001</v>
      </c>
      <c r="AA782" s="1">
        <v>151.69999999999999</v>
      </c>
      <c r="AB782" s="1">
        <v>159.75</v>
      </c>
      <c r="AE782" s="1">
        <v>163.26</v>
      </c>
      <c r="AF782" s="1">
        <v>153.24</v>
      </c>
      <c r="AG782" s="1">
        <v>140.72</v>
      </c>
      <c r="AO782" s="1">
        <v>0</v>
      </c>
      <c r="AT782" s="1">
        <v>4430.4399999999996</v>
      </c>
      <c r="AX782" s="1">
        <v>144.94</v>
      </c>
      <c r="BA782" s="1">
        <v>150.94</v>
      </c>
      <c r="BB782" s="1">
        <v>162.81</v>
      </c>
      <c r="BC782" s="1">
        <v>156.08000000000001</v>
      </c>
      <c r="BD782" s="1">
        <v>156.61000000000001</v>
      </c>
      <c r="BE782" s="1">
        <v>154.33000000000001</v>
      </c>
      <c r="BF782" s="1">
        <v>152.61000000000001</v>
      </c>
      <c r="BG782" s="1">
        <v>164.81</v>
      </c>
      <c r="BH782" s="1">
        <v>147.96</v>
      </c>
      <c r="BI782" s="1">
        <v>158.18</v>
      </c>
      <c r="BK782" s="1">
        <v>144.21</v>
      </c>
      <c r="BL782" s="1">
        <v>144.22</v>
      </c>
      <c r="BN782" s="1">
        <v>142.97</v>
      </c>
    </row>
    <row r="783" spans="1:66" x14ac:dyDescent="0.3">
      <c r="A783" s="2"/>
      <c r="C783" s="14" t="str">
        <f t="shared" si="13"/>
        <v>20233</v>
      </c>
      <c r="D783" s="3">
        <v>44999</v>
      </c>
      <c r="E783" s="21">
        <v>2863.04</v>
      </c>
      <c r="F783" s="21">
        <v>2832.22</v>
      </c>
      <c r="G783" s="21">
        <v>2883.55</v>
      </c>
      <c r="H783" s="21">
        <v>2806.11</v>
      </c>
      <c r="I783" s="21">
        <v>2771.47</v>
      </c>
      <c r="J783" s="21">
        <v>2762.07</v>
      </c>
      <c r="K783" s="21">
        <v>2688.32</v>
      </c>
      <c r="L783" s="21">
        <v>2625.4</v>
      </c>
      <c r="M783" s="21">
        <v>2607.6</v>
      </c>
      <c r="N783" s="21">
        <v>2593.3000000000002</v>
      </c>
      <c r="O783" s="21">
        <v>2674.98</v>
      </c>
      <c r="P783" s="21">
        <v>2764.04</v>
      </c>
      <c r="Q783" s="21">
        <v>5905.88</v>
      </c>
      <c r="R783" s="20">
        <v>148.61000000000001</v>
      </c>
      <c r="S783" s="20">
        <v>137.36000000000001</v>
      </c>
      <c r="T783" s="21">
        <v>150.29</v>
      </c>
      <c r="V783" s="1">
        <v>145.13999999999999</v>
      </c>
      <c r="W783" s="1">
        <v>154.47</v>
      </c>
      <c r="X783" s="1">
        <v>159.86000000000001</v>
      </c>
      <c r="Y783" s="1">
        <v>150.43</v>
      </c>
      <c r="Z783" s="1">
        <v>150.19999999999999</v>
      </c>
      <c r="AA783" s="1">
        <v>151.26</v>
      </c>
      <c r="AB783" s="1">
        <v>159.75</v>
      </c>
      <c r="AE783" s="1">
        <v>163.15</v>
      </c>
      <c r="AF783" s="1">
        <v>154.09</v>
      </c>
      <c r="AG783" s="1">
        <v>140.83000000000001</v>
      </c>
      <c r="AX783" s="1">
        <v>145.59</v>
      </c>
      <c r="BA783" s="1">
        <v>150.94</v>
      </c>
      <c r="BB783" s="1">
        <v>161.66999999999999</v>
      </c>
      <c r="BC783" s="1">
        <v>154.09</v>
      </c>
      <c r="BD783" s="1">
        <v>157.37</v>
      </c>
      <c r="BE783" s="1">
        <v>153.34</v>
      </c>
      <c r="BF783" s="1">
        <v>151.37</v>
      </c>
      <c r="BG783" s="1">
        <v>164.42</v>
      </c>
      <c r="BH783" s="1">
        <v>147.96</v>
      </c>
      <c r="BI783" s="1">
        <v>157.58000000000001</v>
      </c>
      <c r="BK783" s="1">
        <v>145.54</v>
      </c>
      <c r="BL783" s="1">
        <v>144.22</v>
      </c>
      <c r="BN783" s="1">
        <v>142.97</v>
      </c>
    </row>
    <row r="784" spans="1:66" x14ac:dyDescent="0.3">
      <c r="A784" s="2"/>
      <c r="C784" s="14" t="str">
        <f t="shared" si="13"/>
        <v>20233</v>
      </c>
      <c r="D784" s="3">
        <v>44998</v>
      </c>
      <c r="E784" s="21">
        <v>2861.9</v>
      </c>
      <c r="F784" s="21">
        <v>2832.22</v>
      </c>
      <c r="G784" s="21">
        <v>2893.49</v>
      </c>
      <c r="H784" s="21">
        <v>2806.11</v>
      </c>
      <c r="I784" s="21">
        <v>2771.47</v>
      </c>
      <c r="J784" s="21">
        <v>2755.39</v>
      </c>
      <c r="K784" s="21">
        <v>2701.11</v>
      </c>
      <c r="L784" s="21">
        <v>2625.4</v>
      </c>
      <c r="M784" s="21">
        <v>2650.77</v>
      </c>
      <c r="N784" s="21">
        <v>2597.29</v>
      </c>
      <c r="O784" s="21">
        <v>2655.25</v>
      </c>
      <c r="P784" s="21">
        <v>2777.68</v>
      </c>
      <c r="Q784" s="21">
        <v>6226.29</v>
      </c>
      <c r="R784" s="20">
        <v>149.28</v>
      </c>
      <c r="S784" s="20">
        <v>137.55000000000001</v>
      </c>
      <c r="T784" s="21">
        <v>150.93</v>
      </c>
      <c r="V784" s="1">
        <v>146.16999999999999</v>
      </c>
      <c r="W784" s="1">
        <v>154.96</v>
      </c>
      <c r="X784" s="1">
        <v>160.61000000000001</v>
      </c>
      <c r="Y784" s="1">
        <v>150.66</v>
      </c>
      <c r="Z784" s="1">
        <v>150.99</v>
      </c>
      <c r="AA784" s="1">
        <v>152.16999999999999</v>
      </c>
      <c r="AB784" s="1">
        <v>160.44999999999999</v>
      </c>
      <c r="AE784" s="1">
        <v>163.95</v>
      </c>
      <c r="AF784" s="1">
        <v>156.81</v>
      </c>
      <c r="AG784" s="1">
        <v>139.66999999999999</v>
      </c>
      <c r="AT784" s="1">
        <v>3237.59</v>
      </c>
      <c r="AX784" s="1">
        <v>145.53</v>
      </c>
      <c r="BA784" s="1">
        <v>152</v>
      </c>
      <c r="BB784" s="1">
        <v>162.91999999999999</v>
      </c>
      <c r="BC784" s="1">
        <v>156.38999999999999</v>
      </c>
      <c r="BD784" s="1">
        <v>154.80000000000001</v>
      </c>
      <c r="BE784" s="1">
        <v>155.41999999999999</v>
      </c>
      <c r="BF784" s="1">
        <v>151.62</v>
      </c>
      <c r="BG784" s="1">
        <v>165.25</v>
      </c>
      <c r="BH784" s="1">
        <v>146.47</v>
      </c>
      <c r="BI784" s="1">
        <v>159.18</v>
      </c>
      <c r="BK784" s="1">
        <v>145.54</v>
      </c>
      <c r="BL784" s="1">
        <v>143.44</v>
      </c>
      <c r="BN784" s="1">
        <v>142.85</v>
      </c>
    </row>
    <row r="785" spans="1:66" x14ac:dyDescent="0.3">
      <c r="A785" s="2"/>
      <c r="C785" s="14" t="str">
        <f t="shared" si="13"/>
        <v>20233</v>
      </c>
      <c r="D785" s="3">
        <v>44995</v>
      </c>
      <c r="E785" s="21">
        <v>2859.36</v>
      </c>
      <c r="F785" s="21">
        <v>2859.77</v>
      </c>
      <c r="G785" s="21">
        <v>2893.44</v>
      </c>
      <c r="H785" s="21">
        <v>2812.82</v>
      </c>
      <c r="I785" s="21">
        <v>2769.5</v>
      </c>
      <c r="J785" s="21">
        <v>2757.52</v>
      </c>
      <c r="K785" s="21">
        <v>2705.09</v>
      </c>
      <c r="L785" s="21">
        <v>2628.7</v>
      </c>
      <c r="M785" s="21">
        <v>2624.84</v>
      </c>
      <c r="N785" s="21">
        <v>2598.92</v>
      </c>
      <c r="O785" s="21">
        <v>2655.25</v>
      </c>
      <c r="P785" s="21">
        <v>2777.68</v>
      </c>
      <c r="Q785" s="21">
        <v>6438.47</v>
      </c>
      <c r="R785" s="20">
        <v>149.28</v>
      </c>
      <c r="S785" s="20">
        <v>138.12</v>
      </c>
      <c r="T785" s="21">
        <v>151.13999999999999</v>
      </c>
      <c r="V785" s="1">
        <v>145.5</v>
      </c>
      <c r="W785" s="1">
        <v>154.44</v>
      </c>
      <c r="X785" s="1">
        <v>160.53</v>
      </c>
      <c r="Y785" s="1">
        <v>150.55000000000001</v>
      </c>
      <c r="Z785" s="1">
        <v>150.99</v>
      </c>
      <c r="AA785" s="1">
        <v>152.02000000000001</v>
      </c>
      <c r="AB785" s="1">
        <v>160.44999999999999</v>
      </c>
      <c r="AC785" s="1">
        <v>143.71</v>
      </c>
      <c r="AE785" s="1">
        <v>163.89</v>
      </c>
      <c r="AF785" s="1">
        <v>156.34</v>
      </c>
      <c r="AG785" s="1">
        <v>142.71</v>
      </c>
      <c r="AT785" s="1">
        <v>3237.59</v>
      </c>
      <c r="AX785" s="1">
        <v>146.15</v>
      </c>
      <c r="BA785" s="1">
        <v>151.9</v>
      </c>
      <c r="BB785" s="1">
        <v>162.12</v>
      </c>
      <c r="BC785" s="1">
        <v>156.44</v>
      </c>
      <c r="BD785" s="1">
        <v>155.06</v>
      </c>
      <c r="BE785" s="1">
        <v>154.43</v>
      </c>
      <c r="BF785" s="1">
        <v>151.06</v>
      </c>
      <c r="BG785" s="1">
        <v>165.68</v>
      </c>
      <c r="BH785" s="1">
        <v>146.47</v>
      </c>
      <c r="BI785" s="1">
        <v>160.37</v>
      </c>
      <c r="BK785" s="1">
        <v>146.06</v>
      </c>
      <c r="BL785" s="1">
        <v>144.82</v>
      </c>
      <c r="BN785" s="1">
        <v>142.97</v>
      </c>
    </row>
    <row r="786" spans="1:66" x14ac:dyDescent="0.3">
      <c r="A786" s="2"/>
      <c r="C786" s="14" t="str">
        <f t="shared" si="13"/>
        <v>20233</v>
      </c>
      <c r="D786" s="3">
        <v>44994</v>
      </c>
      <c r="E786" s="21">
        <v>2863.08</v>
      </c>
      <c r="F786" s="21">
        <v>2859.77</v>
      </c>
      <c r="G786" s="21">
        <v>2893.44</v>
      </c>
      <c r="H786" s="21">
        <v>2873.6</v>
      </c>
      <c r="I786" s="21">
        <v>2773.45</v>
      </c>
      <c r="J786" s="21">
        <v>2746.91</v>
      </c>
      <c r="K786" s="21">
        <v>2695.13</v>
      </c>
      <c r="L786" s="21">
        <v>2628.7</v>
      </c>
      <c r="M786" s="21">
        <v>2688.64</v>
      </c>
      <c r="N786" s="21">
        <v>2600.17</v>
      </c>
      <c r="O786" s="21">
        <v>2640.96</v>
      </c>
      <c r="P786" s="21">
        <v>2777.68</v>
      </c>
      <c r="Q786" s="21">
        <v>6463.47</v>
      </c>
      <c r="R786" s="20">
        <v>152.27000000000001</v>
      </c>
      <c r="S786" s="20">
        <v>139.22999999999999</v>
      </c>
      <c r="T786" s="21">
        <v>151.13999999999999</v>
      </c>
      <c r="V786" s="1">
        <v>145.49</v>
      </c>
      <c r="W786" s="1">
        <v>155.02000000000001</v>
      </c>
      <c r="X786" s="1">
        <v>159.94</v>
      </c>
      <c r="Y786" s="1">
        <v>152.47</v>
      </c>
      <c r="Z786" s="1">
        <v>152.65</v>
      </c>
      <c r="AA786" s="1">
        <v>152.38999999999999</v>
      </c>
      <c r="AB786" s="1">
        <v>159.85</v>
      </c>
      <c r="AC786" s="1">
        <v>144.53</v>
      </c>
      <c r="AE786" s="1">
        <v>163.02000000000001</v>
      </c>
      <c r="AF786" s="1">
        <v>156.13</v>
      </c>
      <c r="AG786" s="1">
        <v>141.18</v>
      </c>
      <c r="AT786" s="1">
        <v>3237.59</v>
      </c>
      <c r="AX786" s="1">
        <v>146.32</v>
      </c>
      <c r="BA786" s="1">
        <v>152.81</v>
      </c>
      <c r="BB786" s="1">
        <v>162.13999999999999</v>
      </c>
      <c r="BC786" s="1">
        <v>156.36000000000001</v>
      </c>
      <c r="BD786" s="1">
        <v>156.16</v>
      </c>
      <c r="BE786" s="1">
        <v>155.43</v>
      </c>
      <c r="BF786" s="1">
        <v>153.30000000000001</v>
      </c>
      <c r="BG786" s="1">
        <v>164.8</v>
      </c>
      <c r="BH786" s="1">
        <v>147.47</v>
      </c>
      <c r="BI786" s="1">
        <v>160.37</v>
      </c>
      <c r="BK786" s="1">
        <v>147.31</v>
      </c>
      <c r="BL786" s="1">
        <v>146.31</v>
      </c>
      <c r="BN786" s="1">
        <v>145.34</v>
      </c>
    </row>
    <row r="787" spans="1:66" x14ac:dyDescent="0.3">
      <c r="A787" s="2"/>
      <c r="C787" s="14" t="str">
        <f t="shared" si="13"/>
        <v>20233</v>
      </c>
      <c r="D787" s="3">
        <v>44993</v>
      </c>
      <c r="E787" s="21">
        <v>2864.33</v>
      </c>
      <c r="F787" s="21">
        <v>2859.77</v>
      </c>
      <c r="G787" s="21">
        <v>2896.01</v>
      </c>
      <c r="H787" s="21">
        <v>2873.6</v>
      </c>
      <c r="I787" s="21">
        <v>2816.94</v>
      </c>
      <c r="J787" s="21">
        <v>2774.28</v>
      </c>
      <c r="K787" s="21">
        <v>2695.13</v>
      </c>
      <c r="L787" s="21">
        <v>2628.7</v>
      </c>
      <c r="M787" s="21">
        <v>2688.21</v>
      </c>
      <c r="N787" s="21">
        <v>2598.37</v>
      </c>
      <c r="O787" s="21">
        <v>2662.39</v>
      </c>
      <c r="P787" s="21">
        <v>2774.35</v>
      </c>
      <c r="Q787" s="21">
        <v>6416.47</v>
      </c>
      <c r="R787" s="20">
        <v>152.27000000000001</v>
      </c>
      <c r="S787" s="20">
        <v>139.22999999999999</v>
      </c>
      <c r="T787" s="21">
        <v>153.24</v>
      </c>
      <c r="V787" s="1">
        <v>145.80000000000001</v>
      </c>
      <c r="W787" s="1">
        <v>155.96</v>
      </c>
      <c r="X787" s="1">
        <v>161.19</v>
      </c>
      <c r="Y787" s="1">
        <v>153.35</v>
      </c>
      <c r="Z787" s="1">
        <v>153.54</v>
      </c>
      <c r="AA787" s="1">
        <v>152.26</v>
      </c>
      <c r="AB787" s="1">
        <v>159.93</v>
      </c>
      <c r="AC787" s="1">
        <v>145</v>
      </c>
      <c r="AE787" s="1">
        <v>165.09</v>
      </c>
      <c r="AF787" s="1">
        <v>156.46</v>
      </c>
      <c r="AG787" s="1">
        <v>140.83000000000001</v>
      </c>
      <c r="AX787" s="1">
        <v>146.69999999999999</v>
      </c>
      <c r="BA787" s="1">
        <v>152.81</v>
      </c>
      <c r="BB787" s="1">
        <v>163.66</v>
      </c>
      <c r="BC787" s="1">
        <v>157.25</v>
      </c>
      <c r="BD787" s="1">
        <v>158.41</v>
      </c>
      <c r="BE787" s="1">
        <v>155.43</v>
      </c>
      <c r="BF787" s="1">
        <v>153.41999999999999</v>
      </c>
      <c r="BG787" s="1">
        <v>166.6</v>
      </c>
      <c r="BH787" s="1">
        <v>147.47</v>
      </c>
      <c r="BI787" s="1">
        <v>161.57</v>
      </c>
      <c r="BJ787" s="1">
        <v>166.18</v>
      </c>
      <c r="BK787" s="1">
        <v>147.31</v>
      </c>
      <c r="BL787" s="1">
        <v>146.31</v>
      </c>
      <c r="BN787" s="1">
        <v>145.34</v>
      </c>
    </row>
    <row r="788" spans="1:66" x14ac:dyDescent="0.3">
      <c r="A788" s="2"/>
      <c r="C788" s="14" t="str">
        <f t="shared" si="13"/>
        <v>20233</v>
      </c>
      <c r="D788" s="3">
        <v>44992</v>
      </c>
      <c r="E788" s="21">
        <v>2851.5</v>
      </c>
      <c r="F788" s="21">
        <v>2843.3</v>
      </c>
      <c r="G788" s="21">
        <v>2846.59</v>
      </c>
      <c r="H788" s="21">
        <v>2874.55</v>
      </c>
      <c r="I788" s="21">
        <v>2777.4</v>
      </c>
      <c r="J788" s="21">
        <v>2774.48</v>
      </c>
      <c r="K788" s="21">
        <v>2769.19</v>
      </c>
      <c r="L788" s="21">
        <v>2615.48</v>
      </c>
      <c r="M788" s="21">
        <v>2687.78</v>
      </c>
      <c r="N788" s="21">
        <v>2613.62</v>
      </c>
      <c r="O788" s="21">
        <v>2700.95</v>
      </c>
      <c r="P788" s="21">
        <v>2780.76</v>
      </c>
      <c r="Q788" s="21">
        <v>6592.08</v>
      </c>
      <c r="R788" s="20">
        <v>151.61000000000001</v>
      </c>
      <c r="S788" s="20">
        <v>139.9</v>
      </c>
      <c r="T788" s="21">
        <v>155.61000000000001</v>
      </c>
      <c r="V788" s="1">
        <v>147.72</v>
      </c>
      <c r="W788" s="1">
        <v>158.77000000000001</v>
      </c>
      <c r="X788" s="1">
        <v>162.18</v>
      </c>
      <c r="Y788" s="1">
        <v>155.15</v>
      </c>
      <c r="Z788" s="1">
        <v>156.72999999999999</v>
      </c>
      <c r="AA788" s="1">
        <v>152.69999999999999</v>
      </c>
      <c r="AB788" s="1">
        <v>162.65</v>
      </c>
      <c r="AC788" s="1">
        <v>146.4</v>
      </c>
      <c r="AE788" s="1">
        <v>166.46</v>
      </c>
      <c r="AF788" s="1">
        <v>157.53</v>
      </c>
      <c r="AG788" s="1">
        <v>143.63999999999999</v>
      </c>
      <c r="AK788" s="1">
        <v>0</v>
      </c>
      <c r="AS788" s="1">
        <v>3471.81</v>
      </c>
      <c r="AX788" s="1">
        <v>146.88999999999999</v>
      </c>
      <c r="BA788" s="1">
        <v>152.56</v>
      </c>
      <c r="BB788" s="1">
        <v>164.19</v>
      </c>
      <c r="BC788" s="1">
        <v>158.19999999999999</v>
      </c>
      <c r="BD788" s="1">
        <v>159.19</v>
      </c>
      <c r="BE788" s="1">
        <v>156.41999999999999</v>
      </c>
      <c r="BF788" s="1">
        <v>154.22999999999999</v>
      </c>
      <c r="BG788" s="1">
        <v>168.71</v>
      </c>
      <c r="BH788" s="1">
        <v>149.34</v>
      </c>
      <c r="BI788" s="1">
        <v>161.57</v>
      </c>
      <c r="BJ788" s="1">
        <v>166.55</v>
      </c>
      <c r="BK788" s="1">
        <v>147.13</v>
      </c>
      <c r="BL788" s="1">
        <v>147.43</v>
      </c>
      <c r="BN788" s="1">
        <v>146.29</v>
      </c>
    </row>
    <row r="789" spans="1:66" x14ac:dyDescent="0.3">
      <c r="A789" s="2"/>
      <c r="C789" s="14" t="str">
        <f t="shared" si="13"/>
        <v>20233</v>
      </c>
      <c r="D789" s="3">
        <v>44991</v>
      </c>
      <c r="E789" s="21">
        <v>2845.88</v>
      </c>
      <c r="F789" s="21">
        <v>2843.3</v>
      </c>
      <c r="G789" s="21">
        <v>2844.02</v>
      </c>
      <c r="H789" s="21">
        <v>2969.1</v>
      </c>
      <c r="I789" s="21">
        <v>2777.4</v>
      </c>
      <c r="J789" s="21">
        <v>2734.65</v>
      </c>
      <c r="K789" s="21">
        <v>2712.61</v>
      </c>
      <c r="L789" s="21">
        <v>2615.48</v>
      </c>
      <c r="M789" s="21">
        <v>2634.44</v>
      </c>
      <c r="N789" s="21">
        <v>2585.75</v>
      </c>
      <c r="O789" s="21">
        <v>2708.1</v>
      </c>
      <c r="P789" s="21">
        <v>2780.76</v>
      </c>
      <c r="Q789" s="21">
        <v>6244.48</v>
      </c>
      <c r="R789" s="20">
        <v>151.94</v>
      </c>
      <c r="S789" s="20"/>
      <c r="T789" s="21">
        <v>156.27000000000001</v>
      </c>
      <c r="V789" s="1">
        <v>148.72</v>
      </c>
      <c r="W789" s="1">
        <v>158.65</v>
      </c>
      <c r="X789" s="1">
        <v>163.83000000000001</v>
      </c>
      <c r="Y789" s="1">
        <v>156.02000000000001</v>
      </c>
      <c r="Z789" s="1">
        <v>157.97999999999999</v>
      </c>
      <c r="AA789" s="1">
        <v>153.66999999999999</v>
      </c>
      <c r="AB789" s="1">
        <v>162.44999999999999</v>
      </c>
      <c r="AE789" s="1">
        <v>167.67</v>
      </c>
      <c r="AF789" s="1">
        <v>159.78</v>
      </c>
      <c r="AG789" s="1">
        <v>143.44</v>
      </c>
      <c r="AK789" s="1">
        <v>0</v>
      </c>
      <c r="AP789" s="1">
        <v>2400</v>
      </c>
      <c r="AS789" s="1">
        <v>3471.81</v>
      </c>
      <c r="AX789" s="1">
        <v>146.9</v>
      </c>
      <c r="BA789" s="1">
        <v>152.41</v>
      </c>
      <c r="BB789" s="1">
        <v>164.02</v>
      </c>
      <c r="BC789" s="1">
        <v>158.51</v>
      </c>
      <c r="BD789" s="1">
        <v>160.03</v>
      </c>
      <c r="BE789" s="1">
        <v>157.29</v>
      </c>
      <c r="BF789" s="1">
        <v>154.26</v>
      </c>
      <c r="BG789" s="1">
        <v>169.65</v>
      </c>
      <c r="BH789" s="1">
        <v>149.85</v>
      </c>
      <c r="BI789" s="1">
        <v>161.57</v>
      </c>
      <c r="BJ789" s="1">
        <v>166.6</v>
      </c>
      <c r="BK789" s="1">
        <v>148.80000000000001</v>
      </c>
      <c r="BL789" s="1">
        <v>149.09</v>
      </c>
      <c r="BN789" s="1">
        <v>148.61000000000001</v>
      </c>
    </row>
    <row r="790" spans="1:66" x14ac:dyDescent="0.3">
      <c r="A790" s="2"/>
      <c r="C790" s="14" t="str">
        <f t="shared" si="13"/>
        <v>20233</v>
      </c>
      <c r="D790" s="3">
        <v>44988</v>
      </c>
      <c r="E790" s="21">
        <v>2846.82</v>
      </c>
      <c r="F790" s="21">
        <v>2843.3</v>
      </c>
      <c r="G790" s="21">
        <v>2844.02</v>
      </c>
      <c r="H790" s="21">
        <v>2765.43</v>
      </c>
      <c r="I790" s="21">
        <v>2777.4</v>
      </c>
      <c r="J790" s="21">
        <v>2719.18</v>
      </c>
      <c r="K790" s="21">
        <v>2689.53</v>
      </c>
      <c r="L790" s="21">
        <v>2595.6799999999998</v>
      </c>
      <c r="M790" s="21">
        <v>2557.5500000000002</v>
      </c>
      <c r="N790" s="21">
        <v>2560.75</v>
      </c>
      <c r="O790" s="21">
        <v>2665.23</v>
      </c>
      <c r="P790" s="21">
        <v>2795.43</v>
      </c>
      <c r="Q790" s="21">
        <v>6505.67</v>
      </c>
      <c r="R790" s="20">
        <v>151.11000000000001</v>
      </c>
      <c r="S790" s="20"/>
      <c r="T790" s="21">
        <v>155.24</v>
      </c>
      <c r="V790" s="1">
        <v>148.13999999999999</v>
      </c>
      <c r="W790" s="1">
        <v>158.94999999999999</v>
      </c>
      <c r="X790" s="1">
        <v>161.76</v>
      </c>
      <c r="Y790" s="1">
        <v>156.65</v>
      </c>
      <c r="Z790" s="1">
        <v>156.96</v>
      </c>
      <c r="AA790" s="1">
        <v>154.13</v>
      </c>
      <c r="AB790" s="1">
        <v>162.28</v>
      </c>
      <c r="AE790" s="1">
        <v>166.65</v>
      </c>
      <c r="AF790" s="1">
        <v>158.91999999999999</v>
      </c>
      <c r="AG790" s="1">
        <v>144.33000000000001</v>
      </c>
      <c r="AK790" s="1">
        <v>0</v>
      </c>
      <c r="AP790" s="1">
        <v>2400</v>
      </c>
      <c r="AS790" s="1">
        <v>3471.81</v>
      </c>
      <c r="AT790" s="1">
        <v>3046.37</v>
      </c>
      <c r="AX790" s="1">
        <v>146.82</v>
      </c>
      <c r="BA790" s="1">
        <v>151.24</v>
      </c>
      <c r="BB790" s="1">
        <v>164.95</v>
      </c>
      <c r="BC790" s="1">
        <v>160.03</v>
      </c>
      <c r="BD790" s="1">
        <v>159.46</v>
      </c>
      <c r="BE790" s="1">
        <v>158.41</v>
      </c>
      <c r="BF790" s="1">
        <v>155.76</v>
      </c>
      <c r="BG790" s="1">
        <v>168.5</v>
      </c>
      <c r="BH790" s="1">
        <v>146.86000000000001</v>
      </c>
      <c r="BI790" s="1">
        <v>161.57</v>
      </c>
      <c r="BJ790" s="1">
        <v>166.91</v>
      </c>
      <c r="BK790" s="1">
        <v>148.85</v>
      </c>
      <c r="BL790" s="1">
        <v>149.27000000000001</v>
      </c>
      <c r="BN790" s="1">
        <v>148.61000000000001</v>
      </c>
    </row>
    <row r="791" spans="1:66" x14ac:dyDescent="0.3">
      <c r="A791" s="2"/>
      <c r="C791" s="14" t="str">
        <f t="shared" si="13"/>
        <v>20233</v>
      </c>
      <c r="D791" s="3">
        <v>44987</v>
      </c>
      <c r="E791" s="21">
        <v>2804.74</v>
      </c>
      <c r="F791" s="21">
        <v>2843.3</v>
      </c>
      <c r="G791" s="21">
        <v>2863.9</v>
      </c>
      <c r="H791" s="21">
        <v>2772.39</v>
      </c>
      <c r="I791" s="21">
        <v>2777.4</v>
      </c>
      <c r="J791" s="21">
        <v>2786.16</v>
      </c>
      <c r="K791" s="21">
        <v>2720.91</v>
      </c>
      <c r="L791" s="21">
        <v>2591.11</v>
      </c>
      <c r="M791" s="21">
        <v>2542.13</v>
      </c>
      <c r="N791" s="21">
        <v>2578.5700000000002</v>
      </c>
      <c r="O791" s="21">
        <v>2627.27</v>
      </c>
      <c r="P791" s="21">
        <v>2780.76</v>
      </c>
      <c r="Q791" s="21">
        <v>6283.52</v>
      </c>
      <c r="R791" s="20">
        <v>151.61000000000001</v>
      </c>
      <c r="S791" s="20"/>
      <c r="T791" s="21">
        <v>155.13999999999999</v>
      </c>
      <c r="V791" s="1">
        <v>147.91</v>
      </c>
      <c r="W791" s="1">
        <v>157.91999999999999</v>
      </c>
      <c r="X791" s="1">
        <v>161.68</v>
      </c>
      <c r="Y791" s="1">
        <v>154.96</v>
      </c>
      <c r="Z791" s="1">
        <v>156.96</v>
      </c>
      <c r="AA791" s="1">
        <v>153.97999999999999</v>
      </c>
      <c r="AB791" s="1">
        <v>162.05000000000001</v>
      </c>
      <c r="AE791" s="1">
        <v>166.21</v>
      </c>
      <c r="AF791" s="1">
        <v>158.66</v>
      </c>
      <c r="AG791" s="1">
        <v>142.72</v>
      </c>
      <c r="AK791" s="1">
        <v>0</v>
      </c>
      <c r="AP791" s="1">
        <v>2400</v>
      </c>
      <c r="AS791" s="1">
        <v>3471.81</v>
      </c>
      <c r="AT791" s="1">
        <v>3046.37</v>
      </c>
      <c r="AX791" s="1">
        <v>145.27000000000001</v>
      </c>
      <c r="BA791" s="1">
        <v>150.88</v>
      </c>
      <c r="BB791" s="1">
        <v>164.02</v>
      </c>
      <c r="BC791" s="1">
        <v>159.5</v>
      </c>
      <c r="BD791" s="1">
        <v>158.34</v>
      </c>
      <c r="BE791" s="1">
        <v>158.58000000000001</v>
      </c>
      <c r="BF791" s="1">
        <v>155.80000000000001</v>
      </c>
      <c r="BG791" s="1">
        <v>169.31</v>
      </c>
      <c r="BH791" s="1">
        <v>149.35</v>
      </c>
      <c r="BI791" s="1">
        <v>161.57</v>
      </c>
      <c r="BJ791" s="1">
        <v>167.49</v>
      </c>
      <c r="BK791" s="1">
        <v>148.85</v>
      </c>
      <c r="BL791" s="1">
        <v>148.77000000000001</v>
      </c>
      <c r="BN791" s="1">
        <v>148.61000000000001</v>
      </c>
    </row>
    <row r="792" spans="1:66" x14ac:dyDescent="0.3">
      <c r="A792" s="2"/>
      <c r="C792" s="14" t="str">
        <f t="shared" si="13"/>
        <v>20233</v>
      </c>
      <c r="D792" s="3">
        <v>44986</v>
      </c>
      <c r="E792" s="21">
        <v>2834.38</v>
      </c>
      <c r="F792" s="21">
        <v>2880.36</v>
      </c>
      <c r="G792" s="21">
        <v>2913.32</v>
      </c>
      <c r="H792" s="21">
        <v>2763.25</v>
      </c>
      <c r="I792" s="21">
        <v>2777.4</v>
      </c>
      <c r="J792" s="21">
        <v>2832.19</v>
      </c>
      <c r="K792" s="21">
        <v>2724.24</v>
      </c>
      <c r="L792" s="21">
        <v>2605.56</v>
      </c>
      <c r="M792" s="21">
        <v>2557.4699999999998</v>
      </c>
      <c r="N792" s="21">
        <v>2559.4499999999998</v>
      </c>
      <c r="O792" s="21">
        <v>2770.94</v>
      </c>
      <c r="P792" s="21">
        <v>2798.24</v>
      </c>
      <c r="Q792" s="21">
        <v>6312.09</v>
      </c>
      <c r="R792" s="20">
        <v>151.61000000000001</v>
      </c>
      <c r="S792" s="20"/>
      <c r="T792" s="21">
        <v>155.28</v>
      </c>
      <c r="V792" s="1">
        <v>148.41999999999999</v>
      </c>
      <c r="W792" s="1">
        <v>157.38999999999999</v>
      </c>
      <c r="X792" s="1">
        <v>163.47</v>
      </c>
      <c r="Y792" s="1">
        <v>155.77000000000001</v>
      </c>
      <c r="Z792" s="1">
        <v>157.6</v>
      </c>
      <c r="AA792" s="1">
        <v>154.03</v>
      </c>
      <c r="AB792" s="1">
        <v>161.85</v>
      </c>
      <c r="AE792" s="1">
        <v>167.18</v>
      </c>
      <c r="AF792" s="1">
        <v>157.91</v>
      </c>
      <c r="AG792" s="1">
        <v>143.32</v>
      </c>
      <c r="AK792" s="1">
        <v>0</v>
      </c>
      <c r="AS792" s="1">
        <v>3471.81</v>
      </c>
      <c r="AT792" s="1">
        <v>3046.37</v>
      </c>
      <c r="AX792" s="1">
        <v>145.6</v>
      </c>
      <c r="BA792" s="1">
        <v>150.88</v>
      </c>
      <c r="BB792" s="1">
        <v>163.62</v>
      </c>
      <c r="BC792" s="1">
        <v>158.9</v>
      </c>
      <c r="BD792" s="1">
        <v>157.49</v>
      </c>
      <c r="BE792" s="1">
        <v>158.37</v>
      </c>
      <c r="BF792" s="1">
        <v>157.79</v>
      </c>
      <c r="BG792" s="1">
        <v>168.93</v>
      </c>
      <c r="BH792" s="1">
        <v>149.35</v>
      </c>
      <c r="BI792" s="1">
        <v>161.16999999999999</v>
      </c>
      <c r="BJ792" s="1">
        <v>167.46</v>
      </c>
      <c r="BK792" s="1">
        <v>149.18</v>
      </c>
      <c r="BL792" s="1">
        <v>149.27000000000001</v>
      </c>
      <c r="BN792" s="1">
        <v>149.27000000000001</v>
      </c>
    </row>
    <row r="793" spans="1:66" x14ac:dyDescent="0.3">
      <c r="A793" s="2"/>
      <c r="C793" s="14" t="str">
        <f t="shared" si="13"/>
        <v>20232</v>
      </c>
      <c r="D793" s="3">
        <v>44985</v>
      </c>
      <c r="E793" s="21">
        <v>2889.44</v>
      </c>
      <c r="F793" s="21">
        <v>2897.06</v>
      </c>
      <c r="G793" s="21">
        <v>2937.04</v>
      </c>
      <c r="H793" s="21">
        <v>2775.62</v>
      </c>
      <c r="I793" s="21">
        <v>2789.49</v>
      </c>
      <c r="J793" s="21">
        <v>2900.47</v>
      </c>
      <c r="K793" s="21">
        <v>2713.61</v>
      </c>
      <c r="L793" s="21">
        <v>2608.2600000000002</v>
      </c>
      <c r="M793" s="21">
        <v>2692.59</v>
      </c>
      <c r="N793" s="21">
        <v>2624.97</v>
      </c>
      <c r="O793" s="21">
        <v>2841.25</v>
      </c>
      <c r="P793" s="21">
        <v>2799.46</v>
      </c>
      <c r="Q793" s="21">
        <v>6195.19</v>
      </c>
      <c r="R793" s="20">
        <v>153.99</v>
      </c>
      <c r="S793" s="20"/>
      <c r="T793" s="21">
        <v>156.4</v>
      </c>
      <c r="V793" s="1">
        <v>149.18</v>
      </c>
      <c r="W793" s="1">
        <v>157.83000000000001</v>
      </c>
      <c r="X793" s="1">
        <v>163.37</v>
      </c>
      <c r="Y793" s="1">
        <v>156.78</v>
      </c>
      <c r="Z793" s="1">
        <v>157.28</v>
      </c>
      <c r="AA793" s="1">
        <v>155.16</v>
      </c>
      <c r="AB793" s="1">
        <v>163.98</v>
      </c>
      <c r="AE793" s="1">
        <v>169.25</v>
      </c>
      <c r="AF793" s="1">
        <v>158.36000000000001</v>
      </c>
      <c r="AG793" s="1">
        <v>145.80000000000001</v>
      </c>
      <c r="AT793" s="1">
        <v>3041.73</v>
      </c>
      <c r="AW793" s="1">
        <v>3181.81</v>
      </c>
      <c r="AX793" s="1">
        <v>147.32</v>
      </c>
      <c r="BA793" s="1">
        <v>151.44999999999999</v>
      </c>
      <c r="BB793" s="1">
        <v>164.26</v>
      </c>
      <c r="BC793" s="1">
        <v>159.97</v>
      </c>
      <c r="BD793" s="1">
        <v>158.53</v>
      </c>
      <c r="BE793" s="1">
        <v>158.13</v>
      </c>
      <c r="BF793" s="1">
        <v>157.09</v>
      </c>
      <c r="BG793" s="1">
        <v>170.51</v>
      </c>
      <c r="BH793" s="1">
        <v>152.38</v>
      </c>
      <c r="BI793" s="1">
        <v>161.63</v>
      </c>
      <c r="BJ793" s="1">
        <v>170.26</v>
      </c>
      <c r="BK793" s="1">
        <v>148.59</v>
      </c>
      <c r="BL793" s="1">
        <v>149.49</v>
      </c>
      <c r="BN793" s="1">
        <v>148.76</v>
      </c>
    </row>
    <row r="794" spans="1:66" x14ac:dyDescent="0.3">
      <c r="A794" s="2"/>
      <c r="C794" s="14" t="str">
        <f t="shared" si="13"/>
        <v>20232</v>
      </c>
      <c r="D794" s="3">
        <v>44984</v>
      </c>
      <c r="E794" s="21">
        <v>2948.22</v>
      </c>
      <c r="F794" s="21">
        <v>2897.06</v>
      </c>
      <c r="G794" s="21">
        <v>2976.74</v>
      </c>
      <c r="H794" s="21">
        <v>2764.46</v>
      </c>
      <c r="I794" s="21">
        <v>2789.49</v>
      </c>
      <c r="J794" s="21">
        <v>2967.03</v>
      </c>
      <c r="K794" s="21">
        <v>2730.19</v>
      </c>
      <c r="L794" s="21">
        <v>2608.2600000000002</v>
      </c>
      <c r="M794" s="21">
        <v>2713.13</v>
      </c>
      <c r="N794" s="21">
        <v>2696.9</v>
      </c>
      <c r="O794" s="21">
        <v>2901.13</v>
      </c>
      <c r="P794" s="21">
        <v>2824.33</v>
      </c>
      <c r="Q794" s="21">
        <v>6458.54</v>
      </c>
      <c r="R794" s="20">
        <v>156.65</v>
      </c>
      <c r="S794" s="20"/>
      <c r="T794" s="21">
        <v>156.72</v>
      </c>
      <c r="V794" s="1">
        <v>151.63</v>
      </c>
      <c r="W794" s="1">
        <v>161.94999999999999</v>
      </c>
      <c r="X794" s="1">
        <v>164.62</v>
      </c>
      <c r="Y794" s="1">
        <v>156.78</v>
      </c>
      <c r="Z794" s="1">
        <v>159.37</v>
      </c>
      <c r="AA794" s="1">
        <v>158.43</v>
      </c>
      <c r="AB794" s="1">
        <v>164.88</v>
      </c>
      <c r="AE794" s="1">
        <v>169.77</v>
      </c>
      <c r="AF794" s="1">
        <v>159.24</v>
      </c>
      <c r="AG794" s="1">
        <v>144.87</v>
      </c>
      <c r="AT794" s="1">
        <v>3041.73</v>
      </c>
      <c r="AW794" s="1">
        <v>3181.81</v>
      </c>
      <c r="AX794" s="1">
        <v>152.29</v>
      </c>
      <c r="BA794" s="1">
        <v>153.94</v>
      </c>
      <c r="BB794" s="1">
        <v>166.55</v>
      </c>
      <c r="BC794" s="1">
        <v>161.63</v>
      </c>
      <c r="BD794" s="1">
        <v>161.41</v>
      </c>
      <c r="BE794" s="1">
        <v>159.16999999999999</v>
      </c>
      <c r="BF794" s="1">
        <v>157.91999999999999</v>
      </c>
      <c r="BG794" s="1">
        <v>171.19</v>
      </c>
      <c r="BH794" s="1">
        <v>155.47999999999999</v>
      </c>
      <c r="BI794" s="1">
        <v>164.02</v>
      </c>
      <c r="BJ794" s="1">
        <v>170.42</v>
      </c>
      <c r="BK794" s="1">
        <v>148.59</v>
      </c>
      <c r="BL794" s="1">
        <v>150.58000000000001</v>
      </c>
      <c r="BN794" s="1">
        <v>148.76</v>
      </c>
    </row>
    <row r="795" spans="1:66" x14ac:dyDescent="0.3">
      <c r="A795" s="2"/>
      <c r="C795" s="14" t="str">
        <f t="shared" si="13"/>
        <v>20232</v>
      </c>
      <c r="D795" s="3">
        <v>44981</v>
      </c>
      <c r="E795" s="21">
        <v>2941.6</v>
      </c>
      <c r="F795" s="21">
        <v>2897.06</v>
      </c>
      <c r="G795" s="21">
        <v>2949.85</v>
      </c>
      <c r="H795" s="21">
        <v>2752.03</v>
      </c>
      <c r="I795" s="21">
        <v>2797.41</v>
      </c>
      <c r="J795" s="21">
        <v>2975.08</v>
      </c>
      <c r="K795" s="21">
        <v>2730.19</v>
      </c>
      <c r="L795" s="21">
        <v>2631.52</v>
      </c>
      <c r="M795" s="21">
        <v>2712.01</v>
      </c>
      <c r="N795" s="21">
        <v>2747.37</v>
      </c>
      <c r="O795" s="21">
        <v>2918.27</v>
      </c>
      <c r="P795" s="21">
        <v>2824.33</v>
      </c>
      <c r="Q795" s="21">
        <v>6450.26</v>
      </c>
      <c r="R795" s="20">
        <v>157.65</v>
      </c>
      <c r="S795" s="20"/>
      <c r="T795" s="21">
        <v>155.97</v>
      </c>
      <c r="V795" s="1">
        <v>151.55000000000001</v>
      </c>
      <c r="W795" s="1">
        <v>158.94999999999999</v>
      </c>
      <c r="X795" s="1">
        <v>163.62</v>
      </c>
      <c r="Y795" s="1">
        <v>156.19999999999999</v>
      </c>
      <c r="Z795" s="1">
        <v>156.46</v>
      </c>
      <c r="AA795" s="1">
        <v>159</v>
      </c>
      <c r="AB795" s="1">
        <v>162.97</v>
      </c>
      <c r="AE795" s="1">
        <v>168.69</v>
      </c>
      <c r="AF795" s="1">
        <v>159.56</v>
      </c>
      <c r="AG795" s="1">
        <v>146.62</v>
      </c>
      <c r="AW795" s="1">
        <v>3181.81</v>
      </c>
      <c r="AX795" s="1">
        <v>152.77000000000001</v>
      </c>
      <c r="BA795" s="1">
        <v>154.85</v>
      </c>
      <c r="BB795" s="1">
        <v>166.3</v>
      </c>
      <c r="BC795" s="1">
        <v>159.9</v>
      </c>
      <c r="BD795" s="1">
        <v>159.83000000000001</v>
      </c>
      <c r="BE795" s="1">
        <v>161.21</v>
      </c>
      <c r="BF795" s="1">
        <v>159.80000000000001</v>
      </c>
      <c r="BG795" s="1">
        <v>169.51</v>
      </c>
      <c r="BH795" s="1">
        <v>155.47999999999999</v>
      </c>
      <c r="BI795" s="1">
        <v>164.52</v>
      </c>
      <c r="BJ795" s="1">
        <v>170.17</v>
      </c>
      <c r="BK795" s="1">
        <v>152.16999999999999</v>
      </c>
      <c r="BL795" s="1">
        <v>150.83000000000001</v>
      </c>
      <c r="BN795" s="1">
        <v>149.74</v>
      </c>
    </row>
    <row r="796" spans="1:66" x14ac:dyDescent="0.3">
      <c r="A796" s="2"/>
      <c r="C796" s="14" t="str">
        <f t="shared" si="13"/>
        <v>20232</v>
      </c>
      <c r="D796" s="3">
        <v>44980</v>
      </c>
      <c r="E796" s="21">
        <v>2933.31</v>
      </c>
      <c r="F796" s="21">
        <v>2897.06</v>
      </c>
      <c r="G796" s="21">
        <v>2974.6</v>
      </c>
      <c r="H796" s="21">
        <v>2925.51</v>
      </c>
      <c r="I796" s="21">
        <v>2817.21</v>
      </c>
      <c r="J796" s="21">
        <v>2971.03</v>
      </c>
      <c r="K796" s="21">
        <v>2730.19</v>
      </c>
      <c r="L796" s="21">
        <v>2697.82</v>
      </c>
      <c r="M796" s="21">
        <v>2676.78</v>
      </c>
      <c r="N796" s="21">
        <v>2706.46</v>
      </c>
      <c r="O796" s="21">
        <v>2927.9</v>
      </c>
      <c r="P796" s="21">
        <v>2824.33</v>
      </c>
      <c r="Q796" s="21">
        <v>6454.58</v>
      </c>
      <c r="R796" s="20">
        <v>157.31</v>
      </c>
      <c r="S796" s="20"/>
      <c r="T796" s="21">
        <v>157.13999999999999</v>
      </c>
      <c r="V796" s="1">
        <v>151.68</v>
      </c>
      <c r="W796" s="1">
        <v>159.96</v>
      </c>
      <c r="X796" s="1">
        <v>164.4</v>
      </c>
      <c r="Y796" s="1">
        <v>156.88</v>
      </c>
      <c r="Z796" s="1">
        <v>157.36000000000001</v>
      </c>
      <c r="AA796" s="1">
        <v>159.16</v>
      </c>
      <c r="AB796" s="1">
        <v>163.26</v>
      </c>
      <c r="AE796" s="1">
        <v>169.46</v>
      </c>
      <c r="AF796" s="1">
        <v>161.12</v>
      </c>
      <c r="AG796" s="1">
        <v>147.38999999999999</v>
      </c>
      <c r="AW796" s="1">
        <v>3181.81</v>
      </c>
      <c r="AX796" s="1">
        <v>152.47</v>
      </c>
      <c r="BA796" s="1">
        <v>157.19999999999999</v>
      </c>
      <c r="BB796" s="1">
        <v>165.71</v>
      </c>
      <c r="BC796" s="1">
        <v>160.9</v>
      </c>
      <c r="BD796" s="1">
        <v>159.93</v>
      </c>
      <c r="BE796" s="1">
        <v>161.33000000000001</v>
      </c>
      <c r="BF796" s="1">
        <v>159.59</v>
      </c>
      <c r="BG796" s="1">
        <v>169.49</v>
      </c>
      <c r="BH796" s="1">
        <v>155.86000000000001</v>
      </c>
      <c r="BI796" s="1">
        <v>164.52</v>
      </c>
      <c r="BJ796" s="1">
        <v>170.68</v>
      </c>
      <c r="BK796" s="1">
        <v>152.37</v>
      </c>
      <c r="BL796" s="1">
        <v>150.58000000000001</v>
      </c>
      <c r="BN796" s="1">
        <v>150.41</v>
      </c>
    </row>
    <row r="797" spans="1:66" x14ac:dyDescent="0.3">
      <c r="A797" s="2"/>
      <c r="C797" s="14" t="str">
        <f t="shared" si="13"/>
        <v>20232</v>
      </c>
      <c r="D797" s="3">
        <v>44979</v>
      </c>
      <c r="E797" s="21">
        <v>2969.08</v>
      </c>
      <c r="F797" s="21">
        <v>2897.06</v>
      </c>
      <c r="G797" s="21">
        <v>3026.38</v>
      </c>
      <c r="H797" s="21">
        <v>2936.16</v>
      </c>
      <c r="I797" s="21">
        <v>2817.21</v>
      </c>
      <c r="J797" s="21">
        <v>2985.46</v>
      </c>
      <c r="K797" s="21">
        <v>2730.18</v>
      </c>
      <c r="L797" s="21">
        <v>2737</v>
      </c>
      <c r="M797" s="21">
        <v>2696.48</v>
      </c>
      <c r="N797" s="21">
        <v>2774.11</v>
      </c>
      <c r="O797" s="21">
        <v>2973.45</v>
      </c>
      <c r="P797" s="21">
        <v>2839.3</v>
      </c>
      <c r="Q797" s="21">
        <v>6533.48</v>
      </c>
      <c r="R797" s="20">
        <v>157.97999999999999</v>
      </c>
      <c r="S797" s="20"/>
      <c r="T797" s="21">
        <v>157.49</v>
      </c>
      <c r="V797" s="1">
        <v>151.93</v>
      </c>
      <c r="W797" s="1">
        <v>160.6</v>
      </c>
      <c r="X797" s="1">
        <v>164.4</v>
      </c>
      <c r="Y797" s="1">
        <v>157.75</v>
      </c>
      <c r="Z797" s="1">
        <v>157.99</v>
      </c>
      <c r="AA797" s="1">
        <v>159.6</v>
      </c>
      <c r="AB797" s="1">
        <v>163.26</v>
      </c>
      <c r="AE797" s="1">
        <v>169.83</v>
      </c>
      <c r="AF797" s="1">
        <v>161.97999999999999</v>
      </c>
      <c r="AG797" s="1">
        <v>147.85</v>
      </c>
      <c r="AW797" s="1">
        <v>3181.81</v>
      </c>
      <c r="AX797" s="1">
        <v>152.82</v>
      </c>
      <c r="BA797" s="1">
        <v>155.6</v>
      </c>
      <c r="BB797" s="1">
        <v>167.91</v>
      </c>
      <c r="BC797" s="1">
        <v>162.15</v>
      </c>
      <c r="BD797" s="1">
        <v>163.59</v>
      </c>
      <c r="BE797" s="1">
        <v>162.21</v>
      </c>
      <c r="BF797" s="1">
        <v>160.15</v>
      </c>
      <c r="BG797" s="1">
        <v>169.78</v>
      </c>
      <c r="BH797" s="1">
        <v>156.18</v>
      </c>
      <c r="BI797" s="1">
        <v>164.72</v>
      </c>
      <c r="BJ797" s="1">
        <v>170.67</v>
      </c>
      <c r="BK797" s="1">
        <v>152.37</v>
      </c>
      <c r="BL797" s="1">
        <v>150.83000000000001</v>
      </c>
      <c r="BN797" s="1">
        <v>150.41</v>
      </c>
    </row>
    <row r="798" spans="1:66" x14ac:dyDescent="0.3">
      <c r="A798" s="2"/>
      <c r="C798" s="14" t="str">
        <f t="shared" si="13"/>
        <v>20232</v>
      </c>
      <c r="D798" s="3">
        <v>44974</v>
      </c>
      <c r="E798" s="21">
        <v>2989.12</v>
      </c>
      <c r="F798" s="21">
        <v>2917.68</v>
      </c>
      <c r="G798" s="21">
        <v>3056.08</v>
      </c>
      <c r="H798" s="21">
        <v>2982.97</v>
      </c>
      <c r="I798" s="21">
        <v>2817.21</v>
      </c>
      <c r="J798" s="21">
        <v>3001.38</v>
      </c>
      <c r="K798" s="21">
        <v>2730.18</v>
      </c>
      <c r="L798" s="21">
        <v>2740.72</v>
      </c>
      <c r="M798" s="21">
        <v>2742.44</v>
      </c>
      <c r="N798" s="21">
        <v>2746.8</v>
      </c>
      <c r="O798" s="21">
        <v>3019.02</v>
      </c>
      <c r="P798" s="21">
        <v>2839.3</v>
      </c>
      <c r="Q798" s="21">
        <v>6483.99</v>
      </c>
      <c r="R798" s="20">
        <v>156.81</v>
      </c>
      <c r="S798" s="20"/>
      <c r="T798" s="21">
        <v>157.46</v>
      </c>
      <c r="V798" s="1">
        <v>152.16999999999999</v>
      </c>
      <c r="W798" s="1">
        <v>160.85</v>
      </c>
      <c r="X798" s="1">
        <v>165.3</v>
      </c>
      <c r="Y798" s="1">
        <v>158.49</v>
      </c>
      <c r="Z798" s="1">
        <v>158.91999999999999</v>
      </c>
      <c r="AA798" s="1">
        <v>159.65</v>
      </c>
      <c r="AB798" s="1">
        <v>164.88</v>
      </c>
      <c r="AE798" s="1">
        <v>170.89</v>
      </c>
      <c r="AF798" s="1">
        <v>161.86000000000001</v>
      </c>
      <c r="AG798" s="1">
        <v>145.46</v>
      </c>
      <c r="AT798" s="1">
        <v>3154.2</v>
      </c>
      <c r="AW798" s="1">
        <v>3091.23</v>
      </c>
      <c r="AX798" s="1">
        <v>152.63</v>
      </c>
      <c r="BA798" s="1">
        <v>155.6</v>
      </c>
      <c r="BB798" s="1">
        <v>168.21</v>
      </c>
      <c r="BC798" s="1">
        <v>163.4</v>
      </c>
      <c r="BD798" s="1">
        <v>163.72999999999999</v>
      </c>
      <c r="BE798" s="1">
        <v>160.75</v>
      </c>
      <c r="BF798" s="1">
        <v>159.41999999999999</v>
      </c>
      <c r="BG798" s="1">
        <v>171.29</v>
      </c>
      <c r="BH798" s="1">
        <v>156.36000000000001</v>
      </c>
      <c r="BI798" s="1">
        <v>165.92</v>
      </c>
      <c r="BJ798" s="1">
        <v>171.93</v>
      </c>
      <c r="BK798" s="1">
        <v>152.37</v>
      </c>
      <c r="BL798" s="1">
        <v>151.58000000000001</v>
      </c>
      <c r="BN798" s="1">
        <v>150.41</v>
      </c>
    </row>
    <row r="799" spans="1:66" x14ac:dyDescent="0.3">
      <c r="A799" s="2"/>
      <c r="C799" s="14" t="str">
        <f t="shared" si="13"/>
        <v>20232</v>
      </c>
      <c r="D799" s="3">
        <v>44973</v>
      </c>
      <c r="E799" s="21">
        <v>2987.91</v>
      </c>
      <c r="F799" s="21">
        <v>2880.56</v>
      </c>
      <c r="G799" s="21">
        <v>3036.23</v>
      </c>
      <c r="H799" s="21">
        <v>2891.63</v>
      </c>
      <c r="I799" s="21">
        <v>2817.21</v>
      </c>
      <c r="J799" s="21">
        <v>2990.75</v>
      </c>
      <c r="K799" s="21">
        <v>2730.18</v>
      </c>
      <c r="L799" s="21">
        <v>2740.72</v>
      </c>
      <c r="M799" s="21">
        <v>2742.44</v>
      </c>
      <c r="N799" s="21">
        <v>2749.44</v>
      </c>
      <c r="O799" s="21">
        <v>2957.36</v>
      </c>
      <c r="P799" s="21">
        <v>2839.3</v>
      </c>
      <c r="Q799" s="21">
        <v>6597.19</v>
      </c>
      <c r="R799" s="20">
        <v>156.81</v>
      </c>
      <c r="S799" s="20"/>
      <c r="T799" s="21">
        <v>157.63999999999999</v>
      </c>
      <c r="V799" s="1">
        <v>152.12</v>
      </c>
      <c r="W799" s="1">
        <v>160.55000000000001</v>
      </c>
      <c r="X799" s="1">
        <v>165.3</v>
      </c>
      <c r="Y799" s="1">
        <v>157.88</v>
      </c>
      <c r="Z799" s="1">
        <v>158</v>
      </c>
      <c r="AA799" s="1">
        <v>160.1</v>
      </c>
      <c r="AB799" s="1">
        <v>164.98</v>
      </c>
      <c r="AE799" s="1">
        <v>171.41</v>
      </c>
      <c r="AF799" s="1">
        <v>161.85</v>
      </c>
      <c r="AG799" s="1">
        <v>145.06</v>
      </c>
      <c r="AT799" s="1">
        <v>3055.88</v>
      </c>
      <c r="AW799" s="1">
        <v>3091.23</v>
      </c>
      <c r="AX799" s="1">
        <v>153.74</v>
      </c>
      <c r="AY799" s="1">
        <v>3394.29</v>
      </c>
      <c r="BA799" s="1">
        <v>155.6</v>
      </c>
      <c r="BB799" s="1">
        <v>167.92</v>
      </c>
      <c r="BC799" s="1">
        <v>163.58000000000001</v>
      </c>
      <c r="BD799" s="1">
        <v>163.18</v>
      </c>
      <c r="BE799" s="1">
        <v>160.75</v>
      </c>
      <c r="BF799" s="1">
        <v>158.71</v>
      </c>
      <c r="BG799" s="1">
        <v>171.32</v>
      </c>
      <c r="BH799" s="1">
        <v>156.81</v>
      </c>
      <c r="BI799" s="1">
        <v>165.92</v>
      </c>
      <c r="BJ799" s="1">
        <v>168.02</v>
      </c>
      <c r="BK799" s="1">
        <v>152.37</v>
      </c>
      <c r="BN799" s="1">
        <v>150.41</v>
      </c>
    </row>
    <row r="800" spans="1:66" x14ac:dyDescent="0.3">
      <c r="A800" s="2"/>
      <c r="C800" s="14" t="str">
        <f t="shared" si="13"/>
        <v>20232</v>
      </c>
      <c r="D800" s="3">
        <v>44972</v>
      </c>
      <c r="E800" s="21">
        <v>2984.2</v>
      </c>
      <c r="F800" s="21">
        <v>2864.06</v>
      </c>
      <c r="G800" s="21">
        <v>3026.33</v>
      </c>
      <c r="H800" s="21">
        <v>2884.71</v>
      </c>
      <c r="I800" s="21">
        <v>2817.21</v>
      </c>
      <c r="J800" s="21">
        <v>2978.96</v>
      </c>
      <c r="K800" s="21">
        <v>2730.18</v>
      </c>
      <c r="L800" s="21">
        <v>2740.72</v>
      </c>
      <c r="M800" s="21">
        <v>2768.71</v>
      </c>
      <c r="N800" s="21">
        <v>2751.72</v>
      </c>
      <c r="O800" s="21">
        <v>2989.16</v>
      </c>
      <c r="P800" s="21">
        <v>2839.3</v>
      </c>
      <c r="Q800" s="21">
        <v>6639.83</v>
      </c>
      <c r="R800" s="20">
        <v>156.65</v>
      </c>
      <c r="S800" s="20"/>
      <c r="T800" s="21">
        <v>157.76</v>
      </c>
      <c r="V800" s="1">
        <v>152.01</v>
      </c>
      <c r="W800" s="1">
        <v>160.72999999999999</v>
      </c>
      <c r="X800" s="1">
        <v>166.13</v>
      </c>
      <c r="Y800" s="1">
        <v>157.69</v>
      </c>
      <c r="Z800" s="1">
        <v>157.94</v>
      </c>
      <c r="AA800" s="1">
        <v>159.72999999999999</v>
      </c>
      <c r="AB800" s="1">
        <v>165.28</v>
      </c>
      <c r="AE800" s="1">
        <v>171.69</v>
      </c>
      <c r="AF800" s="1">
        <v>160.97999999999999</v>
      </c>
      <c r="AG800" s="1">
        <v>147.75</v>
      </c>
      <c r="AT800" s="1">
        <v>3055.88</v>
      </c>
      <c r="AW800" s="1">
        <v>3091.23</v>
      </c>
      <c r="AX800" s="1">
        <v>153.52000000000001</v>
      </c>
      <c r="AY800" s="1">
        <v>3394.29</v>
      </c>
      <c r="BA800" s="1">
        <v>154.66999999999999</v>
      </c>
      <c r="BB800" s="1">
        <v>167.87</v>
      </c>
      <c r="BC800" s="1">
        <v>160.99</v>
      </c>
      <c r="BD800" s="1">
        <v>163.12</v>
      </c>
      <c r="BE800" s="1">
        <v>160.5</v>
      </c>
      <c r="BF800" s="1">
        <v>159.81</v>
      </c>
      <c r="BG800" s="1">
        <v>171.31</v>
      </c>
      <c r="BH800" s="1">
        <v>156.81</v>
      </c>
      <c r="BI800" s="1">
        <v>165.72</v>
      </c>
      <c r="BJ800" s="1">
        <v>173.03</v>
      </c>
      <c r="BK800" s="1">
        <v>152.04</v>
      </c>
      <c r="BL800" s="1">
        <v>150.49</v>
      </c>
      <c r="BN800" s="1">
        <v>150.94</v>
      </c>
    </row>
    <row r="801" spans="1:66" x14ac:dyDescent="0.3">
      <c r="A801" s="2"/>
      <c r="C801" s="14" t="str">
        <f t="shared" si="13"/>
        <v>20232</v>
      </c>
      <c r="D801" s="3">
        <v>44971</v>
      </c>
      <c r="E801" s="21">
        <v>3004.1</v>
      </c>
      <c r="F801" s="21">
        <v>2877.59</v>
      </c>
      <c r="G801" s="21">
        <v>3026.33</v>
      </c>
      <c r="H801" s="21">
        <v>2908.63</v>
      </c>
      <c r="I801" s="21">
        <v>2837.01</v>
      </c>
      <c r="J801" s="21">
        <v>2987.06</v>
      </c>
      <c r="K801" s="21">
        <v>2670.38</v>
      </c>
      <c r="L801" s="21">
        <v>2760.61</v>
      </c>
      <c r="M801" s="21"/>
      <c r="N801" s="21">
        <v>2783.04</v>
      </c>
      <c r="O801" s="21">
        <v>2990.59</v>
      </c>
      <c r="P801" s="21">
        <v>2839.3</v>
      </c>
      <c r="Q801" s="21">
        <v>6566.31</v>
      </c>
      <c r="R801" s="20">
        <v>157.47999999999999</v>
      </c>
      <c r="S801" s="20">
        <v>142.49</v>
      </c>
      <c r="T801" s="21">
        <v>158.27000000000001</v>
      </c>
      <c r="V801" s="1">
        <v>151.77000000000001</v>
      </c>
      <c r="W801" s="1">
        <v>161.47</v>
      </c>
      <c r="X801" s="1">
        <v>166.3</v>
      </c>
      <c r="Y801" s="1">
        <v>158.75</v>
      </c>
      <c r="Z801" s="1">
        <v>159</v>
      </c>
      <c r="AA801" s="1">
        <v>160.62</v>
      </c>
      <c r="AB801" s="1">
        <v>165.88</v>
      </c>
      <c r="AE801" s="1">
        <v>171.29</v>
      </c>
      <c r="AF801" s="1">
        <v>162.06</v>
      </c>
      <c r="AG801" s="1">
        <v>147.16999999999999</v>
      </c>
      <c r="AT801" s="1">
        <v>3055.88</v>
      </c>
      <c r="AW801" s="1">
        <v>3091.23</v>
      </c>
      <c r="AX801" s="1">
        <v>154.13999999999999</v>
      </c>
      <c r="AY801" s="1">
        <v>3394.29</v>
      </c>
      <c r="BA801" s="1">
        <v>155.61000000000001</v>
      </c>
      <c r="BB801" s="1">
        <v>168.58</v>
      </c>
      <c r="BC801" s="1">
        <v>161.16</v>
      </c>
      <c r="BD801" s="1">
        <v>163.79</v>
      </c>
      <c r="BE801" s="1">
        <v>161.43</v>
      </c>
      <c r="BF801" s="1">
        <v>160.31</v>
      </c>
      <c r="BG801" s="1">
        <v>171.55</v>
      </c>
      <c r="BH801" s="1">
        <v>160.43</v>
      </c>
      <c r="BI801" s="1">
        <v>166.32</v>
      </c>
      <c r="BJ801" s="1">
        <v>172.09</v>
      </c>
      <c r="BK801" s="1">
        <v>152.59</v>
      </c>
      <c r="BL801" s="1">
        <v>152.08000000000001</v>
      </c>
      <c r="BN801" s="1">
        <v>150.08000000000001</v>
      </c>
    </row>
    <row r="802" spans="1:66" x14ac:dyDescent="0.3">
      <c r="A802" s="2"/>
      <c r="C802" s="14" t="str">
        <f t="shared" si="13"/>
        <v>20232</v>
      </c>
      <c r="D802" s="3">
        <v>44970</v>
      </c>
      <c r="E802" s="21">
        <v>2998.14</v>
      </c>
      <c r="F802" s="21">
        <v>2846.53</v>
      </c>
      <c r="G802" s="21">
        <v>2977.16</v>
      </c>
      <c r="H802" s="21">
        <v>2915.62</v>
      </c>
      <c r="I802" s="21">
        <v>2813.25</v>
      </c>
      <c r="J802" s="21">
        <v>2974.14</v>
      </c>
      <c r="K802" s="21">
        <v>2720.21</v>
      </c>
      <c r="L802" s="21">
        <v>2738.12</v>
      </c>
      <c r="M802" s="21"/>
      <c r="N802" s="21">
        <v>2800.23</v>
      </c>
      <c r="O802" s="21">
        <v>2942.35</v>
      </c>
      <c r="P802" s="21">
        <v>2839.3</v>
      </c>
      <c r="Q802" s="21">
        <v>6620.53</v>
      </c>
      <c r="R802" s="20">
        <v>157.81</v>
      </c>
      <c r="S802" s="20">
        <v>143.21</v>
      </c>
      <c r="T802" s="21">
        <v>159.58000000000001</v>
      </c>
      <c r="V802" s="1">
        <v>154.05000000000001</v>
      </c>
      <c r="W802" s="1">
        <v>162.08000000000001</v>
      </c>
      <c r="X802" s="1">
        <v>166.38</v>
      </c>
      <c r="Y802" s="1">
        <v>160.43</v>
      </c>
      <c r="Z802" s="1">
        <v>160.49</v>
      </c>
      <c r="AA802" s="1">
        <v>161.02000000000001</v>
      </c>
      <c r="AB802" s="1">
        <v>165.88</v>
      </c>
      <c r="AC802" s="1">
        <v>153.01</v>
      </c>
      <c r="AE802" s="1">
        <v>170.64</v>
      </c>
      <c r="AF802" s="1">
        <v>163.53</v>
      </c>
      <c r="AG802" s="1">
        <v>148.09</v>
      </c>
      <c r="AI802" s="1">
        <v>7</v>
      </c>
      <c r="AN802" s="1">
        <v>3371.14</v>
      </c>
      <c r="AX802" s="1">
        <v>156.47</v>
      </c>
      <c r="AY802" s="1">
        <v>3394.29</v>
      </c>
      <c r="BA802" s="1">
        <v>156.52000000000001</v>
      </c>
      <c r="BB802" s="1">
        <v>169.43</v>
      </c>
      <c r="BC802" s="1">
        <v>163.47</v>
      </c>
      <c r="BD802" s="1">
        <v>165</v>
      </c>
      <c r="BE802" s="1">
        <v>161.93</v>
      </c>
      <c r="BF802" s="1">
        <v>160.56</v>
      </c>
      <c r="BG802" s="1">
        <v>171.16</v>
      </c>
      <c r="BH802" s="1">
        <v>160.43</v>
      </c>
      <c r="BI802" s="1">
        <v>166.32</v>
      </c>
      <c r="BJ802" s="1">
        <v>172.06</v>
      </c>
      <c r="BK802" s="1">
        <v>153.58000000000001</v>
      </c>
      <c r="BL802" s="1">
        <v>152.82</v>
      </c>
      <c r="BN802" s="1">
        <v>152.93</v>
      </c>
    </row>
    <row r="803" spans="1:66" x14ac:dyDescent="0.3">
      <c r="A803" s="2"/>
      <c r="C803" s="14" t="str">
        <f t="shared" si="13"/>
        <v>20232</v>
      </c>
      <c r="D803" s="3">
        <v>44967</v>
      </c>
      <c r="E803" s="21">
        <v>3011.58</v>
      </c>
      <c r="F803" s="21">
        <v>2835.19</v>
      </c>
      <c r="G803" s="21">
        <v>2956.89</v>
      </c>
      <c r="H803" s="21">
        <v>2875.24</v>
      </c>
      <c r="I803" s="21">
        <v>2789.49</v>
      </c>
      <c r="J803" s="21">
        <v>2959.16</v>
      </c>
      <c r="K803" s="21">
        <v>2720.21</v>
      </c>
      <c r="L803" s="21">
        <v>2684.41</v>
      </c>
      <c r="M803" s="21"/>
      <c r="N803" s="21">
        <v>2759.19</v>
      </c>
      <c r="O803" s="21">
        <v>2924.59</v>
      </c>
      <c r="P803" s="21">
        <v>2839.3</v>
      </c>
      <c r="Q803" s="21">
        <v>6546.25</v>
      </c>
      <c r="R803" s="20">
        <v>158.04</v>
      </c>
      <c r="S803" s="20">
        <v>145.32</v>
      </c>
      <c r="T803" s="21">
        <v>160.94999999999999</v>
      </c>
      <c r="V803" s="1">
        <v>154.5</v>
      </c>
      <c r="W803" s="1">
        <v>163.24</v>
      </c>
      <c r="X803" s="1">
        <v>166.21</v>
      </c>
      <c r="Y803" s="1">
        <v>159.94</v>
      </c>
      <c r="Z803" s="1">
        <v>162.99</v>
      </c>
      <c r="AA803" s="1">
        <v>161.76</v>
      </c>
      <c r="AB803" s="1">
        <v>165.78</v>
      </c>
      <c r="AC803" s="1">
        <v>152.38999999999999</v>
      </c>
      <c r="AE803" s="1">
        <v>169.7</v>
      </c>
      <c r="AF803" s="1">
        <v>163.61000000000001</v>
      </c>
      <c r="AG803" s="1">
        <v>148.32</v>
      </c>
      <c r="AI803" s="1">
        <v>7</v>
      </c>
      <c r="AN803" s="1">
        <v>3371.14</v>
      </c>
      <c r="AX803" s="1">
        <v>156.36000000000001</v>
      </c>
      <c r="AY803" s="1">
        <v>3394.29</v>
      </c>
      <c r="BA803" s="1">
        <v>156.47999999999999</v>
      </c>
      <c r="BB803" s="1">
        <v>169.62</v>
      </c>
      <c r="BC803" s="1">
        <v>163.54</v>
      </c>
      <c r="BD803" s="1">
        <v>164.89</v>
      </c>
      <c r="BE803" s="1">
        <v>166.46</v>
      </c>
      <c r="BF803" s="1">
        <v>163.83000000000001</v>
      </c>
      <c r="BG803" s="1">
        <v>170.92</v>
      </c>
      <c r="BH803" s="1">
        <v>159.55000000000001</v>
      </c>
      <c r="BI803" s="1">
        <v>165.64</v>
      </c>
      <c r="BK803" s="1">
        <v>152.25</v>
      </c>
      <c r="BL803" s="1">
        <v>152.07</v>
      </c>
      <c r="BN803" s="1">
        <v>152.41999999999999</v>
      </c>
    </row>
    <row r="804" spans="1:66" x14ac:dyDescent="0.3">
      <c r="A804" s="2"/>
      <c r="C804" s="14" t="str">
        <f t="shared" si="13"/>
        <v>20232</v>
      </c>
      <c r="D804" s="3">
        <v>44966</v>
      </c>
      <c r="E804" s="21">
        <v>2960.61</v>
      </c>
      <c r="F804" s="21">
        <v>2782.47</v>
      </c>
      <c r="G804" s="21">
        <v>2912.73</v>
      </c>
      <c r="H804" s="21">
        <v>2881.87</v>
      </c>
      <c r="I804" s="21">
        <v>2789.49</v>
      </c>
      <c r="J804" s="21">
        <v>2946.01</v>
      </c>
      <c r="K804" s="21">
        <v>2720.21</v>
      </c>
      <c r="L804" s="21">
        <v>2684.41</v>
      </c>
      <c r="M804" s="21"/>
      <c r="N804" s="21">
        <v>2721.14</v>
      </c>
      <c r="O804" s="21">
        <v>2916.69</v>
      </c>
      <c r="P804" s="21">
        <v>2839.3</v>
      </c>
      <c r="Q804" s="21">
        <v>6500.81</v>
      </c>
      <c r="R804" s="20">
        <v>158.04</v>
      </c>
      <c r="S804" s="20">
        <v>146.1</v>
      </c>
      <c r="T804" s="21">
        <v>159.05000000000001</v>
      </c>
      <c r="V804" s="1">
        <v>154.01</v>
      </c>
      <c r="W804" s="1">
        <v>160.30000000000001</v>
      </c>
      <c r="X804" s="1">
        <v>165.54</v>
      </c>
      <c r="Y804" s="1">
        <v>159.77000000000001</v>
      </c>
      <c r="Z804" s="1">
        <v>159.93</v>
      </c>
      <c r="AA804" s="1">
        <v>161.68</v>
      </c>
      <c r="AB804" s="1">
        <v>164.83</v>
      </c>
      <c r="AC804" s="1">
        <v>152.55000000000001</v>
      </c>
      <c r="AE804" s="1">
        <v>169.94</v>
      </c>
      <c r="AF804" s="1">
        <v>162.30000000000001</v>
      </c>
      <c r="AG804" s="1">
        <v>147.79</v>
      </c>
      <c r="AI804" s="1">
        <v>7</v>
      </c>
      <c r="AN804" s="1">
        <v>3371.14</v>
      </c>
      <c r="AX804" s="1">
        <v>154.91999999999999</v>
      </c>
      <c r="BA804" s="1">
        <v>156.1</v>
      </c>
      <c r="BB804" s="1">
        <v>168.85</v>
      </c>
      <c r="BC804" s="1">
        <v>162.28</v>
      </c>
      <c r="BD804" s="1">
        <v>164.21</v>
      </c>
      <c r="BE804" s="1">
        <v>166.46</v>
      </c>
      <c r="BF804" s="1">
        <v>163.83000000000001</v>
      </c>
      <c r="BG804" s="1">
        <v>170.43</v>
      </c>
      <c r="BH804" s="1">
        <v>159.55000000000001</v>
      </c>
      <c r="BI804" s="1">
        <v>165.64</v>
      </c>
      <c r="BK804" s="1">
        <v>151.91999999999999</v>
      </c>
      <c r="BL804" s="1">
        <v>151.57</v>
      </c>
      <c r="BN804" s="1">
        <v>151.18</v>
      </c>
    </row>
    <row r="805" spans="1:66" x14ac:dyDescent="0.3">
      <c r="A805" s="2"/>
      <c r="C805" s="14" t="str">
        <f t="shared" si="13"/>
        <v>20232</v>
      </c>
      <c r="D805" s="3">
        <v>44965</v>
      </c>
      <c r="E805" s="21">
        <v>2930.88</v>
      </c>
      <c r="F805" s="21">
        <v>2784.87</v>
      </c>
      <c r="G805" s="21">
        <v>2912.73</v>
      </c>
      <c r="H805" s="21">
        <v>2862.73</v>
      </c>
      <c r="I805" s="21">
        <v>2789.49</v>
      </c>
      <c r="J805" s="21">
        <v>2916.39</v>
      </c>
      <c r="K805" s="21">
        <v>2727.49</v>
      </c>
      <c r="L805" s="21">
        <v>2684.41</v>
      </c>
      <c r="M805" s="21"/>
      <c r="N805" s="21">
        <v>2666.44</v>
      </c>
      <c r="O805" s="21">
        <v>2916.25</v>
      </c>
      <c r="P805" s="21">
        <v>2839.3</v>
      </c>
      <c r="Q805" s="21">
        <v>6569.66</v>
      </c>
      <c r="R805" s="20">
        <v>158.04</v>
      </c>
      <c r="S805" s="20"/>
      <c r="T805" s="21">
        <v>158.93</v>
      </c>
      <c r="V805" s="1">
        <v>153.97</v>
      </c>
      <c r="W805" s="1">
        <v>160.28</v>
      </c>
      <c r="X805" s="1">
        <v>165.54</v>
      </c>
      <c r="Y805" s="1">
        <v>158.87</v>
      </c>
      <c r="Z805" s="1">
        <v>159.27000000000001</v>
      </c>
      <c r="AA805" s="1">
        <v>161.33000000000001</v>
      </c>
      <c r="AB805" s="1">
        <v>164.65</v>
      </c>
      <c r="AC805" s="1">
        <v>153.02000000000001</v>
      </c>
      <c r="AE805" s="1">
        <v>169.83</v>
      </c>
      <c r="AF805" s="1">
        <v>161.85</v>
      </c>
      <c r="AG805" s="1">
        <v>146.88999999999999</v>
      </c>
      <c r="AI805" s="1">
        <v>7</v>
      </c>
      <c r="AN805" s="1">
        <v>3371.14</v>
      </c>
      <c r="AX805" s="1">
        <v>155.24</v>
      </c>
      <c r="BB805" s="1">
        <v>168.27</v>
      </c>
      <c r="BC805" s="1">
        <v>162.22</v>
      </c>
      <c r="BD805" s="1">
        <v>164.1</v>
      </c>
      <c r="BE805" s="1">
        <v>166.46</v>
      </c>
      <c r="BF805" s="1">
        <v>163.03</v>
      </c>
      <c r="BG805" s="1">
        <v>170.32</v>
      </c>
      <c r="BH805" s="1">
        <v>159.55000000000001</v>
      </c>
      <c r="BI805" s="1">
        <v>165.64</v>
      </c>
      <c r="BK805" s="1">
        <v>151.91999999999999</v>
      </c>
      <c r="BL805" s="1">
        <v>151.32</v>
      </c>
      <c r="BN805" s="1">
        <v>151.18</v>
      </c>
    </row>
    <row r="806" spans="1:66" x14ac:dyDescent="0.3">
      <c r="A806" s="2"/>
      <c r="C806" s="14" t="str">
        <f t="shared" si="13"/>
        <v>20232</v>
      </c>
      <c r="D806" s="3">
        <v>44964</v>
      </c>
      <c r="E806" s="21">
        <v>2946.88</v>
      </c>
      <c r="F806" s="21">
        <v>2827.47</v>
      </c>
      <c r="G806" s="21">
        <v>2912.73</v>
      </c>
      <c r="H806" s="21">
        <v>2867.73</v>
      </c>
      <c r="I806" s="21">
        <v>2797.41</v>
      </c>
      <c r="J806" s="21">
        <v>2913.44</v>
      </c>
      <c r="K806" s="21">
        <v>2690.93</v>
      </c>
      <c r="L806" s="21">
        <v>2718.35</v>
      </c>
      <c r="M806" s="21"/>
      <c r="N806" s="21">
        <v>2697.82</v>
      </c>
      <c r="O806" s="21">
        <v>2944.58</v>
      </c>
      <c r="P806" s="21">
        <v>2841.83</v>
      </c>
      <c r="Q806" s="21">
        <v>6564.89</v>
      </c>
      <c r="R806" s="20">
        <v>157.81</v>
      </c>
      <c r="S806" s="20">
        <v>139.53</v>
      </c>
      <c r="T806" s="21">
        <v>158.97</v>
      </c>
      <c r="V806" s="1">
        <v>153.61000000000001</v>
      </c>
      <c r="W806" s="1">
        <v>160.1</v>
      </c>
      <c r="X806" s="1">
        <v>165</v>
      </c>
      <c r="Y806" s="1">
        <v>158.77000000000001</v>
      </c>
      <c r="Z806" s="1">
        <v>159.35</v>
      </c>
      <c r="AA806" s="1">
        <v>159.93</v>
      </c>
      <c r="AB806" s="1">
        <v>164.65</v>
      </c>
      <c r="AC806" s="1">
        <v>154.41999999999999</v>
      </c>
      <c r="AE806" s="1">
        <v>169.66</v>
      </c>
      <c r="AF806" s="1">
        <v>160.62</v>
      </c>
      <c r="AG806" s="1">
        <v>146.69999999999999</v>
      </c>
      <c r="AI806" s="1">
        <v>7</v>
      </c>
      <c r="AN806" s="1">
        <v>3371.14</v>
      </c>
      <c r="AX806" s="1">
        <v>153.97999999999999</v>
      </c>
      <c r="BA806" s="1">
        <v>156.6</v>
      </c>
      <c r="BB806" s="1">
        <v>168.3</v>
      </c>
      <c r="BC806" s="1">
        <v>162.15</v>
      </c>
      <c r="BD806" s="1">
        <v>164.35</v>
      </c>
      <c r="BE806" s="1">
        <v>165.11</v>
      </c>
      <c r="BF806" s="1">
        <v>163.18</v>
      </c>
      <c r="BG806" s="1">
        <v>170.33</v>
      </c>
      <c r="BH806" s="1">
        <v>159.66999999999999</v>
      </c>
      <c r="BI806" s="1">
        <v>165.52</v>
      </c>
      <c r="BK806" s="1">
        <v>156.59</v>
      </c>
      <c r="BL806" s="1">
        <v>151.08000000000001</v>
      </c>
      <c r="BN806" s="1">
        <v>154.56</v>
      </c>
    </row>
    <row r="807" spans="1:66" x14ac:dyDescent="0.3">
      <c r="A807" s="2"/>
      <c r="C807" s="14" t="str">
        <f t="shared" si="13"/>
        <v>20232</v>
      </c>
      <c r="D807" s="3">
        <v>44963</v>
      </c>
      <c r="E807" s="21">
        <v>2967.48</v>
      </c>
      <c r="F807" s="21">
        <v>2827.47</v>
      </c>
      <c r="G807" s="21">
        <v>2912.73</v>
      </c>
      <c r="H807" s="21">
        <v>2885.71</v>
      </c>
      <c r="I807" s="21">
        <v>2791.47</v>
      </c>
      <c r="J807" s="21">
        <v>2950.97</v>
      </c>
      <c r="K807" s="21">
        <v>2712.57</v>
      </c>
      <c r="L807" s="21">
        <v>2709.69</v>
      </c>
      <c r="M807" s="21"/>
      <c r="N807" s="21">
        <v>2760.2</v>
      </c>
      <c r="O807" s="21">
        <v>2854.26</v>
      </c>
      <c r="P807" s="21">
        <v>2789.46</v>
      </c>
      <c r="Q807" s="21">
        <v>6642.67</v>
      </c>
      <c r="R807" s="20">
        <v>157.81</v>
      </c>
      <c r="S807" s="20">
        <v>139.05000000000001</v>
      </c>
      <c r="T807" s="21">
        <v>158.87</v>
      </c>
      <c r="V807" s="1">
        <v>154.54</v>
      </c>
      <c r="W807" s="1">
        <v>160.25</v>
      </c>
      <c r="X807" s="1">
        <v>164.5</v>
      </c>
      <c r="Y807" s="1">
        <v>158.49</v>
      </c>
      <c r="Z807" s="1">
        <v>159.85</v>
      </c>
      <c r="AA807" s="1">
        <v>160.66999999999999</v>
      </c>
      <c r="AB807" s="1">
        <v>163.12</v>
      </c>
      <c r="AC807" s="1">
        <v>155.46</v>
      </c>
      <c r="AE807" s="1">
        <v>169.28</v>
      </c>
      <c r="AF807" s="1">
        <v>162.41</v>
      </c>
      <c r="AG807" s="1">
        <v>147.28</v>
      </c>
      <c r="AX807" s="1">
        <v>153.97999999999999</v>
      </c>
      <c r="BA807" s="1">
        <v>156.08000000000001</v>
      </c>
      <c r="BB807" s="1">
        <v>167.63</v>
      </c>
      <c r="BC807" s="1">
        <v>162.05000000000001</v>
      </c>
      <c r="BD807" s="1">
        <v>163.85</v>
      </c>
      <c r="BE807" s="1">
        <v>165.67</v>
      </c>
      <c r="BF807" s="1">
        <v>162.96</v>
      </c>
      <c r="BG807" s="1">
        <v>170.07</v>
      </c>
      <c r="BH807" s="1">
        <v>160.69999999999999</v>
      </c>
      <c r="BI807" s="1">
        <v>165.52</v>
      </c>
      <c r="BK807" s="1">
        <v>156.91999999999999</v>
      </c>
      <c r="BL807" s="1">
        <v>150.82</v>
      </c>
      <c r="BN807" s="1">
        <v>155.05000000000001</v>
      </c>
    </row>
    <row r="808" spans="1:66" x14ac:dyDescent="0.3">
      <c r="A808" s="2"/>
      <c r="C808" s="14" t="str">
        <f t="shared" si="13"/>
        <v>20232</v>
      </c>
      <c r="D808" s="3">
        <v>44960</v>
      </c>
      <c r="E808" s="21">
        <v>2966.93</v>
      </c>
      <c r="F808" s="21">
        <v>2809.47</v>
      </c>
      <c r="G808" s="21">
        <v>2927.14</v>
      </c>
      <c r="H808" s="21">
        <v>2887.19</v>
      </c>
      <c r="I808" s="21">
        <v>2795.43</v>
      </c>
      <c r="J808" s="21">
        <v>2884.54</v>
      </c>
      <c r="K808" s="21">
        <v>2720.9</v>
      </c>
      <c r="L808" s="21">
        <v>2650.02</v>
      </c>
      <c r="M808" s="21">
        <v>2622.95</v>
      </c>
      <c r="N808" s="21">
        <v>2754.43</v>
      </c>
      <c r="O808" s="21">
        <v>2873.55</v>
      </c>
      <c r="P808" s="21">
        <v>2801.96</v>
      </c>
      <c r="Q808" s="21">
        <v>6603.22</v>
      </c>
      <c r="R808" s="20">
        <v>157.16</v>
      </c>
      <c r="S808" s="20">
        <v>140.1</v>
      </c>
      <c r="T808" s="21">
        <v>158.32</v>
      </c>
      <c r="V808" s="1">
        <v>152.32</v>
      </c>
      <c r="W808" s="1">
        <v>160</v>
      </c>
      <c r="X808" s="1">
        <v>163.63</v>
      </c>
      <c r="Y808" s="1">
        <v>156.83000000000001</v>
      </c>
      <c r="Z808" s="1">
        <v>157.63999999999999</v>
      </c>
      <c r="AA808" s="1">
        <v>157.63999999999999</v>
      </c>
      <c r="AB808" s="1">
        <v>162.26</v>
      </c>
      <c r="AC808" s="1">
        <v>157.74</v>
      </c>
      <c r="AE808" s="1">
        <v>168.58</v>
      </c>
      <c r="AF808" s="1">
        <v>161.22</v>
      </c>
      <c r="AG808" s="1">
        <v>144.08000000000001</v>
      </c>
      <c r="AO808" s="1">
        <v>30</v>
      </c>
      <c r="AT808" s="1">
        <v>3028.81</v>
      </c>
      <c r="AX808" s="1">
        <v>152.63</v>
      </c>
      <c r="BA808" s="1">
        <v>155.33000000000001</v>
      </c>
      <c r="BB808" s="1">
        <v>166.01</v>
      </c>
      <c r="BC808" s="1">
        <v>160.47</v>
      </c>
      <c r="BD808" s="1">
        <v>161.71</v>
      </c>
      <c r="BE808" s="1">
        <v>162.53</v>
      </c>
      <c r="BF808" s="1">
        <v>158.72</v>
      </c>
      <c r="BG808" s="1">
        <v>170.52</v>
      </c>
      <c r="BH808" s="1">
        <v>160.4</v>
      </c>
      <c r="BI808" s="1">
        <v>165.32</v>
      </c>
      <c r="BK808" s="1">
        <v>151.26</v>
      </c>
      <c r="BL808" s="1">
        <v>150.83000000000001</v>
      </c>
      <c r="BN808" s="1">
        <v>149.91</v>
      </c>
    </row>
    <row r="809" spans="1:66" x14ac:dyDescent="0.3">
      <c r="A809" s="2"/>
      <c r="C809" s="14" t="str">
        <f t="shared" si="13"/>
        <v>20232</v>
      </c>
      <c r="D809" s="3">
        <v>44959</v>
      </c>
      <c r="E809" s="21">
        <v>2945.06</v>
      </c>
      <c r="F809" s="21">
        <v>2809.47</v>
      </c>
      <c r="G809" s="21">
        <v>2927.14</v>
      </c>
      <c r="H809" s="21">
        <v>2870.69</v>
      </c>
      <c r="I809" s="21">
        <v>2795.43</v>
      </c>
      <c r="J809" s="21">
        <v>2932.29</v>
      </c>
      <c r="K809" s="21">
        <v>2678.43</v>
      </c>
      <c r="L809" s="21">
        <v>2668.62</v>
      </c>
      <c r="M809" s="21">
        <v>2632.74</v>
      </c>
      <c r="N809" s="21">
        <v>2714.99</v>
      </c>
      <c r="O809" s="21">
        <v>2890.22</v>
      </c>
      <c r="P809" s="21">
        <v>2797.32</v>
      </c>
      <c r="Q809" s="21">
        <v>6528.07</v>
      </c>
      <c r="R809" s="20">
        <v>152.66</v>
      </c>
      <c r="S809" s="20">
        <v>142.19</v>
      </c>
      <c r="T809" s="21">
        <v>156.22999999999999</v>
      </c>
      <c r="V809" s="1">
        <v>154.27000000000001</v>
      </c>
      <c r="W809" s="1">
        <v>157.01</v>
      </c>
      <c r="X809" s="1">
        <v>164.75</v>
      </c>
      <c r="Y809" s="1">
        <v>156.30000000000001</v>
      </c>
      <c r="Z809" s="1">
        <v>156.52000000000001</v>
      </c>
      <c r="AA809" s="1">
        <v>154.09</v>
      </c>
      <c r="AB809" s="1">
        <v>163.12</v>
      </c>
      <c r="AC809" s="1">
        <v>157.71</v>
      </c>
      <c r="AE809" s="1">
        <v>169.72</v>
      </c>
      <c r="AF809" s="1">
        <v>158.13999999999999</v>
      </c>
      <c r="AG809" s="1">
        <v>145.66</v>
      </c>
      <c r="AO809" s="1">
        <v>30</v>
      </c>
      <c r="AT809" s="1">
        <v>3028.81</v>
      </c>
      <c r="AX809" s="1">
        <v>152.88</v>
      </c>
      <c r="BA809" s="1">
        <v>154.72999999999999</v>
      </c>
      <c r="BB809" s="1">
        <v>164.92</v>
      </c>
      <c r="BC809" s="1">
        <v>159.41</v>
      </c>
      <c r="BD809" s="1">
        <v>162.04</v>
      </c>
      <c r="BE809" s="1">
        <v>159.91</v>
      </c>
      <c r="BF809" s="1">
        <v>156.41</v>
      </c>
      <c r="BG809" s="1">
        <v>170.53</v>
      </c>
      <c r="BH809" s="1">
        <v>161.47</v>
      </c>
      <c r="BI809" s="1">
        <v>165.32</v>
      </c>
      <c r="BK809" s="1">
        <v>149.53</v>
      </c>
      <c r="BL809" s="1">
        <v>149.83000000000001</v>
      </c>
      <c r="BN809" s="1">
        <v>147.93</v>
      </c>
    </row>
    <row r="810" spans="1:66" x14ac:dyDescent="0.3">
      <c r="A810" s="2"/>
      <c r="C810" s="14" t="str">
        <f t="shared" si="13"/>
        <v>20232</v>
      </c>
      <c r="D810" s="3">
        <v>44958</v>
      </c>
      <c r="E810" s="21">
        <v>2952.98</v>
      </c>
      <c r="F810" s="21">
        <v>2830.83</v>
      </c>
      <c r="G810" s="21">
        <v>2937.04</v>
      </c>
      <c r="H810" s="21">
        <v>2864.03</v>
      </c>
      <c r="I810" s="21">
        <v>2795.43</v>
      </c>
      <c r="J810" s="21">
        <v>2923.06</v>
      </c>
      <c r="K810" s="21">
        <v>2678.43</v>
      </c>
      <c r="L810" s="21">
        <v>2668.62</v>
      </c>
      <c r="M810" s="21">
        <v>2652.31</v>
      </c>
      <c r="N810" s="21">
        <v>2712.77</v>
      </c>
      <c r="O810" s="21">
        <v>2890.22</v>
      </c>
      <c r="P810" s="21">
        <v>2795.78</v>
      </c>
      <c r="Q810" s="21">
        <v>6529.5</v>
      </c>
      <c r="R810" s="20">
        <v>155.65</v>
      </c>
      <c r="S810" s="20">
        <v>140.22999999999999</v>
      </c>
      <c r="T810" s="21">
        <v>157.36000000000001</v>
      </c>
      <c r="V810" s="1">
        <v>156.08000000000001</v>
      </c>
      <c r="W810" s="1">
        <v>158.83000000000001</v>
      </c>
      <c r="X810" s="1">
        <v>165</v>
      </c>
      <c r="Y810" s="1">
        <v>157.44</v>
      </c>
      <c r="Z810" s="1">
        <v>157.41999999999999</v>
      </c>
      <c r="AA810" s="1">
        <v>158.69</v>
      </c>
      <c r="AB810" s="1">
        <v>163.54</v>
      </c>
      <c r="AC810" s="1">
        <v>157.71</v>
      </c>
      <c r="AE810" s="1">
        <v>169.94</v>
      </c>
      <c r="AF810" s="1">
        <v>162.05000000000001</v>
      </c>
      <c r="AG810" s="1">
        <v>145.66999999999999</v>
      </c>
      <c r="AN810" s="1">
        <v>3400.86</v>
      </c>
      <c r="AO810" s="1">
        <v>30</v>
      </c>
      <c r="AT810" s="1">
        <v>3028.81</v>
      </c>
      <c r="AX810" s="1">
        <v>156.02000000000001</v>
      </c>
      <c r="BA810" s="1">
        <v>155.38999999999999</v>
      </c>
      <c r="BB810" s="1">
        <v>166.9</v>
      </c>
      <c r="BC810" s="1">
        <v>161.16</v>
      </c>
      <c r="BD810" s="1">
        <v>163.01</v>
      </c>
      <c r="BE810" s="1">
        <v>160.47</v>
      </c>
      <c r="BF810" s="1">
        <v>159.02000000000001</v>
      </c>
      <c r="BG810" s="1">
        <v>171.2</v>
      </c>
      <c r="BH810" s="1">
        <v>161.47</v>
      </c>
      <c r="BI810" s="1">
        <v>165.32</v>
      </c>
      <c r="BK810" s="1">
        <v>150.53</v>
      </c>
      <c r="BL810" s="1">
        <v>151.08000000000001</v>
      </c>
      <c r="BN810" s="1">
        <v>149.26</v>
      </c>
    </row>
    <row r="811" spans="1:66" x14ac:dyDescent="0.3">
      <c r="A811" s="2"/>
      <c r="C811" s="14" t="str">
        <f t="shared" si="13"/>
        <v>20231</v>
      </c>
      <c r="D811" s="3">
        <v>44957</v>
      </c>
      <c r="E811" s="21">
        <v>2952.59</v>
      </c>
      <c r="F811" s="21">
        <v>2811.19</v>
      </c>
      <c r="G811" s="21">
        <v>2924.54</v>
      </c>
      <c r="H811" s="21">
        <v>2877.98</v>
      </c>
      <c r="I811" s="21">
        <v>2788.71</v>
      </c>
      <c r="J811" s="21">
        <v>2887.73</v>
      </c>
      <c r="K811" s="21">
        <v>2709.57</v>
      </c>
      <c r="L811" s="21">
        <v>2664.37</v>
      </c>
      <c r="M811" s="21">
        <v>2691.46</v>
      </c>
      <c r="N811" s="21">
        <v>2716.53</v>
      </c>
      <c r="O811" s="21">
        <v>2857.6</v>
      </c>
      <c r="P811" s="21">
        <v>2791.16</v>
      </c>
      <c r="Q811" s="21">
        <v>6491.03</v>
      </c>
      <c r="R811" s="20">
        <v>158.61000000000001</v>
      </c>
      <c r="S811" s="20">
        <v>140.19999999999999</v>
      </c>
      <c r="T811" s="21">
        <v>158.54</v>
      </c>
      <c r="V811" s="1">
        <v>157.1</v>
      </c>
      <c r="W811" s="1">
        <v>159.6</v>
      </c>
      <c r="X811" s="1">
        <v>164.47</v>
      </c>
      <c r="Y811" s="1">
        <v>157.6</v>
      </c>
      <c r="Z811" s="1">
        <v>157.99</v>
      </c>
      <c r="AA811" s="1">
        <v>160.53</v>
      </c>
      <c r="AB811" s="1">
        <v>163.52000000000001</v>
      </c>
      <c r="AC811" s="1">
        <v>155.53</v>
      </c>
      <c r="AE811" s="1">
        <v>169.47</v>
      </c>
      <c r="AF811" s="1">
        <v>161.85</v>
      </c>
      <c r="AG811" s="1">
        <v>146.1</v>
      </c>
      <c r="AN811" s="1">
        <v>3404.32</v>
      </c>
      <c r="AO811" s="1">
        <v>30</v>
      </c>
      <c r="AT811" s="1">
        <v>3138.16</v>
      </c>
      <c r="AX811" s="1">
        <v>155.59</v>
      </c>
      <c r="BA811" s="1">
        <v>153.1</v>
      </c>
      <c r="BB811" s="1">
        <v>167.35</v>
      </c>
      <c r="BC811" s="1">
        <v>162.18</v>
      </c>
      <c r="BD811" s="1">
        <v>163.32</v>
      </c>
      <c r="BE811" s="1">
        <v>163.13999999999999</v>
      </c>
      <c r="BF811" s="1">
        <v>161.63</v>
      </c>
      <c r="BG811" s="1">
        <v>171.37</v>
      </c>
      <c r="BH811" s="1">
        <v>161.26</v>
      </c>
      <c r="BI811" s="1">
        <v>164.68</v>
      </c>
      <c r="BK811" s="1">
        <v>151.75</v>
      </c>
      <c r="BL811" s="1">
        <v>150.79</v>
      </c>
      <c r="BN811" s="1">
        <v>148.82</v>
      </c>
    </row>
    <row r="812" spans="1:66" x14ac:dyDescent="0.3">
      <c r="A812" s="2"/>
      <c r="C812" s="14" t="str">
        <f t="shared" si="13"/>
        <v>20231</v>
      </c>
      <c r="D812" s="3">
        <v>44956</v>
      </c>
      <c r="E812" s="21">
        <v>2942.17</v>
      </c>
      <c r="F812" s="21">
        <v>2784.22</v>
      </c>
      <c r="G812" s="21">
        <v>2924.54</v>
      </c>
      <c r="H812" s="21">
        <v>2876.69</v>
      </c>
      <c r="I812" s="21">
        <v>2788.71</v>
      </c>
      <c r="J812" s="21">
        <v>2886.77</v>
      </c>
      <c r="K812" s="21">
        <v>2701.24</v>
      </c>
      <c r="L812" s="21">
        <v>2679.34</v>
      </c>
      <c r="M812" s="21">
        <v>2646.13</v>
      </c>
      <c r="N812" s="21">
        <v>2704.42</v>
      </c>
      <c r="O812" s="21">
        <v>2904.35</v>
      </c>
      <c r="P812" s="21">
        <v>2768.68</v>
      </c>
      <c r="Q812" s="21">
        <v>6654.65</v>
      </c>
      <c r="R812" s="20">
        <v>158.61000000000001</v>
      </c>
      <c r="S812" s="20">
        <v>140.32</v>
      </c>
      <c r="T812" s="21">
        <v>160.81</v>
      </c>
      <c r="V812" s="1">
        <v>157.22</v>
      </c>
      <c r="W812" s="1">
        <v>159.16</v>
      </c>
      <c r="X812" s="1">
        <v>164.47</v>
      </c>
      <c r="Y812" s="1">
        <v>157.41</v>
      </c>
      <c r="Z812" s="1">
        <v>157.44</v>
      </c>
      <c r="AA812" s="1">
        <v>160.87</v>
      </c>
      <c r="AB812" s="1">
        <v>163.09</v>
      </c>
      <c r="AE812" s="1">
        <v>169.34</v>
      </c>
      <c r="AF812" s="1">
        <v>161.88</v>
      </c>
      <c r="AG812" s="1">
        <v>146.99</v>
      </c>
      <c r="AN812" s="1">
        <v>3404.32</v>
      </c>
      <c r="AO812" s="1">
        <v>30</v>
      </c>
      <c r="AT812" s="1">
        <v>3138.16</v>
      </c>
      <c r="AX812" s="1">
        <v>155.30000000000001</v>
      </c>
      <c r="BA812" s="1">
        <v>154.05000000000001</v>
      </c>
      <c r="BB812" s="1">
        <v>167.07</v>
      </c>
      <c r="BC812" s="1">
        <v>164.44</v>
      </c>
      <c r="BD812" s="1">
        <v>162.47999999999999</v>
      </c>
      <c r="BE812" s="1">
        <v>164.38</v>
      </c>
      <c r="BF812" s="1">
        <v>161.61000000000001</v>
      </c>
      <c r="BG812" s="1">
        <v>171.07</v>
      </c>
      <c r="BH812" s="1">
        <v>160.35</v>
      </c>
      <c r="BI812" s="1">
        <v>164.48</v>
      </c>
      <c r="BK812" s="1">
        <v>151.75</v>
      </c>
      <c r="BL812" s="1">
        <v>149.44999999999999</v>
      </c>
      <c r="BN812" s="1">
        <v>148.82</v>
      </c>
    </row>
    <row r="813" spans="1:66" x14ac:dyDescent="0.3">
      <c r="A813" s="2"/>
      <c r="C813" s="14" t="str">
        <f t="shared" si="13"/>
        <v>20231</v>
      </c>
      <c r="D813" s="3">
        <v>44953</v>
      </c>
      <c r="E813" s="21">
        <v>2922.3</v>
      </c>
      <c r="F813" s="21">
        <v>2784.22</v>
      </c>
      <c r="G813" s="21">
        <v>2924.54</v>
      </c>
      <c r="H813" s="21">
        <v>2860.44</v>
      </c>
      <c r="I813" s="21">
        <v>2806.51</v>
      </c>
      <c r="J813" s="21">
        <v>2929.94</v>
      </c>
      <c r="K813" s="21">
        <v>2701.24</v>
      </c>
      <c r="L813" s="21">
        <v>2666.09</v>
      </c>
      <c r="M813" s="21">
        <v>2646.13</v>
      </c>
      <c r="N813" s="21">
        <v>2682.06</v>
      </c>
      <c r="O813" s="21">
        <v>2896.02</v>
      </c>
      <c r="P813" s="21">
        <v>2768.68</v>
      </c>
      <c r="Q813" s="21">
        <v>6729.58</v>
      </c>
      <c r="R813" s="20">
        <v>156.61000000000001</v>
      </c>
      <c r="S813" s="20">
        <v>139.57</v>
      </c>
      <c r="T813" s="21">
        <v>158.03</v>
      </c>
      <c r="V813" s="1">
        <v>156.47</v>
      </c>
      <c r="W813" s="1">
        <v>158.43</v>
      </c>
      <c r="X813" s="1">
        <v>164.47</v>
      </c>
      <c r="Y813" s="1">
        <v>155.76</v>
      </c>
      <c r="Z813" s="1">
        <v>155.97999999999999</v>
      </c>
      <c r="AA813" s="1">
        <v>159.91999999999999</v>
      </c>
      <c r="AB813" s="1">
        <v>163.08000000000001</v>
      </c>
      <c r="AE813" s="1">
        <v>169</v>
      </c>
      <c r="AF813" s="1">
        <v>159.27000000000001</v>
      </c>
      <c r="AG813" s="1">
        <v>146.22</v>
      </c>
      <c r="AN813" s="1">
        <v>3404.32</v>
      </c>
      <c r="AT813" s="1">
        <v>3246.06</v>
      </c>
      <c r="AW813" s="1">
        <v>3193.81</v>
      </c>
      <c r="AX813" s="1">
        <v>155.78</v>
      </c>
      <c r="BA813" s="1">
        <v>154.4</v>
      </c>
      <c r="BB813" s="1">
        <v>166.38</v>
      </c>
      <c r="BC813" s="1">
        <v>162.28</v>
      </c>
      <c r="BD813" s="1">
        <v>162.13999999999999</v>
      </c>
      <c r="BE813" s="1">
        <v>163.75</v>
      </c>
      <c r="BF813" s="1">
        <v>162.82</v>
      </c>
      <c r="BG813" s="1">
        <v>170.16</v>
      </c>
      <c r="BH813" s="1">
        <v>159.35</v>
      </c>
      <c r="BI813" s="1">
        <v>164.48</v>
      </c>
      <c r="BK813" s="1">
        <v>149.88</v>
      </c>
      <c r="BL813" s="1">
        <v>149.79</v>
      </c>
      <c r="BN813" s="1">
        <v>147.83000000000001</v>
      </c>
    </row>
    <row r="814" spans="1:66" x14ac:dyDescent="0.3">
      <c r="A814" s="2"/>
      <c r="C814" s="14" t="str">
        <f t="shared" si="13"/>
        <v>20231</v>
      </c>
      <c r="D814" s="3">
        <v>44952</v>
      </c>
      <c r="E814" s="21">
        <v>2927.22</v>
      </c>
      <c r="F814" s="21">
        <v>2801.3</v>
      </c>
      <c r="G814" s="21">
        <v>2924.54</v>
      </c>
      <c r="H814" s="21">
        <v>2852.94</v>
      </c>
      <c r="I814" s="21">
        <v>2814.42</v>
      </c>
      <c r="J814" s="21">
        <v>2903.71</v>
      </c>
      <c r="K814" s="21">
        <v>2709.57</v>
      </c>
      <c r="L814" s="21">
        <v>2722.2</v>
      </c>
      <c r="M814" s="21">
        <v>2646.13</v>
      </c>
      <c r="N814" s="21">
        <v>2669.19</v>
      </c>
      <c r="O814" s="21">
        <v>2892.69</v>
      </c>
      <c r="P814" s="21">
        <v>2781.18</v>
      </c>
      <c r="Q814" s="21">
        <v>6841.31</v>
      </c>
      <c r="R814" s="20">
        <v>156.61000000000001</v>
      </c>
      <c r="S814" s="20">
        <v>139.74</v>
      </c>
      <c r="T814" s="21">
        <v>158.43</v>
      </c>
      <c r="V814" s="1">
        <v>156.27000000000001</v>
      </c>
      <c r="W814" s="1">
        <v>160.32</v>
      </c>
      <c r="X814" s="1">
        <v>163.6</v>
      </c>
      <c r="Y814" s="1">
        <v>154.82</v>
      </c>
      <c r="Z814" s="1">
        <v>155.86000000000001</v>
      </c>
      <c r="AA814" s="1">
        <v>161.33000000000001</v>
      </c>
      <c r="AB814" s="1">
        <v>162.51</v>
      </c>
      <c r="AE814" s="1">
        <v>167.07</v>
      </c>
      <c r="AF814" s="1">
        <v>161.07</v>
      </c>
      <c r="AG814" s="1">
        <v>144.80000000000001</v>
      </c>
      <c r="AN814" s="1">
        <v>3404.32</v>
      </c>
      <c r="AT814" s="1">
        <v>3246.06</v>
      </c>
      <c r="AW814" s="1">
        <v>3193.81</v>
      </c>
      <c r="AX814" s="1">
        <v>156.94999999999999</v>
      </c>
      <c r="BA814" s="1">
        <v>153.97</v>
      </c>
      <c r="BB814" s="1">
        <v>166.2</v>
      </c>
      <c r="BC814" s="1">
        <v>162.16999999999999</v>
      </c>
      <c r="BD814" s="1">
        <v>160.1</v>
      </c>
      <c r="BE814" s="1">
        <v>166.06</v>
      </c>
      <c r="BF814" s="1">
        <v>163.63999999999999</v>
      </c>
      <c r="BG814" s="1">
        <v>170</v>
      </c>
      <c r="BH814" s="1">
        <v>159.35</v>
      </c>
      <c r="BI814" s="1">
        <v>164.48</v>
      </c>
      <c r="BK814" s="1">
        <v>149</v>
      </c>
      <c r="BL814" s="1">
        <v>149.55000000000001</v>
      </c>
      <c r="BN814" s="1">
        <v>151.15</v>
      </c>
    </row>
    <row r="815" spans="1:66" x14ac:dyDescent="0.3">
      <c r="A815" s="2"/>
      <c r="C815" s="14" t="str">
        <f t="shared" si="13"/>
        <v>20231</v>
      </c>
      <c r="D815" s="3">
        <v>44951</v>
      </c>
      <c r="E815" s="21">
        <v>2912.24</v>
      </c>
      <c r="F815" s="21">
        <v>2823.77</v>
      </c>
      <c r="G815" s="21">
        <v>2954.27</v>
      </c>
      <c r="H815" s="21">
        <v>2859.43</v>
      </c>
      <c r="I815" s="21">
        <v>2814.42</v>
      </c>
      <c r="J815" s="21">
        <v>2932.75</v>
      </c>
      <c r="K815" s="21">
        <v>2701.24</v>
      </c>
      <c r="L815" s="21">
        <v>2722.2</v>
      </c>
      <c r="M815" s="21">
        <v>2646.13</v>
      </c>
      <c r="N815" s="21">
        <v>2687.7</v>
      </c>
      <c r="O815" s="21">
        <v>2949.32</v>
      </c>
      <c r="P815" s="21">
        <v>2768.68</v>
      </c>
      <c r="Q815" s="21">
        <v>6736.97</v>
      </c>
      <c r="R815" s="20">
        <v>157.12</v>
      </c>
      <c r="S815" s="20">
        <v>139.07</v>
      </c>
      <c r="T815" s="21">
        <v>159.66999999999999</v>
      </c>
      <c r="V815" s="1">
        <v>157.03</v>
      </c>
      <c r="W815" s="1">
        <v>158.94999999999999</v>
      </c>
      <c r="X815" s="1">
        <v>166.97</v>
      </c>
      <c r="Y815" s="1">
        <v>156.22</v>
      </c>
      <c r="Z815" s="1">
        <v>156.15</v>
      </c>
      <c r="AA815" s="1">
        <v>155.59</v>
      </c>
      <c r="AB815" s="1">
        <v>165.36</v>
      </c>
      <c r="AE815" s="1">
        <v>173.12</v>
      </c>
      <c r="AF815" s="1">
        <v>158.36000000000001</v>
      </c>
      <c r="AG815" s="1">
        <v>145.13999999999999</v>
      </c>
      <c r="AT815" s="1">
        <v>3246.06</v>
      </c>
      <c r="AW815" s="1">
        <v>3193.81</v>
      </c>
      <c r="AX815" s="1">
        <v>157.93</v>
      </c>
      <c r="BA815" s="1">
        <v>151.96</v>
      </c>
      <c r="BB815" s="1">
        <v>167.02</v>
      </c>
      <c r="BC815" s="1">
        <v>165.49</v>
      </c>
      <c r="BD815" s="1">
        <v>161.30000000000001</v>
      </c>
      <c r="BE815" s="1">
        <v>163.41</v>
      </c>
      <c r="BF815" s="1">
        <v>163.79</v>
      </c>
      <c r="BG815" s="1">
        <v>172.84</v>
      </c>
      <c r="BH815" s="1">
        <v>159.35</v>
      </c>
      <c r="BI815" s="1">
        <v>168.57</v>
      </c>
      <c r="BK815" s="1">
        <v>149</v>
      </c>
      <c r="BL815" s="1">
        <v>150.05000000000001</v>
      </c>
      <c r="BN815" s="1">
        <v>151.15</v>
      </c>
    </row>
    <row r="816" spans="1:66" x14ac:dyDescent="0.3">
      <c r="A816" s="2"/>
      <c r="C816" s="14" t="str">
        <f t="shared" si="13"/>
        <v>20231</v>
      </c>
      <c r="D816" s="3">
        <v>44950</v>
      </c>
      <c r="E816" s="21">
        <v>2930.41</v>
      </c>
      <c r="F816" s="21">
        <v>2841.75</v>
      </c>
      <c r="G816" s="21">
        <v>2993.88</v>
      </c>
      <c r="H816" s="21">
        <v>2888.29</v>
      </c>
      <c r="I816" s="21">
        <v>2814.42</v>
      </c>
      <c r="J816" s="21">
        <v>2886.57</v>
      </c>
      <c r="K816" s="21">
        <v>2692.94</v>
      </c>
      <c r="L816" s="21">
        <v>2712.14</v>
      </c>
      <c r="M816" s="21">
        <v>2646.13</v>
      </c>
      <c r="N816" s="21">
        <v>2687.38</v>
      </c>
      <c r="O816" s="21">
        <v>2839.31</v>
      </c>
      <c r="P816" s="21">
        <v>2768.68</v>
      </c>
      <c r="Q816" s="21">
        <v>6889.58</v>
      </c>
      <c r="R816" s="20">
        <v>156.59</v>
      </c>
      <c r="S816" s="20">
        <v>139.74</v>
      </c>
      <c r="T816" s="21">
        <v>159.30000000000001</v>
      </c>
      <c r="V816" s="1">
        <v>157.36000000000001</v>
      </c>
      <c r="W816" s="1">
        <v>162.71</v>
      </c>
      <c r="X816" s="1">
        <v>167.63</v>
      </c>
      <c r="Y816" s="1">
        <v>158.47</v>
      </c>
      <c r="Z816" s="1">
        <v>158.57</v>
      </c>
      <c r="AA816" s="1">
        <v>157.04</v>
      </c>
      <c r="AB816" s="1">
        <v>166.56</v>
      </c>
      <c r="AE816" s="1">
        <v>173.95</v>
      </c>
      <c r="AF816" s="1">
        <v>161.72</v>
      </c>
      <c r="AG816" s="1">
        <v>146.04</v>
      </c>
      <c r="AW816" s="1">
        <v>3193.81</v>
      </c>
      <c r="AX816" s="1">
        <v>157.4</v>
      </c>
      <c r="AZ816" s="1">
        <v>3303.36</v>
      </c>
      <c r="BA816" s="1">
        <v>153.03</v>
      </c>
      <c r="BB816" s="1">
        <v>169.9</v>
      </c>
      <c r="BC816" s="1">
        <v>166.19</v>
      </c>
      <c r="BD816" s="1">
        <v>164.53</v>
      </c>
      <c r="BE816" s="1">
        <v>162.24</v>
      </c>
      <c r="BF816" s="1">
        <v>162.53</v>
      </c>
      <c r="BG816" s="1">
        <v>174.86</v>
      </c>
      <c r="BH816" s="1">
        <v>159.47999999999999</v>
      </c>
      <c r="BI816" s="1">
        <v>168.57</v>
      </c>
      <c r="BK816" s="1">
        <v>150.61000000000001</v>
      </c>
      <c r="BL816" s="1">
        <v>151.29</v>
      </c>
      <c r="BN816" s="1">
        <v>153.13</v>
      </c>
    </row>
    <row r="817" spans="1:66" x14ac:dyDescent="0.3">
      <c r="A817" s="2"/>
      <c r="C817" s="14" t="str">
        <f t="shared" si="13"/>
        <v>20231</v>
      </c>
      <c r="D817" s="3">
        <v>44949</v>
      </c>
      <c r="E817" s="21">
        <v>2925.45</v>
      </c>
      <c r="F817" s="21">
        <v>2860.63</v>
      </c>
      <c r="G817" s="21">
        <v>2993.88</v>
      </c>
      <c r="H817" s="21">
        <v>2868.06</v>
      </c>
      <c r="I817" s="21">
        <v>2810.47</v>
      </c>
      <c r="J817" s="21">
        <v>2965.27</v>
      </c>
      <c r="K817" s="21">
        <v>2692.94</v>
      </c>
      <c r="L817" s="21">
        <v>2712.14</v>
      </c>
      <c r="M817" s="21">
        <v>2770.5</v>
      </c>
      <c r="N817" s="21">
        <v>2706.29</v>
      </c>
      <c r="O817" s="21">
        <v>2931.32</v>
      </c>
      <c r="P817" s="21">
        <v>2768.68</v>
      </c>
      <c r="Q817" s="21">
        <v>6948.91</v>
      </c>
      <c r="R817" s="20">
        <v>156.94</v>
      </c>
      <c r="S817" s="20">
        <v>140.41</v>
      </c>
      <c r="T817" s="21">
        <v>161.59</v>
      </c>
      <c r="V817" s="1">
        <v>158.03</v>
      </c>
      <c r="W817" s="1">
        <v>163.26</v>
      </c>
      <c r="X817" s="1">
        <v>168.97</v>
      </c>
      <c r="Y817" s="1">
        <v>159.34</v>
      </c>
      <c r="Z817" s="1">
        <v>159.26</v>
      </c>
      <c r="AA817" s="1">
        <v>157.24</v>
      </c>
      <c r="AB817" s="1">
        <v>167.16</v>
      </c>
      <c r="AE817" s="1">
        <v>174.62</v>
      </c>
      <c r="AF817" s="1">
        <v>165.65</v>
      </c>
      <c r="AG817" s="1">
        <v>147.63</v>
      </c>
      <c r="AU817" s="1">
        <v>2912.35</v>
      </c>
      <c r="AW817" s="1">
        <v>3496.34</v>
      </c>
      <c r="AX817" s="1">
        <v>158.16999999999999</v>
      </c>
      <c r="AZ817" s="1">
        <v>3303.36</v>
      </c>
      <c r="BA817" s="1">
        <v>156.22999999999999</v>
      </c>
      <c r="BB817" s="1">
        <v>170.54</v>
      </c>
      <c r="BC817" s="1">
        <v>167.78</v>
      </c>
      <c r="BD817" s="1">
        <v>165.93</v>
      </c>
      <c r="BE817" s="1">
        <v>162.36000000000001</v>
      </c>
      <c r="BF817" s="1">
        <v>161.36000000000001</v>
      </c>
      <c r="BG817" s="1">
        <v>174.81</v>
      </c>
      <c r="BH817" s="1">
        <v>161.22</v>
      </c>
      <c r="BI817" s="1">
        <v>170.77</v>
      </c>
      <c r="BK817" s="1">
        <v>151.36000000000001</v>
      </c>
      <c r="BL817" s="1">
        <v>152.53</v>
      </c>
      <c r="BN817" s="1">
        <v>151.47</v>
      </c>
    </row>
    <row r="818" spans="1:66" x14ac:dyDescent="0.3">
      <c r="A818" s="2"/>
      <c r="C818" s="14" t="str">
        <f t="shared" si="13"/>
        <v>20231</v>
      </c>
      <c r="D818" s="3">
        <v>44946</v>
      </c>
      <c r="E818" s="21">
        <v>2970.27</v>
      </c>
      <c r="F818" s="21">
        <v>2852.99</v>
      </c>
      <c r="G818" s="21">
        <v>3023.65</v>
      </c>
      <c r="H818" s="21">
        <v>2976.01</v>
      </c>
      <c r="I818" s="21">
        <v>2814.42</v>
      </c>
      <c r="J818" s="21">
        <v>2960.44</v>
      </c>
      <c r="K818" s="21">
        <v>2717.84</v>
      </c>
      <c r="L818" s="21">
        <v>2761.75</v>
      </c>
      <c r="M818" s="21">
        <v>2770.5</v>
      </c>
      <c r="N818" s="21">
        <v>2800.8</v>
      </c>
      <c r="O818" s="21">
        <v>2931.32</v>
      </c>
      <c r="P818" s="21">
        <v>2806.04</v>
      </c>
      <c r="Q818" s="21">
        <v>6848.91</v>
      </c>
      <c r="R818" s="20">
        <v>159.97</v>
      </c>
      <c r="S818" s="20">
        <v>143.47</v>
      </c>
      <c r="T818" s="21">
        <v>161.12</v>
      </c>
      <c r="V818" s="1">
        <v>159.03</v>
      </c>
      <c r="W818" s="1">
        <v>165.16</v>
      </c>
      <c r="X818" s="1">
        <v>169.07</v>
      </c>
      <c r="Y818" s="1">
        <v>161.41999999999999</v>
      </c>
      <c r="Z818" s="1">
        <v>161.27000000000001</v>
      </c>
      <c r="AA818" s="1">
        <v>160.72999999999999</v>
      </c>
      <c r="AB818" s="1">
        <v>167.95</v>
      </c>
      <c r="AE818" s="1">
        <v>176.03</v>
      </c>
      <c r="AF818" s="1">
        <v>167.07</v>
      </c>
      <c r="AG818" s="1">
        <v>150.65</v>
      </c>
      <c r="AU818" s="1">
        <v>2912.35</v>
      </c>
      <c r="AX818" s="1">
        <v>159.6</v>
      </c>
      <c r="AZ818" s="1">
        <v>3303.36</v>
      </c>
      <c r="BA818" s="1">
        <v>157.41</v>
      </c>
      <c r="BB818" s="1">
        <v>173.4</v>
      </c>
      <c r="BC818" s="1">
        <v>169.31</v>
      </c>
      <c r="BD818" s="1">
        <v>168.11</v>
      </c>
      <c r="BE818" s="1">
        <v>164.62</v>
      </c>
      <c r="BF818" s="1">
        <v>164.69</v>
      </c>
      <c r="BG818" s="1">
        <v>176.93</v>
      </c>
      <c r="BH818" s="1">
        <v>162.1</v>
      </c>
      <c r="BI818" s="1">
        <v>171.37</v>
      </c>
      <c r="BK818" s="1">
        <v>153.63</v>
      </c>
      <c r="BL818" s="1">
        <v>153.37</v>
      </c>
      <c r="BN818" s="1">
        <v>152.79</v>
      </c>
    </row>
    <row r="819" spans="1:66" x14ac:dyDescent="0.3">
      <c r="A819" s="2"/>
      <c r="C819" s="14" t="str">
        <f t="shared" si="13"/>
        <v>20231</v>
      </c>
      <c r="D819" s="3">
        <v>44945</v>
      </c>
      <c r="E819" s="21">
        <v>2961.99</v>
      </c>
      <c r="F819" s="21">
        <v>2852.99</v>
      </c>
      <c r="G819" s="21">
        <v>3063.32</v>
      </c>
      <c r="H819" s="21">
        <v>2962.87</v>
      </c>
      <c r="I819" s="21">
        <v>2824.31</v>
      </c>
      <c r="J819" s="21">
        <v>2960.44</v>
      </c>
      <c r="K819" s="21">
        <v>2721.16</v>
      </c>
      <c r="L819" s="21">
        <v>2761.75</v>
      </c>
      <c r="M819" s="21">
        <v>2770.5</v>
      </c>
      <c r="N819" s="21">
        <v>2751.24</v>
      </c>
      <c r="O819" s="21">
        <v>2961.32</v>
      </c>
      <c r="P819" s="21">
        <v>2806.04</v>
      </c>
      <c r="Q819" s="21">
        <v>6848.91</v>
      </c>
      <c r="R819" s="20">
        <v>161.11000000000001</v>
      </c>
      <c r="S819" s="20">
        <v>143.1</v>
      </c>
      <c r="T819" s="21">
        <v>163.16</v>
      </c>
      <c r="V819" s="1">
        <v>158.31</v>
      </c>
      <c r="W819" s="1">
        <v>165.26</v>
      </c>
      <c r="X819" s="1">
        <v>169.34</v>
      </c>
      <c r="Y819" s="1">
        <v>162.27000000000001</v>
      </c>
      <c r="Z819" s="1">
        <v>162.33000000000001</v>
      </c>
      <c r="AA819" s="1">
        <v>161.41999999999999</v>
      </c>
      <c r="AB819" s="1">
        <v>168.66</v>
      </c>
      <c r="AE819" s="1">
        <v>177.72</v>
      </c>
      <c r="AF819" s="1">
        <v>167.03</v>
      </c>
      <c r="AG819" s="1">
        <v>150.63999999999999</v>
      </c>
      <c r="AT819" s="1">
        <v>3397.74</v>
      </c>
      <c r="AU819" s="1">
        <v>2912.35</v>
      </c>
      <c r="AX819" s="1">
        <v>157.41999999999999</v>
      </c>
      <c r="AZ819" s="1">
        <v>3303.36</v>
      </c>
      <c r="BA819" s="1">
        <v>157.01</v>
      </c>
      <c r="BB819" s="1">
        <v>173.26</v>
      </c>
      <c r="BC819" s="1">
        <v>170.73</v>
      </c>
      <c r="BD819" s="1">
        <v>167.19</v>
      </c>
      <c r="BE819" s="1">
        <v>164.59</v>
      </c>
      <c r="BF819" s="1">
        <v>164.68</v>
      </c>
      <c r="BG819" s="1">
        <v>178.43</v>
      </c>
      <c r="BH819" s="1">
        <v>163.84</v>
      </c>
      <c r="BI819" s="1">
        <v>171.37</v>
      </c>
      <c r="BK819" s="1">
        <v>154.29</v>
      </c>
      <c r="BL819" s="1">
        <v>154.02000000000001</v>
      </c>
      <c r="BN819" s="1">
        <v>154.11000000000001</v>
      </c>
    </row>
    <row r="820" spans="1:66" x14ac:dyDescent="0.3">
      <c r="A820" s="2"/>
      <c r="C820" s="14" t="str">
        <f t="shared" si="13"/>
        <v>20231</v>
      </c>
      <c r="D820" s="3">
        <v>44944</v>
      </c>
      <c r="E820" s="21">
        <v>2940.51</v>
      </c>
      <c r="F820" s="21">
        <v>2797.7</v>
      </c>
      <c r="G820" s="21">
        <v>3043.54</v>
      </c>
      <c r="H820" s="21">
        <v>2954.96</v>
      </c>
      <c r="I820" s="21">
        <v>2824.31</v>
      </c>
      <c r="J820" s="21">
        <v>3010.39</v>
      </c>
      <c r="K820" s="21">
        <v>2729.47</v>
      </c>
      <c r="L820" s="21">
        <v>2761.75</v>
      </c>
      <c r="M820" s="21">
        <v>2770.5</v>
      </c>
      <c r="N820" s="21">
        <v>2746.95</v>
      </c>
      <c r="O820" s="21">
        <v>2935.66</v>
      </c>
      <c r="P820" s="21">
        <v>2823.51</v>
      </c>
      <c r="Q820" s="21">
        <v>6666.6</v>
      </c>
      <c r="R820" s="20">
        <v>160.61000000000001</v>
      </c>
      <c r="S820" s="20">
        <v>143.1</v>
      </c>
      <c r="T820" s="21">
        <v>162.63</v>
      </c>
      <c r="V820" s="1">
        <v>157.16</v>
      </c>
      <c r="W820" s="1">
        <v>165.1</v>
      </c>
      <c r="X820" s="1">
        <v>169.25</v>
      </c>
      <c r="Y820" s="1">
        <v>161.41</v>
      </c>
      <c r="Z820" s="1">
        <v>161.93</v>
      </c>
      <c r="AA820" s="1">
        <v>160.91999999999999</v>
      </c>
      <c r="AB820" s="1">
        <v>168.65</v>
      </c>
      <c r="AC820" s="1">
        <v>160.91</v>
      </c>
      <c r="AE820" s="1">
        <v>177.71</v>
      </c>
      <c r="AF820" s="1">
        <v>165.53</v>
      </c>
      <c r="AG820" s="1">
        <v>149.36000000000001</v>
      </c>
      <c r="AT820" s="1">
        <v>3397.74</v>
      </c>
      <c r="AU820" s="1">
        <v>2912.35</v>
      </c>
      <c r="AX820" s="1">
        <v>156.94999999999999</v>
      </c>
      <c r="AZ820" s="1">
        <v>3303.36</v>
      </c>
      <c r="BA820" s="1">
        <v>157.41</v>
      </c>
      <c r="BB820" s="1">
        <v>173</v>
      </c>
      <c r="BC820" s="1">
        <v>169.92</v>
      </c>
      <c r="BD820" s="1">
        <v>166.73</v>
      </c>
      <c r="BE820" s="1">
        <v>164.06</v>
      </c>
      <c r="BF820" s="1">
        <v>164.58</v>
      </c>
      <c r="BG820" s="1">
        <v>178.86</v>
      </c>
      <c r="BH820" s="1">
        <v>163.84</v>
      </c>
      <c r="BI820" s="1">
        <v>171.37</v>
      </c>
      <c r="BK820" s="1">
        <v>153.63</v>
      </c>
      <c r="BL820" s="1">
        <v>153.53</v>
      </c>
      <c r="BN820" s="1">
        <v>152.79</v>
      </c>
    </row>
    <row r="821" spans="1:66" x14ac:dyDescent="0.3">
      <c r="A821" s="2"/>
      <c r="C821" s="14" t="str">
        <f t="shared" si="13"/>
        <v>20231</v>
      </c>
      <c r="D821" s="3">
        <v>44943</v>
      </c>
      <c r="E821" s="21">
        <v>2890.67</v>
      </c>
      <c r="F821" s="21">
        <v>2797.7</v>
      </c>
      <c r="G821" s="21">
        <v>3043.54</v>
      </c>
      <c r="H821" s="21">
        <v>2986.16</v>
      </c>
      <c r="I821" s="21">
        <v>2824.31</v>
      </c>
      <c r="J821" s="21">
        <v>3026.59</v>
      </c>
      <c r="K821" s="21">
        <v>2729.47</v>
      </c>
      <c r="L821" s="21">
        <v>2758.35</v>
      </c>
      <c r="M821" s="21"/>
      <c r="N821" s="21">
        <v>2815.41</v>
      </c>
      <c r="O821" s="21">
        <v>2912.8</v>
      </c>
      <c r="P821" s="21">
        <v>2823.51</v>
      </c>
      <c r="Q821" s="21">
        <v>6948.69</v>
      </c>
      <c r="R821" s="20">
        <v>158.43</v>
      </c>
      <c r="S821" s="20">
        <v>143.27000000000001</v>
      </c>
      <c r="T821" s="21">
        <v>162.13</v>
      </c>
      <c r="V821" s="1">
        <v>156.72999999999999</v>
      </c>
      <c r="W821" s="1">
        <v>164.44</v>
      </c>
      <c r="X821" s="1">
        <v>169.43</v>
      </c>
      <c r="Y821" s="1">
        <v>160.68</v>
      </c>
      <c r="Z821" s="1">
        <v>160.99</v>
      </c>
      <c r="AA821" s="1">
        <v>159.97999999999999</v>
      </c>
      <c r="AB821" s="1">
        <v>169.25</v>
      </c>
      <c r="AC821" s="1">
        <v>162.15</v>
      </c>
      <c r="AE821" s="1">
        <v>177.87</v>
      </c>
      <c r="AF821" s="1">
        <v>164.35</v>
      </c>
      <c r="AG821" s="1">
        <v>149.44999999999999</v>
      </c>
      <c r="AT821" s="1">
        <v>3397.74</v>
      </c>
      <c r="AU821" s="1">
        <v>2912.35</v>
      </c>
      <c r="AW821" s="1">
        <v>3400.73</v>
      </c>
      <c r="AX821" s="1">
        <v>157.41</v>
      </c>
      <c r="BA821" s="1">
        <v>157.41</v>
      </c>
      <c r="BB821" s="1">
        <v>173.56</v>
      </c>
      <c r="BC821" s="1">
        <v>168.93</v>
      </c>
      <c r="BD821" s="1">
        <v>167.47</v>
      </c>
      <c r="BE821" s="1">
        <v>168.35</v>
      </c>
      <c r="BF821" s="1">
        <v>167.16</v>
      </c>
      <c r="BG821" s="1">
        <v>179.14</v>
      </c>
      <c r="BH821" s="1">
        <v>165.29</v>
      </c>
      <c r="BI821" s="1">
        <v>171.57</v>
      </c>
      <c r="BK821" s="1">
        <v>153.63</v>
      </c>
      <c r="BL821" s="1">
        <v>153.43</v>
      </c>
      <c r="BN821" s="1">
        <v>152.79</v>
      </c>
    </row>
    <row r="822" spans="1:66" x14ac:dyDescent="0.3">
      <c r="A822" s="2"/>
      <c r="C822" s="14" t="str">
        <f t="shared" si="13"/>
        <v>20231</v>
      </c>
      <c r="D822" s="3">
        <v>44942</v>
      </c>
      <c r="E822" s="21">
        <v>2990.15</v>
      </c>
      <c r="F822" s="21">
        <v>2802.2</v>
      </c>
      <c r="G822" s="21">
        <v>3063.32</v>
      </c>
      <c r="H822" s="21">
        <v>2969.29</v>
      </c>
      <c r="I822" s="21">
        <v>2850.52</v>
      </c>
      <c r="J822" s="21">
        <v>3012.47</v>
      </c>
      <c r="K822" s="21">
        <v>2729.47</v>
      </c>
      <c r="L822" s="21">
        <v>2778.23</v>
      </c>
      <c r="M822" s="21"/>
      <c r="N822" s="21">
        <v>2816.71</v>
      </c>
      <c r="O822" s="21">
        <v>2916.79</v>
      </c>
      <c r="P822" s="21">
        <v>2816.02</v>
      </c>
      <c r="Q822" s="21">
        <v>6849.33</v>
      </c>
      <c r="R822" s="20">
        <v>158.47999999999999</v>
      </c>
      <c r="S822" s="20">
        <v>141.77000000000001</v>
      </c>
      <c r="T822" s="21">
        <v>160.78</v>
      </c>
      <c r="V822" s="1">
        <v>156.91999999999999</v>
      </c>
      <c r="W822" s="1">
        <v>164.4</v>
      </c>
      <c r="X822" s="1">
        <v>170.16</v>
      </c>
      <c r="Y822" s="1">
        <v>160.65</v>
      </c>
      <c r="Z822" s="1">
        <v>160.99</v>
      </c>
      <c r="AA822" s="1">
        <v>160.22999999999999</v>
      </c>
      <c r="AB822" s="1">
        <v>170.05</v>
      </c>
      <c r="AC822" s="1">
        <v>163.88</v>
      </c>
      <c r="AE822" s="1">
        <v>178.28</v>
      </c>
      <c r="AF822" s="1">
        <v>163.33000000000001</v>
      </c>
      <c r="AG822" s="1">
        <v>149.56</v>
      </c>
      <c r="AN822" s="1">
        <v>3549.43</v>
      </c>
      <c r="AT822" s="1">
        <v>3397.74</v>
      </c>
      <c r="AW822" s="1">
        <v>3400.73</v>
      </c>
      <c r="AX822" s="1">
        <v>157.63</v>
      </c>
      <c r="BA822" s="1">
        <v>154.4</v>
      </c>
      <c r="BB822" s="1">
        <v>172.76</v>
      </c>
      <c r="BC822" s="1">
        <v>167.87</v>
      </c>
      <c r="BD822" s="1">
        <v>167.29</v>
      </c>
      <c r="BE822" s="1">
        <v>168.32</v>
      </c>
      <c r="BF822" s="1">
        <v>168.89</v>
      </c>
      <c r="BG822" s="1">
        <v>179.91</v>
      </c>
      <c r="BH822" s="1">
        <v>170.05</v>
      </c>
      <c r="BI822" s="1">
        <v>172.96</v>
      </c>
      <c r="BJ822" s="1">
        <v>179.02</v>
      </c>
      <c r="BK822" s="1">
        <v>158.33000000000001</v>
      </c>
      <c r="BL822" s="1">
        <v>153.43</v>
      </c>
      <c r="BN822" s="1">
        <v>152.79</v>
      </c>
    </row>
    <row r="823" spans="1:66" x14ac:dyDescent="0.3">
      <c r="A823" s="2"/>
      <c r="C823" s="14" t="str">
        <f t="shared" si="13"/>
        <v>20231</v>
      </c>
      <c r="D823" s="3">
        <v>44939</v>
      </c>
      <c r="E823" s="21">
        <v>2995.1</v>
      </c>
      <c r="F823" s="21">
        <v>2837.33</v>
      </c>
      <c r="G823" s="21">
        <v>3069.25</v>
      </c>
      <c r="H823" s="21">
        <v>2984.18</v>
      </c>
      <c r="I823" s="21">
        <v>2850.52</v>
      </c>
      <c r="J823" s="21">
        <v>3007.99</v>
      </c>
      <c r="K823" s="21">
        <v>2639.79</v>
      </c>
      <c r="L823" s="21">
        <v>2788.12</v>
      </c>
      <c r="M823" s="21">
        <v>2671.19</v>
      </c>
      <c r="N823" s="21">
        <v>2825.61</v>
      </c>
      <c r="O823" s="21">
        <v>2920.79</v>
      </c>
      <c r="P823" s="21">
        <v>2821.57</v>
      </c>
      <c r="Q823" s="21">
        <v>6765.89</v>
      </c>
      <c r="R823" s="20">
        <v>158.62</v>
      </c>
      <c r="S823" s="20"/>
      <c r="T823" s="21">
        <v>162.18</v>
      </c>
      <c r="V823" s="1">
        <v>157.55000000000001</v>
      </c>
      <c r="W823" s="1">
        <v>164.53</v>
      </c>
      <c r="X823" s="1">
        <v>170.76</v>
      </c>
      <c r="Y823" s="1">
        <v>160.65</v>
      </c>
      <c r="Z823" s="1">
        <v>161.05000000000001</v>
      </c>
      <c r="AA823" s="1">
        <v>159.59</v>
      </c>
      <c r="AB823" s="1">
        <v>170.61</v>
      </c>
      <c r="AC823" s="1">
        <v>160.19</v>
      </c>
      <c r="AE823" s="1">
        <v>179</v>
      </c>
      <c r="AF823" s="1">
        <v>164.68</v>
      </c>
      <c r="AG823" s="1">
        <v>149.91</v>
      </c>
      <c r="AN823" s="1">
        <v>3549.43</v>
      </c>
      <c r="AT823" s="1">
        <v>3397.74</v>
      </c>
      <c r="AW823" s="1">
        <v>3349.47</v>
      </c>
      <c r="AX823" s="1">
        <v>157.16999999999999</v>
      </c>
      <c r="BA823" s="1">
        <v>155.13999999999999</v>
      </c>
      <c r="BB823" s="1">
        <v>172.83</v>
      </c>
      <c r="BC823" s="1">
        <v>168.42</v>
      </c>
      <c r="BD823" s="1">
        <v>169.47</v>
      </c>
      <c r="BE823" s="1">
        <v>165.41</v>
      </c>
      <c r="BF823" s="1">
        <v>166.35</v>
      </c>
      <c r="BG823" s="1">
        <v>181.31</v>
      </c>
      <c r="BH823" s="1">
        <v>166.23</v>
      </c>
      <c r="BI823" s="1">
        <v>173.16</v>
      </c>
      <c r="BJ823" s="1">
        <v>179.1</v>
      </c>
      <c r="BK823" s="1">
        <v>158.33000000000001</v>
      </c>
      <c r="BL823" s="1">
        <v>153.43</v>
      </c>
      <c r="BN823" s="1">
        <v>152.79</v>
      </c>
    </row>
    <row r="824" spans="1:66" x14ac:dyDescent="0.3">
      <c r="A824" s="2"/>
      <c r="C824" s="14" t="str">
        <f t="shared" si="13"/>
        <v>20231</v>
      </c>
      <c r="D824" s="3">
        <v>44938</v>
      </c>
      <c r="E824" s="21">
        <v>3005.03</v>
      </c>
      <c r="F824" s="21">
        <v>2821.07</v>
      </c>
      <c r="G824" s="21">
        <v>3016.16</v>
      </c>
      <c r="H824" s="21">
        <v>2984.22</v>
      </c>
      <c r="I824" s="21">
        <v>2814.42</v>
      </c>
      <c r="J824" s="21">
        <v>3007.99</v>
      </c>
      <c r="K824" s="21">
        <v>2639.79</v>
      </c>
      <c r="L824" s="21">
        <v>2781.53</v>
      </c>
      <c r="M824" s="21">
        <v>2695.37</v>
      </c>
      <c r="N824" s="21">
        <v>2830.69</v>
      </c>
      <c r="O824" s="21">
        <v>2917.48</v>
      </c>
      <c r="P824" s="21">
        <v>2819</v>
      </c>
      <c r="Q824" s="21">
        <v>6849.94</v>
      </c>
      <c r="R824" s="20">
        <v>161.11000000000001</v>
      </c>
      <c r="S824" s="20">
        <v>141</v>
      </c>
      <c r="T824" s="21">
        <v>160.94</v>
      </c>
      <c r="V824" s="1">
        <v>158.82</v>
      </c>
      <c r="W824" s="1">
        <v>164.78</v>
      </c>
      <c r="X824" s="1">
        <v>170.46</v>
      </c>
      <c r="Y824" s="1">
        <v>161.4</v>
      </c>
      <c r="Z824" s="1">
        <v>161.5</v>
      </c>
      <c r="AA824" s="1">
        <v>162.08000000000001</v>
      </c>
      <c r="AB824" s="1">
        <v>170.44</v>
      </c>
      <c r="AC824" s="1">
        <v>160.52000000000001</v>
      </c>
      <c r="AE824" s="1">
        <v>178.2</v>
      </c>
      <c r="AF824" s="1">
        <v>163.06</v>
      </c>
      <c r="AG824" s="1">
        <v>153.75</v>
      </c>
      <c r="AN824" s="1">
        <v>3549.43</v>
      </c>
      <c r="AW824" s="1">
        <v>3349.47</v>
      </c>
      <c r="AX824" s="1">
        <v>159.29</v>
      </c>
      <c r="BA824" s="1">
        <v>155.13999999999999</v>
      </c>
      <c r="BB824" s="1">
        <v>172.57</v>
      </c>
      <c r="BC824" s="1">
        <v>170.28</v>
      </c>
      <c r="BD824" s="1">
        <v>166.72</v>
      </c>
      <c r="BE824" s="1">
        <v>167.85</v>
      </c>
      <c r="BF824" s="1">
        <v>167.07</v>
      </c>
      <c r="BG824" s="1">
        <v>179.2</v>
      </c>
      <c r="BH824" s="1">
        <v>166.43</v>
      </c>
      <c r="BI824" s="1">
        <v>173.16</v>
      </c>
      <c r="BJ824" s="1">
        <v>179.43</v>
      </c>
      <c r="BK824" s="1">
        <v>158.33000000000001</v>
      </c>
      <c r="BL824" s="1">
        <v>153.43</v>
      </c>
      <c r="BN824" s="1">
        <v>152.79</v>
      </c>
    </row>
    <row r="825" spans="1:66" x14ac:dyDescent="0.3">
      <c r="A825" s="2"/>
      <c r="C825" s="14" t="str">
        <f t="shared" si="13"/>
        <v>20231</v>
      </c>
      <c r="D825" s="3">
        <v>44937</v>
      </c>
      <c r="E825" s="21">
        <v>2967.38</v>
      </c>
      <c r="F825" s="21">
        <v>2799.36</v>
      </c>
      <c r="G825" s="21">
        <v>3009.81</v>
      </c>
      <c r="H825" s="21">
        <v>3006.07</v>
      </c>
      <c r="I825" s="21">
        <v>2806.51</v>
      </c>
      <c r="J825" s="21">
        <v>3007.99</v>
      </c>
      <c r="K825" s="21">
        <v>2639.79</v>
      </c>
      <c r="L825" s="21">
        <v>2781.53</v>
      </c>
      <c r="M825" s="21">
        <v>2743.72</v>
      </c>
      <c r="N825" s="21">
        <v>2815.58</v>
      </c>
      <c r="O825" s="21">
        <v>2917.48</v>
      </c>
      <c r="P825" s="21">
        <v>2811.3</v>
      </c>
      <c r="Q825" s="21">
        <v>6871.34</v>
      </c>
      <c r="R825" s="20">
        <v>161.80000000000001</v>
      </c>
      <c r="S825" s="20">
        <v>142.13999999999999</v>
      </c>
      <c r="T825" s="21">
        <v>163.01</v>
      </c>
      <c r="V825" s="1">
        <v>159.16</v>
      </c>
      <c r="W825" s="1">
        <v>165.43</v>
      </c>
      <c r="X825" s="1">
        <v>170.46</v>
      </c>
      <c r="Y825" s="1">
        <v>161.69</v>
      </c>
      <c r="Z825" s="1">
        <v>161.97999999999999</v>
      </c>
      <c r="AA825" s="1">
        <v>163.22</v>
      </c>
      <c r="AB825" s="1">
        <v>170.61</v>
      </c>
      <c r="AC825" s="1">
        <v>160.52000000000001</v>
      </c>
      <c r="AE825" s="1">
        <v>178.49</v>
      </c>
      <c r="AF825" s="1">
        <v>163.1</v>
      </c>
      <c r="AG825" s="1">
        <v>155.91999999999999</v>
      </c>
      <c r="AN825" s="1">
        <v>3549.43</v>
      </c>
      <c r="AW825" s="1">
        <v>3349.47</v>
      </c>
      <c r="BA825" s="1">
        <v>157.53</v>
      </c>
      <c r="BB825" s="1">
        <v>173.27</v>
      </c>
      <c r="BC825" s="1">
        <v>169.79</v>
      </c>
      <c r="BD825" s="1">
        <v>168.22</v>
      </c>
      <c r="BE825" s="1">
        <v>170.15</v>
      </c>
      <c r="BF825" s="1">
        <v>168.8</v>
      </c>
      <c r="BG825" s="1">
        <v>179.38</v>
      </c>
      <c r="BH825" s="1">
        <v>166.43</v>
      </c>
      <c r="BI825" s="1">
        <v>174.06</v>
      </c>
      <c r="BJ825" s="1">
        <v>180.76</v>
      </c>
      <c r="BK825" s="1">
        <v>159.99</v>
      </c>
      <c r="BL825" s="1">
        <v>156.52000000000001</v>
      </c>
      <c r="BN825" s="1">
        <v>155.11000000000001</v>
      </c>
    </row>
    <row r="826" spans="1:66" x14ac:dyDescent="0.3">
      <c r="A826" s="2"/>
      <c r="C826" s="14" t="str">
        <f t="shared" si="13"/>
        <v>20231</v>
      </c>
      <c r="D826" s="3">
        <v>44936</v>
      </c>
      <c r="E826" s="21">
        <v>2975.27</v>
      </c>
      <c r="F826" s="21">
        <v>2802.4</v>
      </c>
      <c r="G826" s="21">
        <v>3009.81</v>
      </c>
      <c r="H826" s="21">
        <v>2986.73</v>
      </c>
      <c r="I826" s="21">
        <v>2791.18</v>
      </c>
      <c r="J826" s="21">
        <v>3007.99</v>
      </c>
      <c r="K826" s="21">
        <v>2704.56</v>
      </c>
      <c r="L826" s="21">
        <v>2811.37</v>
      </c>
      <c r="M826" s="21">
        <v>2783.89</v>
      </c>
      <c r="N826" s="21">
        <v>2840.69</v>
      </c>
      <c r="O826" s="21">
        <v>2909.83</v>
      </c>
      <c r="P826" s="21">
        <v>2788.21</v>
      </c>
      <c r="Q826" s="21">
        <v>7098.36</v>
      </c>
      <c r="R826" s="20">
        <v>160.6</v>
      </c>
      <c r="S826" s="20">
        <v>144.18</v>
      </c>
      <c r="T826" s="21">
        <v>163.38999999999999</v>
      </c>
      <c r="V826" s="1">
        <v>158.82</v>
      </c>
      <c r="W826" s="1">
        <v>166.7</v>
      </c>
      <c r="X826" s="1">
        <v>171.71</v>
      </c>
      <c r="Y826" s="1">
        <v>162.71</v>
      </c>
      <c r="Z826" s="1">
        <v>164.49</v>
      </c>
      <c r="AA826" s="1">
        <v>162.03</v>
      </c>
      <c r="AB826" s="1">
        <v>171.35</v>
      </c>
      <c r="AC826" s="1">
        <v>160.52000000000001</v>
      </c>
      <c r="AE826" s="1">
        <v>180.23</v>
      </c>
      <c r="AF826" s="1">
        <v>165.35</v>
      </c>
      <c r="AG826" s="1">
        <v>153.99</v>
      </c>
      <c r="AN826" s="1">
        <v>3549.43</v>
      </c>
      <c r="AX826" s="1">
        <v>161.12</v>
      </c>
      <c r="AZ826" s="1">
        <v>3640.44</v>
      </c>
      <c r="BA826" s="1">
        <v>158.76</v>
      </c>
      <c r="BB826" s="1">
        <v>174.14</v>
      </c>
      <c r="BC826" s="1">
        <v>170</v>
      </c>
      <c r="BD826" s="1">
        <v>169.73</v>
      </c>
      <c r="BE826" s="1">
        <v>168.82</v>
      </c>
      <c r="BF826" s="1">
        <v>168.48</v>
      </c>
      <c r="BG826" s="1">
        <v>181.62</v>
      </c>
      <c r="BH826" s="1">
        <v>166.43</v>
      </c>
      <c r="BI826" s="1">
        <v>174.06</v>
      </c>
      <c r="BJ826" s="1">
        <v>180.13</v>
      </c>
      <c r="BK826" s="1">
        <v>159.52000000000001</v>
      </c>
      <c r="BL826" s="1">
        <v>156.77000000000001</v>
      </c>
      <c r="BN826" s="1">
        <v>155.11000000000001</v>
      </c>
    </row>
    <row r="827" spans="1:66" x14ac:dyDescent="0.3">
      <c r="A827" s="2"/>
      <c r="C827" s="14" t="str">
        <f t="shared" si="13"/>
        <v>20231</v>
      </c>
      <c r="D827" s="3">
        <v>44935</v>
      </c>
      <c r="E827" s="21">
        <v>3008.32</v>
      </c>
      <c r="F827" s="21">
        <v>2862.55</v>
      </c>
      <c r="G827" s="21">
        <v>3033.54</v>
      </c>
      <c r="H827" s="21">
        <v>2986.73</v>
      </c>
      <c r="I827" s="21">
        <v>2806.51</v>
      </c>
      <c r="J827" s="21">
        <v>2983.44</v>
      </c>
      <c r="K827" s="21">
        <v>2704.56</v>
      </c>
      <c r="L827" s="21">
        <v>2811.37</v>
      </c>
      <c r="M827" s="21">
        <v>2715.45</v>
      </c>
      <c r="N827" s="21">
        <v>2817.46</v>
      </c>
      <c r="O827" s="21">
        <v>2874.79</v>
      </c>
      <c r="P827" s="21">
        <v>2788.21</v>
      </c>
      <c r="Q827" s="21">
        <v>7181.67</v>
      </c>
      <c r="R827" s="20">
        <v>163</v>
      </c>
      <c r="S827" s="20">
        <v>143.69</v>
      </c>
      <c r="T827" s="21">
        <v>162.63999999999999</v>
      </c>
      <c r="V827" s="1">
        <v>159.47</v>
      </c>
      <c r="W827" s="1">
        <v>167.72</v>
      </c>
      <c r="X827" s="1">
        <v>172.21</v>
      </c>
      <c r="Y827" s="1">
        <v>163.62</v>
      </c>
      <c r="Z827" s="1">
        <v>164.48</v>
      </c>
      <c r="AA827" s="1">
        <v>163.94</v>
      </c>
      <c r="AB827" s="1">
        <v>171.78</v>
      </c>
      <c r="AC827" s="1">
        <v>160.52000000000001</v>
      </c>
      <c r="AE827" s="1">
        <v>180.15</v>
      </c>
      <c r="AF827" s="1">
        <v>164.87</v>
      </c>
      <c r="AG827" s="1">
        <v>152.18</v>
      </c>
      <c r="AZ827" s="1">
        <v>3640.44</v>
      </c>
      <c r="BA827" s="1">
        <v>158.28</v>
      </c>
      <c r="BB827" s="1">
        <v>175.7</v>
      </c>
      <c r="BC827" s="1">
        <v>171.83</v>
      </c>
      <c r="BD827" s="1">
        <v>169.68</v>
      </c>
      <c r="BE827" s="1">
        <v>171.41</v>
      </c>
      <c r="BF827" s="1">
        <v>169.49</v>
      </c>
      <c r="BG827" s="1">
        <v>181.84</v>
      </c>
      <c r="BH827" s="1">
        <v>166.07</v>
      </c>
      <c r="BI827" s="1">
        <v>174.06</v>
      </c>
      <c r="BJ827" s="1">
        <v>180.11</v>
      </c>
      <c r="BK827" s="1">
        <v>160.84</v>
      </c>
      <c r="BL827" s="1">
        <v>158.26</v>
      </c>
      <c r="BN827" s="1">
        <v>157.75</v>
      </c>
    </row>
    <row r="828" spans="1:66" x14ac:dyDescent="0.3">
      <c r="A828" s="2"/>
      <c r="C828" s="14" t="str">
        <f t="shared" si="13"/>
        <v>20231</v>
      </c>
      <c r="D828" s="3">
        <v>44932</v>
      </c>
      <c r="E828" s="21">
        <v>3004.98</v>
      </c>
      <c r="F828" s="21">
        <v>2872.44</v>
      </c>
      <c r="G828" s="21">
        <v>3043.49</v>
      </c>
      <c r="H828" s="21">
        <v>3007.73</v>
      </c>
      <c r="I828" s="21">
        <v>2806.51</v>
      </c>
      <c r="J828" s="21">
        <v>2978.77</v>
      </c>
      <c r="K828" s="21">
        <v>2704.56</v>
      </c>
      <c r="L828" s="21">
        <v>2798.36</v>
      </c>
      <c r="M828" s="21">
        <v>2783.89</v>
      </c>
      <c r="N828" s="21">
        <v>2812.46</v>
      </c>
      <c r="O828" s="21">
        <v>2869.37</v>
      </c>
      <c r="P828" s="21">
        <v>2788.21</v>
      </c>
      <c r="Q828" s="21">
        <v>7269.8</v>
      </c>
      <c r="R828" s="20">
        <v>165.2</v>
      </c>
      <c r="S828" s="20">
        <v>144.32</v>
      </c>
      <c r="T828" s="21">
        <v>163.63999999999999</v>
      </c>
      <c r="V828" s="1">
        <v>158.27000000000001</v>
      </c>
      <c r="W828" s="1">
        <v>168.07</v>
      </c>
      <c r="X828" s="1">
        <v>171.71</v>
      </c>
      <c r="Y828" s="1">
        <v>166.51</v>
      </c>
      <c r="Z828" s="1">
        <v>165.18</v>
      </c>
      <c r="AA828" s="1">
        <v>164.09</v>
      </c>
      <c r="AB828" s="1">
        <v>170.92</v>
      </c>
      <c r="AE828" s="1">
        <v>179.82</v>
      </c>
      <c r="AF828" s="1">
        <v>165.72</v>
      </c>
      <c r="AG828" s="1">
        <v>154.65</v>
      </c>
      <c r="AZ828" s="1">
        <v>3640.44</v>
      </c>
      <c r="BA828" s="1">
        <v>155.61000000000001</v>
      </c>
      <c r="BB828" s="1">
        <v>176.69</v>
      </c>
      <c r="BC828" s="1">
        <v>173.19</v>
      </c>
      <c r="BD828" s="1">
        <v>170.54</v>
      </c>
      <c r="BE828" s="1">
        <v>172.86</v>
      </c>
      <c r="BF828" s="1">
        <v>170.82</v>
      </c>
      <c r="BG828" s="1">
        <v>182.44</v>
      </c>
      <c r="BH828" s="1">
        <v>167.27</v>
      </c>
      <c r="BI828" s="1">
        <v>175.06</v>
      </c>
      <c r="BJ828" s="1">
        <v>182.29</v>
      </c>
      <c r="BK828" s="1">
        <v>157.97</v>
      </c>
      <c r="BL828" s="1">
        <v>160.26</v>
      </c>
      <c r="BN828" s="1">
        <v>158.75</v>
      </c>
    </row>
    <row r="829" spans="1:66" x14ac:dyDescent="0.3">
      <c r="A829" s="2"/>
      <c r="C829" s="14" t="str">
        <f t="shared" si="13"/>
        <v>20231</v>
      </c>
      <c r="D829" s="3">
        <v>44931</v>
      </c>
      <c r="E829" s="21">
        <v>3001.75</v>
      </c>
      <c r="F829" s="21">
        <v>2865.85</v>
      </c>
      <c r="G829" s="21">
        <v>3033.6</v>
      </c>
      <c r="H829" s="21">
        <v>2999.35</v>
      </c>
      <c r="I829" s="21">
        <v>2806.51</v>
      </c>
      <c r="J829" s="21">
        <v>2959.04</v>
      </c>
      <c r="K829" s="21">
        <v>2704.56</v>
      </c>
      <c r="L829" s="21">
        <v>2844.68</v>
      </c>
      <c r="M829" s="21">
        <v>2783.89</v>
      </c>
      <c r="N829" s="21">
        <v>2814.67</v>
      </c>
      <c r="O829" s="21">
        <v>2958.86</v>
      </c>
      <c r="P829" s="21">
        <v>2778.66</v>
      </c>
      <c r="Q829" s="21">
        <v>7302.07</v>
      </c>
      <c r="R829" s="20">
        <v>165.85</v>
      </c>
      <c r="S829" s="20">
        <v>147.19</v>
      </c>
      <c r="T829" s="21">
        <v>168.49</v>
      </c>
      <c r="V829" s="1">
        <v>161.44</v>
      </c>
      <c r="W829" s="1">
        <v>170.92</v>
      </c>
      <c r="X829" s="1">
        <v>172.59</v>
      </c>
      <c r="Y829" s="1">
        <v>168.5</v>
      </c>
      <c r="Z829" s="1">
        <v>168.38</v>
      </c>
      <c r="AA829" s="1">
        <v>166.33</v>
      </c>
      <c r="AB829" s="1">
        <v>171.92</v>
      </c>
      <c r="AE829" s="1">
        <v>181.47</v>
      </c>
      <c r="AF829" s="1">
        <v>169.4</v>
      </c>
      <c r="AG829" s="1">
        <v>155.55000000000001</v>
      </c>
      <c r="AX829" s="1">
        <v>158.84</v>
      </c>
      <c r="AZ829" s="1">
        <v>3640.44</v>
      </c>
      <c r="BA829" s="1">
        <v>158.08000000000001</v>
      </c>
      <c r="BB829" s="1">
        <v>178.45</v>
      </c>
      <c r="BC829" s="1">
        <v>174.52</v>
      </c>
      <c r="BD829" s="1">
        <v>173.79</v>
      </c>
      <c r="BE829" s="1">
        <v>171.17</v>
      </c>
      <c r="BF829" s="1">
        <v>168.81</v>
      </c>
      <c r="BG829" s="1">
        <v>182.42</v>
      </c>
      <c r="BH829" s="1">
        <v>167.67</v>
      </c>
      <c r="BI829" s="1">
        <v>175.06</v>
      </c>
      <c r="BJ829" s="1">
        <v>182.27</v>
      </c>
      <c r="BK829" s="1">
        <v>161</v>
      </c>
      <c r="BL829" s="1">
        <v>162.25</v>
      </c>
      <c r="BN829" s="1">
        <v>161.07</v>
      </c>
    </row>
    <row r="830" spans="1:66" x14ac:dyDescent="0.3">
      <c r="A830" s="2"/>
      <c r="C830" s="14" t="str">
        <f t="shared" si="13"/>
        <v>20231</v>
      </c>
      <c r="D830" s="3">
        <v>44930</v>
      </c>
      <c r="E830" s="21">
        <v>3008.42</v>
      </c>
      <c r="F830" s="21">
        <v>2865.85</v>
      </c>
      <c r="G830" s="21">
        <v>3033.6</v>
      </c>
      <c r="H830" s="21">
        <v>2832.39</v>
      </c>
      <c r="I830" s="21">
        <v>2806.51</v>
      </c>
      <c r="J830" s="21">
        <v>2923.02</v>
      </c>
      <c r="K830" s="21">
        <v>2704.56</v>
      </c>
      <c r="L830" s="21">
        <v>2844.68</v>
      </c>
      <c r="M830" s="21">
        <v>2753.67</v>
      </c>
      <c r="N830" s="21">
        <v>2807.69</v>
      </c>
      <c r="O830" s="21">
        <v>2932.22</v>
      </c>
      <c r="P830" s="21">
        <v>2778.66</v>
      </c>
      <c r="Q830" s="21">
        <v>7268.62</v>
      </c>
      <c r="R830" s="20">
        <v>167.1</v>
      </c>
      <c r="S830" s="20">
        <v>149.13999999999999</v>
      </c>
      <c r="T830" s="21">
        <v>169.71</v>
      </c>
      <c r="V830" s="1">
        <v>161.44</v>
      </c>
      <c r="W830" s="1">
        <v>171.77</v>
      </c>
      <c r="X830" s="1">
        <v>172.09</v>
      </c>
      <c r="Y830" s="1">
        <v>169.58</v>
      </c>
      <c r="Z830" s="1">
        <v>168.94</v>
      </c>
      <c r="AA830" s="1">
        <v>168.15</v>
      </c>
      <c r="AB830" s="1">
        <v>171.92</v>
      </c>
      <c r="AE830" s="1">
        <v>181.69</v>
      </c>
      <c r="AF830" s="1">
        <v>169.91</v>
      </c>
      <c r="AG830" s="1">
        <v>159.01</v>
      </c>
      <c r="AZ830" s="1">
        <v>3640.44</v>
      </c>
      <c r="BA830" s="1">
        <v>158.47999999999999</v>
      </c>
      <c r="BB830" s="1">
        <v>180.39</v>
      </c>
      <c r="BC830" s="1">
        <v>174.17</v>
      </c>
      <c r="BD830" s="1">
        <v>175.6</v>
      </c>
      <c r="BE830" s="1">
        <v>170.73</v>
      </c>
      <c r="BF830" s="1">
        <v>168.79</v>
      </c>
      <c r="BG830" s="1">
        <v>182.12</v>
      </c>
      <c r="BH830" s="1">
        <v>167.48</v>
      </c>
      <c r="BI830" s="1">
        <v>175.06</v>
      </c>
      <c r="BJ830" s="1">
        <v>182.25</v>
      </c>
      <c r="BK830" s="1">
        <v>161</v>
      </c>
      <c r="BL830" s="1">
        <v>162.5</v>
      </c>
      <c r="BN830" s="1">
        <v>161.07</v>
      </c>
    </row>
    <row r="831" spans="1:66" x14ac:dyDescent="0.3">
      <c r="A831" s="2"/>
      <c r="C831" s="14" t="str">
        <f t="shared" si="13"/>
        <v>20231</v>
      </c>
      <c r="D831" s="3">
        <v>44929</v>
      </c>
      <c r="E831" s="21">
        <v>2986.84</v>
      </c>
      <c r="F831" s="21">
        <v>2826.85</v>
      </c>
      <c r="G831" s="21">
        <v>3003.77</v>
      </c>
      <c r="H831" s="21">
        <v>2816.73</v>
      </c>
      <c r="I831" s="21">
        <v>2806.51</v>
      </c>
      <c r="J831" s="21">
        <v>2923.02</v>
      </c>
      <c r="K831" s="21">
        <v>2696.26</v>
      </c>
      <c r="L831" s="21">
        <v>2899.69</v>
      </c>
      <c r="M831" s="21">
        <v>2753.67</v>
      </c>
      <c r="N831" s="21">
        <v>2753.6</v>
      </c>
      <c r="O831" s="21"/>
      <c r="P831" s="21">
        <v>2778.66</v>
      </c>
      <c r="Q831" s="21">
        <v>7347.8</v>
      </c>
      <c r="R831" s="20">
        <v>167.1</v>
      </c>
      <c r="S831" s="20">
        <v>149.12</v>
      </c>
      <c r="T831" s="21">
        <v>165.5</v>
      </c>
      <c r="V831" s="1">
        <v>158.88999999999999</v>
      </c>
      <c r="W831" s="1">
        <v>167.39</v>
      </c>
      <c r="X831" s="1">
        <v>172.71</v>
      </c>
      <c r="Y831" s="1">
        <v>167.83</v>
      </c>
      <c r="Z831" s="1">
        <v>164.98</v>
      </c>
      <c r="AA831" s="1">
        <v>168.15</v>
      </c>
      <c r="AB831" s="1">
        <v>172.23</v>
      </c>
      <c r="AE831" s="1">
        <v>180.73</v>
      </c>
      <c r="AF831" s="1">
        <v>170.08</v>
      </c>
      <c r="AG831" s="1">
        <v>159.46</v>
      </c>
      <c r="AU831" s="1">
        <v>3185.38</v>
      </c>
      <c r="BA831" s="1">
        <v>159.66999999999999</v>
      </c>
      <c r="BB831" s="1">
        <v>180.49</v>
      </c>
      <c r="BC831" s="1">
        <v>173.72</v>
      </c>
      <c r="BD831" s="1">
        <v>175.59</v>
      </c>
      <c r="BE831" s="1">
        <v>170.69</v>
      </c>
      <c r="BF831" s="1">
        <v>167.62</v>
      </c>
      <c r="BG831" s="1">
        <v>181.07</v>
      </c>
      <c r="BH831" s="1">
        <v>163.83000000000001</v>
      </c>
      <c r="BI831" s="1">
        <v>175.06</v>
      </c>
      <c r="BJ831" s="1">
        <v>181.47</v>
      </c>
      <c r="BK831" s="1">
        <v>160.35</v>
      </c>
      <c r="BL831" s="1">
        <v>160.4</v>
      </c>
      <c r="BN831" s="1">
        <v>160.51</v>
      </c>
    </row>
    <row r="832" spans="1:66" x14ac:dyDescent="0.3">
      <c r="A832" s="2"/>
      <c r="C832" s="14" t="str">
        <f t="shared" si="13"/>
        <v>20231</v>
      </c>
      <c r="D832" s="3">
        <v>44928</v>
      </c>
      <c r="E832" s="21">
        <v>3010.16</v>
      </c>
      <c r="F832" s="21">
        <v>2818.38</v>
      </c>
      <c r="G832" s="21">
        <v>2993.88</v>
      </c>
      <c r="H832" s="21">
        <v>2815.08</v>
      </c>
      <c r="I832" s="21">
        <v>2814.42</v>
      </c>
      <c r="J832" s="21">
        <v>2925.23</v>
      </c>
      <c r="K832" s="21">
        <v>2679.68</v>
      </c>
      <c r="L832" s="21">
        <v>2911.78</v>
      </c>
      <c r="M832" s="21">
        <v>2557.15</v>
      </c>
      <c r="N832" s="21">
        <v>2699.3</v>
      </c>
      <c r="O832" s="21"/>
      <c r="P832" s="21">
        <v>2731.34</v>
      </c>
      <c r="Q832" s="21">
        <v>7389.39</v>
      </c>
      <c r="R832" s="20">
        <v>169.36</v>
      </c>
      <c r="S832" s="20">
        <v>147.52000000000001</v>
      </c>
      <c r="T832" s="21">
        <v>164.51</v>
      </c>
      <c r="V832" s="1">
        <v>157.69</v>
      </c>
      <c r="W832" s="1">
        <v>167.51</v>
      </c>
      <c r="X832" s="1">
        <v>172</v>
      </c>
      <c r="Y832" s="1">
        <v>167.02</v>
      </c>
      <c r="Z832" s="1">
        <v>164.73</v>
      </c>
      <c r="AA832" s="1">
        <v>167.15</v>
      </c>
      <c r="AB832" s="1">
        <v>171.82</v>
      </c>
      <c r="AE832" s="1">
        <v>180.69</v>
      </c>
      <c r="AF832" s="1">
        <v>165.17</v>
      </c>
      <c r="AG832" s="1">
        <v>162.19999999999999</v>
      </c>
      <c r="AU832" s="1">
        <v>3185.38</v>
      </c>
      <c r="BB832" s="1">
        <v>177.39</v>
      </c>
      <c r="BC832" s="1">
        <v>174.52</v>
      </c>
      <c r="BD832" s="1">
        <v>173.97</v>
      </c>
      <c r="BE832" s="1">
        <v>173.98</v>
      </c>
      <c r="BF832" s="1">
        <v>179.26</v>
      </c>
      <c r="BG832" s="1">
        <v>180.78</v>
      </c>
      <c r="BH832" s="1">
        <v>164.11</v>
      </c>
      <c r="BI832" s="1">
        <v>174.06</v>
      </c>
      <c r="BJ832" s="1">
        <v>180.73</v>
      </c>
      <c r="BK832" s="1">
        <v>162.56</v>
      </c>
      <c r="BL832" s="1">
        <v>159.26</v>
      </c>
      <c r="BN832" s="1">
        <v>160.01</v>
      </c>
    </row>
    <row r="833" spans="1:66" x14ac:dyDescent="0.3">
      <c r="A833" s="2"/>
      <c r="C833" s="14" t="str">
        <f t="shared" si="13"/>
        <v>202212</v>
      </c>
      <c r="D833" s="3">
        <v>44924</v>
      </c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>
        <v>7389.39</v>
      </c>
      <c r="R833" s="20">
        <v>169.36</v>
      </c>
      <c r="S833" s="20">
        <v>147.52000000000001</v>
      </c>
      <c r="T833" s="21">
        <v>164.7</v>
      </c>
      <c r="V833" s="1">
        <v>157.69</v>
      </c>
      <c r="W833" s="1">
        <v>168.15</v>
      </c>
      <c r="X833" s="1">
        <v>171.77</v>
      </c>
      <c r="Y833" s="1">
        <v>164.88</v>
      </c>
      <c r="Z833" s="1">
        <v>163.98</v>
      </c>
      <c r="AA833" s="1">
        <v>167.15</v>
      </c>
      <c r="AB833" s="1">
        <v>171.16</v>
      </c>
      <c r="AE833" s="1">
        <v>179.6</v>
      </c>
      <c r="AF833" s="1">
        <v>168.33</v>
      </c>
      <c r="AG833" s="1">
        <v>162.19999999999999</v>
      </c>
      <c r="AU833" s="1">
        <v>3185.38</v>
      </c>
      <c r="BB833" s="1">
        <v>177.21</v>
      </c>
      <c r="BC833" s="1">
        <v>174.18</v>
      </c>
      <c r="BD833" s="1">
        <v>174.26</v>
      </c>
      <c r="BE833" s="1">
        <v>173.86</v>
      </c>
      <c r="BF833" s="1">
        <v>173.14</v>
      </c>
      <c r="BG833" s="1">
        <v>180.34</v>
      </c>
      <c r="BH833" s="1">
        <v>164.11</v>
      </c>
      <c r="BI833" s="1">
        <v>174.06</v>
      </c>
      <c r="BJ833" s="1">
        <v>180.66</v>
      </c>
      <c r="BK833" s="1">
        <v>162.31</v>
      </c>
      <c r="BL833" s="1">
        <v>158.76</v>
      </c>
      <c r="BN833" s="1">
        <v>159.52000000000001</v>
      </c>
    </row>
    <row r="834" spans="1:66" x14ac:dyDescent="0.3">
      <c r="A834" s="2"/>
      <c r="C834" s="14" t="str">
        <f t="shared" si="13"/>
        <v>202212</v>
      </c>
      <c r="D834" s="3">
        <v>44923</v>
      </c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>
        <v>7389.39</v>
      </c>
      <c r="R834" s="20">
        <v>169.36</v>
      </c>
      <c r="S834" s="20">
        <v>147.19</v>
      </c>
      <c r="T834" s="21">
        <v>164.12</v>
      </c>
      <c r="V834" s="1">
        <v>157.69</v>
      </c>
      <c r="W834" s="1">
        <v>167.51</v>
      </c>
      <c r="X834" s="1">
        <v>171.11</v>
      </c>
      <c r="Y834" s="1">
        <v>165.12</v>
      </c>
      <c r="Z834" s="1">
        <v>163.69999999999999</v>
      </c>
      <c r="AA834" s="1">
        <v>167.15</v>
      </c>
      <c r="AB834" s="1">
        <v>171.49</v>
      </c>
      <c r="AE834" s="1">
        <v>179.62</v>
      </c>
      <c r="AF834" s="1">
        <v>165.85</v>
      </c>
      <c r="AG834" s="1">
        <v>162.19999999999999</v>
      </c>
      <c r="AU834" s="1">
        <v>3185.38</v>
      </c>
      <c r="BB834" s="1">
        <v>179.15</v>
      </c>
      <c r="BC834" s="1">
        <v>173.87</v>
      </c>
      <c r="BD834" s="1">
        <v>173.67</v>
      </c>
      <c r="BE834" s="1">
        <v>173.83</v>
      </c>
      <c r="BF834" s="1">
        <v>173.11</v>
      </c>
      <c r="BG834" s="1">
        <v>180.56</v>
      </c>
      <c r="BH834" s="1">
        <v>164.11</v>
      </c>
      <c r="BI834" s="1">
        <v>173.46</v>
      </c>
      <c r="BJ834" s="1">
        <v>180.64</v>
      </c>
      <c r="BK834" s="1">
        <v>162.07</v>
      </c>
      <c r="BL834" s="1">
        <v>158.26</v>
      </c>
      <c r="BN834" s="1">
        <v>159.02000000000001</v>
      </c>
    </row>
    <row r="835" spans="1:66" x14ac:dyDescent="0.3">
      <c r="A835" s="2"/>
      <c r="C835" s="14" t="str">
        <f t="shared" si="13"/>
        <v>202212</v>
      </c>
      <c r="D835" s="3">
        <v>44922</v>
      </c>
      <c r="E835" s="21">
        <v>2926.82</v>
      </c>
      <c r="F835" s="21">
        <v>2806.97</v>
      </c>
      <c r="G835" s="21">
        <v>2954.32</v>
      </c>
      <c r="H835" s="21">
        <v>2788.52</v>
      </c>
      <c r="I835" s="21">
        <v>2808.49</v>
      </c>
      <c r="J835" s="21">
        <v>2926.72</v>
      </c>
      <c r="K835" s="21">
        <v>2679.68</v>
      </c>
      <c r="L835" s="21">
        <v>2862.09</v>
      </c>
      <c r="M835" s="21">
        <v>2562.64</v>
      </c>
      <c r="N835" s="21">
        <v>2689.84</v>
      </c>
      <c r="O835" s="21"/>
      <c r="P835" s="21">
        <v>2718.86</v>
      </c>
      <c r="Q835" s="21">
        <v>7389.39</v>
      </c>
      <c r="R835" s="20">
        <v>169.36</v>
      </c>
      <c r="S835" s="20">
        <v>147.19</v>
      </c>
      <c r="T835" s="21">
        <v>164.12</v>
      </c>
      <c r="V835" s="1">
        <v>157.44</v>
      </c>
      <c r="W835" s="1">
        <v>165.82</v>
      </c>
      <c r="X835" s="1">
        <v>170.44</v>
      </c>
      <c r="Y835" s="1">
        <v>164.58</v>
      </c>
      <c r="Z835" s="1">
        <v>163.27000000000001</v>
      </c>
      <c r="AA835" s="1">
        <v>167.15</v>
      </c>
      <c r="AB835" s="1">
        <v>170.15</v>
      </c>
      <c r="AE835" s="1">
        <v>179.12</v>
      </c>
      <c r="AF835" s="1">
        <v>168.25</v>
      </c>
      <c r="AG835" s="1">
        <v>162.19999999999999</v>
      </c>
      <c r="BB835" s="1">
        <v>179.43</v>
      </c>
      <c r="BC835" s="1">
        <v>175.16</v>
      </c>
      <c r="BD835" s="1">
        <v>172.88</v>
      </c>
      <c r="BE835" s="1">
        <v>181.77</v>
      </c>
      <c r="BF835" s="1">
        <v>182.23</v>
      </c>
      <c r="BG835" s="1">
        <v>180.56</v>
      </c>
      <c r="BI835" s="1">
        <v>172.86</v>
      </c>
      <c r="BJ835" s="1">
        <v>179.85</v>
      </c>
      <c r="BK835" s="1">
        <v>157.82</v>
      </c>
      <c r="BL835" s="1">
        <v>159.18</v>
      </c>
      <c r="BN835" s="1">
        <v>157.76</v>
      </c>
    </row>
    <row r="836" spans="1:66" x14ac:dyDescent="0.3">
      <c r="A836" s="2"/>
      <c r="C836" s="14" t="str">
        <f t="shared" si="13"/>
        <v>202212</v>
      </c>
      <c r="D836" s="3">
        <v>44921</v>
      </c>
      <c r="E836" s="21">
        <v>2895.01</v>
      </c>
      <c r="F836" s="21">
        <v>2812.73</v>
      </c>
      <c r="G836" s="21">
        <v>2974.21</v>
      </c>
      <c r="H836" s="21">
        <v>2874.58</v>
      </c>
      <c r="I836" s="21">
        <v>2808.49</v>
      </c>
      <c r="J836" s="21">
        <v>2926.72</v>
      </c>
      <c r="K836" s="21">
        <v>2679.68</v>
      </c>
      <c r="L836" s="21">
        <v>2862.09</v>
      </c>
      <c r="M836" s="21">
        <v>2568.91</v>
      </c>
      <c r="N836" s="21">
        <v>2699.83</v>
      </c>
      <c r="O836" s="21"/>
      <c r="P836" s="21">
        <v>2718.86</v>
      </c>
      <c r="Q836" s="21">
        <v>7348.19</v>
      </c>
      <c r="R836" s="20">
        <v>167.86</v>
      </c>
      <c r="S836" s="20">
        <v>147.19</v>
      </c>
      <c r="T836" s="21">
        <v>163.87</v>
      </c>
      <c r="V836" s="1">
        <v>155.44</v>
      </c>
      <c r="W836" s="1">
        <v>166.81</v>
      </c>
      <c r="X836" s="1">
        <v>170.44</v>
      </c>
      <c r="Y836" s="1">
        <v>163.69</v>
      </c>
      <c r="Z836" s="1">
        <v>162.41</v>
      </c>
      <c r="AA836" s="1">
        <v>165.73</v>
      </c>
      <c r="AB836" s="1">
        <v>170.25</v>
      </c>
      <c r="AE836" s="1">
        <v>179.24</v>
      </c>
      <c r="AF836" s="1">
        <v>161.49</v>
      </c>
      <c r="AG836" s="1">
        <v>162.19999999999999</v>
      </c>
      <c r="AI836" s="1">
        <v>7</v>
      </c>
      <c r="AN836" s="1">
        <v>3637.82</v>
      </c>
      <c r="BA836" s="1">
        <v>168.22</v>
      </c>
      <c r="BB836" s="1">
        <v>177.15</v>
      </c>
      <c r="BC836" s="1">
        <v>172.94</v>
      </c>
      <c r="BD836" s="1">
        <v>169.78</v>
      </c>
      <c r="BE836" s="1">
        <v>177.6</v>
      </c>
      <c r="BF836" s="1">
        <v>182.05</v>
      </c>
      <c r="BG836" s="1">
        <v>180.22</v>
      </c>
      <c r="BI836" s="1">
        <v>173.6</v>
      </c>
      <c r="BJ836" s="1">
        <v>179.13</v>
      </c>
      <c r="BK836" s="1">
        <v>157.16</v>
      </c>
      <c r="BL836" s="1">
        <v>158.52000000000001</v>
      </c>
      <c r="BN836" s="1">
        <v>156.44</v>
      </c>
    </row>
    <row r="837" spans="1:66" x14ac:dyDescent="0.3">
      <c r="A837" s="2"/>
      <c r="C837" s="14" t="str">
        <f t="shared" si="13"/>
        <v>202212</v>
      </c>
      <c r="D837" s="3">
        <v>44918</v>
      </c>
      <c r="E837" s="21">
        <v>2874.42</v>
      </c>
      <c r="F837" s="21">
        <v>2812.73</v>
      </c>
      <c r="G837" s="21">
        <v>2922.21</v>
      </c>
      <c r="H837" s="21">
        <v>2871.24</v>
      </c>
      <c r="I837" s="21">
        <v>2798.6</v>
      </c>
      <c r="J837" s="21">
        <v>2922.9</v>
      </c>
      <c r="K837" s="21">
        <v>2679.68</v>
      </c>
      <c r="L837" s="21">
        <v>2857.12</v>
      </c>
      <c r="M837" s="21">
        <v>2581.4499999999998</v>
      </c>
      <c r="N837" s="21">
        <v>2691.49</v>
      </c>
      <c r="O837" s="21"/>
      <c r="P837" s="21">
        <v>2718.86</v>
      </c>
      <c r="Q837" s="21">
        <v>7356.52</v>
      </c>
      <c r="R837" s="20">
        <v>167.86</v>
      </c>
      <c r="S837" s="20">
        <v>147.19</v>
      </c>
      <c r="T837" s="21">
        <v>163.87</v>
      </c>
      <c r="V837" s="1">
        <v>155.44</v>
      </c>
      <c r="W837" s="1">
        <v>166.81</v>
      </c>
      <c r="X837" s="1">
        <v>170.44</v>
      </c>
      <c r="Y837" s="1">
        <v>164.15</v>
      </c>
      <c r="Z837" s="1">
        <v>162.41</v>
      </c>
      <c r="AA837" s="1">
        <v>165.73</v>
      </c>
      <c r="AB837" s="1">
        <v>170.25</v>
      </c>
      <c r="AE837" s="1">
        <v>179.14</v>
      </c>
      <c r="AF837" s="1">
        <v>163.51</v>
      </c>
      <c r="AG837" s="1">
        <v>162.19999999999999</v>
      </c>
      <c r="AI837" s="1">
        <v>7</v>
      </c>
      <c r="AN837" s="1">
        <v>3637.82</v>
      </c>
      <c r="AW837" s="1">
        <v>3262.64</v>
      </c>
      <c r="BB837" s="1">
        <v>176.62</v>
      </c>
      <c r="BC837" s="1">
        <v>174.13</v>
      </c>
      <c r="BD837" s="1">
        <v>169.06</v>
      </c>
      <c r="BE837" s="1">
        <v>175.71</v>
      </c>
      <c r="BF837" s="1">
        <v>181.51</v>
      </c>
      <c r="BG837" s="1">
        <v>180.7</v>
      </c>
      <c r="BH837" s="1">
        <v>162.78</v>
      </c>
      <c r="BI837" s="1">
        <v>174.06</v>
      </c>
      <c r="BJ837" s="1">
        <v>179.08</v>
      </c>
      <c r="BK837" s="1">
        <v>157.16</v>
      </c>
      <c r="BL837" s="1">
        <v>158.52000000000001</v>
      </c>
      <c r="BN837" s="1">
        <v>156.44</v>
      </c>
    </row>
    <row r="838" spans="1:66" x14ac:dyDescent="0.3">
      <c r="A838" s="2"/>
      <c r="C838" s="14" t="str">
        <f t="shared" ref="C838:C901" si="14">YEAR(D838)&amp;MONTH(D838)</f>
        <v>202212</v>
      </c>
      <c r="D838" s="3">
        <v>44917</v>
      </c>
      <c r="E838" s="21">
        <v>2889.08</v>
      </c>
      <c r="F838" s="21">
        <v>2836.18</v>
      </c>
      <c r="G838" s="21">
        <v>2946.94</v>
      </c>
      <c r="H838" s="21">
        <v>2891.24</v>
      </c>
      <c r="I838" s="21">
        <v>2798.6</v>
      </c>
      <c r="J838" s="21">
        <v>2911.01</v>
      </c>
      <c r="K838" s="21">
        <v>2679.68</v>
      </c>
      <c r="L838" s="21">
        <v>2859.6</v>
      </c>
      <c r="M838" s="21">
        <v>2606.5300000000002</v>
      </c>
      <c r="N838" s="21">
        <v>2666.19</v>
      </c>
      <c r="O838" s="21"/>
      <c r="P838" s="21">
        <v>2718.86</v>
      </c>
      <c r="Q838" s="21">
        <v>7356.52</v>
      </c>
      <c r="R838" s="20">
        <v>168.86</v>
      </c>
      <c r="S838" s="20">
        <v>147.16999999999999</v>
      </c>
      <c r="T838" s="21">
        <v>164.61</v>
      </c>
      <c r="V838" s="1">
        <v>157.69</v>
      </c>
      <c r="W838" s="1">
        <v>167.04</v>
      </c>
      <c r="X838" s="1">
        <v>170.61</v>
      </c>
      <c r="Y838" s="1">
        <v>163.97</v>
      </c>
      <c r="Z838" s="1">
        <v>163.47999999999999</v>
      </c>
      <c r="AA838" s="1">
        <v>166.58</v>
      </c>
      <c r="AB838" s="1">
        <v>170.35</v>
      </c>
      <c r="AE838" s="1">
        <v>179.84</v>
      </c>
      <c r="AF838" s="1">
        <v>162.86000000000001</v>
      </c>
      <c r="AG838" s="1">
        <v>162.19999999999999</v>
      </c>
      <c r="AI838" s="1">
        <v>7</v>
      </c>
      <c r="AN838" s="1">
        <v>3637.82</v>
      </c>
      <c r="AW838" s="1">
        <v>3262.64</v>
      </c>
      <c r="BB838" s="1">
        <v>176.94</v>
      </c>
      <c r="BC838" s="1">
        <v>175.24</v>
      </c>
      <c r="BD838" s="1">
        <v>171.28</v>
      </c>
      <c r="BE838" s="1">
        <v>175.71</v>
      </c>
      <c r="BF838" s="1">
        <v>179.88</v>
      </c>
      <c r="BG838" s="1">
        <v>180.68</v>
      </c>
      <c r="BH838" s="1">
        <v>163.44</v>
      </c>
      <c r="BI838" s="1">
        <v>174.06</v>
      </c>
      <c r="BJ838" s="1">
        <v>179.06</v>
      </c>
      <c r="BK838" s="1">
        <v>157.93</v>
      </c>
      <c r="BL838" s="1">
        <v>158.52000000000001</v>
      </c>
      <c r="BN838" s="1">
        <v>156.44</v>
      </c>
    </row>
    <row r="839" spans="1:66" x14ac:dyDescent="0.3">
      <c r="A839" s="2"/>
      <c r="C839" s="14" t="str">
        <f t="shared" si="14"/>
        <v>202212</v>
      </c>
      <c r="D839" s="3">
        <v>44916</v>
      </c>
      <c r="E839" s="21">
        <v>2899.02</v>
      </c>
      <c r="F839" s="21">
        <v>2836.18</v>
      </c>
      <c r="G839" s="21">
        <v>2946.94</v>
      </c>
      <c r="H839" s="21">
        <v>2850</v>
      </c>
      <c r="I839" s="21">
        <v>2778.82</v>
      </c>
      <c r="J839" s="21">
        <v>2900.03</v>
      </c>
      <c r="K839" s="21">
        <v>2729.44</v>
      </c>
      <c r="L839" s="21">
        <v>2862.08</v>
      </c>
      <c r="M839" s="21">
        <v>2656.69</v>
      </c>
      <c r="N839" s="21">
        <v>2673.88</v>
      </c>
      <c r="O839" s="21"/>
      <c r="P839" s="21">
        <v>2793.54</v>
      </c>
      <c r="Q839" s="21">
        <v>7276.52</v>
      </c>
      <c r="R839" s="20">
        <v>169.85</v>
      </c>
      <c r="S839" s="20">
        <v>147.15</v>
      </c>
      <c r="T839" s="21">
        <v>165.65</v>
      </c>
      <c r="V839" s="1">
        <v>157.94</v>
      </c>
      <c r="W839" s="1">
        <v>168.56</v>
      </c>
      <c r="X839" s="1">
        <v>171.06</v>
      </c>
      <c r="Y839" s="1">
        <v>164.9</v>
      </c>
      <c r="Z839" s="1">
        <v>164.98</v>
      </c>
      <c r="AA839" s="1">
        <v>167.87</v>
      </c>
      <c r="AB839" s="1">
        <v>171.15</v>
      </c>
      <c r="AE839" s="1">
        <v>180.05</v>
      </c>
      <c r="AF839" s="1">
        <v>163.35</v>
      </c>
      <c r="AG839" s="1">
        <v>162.19999999999999</v>
      </c>
      <c r="AI839" s="1">
        <v>7</v>
      </c>
      <c r="AN839" s="1">
        <v>3637.82</v>
      </c>
      <c r="AW839" s="1">
        <v>3262.64</v>
      </c>
      <c r="BB839" s="1">
        <v>178.9</v>
      </c>
      <c r="BC839" s="1">
        <v>175.96</v>
      </c>
      <c r="BD839" s="1">
        <v>170.88</v>
      </c>
      <c r="BE839" s="1">
        <v>176.7</v>
      </c>
      <c r="BF839" s="1">
        <v>175</v>
      </c>
      <c r="BG839" s="1">
        <v>181.07</v>
      </c>
      <c r="BH839" s="1">
        <v>163.44</v>
      </c>
      <c r="BI839" s="1">
        <v>174.06</v>
      </c>
      <c r="BJ839" s="1">
        <v>179.04</v>
      </c>
      <c r="BK839" s="1">
        <v>160.24</v>
      </c>
      <c r="BL839" s="1">
        <v>159.76</v>
      </c>
      <c r="BN839" s="1">
        <v>159.02000000000001</v>
      </c>
    </row>
    <row r="840" spans="1:66" x14ac:dyDescent="0.3">
      <c r="A840" s="2"/>
      <c r="C840" s="14" t="str">
        <f t="shared" si="14"/>
        <v>202212</v>
      </c>
      <c r="D840" s="3">
        <v>44915</v>
      </c>
      <c r="E840" s="21">
        <v>2913.92</v>
      </c>
      <c r="F840" s="21">
        <v>2836.18</v>
      </c>
      <c r="G840" s="21">
        <v>3003.88</v>
      </c>
      <c r="H840" s="21">
        <v>2731.04</v>
      </c>
      <c r="I840" s="21">
        <v>2778.82</v>
      </c>
      <c r="J840" s="21">
        <v>2925.82</v>
      </c>
      <c r="K840" s="21">
        <v>2732.76</v>
      </c>
      <c r="L840" s="21">
        <v>2766.55</v>
      </c>
      <c r="M840" s="21">
        <v>2757.02</v>
      </c>
      <c r="N840" s="21">
        <v>2648.44</v>
      </c>
      <c r="O840" s="21"/>
      <c r="P840" s="21">
        <v>2793.54</v>
      </c>
      <c r="Q840" s="21">
        <v>7138.69</v>
      </c>
      <c r="R840" s="20">
        <v>169.1</v>
      </c>
      <c r="S840" s="20">
        <v>147.13</v>
      </c>
      <c r="T840" s="21">
        <v>162.80000000000001</v>
      </c>
      <c r="V840" s="1">
        <v>158.94</v>
      </c>
      <c r="W840" s="1">
        <v>169.96</v>
      </c>
      <c r="X840" s="1">
        <v>171.24</v>
      </c>
      <c r="Y840" s="1">
        <v>166.26</v>
      </c>
      <c r="Z840" s="1">
        <v>164.98</v>
      </c>
      <c r="AA840" s="1">
        <v>167.75</v>
      </c>
      <c r="AB840" s="1">
        <v>171.25</v>
      </c>
      <c r="AE840" s="1">
        <v>179.76</v>
      </c>
      <c r="AF840" s="1">
        <v>166.11</v>
      </c>
      <c r="AG840" s="1">
        <v>162.19</v>
      </c>
      <c r="AI840" s="1">
        <v>7</v>
      </c>
      <c r="AN840" s="1">
        <v>3637.82</v>
      </c>
      <c r="AW840" s="1">
        <v>3262.64</v>
      </c>
      <c r="BB840" s="1">
        <v>179.03</v>
      </c>
      <c r="BC840" s="1">
        <v>177.65</v>
      </c>
      <c r="BD840" s="1">
        <v>172.65</v>
      </c>
      <c r="BE840" s="1">
        <v>177.08</v>
      </c>
      <c r="BF840" s="1">
        <v>173.21</v>
      </c>
      <c r="BG840" s="1">
        <v>181.04</v>
      </c>
      <c r="BH840" s="1">
        <v>163.75</v>
      </c>
      <c r="BI840" s="1">
        <v>174.46</v>
      </c>
      <c r="BJ840" s="1">
        <v>180.52</v>
      </c>
      <c r="BK840" s="1">
        <v>164.18</v>
      </c>
      <c r="BL840" s="1">
        <v>159.41</v>
      </c>
      <c r="BN840" s="1">
        <v>159.02000000000001</v>
      </c>
    </row>
    <row r="841" spans="1:66" x14ac:dyDescent="0.3">
      <c r="A841" s="2"/>
      <c r="C841" s="14" t="str">
        <f t="shared" si="14"/>
        <v>202212</v>
      </c>
      <c r="D841" s="3">
        <v>44914</v>
      </c>
      <c r="E841" s="21">
        <v>2923.92</v>
      </c>
      <c r="F841" s="21">
        <v>2840.63</v>
      </c>
      <c r="G841" s="21">
        <v>3003.88</v>
      </c>
      <c r="H841" s="21">
        <v>2731.04</v>
      </c>
      <c r="I841" s="21">
        <v>2739.27</v>
      </c>
      <c r="J841" s="21">
        <v>2895.53</v>
      </c>
      <c r="K841" s="21">
        <v>2758.98</v>
      </c>
      <c r="L841" s="21">
        <v>2911.77</v>
      </c>
      <c r="M841" s="21">
        <v>2772.13</v>
      </c>
      <c r="N841" s="21">
        <v>2648.22</v>
      </c>
      <c r="O841" s="21">
        <v>2652.39</v>
      </c>
      <c r="P841" s="21">
        <v>2793.54</v>
      </c>
      <c r="Q841" s="21">
        <v>7167.56</v>
      </c>
      <c r="R841" s="20">
        <v>169.1</v>
      </c>
      <c r="S841" s="20">
        <v>147.78</v>
      </c>
      <c r="T841" s="21">
        <v>164.56</v>
      </c>
      <c r="V841" s="1">
        <v>159.27000000000001</v>
      </c>
      <c r="W841" s="1">
        <v>171.51</v>
      </c>
      <c r="X841" s="1">
        <v>173.43</v>
      </c>
      <c r="Y841" s="1">
        <v>167.8</v>
      </c>
      <c r="Z841" s="1">
        <v>167.98</v>
      </c>
      <c r="AA841" s="1">
        <v>165.08</v>
      </c>
      <c r="AB841" s="1">
        <v>172.5</v>
      </c>
      <c r="AE841" s="1">
        <v>181.03</v>
      </c>
      <c r="AF841" s="1">
        <v>167.25</v>
      </c>
      <c r="AG841" s="1">
        <v>162.15</v>
      </c>
      <c r="AW841" s="1">
        <v>3262.64</v>
      </c>
      <c r="AX841" s="1">
        <v>163.01</v>
      </c>
      <c r="BA841" s="1">
        <v>163.47999999999999</v>
      </c>
      <c r="BB841" s="1">
        <v>179.75</v>
      </c>
      <c r="BC841" s="1">
        <v>178.17</v>
      </c>
      <c r="BD841" s="1">
        <v>174.42</v>
      </c>
      <c r="BE841" s="1">
        <v>177.08</v>
      </c>
      <c r="BF841" s="1">
        <v>173.19</v>
      </c>
      <c r="BG841" s="1">
        <v>182.01</v>
      </c>
      <c r="BH841" s="1">
        <v>165.41</v>
      </c>
      <c r="BI841" s="1">
        <v>174.46</v>
      </c>
      <c r="BJ841" s="1">
        <v>180.5</v>
      </c>
      <c r="BK841" s="1">
        <v>166.17</v>
      </c>
      <c r="BL841" s="1">
        <v>162.75</v>
      </c>
      <c r="BN841" s="1">
        <v>161.26</v>
      </c>
    </row>
    <row r="842" spans="1:66" x14ac:dyDescent="0.3">
      <c r="A842" s="2"/>
      <c r="C842" s="14" t="str">
        <f t="shared" si="14"/>
        <v>202212</v>
      </c>
      <c r="D842" s="3">
        <v>44911</v>
      </c>
      <c r="E842" s="21">
        <v>2940.48</v>
      </c>
      <c r="F842" s="21">
        <v>2840.63</v>
      </c>
      <c r="G842" s="21">
        <v>3003.88</v>
      </c>
      <c r="H842" s="21">
        <v>2936.99</v>
      </c>
      <c r="I842" s="21">
        <v>2729.38</v>
      </c>
      <c r="J842" s="21">
        <v>2937.97</v>
      </c>
      <c r="K842" s="21">
        <v>2696.03</v>
      </c>
      <c r="L842" s="21">
        <v>2909.91</v>
      </c>
      <c r="M842" s="21">
        <v>2772.13</v>
      </c>
      <c r="N842" s="21">
        <v>2683.87</v>
      </c>
      <c r="O842" s="21">
        <v>2675.54</v>
      </c>
      <c r="P842" s="21">
        <v>2793.54</v>
      </c>
      <c r="Q842" s="21">
        <v>7119.21</v>
      </c>
      <c r="R842" s="20">
        <v>167.61</v>
      </c>
      <c r="S842" s="20">
        <v>148.57</v>
      </c>
      <c r="T842" s="21">
        <v>168.32</v>
      </c>
      <c r="V842" s="1">
        <v>159.21</v>
      </c>
      <c r="W842" s="1">
        <v>171.8</v>
      </c>
      <c r="X842" s="1">
        <v>173.43</v>
      </c>
      <c r="Y842" s="1">
        <v>168.74</v>
      </c>
      <c r="Z842" s="1">
        <v>168.99</v>
      </c>
      <c r="AA842" s="1">
        <v>164.46</v>
      </c>
      <c r="AB842" s="1">
        <v>172.83</v>
      </c>
      <c r="AE842" s="1">
        <v>181.52</v>
      </c>
      <c r="AF842" s="1">
        <v>163.83000000000001</v>
      </c>
      <c r="AG842" s="1">
        <v>161.83000000000001</v>
      </c>
      <c r="AT842" s="1">
        <v>3122.18</v>
      </c>
      <c r="AV842" s="1">
        <v>30</v>
      </c>
      <c r="AW842" s="1">
        <v>2756</v>
      </c>
      <c r="AX842" s="1">
        <v>162.96</v>
      </c>
      <c r="BA842" s="1">
        <v>163.91</v>
      </c>
      <c r="BB842" s="1">
        <v>179.86</v>
      </c>
      <c r="BC842" s="1">
        <v>178.64</v>
      </c>
      <c r="BD842" s="1">
        <v>173.3</v>
      </c>
      <c r="BE842" s="1">
        <v>179.44</v>
      </c>
      <c r="BF842" s="1">
        <v>172.46</v>
      </c>
      <c r="BG842" s="1">
        <v>182.31</v>
      </c>
      <c r="BH842" s="1">
        <v>165.41</v>
      </c>
      <c r="BI842" s="1">
        <v>174.46</v>
      </c>
      <c r="BJ842" s="1">
        <v>179.71</v>
      </c>
      <c r="BK842" s="1">
        <v>166.5</v>
      </c>
      <c r="BL842" s="1">
        <v>162.88</v>
      </c>
      <c r="BN842" s="1">
        <v>162.47999999999999</v>
      </c>
    </row>
    <row r="843" spans="1:66" x14ac:dyDescent="0.3">
      <c r="A843" s="2"/>
      <c r="C843" s="14" t="str">
        <f t="shared" si="14"/>
        <v>202212</v>
      </c>
      <c r="D843" s="3">
        <v>44910</v>
      </c>
      <c r="E843" s="21">
        <v>2940.48</v>
      </c>
      <c r="F843" s="21">
        <v>2840.63</v>
      </c>
      <c r="G843" s="21">
        <v>3003.88</v>
      </c>
      <c r="H843" s="21">
        <v>2964.68</v>
      </c>
      <c r="I843" s="21">
        <v>2719.49</v>
      </c>
      <c r="J843" s="21">
        <v>2933.93</v>
      </c>
      <c r="K843" s="21">
        <v>2685.23</v>
      </c>
      <c r="L843" s="21">
        <v>2926.57</v>
      </c>
      <c r="M843" s="21">
        <v>2661.65</v>
      </c>
      <c r="N843" s="21">
        <v>2684.86</v>
      </c>
      <c r="O843" s="21">
        <v>2744.99</v>
      </c>
      <c r="P843" s="21">
        <v>2808.05</v>
      </c>
      <c r="Q843" s="21">
        <v>7135.87</v>
      </c>
      <c r="R843" s="20">
        <v>167.61</v>
      </c>
      <c r="S843" s="20">
        <v>148.55000000000001</v>
      </c>
      <c r="T843" s="21">
        <v>168.17</v>
      </c>
      <c r="V843" s="1">
        <v>159.38999999999999</v>
      </c>
      <c r="W843" s="1">
        <v>170.32</v>
      </c>
      <c r="X843" s="1">
        <v>173.77</v>
      </c>
      <c r="Y843" s="1">
        <v>168.74</v>
      </c>
      <c r="Z843" s="1">
        <v>168.99</v>
      </c>
      <c r="AA843" s="1">
        <v>164.96</v>
      </c>
      <c r="AB843" s="1">
        <v>173.29</v>
      </c>
      <c r="AE843" s="1">
        <v>181.38</v>
      </c>
      <c r="AF843" s="1">
        <v>164.49</v>
      </c>
      <c r="AG843" s="1">
        <v>159.09</v>
      </c>
      <c r="AT843" s="1">
        <v>3122.18</v>
      </c>
      <c r="AV843" s="1">
        <v>30</v>
      </c>
      <c r="AW843" s="1">
        <v>2756</v>
      </c>
      <c r="AX843" s="1">
        <v>162.87</v>
      </c>
      <c r="BA843" s="1">
        <v>163.22</v>
      </c>
      <c r="BB843" s="1">
        <v>180.22</v>
      </c>
      <c r="BC843" s="1">
        <v>178.64</v>
      </c>
      <c r="BD843" s="1">
        <v>173.79</v>
      </c>
      <c r="BE843" s="1">
        <v>182.77</v>
      </c>
      <c r="BF843" s="1">
        <v>172.19</v>
      </c>
      <c r="BG843" s="1">
        <v>182.47</v>
      </c>
      <c r="BH843" s="1">
        <v>166.41</v>
      </c>
      <c r="BI843" s="1">
        <v>172.76</v>
      </c>
      <c r="BJ843" s="1">
        <v>179.69</v>
      </c>
      <c r="BL843" s="1">
        <v>162.88</v>
      </c>
      <c r="BN843" s="1">
        <v>162.47999999999999</v>
      </c>
    </row>
    <row r="844" spans="1:66" x14ac:dyDescent="0.3">
      <c r="A844" s="2"/>
      <c r="C844" s="14" t="str">
        <f t="shared" si="14"/>
        <v>202212</v>
      </c>
      <c r="D844" s="3">
        <v>44909</v>
      </c>
      <c r="E844" s="21">
        <v>2893.99</v>
      </c>
      <c r="F844" s="21">
        <v>2802.2</v>
      </c>
      <c r="G844" s="21">
        <v>2934.57</v>
      </c>
      <c r="H844" s="21">
        <v>2964.68</v>
      </c>
      <c r="I844" s="21">
        <v>2719.49</v>
      </c>
      <c r="J844" s="21">
        <v>2949.72</v>
      </c>
      <c r="K844" s="21">
        <v>2745</v>
      </c>
      <c r="L844" s="21">
        <v>2900.74</v>
      </c>
      <c r="M844" s="21">
        <v>2661.65</v>
      </c>
      <c r="N844" s="21">
        <v>2621.91</v>
      </c>
      <c r="O844" s="21">
        <v>2953.33</v>
      </c>
      <c r="P844" s="21">
        <v>2746.1</v>
      </c>
      <c r="Q844" s="21">
        <v>7245.96</v>
      </c>
      <c r="R844" s="20">
        <v>163.11000000000001</v>
      </c>
      <c r="S844" s="20">
        <v>148.19</v>
      </c>
      <c r="T844" s="21">
        <v>167.92</v>
      </c>
      <c r="V844" s="1">
        <v>159.59</v>
      </c>
      <c r="W844" s="1">
        <v>171.89</v>
      </c>
      <c r="X844" s="1">
        <v>172.44</v>
      </c>
      <c r="Y844" s="1">
        <v>167.64</v>
      </c>
      <c r="Z844" s="1">
        <v>167.38</v>
      </c>
      <c r="AA844" s="1">
        <v>163.5</v>
      </c>
      <c r="AB844" s="1">
        <v>172.49</v>
      </c>
      <c r="AE844" s="1">
        <v>180.88</v>
      </c>
      <c r="AF844" s="1">
        <v>166.92</v>
      </c>
      <c r="AG844" s="1">
        <v>158.49</v>
      </c>
      <c r="AT844" s="1">
        <v>3122.18</v>
      </c>
      <c r="AV844" s="1">
        <v>30</v>
      </c>
      <c r="AW844" s="1">
        <v>2756</v>
      </c>
      <c r="AX844" s="1">
        <v>162.68</v>
      </c>
      <c r="BA844" s="1">
        <v>162.28</v>
      </c>
      <c r="BB844" s="1">
        <v>181.8</v>
      </c>
      <c r="BC844" s="1">
        <v>180.23</v>
      </c>
      <c r="BD844" s="1">
        <v>176.96</v>
      </c>
      <c r="BE844" s="1">
        <v>178.78</v>
      </c>
      <c r="BF844" s="1">
        <v>168.85</v>
      </c>
      <c r="BG844" s="1">
        <v>181.75</v>
      </c>
      <c r="BH844" s="1">
        <v>167.95</v>
      </c>
      <c r="BI844" s="1">
        <v>172.76</v>
      </c>
      <c r="BJ844" s="1">
        <v>178.48</v>
      </c>
      <c r="BL844" s="1">
        <v>162.88</v>
      </c>
      <c r="BN844" s="1">
        <v>162.47999999999999</v>
      </c>
    </row>
    <row r="845" spans="1:66" x14ac:dyDescent="0.3">
      <c r="A845" s="2"/>
      <c r="C845" s="14" t="str">
        <f t="shared" si="14"/>
        <v>202212</v>
      </c>
      <c r="D845" s="3">
        <v>44908</v>
      </c>
      <c r="E845" s="21">
        <v>2875.42</v>
      </c>
      <c r="F845" s="21">
        <v>2803.54</v>
      </c>
      <c r="G845" s="21">
        <v>2909.85</v>
      </c>
      <c r="H845" s="21">
        <v>2964.68</v>
      </c>
      <c r="I845" s="21">
        <v>2719.49</v>
      </c>
      <c r="J845" s="21">
        <v>2885.86</v>
      </c>
      <c r="K845" s="21">
        <v>2671.03</v>
      </c>
      <c r="L845" s="21">
        <v>2870.93</v>
      </c>
      <c r="M845" s="21">
        <v>2540.7800000000002</v>
      </c>
      <c r="N845" s="21">
        <v>2583.64</v>
      </c>
      <c r="O845" s="21">
        <v>2941.72</v>
      </c>
      <c r="P845" s="21">
        <v>2721.1</v>
      </c>
      <c r="Q845" s="21">
        <v>7031.16</v>
      </c>
      <c r="R845" s="20">
        <v>163.11000000000001</v>
      </c>
      <c r="S845" s="20">
        <v>148.68</v>
      </c>
      <c r="T845" s="21">
        <v>167.55</v>
      </c>
      <c r="V845" s="1">
        <v>159.75</v>
      </c>
      <c r="W845" s="1">
        <v>172.06</v>
      </c>
      <c r="X845" s="1">
        <v>171.27</v>
      </c>
      <c r="Y845" s="1">
        <v>166.58</v>
      </c>
      <c r="Z845" s="1">
        <v>166.97</v>
      </c>
      <c r="AA845" s="1">
        <v>162.84</v>
      </c>
      <c r="AB845" s="1">
        <v>171.42</v>
      </c>
      <c r="AE845" s="1">
        <v>179.47</v>
      </c>
      <c r="AF845" s="1">
        <v>172.4</v>
      </c>
      <c r="AG845" s="1">
        <v>158.54</v>
      </c>
      <c r="AK845" s="1">
        <v>10</v>
      </c>
      <c r="AS845" s="1">
        <v>3862.17</v>
      </c>
      <c r="AT845" s="1">
        <v>3122.18</v>
      </c>
      <c r="AV845" s="1">
        <v>30</v>
      </c>
      <c r="AW845" s="1">
        <v>2756</v>
      </c>
      <c r="AX845" s="1">
        <v>163.29</v>
      </c>
      <c r="BA845" s="1">
        <v>162.38</v>
      </c>
      <c r="BB845" s="1">
        <v>181.62</v>
      </c>
      <c r="BC845" s="1">
        <v>178.52</v>
      </c>
      <c r="BD845" s="1">
        <v>174.27</v>
      </c>
      <c r="BE845" s="1">
        <v>176.79</v>
      </c>
      <c r="BF845" s="1">
        <v>168.83</v>
      </c>
      <c r="BG845" s="1">
        <v>180.24</v>
      </c>
      <c r="BH845" s="1">
        <v>166.39</v>
      </c>
      <c r="BI845" s="1">
        <v>172.4</v>
      </c>
      <c r="BJ845" s="1">
        <v>179.9</v>
      </c>
      <c r="BL845" s="1">
        <v>160.65</v>
      </c>
      <c r="BN845" s="1">
        <v>160.16</v>
      </c>
    </row>
    <row r="846" spans="1:66" x14ac:dyDescent="0.3">
      <c r="A846" s="2"/>
      <c r="C846" s="14" t="str">
        <f t="shared" si="14"/>
        <v>202212</v>
      </c>
      <c r="D846" s="3">
        <v>44907</v>
      </c>
      <c r="E846" s="21">
        <v>2880.39</v>
      </c>
      <c r="F846" s="21">
        <v>2803.54</v>
      </c>
      <c r="G846" s="21">
        <v>2944.43</v>
      </c>
      <c r="H846" s="21">
        <v>2986.27</v>
      </c>
      <c r="I846" s="21">
        <v>2719.49</v>
      </c>
      <c r="J846" s="21">
        <v>2804.04</v>
      </c>
      <c r="K846" s="21">
        <v>2671.03</v>
      </c>
      <c r="L846" s="21">
        <v>2876.89</v>
      </c>
      <c r="M846" s="21"/>
      <c r="N846" s="21">
        <v>2523.64</v>
      </c>
      <c r="O846" s="21">
        <v>2975</v>
      </c>
      <c r="P846" s="21">
        <v>2698.4</v>
      </c>
      <c r="Q846" s="21">
        <v>7373</v>
      </c>
      <c r="R846" s="20">
        <v>162.27000000000001</v>
      </c>
      <c r="S846" s="20">
        <v>148.66</v>
      </c>
      <c r="T846" s="21">
        <v>165.89</v>
      </c>
      <c r="V846" s="1">
        <v>160.47</v>
      </c>
      <c r="W846" s="1">
        <v>171.09</v>
      </c>
      <c r="X846" s="1">
        <v>170.85</v>
      </c>
      <c r="Y846" s="1">
        <v>165.38</v>
      </c>
      <c r="Z846" s="1">
        <v>165.56</v>
      </c>
      <c r="AA846" s="1">
        <v>162.85</v>
      </c>
      <c r="AB846" s="1">
        <v>170.5</v>
      </c>
      <c r="AE846" s="1">
        <v>179.16</v>
      </c>
      <c r="AF846" s="1">
        <v>173.25</v>
      </c>
      <c r="AG846" s="1">
        <v>158.52000000000001</v>
      </c>
      <c r="AK846" s="1">
        <v>10</v>
      </c>
      <c r="AS846" s="1">
        <v>3862.17</v>
      </c>
      <c r="AT846" s="1">
        <v>3122.18</v>
      </c>
      <c r="AV846" s="1">
        <v>30</v>
      </c>
      <c r="AW846" s="1">
        <v>2756</v>
      </c>
      <c r="AX846" s="1">
        <v>163.29</v>
      </c>
      <c r="BA846" s="1">
        <v>162.38</v>
      </c>
      <c r="BB846" s="1">
        <v>182.88</v>
      </c>
      <c r="BC846" s="1">
        <v>180.33</v>
      </c>
      <c r="BD846" s="1">
        <v>176.59</v>
      </c>
      <c r="BE846" s="1">
        <v>176.79</v>
      </c>
      <c r="BF846" s="1">
        <v>168.48</v>
      </c>
      <c r="BG846" s="1">
        <v>180.14</v>
      </c>
      <c r="BH846" s="1">
        <v>167.02</v>
      </c>
      <c r="BI846" s="1">
        <v>172.16</v>
      </c>
      <c r="BJ846" s="1">
        <v>179.64</v>
      </c>
      <c r="BL846" s="1">
        <v>160.4</v>
      </c>
      <c r="BN846" s="1">
        <v>159.74</v>
      </c>
    </row>
    <row r="847" spans="1:66" x14ac:dyDescent="0.3">
      <c r="A847" s="2"/>
      <c r="C847" s="14" t="str">
        <f t="shared" si="14"/>
        <v>202212</v>
      </c>
      <c r="D847" s="3">
        <v>44904</v>
      </c>
      <c r="E847" s="21">
        <v>2840.58</v>
      </c>
      <c r="F847" s="21">
        <v>2803.54</v>
      </c>
      <c r="G847" s="21">
        <v>2934.54</v>
      </c>
      <c r="H847" s="21">
        <v>2973.55</v>
      </c>
      <c r="I847" s="21">
        <v>2719.49</v>
      </c>
      <c r="J847" s="21">
        <v>2902.86</v>
      </c>
      <c r="K847" s="21">
        <v>2721</v>
      </c>
      <c r="L847" s="21">
        <v>2838.03</v>
      </c>
      <c r="M847" s="21"/>
      <c r="N847" s="21">
        <v>2532.44</v>
      </c>
      <c r="O847" s="21">
        <v>3006.67</v>
      </c>
      <c r="P847" s="21">
        <v>2693.4</v>
      </c>
      <c r="Q847" s="21">
        <v>7571.16</v>
      </c>
      <c r="R847" s="20">
        <v>159.5</v>
      </c>
      <c r="S847" s="20">
        <v>147.9</v>
      </c>
      <c r="T847" s="21">
        <v>167.38</v>
      </c>
      <c r="V847" s="1">
        <v>161.69</v>
      </c>
      <c r="W847" s="1">
        <v>171.82</v>
      </c>
      <c r="X847" s="1">
        <v>170.86</v>
      </c>
      <c r="Y847" s="1">
        <v>164.21</v>
      </c>
      <c r="Z847" s="1">
        <v>164.27</v>
      </c>
      <c r="AA847" s="1">
        <v>162.31</v>
      </c>
      <c r="AB847" s="1">
        <v>171.3</v>
      </c>
      <c r="AE847" s="1">
        <v>179.76</v>
      </c>
      <c r="AF847" s="1">
        <v>166.58</v>
      </c>
      <c r="AG847" s="1">
        <v>157.06</v>
      </c>
      <c r="AK847" s="1">
        <v>10</v>
      </c>
      <c r="AS847" s="1">
        <v>3862.17</v>
      </c>
      <c r="BA847" s="1">
        <v>161.72999999999999</v>
      </c>
      <c r="BB847" s="1">
        <v>183.45</v>
      </c>
      <c r="BC847" s="1">
        <v>176.4</v>
      </c>
      <c r="BD847" s="1">
        <v>176.9</v>
      </c>
      <c r="BE847" s="1">
        <v>182.16</v>
      </c>
      <c r="BF847" s="1">
        <v>165.45</v>
      </c>
      <c r="BG847" s="1">
        <v>180.44</v>
      </c>
      <c r="BH847" s="1">
        <v>166.38</v>
      </c>
      <c r="BI847" s="1">
        <v>171.57</v>
      </c>
      <c r="BJ847" s="1">
        <v>178.1</v>
      </c>
      <c r="BL847" s="1">
        <v>157.75</v>
      </c>
      <c r="BN847" s="1">
        <v>156.76</v>
      </c>
    </row>
    <row r="848" spans="1:66" x14ac:dyDescent="0.3">
      <c r="A848" s="2"/>
      <c r="C848" s="14" t="str">
        <f t="shared" si="14"/>
        <v>202212</v>
      </c>
      <c r="D848" s="3">
        <v>44903</v>
      </c>
      <c r="E848" s="21">
        <v>2839.33</v>
      </c>
      <c r="F848" s="21">
        <v>2803.54</v>
      </c>
      <c r="G848" s="21">
        <v>2934.54</v>
      </c>
      <c r="H848" s="21">
        <v>2942.18</v>
      </c>
      <c r="I848" s="21">
        <v>2689.82</v>
      </c>
      <c r="J848" s="21">
        <v>2888.96</v>
      </c>
      <c r="K848" s="21">
        <v>2626.21</v>
      </c>
      <c r="L848" s="21">
        <v>2762.13</v>
      </c>
      <c r="M848" s="21"/>
      <c r="N848" s="21">
        <v>2558.8000000000002</v>
      </c>
      <c r="O848" s="21">
        <v>2960</v>
      </c>
      <c r="P848" s="21">
        <v>2668.54</v>
      </c>
      <c r="Q848" s="21">
        <v>7571.16</v>
      </c>
      <c r="R848" s="20">
        <v>159.5</v>
      </c>
      <c r="S848" s="20">
        <v>147.09</v>
      </c>
      <c r="T848" s="21">
        <v>167.43</v>
      </c>
      <c r="V848" s="1">
        <v>161.36000000000001</v>
      </c>
      <c r="W848" s="1">
        <v>171.15</v>
      </c>
      <c r="X848" s="1">
        <v>170.19</v>
      </c>
      <c r="Y848" s="1">
        <v>163.44</v>
      </c>
      <c r="Z848" s="1">
        <v>163.58000000000001</v>
      </c>
      <c r="AA848" s="1">
        <v>162.49</v>
      </c>
      <c r="AB848" s="1">
        <v>170.28</v>
      </c>
      <c r="AE848" s="1">
        <v>177.81</v>
      </c>
      <c r="AF848" s="1">
        <v>167.61</v>
      </c>
      <c r="AG848" s="1">
        <v>157.01</v>
      </c>
      <c r="AK848" s="1">
        <v>10</v>
      </c>
      <c r="AS848" s="1">
        <v>3862.17</v>
      </c>
      <c r="AW848" s="1">
        <v>3600.33</v>
      </c>
      <c r="BA848" s="1">
        <v>159.86000000000001</v>
      </c>
      <c r="BB848" s="1">
        <v>183.84</v>
      </c>
      <c r="BC848" s="1">
        <v>176.21</v>
      </c>
      <c r="BD848" s="1">
        <v>175.93</v>
      </c>
      <c r="BE848" s="1">
        <v>179.67</v>
      </c>
      <c r="BF848" s="1">
        <v>165.91</v>
      </c>
      <c r="BG848" s="1">
        <v>178.58</v>
      </c>
      <c r="BH848" s="1">
        <v>166.38</v>
      </c>
      <c r="BI848" s="1">
        <v>170.97</v>
      </c>
      <c r="BJ848" s="1">
        <v>178.09</v>
      </c>
      <c r="BK848" s="1">
        <v>156.53</v>
      </c>
      <c r="BL848" s="1">
        <v>156.69999999999999</v>
      </c>
      <c r="BN848" s="1">
        <v>157.18</v>
      </c>
    </row>
    <row r="849" spans="1:66" x14ac:dyDescent="0.3">
      <c r="A849" s="2"/>
      <c r="C849" s="14" t="str">
        <f t="shared" si="14"/>
        <v>202212</v>
      </c>
      <c r="D849" s="3">
        <v>44902</v>
      </c>
      <c r="E849" s="21">
        <v>2818.23</v>
      </c>
      <c r="F849" s="21">
        <v>2761.74</v>
      </c>
      <c r="G849" s="21">
        <v>2924.65</v>
      </c>
      <c r="H849" s="21">
        <v>2920.71</v>
      </c>
      <c r="I849" s="21">
        <v>2632.46</v>
      </c>
      <c r="J849" s="21">
        <v>2783.95</v>
      </c>
      <c r="K849" s="21">
        <v>2576.4899999999998</v>
      </c>
      <c r="L849" s="21">
        <v>2809.04</v>
      </c>
      <c r="M849" s="21"/>
      <c r="N849" s="21">
        <v>2493.0500000000002</v>
      </c>
      <c r="O849" s="21">
        <v>2857.5</v>
      </c>
      <c r="P849" s="21">
        <v>2593.9499999999998</v>
      </c>
      <c r="Q849" s="21">
        <v>7402.73</v>
      </c>
      <c r="R849" s="20">
        <v>163.43</v>
      </c>
      <c r="S849" s="20">
        <v>146.58000000000001</v>
      </c>
      <c r="T849" s="21">
        <v>166.96</v>
      </c>
      <c r="V849" s="1">
        <v>161.02000000000001</v>
      </c>
      <c r="W849" s="1">
        <v>170.7</v>
      </c>
      <c r="X849" s="1">
        <v>170.25</v>
      </c>
      <c r="Y849" s="1">
        <v>162.32</v>
      </c>
      <c r="Z849" s="1">
        <v>162.96</v>
      </c>
      <c r="AA849" s="1">
        <v>161.71</v>
      </c>
      <c r="AB849" s="1">
        <v>170.28</v>
      </c>
      <c r="AE849" s="1">
        <v>177.61</v>
      </c>
      <c r="AF849" s="1">
        <v>167.21</v>
      </c>
      <c r="AG849" s="1">
        <v>158.91</v>
      </c>
      <c r="AK849" s="1">
        <v>10</v>
      </c>
      <c r="AS849" s="1">
        <v>3862.17</v>
      </c>
      <c r="AW849" s="1">
        <v>3600.33</v>
      </c>
      <c r="BA849" s="1">
        <v>159.86000000000001</v>
      </c>
      <c r="BB849" s="1">
        <v>183.05</v>
      </c>
      <c r="BC849" s="1">
        <v>178</v>
      </c>
      <c r="BD849" s="1">
        <v>175.08</v>
      </c>
      <c r="BE849" s="1">
        <v>176.54</v>
      </c>
      <c r="BF849" s="1">
        <v>170.53</v>
      </c>
      <c r="BG849" s="1">
        <v>178.38</v>
      </c>
      <c r="BH849" s="1">
        <v>166.38</v>
      </c>
      <c r="BI849" s="1">
        <v>170.97</v>
      </c>
      <c r="BJ849" s="1">
        <v>176.59</v>
      </c>
      <c r="BK849" s="1">
        <v>156.03</v>
      </c>
      <c r="BL849" s="1">
        <v>156.1</v>
      </c>
      <c r="BN849" s="1">
        <v>156.43</v>
      </c>
    </row>
    <row r="850" spans="1:66" x14ac:dyDescent="0.3">
      <c r="A850" s="2"/>
      <c r="C850" s="14" t="str">
        <f t="shared" si="14"/>
        <v>202212</v>
      </c>
      <c r="D850" s="3">
        <v>44901</v>
      </c>
      <c r="E850" s="21">
        <v>2809.6</v>
      </c>
      <c r="F850" s="21">
        <v>2716.79</v>
      </c>
      <c r="G850" s="21">
        <v>2835.68</v>
      </c>
      <c r="H850" s="21">
        <v>2924.16</v>
      </c>
      <c r="I850" s="21">
        <v>2622.57</v>
      </c>
      <c r="J850" s="21">
        <v>2863.82</v>
      </c>
      <c r="K850" s="21">
        <v>2556.58</v>
      </c>
      <c r="L850" s="21">
        <v>2673.85</v>
      </c>
      <c r="M850" s="21">
        <v>2312.23</v>
      </c>
      <c r="N850" s="21">
        <v>2499.7399999999998</v>
      </c>
      <c r="O850" s="21">
        <v>2835</v>
      </c>
      <c r="P850" s="21">
        <v>2598.9499999999998</v>
      </c>
      <c r="Q850" s="21">
        <v>7459.56</v>
      </c>
      <c r="R850" s="20">
        <v>162.44</v>
      </c>
      <c r="S850" s="20">
        <v>146.12</v>
      </c>
      <c r="T850" s="21">
        <v>165.82</v>
      </c>
      <c r="V850" s="1">
        <v>160.16999999999999</v>
      </c>
      <c r="W850" s="1">
        <v>168.96</v>
      </c>
      <c r="X850" s="1">
        <v>167.98</v>
      </c>
      <c r="Y850" s="1">
        <v>162.75</v>
      </c>
      <c r="Z850" s="1">
        <v>162.41999999999999</v>
      </c>
      <c r="AA850" s="1">
        <v>162.53</v>
      </c>
      <c r="AB850" s="1">
        <v>168.95</v>
      </c>
      <c r="AE850" s="1">
        <v>176.31</v>
      </c>
      <c r="AF850" s="1">
        <v>168.6</v>
      </c>
      <c r="AG850" s="1">
        <v>158.87</v>
      </c>
      <c r="AP850" s="1">
        <v>3678.69</v>
      </c>
      <c r="AW850" s="1">
        <v>3600.33</v>
      </c>
      <c r="BB850" s="1">
        <v>182.52</v>
      </c>
      <c r="BC850" s="1">
        <v>178.15</v>
      </c>
      <c r="BD850" s="1">
        <v>175.22</v>
      </c>
      <c r="BE850" s="1">
        <v>175</v>
      </c>
      <c r="BF850" s="1">
        <v>170.18</v>
      </c>
      <c r="BG850" s="1">
        <v>178.31</v>
      </c>
      <c r="BH850" s="1">
        <v>167.38</v>
      </c>
      <c r="BI850" s="1">
        <v>170.97</v>
      </c>
      <c r="BJ850" s="1">
        <v>176.57</v>
      </c>
      <c r="BK850" s="1">
        <v>156.54</v>
      </c>
      <c r="BL850" s="1">
        <v>156.41999999999999</v>
      </c>
      <c r="BN850" s="1">
        <v>157.78</v>
      </c>
    </row>
    <row r="851" spans="1:66" x14ac:dyDescent="0.3">
      <c r="A851" s="2"/>
      <c r="C851" s="14" t="str">
        <f t="shared" si="14"/>
        <v>202212</v>
      </c>
      <c r="D851" s="3">
        <v>44900</v>
      </c>
      <c r="E851" s="21">
        <v>2769.75</v>
      </c>
      <c r="F851" s="21">
        <v>2739.27</v>
      </c>
      <c r="G851" s="21">
        <v>2823.32</v>
      </c>
      <c r="H851" s="21">
        <v>2924.16</v>
      </c>
      <c r="I851" s="21">
        <v>2608.73</v>
      </c>
      <c r="J851" s="21">
        <v>2805.65</v>
      </c>
      <c r="K851" s="21">
        <v>2540</v>
      </c>
      <c r="L851" s="21">
        <v>2673.85</v>
      </c>
      <c r="M851" s="21">
        <v>2385.38</v>
      </c>
      <c r="N851" s="21">
        <v>2436.41</v>
      </c>
      <c r="O851" s="21">
        <v>2830</v>
      </c>
      <c r="P851" s="21">
        <v>2574.34</v>
      </c>
      <c r="Q851" s="21">
        <v>7556.34</v>
      </c>
      <c r="R851" s="20">
        <v>163.86</v>
      </c>
      <c r="S851" s="20">
        <v>145.66999999999999</v>
      </c>
      <c r="T851" s="21">
        <v>164.69</v>
      </c>
      <c r="V851" s="1">
        <v>158.65</v>
      </c>
      <c r="W851" s="1">
        <v>169.24</v>
      </c>
      <c r="X851" s="1">
        <v>167.86</v>
      </c>
      <c r="Y851" s="1">
        <v>161.65</v>
      </c>
      <c r="Z851" s="1">
        <v>161.53</v>
      </c>
      <c r="AA851" s="1">
        <v>162.28</v>
      </c>
      <c r="AB851" s="1">
        <v>167.95</v>
      </c>
      <c r="AE851" s="1">
        <v>175.41</v>
      </c>
      <c r="AF851" s="1">
        <v>166.55</v>
      </c>
      <c r="AG851" s="1">
        <v>160.41999999999999</v>
      </c>
      <c r="AP851" s="1">
        <v>3678.69</v>
      </c>
      <c r="AW851" s="1">
        <v>3600.33</v>
      </c>
      <c r="BB851" s="1">
        <v>179.34</v>
      </c>
      <c r="BC851" s="1">
        <v>175.41</v>
      </c>
      <c r="BD851" s="1">
        <v>171.75</v>
      </c>
      <c r="BE851" s="1">
        <v>174.46</v>
      </c>
      <c r="BF851" s="1">
        <v>172.52</v>
      </c>
      <c r="BG851" s="1">
        <v>177.22</v>
      </c>
      <c r="BH851" s="1">
        <v>168.59</v>
      </c>
      <c r="BI851" s="1">
        <v>169.77</v>
      </c>
      <c r="BJ851" s="1">
        <v>172.84</v>
      </c>
      <c r="BK851" s="1">
        <v>158.06</v>
      </c>
      <c r="BL851" s="1">
        <v>155.66999999999999</v>
      </c>
      <c r="BN851" s="1">
        <v>156.05000000000001</v>
      </c>
    </row>
    <row r="852" spans="1:66" x14ac:dyDescent="0.3">
      <c r="A852" s="2"/>
      <c r="C852" s="14" t="str">
        <f t="shared" si="14"/>
        <v>202212</v>
      </c>
      <c r="D852" s="3">
        <v>44897</v>
      </c>
      <c r="E852" s="21">
        <v>2738.87</v>
      </c>
      <c r="F852" s="21">
        <v>2739.27</v>
      </c>
      <c r="G852" s="21">
        <v>2810.96</v>
      </c>
      <c r="H852" s="21">
        <v>2894.5</v>
      </c>
      <c r="I852" s="21">
        <v>2608.73</v>
      </c>
      <c r="J852" s="21">
        <v>2805.95</v>
      </c>
      <c r="K852" s="21">
        <v>2508.11</v>
      </c>
      <c r="L852" s="21">
        <v>2648.19</v>
      </c>
      <c r="M852" s="21">
        <v>2386.64</v>
      </c>
      <c r="N852" s="21">
        <v>2448.52</v>
      </c>
      <c r="O852" s="21">
        <v>2906.67</v>
      </c>
      <c r="P852" s="21">
        <v>2532.64</v>
      </c>
      <c r="Q852" s="21">
        <v>7542.21</v>
      </c>
      <c r="R852" s="20">
        <v>157.78</v>
      </c>
      <c r="S852" s="20"/>
      <c r="T852" s="21">
        <v>163.31</v>
      </c>
      <c r="V852" s="1">
        <v>162.97999999999999</v>
      </c>
      <c r="W852" s="1">
        <v>168.56</v>
      </c>
      <c r="X852" s="1">
        <v>167.95</v>
      </c>
      <c r="Y852" s="1">
        <v>160.76</v>
      </c>
      <c r="Z852" s="1">
        <v>162.32</v>
      </c>
      <c r="AA852" s="1">
        <v>156.02000000000001</v>
      </c>
      <c r="AB852" s="1">
        <v>167.76</v>
      </c>
      <c r="AC852" s="1">
        <v>163.27000000000001</v>
      </c>
      <c r="AE852" s="1">
        <v>174.88</v>
      </c>
      <c r="AF852" s="1">
        <v>165.51</v>
      </c>
      <c r="AG852" s="1">
        <v>149.87</v>
      </c>
      <c r="AP852" s="1">
        <v>3678.69</v>
      </c>
      <c r="AT852" s="1">
        <v>3261.99</v>
      </c>
      <c r="AW852" s="1">
        <v>3553.93</v>
      </c>
      <c r="BA852" s="1">
        <v>162.03</v>
      </c>
      <c r="BB852" s="1">
        <v>177.86</v>
      </c>
      <c r="BC852" s="1">
        <v>173.43</v>
      </c>
      <c r="BD852" s="1">
        <v>171.53</v>
      </c>
      <c r="BE852" s="1">
        <v>174.34</v>
      </c>
      <c r="BF852" s="1">
        <v>169.01</v>
      </c>
      <c r="BG852" s="1">
        <v>177.11</v>
      </c>
      <c r="BH852" s="1">
        <v>169.97</v>
      </c>
      <c r="BI852" s="1">
        <v>169.57</v>
      </c>
      <c r="BJ852" s="1">
        <v>175.76</v>
      </c>
      <c r="BK852" s="1">
        <v>157.4</v>
      </c>
      <c r="BL852" s="1">
        <v>154.91999999999999</v>
      </c>
      <c r="BN852" s="1">
        <v>156.65</v>
      </c>
    </row>
    <row r="853" spans="1:66" x14ac:dyDescent="0.3">
      <c r="A853" s="2"/>
      <c r="C853" s="14" t="str">
        <f t="shared" si="14"/>
        <v>202212</v>
      </c>
      <c r="D853" s="3">
        <v>44896</v>
      </c>
      <c r="E853" s="21">
        <v>2675.2</v>
      </c>
      <c r="F853" s="21">
        <v>2731.85</v>
      </c>
      <c r="G853" s="21">
        <v>2823.32</v>
      </c>
      <c r="H853" s="21">
        <v>2789.22</v>
      </c>
      <c r="I853" s="21">
        <v>2600.8200000000002</v>
      </c>
      <c r="J853" s="21">
        <v>2885.87</v>
      </c>
      <c r="K853" s="21">
        <v>2508.11</v>
      </c>
      <c r="L853" s="21">
        <v>2623.8</v>
      </c>
      <c r="M853" s="21">
        <v>2389.15</v>
      </c>
      <c r="N853" s="21">
        <v>2377.09</v>
      </c>
      <c r="O853" s="21">
        <v>2906.67</v>
      </c>
      <c r="P853" s="21">
        <v>2532.64</v>
      </c>
      <c r="Q853" s="21">
        <v>7796.49</v>
      </c>
      <c r="R853" s="20"/>
      <c r="S853" s="20"/>
      <c r="T853" s="21">
        <v>164.7</v>
      </c>
      <c r="V853" s="1">
        <v>165.61</v>
      </c>
      <c r="W853" s="1">
        <v>168.5</v>
      </c>
      <c r="X853" s="1">
        <v>171.78</v>
      </c>
      <c r="Y853" s="1">
        <v>164.71</v>
      </c>
      <c r="Z853" s="1">
        <v>163.99</v>
      </c>
      <c r="AA853" s="1">
        <v>162.6</v>
      </c>
      <c r="AB853" s="1">
        <v>171.62</v>
      </c>
      <c r="AE853" s="1">
        <v>178.46</v>
      </c>
      <c r="AF853" s="1">
        <v>169.26</v>
      </c>
      <c r="AG853" s="1">
        <v>164.14</v>
      </c>
      <c r="AP853" s="1">
        <v>3678.69</v>
      </c>
      <c r="AT853" s="1">
        <v>3261.99</v>
      </c>
      <c r="AW853" s="1">
        <v>3340.51</v>
      </c>
      <c r="BA853" s="1">
        <v>163.02000000000001</v>
      </c>
      <c r="BB853" s="1">
        <v>178.71</v>
      </c>
      <c r="BC853" s="1">
        <v>177.71</v>
      </c>
      <c r="BD853" s="1">
        <v>173.52</v>
      </c>
      <c r="BG853" s="1">
        <v>180.35</v>
      </c>
      <c r="BH853" s="1">
        <v>169.97</v>
      </c>
      <c r="BI853" s="1">
        <v>174.16</v>
      </c>
      <c r="BJ853" s="1">
        <v>176.74</v>
      </c>
      <c r="BK853" s="1">
        <v>160.85</v>
      </c>
      <c r="BL853" s="1">
        <v>158.9</v>
      </c>
      <c r="BN853" s="1">
        <v>155.93</v>
      </c>
    </row>
    <row r="854" spans="1:66" x14ac:dyDescent="0.3">
      <c r="A854" s="2"/>
      <c r="C854" s="14" t="str">
        <f t="shared" si="14"/>
        <v>202211</v>
      </c>
      <c r="D854" s="3">
        <v>44895</v>
      </c>
      <c r="E854" s="21">
        <v>2703.01</v>
      </c>
      <c r="F854" s="21">
        <v>2803.54</v>
      </c>
      <c r="G854" s="21">
        <v>2835.68</v>
      </c>
      <c r="H854" s="21">
        <v>2826.35</v>
      </c>
      <c r="I854" s="21">
        <v>2636.42</v>
      </c>
      <c r="J854" s="21">
        <v>2757.5</v>
      </c>
      <c r="K854" s="21">
        <v>2535.9699999999998</v>
      </c>
      <c r="L854" s="21">
        <v>2660.84</v>
      </c>
      <c r="M854" s="21">
        <v>2389.15</v>
      </c>
      <c r="N854" s="21">
        <v>2401.0500000000002</v>
      </c>
      <c r="O854" s="21">
        <v>2910</v>
      </c>
      <c r="P854" s="21">
        <v>2559.13</v>
      </c>
      <c r="Q854" s="21">
        <v>7925.27</v>
      </c>
      <c r="R854" s="20">
        <v>161.6</v>
      </c>
      <c r="S854" s="20"/>
      <c r="T854" s="21">
        <v>169.24</v>
      </c>
      <c r="V854" s="1">
        <v>166.14</v>
      </c>
      <c r="W854" s="1">
        <v>173.05</v>
      </c>
      <c r="X854" s="1">
        <v>171.6</v>
      </c>
      <c r="Y854" s="1">
        <v>167.51</v>
      </c>
      <c r="Z854" s="1">
        <v>167.75</v>
      </c>
      <c r="AA854" s="1">
        <v>163.5</v>
      </c>
      <c r="AB854" s="1">
        <v>171.25</v>
      </c>
      <c r="AC854" s="1">
        <v>163.15</v>
      </c>
      <c r="AE854" s="1">
        <v>179.37</v>
      </c>
      <c r="AF854" s="1">
        <v>171.79</v>
      </c>
      <c r="AG854" s="1">
        <v>162.9</v>
      </c>
      <c r="AP854" s="1">
        <v>3678.69</v>
      </c>
      <c r="AT854" s="1">
        <v>3261.99</v>
      </c>
      <c r="AW854" s="1">
        <v>3340.51</v>
      </c>
      <c r="BA854" s="1">
        <v>159.78</v>
      </c>
      <c r="BB854" s="1">
        <v>182.6</v>
      </c>
      <c r="BC854" s="1">
        <v>178.32</v>
      </c>
      <c r="BD854" s="1">
        <v>175.39</v>
      </c>
      <c r="BE854" s="1">
        <v>176.12</v>
      </c>
      <c r="BF854" s="1">
        <v>169.8</v>
      </c>
      <c r="BG854" s="1">
        <v>180</v>
      </c>
      <c r="BH854" s="1">
        <v>169.97</v>
      </c>
      <c r="BI854" s="1">
        <v>174.36</v>
      </c>
      <c r="BJ854" s="1">
        <v>180.45</v>
      </c>
      <c r="BK854" s="1">
        <v>163.84</v>
      </c>
      <c r="BL854" s="1">
        <v>161.88</v>
      </c>
      <c r="BN854" s="1">
        <v>163.09</v>
      </c>
    </row>
    <row r="855" spans="1:66" x14ac:dyDescent="0.3">
      <c r="A855" s="2"/>
      <c r="C855" s="14" t="str">
        <f t="shared" si="14"/>
        <v>202211</v>
      </c>
      <c r="D855" s="3">
        <v>44894</v>
      </c>
      <c r="E855" s="21">
        <v>2783.83</v>
      </c>
      <c r="F855" s="21">
        <v>2810.47</v>
      </c>
      <c r="G855" s="21">
        <v>2825.43</v>
      </c>
      <c r="H855" s="21">
        <v>2824.83</v>
      </c>
      <c r="I855" s="21">
        <v>2636.42</v>
      </c>
      <c r="J855" s="21">
        <v>2793.93</v>
      </c>
      <c r="K855" s="21">
        <v>2549.98</v>
      </c>
      <c r="L855" s="21">
        <v>2633.37</v>
      </c>
      <c r="M855" s="21">
        <v>2389.15</v>
      </c>
      <c r="N855" s="21">
        <v>2436.96</v>
      </c>
      <c r="O855" s="21">
        <v>2910</v>
      </c>
      <c r="P855" s="21">
        <v>2574.35</v>
      </c>
      <c r="Q855" s="21">
        <v>7987.9</v>
      </c>
      <c r="R855" s="20">
        <v>161.6</v>
      </c>
      <c r="S855" s="20"/>
      <c r="T855" s="21">
        <v>169.84</v>
      </c>
      <c r="V855" s="1">
        <v>164.71</v>
      </c>
      <c r="W855" s="1">
        <v>173.75</v>
      </c>
      <c r="X855" s="1">
        <v>171.44</v>
      </c>
      <c r="Y855" s="1">
        <v>168.34</v>
      </c>
      <c r="Z855" s="1">
        <v>169.08</v>
      </c>
      <c r="AA855" s="1">
        <v>164.34</v>
      </c>
      <c r="AB855" s="1">
        <v>171.15</v>
      </c>
      <c r="AC855" s="1">
        <v>162.88999999999999</v>
      </c>
      <c r="AE855" s="1">
        <v>179.92</v>
      </c>
      <c r="AF855" s="1">
        <v>172.67</v>
      </c>
      <c r="AG855" s="1">
        <v>164.22</v>
      </c>
      <c r="AT855" s="1">
        <v>3261.99</v>
      </c>
      <c r="AW855" s="1">
        <v>3340.51</v>
      </c>
      <c r="AX855" s="1">
        <v>166.68</v>
      </c>
      <c r="BA855" s="1">
        <v>159.97999999999999</v>
      </c>
      <c r="BB855" s="1">
        <v>184.15</v>
      </c>
      <c r="BC855" s="1">
        <v>178.02</v>
      </c>
      <c r="BD855" s="1">
        <v>178.7</v>
      </c>
      <c r="BE855" s="1">
        <v>176.3</v>
      </c>
      <c r="BF855" s="1">
        <v>170.52</v>
      </c>
      <c r="BG855" s="1">
        <v>180.37</v>
      </c>
      <c r="BH855" s="1">
        <v>167.84</v>
      </c>
      <c r="BI855" s="1">
        <v>174.36</v>
      </c>
      <c r="BJ855" s="1">
        <v>180.43</v>
      </c>
      <c r="BK855" s="1">
        <v>162.22</v>
      </c>
      <c r="BL855" s="1">
        <v>162.47999999999999</v>
      </c>
      <c r="BN855" s="1">
        <v>163.68</v>
      </c>
    </row>
    <row r="856" spans="1:66" x14ac:dyDescent="0.3">
      <c r="A856" s="2"/>
      <c r="C856" s="14" t="str">
        <f t="shared" si="14"/>
        <v>202211</v>
      </c>
      <c r="D856" s="3">
        <v>44893</v>
      </c>
      <c r="E856" s="21">
        <v>2819.5</v>
      </c>
      <c r="F856" s="21">
        <v>2844.75</v>
      </c>
      <c r="G856" s="21">
        <v>2845.21</v>
      </c>
      <c r="H856" s="21">
        <v>2897.82</v>
      </c>
      <c r="I856" s="21">
        <v>2636.42</v>
      </c>
      <c r="J856" s="21">
        <v>2809.71</v>
      </c>
      <c r="K856" s="21">
        <v>2549.98</v>
      </c>
      <c r="L856" s="21">
        <v>2647.28</v>
      </c>
      <c r="M856" s="21">
        <v>2428.44</v>
      </c>
      <c r="N856" s="21">
        <v>2487.16</v>
      </c>
      <c r="O856" s="21">
        <v>2916.67</v>
      </c>
      <c r="P856" s="21">
        <v>2586.83</v>
      </c>
      <c r="Q856" s="21">
        <v>7987.9</v>
      </c>
      <c r="R856" s="20">
        <v>161.6</v>
      </c>
      <c r="S856" s="20"/>
      <c r="T856" s="21">
        <v>170.16</v>
      </c>
      <c r="V856" s="1">
        <v>163.86</v>
      </c>
      <c r="W856" s="1">
        <v>173.52</v>
      </c>
      <c r="X856" s="1">
        <v>171.52</v>
      </c>
      <c r="Y856" s="1">
        <v>167.64</v>
      </c>
      <c r="Z856" s="1">
        <v>168</v>
      </c>
      <c r="AA856" s="1">
        <v>164.18</v>
      </c>
      <c r="AB856" s="1">
        <v>171.49</v>
      </c>
      <c r="AC856" s="1">
        <v>162.38999999999999</v>
      </c>
      <c r="AE856" s="1">
        <v>179.61</v>
      </c>
      <c r="AF856" s="1">
        <v>172.1</v>
      </c>
      <c r="AG856" s="1">
        <v>164.1</v>
      </c>
      <c r="AT856" s="1">
        <v>3261.99</v>
      </c>
      <c r="AW856" s="1">
        <v>3340.51</v>
      </c>
      <c r="AX856" s="1">
        <v>166.9</v>
      </c>
      <c r="BA856" s="1">
        <v>160.13</v>
      </c>
      <c r="BB856" s="1">
        <v>184.67</v>
      </c>
      <c r="BC856" s="1">
        <v>180.1</v>
      </c>
      <c r="BD856" s="1">
        <v>178.04</v>
      </c>
      <c r="BE856" s="1">
        <v>174.13</v>
      </c>
      <c r="BF856" s="1">
        <v>170.52</v>
      </c>
      <c r="BG856" s="1">
        <v>180.1</v>
      </c>
      <c r="BH856" s="1">
        <v>167.84</v>
      </c>
      <c r="BI856" s="1">
        <v>174.36</v>
      </c>
      <c r="BJ856" s="1">
        <v>180.42</v>
      </c>
      <c r="BK856" s="1">
        <v>165.17</v>
      </c>
      <c r="BL856" s="1">
        <v>162.88</v>
      </c>
      <c r="BN856" s="1">
        <v>163.68</v>
      </c>
    </row>
    <row r="857" spans="1:66" x14ac:dyDescent="0.3">
      <c r="A857" s="2"/>
      <c r="C857" s="14" t="str">
        <f t="shared" si="14"/>
        <v>202211</v>
      </c>
      <c r="D857" s="3">
        <v>44890</v>
      </c>
      <c r="E857" s="21">
        <v>2760.42</v>
      </c>
      <c r="F857" s="21">
        <v>2773.88</v>
      </c>
      <c r="G857" s="21">
        <v>2797.53</v>
      </c>
      <c r="H857" s="21">
        <v>2892.87</v>
      </c>
      <c r="I857" s="21">
        <v>2636.42</v>
      </c>
      <c r="J857" s="21">
        <v>2826.03</v>
      </c>
      <c r="K857" s="21">
        <v>2548.3200000000002</v>
      </c>
      <c r="L857" s="21">
        <v>2665.17</v>
      </c>
      <c r="M857" s="21">
        <v>2428.44</v>
      </c>
      <c r="N857" s="21">
        <v>2483.25</v>
      </c>
      <c r="O857" s="21">
        <v>2916.67</v>
      </c>
      <c r="P857" s="21">
        <v>2586.83</v>
      </c>
      <c r="Q857" s="21">
        <v>7857.17</v>
      </c>
      <c r="R857" s="20">
        <v>160.6</v>
      </c>
      <c r="S857" s="20">
        <v>147.9</v>
      </c>
      <c r="T857" s="21">
        <v>170.03</v>
      </c>
      <c r="V857" s="1">
        <v>163.71</v>
      </c>
      <c r="W857" s="1">
        <v>173.17</v>
      </c>
      <c r="X857" s="1">
        <v>171.02</v>
      </c>
      <c r="Y857" s="1">
        <v>167.12</v>
      </c>
      <c r="Z857" s="1">
        <v>167</v>
      </c>
      <c r="AA857" s="1">
        <v>163.91</v>
      </c>
      <c r="AB857" s="1">
        <v>171.37</v>
      </c>
      <c r="AC857" s="1">
        <v>162.38999999999999</v>
      </c>
      <c r="AE857" s="1">
        <v>179.73</v>
      </c>
      <c r="AF857" s="1">
        <v>171.76</v>
      </c>
      <c r="AG857" s="1">
        <v>167.04</v>
      </c>
      <c r="AW857" s="1">
        <v>3266.28</v>
      </c>
      <c r="AX857" s="1">
        <v>166.17</v>
      </c>
      <c r="BA857" s="1">
        <v>160.15</v>
      </c>
      <c r="BB857" s="1">
        <v>185.29</v>
      </c>
      <c r="BC857" s="1">
        <v>179.37</v>
      </c>
      <c r="BD857" s="1">
        <v>178.12</v>
      </c>
      <c r="BE857" s="1">
        <v>174.13</v>
      </c>
      <c r="BF857" s="1">
        <v>169.53</v>
      </c>
      <c r="BG857" s="1">
        <v>180.45</v>
      </c>
      <c r="BH857" s="1">
        <v>167.84</v>
      </c>
      <c r="BI857" s="1">
        <v>174.36</v>
      </c>
      <c r="BJ857" s="1">
        <v>181.11</v>
      </c>
      <c r="BK857" s="1">
        <v>164.83</v>
      </c>
      <c r="BL857" s="1">
        <v>163.47999999999999</v>
      </c>
      <c r="BN857" s="1">
        <v>161.9</v>
      </c>
    </row>
    <row r="858" spans="1:66" x14ac:dyDescent="0.3">
      <c r="A858" s="2"/>
      <c r="C858" s="14" t="str">
        <f t="shared" si="14"/>
        <v>202211</v>
      </c>
      <c r="D858" s="3">
        <v>44889</v>
      </c>
      <c r="E858" s="21">
        <v>2776.02</v>
      </c>
      <c r="F858" s="21">
        <v>2770.73</v>
      </c>
      <c r="G858" s="21">
        <v>2795.76</v>
      </c>
      <c r="H858" s="21">
        <v>2910.58</v>
      </c>
      <c r="I858" s="21">
        <v>2674.99</v>
      </c>
      <c r="J858" s="21">
        <v>2826.03</v>
      </c>
      <c r="K858" s="21">
        <v>2548.3200000000002</v>
      </c>
      <c r="L858" s="21">
        <v>2665.17</v>
      </c>
      <c r="M858" s="21">
        <v>2428.44</v>
      </c>
      <c r="N858" s="21">
        <v>2533.66</v>
      </c>
      <c r="O858" s="21">
        <v>2916.67</v>
      </c>
      <c r="P858" s="21">
        <v>2599.3000000000002</v>
      </c>
      <c r="Q858" s="21">
        <v>7846.36</v>
      </c>
      <c r="R858" s="20">
        <v>161.27000000000001</v>
      </c>
      <c r="S858" s="20">
        <v>147.76</v>
      </c>
      <c r="T858" s="21">
        <v>170.89</v>
      </c>
      <c r="V858" s="1">
        <v>164.99</v>
      </c>
      <c r="W858" s="1">
        <v>173.45</v>
      </c>
      <c r="X858" s="1">
        <v>170.77</v>
      </c>
      <c r="Y858" s="1">
        <v>167.64</v>
      </c>
      <c r="Z858" s="1">
        <v>167.65</v>
      </c>
      <c r="AA858" s="1">
        <v>163.88</v>
      </c>
      <c r="AB858" s="1">
        <v>170.82</v>
      </c>
      <c r="AC858" s="1">
        <v>162.38999999999999</v>
      </c>
      <c r="AE858" s="1">
        <v>179.28</v>
      </c>
      <c r="AF858" s="1">
        <v>172.25</v>
      </c>
      <c r="AG858" s="1">
        <v>161.62</v>
      </c>
      <c r="AX858" s="1">
        <v>165.24</v>
      </c>
      <c r="BA858" s="1">
        <v>158.05000000000001</v>
      </c>
      <c r="BB858" s="1">
        <v>184.45</v>
      </c>
      <c r="BC858" s="1">
        <v>177.23</v>
      </c>
      <c r="BD858" s="1">
        <v>178.58</v>
      </c>
      <c r="BE858" s="1">
        <v>174.13</v>
      </c>
      <c r="BF858" s="1">
        <v>169.42</v>
      </c>
      <c r="BG858" s="1">
        <v>180.35</v>
      </c>
      <c r="BH858" s="1">
        <v>167.98</v>
      </c>
      <c r="BI858" s="1">
        <v>174.36</v>
      </c>
      <c r="BJ858" s="1">
        <v>181.09</v>
      </c>
      <c r="BK858" s="1">
        <v>164.83</v>
      </c>
      <c r="BL858" s="1">
        <v>162.51</v>
      </c>
      <c r="BN858" s="1">
        <v>160.08000000000001</v>
      </c>
    </row>
    <row r="859" spans="1:66" x14ac:dyDescent="0.3">
      <c r="A859" s="2"/>
      <c r="C859" s="14" t="str">
        <f t="shared" si="14"/>
        <v>202211</v>
      </c>
      <c r="D859" s="3">
        <v>44888</v>
      </c>
      <c r="E859" s="21">
        <v>2667.71</v>
      </c>
      <c r="F859" s="21">
        <v>2770.73</v>
      </c>
      <c r="G859" s="21">
        <v>2795.76</v>
      </c>
      <c r="H859" s="21">
        <v>2910.58</v>
      </c>
      <c r="I859" s="21">
        <v>2674.99</v>
      </c>
      <c r="J859" s="21">
        <v>2779.06</v>
      </c>
      <c r="K859" s="21">
        <v>2548.3200000000002</v>
      </c>
      <c r="L859" s="21">
        <v>2673.12</v>
      </c>
      <c r="M859" s="21">
        <v>2428.44</v>
      </c>
      <c r="N859" s="21">
        <v>2490.2800000000002</v>
      </c>
      <c r="O859" s="21">
        <v>2916.67</v>
      </c>
      <c r="P859" s="21">
        <v>2586.83</v>
      </c>
      <c r="Q859" s="21">
        <v>7824.21</v>
      </c>
      <c r="R859" s="20">
        <v>161.27000000000001</v>
      </c>
      <c r="S859" s="20">
        <v>147.35</v>
      </c>
      <c r="T859" s="21">
        <v>170.83</v>
      </c>
      <c r="V859" s="1">
        <v>165.19</v>
      </c>
      <c r="W859" s="1">
        <v>173.7</v>
      </c>
      <c r="X859" s="1">
        <v>170.77</v>
      </c>
      <c r="Y859" s="1">
        <v>167.55</v>
      </c>
      <c r="Z859" s="1">
        <v>167.75</v>
      </c>
      <c r="AA859" s="1">
        <v>163.88</v>
      </c>
      <c r="AB859" s="1">
        <v>170.5</v>
      </c>
      <c r="AC859" s="1">
        <v>162.38999999999999</v>
      </c>
      <c r="AE859" s="1">
        <v>178.39</v>
      </c>
      <c r="AF859" s="1">
        <v>171.94</v>
      </c>
      <c r="AG859" s="1">
        <v>167</v>
      </c>
      <c r="AX859" s="1">
        <v>166.66</v>
      </c>
      <c r="BA859" s="1">
        <v>160.27000000000001</v>
      </c>
      <c r="BB859" s="1">
        <v>184.58</v>
      </c>
      <c r="BC859" s="1">
        <v>178.37</v>
      </c>
      <c r="BD859" s="1">
        <v>178.75</v>
      </c>
      <c r="BE859" s="1">
        <v>174.13</v>
      </c>
      <c r="BF859" s="1">
        <v>169.53</v>
      </c>
      <c r="BG859" s="1">
        <v>180.37</v>
      </c>
      <c r="BH859" s="1">
        <v>167.98</v>
      </c>
      <c r="BI859" s="1">
        <v>174.96</v>
      </c>
      <c r="BJ859" s="1">
        <v>181.08</v>
      </c>
      <c r="BK859" s="1">
        <v>164.83</v>
      </c>
      <c r="BL859" s="1">
        <v>162.85</v>
      </c>
      <c r="BN859" s="1">
        <v>160.9</v>
      </c>
    </row>
    <row r="860" spans="1:66" x14ac:dyDescent="0.3">
      <c r="A860" s="2"/>
      <c r="C860" s="14" t="str">
        <f t="shared" si="14"/>
        <v>202211</v>
      </c>
      <c r="D860" s="3">
        <v>44887</v>
      </c>
      <c r="E860" s="21">
        <v>2676.35</v>
      </c>
      <c r="F860" s="21">
        <v>2815.91</v>
      </c>
      <c r="G860" s="21">
        <v>2805.65</v>
      </c>
      <c r="H860" s="21">
        <v>2829.77</v>
      </c>
      <c r="I860" s="21">
        <v>2670.04</v>
      </c>
      <c r="J860" s="21">
        <v>2765.9</v>
      </c>
      <c r="K860" s="21">
        <v>2559.98</v>
      </c>
      <c r="L860" s="21">
        <v>2631.02</v>
      </c>
      <c r="M860" s="21">
        <v>2428.44</v>
      </c>
      <c r="N860" s="21">
        <v>2445.84</v>
      </c>
      <c r="O860" s="21">
        <v>2916.67</v>
      </c>
      <c r="P860" s="21">
        <v>2600.38</v>
      </c>
      <c r="Q860" s="21">
        <v>7922.54</v>
      </c>
      <c r="R860" s="20">
        <v>159.75</v>
      </c>
      <c r="S860" s="20">
        <v>146.76</v>
      </c>
      <c r="T860" s="21">
        <v>170.21</v>
      </c>
      <c r="V860" s="1">
        <v>163.57</v>
      </c>
      <c r="W860" s="1">
        <v>172.97</v>
      </c>
      <c r="X860" s="1">
        <v>170.85</v>
      </c>
      <c r="Y860" s="1">
        <v>166.32</v>
      </c>
      <c r="Z860" s="1">
        <v>166.36</v>
      </c>
      <c r="AA860" s="1">
        <v>163.1</v>
      </c>
      <c r="AB860" s="1">
        <v>170.45</v>
      </c>
      <c r="AE860" s="1">
        <v>176.55</v>
      </c>
      <c r="AF860" s="1">
        <v>172.03</v>
      </c>
      <c r="AG860" s="1">
        <v>158.15</v>
      </c>
      <c r="AX860" s="1">
        <v>166.98</v>
      </c>
      <c r="BA860" s="1">
        <v>160.41999999999999</v>
      </c>
      <c r="BB860" s="1">
        <v>184.21</v>
      </c>
      <c r="BC860" s="1">
        <v>178.53</v>
      </c>
      <c r="BD860" s="1">
        <v>179.34</v>
      </c>
      <c r="BE860" s="1">
        <v>172.14</v>
      </c>
      <c r="BF860" s="1">
        <v>167.92</v>
      </c>
      <c r="BG860" s="1">
        <v>178.54</v>
      </c>
      <c r="BH860" s="1">
        <v>170.17</v>
      </c>
      <c r="BI860" s="1">
        <v>174.96</v>
      </c>
      <c r="BJ860" s="1">
        <v>181.06</v>
      </c>
      <c r="BK860" s="1">
        <v>163.71</v>
      </c>
      <c r="BL860" s="1">
        <v>161.88</v>
      </c>
      <c r="BN860" s="1">
        <v>160.4</v>
      </c>
    </row>
    <row r="861" spans="1:66" x14ac:dyDescent="0.3">
      <c r="A861" s="2"/>
      <c r="C861" s="14" t="str">
        <f t="shared" si="14"/>
        <v>202211</v>
      </c>
      <c r="D861" s="3">
        <v>44886</v>
      </c>
      <c r="E861" s="21">
        <v>2680.23</v>
      </c>
      <c r="F861" s="21">
        <v>2782.94</v>
      </c>
      <c r="G861" s="21">
        <v>2785.87</v>
      </c>
      <c r="H861" s="21">
        <v>2901.37</v>
      </c>
      <c r="I861" s="21">
        <v>2670.04</v>
      </c>
      <c r="J861" s="21">
        <v>2765.9</v>
      </c>
      <c r="K861" s="21">
        <v>2559.98</v>
      </c>
      <c r="L861" s="21">
        <v>2633.51</v>
      </c>
      <c r="M861" s="21">
        <v>2455.2199999999998</v>
      </c>
      <c r="N861" s="21">
        <v>2436.5500000000002</v>
      </c>
      <c r="O861" s="21">
        <v>2916.67</v>
      </c>
      <c r="P861" s="21">
        <v>2609.31</v>
      </c>
      <c r="Q861" s="21">
        <v>7857.69</v>
      </c>
      <c r="R861" s="20">
        <v>160.41999999999999</v>
      </c>
      <c r="S861" s="20">
        <v>146.76</v>
      </c>
      <c r="T861" s="21">
        <v>169.43</v>
      </c>
      <c r="V861" s="1">
        <v>166.59</v>
      </c>
      <c r="W861" s="1">
        <v>173.24</v>
      </c>
      <c r="X861" s="1">
        <v>170.53</v>
      </c>
      <c r="Y861" s="1">
        <v>167.51</v>
      </c>
      <c r="Z861" s="1">
        <v>166.42</v>
      </c>
      <c r="AA861" s="1">
        <v>163.06</v>
      </c>
      <c r="AB861" s="1">
        <v>170.71</v>
      </c>
      <c r="AE861" s="1">
        <v>176.53</v>
      </c>
      <c r="AF861" s="1">
        <v>172.56</v>
      </c>
      <c r="AG861" s="1">
        <v>157.88999999999999</v>
      </c>
      <c r="AX861" s="1">
        <v>168.32</v>
      </c>
      <c r="BA861" s="1">
        <v>160.59</v>
      </c>
      <c r="BB861" s="1">
        <v>183.04</v>
      </c>
      <c r="BC861" s="1">
        <v>178.67</v>
      </c>
      <c r="BD861" s="1">
        <v>179.8</v>
      </c>
      <c r="BE861" s="1">
        <v>166.58</v>
      </c>
      <c r="BF861" s="1">
        <v>168.03</v>
      </c>
      <c r="BG861" s="1">
        <v>178.28</v>
      </c>
      <c r="BH861" s="1">
        <v>170.17</v>
      </c>
      <c r="BI861" s="1">
        <v>174.96</v>
      </c>
      <c r="BJ861" s="1">
        <v>181.04</v>
      </c>
      <c r="BK861" s="1">
        <v>163.38</v>
      </c>
      <c r="BL861" s="1">
        <v>161.69</v>
      </c>
      <c r="BN861" s="1">
        <v>159.91</v>
      </c>
    </row>
    <row r="862" spans="1:66" x14ac:dyDescent="0.3">
      <c r="A862" s="2"/>
      <c r="C862" s="14" t="str">
        <f t="shared" si="14"/>
        <v>202211</v>
      </c>
      <c r="D862" s="3">
        <v>44883</v>
      </c>
      <c r="E862" s="21">
        <v>2682.71</v>
      </c>
      <c r="F862" s="21">
        <v>2782.94</v>
      </c>
      <c r="G862" s="21">
        <v>2786.24</v>
      </c>
      <c r="H862" s="21">
        <v>2879.26</v>
      </c>
      <c r="I862" s="21">
        <v>2679.93</v>
      </c>
      <c r="J862" s="21">
        <v>2814.9</v>
      </c>
      <c r="K862" s="21">
        <v>2549.98</v>
      </c>
      <c r="L862" s="21">
        <v>2607.89</v>
      </c>
      <c r="M862" s="21">
        <v>2497.61</v>
      </c>
      <c r="N862" s="21">
        <v>2473.46</v>
      </c>
      <c r="O862" s="21">
        <v>2916.67</v>
      </c>
      <c r="P862" s="21">
        <v>2594.31</v>
      </c>
      <c r="Q862" s="21">
        <v>7848.79</v>
      </c>
      <c r="R862" s="20">
        <v>162.6</v>
      </c>
      <c r="S862" s="20">
        <v>147.63</v>
      </c>
      <c r="T862" s="21">
        <v>170.9</v>
      </c>
      <c r="V862" s="1">
        <v>166.42</v>
      </c>
      <c r="W862" s="1">
        <v>174.33</v>
      </c>
      <c r="X862" s="1">
        <v>172.52</v>
      </c>
      <c r="Y862" s="1">
        <v>169.02</v>
      </c>
      <c r="Z862" s="1">
        <v>168.74</v>
      </c>
      <c r="AA862" s="1">
        <v>164.8</v>
      </c>
      <c r="AB862" s="1">
        <v>172.24</v>
      </c>
      <c r="AE862" s="1">
        <v>177.84</v>
      </c>
      <c r="AF862" s="1">
        <v>174.42</v>
      </c>
      <c r="AG862" s="1">
        <v>160.18</v>
      </c>
      <c r="AX862" s="1">
        <v>168.32</v>
      </c>
      <c r="BA862" s="1">
        <v>161.13999999999999</v>
      </c>
      <c r="BB862" s="1">
        <v>183.07</v>
      </c>
      <c r="BC862" s="1">
        <v>180.17</v>
      </c>
      <c r="BD862" s="1">
        <v>180.56</v>
      </c>
      <c r="BE862" s="1">
        <v>173.84</v>
      </c>
      <c r="BF862" s="1">
        <v>171.02</v>
      </c>
      <c r="BG862" s="1">
        <v>178.97</v>
      </c>
      <c r="BH862" s="1">
        <v>171.03</v>
      </c>
      <c r="BI862" s="1">
        <v>174.96</v>
      </c>
      <c r="BJ862" s="1">
        <v>180.99</v>
      </c>
      <c r="BK862" s="1">
        <v>165.93</v>
      </c>
      <c r="BL862" s="1">
        <v>163.28</v>
      </c>
      <c r="BN862" s="1">
        <v>163.38</v>
      </c>
    </row>
    <row r="863" spans="1:66" x14ac:dyDescent="0.3">
      <c r="A863" s="2"/>
      <c r="C863" s="14" t="str">
        <f t="shared" si="14"/>
        <v>202211</v>
      </c>
      <c r="D863" s="3">
        <v>44882</v>
      </c>
      <c r="E863" s="21">
        <v>2642.43</v>
      </c>
      <c r="F863" s="21">
        <v>2778.82</v>
      </c>
      <c r="G863" s="21"/>
      <c r="H863" s="21"/>
      <c r="I863" s="21">
        <v>2679.93</v>
      </c>
      <c r="J863" s="21">
        <v>2779.71</v>
      </c>
      <c r="K863" s="21"/>
      <c r="L863" s="21">
        <v>2597.9499999999998</v>
      </c>
      <c r="M863" s="21"/>
      <c r="N863" s="21">
        <v>2410.23</v>
      </c>
      <c r="O863" s="21"/>
      <c r="P863" s="21"/>
      <c r="Q863" s="21">
        <v>7890.79</v>
      </c>
      <c r="R863" s="20">
        <v>161.69999999999999</v>
      </c>
      <c r="S863" s="20"/>
      <c r="T863" s="21">
        <v>173.19</v>
      </c>
      <c r="V863" s="1">
        <v>164.52</v>
      </c>
      <c r="X863" s="1">
        <v>173.47</v>
      </c>
      <c r="Y863" s="1">
        <v>168.86</v>
      </c>
      <c r="Z863" s="1">
        <v>169.45</v>
      </c>
      <c r="AA863" s="1">
        <v>164.68</v>
      </c>
      <c r="AB863" s="1">
        <v>173.18</v>
      </c>
      <c r="AE863" s="1">
        <v>181.26</v>
      </c>
      <c r="AF863" s="1">
        <v>174.09</v>
      </c>
      <c r="BB863" s="1">
        <v>186.58</v>
      </c>
      <c r="BC863" s="1">
        <v>182.42</v>
      </c>
      <c r="BD863" s="1">
        <v>179.34</v>
      </c>
      <c r="BG863" s="1">
        <v>182.26</v>
      </c>
      <c r="BH863" s="1">
        <v>172.38</v>
      </c>
    </row>
    <row r="864" spans="1:66" x14ac:dyDescent="0.3">
      <c r="A864" s="2"/>
      <c r="C864" s="14" t="str">
        <f t="shared" si="14"/>
        <v>202211</v>
      </c>
      <c r="D864" s="3">
        <v>44881</v>
      </c>
      <c r="E864" s="21">
        <v>2657.6</v>
      </c>
      <c r="F864" s="21">
        <v>2804.89</v>
      </c>
      <c r="G864" s="21">
        <v>2801.9</v>
      </c>
      <c r="H864" s="21">
        <v>2846.11</v>
      </c>
      <c r="I864" s="21">
        <v>2687.84</v>
      </c>
      <c r="J864" s="21">
        <v>2807.32</v>
      </c>
      <c r="K864" s="21">
        <v>2558.2800000000002</v>
      </c>
      <c r="L864" s="21">
        <v>2597.9499999999998</v>
      </c>
      <c r="M864" s="21">
        <v>2511.3000000000002</v>
      </c>
      <c r="N864" s="21">
        <v>2411.7800000000002</v>
      </c>
      <c r="O864" s="21">
        <v>2916.67</v>
      </c>
      <c r="P864" s="21">
        <v>2594.31</v>
      </c>
      <c r="Q864" s="21">
        <v>7883.75</v>
      </c>
      <c r="R864" s="20">
        <v>160.27000000000001</v>
      </c>
      <c r="S864" s="20">
        <v>149.09</v>
      </c>
      <c r="T864" s="21">
        <v>172.68</v>
      </c>
      <c r="V864" s="1">
        <v>165.85</v>
      </c>
      <c r="W864" s="1">
        <v>174.44</v>
      </c>
      <c r="X864" s="1">
        <v>173.6</v>
      </c>
      <c r="Y864" s="1">
        <v>170.31</v>
      </c>
      <c r="Z864" s="1">
        <v>170.31</v>
      </c>
      <c r="AA864" s="1">
        <v>163.95</v>
      </c>
      <c r="AB864" s="1">
        <v>172.94</v>
      </c>
      <c r="AE864" s="1">
        <v>180.99</v>
      </c>
      <c r="AF864" s="1">
        <v>174.51</v>
      </c>
      <c r="AG864" s="1">
        <v>160.31</v>
      </c>
      <c r="AS864" s="1">
        <v>3235.95</v>
      </c>
      <c r="AX864" s="1">
        <v>168.26</v>
      </c>
      <c r="BA864" s="1">
        <v>161.69999999999999</v>
      </c>
      <c r="BB864" s="1">
        <v>187.61</v>
      </c>
      <c r="BC864" s="1">
        <v>181.7</v>
      </c>
      <c r="BD864" s="1">
        <v>182.23</v>
      </c>
      <c r="BE864" s="1">
        <v>171.97</v>
      </c>
      <c r="BF864" s="1">
        <v>170.24</v>
      </c>
      <c r="BG864" s="1">
        <v>181.94</v>
      </c>
      <c r="BH864" s="1">
        <v>171.63</v>
      </c>
      <c r="BI864" s="1">
        <v>176.55</v>
      </c>
      <c r="BJ864" s="1">
        <v>183.19</v>
      </c>
      <c r="BK864" s="1">
        <v>168.82</v>
      </c>
      <c r="BL864" s="1">
        <v>166.13</v>
      </c>
      <c r="BN864" s="1">
        <v>166.36</v>
      </c>
    </row>
    <row r="865" spans="1:66" x14ac:dyDescent="0.3">
      <c r="A865" s="2"/>
      <c r="C865" s="14" t="str">
        <f t="shared" si="14"/>
        <v>202211</v>
      </c>
      <c r="D865" s="3">
        <v>44879</v>
      </c>
      <c r="E865" s="21">
        <v>2664.67</v>
      </c>
      <c r="F865" s="21">
        <v>2840.85</v>
      </c>
      <c r="G865" s="21">
        <v>2851.34</v>
      </c>
      <c r="H865" s="21">
        <v>2998.09</v>
      </c>
      <c r="I865" s="21">
        <v>2679.93</v>
      </c>
      <c r="J865" s="21">
        <v>2817.34</v>
      </c>
      <c r="K865" s="21">
        <v>2563.2199999999998</v>
      </c>
      <c r="L865" s="21">
        <v>2599.7600000000002</v>
      </c>
      <c r="M865" s="21">
        <v>2511.3000000000002</v>
      </c>
      <c r="N865" s="21">
        <v>2427.7399999999998</v>
      </c>
      <c r="O865" s="21">
        <v>2920</v>
      </c>
      <c r="P865" s="21">
        <v>2614.17</v>
      </c>
      <c r="Q865" s="21">
        <v>7883.75</v>
      </c>
      <c r="R865" s="20">
        <v>162.93</v>
      </c>
      <c r="S865" s="20">
        <v>149.76</v>
      </c>
      <c r="T865" s="21">
        <v>173.9</v>
      </c>
      <c r="V865" s="1">
        <v>165.85</v>
      </c>
      <c r="W865" s="1">
        <v>175.53</v>
      </c>
      <c r="X865" s="1">
        <v>174.58</v>
      </c>
      <c r="Y865" s="1">
        <v>170.89</v>
      </c>
      <c r="Z865" s="1">
        <v>171.48</v>
      </c>
      <c r="AA865" s="1">
        <v>164.99</v>
      </c>
      <c r="AB865" s="1">
        <v>173.7</v>
      </c>
      <c r="AE865" s="1">
        <v>181.41</v>
      </c>
      <c r="AF865" s="1">
        <v>174.83</v>
      </c>
      <c r="AG865" s="1">
        <v>159.19</v>
      </c>
      <c r="AS865" s="1">
        <v>3235.95</v>
      </c>
      <c r="AV865" s="1">
        <v>30</v>
      </c>
      <c r="AW865" s="1">
        <v>3488</v>
      </c>
      <c r="AX865" s="1">
        <v>168.64</v>
      </c>
      <c r="BA865" s="1">
        <v>163.30000000000001</v>
      </c>
      <c r="BB865" s="1">
        <v>188.22</v>
      </c>
      <c r="BC865" s="1">
        <v>183.06</v>
      </c>
      <c r="BD865" s="1">
        <v>181.84</v>
      </c>
      <c r="BE865" s="1">
        <v>175.7</v>
      </c>
      <c r="BF865" s="1">
        <v>175.21</v>
      </c>
      <c r="BG865" s="1">
        <v>181.15</v>
      </c>
      <c r="BH865" s="1">
        <v>171.63</v>
      </c>
      <c r="BI865" s="1">
        <v>176.55</v>
      </c>
      <c r="BJ865" s="1">
        <v>183.16</v>
      </c>
      <c r="BK865" s="1">
        <v>166.76</v>
      </c>
      <c r="BL865" s="1">
        <v>167.38</v>
      </c>
      <c r="BN865" s="1">
        <v>167.12</v>
      </c>
    </row>
    <row r="866" spans="1:66" x14ac:dyDescent="0.3">
      <c r="A866" s="2"/>
      <c r="C866" s="14" t="str">
        <f t="shared" si="14"/>
        <v>202211</v>
      </c>
      <c r="D866" s="3">
        <v>44876</v>
      </c>
      <c r="E866" s="21">
        <v>2667.5</v>
      </c>
      <c r="F866" s="21">
        <v>2840.85</v>
      </c>
      <c r="G866" s="21">
        <v>2834.61</v>
      </c>
      <c r="H866" s="21">
        <v>2902.63</v>
      </c>
      <c r="I866" s="21">
        <v>2683.89</v>
      </c>
      <c r="J866" s="21">
        <v>2775.07</v>
      </c>
      <c r="K866" s="21">
        <v>2566.5500000000002</v>
      </c>
      <c r="L866" s="21">
        <v>2597.77</v>
      </c>
      <c r="M866" s="21">
        <v>2502.4299999999998</v>
      </c>
      <c r="N866" s="21">
        <v>2422.73</v>
      </c>
      <c r="O866" s="21">
        <v>2920</v>
      </c>
      <c r="P866" s="21">
        <v>2619.17</v>
      </c>
      <c r="Q866" s="21">
        <v>7954.79</v>
      </c>
      <c r="R866" s="20">
        <v>162.93</v>
      </c>
      <c r="S866" s="20">
        <v>154.41</v>
      </c>
      <c r="T866" s="21">
        <v>172</v>
      </c>
      <c r="V866" s="1">
        <v>165.19</v>
      </c>
      <c r="W866" s="1">
        <v>174.89</v>
      </c>
      <c r="X866" s="1">
        <v>175.69</v>
      </c>
      <c r="Y866" s="1">
        <v>172.76</v>
      </c>
      <c r="Z866" s="1">
        <v>171.25</v>
      </c>
      <c r="AA866" s="1">
        <v>165.24</v>
      </c>
      <c r="AB866" s="1">
        <v>174.84</v>
      </c>
      <c r="AE866" s="1">
        <v>182.88</v>
      </c>
      <c r="AF866" s="1">
        <v>174.5</v>
      </c>
      <c r="AG866" s="1">
        <v>157.62</v>
      </c>
      <c r="AS866" s="1">
        <v>3235.95</v>
      </c>
      <c r="AV866" s="1">
        <v>30</v>
      </c>
      <c r="AW866" s="1">
        <v>3488</v>
      </c>
      <c r="BA866" s="1">
        <v>167.27</v>
      </c>
      <c r="BB866" s="1">
        <v>188.95</v>
      </c>
      <c r="BC866" s="1">
        <v>183.57</v>
      </c>
      <c r="BD866" s="1">
        <v>180.62</v>
      </c>
      <c r="BE866" s="1">
        <v>174.71</v>
      </c>
      <c r="BF866" s="1">
        <v>174.36</v>
      </c>
      <c r="BG866" s="1">
        <v>182.84</v>
      </c>
      <c r="BH866" s="1">
        <v>171.22</v>
      </c>
      <c r="BI866" s="1">
        <v>175.95</v>
      </c>
      <c r="BJ866" s="1">
        <v>183.84</v>
      </c>
      <c r="BK866" s="1">
        <v>168.82</v>
      </c>
      <c r="BL866" s="1">
        <v>167.13</v>
      </c>
      <c r="BN866" s="1">
        <v>167.12</v>
      </c>
    </row>
    <row r="867" spans="1:66" x14ac:dyDescent="0.3">
      <c r="A867" s="2"/>
      <c r="C867" s="14" t="str">
        <f t="shared" si="14"/>
        <v>202211</v>
      </c>
      <c r="D867" s="3">
        <v>44875</v>
      </c>
      <c r="E867" s="21">
        <v>2693.04</v>
      </c>
      <c r="F867" s="21">
        <v>2818.38</v>
      </c>
      <c r="G867" s="21">
        <v>2834.61</v>
      </c>
      <c r="H867" s="21">
        <v>2896.69</v>
      </c>
      <c r="I867" s="21">
        <v>2672.02</v>
      </c>
      <c r="J867" s="21">
        <v>2788.19</v>
      </c>
      <c r="K867" s="21">
        <v>2566.5500000000002</v>
      </c>
      <c r="L867" s="21">
        <v>2607.5300000000002</v>
      </c>
      <c r="M867" s="21">
        <v>2412.2800000000002</v>
      </c>
      <c r="N867" s="21">
        <v>2421.69</v>
      </c>
      <c r="O867" s="21">
        <v>2920</v>
      </c>
      <c r="P867" s="21">
        <v>2619.17</v>
      </c>
      <c r="Q867" s="21">
        <v>8063.22</v>
      </c>
      <c r="R867" s="20">
        <v>162.93</v>
      </c>
      <c r="S867" s="20">
        <v>155.52000000000001</v>
      </c>
      <c r="T867" s="21">
        <v>170.49</v>
      </c>
      <c r="V867" s="1">
        <v>163.12</v>
      </c>
      <c r="W867" s="1">
        <v>174.43</v>
      </c>
      <c r="X867" s="1">
        <v>173.15</v>
      </c>
      <c r="Y867" s="1">
        <v>168.72</v>
      </c>
      <c r="Z867" s="1">
        <v>169.42</v>
      </c>
      <c r="AA867" s="1">
        <v>165.36</v>
      </c>
      <c r="AB867" s="1">
        <v>173.61</v>
      </c>
      <c r="AE867" s="1">
        <v>181.61</v>
      </c>
      <c r="AF867" s="1">
        <v>173.89</v>
      </c>
      <c r="AG867" s="1">
        <v>160.66999999999999</v>
      </c>
      <c r="AS867" s="1">
        <v>3235.95</v>
      </c>
      <c r="AV867" s="1">
        <v>30</v>
      </c>
      <c r="AW867" s="1">
        <v>3488</v>
      </c>
      <c r="AX867" s="1">
        <v>168.52</v>
      </c>
      <c r="BA867" s="1">
        <v>167.4</v>
      </c>
      <c r="BB867" s="1">
        <v>186.31</v>
      </c>
      <c r="BC867" s="1">
        <v>183.39</v>
      </c>
      <c r="BD867" s="1">
        <v>180.53</v>
      </c>
      <c r="BE867" s="1">
        <v>174.21</v>
      </c>
      <c r="BF867" s="1">
        <v>173.02</v>
      </c>
      <c r="BG867" s="1">
        <v>182.38</v>
      </c>
      <c r="BH867" s="1">
        <v>170.44</v>
      </c>
      <c r="BI867" s="1">
        <v>173.96</v>
      </c>
      <c r="BJ867" s="1">
        <v>183.21</v>
      </c>
      <c r="BK867" s="1">
        <v>164.77</v>
      </c>
      <c r="BL867" s="1">
        <v>165.77</v>
      </c>
      <c r="BN867" s="1">
        <v>165.63</v>
      </c>
    </row>
    <row r="868" spans="1:66" x14ac:dyDescent="0.3">
      <c r="A868" s="2"/>
      <c r="C868" s="14" t="str">
        <f t="shared" si="14"/>
        <v>202211</v>
      </c>
      <c r="D868" s="3">
        <v>44874</v>
      </c>
      <c r="E868" s="21">
        <v>2687.37</v>
      </c>
      <c r="F868" s="21">
        <v>2818.38</v>
      </c>
      <c r="G868" s="21">
        <v>2834.61</v>
      </c>
      <c r="H868" s="21">
        <v>2880.78</v>
      </c>
      <c r="I868" s="21">
        <v>2672.02</v>
      </c>
      <c r="J868" s="21">
        <v>2779.51</v>
      </c>
      <c r="K868" s="21">
        <v>2589.85</v>
      </c>
      <c r="L868" s="21">
        <v>2601.5700000000002</v>
      </c>
      <c r="M868" s="21">
        <v>2448.12</v>
      </c>
      <c r="N868" s="21">
        <v>2444.14</v>
      </c>
      <c r="O868" s="21">
        <v>2920</v>
      </c>
      <c r="P868" s="21">
        <v>2641.67</v>
      </c>
      <c r="Q868" s="21">
        <v>7893.6</v>
      </c>
      <c r="R868" s="20">
        <v>162.6</v>
      </c>
      <c r="S868" s="20">
        <v>148.97999999999999</v>
      </c>
      <c r="T868" s="21">
        <v>168.81</v>
      </c>
      <c r="V868" s="1">
        <v>162.18</v>
      </c>
      <c r="W868" s="1">
        <v>173.42</v>
      </c>
      <c r="X868" s="1">
        <v>172.52</v>
      </c>
      <c r="Y868" s="1">
        <v>168.74</v>
      </c>
      <c r="Z868" s="1">
        <v>169.36</v>
      </c>
      <c r="AA868" s="1">
        <v>165.05</v>
      </c>
      <c r="AB868" s="1">
        <v>172.15</v>
      </c>
      <c r="AE868" s="1">
        <v>180.71</v>
      </c>
      <c r="AF868" s="1">
        <v>173.54</v>
      </c>
      <c r="AG868" s="1">
        <v>160.16</v>
      </c>
      <c r="AU868" s="1">
        <v>3362.35</v>
      </c>
      <c r="AV868" s="1">
        <v>30</v>
      </c>
      <c r="AW868" s="1">
        <v>3488</v>
      </c>
      <c r="AX868" s="1">
        <v>167.19</v>
      </c>
      <c r="BA868" s="1">
        <v>165.94</v>
      </c>
      <c r="BB868" s="1">
        <v>187.06</v>
      </c>
      <c r="BC868" s="1">
        <v>182.73</v>
      </c>
      <c r="BD868" s="1">
        <v>180.37</v>
      </c>
      <c r="BE868" s="1">
        <v>173.71</v>
      </c>
      <c r="BF868" s="1">
        <v>172.77</v>
      </c>
      <c r="BG868" s="1">
        <v>181.57</v>
      </c>
      <c r="BH868" s="1">
        <v>170.44</v>
      </c>
      <c r="BI868" s="1">
        <v>173.36</v>
      </c>
      <c r="BJ868" s="1">
        <v>181.99</v>
      </c>
      <c r="BK868" s="1">
        <v>166.83</v>
      </c>
      <c r="BL868" s="1">
        <v>165.17</v>
      </c>
      <c r="BN868" s="1">
        <v>165.17</v>
      </c>
    </row>
    <row r="869" spans="1:66" x14ac:dyDescent="0.3">
      <c r="A869" s="2"/>
      <c r="C869" s="14" t="str">
        <f t="shared" si="14"/>
        <v>202211</v>
      </c>
      <c r="D869" s="3">
        <v>44873</v>
      </c>
      <c r="E869" s="21">
        <v>2671.75</v>
      </c>
      <c r="F869" s="21">
        <v>2818.38</v>
      </c>
      <c r="G869" s="21">
        <v>2822.25</v>
      </c>
      <c r="H869" s="21">
        <v>2884.74</v>
      </c>
      <c r="I869" s="21">
        <v>2711.58</v>
      </c>
      <c r="J869" s="21">
        <v>2772.05</v>
      </c>
      <c r="K869" s="21">
        <v>2589.85</v>
      </c>
      <c r="L869" s="21">
        <v>2597.0700000000002</v>
      </c>
      <c r="M869" s="21">
        <v>2448.12</v>
      </c>
      <c r="N869" s="21">
        <v>2390.69</v>
      </c>
      <c r="O869" s="21">
        <v>2777.39</v>
      </c>
      <c r="P869" s="21">
        <v>2641.67</v>
      </c>
      <c r="Q869" s="21">
        <v>7926.93</v>
      </c>
      <c r="R869" s="20">
        <v>161.93</v>
      </c>
      <c r="S869" s="20">
        <v>149.49</v>
      </c>
      <c r="T869" s="21">
        <v>168.77</v>
      </c>
      <c r="V869" s="1">
        <v>161.69</v>
      </c>
      <c r="W869" s="1">
        <v>173.27</v>
      </c>
      <c r="X869" s="1">
        <v>171.31</v>
      </c>
      <c r="Y869" s="1">
        <v>168.64</v>
      </c>
      <c r="Z869" s="1">
        <v>167.48</v>
      </c>
      <c r="AA869" s="1">
        <v>164.86</v>
      </c>
      <c r="AB869" s="1">
        <v>170.78</v>
      </c>
      <c r="AE869" s="1">
        <v>179.66</v>
      </c>
      <c r="AF869" s="1">
        <v>173.88</v>
      </c>
      <c r="AG869" s="1">
        <v>160.26</v>
      </c>
      <c r="AU869" s="1">
        <v>3362.35</v>
      </c>
      <c r="AX869" s="1">
        <v>168.14</v>
      </c>
      <c r="BA869" s="1">
        <v>166.35</v>
      </c>
      <c r="BB869" s="1">
        <v>187.13</v>
      </c>
      <c r="BC869" s="1">
        <v>181.1</v>
      </c>
      <c r="BD869" s="1">
        <v>178.87</v>
      </c>
      <c r="BE869" s="1">
        <v>172.47</v>
      </c>
      <c r="BF869" s="1">
        <v>171.52</v>
      </c>
      <c r="BG869" s="1">
        <v>180.54</v>
      </c>
      <c r="BH869" s="1">
        <v>171.03</v>
      </c>
      <c r="BI869" s="1">
        <v>172.56</v>
      </c>
      <c r="BJ869" s="1">
        <v>181.46</v>
      </c>
      <c r="BK869" s="1">
        <v>166.06</v>
      </c>
      <c r="BL869" s="1">
        <v>165.07</v>
      </c>
      <c r="BN869" s="1">
        <v>165.17</v>
      </c>
    </row>
    <row r="870" spans="1:66" x14ac:dyDescent="0.3">
      <c r="A870" s="2"/>
      <c r="C870" s="14" t="str">
        <f t="shared" si="14"/>
        <v>202211</v>
      </c>
      <c r="D870" s="3">
        <v>44872</v>
      </c>
      <c r="E870" s="21">
        <v>2651.85</v>
      </c>
      <c r="F870" s="21">
        <v>2818.38</v>
      </c>
      <c r="G870" s="21">
        <v>2822.25</v>
      </c>
      <c r="H870" s="21">
        <v>2805.19</v>
      </c>
      <c r="I870" s="21">
        <v>2711.58</v>
      </c>
      <c r="J870" s="21">
        <v>2778.85</v>
      </c>
      <c r="K870" s="21">
        <v>2589.85</v>
      </c>
      <c r="L870" s="21">
        <v>2567.2600000000002</v>
      </c>
      <c r="M870" s="21">
        <v>2449.79</v>
      </c>
      <c r="N870" s="21">
        <v>2415.21</v>
      </c>
      <c r="O870" s="21">
        <v>2777.39</v>
      </c>
      <c r="P870" s="21">
        <v>2641.67</v>
      </c>
      <c r="Q870" s="21">
        <v>7800.69</v>
      </c>
      <c r="R870" s="20">
        <v>163.4</v>
      </c>
      <c r="S870" s="20">
        <v>150.03</v>
      </c>
      <c r="T870" s="21">
        <v>167.25</v>
      </c>
      <c r="V870" s="1">
        <v>161.13999999999999</v>
      </c>
      <c r="W870" s="1">
        <v>173.11</v>
      </c>
      <c r="X870" s="1">
        <v>170.4</v>
      </c>
      <c r="Y870" s="1">
        <v>166.73</v>
      </c>
      <c r="Z870" s="1">
        <v>167.69</v>
      </c>
      <c r="AA870" s="1">
        <v>164.66</v>
      </c>
      <c r="AB870" s="1">
        <v>170.35</v>
      </c>
      <c r="AE870" s="1">
        <v>178.94</v>
      </c>
      <c r="AF870" s="1">
        <v>172.84</v>
      </c>
      <c r="AG870" s="1">
        <v>160.46</v>
      </c>
      <c r="AU870" s="1">
        <v>3362.35</v>
      </c>
      <c r="AX870" s="1">
        <v>166.59</v>
      </c>
      <c r="BA870" s="1">
        <v>165.12</v>
      </c>
      <c r="BB870" s="1">
        <v>184.98</v>
      </c>
      <c r="BC870" s="1">
        <v>180.53</v>
      </c>
      <c r="BD870" s="1">
        <v>179.92</v>
      </c>
      <c r="BE870" s="1">
        <v>170.98</v>
      </c>
      <c r="BF870" s="1">
        <v>170.48</v>
      </c>
      <c r="BG870" s="1">
        <v>180.66</v>
      </c>
      <c r="BH870" s="1">
        <v>171.03</v>
      </c>
      <c r="BI870" s="1">
        <v>172.56</v>
      </c>
      <c r="BK870" s="1">
        <v>163.9</v>
      </c>
      <c r="BL870" s="1">
        <v>162.28</v>
      </c>
      <c r="BN870" s="1">
        <v>162.38</v>
      </c>
    </row>
    <row r="871" spans="1:66" x14ac:dyDescent="0.3">
      <c r="A871" s="2"/>
      <c r="C871" s="14" t="str">
        <f t="shared" si="14"/>
        <v>202211</v>
      </c>
      <c r="D871" s="3">
        <v>44869</v>
      </c>
      <c r="E871" s="21">
        <v>2763.8</v>
      </c>
      <c r="F871" s="21">
        <v>2843.1</v>
      </c>
      <c r="G871" s="21">
        <v>2859.47</v>
      </c>
      <c r="H871" s="21">
        <v>2914.52</v>
      </c>
      <c r="I871" s="21">
        <v>2719.49</v>
      </c>
      <c r="J871" s="21">
        <v>2760.64</v>
      </c>
      <c r="K871" s="21">
        <v>2613.08</v>
      </c>
      <c r="L871" s="21">
        <v>2588.06</v>
      </c>
      <c r="M871" s="21">
        <v>2415.04</v>
      </c>
      <c r="N871" s="21">
        <v>2460.63</v>
      </c>
      <c r="O871" s="21">
        <v>2829.06</v>
      </c>
      <c r="P871" s="21">
        <v>2669.03</v>
      </c>
      <c r="Q871" s="21">
        <v>7800.69</v>
      </c>
      <c r="R871" s="20">
        <v>162.93</v>
      </c>
      <c r="S871" s="20">
        <v>151.03</v>
      </c>
      <c r="T871" s="21">
        <v>167.45</v>
      </c>
      <c r="V871" s="1">
        <v>162.01</v>
      </c>
      <c r="W871" s="1">
        <v>174.19</v>
      </c>
      <c r="X871" s="1">
        <v>170.56</v>
      </c>
      <c r="Y871" s="1">
        <v>168.26</v>
      </c>
      <c r="Z871" s="1">
        <v>169.39</v>
      </c>
      <c r="AA871" s="1">
        <v>164.35</v>
      </c>
      <c r="AB871" s="1">
        <v>170.75</v>
      </c>
      <c r="AE871" s="1">
        <v>179.18</v>
      </c>
      <c r="AF871" s="1">
        <v>172.09</v>
      </c>
      <c r="AG871" s="1">
        <v>161.41999999999999</v>
      </c>
      <c r="AT871" s="1">
        <v>2798.42</v>
      </c>
      <c r="AU871" s="1">
        <v>3362.35</v>
      </c>
      <c r="AX871" s="1">
        <v>164.65</v>
      </c>
      <c r="BA871" s="1">
        <v>160.82</v>
      </c>
      <c r="BB871" s="1">
        <v>183.91</v>
      </c>
      <c r="BC871" s="1">
        <v>180.68</v>
      </c>
      <c r="BD871" s="1">
        <v>180.23</v>
      </c>
      <c r="BE871" s="1">
        <v>172.47</v>
      </c>
      <c r="BF871" s="1">
        <v>171.2</v>
      </c>
      <c r="BG871" s="1">
        <v>180.94</v>
      </c>
      <c r="BH871" s="1">
        <v>171.23</v>
      </c>
      <c r="BI871" s="1">
        <v>174.46</v>
      </c>
      <c r="BK871" s="1">
        <v>163.9</v>
      </c>
      <c r="BL871" s="1">
        <v>163.28</v>
      </c>
      <c r="BN871" s="1">
        <v>161.88</v>
      </c>
    </row>
    <row r="872" spans="1:66" x14ac:dyDescent="0.3">
      <c r="A872" s="2"/>
      <c r="C872" s="14" t="str">
        <f t="shared" si="14"/>
        <v>202211</v>
      </c>
      <c r="D872" s="3">
        <v>44868</v>
      </c>
      <c r="E872" s="21">
        <v>2737.16</v>
      </c>
      <c r="F872" s="21">
        <v>2843.1</v>
      </c>
      <c r="G872" s="21">
        <v>2871.83</v>
      </c>
      <c r="H872" s="21">
        <v>2922.76</v>
      </c>
      <c r="I872" s="21">
        <v>2709.6</v>
      </c>
      <c r="J872" s="21">
        <v>2758.35</v>
      </c>
      <c r="K872" s="21">
        <v>2619.73</v>
      </c>
      <c r="L872" s="21">
        <v>2620.9699999999998</v>
      </c>
      <c r="M872" s="21">
        <v>2415.04</v>
      </c>
      <c r="N872" s="21">
        <v>2443.9899999999998</v>
      </c>
      <c r="O872" s="21">
        <v>2869.46</v>
      </c>
      <c r="P872" s="21">
        <v>2674.03</v>
      </c>
      <c r="Q872" s="21">
        <v>7840.25</v>
      </c>
      <c r="R872" s="20">
        <v>163.6</v>
      </c>
      <c r="S872" s="20">
        <v>152.19999999999999</v>
      </c>
      <c r="T872" s="21">
        <v>168.69</v>
      </c>
      <c r="V872" s="1">
        <v>162.99</v>
      </c>
      <c r="W872" s="1">
        <v>174.2</v>
      </c>
      <c r="X872" s="1">
        <v>171.88</v>
      </c>
      <c r="Y872" s="1">
        <v>168.74</v>
      </c>
      <c r="Z872" s="1">
        <v>168.96</v>
      </c>
      <c r="AA872" s="1">
        <v>165.12</v>
      </c>
      <c r="AB872" s="1">
        <v>172.01</v>
      </c>
      <c r="AE872" s="1">
        <v>180.72</v>
      </c>
      <c r="AF872" s="1">
        <v>172.38</v>
      </c>
      <c r="AG872" s="1">
        <v>161.54</v>
      </c>
      <c r="AT872" s="1">
        <v>2798.42</v>
      </c>
      <c r="AU872" s="1">
        <v>3362.35</v>
      </c>
      <c r="AX872" s="1">
        <v>166.44</v>
      </c>
      <c r="BA872" s="1">
        <v>164.95</v>
      </c>
      <c r="BB872" s="1">
        <v>184.45</v>
      </c>
      <c r="BC872" s="1">
        <v>180.43</v>
      </c>
      <c r="BD872" s="1">
        <v>180.42</v>
      </c>
      <c r="BE872" s="1">
        <v>173.87</v>
      </c>
      <c r="BF872" s="1">
        <v>170.85</v>
      </c>
      <c r="BG872" s="1">
        <v>181.84</v>
      </c>
      <c r="BH872" s="1">
        <v>171.23</v>
      </c>
      <c r="BI872" s="1">
        <v>174.46</v>
      </c>
      <c r="BK872" s="1">
        <v>165.56</v>
      </c>
      <c r="BL872" s="1">
        <v>164.48</v>
      </c>
      <c r="BN872" s="1">
        <v>163.27000000000001</v>
      </c>
    </row>
    <row r="873" spans="1:66" x14ac:dyDescent="0.3">
      <c r="A873" s="2"/>
      <c r="C873" s="14" t="str">
        <f t="shared" si="14"/>
        <v>202211</v>
      </c>
      <c r="D873" s="3">
        <v>44866</v>
      </c>
      <c r="E873" s="21">
        <v>2754.2</v>
      </c>
      <c r="F873" s="21">
        <v>2857.93</v>
      </c>
      <c r="G873" s="21">
        <v>2884.3</v>
      </c>
      <c r="H873" s="21">
        <v>2931.08</v>
      </c>
      <c r="I873" s="21">
        <v>2719.49</v>
      </c>
      <c r="J873" s="21">
        <v>2748.52</v>
      </c>
      <c r="K873" s="21">
        <v>2624.73</v>
      </c>
      <c r="L873" s="21">
        <v>2657.09</v>
      </c>
      <c r="M873" s="21">
        <v>2668.23</v>
      </c>
      <c r="N873" s="21">
        <v>2442.66</v>
      </c>
      <c r="O873" s="21">
        <v>2854.33</v>
      </c>
      <c r="P873" s="21">
        <v>2681.53</v>
      </c>
      <c r="Q873" s="21">
        <v>7698.38</v>
      </c>
      <c r="R873" s="20">
        <v>163.93</v>
      </c>
      <c r="S873" s="20">
        <v>152.53</v>
      </c>
      <c r="T873" s="21">
        <v>169.58</v>
      </c>
      <c r="V873" s="1">
        <v>163.03</v>
      </c>
      <c r="W873" s="1">
        <v>172.95</v>
      </c>
      <c r="X873" s="1">
        <v>172.61</v>
      </c>
      <c r="Y873" s="1">
        <v>169.47</v>
      </c>
      <c r="Z873" s="1">
        <v>169.23</v>
      </c>
      <c r="AA873" s="1">
        <v>165.91</v>
      </c>
      <c r="AB873" s="1">
        <v>172.74</v>
      </c>
      <c r="AE873" s="1">
        <v>180.69</v>
      </c>
      <c r="AF873" s="1">
        <v>175.45</v>
      </c>
      <c r="AG873" s="1">
        <v>162.96</v>
      </c>
      <c r="AT873" s="1">
        <v>2798.42</v>
      </c>
      <c r="AV873" s="1">
        <v>30</v>
      </c>
      <c r="AW873" s="1">
        <v>3311.06</v>
      </c>
      <c r="AX873" s="1">
        <v>163.61000000000001</v>
      </c>
      <c r="BA873" s="1">
        <v>164.95</v>
      </c>
      <c r="BB873" s="1">
        <v>186.74</v>
      </c>
      <c r="BC873" s="1">
        <v>179.5</v>
      </c>
      <c r="BD873" s="1">
        <v>180.72</v>
      </c>
      <c r="BE873" s="1">
        <v>175.58</v>
      </c>
      <c r="BF873" s="1">
        <v>173.1</v>
      </c>
      <c r="BG873" s="1">
        <v>182.29</v>
      </c>
      <c r="BH873" s="1">
        <v>170.53</v>
      </c>
      <c r="BI873" s="1">
        <v>174.59</v>
      </c>
      <c r="BK873" s="1">
        <v>166.16</v>
      </c>
      <c r="BL873" s="1">
        <v>166.47</v>
      </c>
      <c r="BN873" s="1">
        <v>165.27</v>
      </c>
    </row>
    <row r="874" spans="1:66" x14ac:dyDescent="0.3">
      <c r="A874" s="2"/>
      <c r="C874" s="14" t="str">
        <f t="shared" si="14"/>
        <v>202210</v>
      </c>
      <c r="D874" s="3">
        <v>44865</v>
      </c>
      <c r="E874" s="21">
        <v>2762.18</v>
      </c>
      <c r="F874" s="21">
        <v>2834.66</v>
      </c>
      <c r="G874" s="21">
        <v>2869.28</v>
      </c>
      <c r="H874" s="21">
        <v>2935.3</v>
      </c>
      <c r="I874" s="21">
        <v>2720.87</v>
      </c>
      <c r="J874" s="21">
        <v>2797.12</v>
      </c>
      <c r="K874" s="21">
        <v>2625.39</v>
      </c>
      <c r="L874" s="21">
        <v>2677.84</v>
      </c>
      <c r="M874" s="21">
        <v>2669.06</v>
      </c>
      <c r="N874" s="21">
        <v>2443.17</v>
      </c>
      <c r="O874" s="21">
        <v>2813</v>
      </c>
      <c r="P874" s="21">
        <v>2689.42</v>
      </c>
      <c r="Q874" s="21">
        <v>7700.34</v>
      </c>
      <c r="R874" s="20">
        <v>163.95</v>
      </c>
      <c r="S874" s="20">
        <v>152.75</v>
      </c>
      <c r="T874" s="21">
        <v>169.87</v>
      </c>
      <c r="V874" s="1">
        <v>162.83000000000001</v>
      </c>
      <c r="W874" s="1">
        <v>173.58</v>
      </c>
      <c r="X874" s="1">
        <v>173.16</v>
      </c>
      <c r="Y874" s="1">
        <v>170.46</v>
      </c>
      <c r="Z874" s="1">
        <v>170.23</v>
      </c>
      <c r="AA874" s="1">
        <v>165.21</v>
      </c>
      <c r="AB874" s="1">
        <v>172.35</v>
      </c>
      <c r="AC874" s="1">
        <v>166.39</v>
      </c>
      <c r="AE874" s="1">
        <v>181.31</v>
      </c>
      <c r="AF874" s="1">
        <v>176.02</v>
      </c>
      <c r="AG874" s="1">
        <v>163.15</v>
      </c>
      <c r="AT874" s="1">
        <v>2797</v>
      </c>
      <c r="AV874" s="1">
        <v>30</v>
      </c>
      <c r="AW874" s="1">
        <v>3310.16</v>
      </c>
      <c r="AX874" s="1">
        <v>165.06</v>
      </c>
      <c r="BA874" s="1">
        <v>165.37</v>
      </c>
      <c r="BB874" s="1">
        <v>185.47</v>
      </c>
      <c r="BC874" s="1">
        <v>182.67</v>
      </c>
      <c r="BD874" s="1">
        <v>181.28</v>
      </c>
      <c r="BE874" s="1">
        <v>175.62</v>
      </c>
      <c r="BF874" s="1">
        <v>173.1</v>
      </c>
      <c r="BG874" s="1">
        <v>181.9</v>
      </c>
      <c r="BH874" s="1">
        <v>170.55</v>
      </c>
      <c r="BI874" s="1">
        <v>174.61</v>
      </c>
      <c r="BK874" s="1">
        <v>166.52</v>
      </c>
      <c r="BL874" s="1">
        <v>166.89</v>
      </c>
      <c r="BN874" s="1">
        <v>165.7</v>
      </c>
    </row>
    <row r="875" spans="1:66" x14ac:dyDescent="0.3">
      <c r="A875" s="2"/>
      <c r="C875" s="14" t="str">
        <f t="shared" si="14"/>
        <v>202210</v>
      </c>
      <c r="D875" s="3">
        <v>44862</v>
      </c>
      <c r="E875" s="21">
        <v>2816.65</v>
      </c>
      <c r="F875" s="21">
        <v>2819.81</v>
      </c>
      <c r="G875" s="21">
        <v>2852.79</v>
      </c>
      <c r="H875" s="21">
        <v>2876.19</v>
      </c>
      <c r="I875" s="21">
        <v>2693.17</v>
      </c>
      <c r="J875" s="21">
        <v>2792.57</v>
      </c>
      <c r="K875" s="21">
        <v>2625.39</v>
      </c>
      <c r="L875" s="21">
        <v>2681.27</v>
      </c>
      <c r="M875" s="21">
        <v>2669.06</v>
      </c>
      <c r="N875" s="21">
        <v>2482.6799999999998</v>
      </c>
      <c r="O875" s="21">
        <v>2813</v>
      </c>
      <c r="P875" s="21">
        <v>2689.42</v>
      </c>
      <c r="Q875" s="21">
        <v>7600.83</v>
      </c>
      <c r="R875" s="20">
        <v>166.61</v>
      </c>
      <c r="S875" s="20">
        <v>153.5</v>
      </c>
      <c r="T875" s="21">
        <v>170.28</v>
      </c>
      <c r="V875" s="1">
        <v>162.66999999999999</v>
      </c>
      <c r="W875" s="1">
        <v>174.19</v>
      </c>
      <c r="X875" s="1">
        <v>171.89</v>
      </c>
      <c r="Y875" s="1">
        <v>169.97</v>
      </c>
      <c r="Z875" s="1">
        <v>170.88</v>
      </c>
      <c r="AA875" s="1">
        <v>164.96</v>
      </c>
      <c r="AB875" s="1">
        <v>171.76</v>
      </c>
      <c r="AC875" s="1">
        <v>166.61</v>
      </c>
      <c r="AE875" s="1">
        <v>181.08</v>
      </c>
      <c r="AF875" s="1">
        <v>175.92</v>
      </c>
      <c r="AG875" s="1">
        <v>162.84</v>
      </c>
      <c r="AV875" s="1">
        <v>30</v>
      </c>
      <c r="AW875" s="1">
        <v>3310.16</v>
      </c>
      <c r="AX875" s="1">
        <v>164.94</v>
      </c>
      <c r="BA875" s="1">
        <v>168.92</v>
      </c>
      <c r="BB875" s="1">
        <v>184.85</v>
      </c>
      <c r="BC875" s="1">
        <v>182.59</v>
      </c>
      <c r="BD875" s="1">
        <v>180.31</v>
      </c>
      <c r="BE875" s="1">
        <v>176.43</v>
      </c>
      <c r="BF875" s="1">
        <v>175.25</v>
      </c>
      <c r="BG875" s="1">
        <v>182.23</v>
      </c>
      <c r="BH875" s="1">
        <v>171.05</v>
      </c>
      <c r="BI875" s="1">
        <v>174.61</v>
      </c>
      <c r="BK875" s="1">
        <v>166.85</v>
      </c>
      <c r="BL875" s="1">
        <v>167.29</v>
      </c>
      <c r="BN875" s="1">
        <v>166.7</v>
      </c>
    </row>
    <row r="876" spans="1:66" x14ac:dyDescent="0.3">
      <c r="A876" s="2"/>
      <c r="C876" s="14" t="str">
        <f t="shared" si="14"/>
        <v>202210</v>
      </c>
      <c r="D876" s="3">
        <v>44861</v>
      </c>
      <c r="E876" s="21">
        <v>2834.53</v>
      </c>
      <c r="F876" s="21">
        <v>2849.5</v>
      </c>
      <c r="G876" s="21">
        <v>2852.79</v>
      </c>
      <c r="H876" s="21">
        <v>2846.98</v>
      </c>
      <c r="I876" s="21">
        <v>2693.17</v>
      </c>
      <c r="J876" s="21">
        <v>2793.23</v>
      </c>
      <c r="K876" s="21">
        <v>2641.97</v>
      </c>
      <c r="L876" s="21">
        <v>2683.22</v>
      </c>
      <c r="M876" s="21">
        <v>2609.35</v>
      </c>
      <c r="N876" s="21">
        <v>2510.66</v>
      </c>
      <c r="O876" s="21">
        <v>2838</v>
      </c>
      <c r="P876" s="21">
        <v>2714.28</v>
      </c>
      <c r="Q876" s="21">
        <v>7674.51</v>
      </c>
      <c r="R876" s="20">
        <v>164.95</v>
      </c>
      <c r="S876" s="20">
        <v>154.99</v>
      </c>
      <c r="T876" s="21">
        <v>170.84</v>
      </c>
      <c r="V876" s="1">
        <v>162.41999999999999</v>
      </c>
      <c r="W876" s="1">
        <v>174.92</v>
      </c>
      <c r="X876" s="1">
        <v>173.25</v>
      </c>
      <c r="Y876" s="1">
        <v>171.09</v>
      </c>
      <c r="Z876" s="1">
        <v>170.97</v>
      </c>
      <c r="AA876" s="1">
        <v>166.01</v>
      </c>
      <c r="AB876" s="1">
        <v>172.58</v>
      </c>
      <c r="AC876" s="1">
        <v>166.27</v>
      </c>
      <c r="AE876" s="1">
        <v>182.66</v>
      </c>
      <c r="AF876" s="1">
        <v>175.15</v>
      </c>
      <c r="AG876" s="1">
        <v>164.12</v>
      </c>
      <c r="AV876" s="1">
        <v>30</v>
      </c>
      <c r="AW876" s="1">
        <v>3063.6</v>
      </c>
      <c r="AX876" s="1">
        <v>162.91999999999999</v>
      </c>
      <c r="BA876" s="1">
        <v>173</v>
      </c>
      <c r="BB876" s="1">
        <v>184.12</v>
      </c>
      <c r="BC876" s="1">
        <v>182.52</v>
      </c>
      <c r="BD876" s="1">
        <v>181.82</v>
      </c>
      <c r="BE876" s="1">
        <v>174.56</v>
      </c>
      <c r="BF876" s="1">
        <v>175.88</v>
      </c>
      <c r="BG876" s="1">
        <v>183.24</v>
      </c>
      <c r="BH876" s="1">
        <v>170.05</v>
      </c>
      <c r="BI876" s="1">
        <v>174.61</v>
      </c>
      <c r="BK876" s="1">
        <v>168.52</v>
      </c>
      <c r="BL876" s="1">
        <v>166.49</v>
      </c>
      <c r="BN876" s="1">
        <v>166.3</v>
      </c>
    </row>
    <row r="877" spans="1:66" x14ac:dyDescent="0.3">
      <c r="A877" s="2"/>
      <c r="C877" s="14" t="str">
        <f t="shared" si="14"/>
        <v>202210</v>
      </c>
      <c r="D877" s="3">
        <v>44860</v>
      </c>
      <c r="E877" s="21">
        <v>2842.44</v>
      </c>
      <c r="F877" s="21">
        <v>2844.55</v>
      </c>
      <c r="G877" s="21">
        <v>2869.28</v>
      </c>
      <c r="H877" s="21">
        <v>2797.6</v>
      </c>
      <c r="I877" s="21">
        <v>2693.17</v>
      </c>
      <c r="J877" s="21">
        <v>2786.12</v>
      </c>
      <c r="K877" s="21">
        <v>2641.97</v>
      </c>
      <c r="L877" s="21">
        <v>2620.09</v>
      </c>
      <c r="M877" s="21">
        <v>2609.35</v>
      </c>
      <c r="N877" s="21">
        <v>2536.9899999999998</v>
      </c>
      <c r="O877" s="21">
        <v>2734.4</v>
      </c>
      <c r="P877" s="21">
        <v>2706.8</v>
      </c>
      <c r="Q877" s="21">
        <v>7695.01</v>
      </c>
      <c r="R877" s="20">
        <v>164.28</v>
      </c>
      <c r="S877" s="20">
        <v>154.97</v>
      </c>
      <c r="T877" s="21">
        <v>170.98</v>
      </c>
      <c r="V877" s="1">
        <v>161.91</v>
      </c>
      <c r="W877" s="1">
        <v>175.13</v>
      </c>
      <c r="X877" s="1">
        <v>172.53</v>
      </c>
      <c r="Y877" s="1">
        <v>170.75</v>
      </c>
      <c r="Z877" s="1">
        <v>170.96</v>
      </c>
      <c r="AA877" s="1">
        <v>165.61</v>
      </c>
      <c r="AB877" s="1">
        <v>172.26</v>
      </c>
      <c r="AC877" s="1">
        <v>166.25</v>
      </c>
      <c r="AE877" s="1">
        <v>182.27</v>
      </c>
      <c r="AF877" s="1">
        <v>174.77</v>
      </c>
      <c r="AG877" s="1">
        <v>165.11</v>
      </c>
      <c r="AX877" s="1">
        <v>165.11</v>
      </c>
      <c r="BA877" s="1">
        <v>172.97</v>
      </c>
      <c r="BB877" s="1">
        <v>184.63</v>
      </c>
      <c r="BC877" s="1">
        <v>180.77</v>
      </c>
      <c r="BD877" s="1">
        <v>180.06</v>
      </c>
      <c r="BE877" s="1">
        <v>173.72</v>
      </c>
      <c r="BF877" s="1">
        <v>175.62</v>
      </c>
      <c r="BG877" s="1">
        <v>183.14</v>
      </c>
      <c r="BH877" s="1">
        <v>170.05</v>
      </c>
      <c r="BI877" s="1">
        <v>174.21</v>
      </c>
      <c r="BK877" s="1">
        <v>169.18</v>
      </c>
      <c r="BL877" s="1">
        <v>167.09</v>
      </c>
      <c r="BN877" s="1">
        <v>166.9</v>
      </c>
    </row>
    <row r="878" spans="1:66" x14ac:dyDescent="0.3">
      <c r="A878" s="2"/>
      <c r="C878" s="14" t="str">
        <f t="shared" si="14"/>
        <v>202210</v>
      </c>
      <c r="D878" s="3">
        <v>44859</v>
      </c>
      <c r="E878" s="21">
        <v>2779.33</v>
      </c>
      <c r="F878" s="21">
        <v>2844.55</v>
      </c>
      <c r="G878" s="21">
        <v>2869.28</v>
      </c>
      <c r="H878" s="21">
        <v>2850.65</v>
      </c>
      <c r="I878" s="21">
        <v>2693.17</v>
      </c>
      <c r="J878" s="21">
        <v>2780.34</v>
      </c>
      <c r="K878" s="21">
        <v>2656.91</v>
      </c>
      <c r="L878" s="21">
        <v>2628.8</v>
      </c>
      <c r="M878" s="21">
        <v>2589.4499999999998</v>
      </c>
      <c r="N878" s="21">
        <v>2516.75</v>
      </c>
      <c r="O878" s="21">
        <v>2785.5</v>
      </c>
      <c r="P878" s="21">
        <v>2704.3</v>
      </c>
      <c r="Q878" s="21">
        <v>7530.87</v>
      </c>
      <c r="R878" s="20">
        <v>162.94999999999999</v>
      </c>
      <c r="S878" s="20">
        <v>152.04</v>
      </c>
      <c r="T878" s="21">
        <v>169.25</v>
      </c>
      <c r="V878" s="1">
        <v>160.47999999999999</v>
      </c>
      <c r="W878" s="1">
        <v>173.52</v>
      </c>
      <c r="X878" s="1">
        <v>171.8</v>
      </c>
      <c r="Y878" s="1">
        <v>168.9</v>
      </c>
      <c r="Z878" s="1">
        <v>169.11</v>
      </c>
      <c r="AA878" s="1">
        <v>164.68</v>
      </c>
      <c r="AB878" s="1">
        <v>171.36</v>
      </c>
      <c r="AC878" s="1">
        <v>166.19</v>
      </c>
      <c r="AE878" s="1">
        <v>180.36</v>
      </c>
      <c r="AF878" s="1">
        <v>173.44</v>
      </c>
      <c r="AG878" s="1">
        <v>164.14</v>
      </c>
      <c r="AX878" s="1">
        <v>165.09</v>
      </c>
      <c r="BA878" s="1">
        <v>168.38</v>
      </c>
      <c r="BB878" s="1">
        <v>184.27</v>
      </c>
      <c r="BC878" s="1">
        <v>180.49</v>
      </c>
      <c r="BD878" s="1">
        <v>178.44</v>
      </c>
      <c r="BE878" s="1">
        <v>172.28</v>
      </c>
      <c r="BF878" s="1">
        <v>173.46</v>
      </c>
      <c r="BG878" s="1">
        <v>182.47</v>
      </c>
      <c r="BH878" s="1">
        <v>169.38</v>
      </c>
      <c r="BI878" s="1">
        <v>173.08</v>
      </c>
      <c r="BK878" s="1">
        <v>167.52</v>
      </c>
      <c r="BL878" s="1">
        <v>164.52</v>
      </c>
      <c r="BN878" s="1">
        <v>164.28</v>
      </c>
    </row>
    <row r="879" spans="1:66" x14ac:dyDescent="0.3">
      <c r="A879" s="2"/>
      <c r="C879" s="14" t="str">
        <f t="shared" si="14"/>
        <v>202210</v>
      </c>
      <c r="D879" s="3">
        <v>44858</v>
      </c>
      <c r="E879" s="21">
        <v>2756.14</v>
      </c>
      <c r="F879" s="21">
        <v>2844.55</v>
      </c>
      <c r="G879" s="21">
        <v>2873.11</v>
      </c>
      <c r="H879" s="21">
        <v>2824.12</v>
      </c>
      <c r="I879" s="21">
        <v>2693.17</v>
      </c>
      <c r="J879" s="21">
        <v>2757.32</v>
      </c>
      <c r="K879" s="21">
        <v>2651.93</v>
      </c>
      <c r="L879" s="21">
        <v>2681.25</v>
      </c>
      <c r="M879" s="21">
        <v>2582.8200000000002</v>
      </c>
      <c r="N879" s="21">
        <v>2511.3200000000002</v>
      </c>
      <c r="O879" s="21">
        <v>2773</v>
      </c>
      <c r="P879" s="21">
        <v>2704.3</v>
      </c>
      <c r="Q879" s="21">
        <v>7415.8</v>
      </c>
      <c r="R879" s="20">
        <v>162.94999999999999</v>
      </c>
      <c r="S879" s="20">
        <v>154.66</v>
      </c>
      <c r="T879" s="21">
        <v>169.35</v>
      </c>
      <c r="V879" s="1">
        <v>159.69</v>
      </c>
      <c r="W879" s="1">
        <v>173.19</v>
      </c>
      <c r="X879" s="1">
        <v>170.85</v>
      </c>
      <c r="Y879" s="1">
        <v>166.78</v>
      </c>
      <c r="Z879" s="1">
        <v>168.31</v>
      </c>
      <c r="AA879" s="1">
        <v>164.02</v>
      </c>
      <c r="AB879" s="1">
        <v>170.28</v>
      </c>
      <c r="AC879" s="1">
        <v>166.19</v>
      </c>
      <c r="AE879" s="1">
        <v>179.89</v>
      </c>
      <c r="AF879" s="1">
        <v>172.71</v>
      </c>
      <c r="AG879" s="1">
        <v>161.31</v>
      </c>
      <c r="AX879" s="1">
        <v>165.07</v>
      </c>
      <c r="BA879" s="1">
        <v>168.67</v>
      </c>
      <c r="BB879" s="1">
        <v>182.46</v>
      </c>
      <c r="BC879" s="1">
        <v>177.07</v>
      </c>
      <c r="BD879" s="1">
        <v>177.78</v>
      </c>
      <c r="BE879" s="1">
        <v>171.43</v>
      </c>
      <c r="BF879" s="1">
        <v>173</v>
      </c>
      <c r="BG879" s="1">
        <v>181.33</v>
      </c>
      <c r="BH879" s="1">
        <v>169.38</v>
      </c>
      <c r="BI879" s="1">
        <v>171.88</v>
      </c>
      <c r="BK879" s="1">
        <v>164.52</v>
      </c>
      <c r="BL879" s="1">
        <v>163.5</v>
      </c>
      <c r="BN879" s="1">
        <v>161.91</v>
      </c>
    </row>
    <row r="880" spans="1:66" x14ac:dyDescent="0.3">
      <c r="A880" s="2"/>
      <c r="C880" s="14" t="str">
        <f t="shared" si="14"/>
        <v>202210</v>
      </c>
      <c r="D880" s="3">
        <v>44855</v>
      </c>
      <c r="E880" s="21">
        <v>2808.59</v>
      </c>
      <c r="F880" s="21">
        <v>2837.8</v>
      </c>
      <c r="G880" s="21">
        <v>2873.11</v>
      </c>
      <c r="H880" s="21">
        <v>2855.76</v>
      </c>
      <c r="I880" s="21">
        <v>2691.19</v>
      </c>
      <c r="J880" s="21">
        <v>2759.92</v>
      </c>
      <c r="K880" s="21">
        <v>2712.87</v>
      </c>
      <c r="L880" s="21">
        <v>2675.63</v>
      </c>
      <c r="M880" s="21">
        <v>2582.8200000000002</v>
      </c>
      <c r="N880" s="21">
        <v>2411.83</v>
      </c>
      <c r="O880" s="21">
        <v>2748.08</v>
      </c>
      <c r="P880" s="21">
        <v>2674.43</v>
      </c>
      <c r="Q880" s="21">
        <v>7076.65</v>
      </c>
      <c r="R880" s="20">
        <v>162.94999999999999</v>
      </c>
      <c r="S880" s="20">
        <v>154.53</v>
      </c>
      <c r="T880" s="21">
        <v>167.11</v>
      </c>
      <c r="V880" s="1">
        <v>160.81</v>
      </c>
      <c r="W880" s="1">
        <v>172.11</v>
      </c>
      <c r="X880" s="1">
        <v>170.78</v>
      </c>
      <c r="Y880" s="1">
        <v>165.91</v>
      </c>
      <c r="Z880" s="1">
        <v>166.41</v>
      </c>
      <c r="AA880" s="1">
        <v>164.02</v>
      </c>
      <c r="AB880" s="1">
        <v>170.62</v>
      </c>
      <c r="AC880" s="1">
        <v>165.53</v>
      </c>
      <c r="AE880" s="1">
        <v>179.87</v>
      </c>
      <c r="AF880" s="1">
        <v>173.14</v>
      </c>
      <c r="AG880" s="1">
        <v>160.91999999999999</v>
      </c>
      <c r="AX880" s="1">
        <v>164.47</v>
      </c>
      <c r="BA880" s="1">
        <v>168.63</v>
      </c>
      <c r="BB880" s="1">
        <v>182.89</v>
      </c>
      <c r="BC880" s="1">
        <v>178.6</v>
      </c>
      <c r="BD880" s="1">
        <v>176.89</v>
      </c>
      <c r="BE880" s="1">
        <v>171.19</v>
      </c>
      <c r="BF880" s="1">
        <v>172.69</v>
      </c>
      <c r="BG880" s="1">
        <v>181.15</v>
      </c>
      <c r="BH880" s="1">
        <v>168.88</v>
      </c>
      <c r="BI880" s="1">
        <v>171.88</v>
      </c>
      <c r="BK880" s="1">
        <v>163.53</v>
      </c>
      <c r="BL880" s="1">
        <v>159.51</v>
      </c>
      <c r="BN880" s="1">
        <v>160.72999999999999</v>
      </c>
    </row>
    <row r="881" spans="1:66" x14ac:dyDescent="0.3">
      <c r="A881" s="2"/>
      <c r="C881" s="14" t="str">
        <f t="shared" si="14"/>
        <v>202210</v>
      </c>
      <c r="D881" s="3">
        <v>44854</v>
      </c>
      <c r="E881" s="21">
        <v>2769.01</v>
      </c>
      <c r="F881" s="21">
        <v>2819.81</v>
      </c>
      <c r="G881" s="21">
        <v>2803.32</v>
      </c>
      <c r="H881" s="21">
        <v>2802.08</v>
      </c>
      <c r="I881" s="21">
        <v>2710.98</v>
      </c>
      <c r="J881" s="21">
        <v>2736.09</v>
      </c>
      <c r="K881" s="21">
        <v>2637</v>
      </c>
      <c r="L881" s="21">
        <v>2586.94</v>
      </c>
      <c r="M881" s="21">
        <v>2522.14</v>
      </c>
      <c r="N881" s="21">
        <v>2438.4699999999998</v>
      </c>
      <c r="O881" s="21">
        <v>2748.08</v>
      </c>
      <c r="P881" s="21">
        <v>2674.43</v>
      </c>
      <c r="Q881" s="21">
        <v>7108.97</v>
      </c>
      <c r="R881" s="20">
        <v>161.01</v>
      </c>
      <c r="S881" s="20">
        <v>154.28</v>
      </c>
      <c r="T881" s="21">
        <v>167.9</v>
      </c>
      <c r="V881" s="1">
        <v>161.93</v>
      </c>
      <c r="W881" s="1">
        <v>172.8</v>
      </c>
      <c r="X881" s="1">
        <v>170.8</v>
      </c>
      <c r="Y881" s="1">
        <v>168.22</v>
      </c>
      <c r="Z881" s="1">
        <v>167.71</v>
      </c>
      <c r="AA881" s="1">
        <v>164.2</v>
      </c>
      <c r="AB881" s="1">
        <v>170.62</v>
      </c>
      <c r="AC881" s="1">
        <v>165.53</v>
      </c>
      <c r="AE881" s="1">
        <v>179.86</v>
      </c>
      <c r="AF881" s="1">
        <v>173.57</v>
      </c>
      <c r="AG881" s="1">
        <v>160.41999999999999</v>
      </c>
      <c r="AX881" s="1">
        <v>166.72</v>
      </c>
      <c r="BA881" s="1">
        <v>168.63</v>
      </c>
      <c r="BB881" s="1">
        <v>182.79</v>
      </c>
      <c r="BC881" s="1">
        <v>179.42</v>
      </c>
      <c r="BD881" s="1">
        <v>178.29</v>
      </c>
      <c r="BE881" s="1">
        <v>172.31</v>
      </c>
      <c r="BF881" s="1">
        <v>173.59</v>
      </c>
      <c r="BG881" s="1">
        <v>181.31</v>
      </c>
      <c r="BH881" s="1">
        <v>168.71</v>
      </c>
      <c r="BI881" s="1">
        <v>172.48</v>
      </c>
      <c r="BJ881" s="1">
        <v>179.58</v>
      </c>
      <c r="BK881" s="1">
        <v>166.19</v>
      </c>
      <c r="BL881" s="1">
        <v>163.27000000000001</v>
      </c>
      <c r="BN881" s="1">
        <v>162.44</v>
      </c>
    </row>
    <row r="882" spans="1:66" x14ac:dyDescent="0.3">
      <c r="A882" s="2"/>
      <c r="C882" s="14" t="str">
        <f t="shared" si="14"/>
        <v>202210</v>
      </c>
      <c r="D882" s="3">
        <v>44853</v>
      </c>
      <c r="E882" s="21">
        <v>2747.1</v>
      </c>
      <c r="F882" s="21">
        <v>2819.81</v>
      </c>
      <c r="G882" s="21">
        <v>2823.64</v>
      </c>
      <c r="H882" s="21">
        <v>2849.82</v>
      </c>
      <c r="I882" s="21">
        <v>2710.98</v>
      </c>
      <c r="J882" s="21">
        <v>2726.16</v>
      </c>
      <c r="K882" s="21">
        <v>2628.7</v>
      </c>
      <c r="L882" s="21">
        <v>2586.94</v>
      </c>
      <c r="M882" s="21">
        <v>2415.84</v>
      </c>
      <c r="N882" s="21">
        <v>2432.4299999999998</v>
      </c>
      <c r="O882" s="21">
        <v>2738.08</v>
      </c>
      <c r="P882" s="21">
        <v>2674.43</v>
      </c>
      <c r="Q882" s="21">
        <v>7133.71</v>
      </c>
      <c r="R882" s="20">
        <v>162.29</v>
      </c>
      <c r="S882" s="20">
        <v>153.78</v>
      </c>
      <c r="T882" s="21">
        <v>167.32</v>
      </c>
      <c r="V882" s="1">
        <v>161.27000000000001</v>
      </c>
      <c r="W882" s="1">
        <v>170.53</v>
      </c>
      <c r="X882" s="1">
        <v>170.71</v>
      </c>
      <c r="Y882" s="1">
        <v>165.4</v>
      </c>
      <c r="Z882" s="1">
        <v>166.99</v>
      </c>
      <c r="AA882" s="1">
        <v>164.55</v>
      </c>
      <c r="AB882" s="1">
        <v>170.51</v>
      </c>
      <c r="AE882" s="1">
        <v>179.62</v>
      </c>
      <c r="AF882" s="1">
        <v>173.66</v>
      </c>
      <c r="AG882" s="1">
        <v>161.07</v>
      </c>
      <c r="AX882" s="1">
        <v>167.22</v>
      </c>
      <c r="BA882" s="1">
        <v>168.33</v>
      </c>
      <c r="BB882" s="1">
        <v>182.12</v>
      </c>
      <c r="BC882" s="1">
        <v>179.55</v>
      </c>
      <c r="BD882" s="1">
        <v>178.59</v>
      </c>
      <c r="BE882" s="1">
        <v>171.97</v>
      </c>
      <c r="BF882" s="1">
        <v>172.31</v>
      </c>
      <c r="BG882" s="1">
        <v>181.29</v>
      </c>
      <c r="BH882" s="1">
        <v>168.64</v>
      </c>
      <c r="BI882" s="1">
        <v>173.58</v>
      </c>
      <c r="BJ882" s="1">
        <v>179.58</v>
      </c>
      <c r="BK882" s="1">
        <v>165.85</v>
      </c>
      <c r="BL882" s="1">
        <v>162.77000000000001</v>
      </c>
      <c r="BN882" s="1">
        <v>161.91</v>
      </c>
    </row>
    <row r="883" spans="1:66" x14ac:dyDescent="0.3">
      <c r="A883" s="2"/>
      <c r="C883" s="14" t="str">
        <f t="shared" si="14"/>
        <v>202210</v>
      </c>
      <c r="D883" s="3">
        <v>44852</v>
      </c>
      <c r="E883" s="21">
        <v>2798.81</v>
      </c>
      <c r="F883" s="21">
        <v>2854.44</v>
      </c>
      <c r="G883" s="21">
        <v>2876.31</v>
      </c>
      <c r="H883" s="21">
        <v>2835.82</v>
      </c>
      <c r="I883" s="21">
        <v>2710.98</v>
      </c>
      <c r="J883" s="21">
        <v>2740.73</v>
      </c>
      <c r="K883" s="21">
        <v>2625.37</v>
      </c>
      <c r="L883" s="21">
        <v>2574.25</v>
      </c>
      <c r="M883" s="21">
        <v>2415.84</v>
      </c>
      <c r="N883" s="21">
        <v>2448.46</v>
      </c>
      <c r="O883" s="21">
        <v>2738.08</v>
      </c>
      <c r="P883" s="21">
        <v>2669.43</v>
      </c>
      <c r="Q883" s="21">
        <v>7177.6</v>
      </c>
      <c r="R883" s="20">
        <v>162.29</v>
      </c>
      <c r="S883" s="20">
        <v>152.91999999999999</v>
      </c>
      <c r="T883" s="21">
        <v>167.62</v>
      </c>
      <c r="V883" s="1">
        <v>163.63</v>
      </c>
      <c r="W883" s="1">
        <v>174.08</v>
      </c>
      <c r="X883" s="1">
        <v>171.89</v>
      </c>
      <c r="Y883" s="1">
        <v>168.06</v>
      </c>
      <c r="Z883" s="1">
        <v>167.55</v>
      </c>
      <c r="AA883" s="1">
        <v>164.55</v>
      </c>
      <c r="AB883" s="1">
        <v>171.51</v>
      </c>
      <c r="AE883" s="1">
        <v>181.15</v>
      </c>
      <c r="AF883" s="1">
        <v>175.71</v>
      </c>
      <c r="AG883" s="1">
        <v>160.81</v>
      </c>
      <c r="AX883" s="1">
        <v>167.22</v>
      </c>
      <c r="BA883" s="1">
        <v>168.01</v>
      </c>
      <c r="BB883" s="1">
        <v>183.23</v>
      </c>
      <c r="BC883" s="1">
        <v>179.94</v>
      </c>
      <c r="BD883" s="1">
        <v>180.21</v>
      </c>
      <c r="BE883" s="1">
        <v>172.85</v>
      </c>
      <c r="BF883" s="1">
        <v>172.27</v>
      </c>
      <c r="BG883" s="1">
        <v>181.78</v>
      </c>
      <c r="BH883" s="1">
        <v>168.44</v>
      </c>
      <c r="BI883" s="1">
        <v>173.98</v>
      </c>
      <c r="BJ883" s="1">
        <v>179.58</v>
      </c>
      <c r="BK883" s="1">
        <v>165.19</v>
      </c>
      <c r="BL883" s="1">
        <v>162.77000000000001</v>
      </c>
      <c r="BN883" s="1">
        <v>161.91</v>
      </c>
    </row>
    <row r="884" spans="1:66" x14ac:dyDescent="0.3">
      <c r="A884" s="2"/>
      <c r="C884" s="14" t="str">
        <f t="shared" si="14"/>
        <v>202210</v>
      </c>
      <c r="D884" s="3">
        <v>44851</v>
      </c>
      <c r="E884" s="21">
        <v>2820.4</v>
      </c>
      <c r="F884" s="21">
        <v>2854.44</v>
      </c>
      <c r="G884" s="21">
        <v>2876.31</v>
      </c>
      <c r="H884" s="21">
        <v>2835.82</v>
      </c>
      <c r="I884" s="21">
        <v>2703.06</v>
      </c>
      <c r="J884" s="21">
        <v>2738.58</v>
      </c>
      <c r="K884" s="21">
        <v>2625.37</v>
      </c>
      <c r="L884" s="21">
        <v>2582.9699999999998</v>
      </c>
      <c r="M884" s="21">
        <v>2421.88</v>
      </c>
      <c r="N884" s="21">
        <v>2453.4499999999998</v>
      </c>
      <c r="O884" s="21">
        <v>2742.38</v>
      </c>
      <c r="P884" s="21">
        <v>2669.43</v>
      </c>
      <c r="Q884" s="21">
        <v>6969.5</v>
      </c>
      <c r="R884" s="20">
        <v>162.94999999999999</v>
      </c>
      <c r="S884" s="20">
        <v>154.07</v>
      </c>
      <c r="T884" s="21">
        <v>169.17</v>
      </c>
      <c r="V884" s="1">
        <v>163.78</v>
      </c>
      <c r="W884" s="1">
        <v>174.91</v>
      </c>
      <c r="X884" s="1">
        <v>171.95</v>
      </c>
      <c r="Y884" s="1">
        <v>168.28</v>
      </c>
      <c r="Z884" s="1">
        <v>169.43</v>
      </c>
      <c r="AA884" s="1">
        <v>165.28</v>
      </c>
      <c r="AB884" s="1">
        <v>171.73</v>
      </c>
      <c r="AE884" s="1">
        <v>181.26</v>
      </c>
      <c r="AF884" s="1">
        <v>173.36</v>
      </c>
      <c r="AG884" s="1">
        <v>161.19999999999999</v>
      </c>
      <c r="AX884" s="1">
        <v>169.07</v>
      </c>
      <c r="BA884" s="1">
        <v>168.6</v>
      </c>
      <c r="BB884" s="1">
        <v>185.1</v>
      </c>
      <c r="BC884" s="1">
        <v>180.76</v>
      </c>
      <c r="BD884" s="1">
        <v>181.07</v>
      </c>
      <c r="BE884" s="1">
        <v>170.78</v>
      </c>
      <c r="BF884" s="1">
        <v>172.99</v>
      </c>
      <c r="BG884" s="1">
        <v>181.7</v>
      </c>
      <c r="BH884" s="1">
        <v>170.53</v>
      </c>
      <c r="BI884" s="1">
        <v>174.58</v>
      </c>
      <c r="BJ884" s="1">
        <v>182.55</v>
      </c>
      <c r="BK884" s="1">
        <v>165.19</v>
      </c>
      <c r="BL884" s="1">
        <v>164.52</v>
      </c>
      <c r="BN884" s="1">
        <v>161.66999999999999</v>
      </c>
    </row>
    <row r="885" spans="1:66" x14ac:dyDescent="0.3">
      <c r="A885" s="2"/>
      <c r="C885" s="14" t="str">
        <f t="shared" si="14"/>
        <v>202210</v>
      </c>
      <c r="D885" s="3">
        <v>44848</v>
      </c>
      <c r="E885" s="21">
        <v>2802.93</v>
      </c>
      <c r="F885" s="21">
        <v>2837.95</v>
      </c>
      <c r="G885" s="21">
        <v>2866.41</v>
      </c>
      <c r="H885" s="21">
        <v>2825.91</v>
      </c>
      <c r="I885" s="21">
        <v>2703.06</v>
      </c>
      <c r="J885" s="21">
        <v>2751.64</v>
      </c>
      <c r="K885" s="21">
        <v>2677.96</v>
      </c>
      <c r="L885" s="21">
        <v>2590.3200000000002</v>
      </c>
      <c r="M885" s="21">
        <v>2421.88</v>
      </c>
      <c r="N885" s="21">
        <v>2431.2199999999998</v>
      </c>
      <c r="O885" s="21">
        <v>2734.88</v>
      </c>
      <c r="P885" s="21">
        <v>2664.43</v>
      </c>
      <c r="Q885" s="21">
        <v>7150.94</v>
      </c>
      <c r="R885" s="20">
        <v>164.28</v>
      </c>
      <c r="S885" s="20">
        <v>154.07</v>
      </c>
      <c r="T885" s="21">
        <v>171.14</v>
      </c>
      <c r="V885" s="1">
        <v>161.93</v>
      </c>
      <c r="W885" s="1">
        <v>175.29</v>
      </c>
      <c r="X885" s="1">
        <v>171.85</v>
      </c>
      <c r="Y885" s="1">
        <v>168.55</v>
      </c>
      <c r="Z885" s="1">
        <v>169.93</v>
      </c>
      <c r="AA885" s="1">
        <v>166.06</v>
      </c>
      <c r="AB885" s="1">
        <v>171.51</v>
      </c>
      <c r="AE885" s="1">
        <v>181.08</v>
      </c>
      <c r="AF885" s="1">
        <v>175.84</v>
      </c>
      <c r="AG885" s="1">
        <v>162.75</v>
      </c>
      <c r="AX885" s="1">
        <v>168.14</v>
      </c>
      <c r="BA885" s="1">
        <v>168.6</v>
      </c>
      <c r="BB885" s="1">
        <v>186.11</v>
      </c>
      <c r="BC885" s="1">
        <v>181.16</v>
      </c>
      <c r="BD885" s="1">
        <v>181.39</v>
      </c>
      <c r="BE885" s="1">
        <v>172.11</v>
      </c>
      <c r="BF885" s="1">
        <v>173.15</v>
      </c>
      <c r="BG885" s="1">
        <v>181.78</v>
      </c>
      <c r="BH885" s="1">
        <v>172.03</v>
      </c>
      <c r="BI885" s="1">
        <v>173.68</v>
      </c>
      <c r="BJ885" s="1">
        <v>183.5</v>
      </c>
      <c r="BK885" s="1">
        <v>166.52</v>
      </c>
      <c r="BL885" s="1">
        <v>165.27</v>
      </c>
      <c r="BN885" s="1">
        <v>162.78</v>
      </c>
    </row>
    <row r="886" spans="1:66" x14ac:dyDescent="0.3">
      <c r="A886" s="2"/>
      <c r="C886" s="14" t="str">
        <f t="shared" si="14"/>
        <v>202210</v>
      </c>
      <c r="D886" s="3">
        <v>44847</v>
      </c>
      <c r="E886" s="21">
        <v>2800.43</v>
      </c>
      <c r="F886" s="21">
        <v>2858.57</v>
      </c>
      <c r="G886" s="21">
        <v>2866.41</v>
      </c>
      <c r="H886" s="21">
        <v>2827.51</v>
      </c>
      <c r="I886" s="21">
        <v>2691.19</v>
      </c>
      <c r="J886" s="21">
        <v>2770.42</v>
      </c>
      <c r="K886" s="21">
        <v>2613.73</v>
      </c>
      <c r="L886" s="21">
        <v>2585.9899999999998</v>
      </c>
      <c r="M886" s="21">
        <v>2421.88</v>
      </c>
      <c r="N886" s="21">
        <v>2406</v>
      </c>
      <c r="O886" s="21">
        <v>2725.58</v>
      </c>
      <c r="P886" s="21">
        <v>2664.43</v>
      </c>
      <c r="Q886" s="21">
        <v>7137.71</v>
      </c>
      <c r="R886" s="20">
        <v>164.28</v>
      </c>
      <c r="S886" s="20">
        <v>153.82</v>
      </c>
      <c r="T886" s="21">
        <v>171.41</v>
      </c>
      <c r="V886" s="1">
        <v>160.1</v>
      </c>
      <c r="W886" s="1">
        <v>174.43</v>
      </c>
      <c r="X886" s="1">
        <v>170.45</v>
      </c>
      <c r="Y886" s="1">
        <v>167.8</v>
      </c>
      <c r="Z886" s="1">
        <v>170.41</v>
      </c>
      <c r="AA886" s="1">
        <v>166.24</v>
      </c>
      <c r="AB886" s="1">
        <v>171.3</v>
      </c>
      <c r="AE886" s="1">
        <v>180.96</v>
      </c>
      <c r="AF886" s="1">
        <v>173.33</v>
      </c>
      <c r="AG886" s="1">
        <v>160.33000000000001</v>
      </c>
      <c r="AX886" s="1">
        <v>167.69</v>
      </c>
      <c r="BA886" s="1">
        <v>165.28</v>
      </c>
      <c r="BB886" s="1">
        <v>186.21</v>
      </c>
      <c r="BC886" s="1">
        <v>181.02</v>
      </c>
      <c r="BD886" s="1">
        <v>179.42</v>
      </c>
      <c r="BE886" s="1">
        <v>172.94</v>
      </c>
      <c r="BF886" s="1">
        <v>173.57</v>
      </c>
      <c r="BG886" s="1">
        <v>181.43</v>
      </c>
      <c r="BH886" s="1">
        <v>171.71</v>
      </c>
      <c r="BI886" s="1">
        <v>171.09</v>
      </c>
      <c r="BJ886" s="1">
        <v>182.74</v>
      </c>
      <c r="BK886" s="1">
        <v>166.52</v>
      </c>
      <c r="BL886" s="1">
        <v>164.42</v>
      </c>
      <c r="BN886" s="1">
        <v>163.77000000000001</v>
      </c>
    </row>
    <row r="887" spans="1:66" x14ac:dyDescent="0.3">
      <c r="A887" s="2"/>
      <c r="C887" s="14" t="str">
        <f t="shared" si="14"/>
        <v>202210</v>
      </c>
      <c r="D887" s="3">
        <v>44845</v>
      </c>
      <c r="E887" s="21">
        <v>2722.11</v>
      </c>
      <c r="F887" s="21">
        <v>2821.46</v>
      </c>
      <c r="G887" s="21">
        <v>2866.46</v>
      </c>
      <c r="H887" s="21">
        <v>2784.95</v>
      </c>
      <c r="I887" s="21">
        <v>2691.19</v>
      </c>
      <c r="J887" s="21">
        <v>2711.17</v>
      </c>
      <c r="K887" s="21">
        <v>2613.73</v>
      </c>
      <c r="L887" s="21">
        <v>2478.5100000000002</v>
      </c>
      <c r="M887" s="21">
        <v>2406.77</v>
      </c>
      <c r="N887" s="21">
        <v>2401.04</v>
      </c>
      <c r="O887" s="21">
        <v>2720.58</v>
      </c>
      <c r="P887" s="21">
        <v>2664.43</v>
      </c>
      <c r="Q887" s="21">
        <v>7127.81</v>
      </c>
      <c r="R887" s="20">
        <v>160.62</v>
      </c>
      <c r="S887" s="20">
        <v>149.26</v>
      </c>
      <c r="T887" s="21">
        <v>166.8</v>
      </c>
      <c r="V887" s="1">
        <v>157.06</v>
      </c>
      <c r="W887" s="1">
        <v>168.92</v>
      </c>
      <c r="X887" s="1">
        <v>167.17</v>
      </c>
      <c r="Y887" s="1">
        <v>162.1</v>
      </c>
      <c r="Z887" s="1">
        <v>163.61000000000001</v>
      </c>
      <c r="AA887" s="1">
        <v>163.32</v>
      </c>
      <c r="AB887" s="1">
        <v>166.96</v>
      </c>
      <c r="AE887" s="1">
        <v>174.1</v>
      </c>
      <c r="AF887" s="1">
        <v>167.67</v>
      </c>
      <c r="AG887" s="1">
        <v>159.29</v>
      </c>
      <c r="AS887" s="1">
        <v>3234.3</v>
      </c>
      <c r="AW887" s="1">
        <v>3365.7</v>
      </c>
      <c r="AX887" s="1">
        <v>166.05</v>
      </c>
      <c r="BA887" s="1">
        <v>160.15</v>
      </c>
      <c r="BB887" s="1">
        <v>180.15</v>
      </c>
      <c r="BC887" s="1">
        <v>178.03</v>
      </c>
      <c r="BD887" s="1">
        <v>175.14</v>
      </c>
      <c r="BE887" s="1">
        <v>168.5</v>
      </c>
      <c r="BF887" s="1">
        <v>170.78</v>
      </c>
      <c r="BG887" s="1">
        <v>176.19</v>
      </c>
      <c r="BH887" s="1">
        <v>167.49</v>
      </c>
      <c r="BI887" s="1">
        <v>169.69</v>
      </c>
      <c r="BJ887" s="1">
        <v>175.93</v>
      </c>
      <c r="BK887" s="1">
        <v>162.21</v>
      </c>
      <c r="BL887" s="1">
        <v>157.04</v>
      </c>
      <c r="BN887" s="1">
        <v>155.22999999999999</v>
      </c>
    </row>
    <row r="888" spans="1:66" x14ac:dyDescent="0.3">
      <c r="A888" s="2"/>
      <c r="C888" s="14" t="str">
        <f t="shared" si="14"/>
        <v>202210</v>
      </c>
      <c r="D888" s="3">
        <v>44844</v>
      </c>
      <c r="E888" s="21">
        <v>2719.59</v>
      </c>
      <c r="F888" s="21">
        <v>2866.32</v>
      </c>
      <c r="G888" s="21">
        <v>2876.36</v>
      </c>
      <c r="H888" s="21">
        <v>2853.16</v>
      </c>
      <c r="I888" s="21">
        <v>2691.19</v>
      </c>
      <c r="J888" s="21">
        <v>2691.55</v>
      </c>
      <c r="K888" s="21">
        <v>2596.4699999999998</v>
      </c>
      <c r="L888" s="21">
        <v>2478.5100000000002</v>
      </c>
      <c r="M888" s="21">
        <v>2359.89</v>
      </c>
      <c r="N888" s="21">
        <v>2428.37</v>
      </c>
      <c r="O888" s="21">
        <v>2716.05</v>
      </c>
      <c r="P888" s="21">
        <v>2659.23</v>
      </c>
      <c r="Q888" s="21">
        <v>7298.09</v>
      </c>
      <c r="R888" s="20">
        <v>159.96</v>
      </c>
      <c r="S888" s="20">
        <v>150.32</v>
      </c>
      <c r="T888" s="21">
        <v>165.18</v>
      </c>
      <c r="V888" s="1">
        <v>156.03</v>
      </c>
      <c r="W888" s="1">
        <v>168.75</v>
      </c>
      <c r="X888" s="1">
        <v>167.56</v>
      </c>
      <c r="Y888" s="1">
        <v>163.24</v>
      </c>
      <c r="Z888" s="1">
        <v>163.71</v>
      </c>
      <c r="AA888" s="1">
        <v>162.72</v>
      </c>
      <c r="AB888" s="1">
        <v>167.29</v>
      </c>
      <c r="AE888" s="1">
        <v>174.78</v>
      </c>
      <c r="AF888" s="1">
        <v>168.05</v>
      </c>
      <c r="AG888" s="1">
        <v>157.30000000000001</v>
      </c>
      <c r="AS888" s="1">
        <v>3234.3</v>
      </c>
      <c r="AU888" s="1">
        <v>3456.66</v>
      </c>
      <c r="AW888" s="1">
        <v>3365.7</v>
      </c>
      <c r="AX888" s="1">
        <v>164.61</v>
      </c>
      <c r="BA888" s="1">
        <v>158.63999999999999</v>
      </c>
      <c r="BB888" s="1">
        <v>181.05</v>
      </c>
      <c r="BC888" s="1">
        <v>178.35</v>
      </c>
      <c r="BD888" s="1">
        <v>174.2</v>
      </c>
      <c r="BE888" s="1">
        <v>166.35</v>
      </c>
      <c r="BF888" s="1">
        <v>168.31</v>
      </c>
      <c r="BG888" s="1">
        <v>174.58</v>
      </c>
      <c r="BH888" s="1">
        <v>165.37</v>
      </c>
      <c r="BI888" s="1">
        <v>169.69</v>
      </c>
      <c r="BJ888" s="1">
        <v>181.71</v>
      </c>
      <c r="BK888" s="1">
        <v>162.54</v>
      </c>
      <c r="BL888" s="1">
        <v>158.13999999999999</v>
      </c>
      <c r="BN888" s="1">
        <v>156.59</v>
      </c>
    </row>
    <row r="889" spans="1:66" x14ac:dyDescent="0.3">
      <c r="A889" s="2"/>
      <c r="C889" s="14" t="str">
        <f t="shared" si="14"/>
        <v>202210</v>
      </c>
      <c r="D889" s="3">
        <v>44841</v>
      </c>
      <c r="E889" s="21">
        <v>2770.62</v>
      </c>
      <c r="F889" s="21">
        <v>2837.95</v>
      </c>
      <c r="G889" s="21">
        <v>2906.04</v>
      </c>
      <c r="H889" s="21">
        <v>2775.83</v>
      </c>
      <c r="I889" s="21">
        <v>2733.24</v>
      </c>
      <c r="J889" s="21">
        <v>2684.18</v>
      </c>
      <c r="K889" s="21">
        <v>2597.15</v>
      </c>
      <c r="L889" s="21">
        <v>2490.31</v>
      </c>
      <c r="M889" s="21">
        <v>2359.89</v>
      </c>
      <c r="N889" s="21">
        <v>2408.3000000000002</v>
      </c>
      <c r="O889" s="21">
        <v>2716.05</v>
      </c>
      <c r="P889" s="21">
        <v>2644.55</v>
      </c>
      <c r="Q889" s="21">
        <v>7015.29</v>
      </c>
      <c r="R889" s="20">
        <v>157.63</v>
      </c>
      <c r="S889" s="20">
        <v>147.13</v>
      </c>
      <c r="T889" s="21">
        <v>163.56</v>
      </c>
      <c r="V889" s="1">
        <v>154.38</v>
      </c>
      <c r="W889" s="1">
        <v>167.73</v>
      </c>
      <c r="X889" s="1">
        <v>166.15</v>
      </c>
      <c r="Y889" s="1">
        <v>160.97999999999999</v>
      </c>
      <c r="Z889" s="1">
        <v>161.32</v>
      </c>
      <c r="AA889" s="1">
        <v>161.93</v>
      </c>
      <c r="AB889" s="1">
        <v>165.41</v>
      </c>
      <c r="AE889" s="1">
        <v>172.44</v>
      </c>
      <c r="AF889" s="1">
        <v>164.53</v>
      </c>
      <c r="AG889" s="1">
        <v>155.1</v>
      </c>
      <c r="AS889" s="1">
        <v>3234.3</v>
      </c>
      <c r="AU889" s="1">
        <v>3456.66</v>
      </c>
      <c r="AW889" s="1">
        <v>3365.7</v>
      </c>
      <c r="AX889" s="1">
        <v>163.11000000000001</v>
      </c>
      <c r="BA889" s="1">
        <v>158.59</v>
      </c>
      <c r="BB889" s="1">
        <v>177.19</v>
      </c>
      <c r="BC889" s="1">
        <v>175.23</v>
      </c>
      <c r="BD889" s="1">
        <v>171.44</v>
      </c>
      <c r="BE889" s="1">
        <v>165.6</v>
      </c>
      <c r="BF889" s="1">
        <v>163.82</v>
      </c>
      <c r="BG889" s="1">
        <v>173.4</v>
      </c>
      <c r="BH889" s="1">
        <v>164.57</v>
      </c>
      <c r="BI889" s="1">
        <v>170.09</v>
      </c>
      <c r="BJ889" s="1">
        <v>173.87</v>
      </c>
      <c r="BK889" s="1">
        <v>158.21</v>
      </c>
      <c r="BL889" s="1">
        <v>156.52000000000001</v>
      </c>
      <c r="BN889" s="1">
        <v>155.1</v>
      </c>
    </row>
    <row r="890" spans="1:66" x14ac:dyDescent="0.3">
      <c r="A890" s="2"/>
      <c r="C890" s="14" t="str">
        <f t="shared" si="14"/>
        <v>202210</v>
      </c>
      <c r="D890" s="3">
        <v>44840</v>
      </c>
      <c r="E890" s="21">
        <v>2765.61</v>
      </c>
      <c r="F890" s="21">
        <v>2837.95</v>
      </c>
      <c r="G890" s="21">
        <v>2906.04</v>
      </c>
      <c r="H890" s="21">
        <v>2706.21</v>
      </c>
      <c r="I890" s="21">
        <v>2691.19</v>
      </c>
      <c r="J890" s="21">
        <v>2685.09</v>
      </c>
      <c r="K890" s="21">
        <v>2593.8200000000002</v>
      </c>
      <c r="L890" s="21">
        <v>2497.39</v>
      </c>
      <c r="M890" s="21">
        <v>2359.89</v>
      </c>
      <c r="N890" s="21">
        <v>2419.9899999999998</v>
      </c>
      <c r="O890" s="21">
        <v>2652.84</v>
      </c>
      <c r="P890" s="21">
        <v>2639.55</v>
      </c>
      <c r="Q890" s="21">
        <v>6835.3</v>
      </c>
      <c r="R890" s="20">
        <v>159.62</v>
      </c>
      <c r="S890" s="20">
        <v>146.35</v>
      </c>
      <c r="T890" s="21">
        <v>162</v>
      </c>
      <c r="V890" s="1">
        <v>155.26</v>
      </c>
      <c r="W890" s="1">
        <v>166.8</v>
      </c>
      <c r="X890" s="1">
        <v>166.2</v>
      </c>
      <c r="Y890" s="1">
        <v>159.9</v>
      </c>
      <c r="Z890" s="1">
        <v>160.63</v>
      </c>
      <c r="AA890" s="1">
        <v>161.38999999999999</v>
      </c>
      <c r="AB890" s="1">
        <v>164.96</v>
      </c>
      <c r="AE890" s="1">
        <v>172.45</v>
      </c>
      <c r="AF890" s="1">
        <v>164.03</v>
      </c>
      <c r="AG890" s="1">
        <v>155.1</v>
      </c>
      <c r="AS890" s="1">
        <v>3234.3</v>
      </c>
      <c r="AU890" s="1">
        <v>3456.66</v>
      </c>
      <c r="AW890" s="1">
        <v>3365.7</v>
      </c>
      <c r="AX890" s="1">
        <v>163.06</v>
      </c>
      <c r="BA890" s="1">
        <v>157.59</v>
      </c>
      <c r="BB890" s="1">
        <v>174.91</v>
      </c>
      <c r="BC890" s="1">
        <v>173.96</v>
      </c>
      <c r="BD890" s="1">
        <v>170.64</v>
      </c>
      <c r="BE890" s="1">
        <v>164.78</v>
      </c>
      <c r="BF890" s="1">
        <v>164.93</v>
      </c>
      <c r="BG890" s="1">
        <v>172.37</v>
      </c>
      <c r="BH890" s="1">
        <v>164.57</v>
      </c>
      <c r="BI890" s="1">
        <v>172.48</v>
      </c>
      <c r="BJ890" s="1">
        <v>172.18</v>
      </c>
      <c r="BK890" s="1">
        <v>158.62</v>
      </c>
      <c r="BL890" s="1">
        <v>157.52000000000001</v>
      </c>
      <c r="BN890" s="1">
        <v>155.49</v>
      </c>
    </row>
    <row r="891" spans="1:66" x14ac:dyDescent="0.3">
      <c r="A891" s="2"/>
      <c r="C891" s="14" t="str">
        <f t="shared" si="14"/>
        <v>202210</v>
      </c>
      <c r="D891" s="3">
        <v>44839</v>
      </c>
      <c r="E891" s="21">
        <v>2783.87</v>
      </c>
      <c r="F891" s="21">
        <v>2837.95</v>
      </c>
      <c r="G891" s="21">
        <v>2906.04</v>
      </c>
      <c r="H891" s="21">
        <v>2706.21</v>
      </c>
      <c r="I891" s="21">
        <v>2671.4</v>
      </c>
      <c r="J891" s="21">
        <v>2703.06</v>
      </c>
      <c r="K891" s="21">
        <v>2593.8200000000002</v>
      </c>
      <c r="L891" s="21">
        <v>2531.1799999999998</v>
      </c>
      <c r="M891" s="21">
        <v>2553.3200000000002</v>
      </c>
      <c r="N891" s="21">
        <v>2431.29</v>
      </c>
      <c r="O891" s="21">
        <v>2652.84</v>
      </c>
      <c r="P891" s="21">
        <v>2644.54</v>
      </c>
      <c r="Q891" s="21">
        <v>6928.8</v>
      </c>
      <c r="R891" s="20">
        <v>159.96</v>
      </c>
      <c r="S891" s="20">
        <v>146.54</v>
      </c>
      <c r="T891" s="21">
        <v>161.86000000000001</v>
      </c>
      <c r="V891" s="1">
        <v>156.97999999999999</v>
      </c>
      <c r="W891" s="1">
        <v>166.33</v>
      </c>
      <c r="X891" s="1">
        <v>164.76</v>
      </c>
      <c r="Y891" s="1">
        <v>159.41</v>
      </c>
      <c r="Z891" s="1">
        <v>160.30000000000001</v>
      </c>
      <c r="AA891" s="1">
        <v>161.59</v>
      </c>
      <c r="AB891" s="1">
        <v>163.74</v>
      </c>
      <c r="AE891" s="1">
        <v>172.8</v>
      </c>
      <c r="AF891" s="1">
        <v>165.98</v>
      </c>
      <c r="AG891" s="1">
        <v>152.47999999999999</v>
      </c>
      <c r="AS891" s="1">
        <v>3234.3</v>
      </c>
      <c r="AU891" s="1">
        <v>3456.66</v>
      </c>
      <c r="AX891" s="1">
        <v>163.47999999999999</v>
      </c>
      <c r="BA891" s="1">
        <v>154.72</v>
      </c>
      <c r="BB891" s="1">
        <v>173.14</v>
      </c>
      <c r="BC891" s="1">
        <v>173.92</v>
      </c>
      <c r="BD891" s="1">
        <v>171.48</v>
      </c>
      <c r="BE891" s="1">
        <v>165.44</v>
      </c>
      <c r="BF891" s="1">
        <v>165.05</v>
      </c>
      <c r="BG891" s="1">
        <v>172.76</v>
      </c>
      <c r="BH891" s="1">
        <v>164.57</v>
      </c>
      <c r="BI891" s="1">
        <v>170.09</v>
      </c>
      <c r="BJ891" s="1">
        <v>171.82</v>
      </c>
      <c r="BK891" s="1">
        <v>160.07</v>
      </c>
      <c r="BL891" s="1">
        <v>158.09</v>
      </c>
      <c r="BN891" s="1">
        <v>155.38999999999999</v>
      </c>
    </row>
    <row r="892" spans="1:66" x14ac:dyDescent="0.3">
      <c r="A892" s="2"/>
      <c r="C892" s="14" t="str">
        <f t="shared" si="14"/>
        <v>202210</v>
      </c>
      <c r="D892" s="3">
        <v>44838</v>
      </c>
      <c r="E892" s="21">
        <v>2724.49</v>
      </c>
      <c r="F892" s="21">
        <v>2825.59</v>
      </c>
      <c r="G892" s="21">
        <v>2906.04</v>
      </c>
      <c r="H892" s="21">
        <v>2736.97</v>
      </c>
      <c r="I892" s="21">
        <v>2691.19</v>
      </c>
      <c r="J892" s="21">
        <v>2671.22</v>
      </c>
      <c r="K892" s="21">
        <v>2593.8200000000002</v>
      </c>
      <c r="L892" s="21">
        <v>2527.21</v>
      </c>
      <c r="M892" s="21">
        <v>2535.19</v>
      </c>
      <c r="N892" s="21">
        <v>2390.8000000000002</v>
      </c>
      <c r="O892" s="21">
        <v>2796.67</v>
      </c>
      <c r="P892" s="21">
        <v>2644.54</v>
      </c>
      <c r="Q892" s="21">
        <v>6895.46</v>
      </c>
      <c r="R892" s="20">
        <v>159.77000000000001</v>
      </c>
      <c r="S892" s="20">
        <v>145.12</v>
      </c>
      <c r="T892" s="21">
        <v>161.46</v>
      </c>
      <c r="V892" s="1">
        <v>158.05000000000001</v>
      </c>
      <c r="W892" s="1">
        <v>165.93</v>
      </c>
      <c r="X892" s="1">
        <v>164.56</v>
      </c>
      <c r="Y892" s="1">
        <v>158.76</v>
      </c>
      <c r="Z892" s="1">
        <v>159.56</v>
      </c>
      <c r="AA892" s="1">
        <v>161.19</v>
      </c>
      <c r="AB892" s="1">
        <v>164.05</v>
      </c>
      <c r="AE892" s="1">
        <v>172.93</v>
      </c>
      <c r="AF892" s="1">
        <v>165.04</v>
      </c>
      <c r="AG892" s="1">
        <v>152.4</v>
      </c>
      <c r="AU892" s="1">
        <v>3456.66</v>
      </c>
      <c r="AV892" s="1">
        <v>30</v>
      </c>
      <c r="AW892" s="1">
        <v>3209</v>
      </c>
      <c r="AX892" s="1">
        <v>166.7</v>
      </c>
      <c r="BA892" s="1">
        <v>152.72</v>
      </c>
      <c r="BB892" s="1">
        <v>172.91</v>
      </c>
      <c r="BC892" s="1">
        <v>172.81</v>
      </c>
      <c r="BD892" s="1">
        <v>174.17</v>
      </c>
      <c r="BE892" s="1">
        <v>164.92</v>
      </c>
      <c r="BF892" s="1">
        <v>164.75</v>
      </c>
      <c r="BG892" s="1">
        <v>171.66</v>
      </c>
      <c r="BH892" s="1">
        <v>168.89</v>
      </c>
      <c r="BI892" s="1">
        <v>170.89</v>
      </c>
      <c r="BJ892" s="1">
        <v>173.95</v>
      </c>
      <c r="BK892" s="1">
        <v>155.87</v>
      </c>
      <c r="BL892" s="1">
        <v>156.41</v>
      </c>
      <c r="BN892" s="1">
        <v>154.74</v>
      </c>
    </row>
    <row r="893" spans="1:66" x14ac:dyDescent="0.3">
      <c r="A893" s="2"/>
      <c r="C893" s="14" t="str">
        <f t="shared" si="14"/>
        <v>202210</v>
      </c>
      <c r="D893" s="3">
        <v>44837</v>
      </c>
      <c r="E893" s="21">
        <v>2709.58</v>
      </c>
      <c r="F893" s="21">
        <v>2837.95</v>
      </c>
      <c r="G893" s="21">
        <v>2896.15</v>
      </c>
      <c r="H893" s="21">
        <v>2737.86</v>
      </c>
      <c r="I893" s="21">
        <v>2691.19</v>
      </c>
      <c r="J893" s="21">
        <v>2675.14</v>
      </c>
      <c r="K893" s="21">
        <v>2585.65</v>
      </c>
      <c r="L893" s="21">
        <v>2619.9299999999998</v>
      </c>
      <c r="M893" s="21">
        <v>2535.19</v>
      </c>
      <c r="N893" s="21">
        <v>2372.02</v>
      </c>
      <c r="O893" s="21">
        <v>2716.05</v>
      </c>
      <c r="P893" s="21">
        <v>2664.42</v>
      </c>
      <c r="Q893" s="21">
        <v>6895.46</v>
      </c>
      <c r="R893" s="20">
        <v>160.77000000000001</v>
      </c>
      <c r="S893" s="20">
        <v>147.88999999999999</v>
      </c>
      <c r="T893" s="21">
        <v>162.85</v>
      </c>
      <c r="V893" s="1">
        <v>158.19999999999999</v>
      </c>
      <c r="W893" s="1">
        <v>168.09</v>
      </c>
      <c r="X893" s="1">
        <v>170.79</v>
      </c>
      <c r="Y893" s="1">
        <v>161.47</v>
      </c>
      <c r="Z893" s="1">
        <v>160.85</v>
      </c>
      <c r="AA893" s="1">
        <v>161.72</v>
      </c>
      <c r="AB893" s="1">
        <v>170.91</v>
      </c>
      <c r="AE893" s="1">
        <v>176.67</v>
      </c>
      <c r="AF893" s="1">
        <v>168.66</v>
      </c>
      <c r="AG893" s="1">
        <v>162.36000000000001</v>
      </c>
      <c r="AV893" s="1">
        <v>30</v>
      </c>
      <c r="AW893" s="1">
        <v>3256.93</v>
      </c>
      <c r="AX893" s="1">
        <v>168.23</v>
      </c>
      <c r="BA893" s="1">
        <v>154.99</v>
      </c>
      <c r="BB893" s="1">
        <v>175.44</v>
      </c>
      <c r="BC893" s="1">
        <v>175.43</v>
      </c>
      <c r="BD893" s="1">
        <v>178.88</v>
      </c>
      <c r="BE893" s="1">
        <v>165.15</v>
      </c>
      <c r="BF893" s="1">
        <v>169.07</v>
      </c>
      <c r="BG893" s="1">
        <v>175.06</v>
      </c>
      <c r="BH893" s="1">
        <v>169.29</v>
      </c>
      <c r="BI893" s="1">
        <v>172.48</v>
      </c>
      <c r="BJ893" s="1">
        <v>179.91</v>
      </c>
      <c r="BK893" s="1">
        <v>156.62</v>
      </c>
      <c r="BL893" s="1">
        <v>157.74</v>
      </c>
      <c r="BN893" s="1">
        <v>156.72</v>
      </c>
    </row>
    <row r="894" spans="1:66" x14ac:dyDescent="0.3">
      <c r="A894" s="2"/>
      <c r="C894" s="14" t="str">
        <f t="shared" si="14"/>
        <v>20229</v>
      </c>
      <c r="D894" s="3">
        <v>44834</v>
      </c>
      <c r="E894" s="21">
        <v>2751.71</v>
      </c>
      <c r="F894" s="21">
        <v>2824.15</v>
      </c>
      <c r="G894" s="21">
        <v>2884.88</v>
      </c>
      <c r="H894" s="21">
        <v>2749.78</v>
      </c>
      <c r="I894" s="21">
        <v>2689.82</v>
      </c>
      <c r="J894" s="21">
        <v>2707.55</v>
      </c>
      <c r="K894" s="21">
        <v>2588.33</v>
      </c>
      <c r="L894" s="21">
        <v>2594.92</v>
      </c>
      <c r="M894" s="21">
        <v>2534.46</v>
      </c>
      <c r="N894" s="21">
        <v>2392.9499999999998</v>
      </c>
      <c r="O894" s="21">
        <v>2715.73</v>
      </c>
      <c r="P894" s="21">
        <v>2669.02</v>
      </c>
      <c r="Q894" s="21">
        <v>6877.4</v>
      </c>
      <c r="R894" s="20">
        <v>162.49</v>
      </c>
      <c r="S894" s="20">
        <v>148.65</v>
      </c>
      <c r="T894" s="21">
        <v>167.14</v>
      </c>
      <c r="V894" s="1">
        <v>160.19</v>
      </c>
      <c r="W894" s="1">
        <v>173.31</v>
      </c>
      <c r="X894" s="1">
        <v>171.57</v>
      </c>
      <c r="Y894" s="1">
        <v>163.56</v>
      </c>
      <c r="Z894" s="1">
        <v>163.86</v>
      </c>
      <c r="AA894" s="1">
        <v>166.31</v>
      </c>
      <c r="AB894" s="1">
        <v>171.23</v>
      </c>
      <c r="AE894" s="1">
        <v>178.72</v>
      </c>
      <c r="AF894" s="1">
        <v>172.74</v>
      </c>
      <c r="AG894" s="1">
        <v>161.04</v>
      </c>
      <c r="AV894" s="1">
        <v>30</v>
      </c>
      <c r="AW894" s="1">
        <v>3258.04</v>
      </c>
      <c r="AX894" s="1">
        <v>168.13</v>
      </c>
      <c r="BA894" s="1">
        <v>158.99</v>
      </c>
      <c r="BB894" s="1">
        <v>180.42</v>
      </c>
      <c r="BC894" s="1">
        <v>180.63</v>
      </c>
      <c r="BD894" s="1">
        <v>179.48</v>
      </c>
      <c r="BE894" s="1">
        <v>171.42</v>
      </c>
      <c r="BF894" s="1">
        <v>173.36</v>
      </c>
      <c r="BG894" s="1">
        <v>180.75</v>
      </c>
      <c r="BH894" s="1">
        <v>169.86</v>
      </c>
      <c r="BI894" s="1">
        <v>173.66</v>
      </c>
      <c r="BJ894" s="1">
        <v>182.78</v>
      </c>
      <c r="BK894" s="1">
        <v>161.34</v>
      </c>
      <c r="BL894" s="1">
        <v>160.38</v>
      </c>
      <c r="BN894" s="1">
        <v>159.41999999999999</v>
      </c>
    </row>
    <row r="895" spans="1:66" x14ac:dyDescent="0.3">
      <c r="A895" s="2"/>
      <c r="C895" s="14" t="str">
        <f t="shared" si="14"/>
        <v>20229</v>
      </c>
      <c r="D895" s="3">
        <v>44833</v>
      </c>
      <c r="E895" s="21">
        <v>2746.06</v>
      </c>
      <c r="F895" s="21">
        <v>2824.15</v>
      </c>
      <c r="G895" s="21">
        <v>2885.13</v>
      </c>
      <c r="H895" s="21">
        <v>2790.76</v>
      </c>
      <c r="I895" s="21">
        <v>2689.82</v>
      </c>
      <c r="J895" s="21">
        <v>2679.33</v>
      </c>
      <c r="K895" s="21">
        <v>2588.33</v>
      </c>
      <c r="L895" s="21">
        <v>2613.69</v>
      </c>
      <c r="M895" s="21">
        <v>2516.37</v>
      </c>
      <c r="N895" s="21">
        <v>2420.61</v>
      </c>
      <c r="O895" s="21">
        <v>2713.23</v>
      </c>
      <c r="P895" s="21">
        <v>2669.02</v>
      </c>
      <c r="Q895" s="21">
        <v>6702.34</v>
      </c>
      <c r="R895" s="20">
        <v>164.26</v>
      </c>
      <c r="S895" s="20">
        <v>151.24</v>
      </c>
      <c r="T895" s="21">
        <v>168.24</v>
      </c>
      <c r="V895" s="1">
        <v>160.44</v>
      </c>
      <c r="W895" s="1">
        <v>171.11</v>
      </c>
      <c r="X895" s="1">
        <v>170.25</v>
      </c>
      <c r="Y895" s="1">
        <v>163.44</v>
      </c>
      <c r="Z895" s="1">
        <v>163.91</v>
      </c>
      <c r="AA895" s="1">
        <v>166.45</v>
      </c>
      <c r="AB895" s="1">
        <v>170.55</v>
      </c>
      <c r="AE895" s="1">
        <v>178.57</v>
      </c>
      <c r="AF895" s="1">
        <v>172.41</v>
      </c>
      <c r="AG895" s="1">
        <v>162.93</v>
      </c>
      <c r="AV895" s="1">
        <v>30</v>
      </c>
      <c r="AW895" s="1">
        <v>3258.04</v>
      </c>
      <c r="AX895" s="1">
        <v>169.72</v>
      </c>
      <c r="BA895" s="1">
        <v>162.51</v>
      </c>
      <c r="BB895" s="1">
        <v>182.22</v>
      </c>
      <c r="BC895" s="1">
        <v>180.59</v>
      </c>
      <c r="BD895" s="1">
        <v>179.07</v>
      </c>
      <c r="BE895" s="1">
        <v>170.86</v>
      </c>
      <c r="BF895" s="1">
        <v>172.03</v>
      </c>
      <c r="BG895" s="1">
        <v>178.77</v>
      </c>
      <c r="BH895" s="1">
        <v>170.66</v>
      </c>
      <c r="BI895" s="1">
        <v>172.56</v>
      </c>
      <c r="BJ895" s="1">
        <v>180.8</v>
      </c>
      <c r="BK895" s="1">
        <v>158.44999999999999</v>
      </c>
      <c r="BL895" s="1">
        <v>161.37</v>
      </c>
      <c r="BN895" s="1">
        <v>160.16</v>
      </c>
    </row>
    <row r="896" spans="1:66" x14ac:dyDescent="0.3">
      <c r="A896" s="2"/>
      <c r="C896" s="14" t="str">
        <f t="shared" si="14"/>
        <v>20229</v>
      </c>
      <c r="D896" s="3">
        <v>44832</v>
      </c>
      <c r="E896" s="21">
        <v>2749.81</v>
      </c>
      <c r="F896" s="21">
        <v>2803.54</v>
      </c>
      <c r="G896" s="21">
        <v>2872.77</v>
      </c>
      <c r="H896" s="21">
        <v>2775.79</v>
      </c>
      <c r="I896" s="21">
        <v>2689.82</v>
      </c>
      <c r="J896" s="21">
        <v>2687.36</v>
      </c>
      <c r="K896" s="21">
        <v>2588.33</v>
      </c>
      <c r="L896" s="21">
        <v>2643.35</v>
      </c>
      <c r="M896" s="21">
        <v>2516.37</v>
      </c>
      <c r="N896" s="21">
        <v>2419.79</v>
      </c>
      <c r="O896" s="21">
        <v>2767.43</v>
      </c>
      <c r="P896" s="21">
        <v>2664.03</v>
      </c>
      <c r="Q896" s="21">
        <v>6652.9</v>
      </c>
      <c r="R896" s="20">
        <v>164.26</v>
      </c>
      <c r="S896" s="20">
        <v>151.22999999999999</v>
      </c>
      <c r="T896" s="21">
        <v>168.03</v>
      </c>
      <c r="V896" s="1">
        <v>160.56</v>
      </c>
      <c r="W896" s="1">
        <v>170.49</v>
      </c>
      <c r="X896" s="1">
        <v>170.34</v>
      </c>
      <c r="Y896" s="1">
        <v>163.46</v>
      </c>
      <c r="Z896" s="1">
        <v>163.66999999999999</v>
      </c>
      <c r="AA896" s="1">
        <v>165.9</v>
      </c>
      <c r="AB896" s="1">
        <v>170.35</v>
      </c>
      <c r="AE896" s="1">
        <v>178.61</v>
      </c>
      <c r="AF896" s="1">
        <v>170.97</v>
      </c>
      <c r="AG896" s="1">
        <v>161.71</v>
      </c>
      <c r="AV896" s="1">
        <v>30</v>
      </c>
      <c r="AW896" s="1">
        <v>3258.04</v>
      </c>
      <c r="AX896" s="1">
        <v>169.7</v>
      </c>
      <c r="BA896" s="1">
        <v>162.66</v>
      </c>
      <c r="BB896" s="1">
        <v>181.17</v>
      </c>
      <c r="BC896" s="1">
        <v>179.83</v>
      </c>
      <c r="BD896" s="1">
        <v>175.25</v>
      </c>
      <c r="BE896" s="1">
        <v>171.07</v>
      </c>
      <c r="BF896" s="1">
        <v>172.36</v>
      </c>
      <c r="BG896" s="1">
        <v>178.76</v>
      </c>
      <c r="BH896" s="1">
        <v>170.55</v>
      </c>
      <c r="BI896" s="1">
        <v>172.56</v>
      </c>
      <c r="BJ896" s="1">
        <v>180.8</v>
      </c>
      <c r="BK896" s="1">
        <v>158.44999999999999</v>
      </c>
      <c r="BL896" s="1">
        <v>161.87</v>
      </c>
      <c r="BN896" s="1">
        <v>160.16</v>
      </c>
    </row>
    <row r="897" spans="1:66" x14ac:dyDescent="0.3">
      <c r="A897" s="2"/>
      <c r="C897" s="14" t="str">
        <f t="shared" si="14"/>
        <v>20229</v>
      </c>
      <c r="D897" s="3">
        <v>44831</v>
      </c>
      <c r="E897" s="21">
        <v>2756.02</v>
      </c>
      <c r="F897" s="21">
        <v>2778.82</v>
      </c>
      <c r="G897" s="21">
        <v>2872.77</v>
      </c>
      <c r="H897" s="21">
        <v>2790.89</v>
      </c>
      <c r="I897" s="21">
        <v>2624.55</v>
      </c>
      <c r="J897" s="21">
        <v>2692.37</v>
      </c>
      <c r="K897" s="21">
        <v>2576.66</v>
      </c>
      <c r="L897" s="21">
        <v>2669.18</v>
      </c>
      <c r="M897" s="21">
        <v>2394.67</v>
      </c>
      <c r="N897" s="21">
        <v>2474.9899999999998</v>
      </c>
      <c r="O897" s="21">
        <v>2783.33</v>
      </c>
      <c r="P897" s="21">
        <v>2646.53</v>
      </c>
      <c r="Q897" s="21">
        <v>6804.05</v>
      </c>
      <c r="R897" s="20">
        <v>164.59</v>
      </c>
      <c r="S897" s="20">
        <v>153.54</v>
      </c>
      <c r="T897" s="21">
        <v>169.52</v>
      </c>
      <c r="V897" s="1">
        <v>160.47</v>
      </c>
      <c r="W897" s="1">
        <v>172.71</v>
      </c>
      <c r="X897" s="1">
        <v>171.22</v>
      </c>
      <c r="Y897" s="1">
        <v>166.27</v>
      </c>
      <c r="Z897" s="1">
        <v>166.65</v>
      </c>
      <c r="AA897" s="1">
        <v>166.61</v>
      </c>
      <c r="AB897" s="1">
        <v>170.5</v>
      </c>
      <c r="AE897" s="1">
        <v>178.97</v>
      </c>
      <c r="AF897" s="1">
        <v>174.75</v>
      </c>
      <c r="AG897" s="1">
        <v>162.43</v>
      </c>
      <c r="AW897" s="1">
        <v>3378.6</v>
      </c>
      <c r="AX897" s="1">
        <v>167.78</v>
      </c>
      <c r="BA897" s="1">
        <v>165.27</v>
      </c>
      <c r="BB897" s="1">
        <v>181.18</v>
      </c>
      <c r="BC897" s="1">
        <v>180.12</v>
      </c>
      <c r="BD897" s="1">
        <v>178.83</v>
      </c>
      <c r="BE897" s="1">
        <v>172.82</v>
      </c>
      <c r="BF897" s="1">
        <v>172.69</v>
      </c>
      <c r="BG897" s="1">
        <v>179.84</v>
      </c>
      <c r="BH897" s="1">
        <v>170.35</v>
      </c>
      <c r="BI897" s="1">
        <v>172.16</v>
      </c>
      <c r="BJ897" s="1">
        <v>180.8</v>
      </c>
      <c r="BK897" s="1">
        <v>162.03</v>
      </c>
      <c r="BL897" s="1">
        <v>162.44999999999999</v>
      </c>
      <c r="BN897" s="1">
        <v>161.02000000000001</v>
      </c>
    </row>
    <row r="898" spans="1:66" x14ac:dyDescent="0.3">
      <c r="A898" s="2"/>
      <c r="C898" s="14" t="str">
        <f t="shared" si="14"/>
        <v>20229</v>
      </c>
      <c r="D898" s="3">
        <v>44830</v>
      </c>
      <c r="E898" s="21">
        <v>2738.78</v>
      </c>
      <c r="F898" s="21">
        <v>2731.35</v>
      </c>
      <c r="G898" s="21">
        <v>2795.71</v>
      </c>
      <c r="H898" s="21">
        <v>2791.91</v>
      </c>
      <c r="I898" s="21">
        <v>2624.55</v>
      </c>
      <c r="J898" s="21">
        <v>2652.51</v>
      </c>
      <c r="K898" s="21">
        <v>2611.59</v>
      </c>
      <c r="L898" s="21">
        <v>2666.64</v>
      </c>
      <c r="M898" s="21">
        <v>2523.0700000000002</v>
      </c>
      <c r="N898" s="21">
        <v>2487.3200000000002</v>
      </c>
      <c r="O898" s="21">
        <v>2764.9</v>
      </c>
      <c r="P898" s="21">
        <v>2601.71</v>
      </c>
      <c r="Q898" s="21">
        <v>7126.18</v>
      </c>
      <c r="R898" s="20">
        <v>162.97999999999999</v>
      </c>
      <c r="S898" s="20">
        <v>153.33000000000001</v>
      </c>
      <c r="T898" s="21">
        <v>169.08</v>
      </c>
      <c r="V898" s="1">
        <v>159.91999999999999</v>
      </c>
      <c r="W898" s="1">
        <v>172.67</v>
      </c>
      <c r="X898" s="1">
        <v>169.71</v>
      </c>
      <c r="Y898" s="1">
        <v>163.63999999999999</v>
      </c>
      <c r="Z898" s="1">
        <v>166.33</v>
      </c>
      <c r="AA898" s="1">
        <v>166.16</v>
      </c>
      <c r="AB898" s="1">
        <v>169.45</v>
      </c>
      <c r="AC898" s="1">
        <v>163.57</v>
      </c>
      <c r="AE898" s="1">
        <v>175.18</v>
      </c>
      <c r="AF898" s="1">
        <v>172.32</v>
      </c>
      <c r="AG898" s="1">
        <v>163.06</v>
      </c>
      <c r="AN898" s="1">
        <v>3589.88</v>
      </c>
      <c r="AW898" s="1">
        <v>3570.66</v>
      </c>
      <c r="AX898" s="1">
        <v>167.66</v>
      </c>
      <c r="AY898" s="1">
        <v>3993.11</v>
      </c>
      <c r="BA898" s="1">
        <v>165.43</v>
      </c>
      <c r="BB898" s="1">
        <v>180.03</v>
      </c>
      <c r="BC898" s="1">
        <v>180.27</v>
      </c>
      <c r="BD898" s="1">
        <v>179.48</v>
      </c>
      <c r="BE898" s="1">
        <v>174.65</v>
      </c>
      <c r="BF898" s="1">
        <v>175.1</v>
      </c>
      <c r="BG898" s="1">
        <v>179.39</v>
      </c>
      <c r="BH898" s="1">
        <v>170.35</v>
      </c>
      <c r="BI898" s="1">
        <v>172.16</v>
      </c>
      <c r="BJ898" s="1">
        <v>180.8</v>
      </c>
      <c r="BK898" s="1">
        <v>161.79</v>
      </c>
      <c r="BL898" s="1">
        <v>162.37</v>
      </c>
      <c r="BN898" s="1">
        <v>160.9</v>
      </c>
    </row>
    <row r="899" spans="1:66" x14ac:dyDescent="0.3">
      <c r="A899" s="2"/>
      <c r="C899" s="14" t="str">
        <f t="shared" si="14"/>
        <v>20229</v>
      </c>
      <c r="D899" s="3">
        <v>44827</v>
      </c>
      <c r="E899" s="21">
        <v>2719.06</v>
      </c>
      <c r="F899" s="21">
        <v>2696.41</v>
      </c>
      <c r="G899" s="21">
        <v>2766.04</v>
      </c>
      <c r="H899" s="21">
        <v>2789.71</v>
      </c>
      <c r="I899" s="21">
        <v>2594.89</v>
      </c>
      <c r="J899" s="21">
        <v>2641.59</v>
      </c>
      <c r="K899" s="21">
        <v>2611.59</v>
      </c>
      <c r="L899" s="21">
        <v>2610.98</v>
      </c>
      <c r="M899" s="21">
        <v>2523.0700000000002</v>
      </c>
      <c r="N899" s="21">
        <v>2387.41</v>
      </c>
      <c r="O899" s="21">
        <v>2764.9</v>
      </c>
      <c r="P899" s="21">
        <v>2601.71</v>
      </c>
      <c r="Q899" s="21">
        <v>7091.47</v>
      </c>
      <c r="R899" s="20">
        <v>162.97999999999999</v>
      </c>
      <c r="S899" s="20">
        <v>152.21</v>
      </c>
      <c r="T899" s="21">
        <v>167.21</v>
      </c>
      <c r="V899" s="1">
        <v>159.5</v>
      </c>
      <c r="W899" s="1">
        <v>171.88</v>
      </c>
      <c r="X899" s="1">
        <v>169.66</v>
      </c>
      <c r="Y899" s="1">
        <v>162.65</v>
      </c>
      <c r="Z899" s="1">
        <v>163.47</v>
      </c>
      <c r="AA899" s="1">
        <v>165.93</v>
      </c>
      <c r="AB899" s="1">
        <v>169.55</v>
      </c>
      <c r="AC899" s="1">
        <v>163.13999999999999</v>
      </c>
      <c r="AE899" s="1">
        <v>175.78</v>
      </c>
      <c r="AF899" s="1">
        <v>171.36</v>
      </c>
      <c r="AG899" s="1">
        <v>161.57</v>
      </c>
      <c r="AN899" s="1">
        <v>3589.88</v>
      </c>
      <c r="AW899" s="1">
        <v>3570.66</v>
      </c>
      <c r="AX899" s="1">
        <v>168.46</v>
      </c>
      <c r="AY899" s="1">
        <v>3993.11</v>
      </c>
      <c r="BA899" s="1">
        <v>165.61</v>
      </c>
      <c r="BB899" s="1">
        <v>179.27</v>
      </c>
      <c r="BC899" s="1">
        <v>177.76</v>
      </c>
      <c r="BD899" s="1">
        <v>178.54</v>
      </c>
      <c r="BE899" s="1">
        <v>172.37</v>
      </c>
      <c r="BF899" s="1">
        <v>174.98</v>
      </c>
      <c r="BG899" s="1">
        <v>178.5</v>
      </c>
      <c r="BH899" s="1">
        <v>170.13</v>
      </c>
      <c r="BI899" s="1">
        <v>173.86</v>
      </c>
      <c r="BJ899" s="1">
        <v>182.45</v>
      </c>
      <c r="BK899" s="1">
        <v>161.54</v>
      </c>
      <c r="BL899" s="1">
        <v>159.58000000000001</v>
      </c>
      <c r="BN899" s="1">
        <v>157.76</v>
      </c>
    </row>
    <row r="900" spans="1:66" x14ac:dyDescent="0.3">
      <c r="A900" s="2"/>
      <c r="C900" s="14" t="str">
        <f t="shared" si="14"/>
        <v>20229</v>
      </c>
      <c r="D900" s="3">
        <v>44826</v>
      </c>
      <c r="E900" s="21">
        <v>2709.04</v>
      </c>
      <c r="F900" s="21">
        <v>2701.69</v>
      </c>
      <c r="G900" s="21">
        <v>2775.99</v>
      </c>
      <c r="H900" s="21">
        <v>2833.05</v>
      </c>
      <c r="I900" s="21">
        <v>2594.89</v>
      </c>
      <c r="J900" s="21">
        <v>2668.03</v>
      </c>
      <c r="K900" s="21">
        <v>2553.4299999999998</v>
      </c>
      <c r="L900" s="21">
        <v>2666.62</v>
      </c>
      <c r="M900" s="21">
        <v>2523.0700000000002</v>
      </c>
      <c r="N900" s="21">
        <v>2433.23</v>
      </c>
      <c r="O900" s="21">
        <v>2674.65</v>
      </c>
      <c r="P900" s="21">
        <v>2596.71</v>
      </c>
      <c r="Q900" s="21">
        <v>7395.6</v>
      </c>
      <c r="R900" s="20">
        <v>165.26</v>
      </c>
      <c r="S900" s="20">
        <v>152.6</v>
      </c>
      <c r="T900" s="21">
        <v>168.3</v>
      </c>
      <c r="V900" s="1">
        <v>161.36000000000001</v>
      </c>
      <c r="W900" s="1">
        <v>174.03</v>
      </c>
      <c r="X900" s="1">
        <v>171.75</v>
      </c>
      <c r="Y900" s="1">
        <v>165.37</v>
      </c>
      <c r="Z900" s="1">
        <v>166.41</v>
      </c>
      <c r="AA900" s="1">
        <v>166.04</v>
      </c>
      <c r="AB900" s="1">
        <v>171.85</v>
      </c>
      <c r="AC900" s="1">
        <v>163.85</v>
      </c>
      <c r="AE900" s="1">
        <v>179.77</v>
      </c>
      <c r="AF900" s="1">
        <v>173.3</v>
      </c>
      <c r="AG900" s="1">
        <v>161.54</v>
      </c>
      <c r="AN900" s="1">
        <v>3589.88</v>
      </c>
      <c r="AW900" s="1">
        <v>3618.19</v>
      </c>
      <c r="AX900" s="1">
        <v>170.23</v>
      </c>
      <c r="AY900" s="1">
        <v>3993.11</v>
      </c>
      <c r="BA900" s="1">
        <v>166.39</v>
      </c>
      <c r="BB900" s="1">
        <v>183.11</v>
      </c>
      <c r="BC900" s="1">
        <v>179.88</v>
      </c>
      <c r="BD900" s="1">
        <v>180.17</v>
      </c>
      <c r="BE900" s="1">
        <v>172.25</v>
      </c>
      <c r="BF900" s="1">
        <v>174.95</v>
      </c>
      <c r="BG900" s="1">
        <v>181.68</v>
      </c>
      <c r="BH900" s="1">
        <v>169.44</v>
      </c>
      <c r="BI900" s="1">
        <v>174.46</v>
      </c>
      <c r="BJ900" s="1">
        <v>183.11</v>
      </c>
      <c r="BK900" s="1">
        <v>162.04</v>
      </c>
      <c r="BL900" s="1">
        <v>161.54</v>
      </c>
      <c r="BN900" s="1">
        <v>160.91</v>
      </c>
    </row>
    <row r="901" spans="1:66" x14ac:dyDescent="0.3">
      <c r="A901" s="2"/>
      <c r="C901" s="14" t="str">
        <f t="shared" si="14"/>
        <v>20229</v>
      </c>
      <c r="D901" s="3">
        <v>44825</v>
      </c>
      <c r="E901" s="21">
        <v>2750.19</v>
      </c>
      <c r="F901" s="21">
        <v>2696.74</v>
      </c>
      <c r="G901" s="21">
        <v>2775.99</v>
      </c>
      <c r="H901" s="21">
        <v>2801.23</v>
      </c>
      <c r="I901" s="21">
        <v>2579.06</v>
      </c>
      <c r="J901" s="21">
        <v>2656.48</v>
      </c>
      <c r="K901" s="21">
        <v>2553.4299999999998</v>
      </c>
      <c r="L901" s="21">
        <v>2654.7</v>
      </c>
      <c r="M901" s="21">
        <v>2516.37</v>
      </c>
      <c r="N901" s="21">
        <v>2430.65</v>
      </c>
      <c r="O901" s="21">
        <v>2712.59</v>
      </c>
      <c r="P901" s="21">
        <v>2596.71</v>
      </c>
      <c r="Q901" s="21">
        <v>7395.6</v>
      </c>
      <c r="R901" s="20">
        <v>165.26</v>
      </c>
      <c r="S901" s="20">
        <v>154.44</v>
      </c>
      <c r="T901" s="21">
        <v>168.67</v>
      </c>
      <c r="V901" s="1">
        <v>161.35</v>
      </c>
      <c r="W901" s="1">
        <v>174.87</v>
      </c>
      <c r="X901" s="1">
        <v>172.53</v>
      </c>
      <c r="Y901" s="1">
        <v>165.55</v>
      </c>
      <c r="Z901" s="1">
        <v>166.63</v>
      </c>
      <c r="AA901" s="1">
        <v>166.26</v>
      </c>
      <c r="AB901" s="1">
        <v>171.64</v>
      </c>
      <c r="AC901" s="1">
        <v>164.19</v>
      </c>
      <c r="AE901" s="1">
        <v>180.96</v>
      </c>
      <c r="AF901" s="1">
        <v>174.62</v>
      </c>
      <c r="AG901" s="1">
        <v>161.34</v>
      </c>
      <c r="AN901" s="1">
        <v>3589.88</v>
      </c>
      <c r="AW901" s="1">
        <v>3618.19</v>
      </c>
      <c r="AX901" s="1">
        <v>170.13</v>
      </c>
      <c r="AY901" s="1">
        <v>3993.11</v>
      </c>
      <c r="BA901" s="1">
        <v>168.09</v>
      </c>
      <c r="BB901" s="1">
        <v>184.58</v>
      </c>
      <c r="BC901" s="1">
        <v>179.87</v>
      </c>
      <c r="BD901" s="1">
        <v>179.74</v>
      </c>
      <c r="BE901" s="1">
        <v>173.04</v>
      </c>
      <c r="BF901" s="1">
        <v>176.14</v>
      </c>
      <c r="BG901" s="1">
        <v>181.4</v>
      </c>
      <c r="BH901" s="1">
        <v>169.78</v>
      </c>
      <c r="BI901" s="1">
        <v>174.46</v>
      </c>
      <c r="BJ901" s="1">
        <v>183.11</v>
      </c>
      <c r="BK901" s="1">
        <v>159.78</v>
      </c>
      <c r="BL901" s="1">
        <v>161.71</v>
      </c>
      <c r="BN901" s="1">
        <v>161.4</v>
      </c>
    </row>
    <row r="902" spans="1:66" x14ac:dyDescent="0.3">
      <c r="A902" s="2"/>
      <c r="C902" s="14" t="str">
        <f t="shared" ref="C902:C965" si="15">YEAR(D902)&amp;MONTH(D902)</f>
        <v>20229</v>
      </c>
      <c r="D902" s="3">
        <v>44824</v>
      </c>
      <c r="E902" s="21">
        <v>2715.22</v>
      </c>
      <c r="F902" s="21">
        <v>2696.74</v>
      </c>
      <c r="G902" s="21">
        <v>2756.21</v>
      </c>
      <c r="H902" s="21">
        <v>2744.38</v>
      </c>
      <c r="I902" s="21">
        <v>2571.15</v>
      </c>
      <c r="J902" s="21">
        <v>2658.1</v>
      </c>
      <c r="K902" s="21">
        <v>2558.64</v>
      </c>
      <c r="L902" s="21">
        <v>2661.55</v>
      </c>
      <c r="M902" s="21">
        <v>2516.37</v>
      </c>
      <c r="N902" s="21">
        <v>2426.85</v>
      </c>
      <c r="O902" s="21">
        <v>2739.22</v>
      </c>
      <c r="P902" s="21">
        <v>2610.1999999999998</v>
      </c>
      <c r="Q902" s="21">
        <v>7339.73</v>
      </c>
      <c r="R902" s="20">
        <v>165.92</v>
      </c>
      <c r="S902" s="20">
        <v>155.32</v>
      </c>
      <c r="T902" s="21">
        <v>169.97</v>
      </c>
      <c r="V902" s="1">
        <v>161.84</v>
      </c>
      <c r="W902" s="1">
        <v>174.35</v>
      </c>
      <c r="X902" s="1">
        <v>171.6</v>
      </c>
      <c r="Y902" s="1">
        <v>164.94</v>
      </c>
      <c r="Z902" s="1">
        <v>166.36</v>
      </c>
      <c r="AA902" s="1">
        <v>166.61</v>
      </c>
      <c r="AB902" s="1">
        <v>171.35</v>
      </c>
      <c r="AC902" s="1">
        <v>162.52000000000001</v>
      </c>
      <c r="AE902" s="1">
        <v>180.93</v>
      </c>
      <c r="AF902" s="1">
        <v>173.7</v>
      </c>
      <c r="AG902" s="1">
        <v>161.57</v>
      </c>
      <c r="AN902" s="1">
        <v>3589.88</v>
      </c>
      <c r="AW902" s="1">
        <v>3665.72</v>
      </c>
      <c r="AX902" s="1">
        <v>170.65</v>
      </c>
      <c r="AY902" s="1">
        <v>3993.11</v>
      </c>
      <c r="BA902" s="1">
        <v>166.66</v>
      </c>
      <c r="BB902" s="1">
        <v>183.18</v>
      </c>
      <c r="BC902" s="1">
        <v>179.37</v>
      </c>
      <c r="BD902" s="1">
        <v>176.36</v>
      </c>
      <c r="BE902" s="1">
        <v>172.92</v>
      </c>
      <c r="BF902" s="1">
        <v>176.13</v>
      </c>
      <c r="BG902" s="1">
        <v>181.29</v>
      </c>
      <c r="BH902" s="1">
        <v>168.95</v>
      </c>
      <c r="BI902" s="1">
        <v>175.06</v>
      </c>
      <c r="BJ902" s="1">
        <v>184.73</v>
      </c>
      <c r="BK902" s="1">
        <v>160.11000000000001</v>
      </c>
      <c r="BL902" s="1">
        <v>162.37</v>
      </c>
      <c r="BN902" s="1">
        <v>161.4</v>
      </c>
    </row>
    <row r="903" spans="1:66" x14ac:dyDescent="0.3">
      <c r="A903" s="2"/>
      <c r="C903" s="14" t="str">
        <f t="shared" si="15"/>
        <v>20229</v>
      </c>
      <c r="D903" s="3">
        <v>44823</v>
      </c>
      <c r="E903" s="21">
        <v>2716.42</v>
      </c>
      <c r="F903" s="21">
        <v>2729.38</v>
      </c>
      <c r="G903" s="21">
        <v>2772.06</v>
      </c>
      <c r="H903" s="21">
        <v>2743.14</v>
      </c>
      <c r="I903" s="21">
        <v>2547.42</v>
      </c>
      <c r="J903" s="21">
        <v>2649.26</v>
      </c>
      <c r="K903" s="21">
        <v>2607.59</v>
      </c>
      <c r="L903" s="21">
        <v>2664.27</v>
      </c>
      <c r="M903" s="21">
        <v>2395.85</v>
      </c>
      <c r="N903" s="21">
        <v>2429.08</v>
      </c>
      <c r="O903" s="21">
        <v>2724.23</v>
      </c>
      <c r="P903" s="21">
        <v>2596.71</v>
      </c>
      <c r="Q903" s="21">
        <v>7197.26</v>
      </c>
      <c r="R903" s="20">
        <v>163.98</v>
      </c>
      <c r="S903" s="20">
        <v>155.13</v>
      </c>
      <c r="T903" s="21">
        <v>169.94</v>
      </c>
      <c r="V903" s="1">
        <v>162.53</v>
      </c>
      <c r="W903" s="1">
        <v>174.38</v>
      </c>
      <c r="X903" s="1">
        <v>171.38</v>
      </c>
      <c r="Y903" s="1">
        <v>166.52</v>
      </c>
      <c r="Z903" s="1">
        <v>166.59</v>
      </c>
      <c r="AA903" s="1">
        <v>167.11</v>
      </c>
      <c r="AB903" s="1">
        <v>171.25</v>
      </c>
      <c r="AE903" s="1">
        <v>181.11</v>
      </c>
      <c r="AF903" s="1">
        <v>173.3</v>
      </c>
      <c r="AG903" s="1">
        <v>161.19999999999999</v>
      </c>
      <c r="AW903" s="1">
        <v>3665.72</v>
      </c>
      <c r="AX903" s="1">
        <v>171.52</v>
      </c>
      <c r="BA903" s="1">
        <v>167.86</v>
      </c>
      <c r="BB903" s="1">
        <v>183.98</v>
      </c>
      <c r="BC903" s="1">
        <v>181.14</v>
      </c>
      <c r="BD903" s="1">
        <v>178.4</v>
      </c>
      <c r="BE903" s="1">
        <v>173.17</v>
      </c>
      <c r="BF903" s="1">
        <v>176.62</v>
      </c>
      <c r="BG903" s="1">
        <v>181.49</v>
      </c>
      <c r="BH903" s="1">
        <v>169.74</v>
      </c>
      <c r="BI903" s="1">
        <v>175.66</v>
      </c>
      <c r="BJ903" s="1">
        <v>184.73</v>
      </c>
      <c r="BK903" s="1">
        <v>160.77000000000001</v>
      </c>
      <c r="BL903" s="1">
        <v>163.04</v>
      </c>
      <c r="BN903" s="1">
        <v>162.4</v>
      </c>
    </row>
    <row r="904" spans="1:66" x14ac:dyDescent="0.3">
      <c r="A904" s="2"/>
      <c r="C904" s="14" t="str">
        <f t="shared" si="15"/>
        <v>20229</v>
      </c>
      <c r="D904" s="3">
        <v>44820</v>
      </c>
      <c r="E904" s="21">
        <v>2684.05</v>
      </c>
      <c r="F904" s="21">
        <v>2729.38</v>
      </c>
      <c r="G904" s="21">
        <v>2746.21</v>
      </c>
      <c r="H904" s="21">
        <v>2809.27</v>
      </c>
      <c r="I904" s="21">
        <v>2547.42</v>
      </c>
      <c r="J904" s="21">
        <v>2666.84</v>
      </c>
      <c r="K904" s="21">
        <v>2597.61</v>
      </c>
      <c r="L904" s="21">
        <v>2624.51</v>
      </c>
      <c r="M904" s="21">
        <v>2417</v>
      </c>
      <c r="N904" s="21">
        <v>2400.5</v>
      </c>
      <c r="O904" s="21">
        <v>2676.67</v>
      </c>
      <c r="P904" s="21">
        <v>2589.21</v>
      </c>
      <c r="Q904" s="21">
        <v>7474.54</v>
      </c>
      <c r="R904" s="20">
        <v>165.59</v>
      </c>
      <c r="S904" s="20">
        <v>155.53</v>
      </c>
      <c r="T904" s="21">
        <v>170.44</v>
      </c>
      <c r="V904" s="1">
        <v>162.34</v>
      </c>
      <c r="W904" s="1">
        <v>174.3</v>
      </c>
      <c r="X904" s="1">
        <v>171.22</v>
      </c>
      <c r="Y904" s="1">
        <v>166.02</v>
      </c>
      <c r="Z904" s="1">
        <v>166.95</v>
      </c>
      <c r="AA904" s="1">
        <v>167.2</v>
      </c>
      <c r="AB904" s="1">
        <v>170.75</v>
      </c>
      <c r="AE904" s="1">
        <v>180.37</v>
      </c>
      <c r="AF904" s="1">
        <v>173.07</v>
      </c>
      <c r="AG904" s="1">
        <v>161.77000000000001</v>
      </c>
      <c r="AW904" s="1">
        <v>3665.72</v>
      </c>
      <c r="AX904" s="1">
        <v>171.65</v>
      </c>
      <c r="BA904" s="1">
        <v>167.36</v>
      </c>
      <c r="BB904" s="1">
        <v>183.97</v>
      </c>
      <c r="BC904" s="1">
        <v>180.6</v>
      </c>
      <c r="BD904" s="1">
        <v>178.15</v>
      </c>
      <c r="BE904" s="1">
        <v>171.54</v>
      </c>
      <c r="BF904" s="1">
        <v>173.66</v>
      </c>
      <c r="BG904" s="1">
        <v>182.38</v>
      </c>
      <c r="BH904" s="1">
        <v>170.17</v>
      </c>
      <c r="BI904" s="1">
        <v>175.66</v>
      </c>
      <c r="BJ904" s="1">
        <v>184.73</v>
      </c>
      <c r="BK904" s="1">
        <v>163.58000000000001</v>
      </c>
      <c r="BL904" s="1">
        <v>163.37</v>
      </c>
      <c r="BN904" s="1">
        <v>162.63999999999999</v>
      </c>
    </row>
    <row r="905" spans="1:66" x14ac:dyDescent="0.3">
      <c r="A905" s="2"/>
      <c r="C905" s="14" t="str">
        <f t="shared" si="15"/>
        <v>20229</v>
      </c>
      <c r="D905" s="3">
        <v>44819</v>
      </c>
      <c r="E905" s="21">
        <v>2639.94</v>
      </c>
      <c r="F905" s="21">
        <v>2721.14</v>
      </c>
      <c r="G905" s="21">
        <v>2716.54</v>
      </c>
      <c r="H905" s="21">
        <v>2737.67</v>
      </c>
      <c r="I905" s="21">
        <v>2547.42</v>
      </c>
      <c r="J905" s="21">
        <v>2660.78</v>
      </c>
      <c r="K905" s="21">
        <v>2597.61</v>
      </c>
      <c r="L905" s="21">
        <v>2598.67</v>
      </c>
      <c r="M905" s="21"/>
      <c r="N905" s="21">
        <v>2400.5</v>
      </c>
      <c r="O905" s="21">
        <v>2676.67</v>
      </c>
      <c r="P905" s="21">
        <v>2589.21</v>
      </c>
      <c r="Q905" s="21">
        <v>7490.77</v>
      </c>
      <c r="R905" s="20">
        <v>165.59</v>
      </c>
      <c r="S905" s="20">
        <v>154.31</v>
      </c>
      <c r="T905" s="21">
        <v>169.75</v>
      </c>
      <c r="V905" s="1">
        <v>163.61000000000001</v>
      </c>
      <c r="W905" s="1">
        <v>174.24</v>
      </c>
      <c r="X905" s="1">
        <v>171.35</v>
      </c>
      <c r="Y905" s="1">
        <v>165.26</v>
      </c>
      <c r="Z905" s="1">
        <v>166.73</v>
      </c>
      <c r="AA905" s="1">
        <v>167.2</v>
      </c>
      <c r="AB905" s="1">
        <v>170.95</v>
      </c>
      <c r="AE905" s="1">
        <v>180.77</v>
      </c>
      <c r="AF905" s="1">
        <v>173.07</v>
      </c>
      <c r="AG905" s="1">
        <v>162.02000000000001</v>
      </c>
      <c r="AX905" s="1">
        <v>169.99</v>
      </c>
      <c r="AY905" s="1">
        <v>3185.38</v>
      </c>
      <c r="AZ905" s="1">
        <v>3707.85</v>
      </c>
      <c r="BA905" s="1">
        <v>167.36</v>
      </c>
      <c r="BB905" s="1">
        <v>182.15</v>
      </c>
      <c r="BC905" s="1">
        <v>181.12</v>
      </c>
      <c r="BD905" s="1">
        <v>180.41</v>
      </c>
      <c r="BE905" s="1">
        <v>171.53</v>
      </c>
      <c r="BF905" s="1">
        <v>174.19</v>
      </c>
      <c r="BG905" s="1">
        <v>182.36</v>
      </c>
      <c r="BH905" s="1">
        <v>170.17</v>
      </c>
      <c r="BI905" s="1">
        <v>176.25</v>
      </c>
      <c r="BJ905" s="1">
        <v>184.43</v>
      </c>
      <c r="BK905" s="1">
        <v>163.08000000000001</v>
      </c>
      <c r="BL905" s="1">
        <v>162.47999999999999</v>
      </c>
      <c r="BN905" s="1">
        <v>162.63999999999999</v>
      </c>
    </row>
    <row r="906" spans="1:66" x14ac:dyDescent="0.3">
      <c r="A906" s="2"/>
      <c r="C906" s="14" t="str">
        <f t="shared" si="15"/>
        <v>20229</v>
      </c>
      <c r="D906" s="3">
        <v>44818</v>
      </c>
      <c r="E906" s="21">
        <v>2661.75</v>
      </c>
      <c r="F906" s="21">
        <v>2721.14</v>
      </c>
      <c r="G906" s="21">
        <v>2722.51</v>
      </c>
      <c r="H906" s="21">
        <v>2741.81</v>
      </c>
      <c r="I906" s="21">
        <v>2547.42</v>
      </c>
      <c r="J906" s="21">
        <v>2653.35</v>
      </c>
      <c r="K906" s="21">
        <v>2508.86</v>
      </c>
      <c r="L906" s="21">
        <v>2580.7800000000002</v>
      </c>
      <c r="M906" s="21">
        <v>2410.42</v>
      </c>
      <c r="N906" s="21">
        <v>2373.9</v>
      </c>
      <c r="O906" s="21">
        <v>2681.74</v>
      </c>
      <c r="P906" s="21">
        <v>2539.4899999999998</v>
      </c>
      <c r="Q906" s="21">
        <v>7617.49</v>
      </c>
      <c r="R906" s="20">
        <v>165.59</v>
      </c>
      <c r="S906" s="20">
        <v>155.74</v>
      </c>
      <c r="T906" s="21">
        <v>169.89</v>
      </c>
      <c r="V906" s="1">
        <v>161.47</v>
      </c>
      <c r="W906" s="1">
        <v>171.96</v>
      </c>
      <c r="X906" s="1">
        <v>172.02</v>
      </c>
      <c r="Y906" s="1">
        <v>166.09</v>
      </c>
      <c r="Z906" s="1">
        <v>166.17</v>
      </c>
      <c r="AA906" s="1">
        <v>167.2</v>
      </c>
      <c r="AB906" s="1">
        <v>171.05</v>
      </c>
      <c r="AE906" s="1">
        <v>179.92</v>
      </c>
      <c r="AF906" s="1">
        <v>173.53</v>
      </c>
      <c r="AG906" s="1">
        <v>162.25</v>
      </c>
      <c r="AX906" s="1">
        <v>165.4</v>
      </c>
      <c r="AY906" s="1">
        <v>3185.38</v>
      </c>
      <c r="AZ906" s="1">
        <v>3707.85</v>
      </c>
      <c r="BA906" s="1">
        <v>168.25</v>
      </c>
      <c r="BB906" s="1">
        <v>181.7</v>
      </c>
      <c r="BC906" s="1">
        <v>181.1</v>
      </c>
      <c r="BD906" s="1">
        <v>181.24</v>
      </c>
      <c r="BE906" s="1">
        <v>172</v>
      </c>
      <c r="BF906" s="1">
        <v>175.39</v>
      </c>
      <c r="BG906" s="1">
        <v>181.56</v>
      </c>
      <c r="BH906" s="1">
        <v>170.62</v>
      </c>
      <c r="BI906" s="1">
        <v>176.45</v>
      </c>
      <c r="BJ906" s="1">
        <v>184.43</v>
      </c>
      <c r="BK906" s="1">
        <v>162.59</v>
      </c>
      <c r="BL906" s="1">
        <v>161.04</v>
      </c>
      <c r="BN906" s="1">
        <v>161.16</v>
      </c>
    </row>
    <row r="907" spans="1:66" x14ac:dyDescent="0.3">
      <c r="A907" s="2"/>
      <c r="C907" s="14" t="str">
        <f t="shared" si="15"/>
        <v>20229</v>
      </c>
      <c r="D907" s="3">
        <v>44817</v>
      </c>
      <c r="E907" s="21">
        <v>2542.62</v>
      </c>
      <c r="F907" s="21">
        <v>2622.25</v>
      </c>
      <c r="G907" s="21">
        <v>2653.25</v>
      </c>
      <c r="H907" s="21">
        <v>2636.68</v>
      </c>
      <c r="I907" s="21">
        <v>2513.8000000000002</v>
      </c>
      <c r="J907" s="21">
        <v>2632.74</v>
      </c>
      <c r="K907" s="21">
        <v>2488.66</v>
      </c>
      <c r="L907" s="21">
        <v>2657.15</v>
      </c>
      <c r="M907" s="21">
        <v>2344.33</v>
      </c>
      <c r="N907" s="21">
        <v>2308.3200000000002</v>
      </c>
      <c r="O907" s="21">
        <v>2679.25</v>
      </c>
      <c r="P907" s="21">
        <v>2525.98</v>
      </c>
      <c r="Q907" s="21">
        <v>7564.39</v>
      </c>
      <c r="R907" s="20">
        <v>166.59</v>
      </c>
      <c r="S907" s="20">
        <v>156.97</v>
      </c>
      <c r="T907" s="21">
        <v>171.22</v>
      </c>
      <c r="V907" s="1">
        <v>162.27000000000001</v>
      </c>
      <c r="W907" s="1">
        <v>172.53</v>
      </c>
      <c r="X907" s="1">
        <v>172.02</v>
      </c>
      <c r="Y907" s="1">
        <v>166.93</v>
      </c>
      <c r="Z907" s="1">
        <v>168.5</v>
      </c>
      <c r="AA907" s="1">
        <v>166.86</v>
      </c>
      <c r="AB907" s="1">
        <v>170.15</v>
      </c>
      <c r="AE907" s="1">
        <v>178.08</v>
      </c>
      <c r="AF907" s="1">
        <v>174.57</v>
      </c>
      <c r="AG907" s="1">
        <v>164.03</v>
      </c>
      <c r="AX907" s="1">
        <v>167.77</v>
      </c>
      <c r="AY907" s="1">
        <v>3185.38</v>
      </c>
      <c r="AZ907" s="1">
        <v>3707.85</v>
      </c>
      <c r="BA907" s="1">
        <v>168.44</v>
      </c>
      <c r="BB907" s="1">
        <v>183.87</v>
      </c>
      <c r="BC907" s="1">
        <v>182.94</v>
      </c>
      <c r="BD907" s="1">
        <v>181.99</v>
      </c>
      <c r="BE907" s="1">
        <v>172.52</v>
      </c>
      <c r="BF907" s="1">
        <v>175.46</v>
      </c>
      <c r="BG907" s="1">
        <v>179.15</v>
      </c>
      <c r="BH907" s="1">
        <v>169.52</v>
      </c>
      <c r="BI907" s="1">
        <v>176.45</v>
      </c>
      <c r="BJ907" s="1">
        <v>184.43</v>
      </c>
      <c r="BK907" s="1">
        <v>164.83</v>
      </c>
      <c r="BL907" s="1">
        <v>162.28</v>
      </c>
      <c r="BN907" s="1">
        <v>162.63999999999999</v>
      </c>
    </row>
    <row r="908" spans="1:66" x14ac:dyDescent="0.3">
      <c r="A908" s="2"/>
      <c r="C908" s="14" t="str">
        <f t="shared" si="15"/>
        <v>20229</v>
      </c>
      <c r="D908" s="3">
        <v>44816</v>
      </c>
      <c r="E908" s="21">
        <v>2532.1999999999998</v>
      </c>
      <c r="F908" s="21">
        <v>2527.48</v>
      </c>
      <c r="G908" s="21">
        <v>2587.9299999999998</v>
      </c>
      <c r="H908" s="21">
        <v>2420.96</v>
      </c>
      <c r="I908" s="21">
        <v>2513.8000000000002</v>
      </c>
      <c r="J908" s="21">
        <v>2620.94</v>
      </c>
      <c r="K908" s="21">
        <v>2478.6999999999998</v>
      </c>
      <c r="L908" s="21">
        <v>2561.5700000000002</v>
      </c>
      <c r="M908" s="21">
        <v>2368.59</v>
      </c>
      <c r="N908" s="21">
        <v>2289.67</v>
      </c>
      <c r="O908" s="21">
        <v>2613.4</v>
      </c>
      <c r="P908" s="21">
        <v>2525.98</v>
      </c>
      <c r="Q908" s="21">
        <v>7605.86</v>
      </c>
      <c r="R908" s="20">
        <v>165.59</v>
      </c>
      <c r="S908" s="20">
        <v>155.77000000000001</v>
      </c>
      <c r="T908" s="21">
        <v>168.57</v>
      </c>
      <c r="V908" s="1">
        <v>160.26</v>
      </c>
      <c r="W908" s="1">
        <v>170.25</v>
      </c>
      <c r="X908" s="1">
        <v>170.39</v>
      </c>
      <c r="Y908" s="1">
        <v>164.15</v>
      </c>
      <c r="Z908" s="1">
        <v>165.07</v>
      </c>
      <c r="AA908" s="1">
        <v>166.29</v>
      </c>
      <c r="AB908" s="1">
        <v>169.25</v>
      </c>
      <c r="AE908" s="1">
        <v>178.17</v>
      </c>
      <c r="AF908" s="1">
        <v>173.98</v>
      </c>
      <c r="AG908" s="1">
        <v>160.81</v>
      </c>
      <c r="AW908" s="1">
        <v>3759.63</v>
      </c>
      <c r="AX908" s="1">
        <v>167.31</v>
      </c>
      <c r="AY908" s="1">
        <v>3185.38</v>
      </c>
      <c r="AZ908" s="1">
        <v>3792.12</v>
      </c>
      <c r="BA908" s="1">
        <v>166.92</v>
      </c>
      <c r="BB908" s="1">
        <v>182.16</v>
      </c>
      <c r="BC908" s="1">
        <v>180.12</v>
      </c>
      <c r="BD908" s="1">
        <v>179.7</v>
      </c>
      <c r="BE908" s="1">
        <v>172.51</v>
      </c>
      <c r="BF908" s="1">
        <v>173.66</v>
      </c>
      <c r="BG908" s="1">
        <v>178.85</v>
      </c>
      <c r="BH908" s="1">
        <v>169.52</v>
      </c>
      <c r="BI908" s="1">
        <v>175.26</v>
      </c>
      <c r="BJ908" s="1">
        <v>184.43</v>
      </c>
      <c r="BK908" s="1">
        <v>161.84</v>
      </c>
      <c r="BL908" s="1">
        <v>160.71</v>
      </c>
      <c r="BN908" s="1">
        <v>160.9</v>
      </c>
    </row>
    <row r="909" spans="1:66" x14ac:dyDescent="0.3">
      <c r="A909" s="2"/>
      <c r="C909" s="14" t="str">
        <f t="shared" si="15"/>
        <v>20229</v>
      </c>
      <c r="D909" s="3">
        <v>44813</v>
      </c>
      <c r="E909" s="21">
        <v>2577.25</v>
      </c>
      <c r="F909" s="21">
        <v>2564.56</v>
      </c>
      <c r="G909" s="21">
        <v>2597.8200000000002</v>
      </c>
      <c r="H909" s="21">
        <v>2495.8000000000002</v>
      </c>
      <c r="I909" s="21">
        <v>2492.04</v>
      </c>
      <c r="J909" s="21">
        <v>2601.69</v>
      </c>
      <c r="K909" s="21">
        <v>2458.81</v>
      </c>
      <c r="L909" s="21">
        <v>2451.31</v>
      </c>
      <c r="M909" s="21">
        <v>2441.37</v>
      </c>
      <c r="N909" s="21">
        <v>2299.12</v>
      </c>
      <c r="O909" s="21">
        <v>2613.4</v>
      </c>
      <c r="P909" s="21">
        <v>2492.83</v>
      </c>
      <c r="Q909" s="21">
        <v>7604.27</v>
      </c>
      <c r="R909" s="20">
        <v>163.6</v>
      </c>
      <c r="S909" s="20">
        <v>154.04</v>
      </c>
      <c r="T909" s="21">
        <v>168.01</v>
      </c>
      <c r="V909" s="1">
        <v>158.88999999999999</v>
      </c>
      <c r="W909" s="1">
        <v>169.23</v>
      </c>
      <c r="X909" s="1">
        <v>168.71</v>
      </c>
      <c r="Y909" s="1">
        <v>163.53</v>
      </c>
      <c r="Z909" s="1">
        <v>164.47</v>
      </c>
      <c r="AA909" s="1">
        <v>164.3</v>
      </c>
      <c r="AB909" s="1">
        <v>168.75</v>
      </c>
      <c r="AE909" s="1">
        <v>178.2</v>
      </c>
      <c r="AF909" s="1">
        <v>170.34</v>
      </c>
      <c r="AG909" s="1">
        <v>163.22</v>
      </c>
      <c r="AI909" s="1">
        <v>23</v>
      </c>
      <c r="AN909" s="1">
        <v>3659.53</v>
      </c>
      <c r="AW909" s="1">
        <v>3759.63</v>
      </c>
      <c r="AX909" s="1">
        <v>167.22</v>
      </c>
      <c r="AY909" s="1">
        <v>3185.38</v>
      </c>
      <c r="AZ909" s="1">
        <v>3792.12</v>
      </c>
      <c r="BA909" s="1">
        <v>164.13</v>
      </c>
      <c r="BB909" s="1">
        <v>178.57</v>
      </c>
      <c r="BC909" s="1">
        <v>179.58</v>
      </c>
      <c r="BD909" s="1">
        <v>176.68</v>
      </c>
      <c r="BE909" s="1">
        <v>170.04</v>
      </c>
      <c r="BF909" s="1">
        <v>171.7</v>
      </c>
      <c r="BG909" s="1">
        <v>178.23</v>
      </c>
      <c r="BH909" s="1">
        <v>167.76</v>
      </c>
      <c r="BI909" s="1">
        <v>174.66</v>
      </c>
      <c r="BJ909" s="1">
        <v>184.68</v>
      </c>
      <c r="BK909" s="1">
        <v>160.84</v>
      </c>
      <c r="BL909" s="1">
        <v>159.29</v>
      </c>
      <c r="BN909" s="1">
        <v>158.91999999999999</v>
      </c>
    </row>
    <row r="910" spans="1:66" x14ac:dyDescent="0.3">
      <c r="A910" s="2"/>
      <c r="C910" s="14" t="str">
        <f t="shared" si="15"/>
        <v>20229</v>
      </c>
      <c r="D910" s="3">
        <v>44812</v>
      </c>
      <c r="E910" s="21">
        <v>2575.58</v>
      </c>
      <c r="F910" s="21">
        <v>2572.9499999999998</v>
      </c>
      <c r="G910" s="21">
        <v>2603.75</v>
      </c>
      <c r="H910" s="21">
        <v>2513.19</v>
      </c>
      <c r="I910" s="21">
        <v>2492.04</v>
      </c>
      <c r="J910" s="21">
        <v>2605.11</v>
      </c>
      <c r="K910" s="21">
        <v>2498.62</v>
      </c>
      <c r="L910" s="21">
        <v>2478.7399999999998</v>
      </c>
      <c r="M910" s="21">
        <v>2401.4299999999998</v>
      </c>
      <c r="N910" s="21">
        <v>2290.7800000000002</v>
      </c>
      <c r="O910" s="21">
        <v>2613.4</v>
      </c>
      <c r="P910" s="21">
        <v>2525.98</v>
      </c>
      <c r="Q910" s="21">
        <v>7621.78</v>
      </c>
      <c r="R910" s="20">
        <v>163.93</v>
      </c>
      <c r="S910" s="20">
        <v>153.22</v>
      </c>
      <c r="T910" s="21">
        <v>166.91</v>
      </c>
      <c r="V910" s="1">
        <v>159.6</v>
      </c>
      <c r="W910" s="1">
        <v>168.86</v>
      </c>
      <c r="X910" s="1">
        <v>172.08</v>
      </c>
      <c r="Y910" s="1">
        <v>164.27</v>
      </c>
      <c r="Z910" s="1">
        <v>164.59</v>
      </c>
      <c r="AA910" s="1">
        <v>165.4</v>
      </c>
      <c r="AB910" s="1">
        <v>171.95</v>
      </c>
      <c r="AC910" s="1">
        <v>163.08000000000001</v>
      </c>
      <c r="AE910" s="1">
        <v>180.23</v>
      </c>
      <c r="AF910" s="1">
        <v>171.94</v>
      </c>
      <c r="AG910" s="1">
        <v>161.19</v>
      </c>
      <c r="AI910" s="1">
        <v>23</v>
      </c>
      <c r="AN910" s="1">
        <v>3659.53</v>
      </c>
      <c r="AW910" s="1">
        <v>3759.63</v>
      </c>
      <c r="AX910" s="1">
        <v>168.6</v>
      </c>
      <c r="BA910" s="1">
        <v>164.72</v>
      </c>
      <c r="BB910" s="1">
        <v>179.72</v>
      </c>
      <c r="BC910" s="1">
        <v>179.84</v>
      </c>
      <c r="BD910" s="1">
        <v>178.95</v>
      </c>
      <c r="BE910" s="1">
        <v>169.98</v>
      </c>
      <c r="BF910" s="1">
        <v>172.19</v>
      </c>
      <c r="BG910" s="1">
        <v>180.82</v>
      </c>
      <c r="BH910" s="1">
        <v>169.03</v>
      </c>
      <c r="BI910" s="1">
        <v>174.66</v>
      </c>
      <c r="BK910" s="1">
        <v>160.59</v>
      </c>
      <c r="BL910" s="1">
        <v>159.96</v>
      </c>
      <c r="BN910" s="1">
        <v>158.79</v>
      </c>
    </row>
    <row r="911" spans="1:66" x14ac:dyDescent="0.3">
      <c r="A911" s="2"/>
      <c r="C911" s="14" t="str">
        <f t="shared" si="15"/>
        <v>20229</v>
      </c>
      <c r="D911" s="3">
        <v>44810</v>
      </c>
      <c r="E911" s="21">
        <v>2599.41</v>
      </c>
      <c r="F911" s="21">
        <v>2642.85</v>
      </c>
      <c r="G911" s="21">
        <v>2643.31</v>
      </c>
      <c r="H911" s="21">
        <v>2553.4</v>
      </c>
      <c r="I911" s="21">
        <v>2501.9299999999998</v>
      </c>
      <c r="J911" s="21">
        <v>2555.0700000000002</v>
      </c>
      <c r="K911" s="21">
        <v>2526.9</v>
      </c>
      <c r="L911" s="21">
        <v>2458.86</v>
      </c>
      <c r="M911" s="21">
        <v>2401.4299999999998</v>
      </c>
      <c r="N911" s="21">
        <v>2301.62</v>
      </c>
      <c r="O911" s="21">
        <v>2674.24</v>
      </c>
      <c r="P911" s="21">
        <v>2505.83</v>
      </c>
      <c r="Q911" s="21">
        <v>7683.03</v>
      </c>
      <c r="R911" s="20">
        <v>161.99</v>
      </c>
      <c r="S911" s="20">
        <v>156.38999999999999</v>
      </c>
      <c r="T911" s="21">
        <v>169.55</v>
      </c>
      <c r="V911" s="1">
        <v>160.77000000000001</v>
      </c>
      <c r="W911" s="1">
        <v>172.3</v>
      </c>
      <c r="X911" s="1">
        <v>172.44</v>
      </c>
      <c r="Y911" s="1">
        <v>166.65</v>
      </c>
      <c r="Z911" s="1">
        <v>167.62</v>
      </c>
      <c r="AA911" s="1">
        <v>165.36</v>
      </c>
      <c r="AB911" s="1">
        <v>172.55</v>
      </c>
      <c r="AC911" s="1">
        <v>163.69</v>
      </c>
      <c r="AE911" s="1">
        <v>181.14</v>
      </c>
      <c r="AF911" s="1">
        <v>173.78</v>
      </c>
      <c r="AG911" s="1">
        <v>163.86</v>
      </c>
      <c r="AI911" s="1">
        <v>23</v>
      </c>
      <c r="AN911" s="1">
        <v>3659.53</v>
      </c>
      <c r="AW911" s="1">
        <v>3759.63</v>
      </c>
      <c r="AX911" s="1">
        <v>170.04</v>
      </c>
      <c r="AZ911" s="1">
        <v>3741.56</v>
      </c>
      <c r="BA911" s="1">
        <v>168.13</v>
      </c>
      <c r="BB911" s="1">
        <v>182.37</v>
      </c>
      <c r="BC911" s="1">
        <v>181.37</v>
      </c>
      <c r="BD911" s="1">
        <v>181.07</v>
      </c>
      <c r="BE911" s="1">
        <v>171.41</v>
      </c>
      <c r="BF911" s="1">
        <v>175.98</v>
      </c>
      <c r="BG911" s="1">
        <v>183.37</v>
      </c>
      <c r="BH911" s="1">
        <v>169.63</v>
      </c>
      <c r="BI911" s="1">
        <v>175.26</v>
      </c>
      <c r="BJ911" s="1">
        <v>182.64</v>
      </c>
      <c r="BK911" s="1">
        <v>164.5</v>
      </c>
      <c r="BL911" s="1">
        <v>162.18</v>
      </c>
      <c r="BN911" s="1">
        <v>160.78</v>
      </c>
    </row>
    <row r="912" spans="1:66" x14ac:dyDescent="0.3">
      <c r="A912" s="2"/>
      <c r="C912" s="14" t="str">
        <f t="shared" si="15"/>
        <v>20229</v>
      </c>
      <c r="D912" s="3">
        <v>44809</v>
      </c>
      <c r="E912" s="21">
        <v>2667.1</v>
      </c>
      <c r="F912" s="21">
        <v>2626.37</v>
      </c>
      <c r="G912" s="21">
        <v>2637.37</v>
      </c>
      <c r="H912" s="21">
        <v>2606.9299999999998</v>
      </c>
      <c r="I912" s="21">
        <v>2501.9299999999998</v>
      </c>
      <c r="J912" s="21">
        <v>2625.27</v>
      </c>
      <c r="K912" s="21">
        <v>2543.4699999999998</v>
      </c>
      <c r="L912" s="21">
        <v>2477.5100000000002</v>
      </c>
      <c r="M912" s="21">
        <v>2411.4499999999998</v>
      </c>
      <c r="N912" s="21">
        <v>2294.25</v>
      </c>
      <c r="O912" s="21">
        <v>2684.24</v>
      </c>
      <c r="P912" s="21">
        <v>2525.7199999999998</v>
      </c>
      <c r="Q912" s="21">
        <v>7745.8</v>
      </c>
      <c r="R912" s="20">
        <v>161.99</v>
      </c>
      <c r="S912" s="20">
        <v>155.22</v>
      </c>
      <c r="T912" s="21">
        <v>169.86</v>
      </c>
      <c r="V912" s="1">
        <v>161.69999999999999</v>
      </c>
      <c r="W912" s="1">
        <v>173.08</v>
      </c>
      <c r="X912" s="1">
        <v>173.19</v>
      </c>
      <c r="Y912" s="1">
        <v>168.7</v>
      </c>
      <c r="Z912" s="1">
        <v>169.54</v>
      </c>
      <c r="AA912" s="1">
        <v>164.09</v>
      </c>
      <c r="AB912" s="1">
        <v>173.05</v>
      </c>
      <c r="AC912" s="1">
        <v>163.51</v>
      </c>
      <c r="AE912" s="1">
        <v>182.18</v>
      </c>
      <c r="AF912" s="1">
        <v>173.93</v>
      </c>
      <c r="AG912" s="1">
        <v>160.75</v>
      </c>
      <c r="AI912" s="1">
        <v>23</v>
      </c>
      <c r="AN912" s="1">
        <v>3659.53</v>
      </c>
      <c r="AW912" s="1">
        <v>3722.69</v>
      </c>
      <c r="AX912" s="1">
        <v>172.12</v>
      </c>
      <c r="AZ912" s="1">
        <v>3741.56</v>
      </c>
      <c r="BA912" s="1">
        <v>163.71</v>
      </c>
      <c r="BB912" s="1">
        <v>185.01</v>
      </c>
      <c r="BC912" s="1">
        <v>182.56</v>
      </c>
      <c r="BD912" s="1">
        <v>182.7</v>
      </c>
      <c r="BE912" s="1">
        <v>172.01</v>
      </c>
      <c r="BF912" s="1">
        <v>170.59</v>
      </c>
      <c r="BG912" s="1">
        <v>183.43</v>
      </c>
      <c r="BH912" s="1">
        <v>170.41</v>
      </c>
      <c r="BI912" s="1">
        <v>175.46</v>
      </c>
      <c r="BJ912" s="1">
        <v>184.68</v>
      </c>
      <c r="BK912" s="1">
        <v>168.33</v>
      </c>
      <c r="BL912" s="1">
        <v>165.62</v>
      </c>
      <c r="BN912" s="1">
        <v>166.51</v>
      </c>
    </row>
    <row r="913" spans="1:66" x14ac:dyDescent="0.3">
      <c r="A913" s="2"/>
      <c r="C913" s="14" t="str">
        <f t="shared" si="15"/>
        <v>20229</v>
      </c>
      <c r="D913" s="3">
        <v>44806</v>
      </c>
      <c r="E913" s="21">
        <v>2639.25</v>
      </c>
      <c r="F913" s="21">
        <v>2626.37</v>
      </c>
      <c r="G913" s="21">
        <v>2637.37</v>
      </c>
      <c r="H913" s="21">
        <v>2587.04</v>
      </c>
      <c r="I913" s="21">
        <v>2501.9299999999998</v>
      </c>
      <c r="J913" s="21">
        <v>2599.0500000000002</v>
      </c>
      <c r="K913" s="21">
        <v>2518.6</v>
      </c>
      <c r="L913" s="21">
        <v>2470.88</v>
      </c>
      <c r="M913" s="21">
        <v>2411.4499999999998</v>
      </c>
      <c r="N913" s="21">
        <v>2285.1799999999998</v>
      </c>
      <c r="O913" s="21">
        <v>2618.4299999999998</v>
      </c>
      <c r="P913" s="21">
        <v>2505.83</v>
      </c>
      <c r="Q913" s="21">
        <v>7761.84</v>
      </c>
      <c r="R913" s="20">
        <v>161.49</v>
      </c>
      <c r="S913" s="20">
        <v>154.88</v>
      </c>
      <c r="T913" s="21">
        <v>170.4</v>
      </c>
      <c r="V913" s="1">
        <v>161.87</v>
      </c>
      <c r="W913" s="1">
        <v>174.76</v>
      </c>
      <c r="X913" s="1">
        <v>173.19</v>
      </c>
      <c r="Y913" s="1">
        <v>169.32</v>
      </c>
      <c r="Z913" s="1">
        <v>169.59</v>
      </c>
      <c r="AA913" s="1">
        <v>164.2</v>
      </c>
      <c r="AB913" s="1">
        <v>173.05</v>
      </c>
      <c r="AC913" s="1">
        <v>165.52</v>
      </c>
      <c r="AE913" s="1">
        <v>182.39</v>
      </c>
      <c r="AF913" s="1">
        <v>173.73</v>
      </c>
      <c r="AG913" s="1">
        <v>161.84</v>
      </c>
      <c r="AT913" s="1">
        <v>3134.82</v>
      </c>
      <c r="AW913" s="1">
        <v>3722.69</v>
      </c>
      <c r="AX913" s="1">
        <v>173.25</v>
      </c>
      <c r="AZ913" s="1">
        <v>3741.56</v>
      </c>
      <c r="BA913" s="1">
        <v>165.37</v>
      </c>
      <c r="BB913" s="1">
        <v>185.1</v>
      </c>
      <c r="BC913" s="1">
        <v>182.49</v>
      </c>
      <c r="BD913" s="1">
        <v>182.25</v>
      </c>
      <c r="BE913" s="1">
        <v>172.02</v>
      </c>
      <c r="BF913" s="1">
        <v>173.02</v>
      </c>
      <c r="BG913" s="1">
        <v>182.91</v>
      </c>
      <c r="BH913" s="1">
        <v>171.29</v>
      </c>
      <c r="BI913" s="1">
        <v>175.76</v>
      </c>
      <c r="BJ913" s="1">
        <v>184.68</v>
      </c>
      <c r="BK913" s="1">
        <v>168.83</v>
      </c>
      <c r="BL913" s="1">
        <v>165.37</v>
      </c>
      <c r="BN913" s="1">
        <v>166.14</v>
      </c>
    </row>
    <row r="914" spans="1:66" x14ac:dyDescent="0.3">
      <c r="A914" s="2"/>
      <c r="C914" s="14" t="str">
        <f t="shared" si="15"/>
        <v>20229</v>
      </c>
      <c r="D914" s="3">
        <v>44805</v>
      </c>
      <c r="E914" s="21">
        <v>2642.57</v>
      </c>
      <c r="F914" s="21">
        <v>2626.37</v>
      </c>
      <c r="G914" s="21">
        <v>2637.37</v>
      </c>
      <c r="H914" s="21">
        <v>2573.77</v>
      </c>
      <c r="I914" s="21">
        <v>2494.02</v>
      </c>
      <c r="J914" s="21">
        <v>2600.37</v>
      </c>
      <c r="K914" s="21">
        <v>2560.0500000000002</v>
      </c>
      <c r="L914" s="21">
        <v>2460.5</v>
      </c>
      <c r="M914" s="21">
        <v>2376.63</v>
      </c>
      <c r="N914" s="21">
        <v>2300.34</v>
      </c>
      <c r="O914" s="21">
        <v>2626.43</v>
      </c>
      <c r="P914" s="21">
        <v>2545.61</v>
      </c>
      <c r="Q914" s="21">
        <v>7745.34</v>
      </c>
      <c r="R914" s="20">
        <v>159.99</v>
      </c>
      <c r="S914" s="20">
        <v>154.22</v>
      </c>
      <c r="T914" s="21">
        <v>168.78</v>
      </c>
      <c r="V914" s="1">
        <v>161.03</v>
      </c>
      <c r="W914" s="1">
        <v>176.13</v>
      </c>
      <c r="X914" s="1">
        <v>172.85</v>
      </c>
      <c r="Y914" s="1">
        <v>167.74</v>
      </c>
      <c r="Z914" s="1">
        <v>168.67</v>
      </c>
      <c r="AA914" s="1">
        <v>163.19999999999999</v>
      </c>
      <c r="AB914" s="1">
        <v>172.65</v>
      </c>
      <c r="AC914" s="1">
        <v>165.52</v>
      </c>
      <c r="AE914" s="1">
        <v>182.51</v>
      </c>
      <c r="AF914" s="1">
        <v>173.71</v>
      </c>
      <c r="AG914" s="1">
        <v>160.91</v>
      </c>
      <c r="AT914" s="1">
        <v>3134.82</v>
      </c>
      <c r="AW914" s="1">
        <v>3722.69</v>
      </c>
      <c r="AX914" s="1">
        <v>171.88</v>
      </c>
      <c r="AZ914" s="1">
        <v>3741.56</v>
      </c>
      <c r="BA914" s="1">
        <v>165.43</v>
      </c>
      <c r="BB914" s="1">
        <v>184.15</v>
      </c>
      <c r="BC914" s="1">
        <v>182.78</v>
      </c>
      <c r="BD914" s="1">
        <v>182.39</v>
      </c>
      <c r="BE914" s="1">
        <v>170.63</v>
      </c>
      <c r="BF914" s="1">
        <v>174.3</v>
      </c>
      <c r="BG914" s="1">
        <v>183.54</v>
      </c>
      <c r="BH914" s="1">
        <v>171.12</v>
      </c>
      <c r="BI914" s="1">
        <v>175.76</v>
      </c>
      <c r="BJ914" s="1">
        <v>184.68</v>
      </c>
      <c r="BK914" s="1">
        <v>163.33000000000001</v>
      </c>
      <c r="BL914" s="1">
        <v>163.19999999999999</v>
      </c>
      <c r="BN914" s="1">
        <v>162.38999999999999</v>
      </c>
    </row>
    <row r="915" spans="1:66" x14ac:dyDescent="0.3">
      <c r="A915" s="2"/>
      <c r="C915" s="14" t="str">
        <f t="shared" si="15"/>
        <v>20228</v>
      </c>
      <c r="D915" s="3">
        <v>44804</v>
      </c>
      <c r="E915" s="21">
        <v>2611.91</v>
      </c>
      <c r="F915" s="21">
        <v>2625.03</v>
      </c>
      <c r="G915" s="21">
        <v>2636.16</v>
      </c>
      <c r="H915" s="21">
        <v>2534.66</v>
      </c>
      <c r="I915" s="21">
        <v>2508.56</v>
      </c>
      <c r="J915" s="21">
        <v>2593.5300000000002</v>
      </c>
      <c r="K915" s="21">
        <v>2559.3200000000002</v>
      </c>
      <c r="L915" s="21">
        <v>2454.63</v>
      </c>
      <c r="M915" s="21">
        <v>2381.0700000000002</v>
      </c>
      <c r="N915" s="21">
        <v>2282.79</v>
      </c>
      <c r="O915" s="21">
        <v>2636.16</v>
      </c>
      <c r="P915" s="21">
        <v>2545.0500000000002</v>
      </c>
      <c r="Q915" s="21">
        <v>7855.66</v>
      </c>
      <c r="R915" s="20">
        <v>159.97</v>
      </c>
      <c r="S915" s="20">
        <v>153.91</v>
      </c>
      <c r="T915" s="21">
        <v>168.72</v>
      </c>
      <c r="V915" s="1">
        <v>161.19</v>
      </c>
      <c r="W915" s="1">
        <v>176.13</v>
      </c>
      <c r="X915" s="1">
        <v>172.15</v>
      </c>
      <c r="Y915" s="1">
        <v>165.36</v>
      </c>
      <c r="Z915" s="1">
        <v>167.41</v>
      </c>
      <c r="AA915" s="1">
        <v>163.53</v>
      </c>
      <c r="AB915" s="1">
        <v>171.94</v>
      </c>
      <c r="AE915" s="1">
        <v>180.17</v>
      </c>
      <c r="AF915" s="1">
        <v>174.13</v>
      </c>
      <c r="AG915" s="1">
        <v>160.43</v>
      </c>
      <c r="AT915" s="1">
        <v>3136.41</v>
      </c>
      <c r="AW915" s="1">
        <v>3724.58</v>
      </c>
      <c r="AX915" s="1">
        <v>171.39</v>
      </c>
      <c r="BA915" s="1">
        <v>165.35</v>
      </c>
      <c r="BB915" s="1">
        <v>183.97</v>
      </c>
      <c r="BC915" s="1">
        <v>181.22</v>
      </c>
      <c r="BD915" s="1">
        <v>181.35</v>
      </c>
      <c r="BE915" s="1">
        <v>171.13</v>
      </c>
      <c r="BF915" s="1">
        <v>173.92</v>
      </c>
      <c r="BG915" s="1">
        <v>183.46</v>
      </c>
      <c r="BH915" s="1">
        <v>172.32</v>
      </c>
      <c r="BI915" s="1">
        <v>175.44</v>
      </c>
      <c r="BJ915" s="1">
        <v>184.58</v>
      </c>
      <c r="BK915" s="1">
        <v>162.31</v>
      </c>
      <c r="BL915" s="1">
        <v>162.18</v>
      </c>
      <c r="BN915" s="1">
        <v>161.59</v>
      </c>
    </row>
    <row r="916" spans="1:66" x14ac:dyDescent="0.3">
      <c r="A916" s="2"/>
      <c r="C916" s="14" t="str">
        <f t="shared" si="15"/>
        <v>20228</v>
      </c>
      <c r="D916" s="3">
        <v>44803</v>
      </c>
      <c r="E916" s="21">
        <v>2617.9499999999998</v>
      </c>
      <c r="F916" s="21">
        <v>2625.03</v>
      </c>
      <c r="G916" s="21">
        <v>2636.11</v>
      </c>
      <c r="H916" s="21">
        <v>2558.63</v>
      </c>
      <c r="I916" s="21">
        <v>2508.56</v>
      </c>
      <c r="J916" s="21">
        <v>2584.13</v>
      </c>
      <c r="K916" s="21">
        <v>2551.14</v>
      </c>
      <c r="L916" s="21">
        <v>2469.9899999999998</v>
      </c>
      <c r="M916" s="21">
        <v>2404.6</v>
      </c>
      <c r="N916" s="21">
        <v>2294.5100000000002</v>
      </c>
      <c r="O916" s="21">
        <v>2640.16</v>
      </c>
      <c r="P916" s="21">
        <v>2584.83</v>
      </c>
      <c r="Q916" s="21">
        <v>7847.37</v>
      </c>
      <c r="R916" s="20">
        <v>159.97</v>
      </c>
      <c r="S916" s="20">
        <v>153.91</v>
      </c>
      <c r="T916" s="21">
        <v>166.12</v>
      </c>
      <c r="V916" s="1">
        <v>161.19</v>
      </c>
      <c r="W916" s="1">
        <v>171.47</v>
      </c>
      <c r="X916" s="1">
        <v>173.35</v>
      </c>
      <c r="Y916" s="1">
        <v>163.54</v>
      </c>
      <c r="Z916" s="1">
        <v>165.07</v>
      </c>
      <c r="AA916" s="1">
        <v>162.9</v>
      </c>
      <c r="AB916" s="1">
        <v>173.37</v>
      </c>
      <c r="AE916" s="1">
        <v>179.59</v>
      </c>
      <c r="AF916" s="1">
        <v>171.62</v>
      </c>
      <c r="AG916" s="1">
        <v>160.44</v>
      </c>
      <c r="AT916" s="1">
        <v>3136.41</v>
      </c>
      <c r="AW916" s="1">
        <v>3724.58</v>
      </c>
      <c r="AX916" s="1">
        <v>169.3</v>
      </c>
      <c r="BA916" s="1">
        <v>164.42</v>
      </c>
      <c r="BB916" s="1">
        <v>180</v>
      </c>
      <c r="BC916" s="1">
        <v>179.32</v>
      </c>
      <c r="BD916" s="1">
        <v>179.35</v>
      </c>
      <c r="BE916" s="1">
        <v>169.63</v>
      </c>
      <c r="BF916" s="1">
        <v>173.07</v>
      </c>
      <c r="BG916" s="1">
        <v>182.03</v>
      </c>
      <c r="BH916" s="1">
        <v>170.52</v>
      </c>
      <c r="BI916" s="1">
        <v>175.44</v>
      </c>
      <c r="BK916" s="1">
        <v>160.57</v>
      </c>
      <c r="BL916" s="1">
        <v>160.86000000000001</v>
      </c>
      <c r="BN916" s="1">
        <v>159.62</v>
      </c>
    </row>
    <row r="917" spans="1:66" x14ac:dyDescent="0.3">
      <c r="A917" s="2"/>
      <c r="C917" s="14" t="str">
        <f t="shared" si="15"/>
        <v>20228</v>
      </c>
      <c r="D917" s="3">
        <v>44802</v>
      </c>
      <c r="E917" s="21">
        <v>2606.9499999999998</v>
      </c>
      <c r="F917" s="21">
        <v>2641.5</v>
      </c>
      <c r="G917" s="21">
        <v>2626.28</v>
      </c>
      <c r="H917" s="21">
        <v>2593.42</v>
      </c>
      <c r="I917" s="21">
        <v>2534.2600000000002</v>
      </c>
      <c r="J917" s="21">
        <v>2624.71</v>
      </c>
      <c r="K917" s="21">
        <v>2585.84</v>
      </c>
      <c r="L917" s="21">
        <v>2479.92</v>
      </c>
      <c r="M917" s="21">
        <v>2418</v>
      </c>
      <c r="N917" s="21">
        <v>2297.71</v>
      </c>
      <c r="O917" s="21">
        <v>2724.21</v>
      </c>
      <c r="P917" s="21">
        <v>2686.66</v>
      </c>
      <c r="Q917" s="21">
        <v>7832.37</v>
      </c>
      <c r="R917" s="20">
        <v>165.24</v>
      </c>
      <c r="S917" s="20">
        <v>154.65</v>
      </c>
      <c r="T917" s="21">
        <v>167.4</v>
      </c>
      <c r="V917" s="1">
        <v>162.18</v>
      </c>
      <c r="W917" s="1">
        <v>174.05</v>
      </c>
      <c r="X917" s="1">
        <v>174.09</v>
      </c>
      <c r="Y917" s="1">
        <v>166.4</v>
      </c>
      <c r="Z917" s="1">
        <v>167.5</v>
      </c>
      <c r="AA917" s="1">
        <v>165.99</v>
      </c>
      <c r="AB917" s="1">
        <v>174.63</v>
      </c>
      <c r="AE917" s="1">
        <v>179.78</v>
      </c>
      <c r="AF917" s="1">
        <v>176.72</v>
      </c>
      <c r="AG917" s="1">
        <v>161.71</v>
      </c>
      <c r="AT917" s="1">
        <v>3136.41</v>
      </c>
      <c r="AX917" s="1">
        <v>169.27</v>
      </c>
      <c r="BA917" s="1">
        <v>166.59</v>
      </c>
      <c r="BB917" s="1">
        <v>183.98</v>
      </c>
      <c r="BC917" s="1">
        <v>182.01</v>
      </c>
      <c r="BD917" s="1">
        <v>182.11</v>
      </c>
      <c r="BE917" s="1">
        <v>174.36</v>
      </c>
      <c r="BF917" s="1">
        <v>173.32</v>
      </c>
      <c r="BG917" s="1">
        <v>182.4</v>
      </c>
      <c r="BH917" s="1">
        <v>170.52</v>
      </c>
      <c r="BI917" s="1">
        <v>175.44</v>
      </c>
      <c r="BK917" s="1">
        <v>161.80000000000001</v>
      </c>
      <c r="BL917" s="1">
        <v>162.09</v>
      </c>
      <c r="BN917" s="1">
        <v>161.22999999999999</v>
      </c>
    </row>
    <row r="918" spans="1:66" x14ac:dyDescent="0.3">
      <c r="A918" s="2"/>
      <c r="C918" s="14" t="str">
        <f t="shared" si="15"/>
        <v>20228</v>
      </c>
      <c r="D918" s="3">
        <v>44799</v>
      </c>
      <c r="E918" s="21">
        <v>2600.27</v>
      </c>
      <c r="F918" s="21">
        <v>2633.26</v>
      </c>
      <c r="G918" s="21">
        <v>2606.5100000000002</v>
      </c>
      <c r="H918" s="21">
        <v>2556.06</v>
      </c>
      <c r="I918" s="21">
        <v>2534.2600000000002</v>
      </c>
      <c r="J918" s="21">
        <v>2575.92</v>
      </c>
      <c r="K918" s="21">
        <v>2579.21</v>
      </c>
      <c r="L918" s="21">
        <v>2488.35</v>
      </c>
      <c r="M918" s="21">
        <v>2543.98</v>
      </c>
      <c r="N918" s="21">
        <v>2294.56</v>
      </c>
      <c r="O918" s="21">
        <v>2736.67</v>
      </c>
      <c r="P918" s="21">
        <v>2678.71</v>
      </c>
      <c r="Q918" s="21">
        <v>7787.89</v>
      </c>
      <c r="R918" s="20">
        <v>164.91</v>
      </c>
      <c r="S918" s="20">
        <v>156.52000000000001</v>
      </c>
      <c r="T918" s="21">
        <v>168.15</v>
      </c>
      <c r="V918" s="1">
        <v>162.86000000000001</v>
      </c>
      <c r="W918" s="1">
        <v>174.34</v>
      </c>
      <c r="X918" s="1">
        <v>173.92</v>
      </c>
      <c r="Y918" s="1">
        <v>166.73</v>
      </c>
      <c r="Z918" s="1">
        <v>167.67</v>
      </c>
      <c r="AA918" s="1">
        <v>166.23</v>
      </c>
      <c r="AB918" s="1">
        <v>173.73</v>
      </c>
      <c r="AE918" s="1">
        <v>181.39</v>
      </c>
      <c r="AF918" s="1">
        <v>177.11</v>
      </c>
      <c r="AG918" s="1">
        <v>157.88999999999999</v>
      </c>
      <c r="AS918" s="1">
        <v>3439.94</v>
      </c>
      <c r="AX918" s="1">
        <v>170.95</v>
      </c>
      <c r="BA918" s="1">
        <v>167.56</v>
      </c>
      <c r="BB918" s="1">
        <v>183.77</v>
      </c>
      <c r="BC918" s="1">
        <v>183.3</v>
      </c>
      <c r="BD918" s="1">
        <v>181.59</v>
      </c>
      <c r="BE918" s="1">
        <v>171.09</v>
      </c>
      <c r="BF918" s="1">
        <v>172.6</v>
      </c>
      <c r="BG918" s="1">
        <v>183.64</v>
      </c>
      <c r="BH918" s="1">
        <v>172.27</v>
      </c>
      <c r="BI918" s="1">
        <v>176.03</v>
      </c>
      <c r="BJ918" s="1">
        <v>187.05</v>
      </c>
      <c r="BK918" s="1">
        <v>162.03</v>
      </c>
      <c r="BL918" s="1">
        <v>162.58000000000001</v>
      </c>
      <c r="BN918" s="1">
        <v>161.72</v>
      </c>
    </row>
    <row r="919" spans="1:66" x14ac:dyDescent="0.3">
      <c r="A919" s="2"/>
      <c r="C919" s="14" t="str">
        <f t="shared" si="15"/>
        <v>20228</v>
      </c>
      <c r="D919" s="3">
        <v>44798</v>
      </c>
      <c r="E919" s="21">
        <v>2589.13</v>
      </c>
      <c r="F919" s="21">
        <v>2620.91</v>
      </c>
      <c r="G919" s="21">
        <v>2616.39</v>
      </c>
      <c r="H919" s="21">
        <v>2556.66</v>
      </c>
      <c r="I919" s="21">
        <v>2498.6799999999998</v>
      </c>
      <c r="J919" s="21">
        <v>2615.12</v>
      </c>
      <c r="K919" s="21">
        <v>2582.5300000000002</v>
      </c>
      <c r="L919" s="21">
        <v>2499.52</v>
      </c>
      <c r="M919" s="21">
        <v>2437.71</v>
      </c>
      <c r="N919" s="21">
        <v>2295.23</v>
      </c>
      <c r="O919" s="21">
        <v>2736.7</v>
      </c>
      <c r="P919" s="21">
        <v>2678.71</v>
      </c>
      <c r="Q919" s="21">
        <v>7766.44</v>
      </c>
      <c r="R919" s="20">
        <v>162.91</v>
      </c>
      <c r="S919" s="20">
        <v>156.51</v>
      </c>
      <c r="T919" s="21">
        <v>170.4</v>
      </c>
      <c r="V919" s="1">
        <v>162.44</v>
      </c>
      <c r="W919" s="1">
        <v>174.29</v>
      </c>
      <c r="X919" s="1">
        <v>174.88</v>
      </c>
      <c r="Y919" s="1">
        <v>167.18</v>
      </c>
      <c r="Z919" s="1">
        <v>167.75</v>
      </c>
      <c r="AA919" s="1">
        <v>165.39</v>
      </c>
      <c r="AB919" s="1">
        <v>174.26</v>
      </c>
      <c r="AE919" s="1">
        <v>181.43</v>
      </c>
      <c r="AF919" s="1">
        <v>177.02</v>
      </c>
      <c r="AG919" s="1">
        <v>157.72999999999999</v>
      </c>
      <c r="AS919" s="1">
        <v>3439.94</v>
      </c>
      <c r="AX919" s="1">
        <v>170.08</v>
      </c>
      <c r="BA919" s="1">
        <v>167.48</v>
      </c>
      <c r="BB919" s="1">
        <v>184.78</v>
      </c>
      <c r="BC919" s="1">
        <v>183.07</v>
      </c>
      <c r="BD919" s="1">
        <v>182.09</v>
      </c>
      <c r="BE919" s="1">
        <v>172.42</v>
      </c>
      <c r="BF919" s="1">
        <v>170.59</v>
      </c>
      <c r="BG919" s="1">
        <v>184.45</v>
      </c>
      <c r="BH919" s="1">
        <v>171.46</v>
      </c>
      <c r="BI919" s="1">
        <v>176.63</v>
      </c>
      <c r="BK919" s="1">
        <v>162.9</v>
      </c>
      <c r="BL919" s="1">
        <v>162.83000000000001</v>
      </c>
      <c r="BN919" s="1">
        <v>160.85</v>
      </c>
    </row>
    <row r="920" spans="1:66" x14ac:dyDescent="0.3">
      <c r="A920" s="2"/>
      <c r="C920" s="14" t="str">
        <f t="shared" si="15"/>
        <v>20228</v>
      </c>
      <c r="D920" s="3">
        <v>44797</v>
      </c>
      <c r="E920" s="21">
        <v>2590.4299999999998</v>
      </c>
      <c r="F920" s="21">
        <v>2563.25</v>
      </c>
      <c r="G920" s="21">
        <v>2626.45</v>
      </c>
      <c r="H920" s="21">
        <v>2568.02</v>
      </c>
      <c r="I920" s="21">
        <v>2498.6799999999998</v>
      </c>
      <c r="J920" s="21">
        <v>2622.4</v>
      </c>
      <c r="K920" s="21">
        <v>2600.7600000000002</v>
      </c>
      <c r="L920" s="21">
        <v>2503.36</v>
      </c>
      <c r="M920" s="21">
        <v>2358.15</v>
      </c>
      <c r="N920" s="21">
        <v>2288.0500000000002</v>
      </c>
      <c r="O920" s="21">
        <v>2749.2</v>
      </c>
      <c r="P920" s="21">
        <v>2698.59</v>
      </c>
      <c r="Q920" s="21">
        <v>7718.14</v>
      </c>
      <c r="R920" s="20">
        <v>162.91</v>
      </c>
      <c r="S920" s="20">
        <v>159.19</v>
      </c>
      <c r="T920" s="21">
        <v>170.54</v>
      </c>
      <c r="V920" s="1">
        <v>162.54</v>
      </c>
      <c r="W920" s="1">
        <v>174.86</v>
      </c>
      <c r="X920" s="1">
        <v>174.88</v>
      </c>
      <c r="Y920" s="1">
        <v>167.51</v>
      </c>
      <c r="Z920" s="1">
        <v>168.74</v>
      </c>
      <c r="AA920" s="1">
        <v>165.86</v>
      </c>
      <c r="AB920" s="1">
        <v>174.53</v>
      </c>
      <c r="AE920" s="1">
        <v>182.54</v>
      </c>
      <c r="AF920" s="1">
        <v>172.49</v>
      </c>
      <c r="AG920" s="1">
        <v>158.21</v>
      </c>
      <c r="AO920" s="1">
        <v>15</v>
      </c>
      <c r="AS920" s="1">
        <v>3439.94</v>
      </c>
      <c r="AT920" s="1">
        <v>2962.25</v>
      </c>
      <c r="AX920" s="1">
        <v>170.05</v>
      </c>
      <c r="BA920" s="1">
        <v>169.48</v>
      </c>
      <c r="BB920" s="1">
        <v>185.93</v>
      </c>
      <c r="BC920" s="1">
        <v>183.87</v>
      </c>
      <c r="BD920" s="1">
        <v>175.63</v>
      </c>
      <c r="BE920" s="1">
        <v>172.16</v>
      </c>
      <c r="BF920" s="1">
        <v>170.33</v>
      </c>
      <c r="BG920" s="1">
        <v>184.35</v>
      </c>
      <c r="BH920" s="1">
        <v>171.46</v>
      </c>
      <c r="BI920" s="1">
        <v>176.63</v>
      </c>
      <c r="BK920" s="1">
        <v>162.88999999999999</v>
      </c>
      <c r="BL920" s="1">
        <v>162.97999999999999</v>
      </c>
      <c r="BN920" s="1">
        <v>161.68</v>
      </c>
    </row>
    <row r="921" spans="1:66" x14ac:dyDescent="0.3">
      <c r="A921" s="2"/>
      <c r="C921" s="14" t="str">
        <f t="shared" si="15"/>
        <v>20228</v>
      </c>
      <c r="D921" s="3">
        <v>44796</v>
      </c>
      <c r="E921" s="21">
        <v>2588.54</v>
      </c>
      <c r="F921" s="21">
        <v>2563.25</v>
      </c>
      <c r="G921" s="21">
        <v>2626.45</v>
      </c>
      <c r="H921" s="21">
        <v>2587.6799999999998</v>
      </c>
      <c r="I921" s="21">
        <v>2498.6799999999998</v>
      </c>
      <c r="J921" s="21">
        <v>2572.6999999999998</v>
      </c>
      <c r="K921" s="21">
        <v>2532.67</v>
      </c>
      <c r="L921" s="21">
        <v>2493.7199999999998</v>
      </c>
      <c r="M921" s="21">
        <v>2364.37</v>
      </c>
      <c r="N921" s="21">
        <v>2301.9</v>
      </c>
      <c r="O921" s="21">
        <v>2721.36</v>
      </c>
      <c r="P921" s="21">
        <v>2666.78</v>
      </c>
      <c r="Q921" s="21">
        <v>7638.14</v>
      </c>
      <c r="R921" s="20">
        <v>164.57</v>
      </c>
      <c r="S921" s="20">
        <v>157.93</v>
      </c>
      <c r="T921" s="21">
        <v>168.69</v>
      </c>
      <c r="V921" s="1">
        <v>160.44999999999999</v>
      </c>
      <c r="W921" s="1">
        <v>174.27</v>
      </c>
      <c r="X921" s="1">
        <v>173.39</v>
      </c>
      <c r="Y921" s="1">
        <v>167.72</v>
      </c>
      <c r="Z921" s="1">
        <v>166.84</v>
      </c>
      <c r="AA921" s="1">
        <v>166.16</v>
      </c>
      <c r="AB921" s="1">
        <v>173.54</v>
      </c>
      <c r="AC921" s="1">
        <v>163.79</v>
      </c>
      <c r="AE921" s="1">
        <v>181.97</v>
      </c>
      <c r="AF921" s="1">
        <v>176.41</v>
      </c>
      <c r="AG921" s="1">
        <v>157.68</v>
      </c>
      <c r="AS921" s="1">
        <v>3439.94</v>
      </c>
      <c r="AX921" s="1">
        <v>170.03</v>
      </c>
      <c r="BA921" s="1">
        <v>167.32</v>
      </c>
      <c r="BB921" s="1">
        <v>185.41</v>
      </c>
      <c r="BC921" s="1">
        <v>183.21</v>
      </c>
      <c r="BD921" s="1">
        <v>180.95</v>
      </c>
      <c r="BE921" s="1">
        <v>171.59</v>
      </c>
      <c r="BF921" s="1">
        <v>169.34</v>
      </c>
      <c r="BG921" s="1">
        <v>184.17</v>
      </c>
      <c r="BH921" s="1">
        <v>169.46</v>
      </c>
      <c r="BI921" s="1">
        <v>176.43</v>
      </c>
      <c r="BK921" s="1">
        <v>161.5</v>
      </c>
      <c r="BL921" s="1">
        <v>162.56</v>
      </c>
      <c r="BN921" s="1">
        <v>161.97999999999999</v>
      </c>
    </row>
    <row r="922" spans="1:66" x14ac:dyDescent="0.3">
      <c r="A922" s="2"/>
      <c r="C922" s="14" t="str">
        <f t="shared" si="15"/>
        <v>20228</v>
      </c>
      <c r="D922" s="3">
        <v>44795</v>
      </c>
      <c r="E922" s="21">
        <v>2585.59</v>
      </c>
      <c r="F922" s="21">
        <v>2522.0700000000002</v>
      </c>
      <c r="G922" s="21">
        <v>2606.6799999999998</v>
      </c>
      <c r="H922" s="21">
        <v>2474.06</v>
      </c>
      <c r="I922" s="21">
        <v>2530.3000000000002</v>
      </c>
      <c r="J922" s="21">
        <v>2587.5300000000002</v>
      </c>
      <c r="K922" s="21">
        <v>2565.9499999999998</v>
      </c>
      <c r="L922" s="21">
        <v>2505.64</v>
      </c>
      <c r="M922" s="21">
        <v>2428.67</v>
      </c>
      <c r="N922" s="21">
        <v>2246.96</v>
      </c>
      <c r="O922" s="21">
        <v>2658.62</v>
      </c>
      <c r="P922" s="21">
        <v>2666.78</v>
      </c>
      <c r="Q922" s="21">
        <v>7535.17</v>
      </c>
      <c r="R922" s="20">
        <v>164.08</v>
      </c>
      <c r="S922" s="20">
        <v>155.88999999999999</v>
      </c>
      <c r="T922" s="21">
        <v>168.39</v>
      </c>
      <c r="V922" s="1">
        <v>158.88999999999999</v>
      </c>
      <c r="W922" s="1">
        <v>174.22</v>
      </c>
      <c r="X922" s="1">
        <v>172.57</v>
      </c>
      <c r="Y922" s="1">
        <v>165.04</v>
      </c>
      <c r="Z922" s="1">
        <v>166.34</v>
      </c>
      <c r="AA922" s="1">
        <v>165.87</v>
      </c>
      <c r="AB922" s="1">
        <v>172.04</v>
      </c>
      <c r="AC922" s="1">
        <v>163.82</v>
      </c>
      <c r="AE922" s="1">
        <v>181.26</v>
      </c>
      <c r="AF922" s="1">
        <v>173.95</v>
      </c>
      <c r="AG922" s="1">
        <v>157.91999999999999</v>
      </c>
      <c r="AS922" s="1">
        <v>3439.94</v>
      </c>
      <c r="AW922" s="1">
        <v>3266.68</v>
      </c>
      <c r="AX922" s="1">
        <v>170.27</v>
      </c>
      <c r="BA922" s="1">
        <v>167.4</v>
      </c>
      <c r="BB922" s="1">
        <v>183.84</v>
      </c>
      <c r="BC922" s="1">
        <v>181.75</v>
      </c>
      <c r="BD922" s="1">
        <v>178.53</v>
      </c>
      <c r="BE922" s="1">
        <v>170.6</v>
      </c>
      <c r="BF922" s="1">
        <v>168.84</v>
      </c>
      <c r="BG922" s="1">
        <v>183.62</v>
      </c>
      <c r="BH922" s="1">
        <v>169.46</v>
      </c>
      <c r="BI922" s="1">
        <v>174.44</v>
      </c>
      <c r="BK922" s="1">
        <v>161.75</v>
      </c>
      <c r="BL922" s="1">
        <v>161.76</v>
      </c>
      <c r="BN922" s="1">
        <v>159.79</v>
      </c>
    </row>
    <row r="923" spans="1:66" x14ac:dyDescent="0.3">
      <c r="A923" s="2"/>
      <c r="C923" s="14" t="str">
        <f t="shared" si="15"/>
        <v>20228</v>
      </c>
      <c r="D923" s="3">
        <v>44792</v>
      </c>
      <c r="E923" s="21">
        <v>2548.6799999999998</v>
      </c>
      <c r="F923" s="21">
        <v>2534.42</v>
      </c>
      <c r="G923" s="21">
        <v>2606.6799999999998</v>
      </c>
      <c r="H923" s="21">
        <v>2454.29</v>
      </c>
      <c r="I923" s="21">
        <v>2498.6799999999998</v>
      </c>
      <c r="J923" s="21">
        <v>2565.29</v>
      </c>
      <c r="K923" s="21">
        <v>2549.38</v>
      </c>
      <c r="L923" s="21">
        <v>2440.96</v>
      </c>
      <c r="M923" s="21">
        <v>2402.75</v>
      </c>
      <c r="N923" s="21">
        <v>2231.2199999999998</v>
      </c>
      <c r="O923" s="21">
        <v>2572.34</v>
      </c>
      <c r="P923" s="21">
        <v>2559.06</v>
      </c>
      <c r="Q923" s="21">
        <v>7758.14</v>
      </c>
      <c r="R923" s="20">
        <v>163.08000000000001</v>
      </c>
      <c r="S923" s="20">
        <v>159.13999999999999</v>
      </c>
      <c r="T923" s="21">
        <v>167.47</v>
      </c>
      <c r="V923" s="1">
        <v>157.46</v>
      </c>
      <c r="W923" s="1">
        <v>172.19</v>
      </c>
      <c r="X923" s="1">
        <v>171.22</v>
      </c>
      <c r="Y923" s="1">
        <v>163.63</v>
      </c>
      <c r="Z923" s="1">
        <v>164.67</v>
      </c>
      <c r="AA923" s="1">
        <v>164.83</v>
      </c>
      <c r="AB923" s="1">
        <v>170.84</v>
      </c>
      <c r="AC923" s="1">
        <v>163.91</v>
      </c>
      <c r="AE923" s="1">
        <v>181.31</v>
      </c>
      <c r="AF923" s="1">
        <v>173.04</v>
      </c>
      <c r="AG923" s="1">
        <v>159.46</v>
      </c>
      <c r="AW923" s="1">
        <v>3462.7</v>
      </c>
      <c r="AX923" s="1">
        <v>170.95</v>
      </c>
      <c r="BA923" s="1">
        <v>167.82</v>
      </c>
      <c r="BB923" s="1">
        <v>181.29</v>
      </c>
      <c r="BC923" s="1">
        <v>179.11</v>
      </c>
      <c r="BD923" s="1">
        <v>177.74</v>
      </c>
      <c r="BE923" s="1">
        <v>169.56</v>
      </c>
      <c r="BF923" s="1">
        <v>169.12</v>
      </c>
      <c r="BG923" s="1">
        <v>182.72</v>
      </c>
      <c r="BH923" s="1">
        <v>168.71</v>
      </c>
      <c r="BI923" s="1">
        <v>174.48</v>
      </c>
      <c r="BJ923" s="1">
        <v>181.37</v>
      </c>
      <c r="BK923" s="1">
        <v>161.32</v>
      </c>
      <c r="BL923" s="1">
        <v>159.94</v>
      </c>
      <c r="BN923" s="1">
        <v>158.88999999999999</v>
      </c>
    </row>
    <row r="924" spans="1:66" x14ac:dyDescent="0.3">
      <c r="A924" s="2"/>
      <c r="C924" s="14" t="str">
        <f t="shared" si="15"/>
        <v>20228</v>
      </c>
      <c r="D924" s="3">
        <v>44791</v>
      </c>
      <c r="E924" s="21">
        <v>2551.52</v>
      </c>
      <c r="F924" s="21">
        <v>2534.42</v>
      </c>
      <c r="G924" s="21">
        <v>2606.6799999999998</v>
      </c>
      <c r="H924" s="21">
        <v>2492.6999999999998</v>
      </c>
      <c r="I924" s="21">
        <v>2518.44</v>
      </c>
      <c r="J924" s="21">
        <v>2523.3000000000002</v>
      </c>
      <c r="K924" s="21">
        <v>2559.3200000000002</v>
      </c>
      <c r="L924" s="21">
        <v>2428.13</v>
      </c>
      <c r="M924" s="21">
        <v>2343.0700000000002</v>
      </c>
      <c r="N924" s="21">
        <v>2226.2199999999998</v>
      </c>
      <c r="O924" s="21">
        <v>2622.34</v>
      </c>
      <c r="P924" s="21">
        <v>2571</v>
      </c>
      <c r="Q924" s="21">
        <v>7808.02</v>
      </c>
      <c r="R924" s="20">
        <v>161.41</v>
      </c>
      <c r="S924" s="20">
        <v>153.04</v>
      </c>
      <c r="T924" s="21">
        <v>167.79</v>
      </c>
      <c r="V924" s="1">
        <v>157.31</v>
      </c>
      <c r="W924" s="1">
        <v>172.86</v>
      </c>
      <c r="X924" s="1">
        <v>170.8</v>
      </c>
      <c r="Y924" s="1">
        <v>163.13</v>
      </c>
      <c r="Z924" s="1">
        <v>164.59</v>
      </c>
      <c r="AA924" s="1">
        <v>163.9</v>
      </c>
      <c r="AB924" s="1">
        <v>169.94</v>
      </c>
      <c r="AC924" s="1">
        <v>164.18</v>
      </c>
      <c r="AE924" s="1">
        <v>181.11</v>
      </c>
      <c r="AF924" s="1">
        <v>172.18</v>
      </c>
      <c r="AG924" s="1">
        <v>157.72</v>
      </c>
      <c r="AW924" s="1">
        <v>3462.7</v>
      </c>
      <c r="AX924" s="1">
        <v>168.29</v>
      </c>
      <c r="BA924" s="1">
        <v>163.93</v>
      </c>
      <c r="BB924" s="1">
        <v>180.46</v>
      </c>
      <c r="BC924" s="1">
        <v>178.83</v>
      </c>
      <c r="BD924" s="1">
        <v>177.13</v>
      </c>
      <c r="BE924" s="1">
        <v>167.49</v>
      </c>
      <c r="BF924" s="1">
        <v>166.79</v>
      </c>
      <c r="BG924" s="1">
        <v>182.78</v>
      </c>
      <c r="BH924" s="1">
        <v>168.17</v>
      </c>
      <c r="BI924" s="1">
        <v>174.48</v>
      </c>
      <c r="BK924" s="1">
        <v>161.31</v>
      </c>
      <c r="BL924" s="1">
        <v>159.93</v>
      </c>
      <c r="BN924" s="1">
        <v>159.12</v>
      </c>
    </row>
    <row r="925" spans="1:66" x14ac:dyDescent="0.3">
      <c r="A925" s="2"/>
      <c r="C925" s="14" t="str">
        <f t="shared" si="15"/>
        <v>20228</v>
      </c>
      <c r="D925" s="3">
        <v>44790</v>
      </c>
      <c r="E925" s="21">
        <v>2541.59</v>
      </c>
      <c r="F925" s="21">
        <v>2534.42</v>
      </c>
      <c r="G925" s="21">
        <v>2606.6799999999998</v>
      </c>
      <c r="H925" s="21">
        <v>2477.0500000000002</v>
      </c>
      <c r="I925" s="21">
        <v>2534.2600000000002</v>
      </c>
      <c r="J925" s="21">
        <v>2518.35</v>
      </c>
      <c r="K925" s="21">
        <v>2524.14</v>
      </c>
      <c r="L925" s="21">
        <v>2424.15</v>
      </c>
      <c r="M925" s="21">
        <v>2343.0700000000002</v>
      </c>
      <c r="N925" s="21">
        <v>2229.4499999999998</v>
      </c>
      <c r="O925" s="21">
        <v>2574.34</v>
      </c>
      <c r="P925" s="21">
        <v>2571</v>
      </c>
      <c r="Q925" s="21">
        <v>7728.02</v>
      </c>
      <c r="R925" s="20">
        <v>161.41</v>
      </c>
      <c r="S925" s="20">
        <v>153.08000000000001</v>
      </c>
      <c r="T925" s="21">
        <v>167.44</v>
      </c>
      <c r="V925" s="1">
        <v>157.02000000000001</v>
      </c>
      <c r="W925" s="1">
        <v>173.01</v>
      </c>
      <c r="X925" s="1">
        <v>169.92</v>
      </c>
      <c r="Y925" s="1">
        <v>163.72999999999999</v>
      </c>
      <c r="Z925" s="1">
        <v>164.41</v>
      </c>
      <c r="AA925" s="1">
        <v>163.72999999999999</v>
      </c>
      <c r="AB925" s="1">
        <v>169.44</v>
      </c>
      <c r="AC925" s="1">
        <v>164.18</v>
      </c>
      <c r="AE925" s="1">
        <v>181.42</v>
      </c>
      <c r="AF925" s="1">
        <v>172.42</v>
      </c>
      <c r="AG925" s="1">
        <v>156.54</v>
      </c>
      <c r="AW925" s="1">
        <v>3462.7</v>
      </c>
      <c r="AX925" s="1">
        <v>168.82</v>
      </c>
      <c r="BA925" s="1">
        <v>163.82</v>
      </c>
      <c r="BB925" s="1">
        <v>180.2</v>
      </c>
      <c r="BC925" s="1">
        <v>178.21</v>
      </c>
      <c r="BD925" s="1">
        <v>176.07</v>
      </c>
      <c r="BE925" s="1">
        <v>168.1</v>
      </c>
      <c r="BF925" s="1">
        <v>166.79</v>
      </c>
      <c r="BG925" s="1">
        <v>182.45</v>
      </c>
      <c r="BH925" s="1">
        <v>168.35</v>
      </c>
      <c r="BI925" s="1">
        <v>174.68</v>
      </c>
      <c r="BJ925" s="1">
        <v>182.58</v>
      </c>
      <c r="BK925" s="1">
        <v>160.9</v>
      </c>
      <c r="BL925" s="1">
        <v>159.91999999999999</v>
      </c>
      <c r="BN925" s="1">
        <v>158.87</v>
      </c>
    </row>
    <row r="926" spans="1:66" x14ac:dyDescent="0.3">
      <c r="A926" s="2"/>
      <c r="C926" s="14" t="str">
        <f t="shared" si="15"/>
        <v>20228</v>
      </c>
      <c r="D926" s="3">
        <v>44789</v>
      </c>
      <c r="E926" s="21">
        <v>2531.41</v>
      </c>
      <c r="F926" s="21">
        <v>2534.42</v>
      </c>
      <c r="G926" s="21">
        <v>2616.5700000000002</v>
      </c>
      <c r="H926" s="21">
        <v>2500.09</v>
      </c>
      <c r="I926" s="21">
        <v>2540.19</v>
      </c>
      <c r="J926" s="21">
        <v>2527.35</v>
      </c>
      <c r="K926" s="21">
        <v>2559.3200000000002</v>
      </c>
      <c r="L926" s="21">
        <v>2481.4499999999998</v>
      </c>
      <c r="M926" s="21"/>
      <c r="N926" s="21">
        <v>2232.98</v>
      </c>
      <c r="O926" s="21">
        <v>2600.64</v>
      </c>
      <c r="P926" s="21">
        <v>2571</v>
      </c>
      <c r="Q926" s="21">
        <v>7764.02</v>
      </c>
      <c r="R926" s="20">
        <v>161.41</v>
      </c>
      <c r="S926" s="20">
        <v>153.75</v>
      </c>
      <c r="T926" s="21">
        <v>166.23</v>
      </c>
      <c r="V926" s="1">
        <v>156.88999999999999</v>
      </c>
      <c r="W926" s="1">
        <v>172.11</v>
      </c>
      <c r="X926" s="1">
        <v>171.8</v>
      </c>
      <c r="Y926" s="1">
        <v>163.63</v>
      </c>
      <c r="Z926" s="1">
        <v>164.72</v>
      </c>
      <c r="AA926" s="1">
        <v>163.6</v>
      </c>
      <c r="AB926" s="1">
        <v>171.63</v>
      </c>
      <c r="AC926" s="1">
        <v>162.85</v>
      </c>
      <c r="AE926" s="1">
        <v>180.13</v>
      </c>
      <c r="AF926" s="1">
        <v>173.4</v>
      </c>
      <c r="AG926" s="1">
        <v>154.24</v>
      </c>
      <c r="AW926" s="1">
        <v>3462.7</v>
      </c>
      <c r="AX926" s="1">
        <v>170.14</v>
      </c>
      <c r="BA926" s="1">
        <v>164.03</v>
      </c>
      <c r="BB926" s="1">
        <v>179.13</v>
      </c>
      <c r="BC926" s="1">
        <v>175.48</v>
      </c>
      <c r="BD926" s="1">
        <v>179.91</v>
      </c>
      <c r="BE926" s="1">
        <v>167.19</v>
      </c>
      <c r="BF926" s="1">
        <v>166.15</v>
      </c>
      <c r="BG926" s="1">
        <v>182.32</v>
      </c>
      <c r="BH926" s="1">
        <v>167.55</v>
      </c>
      <c r="BI926" s="1">
        <v>175.33</v>
      </c>
      <c r="BJ926" s="1">
        <v>189.83</v>
      </c>
      <c r="BK926" s="1">
        <v>160.88</v>
      </c>
      <c r="BL926" s="1">
        <v>159.91</v>
      </c>
      <c r="BN926" s="1">
        <v>158.87</v>
      </c>
    </row>
    <row r="927" spans="1:66" x14ac:dyDescent="0.3">
      <c r="A927" s="2"/>
      <c r="C927" s="14" t="str">
        <f t="shared" si="15"/>
        <v>20228</v>
      </c>
      <c r="D927" s="3">
        <v>44788</v>
      </c>
      <c r="E927" s="21">
        <v>2562.39</v>
      </c>
      <c r="F927" s="21">
        <v>2542.66</v>
      </c>
      <c r="G927" s="21">
        <v>2646.22</v>
      </c>
      <c r="H927" s="21">
        <v>2551.2199999999998</v>
      </c>
      <c r="I927" s="21">
        <v>2540.19</v>
      </c>
      <c r="J927" s="21">
        <v>2653.95</v>
      </c>
      <c r="K927" s="21">
        <v>2559.3200000000002</v>
      </c>
      <c r="L927" s="21">
        <v>2481.4499999999998</v>
      </c>
      <c r="M927" s="21">
        <v>2422.3200000000002</v>
      </c>
      <c r="N927" s="21">
        <v>2240.31</v>
      </c>
      <c r="O927" s="21">
        <v>2628.63</v>
      </c>
      <c r="P927" s="21">
        <v>2571</v>
      </c>
      <c r="Q927" s="21">
        <v>7859.67</v>
      </c>
      <c r="R927" s="20">
        <v>163.91</v>
      </c>
      <c r="S927" s="20">
        <v>151.05000000000001</v>
      </c>
      <c r="T927" s="21">
        <v>168.42</v>
      </c>
      <c r="V927" s="1">
        <v>156.88999999999999</v>
      </c>
      <c r="W927" s="1">
        <v>172.86</v>
      </c>
      <c r="X927" s="1">
        <v>172.76</v>
      </c>
      <c r="Y927" s="1">
        <v>165.63</v>
      </c>
      <c r="Z927" s="1">
        <v>165.59</v>
      </c>
      <c r="AA927" s="1">
        <v>164.56</v>
      </c>
      <c r="AB927" s="1">
        <v>172.33</v>
      </c>
      <c r="AC927" s="1">
        <v>162.52000000000001</v>
      </c>
      <c r="AE927" s="1">
        <v>181.63</v>
      </c>
      <c r="AF927" s="1">
        <v>171.63</v>
      </c>
      <c r="AG927" s="1">
        <v>156.87</v>
      </c>
      <c r="AI927" s="1">
        <v>30</v>
      </c>
      <c r="AN927" s="1">
        <v>2433.35</v>
      </c>
      <c r="AW927" s="1">
        <v>3854.76</v>
      </c>
      <c r="AX927" s="1">
        <v>170.45</v>
      </c>
      <c r="BA927" s="1">
        <v>165.11</v>
      </c>
      <c r="BB927" s="1">
        <v>180.76</v>
      </c>
      <c r="BC927" s="1">
        <v>179.14</v>
      </c>
      <c r="BD927" s="1">
        <v>179.23</v>
      </c>
      <c r="BE927" s="1">
        <v>167.7</v>
      </c>
      <c r="BF927" s="1">
        <v>170.78</v>
      </c>
      <c r="BG927" s="1">
        <v>183.63</v>
      </c>
      <c r="BH927" s="1">
        <v>168.89</v>
      </c>
      <c r="BI927" s="1">
        <v>176.17</v>
      </c>
      <c r="BJ927" s="1">
        <v>189.83</v>
      </c>
      <c r="BK927" s="1">
        <v>163.06</v>
      </c>
      <c r="BL927" s="1">
        <v>161.56</v>
      </c>
      <c r="BN927" s="1">
        <v>161.22</v>
      </c>
    </row>
    <row r="928" spans="1:66" x14ac:dyDescent="0.3">
      <c r="A928" s="2"/>
      <c r="C928" s="14" t="str">
        <f t="shared" si="15"/>
        <v>20228</v>
      </c>
      <c r="D928" s="3">
        <v>44785</v>
      </c>
      <c r="E928" s="21">
        <v>2613.12</v>
      </c>
      <c r="F928" s="21">
        <v>2600.3200000000002</v>
      </c>
      <c r="G928" s="21">
        <v>2636.56</v>
      </c>
      <c r="H928" s="21">
        <v>2618.5700000000002</v>
      </c>
      <c r="I928" s="21">
        <v>2550.0700000000002</v>
      </c>
      <c r="J928" s="21">
        <v>2575.91</v>
      </c>
      <c r="K928" s="21">
        <v>2575.89</v>
      </c>
      <c r="L928" s="21">
        <v>2555.9</v>
      </c>
      <c r="M928" s="21">
        <v>2423.5</v>
      </c>
      <c r="N928" s="21">
        <v>2284.31</v>
      </c>
      <c r="O928" s="21">
        <v>2630.63</v>
      </c>
      <c r="P928" s="21">
        <v>2574.89</v>
      </c>
      <c r="Q928" s="21">
        <v>7859.44</v>
      </c>
      <c r="R928" s="20">
        <v>165.9</v>
      </c>
      <c r="S928" s="20">
        <v>155.07</v>
      </c>
      <c r="T928" s="21">
        <v>171.35</v>
      </c>
      <c r="V928" s="1">
        <v>159.88999999999999</v>
      </c>
      <c r="W928" s="1">
        <v>174.4</v>
      </c>
      <c r="X928" s="1">
        <v>175.26</v>
      </c>
      <c r="Y928" s="1">
        <v>168.93</v>
      </c>
      <c r="Z928" s="1">
        <v>170</v>
      </c>
      <c r="AA928" s="1">
        <v>168.2</v>
      </c>
      <c r="AB928" s="1">
        <v>174.43</v>
      </c>
      <c r="AC928" s="1">
        <v>163.02000000000001</v>
      </c>
      <c r="AE928" s="1">
        <v>182.1</v>
      </c>
      <c r="AF928" s="1">
        <v>176.02</v>
      </c>
      <c r="AG928" s="1">
        <v>161.27000000000001</v>
      </c>
      <c r="AI928" s="1">
        <v>30</v>
      </c>
      <c r="AN928" s="1">
        <v>2433.35</v>
      </c>
      <c r="AX928" s="1">
        <v>171.01</v>
      </c>
      <c r="BA928" s="1">
        <v>166.48</v>
      </c>
      <c r="BB928" s="1">
        <v>184.56</v>
      </c>
      <c r="BC928" s="1">
        <v>181.03</v>
      </c>
      <c r="BD928" s="1">
        <v>182.61</v>
      </c>
      <c r="BE928" s="1">
        <v>173.11</v>
      </c>
      <c r="BF928" s="1">
        <v>172.03</v>
      </c>
      <c r="BG928" s="1">
        <v>183.69</v>
      </c>
      <c r="BH928" s="1">
        <v>170.22</v>
      </c>
      <c r="BI928" s="1">
        <v>177.27</v>
      </c>
      <c r="BJ928" s="1">
        <v>190.02</v>
      </c>
      <c r="BK928" s="1">
        <v>164.22</v>
      </c>
      <c r="BL928" s="1">
        <v>162.97</v>
      </c>
      <c r="BN928" s="1">
        <v>162.52000000000001</v>
      </c>
    </row>
    <row r="929" spans="1:66" x14ac:dyDescent="0.3">
      <c r="A929" s="2"/>
      <c r="C929" s="14" t="str">
        <f t="shared" si="15"/>
        <v>20228</v>
      </c>
      <c r="D929" s="3">
        <v>44784</v>
      </c>
      <c r="E929" s="21">
        <v>2640.11</v>
      </c>
      <c r="F929" s="21">
        <v>2600.3200000000002</v>
      </c>
      <c r="G929" s="21">
        <v>2646.16</v>
      </c>
      <c r="H929" s="21">
        <v>2601.63</v>
      </c>
      <c r="I929" s="21">
        <v>2550.0700000000002</v>
      </c>
      <c r="J929" s="21">
        <v>2572.6</v>
      </c>
      <c r="K929" s="21">
        <v>2582.5300000000002</v>
      </c>
      <c r="L929" s="21">
        <v>2510.38</v>
      </c>
      <c r="M929" s="21">
        <v>2440.62</v>
      </c>
      <c r="N929" s="21">
        <v>2307.4899999999998</v>
      </c>
      <c r="O929" s="21">
        <v>2657.19</v>
      </c>
      <c r="P929" s="21">
        <v>2592.86</v>
      </c>
      <c r="Q929" s="21">
        <v>7798.07</v>
      </c>
      <c r="R929" s="20">
        <v>165.68</v>
      </c>
      <c r="S929" s="20">
        <v>154.47</v>
      </c>
      <c r="T929" s="21">
        <v>172.52</v>
      </c>
      <c r="V929" s="1">
        <v>161.02000000000001</v>
      </c>
      <c r="W929" s="1">
        <v>176.6</v>
      </c>
      <c r="X929" s="1">
        <v>175.3</v>
      </c>
      <c r="Y929" s="1">
        <v>167.88</v>
      </c>
      <c r="Z929" s="1">
        <v>169.61</v>
      </c>
      <c r="AA929" s="1">
        <v>168.27</v>
      </c>
      <c r="AB929" s="1">
        <v>175.15</v>
      </c>
      <c r="AC929" s="1">
        <v>163.52000000000001</v>
      </c>
      <c r="AE929" s="1">
        <v>183.53</v>
      </c>
      <c r="AF929" s="1">
        <v>172.74</v>
      </c>
      <c r="AG929" s="1">
        <v>159.54</v>
      </c>
      <c r="AI929" s="1">
        <v>30</v>
      </c>
      <c r="AN929" s="1">
        <v>2433.35</v>
      </c>
      <c r="AX929" s="1">
        <v>170.99</v>
      </c>
      <c r="BA929" s="1">
        <v>166.46</v>
      </c>
      <c r="BB929" s="1">
        <v>184.12</v>
      </c>
      <c r="BC929" s="1">
        <v>180.61</v>
      </c>
      <c r="BD929" s="1">
        <v>180.14</v>
      </c>
      <c r="BE929" s="1">
        <v>173.5</v>
      </c>
      <c r="BF929" s="1">
        <v>173.25</v>
      </c>
      <c r="BG929" s="1">
        <v>184.79</v>
      </c>
      <c r="BH929" s="1">
        <v>169.08</v>
      </c>
      <c r="BI929" s="1">
        <v>177.17</v>
      </c>
      <c r="BJ929" s="1">
        <v>190.02</v>
      </c>
      <c r="BK929" s="1">
        <v>163.55000000000001</v>
      </c>
      <c r="BL929" s="1">
        <v>163.13</v>
      </c>
      <c r="BN929" s="1">
        <v>162.52000000000001</v>
      </c>
    </row>
    <row r="930" spans="1:66" x14ac:dyDescent="0.3">
      <c r="A930" s="2"/>
      <c r="C930" s="14" t="str">
        <f t="shared" si="15"/>
        <v>20228</v>
      </c>
      <c r="D930" s="3">
        <v>44783</v>
      </c>
      <c r="E930" s="21">
        <v>2648.79</v>
      </c>
      <c r="F930" s="21">
        <v>2600.3200000000002</v>
      </c>
      <c r="G930" s="21">
        <v>2646.16</v>
      </c>
      <c r="H930" s="21">
        <v>2618.6799999999998</v>
      </c>
      <c r="I930" s="21">
        <v>2546.12</v>
      </c>
      <c r="J930" s="21">
        <v>2542.86</v>
      </c>
      <c r="K930" s="21">
        <v>2582.5300000000002</v>
      </c>
      <c r="L930" s="21">
        <v>2510.38</v>
      </c>
      <c r="M930" s="21">
        <v>2421.23</v>
      </c>
      <c r="N930" s="21">
        <v>2324.1999999999998</v>
      </c>
      <c r="O930" s="21">
        <v>2690.79</v>
      </c>
      <c r="P930" s="21">
        <v>2592.86</v>
      </c>
      <c r="Q930" s="21">
        <v>7858.58</v>
      </c>
      <c r="R930" s="20">
        <v>165.24</v>
      </c>
      <c r="S930" s="20">
        <v>153.80000000000001</v>
      </c>
      <c r="T930" s="21">
        <v>169.75</v>
      </c>
      <c r="V930" s="1">
        <v>160.87</v>
      </c>
      <c r="W930" s="1">
        <v>175.41</v>
      </c>
      <c r="X930" s="1">
        <v>176.05</v>
      </c>
      <c r="Y930" s="1">
        <v>167.47</v>
      </c>
      <c r="Z930" s="1">
        <v>168.47</v>
      </c>
      <c r="AA930" s="1">
        <v>168.02</v>
      </c>
      <c r="AB930" s="1">
        <v>175.81</v>
      </c>
      <c r="AC930" s="1">
        <v>163.52000000000001</v>
      </c>
      <c r="AE930" s="1">
        <v>184.43</v>
      </c>
      <c r="AF930" s="1">
        <v>173.88</v>
      </c>
      <c r="AG930" s="1">
        <v>158.5</v>
      </c>
      <c r="AI930" s="1">
        <v>30</v>
      </c>
      <c r="AN930" s="1">
        <v>2433.35</v>
      </c>
      <c r="AX930" s="1">
        <v>170.95</v>
      </c>
      <c r="AY930" s="1">
        <v>4097.57</v>
      </c>
      <c r="BA930" s="1">
        <v>165.26</v>
      </c>
      <c r="BB930" s="1">
        <v>182.35</v>
      </c>
      <c r="BC930" s="1">
        <v>180.03</v>
      </c>
      <c r="BD930" s="1">
        <v>178.9</v>
      </c>
      <c r="BE930" s="1">
        <v>172.99</v>
      </c>
      <c r="BF930" s="1">
        <v>169.34</v>
      </c>
      <c r="BG930" s="1">
        <v>184.31</v>
      </c>
      <c r="BH930" s="1">
        <v>169.08</v>
      </c>
      <c r="BI930" s="1">
        <v>177.17</v>
      </c>
      <c r="BJ930" s="1">
        <v>190.02</v>
      </c>
      <c r="BK930" s="1">
        <v>161.74</v>
      </c>
      <c r="BL930" s="1">
        <v>162.29</v>
      </c>
      <c r="BN930" s="1">
        <v>161.53</v>
      </c>
    </row>
    <row r="931" spans="1:66" x14ac:dyDescent="0.3">
      <c r="A931" s="2"/>
      <c r="C931" s="14" t="str">
        <f t="shared" si="15"/>
        <v>20228</v>
      </c>
      <c r="D931" s="3">
        <v>44782</v>
      </c>
      <c r="E931" s="21">
        <v>2638.57</v>
      </c>
      <c r="F931" s="21">
        <v>2600.3200000000002</v>
      </c>
      <c r="G931" s="21">
        <v>2646.16</v>
      </c>
      <c r="H931" s="21">
        <v>2567.85</v>
      </c>
      <c r="I931" s="21">
        <v>2546.12</v>
      </c>
      <c r="J931" s="21">
        <v>2555.73</v>
      </c>
      <c r="K931" s="21">
        <v>2577.5300000000002</v>
      </c>
      <c r="L931" s="21">
        <v>2471.69</v>
      </c>
      <c r="M931" s="21">
        <v>2421.23</v>
      </c>
      <c r="N931" s="21">
        <v>2350.94</v>
      </c>
      <c r="O931" s="21">
        <v>2608.63</v>
      </c>
      <c r="P931" s="21">
        <v>2600.81</v>
      </c>
      <c r="Q931" s="21">
        <v>7708.78</v>
      </c>
      <c r="R931" s="20">
        <v>165.9</v>
      </c>
      <c r="S931" s="20">
        <v>151.88</v>
      </c>
      <c r="T931" s="21">
        <v>168.17</v>
      </c>
      <c r="V931" s="1">
        <v>160.72999999999999</v>
      </c>
      <c r="W931" s="1">
        <v>174.67</v>
      </c>
      <c r="X931" s="1">
        <v>174.09</v>
      </c>
      <c r="Y931" s="1">
        <v>165.89</v>
      </c>
      <c r="Z931" s="1">
        <v>168.11</v>
      </c>
      <c r="AA931" s="1">
        <v>167.72</v>
      </c>
      <c r="AB931" s="1">
        <v>174.13</v>
      </c>
      <c r="AC931" s="1">
        <v>167.92</v>
      </c>
      <c r="AE931" s="1">
        <v>182.36</v>
      </c>
      <c r="AF931" s="1">
        <v>171.07</v>
      </c>
      <c r="AG931" s="1">
        <v>157.53</v>
      </c>
      <c r="AI931" s="1">
        <v>30</v>
      </c>
      <c r="AJ931" s="1">
        <v>0</v>
      </c>
      <c r="AN931" s="1">
        <v>2433.35</v>
      </c>
      <c r="AR931" s="1">
        <v>4873</v>
      </c>
      <c r="AX931" s="1">
        <v>166.91</v>
      </c>
      <c r="AY931" s="1">
        <v>4097.57</v>
      </c>
      <c r="BA931" s="1">
        <v>164.34</v>
      </c>
      <c r="BB931" s="1">
        <v>183.64</v>
      </c>
      <c r="BC931" s="1">
        <v>180.3</v>
      </c>
      <c r="BD931" s="1">
        <v>177.22</v>
      </c>
      <c r="BE931" s="1">
        <v>169.85</v>
      </c>
      <c r="BF931" s="1">
        <v>169.68</v>
      </c>
      <c r="BG931" s="1">
        <v>184.2</v>
      </c>
      <c r="BH931" s="1">
        <v>169.46</v>
      </c>
      <c r="BI931" s="1">
        <v>177.47</v>
      </c>
      <c r="BJ931" s="1">
        <v>190.02</v>
      </c>
      <c r="BK931" s="1">
        <v>158.79</v>
      </c>
      <c r="BL931" s="1">
        <v>163.5</v>
      </c>
      <c r="BN931" s="1">
        <v>160.52000000000001</v>
      </c>
    </row>
    <row r="932" spans="1:66" x14ac:dyDescent="0.3">
      <c r="A932" s="2"/>
      <c r="C932" s="14" t="str">
        <f t="shared" si="15"/>
        <v>20228</v>
      </c>
      <c r="D932" s="3">
        <v>44781</v>
      </c>
      <c r="E932" s="21">
        <v>2645.23</v>
      </c>
      <c r="F932" s="21">
        <v>2612.67</v>
      </c>
      <c r="G932" s="21">
        <v>2656.05</v>
      </c>
      <c r="H932" s="21">
        <v>2550.81</v>
      </c>
      <c r="I932" s="21">
        <v>2577.75</v>
      </c>
      <c r="J932" s="21">
        <v>2585.7800000000002</v>
      </c>
      <c r="K932" s="21">
        <v>2602.41</v>
      </c>
      <c r="L932" s="21">
        <v>2519.8200000000002</v>
      </c>
      <c r="M932" s="21">
        <v>2421.23</v>
      </c>
      <c r="N932" s="21">
        <v>2340.96</v>
      </c>
      <c r="O932" s="21">
        <v>2634.33</v>
      </c>
      <c r="P932" s="21">
        <v>2620.6999999999998</v>
      </c>
      <c r="Q932" s="21">
        <v>7704.34</v>
      </c>
      <c r="R932" s="20">
        <v>165.57</v>
      </c>
      <c r="S932" s="20">
        <v>150.88</v>
      </c>
      <c r="T932" s="21">
        <v>167.86</v>
      </c>
      <c r="V932" s="1">
        <v>160.72999999999999</v>
      </c>
      <c r="W932" s="1">
        <v>172.88</v>
      </c>
      <c r="X932" s="1">
        <v>174.09</v>
      </c>
      <c r="Y932" s="1">
        <v>165.94</v>
      </c>
      <c r="Z932" s="1">
        <v>167.82</v>
      </c>
      <c r="AA932" s="1">
        <v>168.39</v>
      </c>
      <c r="AB932" s="1">
        <v>173.93</v>
      </c>
      <c r="AC932" s="1">
        <v>169.35</v>
      </c>
      <c r="AE932" s="1">
        <v>182.75</v>
      </c>
      <c r="AF932" s="1">
        <v>171.93</v>
      </c>
      <c r="AG932" s="1">
        <v>156.41999999999999</v>
      </c>
      <c r="AJ932" s="1">
        <v>0</v>
      </c>
      <c r="AR932" s="1">
        <v>4873</v>
      </c>
      <c r="AX932" s="1">
        <v>165.9</v>
      </c>
      <c r="AY932" s="1">
        <v>4097.57</v>
      </c>
      <c r="BA932" s="1">
        <v>164.34</v>
      </c>
      <c r="BB932" s="1">
        <v>180.96</v>
      </c>
      <c r="BC932" s="1">
        <v>180.51</v>
      </c>
      <c r="BD932" s="1">
        <v>176.06</v>
      </c>
      <c r="BE932" s="1">
        <v>169.17</v>
      </c>
      <c r="BF932" s="1">
        <v>168.29</v>
      </c>
      <c r="BG932" s="1">
        <v>184.03</v>
      </c>
      <c r="BH932" s="1">
        <v>170.92</v>
      </c>
      <c r="BI932" s="1">
        <v>178.67</v>
      </c>
      <c r="BJ932" s="1">
        <v>190.02</v>
      </c>
      <c r="BK932" s="1">
        <v>158.58000000000001</v>
      </c>
      <c r="BL932" s="1">
        <v>162.30000000000001</v>
      </c>
      <c r="BN932" s="1">
        <v>159.91999999999999</v>
      </c>
    </row>
    <row r="933" spans="1:66" x14ac:dyDescent="0.3">
      <c r="A933" s="2"/>
      <c r="C933" s="14" t="str">
        <f t="shared" si="15"/>
        <v>20228</v>
      </c>
      <c r="D933" s="3">
        <v>44778</v>
      </c>
      <c r="E933" s="21">
        <v>2622.03</v>
      </c>
      <c r="F933" s="21">
        <v>2612.67</v>
      </c>
      <c r="G933" s="21">
        <v>2665.93</v>
      </c>
      <c r="H933" s="21">
        <v>2562.0700000000002</v>
      </c>
      <c r="I933" s="21">
        <v>2587.63</v>
      </c>
      <c r="J933" s="21">
        <v>2681.87</v>
      </c>
      <c r="K933" s="21">
        <v>2635.58</v>
      </c>
      <c r="L933" s="21">
        <v>2488.39</v>
      </c>
      <c r="M933" s="21">
        <v>2514.06</v>
      </c>
      <c r="N933" s="21">
        <v>2350.8200000000002</v>
      </c>
      <c r="O933" s="21">
        <v>2682.67</v>
      </c>
      <c r="P933" s="21">
        <v>2640.58</v>
      </c>
      <c r="Q933" s="21">
        <v>7774.08</v>
      </c>
      <c r="R933" s="20">
        <v>165.57</v>
      </c>
      <c r="S933" s="20">
        <v>153.49</v>
      </c>
      <c r="T933" s="21">
        <v>170.13</v>
      </c>
      <c r="V933" s="1">
        <v>161.22</v>
      </c>
      <c r="W933" s="1">
        <v>174.41</v>
      </c>
      <c r="X933" s="1">
        <v>174.99</v>
      </c>
      <c r="Y933" s="1">
        <v>166.46</v>
      </c>
      <c r="Z933" s="1">
        <v>167.63</v>
      </c>
      <c r="AA933" s="1">
        <v>167.55</v>
      </c>
      <c r="AB933" s="1">
        <v>174.53</v>
      </c>
      <c r="AC933" s="1">
        <v>165.85</v>
      </c>
      <c r="AE933" s="1">
        <v>182.9</v>
      </c>
      <c r="AF933" s="1">
        <v>176.13</v>
      </c>
      <c r="AG933" s="1">
        <v>157.21</v>
      </c>
      <c r="AJ933" s="1">
        <v>0</v>
      </c>
      <c r="AN933" s="1">
        <v>3703.8</v>
      </c>
      <c r="AR933" s="1">
        <v>4873</v>
      </c>
      <c r="AT933" s="1">
        <v>3768.76</v>
      </c>
      <c r="AW933" s="1">
        <v>3524.79</v>
      </c>
      <c r="AX933" s="1">
        <v>167.82</v>
      </c>
      <c r="AY933" s="1">
        <v>4097.57</v>
      </c>
      <c r="BA933" s="1">
        <v>164.87</v>
      </c>
      <c r="BB933" s="1">
        <v>183.48</v>
      </c>
      <c r="BC933" s="1">
        <v>179.76</v>
      </c>
      <c r="BD933" s="1">
        <v>181.01</v>
      </c>
      <c r="BE933" s="1">
        <v>172.91</v>
      </c>
      <c r="BF933" s="1">
        <v>171.42</v>
      </c>
      <c r="BG933" s="1">
        <v>185.01</v>
      </c>
      <c r="BH933" s="1">
        <v>172.01</v>
      </c>
      <c r="BI933" s="1">
        <v>179.47</v>
      </c>
      <c r="BJ933" s="1">
        <v>190.02</v>
      </c>
      <c r="BK933" s="1">
        <v>160.47</v>
      </c>
      <c r="BL933" s="1">
        <v>163.09</v>
      </c>
      <c r="BN933" s="1">
        <v>162.15</v>
      </c>
    </row>
    <row r="934" spans="1:66" x14ac:dyDescent="0.3">
      <c r="A934" s="2"/>
      <c r="C934" s="14" t="str">
        <f t="shared" si="15"/>
        <v>20228</v>
      </c>
      <c r="D934" s="3">
        <v>44777</v>
      </c>
      <c r="E934" s="21">
        <v>2590.58</v>
      </c>
      <c r="F934" s="21">
        <v>2560.13</v>
      </c>
      <c r="G934" s="21">
        <v>2631.27</v>
      </c>
      <c r="H934" s="21">
        <v>2574.39</v>
      </c>
      <c r="I934" s="21">
        <v>2588.64</v>
      </c>
      <c r="J934" s="21">
        <v>2683.72</v>
      </c>
      <c r="K934" s="21">
        <v>2583.0100000000002</v>
      </c>
      <c r="L934" s="21">
        <v>2453.8000000000002</v>
      </c>
      <c r="M934" s="21">
        <v>2527.63</v>
      </c>
      <c r="N934" s="21">
        <v>2355.91</v>
      </c>
      <c r="O934" s="21">
        <v>2627.59</v>
      </c>
      <c r="P934" s="21">
        <v>2601.25</v>
      </c>
      <c r="Q934" s="21">
        <v>7698.59</v>
      </c>
      <c r="R934" s="20">
        <v>165.92</v>
      </c>
      <c r="S934" s="20">
        <v>153.5</v>
      </c>
      <c r="T934" s="21">
        <v>170.01</v>
      </c>
      <c r="V934" s="1">
        <v>160.44999999999999</v>
      </c>
      <c r="W934" s="1">
        <v>174.15</v>
      </c>
      <c r="X934" s="1">
        <v>173.08</v>
      </c>
      <c r="Y934" s="1">
        <v>166.14</v>
      </c>
      <c r="Z934" s="1">
        <v>167.36</v>
      </c>
      <c r="AA934" s="1">
        <v>167.9</v>
      </c>
      <c r="AB934" s="1">
        <v>173.23</v>
      </c>
      <c r="AE934" s="1">
        <v>181.28</v>
      </c>
      <c r="AF934" s="1">
        <v>173.61</v>
      </c>
      <c r="AG934" s="1">
        <v>157.12</v>
      </c>
      <c r="AJ934" s="1">
        <v>0</v>
      </c>
      <c r="AN934" s="1">
        <v>4036.46</v>
      </c>
      <c r="AR934" s="1">
        <v>4871.04</v>
      </c>
      <c r="AT934" s="1">
        <v>3767.24</v>
      </c>
      <c r="AW934" s="1">
        <v>3523.37</v>
      </c>
      <c r="AX934" s="1">
        <v>166.43</v>
      </c>
      <c r="AY934" s="1">
        <v>4095.93</v>
      </c>
      <c r="BA934" s="1">
        <v>164.73</v>
      </c>
      <c r="BB934" s="1">
        <v>182.71</v>
      </c>
      <c r="BC934" s="1">
        <v>180.35</v>
      </c>
      <c r="BD934" s="1">
        <v>177.75</v>
      </c>
      <c r="BE934" s="1">
        <v>172.74</v>
      </c>
      <c r="BF934" s="1">
        <v>171.43</v>
      </c>
      <c r="BG934" s="1">
        <v>182.29</v>
      </c>
      <c r="BH934" s="1">
        <v>168.27</v>
      </c>
      <c r="BI934" s="1">
        <v>176.09</v>
      </c>
      <c r="BJ934" s="1">
        <v>185.64</v>
      </c>
      <c r="BL934" s="1">
        <v>163.12</v>
      </c>
      <c r="BN934" s="1">
        <v>162.19</v>
      </c>
    </row>
    <row r="935" spans="1:66" x14ac:dyDescent="0.3">
      <c r="A935" s="2"/>
      <c r="C935" s="14" t="str">
        <f t="shared" si="15"/>
        <v>20228</v>
      </c>
      <c r="D935" s="3">
        <v>44776</v>
      </c>
      <c r="E935" s="21">
        <v>2611.9699999999998</v>
      </c>
      <c r="F935" s="21">
        <v>2568.37</v>
      </c>
      <c r="G935" s="21">
        <v>2651.04</v>
      </c>
      <c r="H935" s="21">
        <v>2487.36</v>
      </c>
      <c r="I935" s="21">
        <v>2588.64</v>
      </c>
      <c r="J935" s="21">
        <v>2625.05</v>
      </c>
      <c r="K935" s="21">
        <v>2583.0100000000002</v>
      </c>
      <c r="L935" s="21">
        <v>2453.8000000000002</v>
      </c>
      <c r="M935" s="21">
        <v>2494.4699999999998</v>
      </c>
      <c r="N935" s="21">
        <v>2322.39</v>
      </c>
      <c r="O935" s="21">
        <v>2653</v>
      </c>
      <c r="P935" s="21">
        <v>2601.25</v>
      </c>
      <c r="Q935" s="21">
        <v>7747.54</v>
      </c>
      <c r="R935" s="20">
        <v>165.25</v>
      </c>
      <c r="S935" s="20">
        <v>151.9</v>
      </c>
      <c r="T935" s="21">
        <v>169.92</v>
      </c>
      <c r="V935" s="1">
        <v>160.02000000000001</v>
      </c>
      <c r="W935" s="1">
        <v>173.1</v>
      </c>
      <c r="X935" s="1">
        <v>175.42</v>
      </c>
      <c r="Y935" s="1">
        <v>166.39</v>
      </c>
      <c r="Z935" s="1">
        <v>167.86</v>
      </c>
      <c r="AA935" s="1">
        <v>167.28</v>
      </c>
      <c r="AB935" s="1">
        <v>174.25</v>
      </c>
      <c r="AE935" s="1">
        <v>180.46</v>
      </c>
      <c r="AF935" s="1">
        <v>173.61</v>
      </c>
      <c r="AG935" s="1">
        <v>156.63999999999999</v>
      </c>
      <c r="AN935" s="1">
        <v>4036.46</v>
      </c>
      <c r="AT935" s="1">
        <v>3767.24</v>
      </c>
      <c r="AW935" s="1">
        <v>3523.37</v>
      </c>
      <c r="AX935" s="1">
        <v>166.41</v>
      </c>
      <c r="BA935" s="1">
        <v>165.8</v>
      </c>
      <c r="BB935" s="1">
        <v>181.46</v>
      </c>
      <c r="BC935" s="1">
        <v>179.98</v>
      </c>
      <c r="BD935" s="1">
        <v>177.01</v>
      </c>
      <c r="BE935" s="1">
        <v>171.4</v>
      </c>
      <c r="BF935" s="1">
        <v>168.43</v>
      </c>
      <c r="BG935" s="1">
        <v>180.89</v>
      </c>
      <c r="BH935" s="1">
        <v>168.82</v>
      </c>
      <c r="BI935" s="1">
        <v>177.69</v>
      </c>
      <c r="BJ935" s="1">
        <v>185.64</v>
      </c>
      <c r="BK935" s="1">
        <v>159.76</v>
      </c>
      <c r="BL935" s="1">
        <v>162.63</v>
      </c>
      <c r="BN935" s="1">
        <v>160.06</v>
      </c>
    </row>
    <row r="936" spans="1:66" x14ac:dyDescent="0.3">
      <c r="A936" s="2"/>
      <c r="C936" s="14" t="str">
        <f t="shared" si="15"/>
        <v>20228</v>
      </c>
      <c r="D936" s="3">
        <v>44775</v>
      </c>
      <c r="E936" s="21">
        <v>2601.98</v>
      </c>
      <c r="F936" s="21">
        <v>2588.9699999999998</v>
      </c>
      <c r="G936" s="21">
        <v>2627.14</v>
      </c>
      <c r="H936" s="21">
        <v>2577.4499999999998</v>
      </c>
      <c r="I936" s="21">
        <v>2580.73</v>
      </c>
      <c r="J936" s="21">
        <v>2681.12</v>
      </c>
      <c r="K936" s="21">
        <v>2621.83</v>
      </c>
      <c r="L936" s="21">
        <v>2583.92</v>
      </c>
      <c r="M936" s="21">
        <v>2511.64</v>
      </c>
      <c r="N936" s="21">
        <v>2306.1</v>
      </c>
      <c r="O936" s="21">
        <v>2729.53</v>
      </c>
      <c r="P936" s="21">
        <v>2645.01</v>
      </c>
      <c r="Q936" s="21">
        <v>7817.41</v>
      </c>
      <c r="R936" s="20">
        <v>163.59</v>
      </c>
      <c r="S936" s="20">
        <v>153.22</v>
      </c>
      <c r="T936" s="21">
        <v>170.63</v>
      </c>
      <c r="V936" s="1">
        <v>160.02000000000001</v>
      </c>
      <c r="W936" s="1">
        <v>172.59</v>
      </c>
      <c r="X936" s="1">
        <v>176.27</v>
      </c>
      <c r="Y936" s="1">
        <v>166.34</v>
      </c>
      <c r="Z936" s="1">
        <v>167.84</v>
      </c>
      <c r="AA936" s="1">
        <v>167.07</v>
      </c>
      <c r="AB936" s="1">
        <v>175.22</v>
      </c>
      <c r="AE936" s="1">
        <v>181.77</v>
      </c>
      <c r="AF936" s="1">
        <v>174.99</v>
      </c>
      <c r="AG936" s="1">
        <v>156.79</v>
      </c>
      <c r="AN936" s="1">
        <v>4059.65</v>
      </c>
      <c r="AT936" s="1">
        <v>3767.24</v>
      </c>
      <c r="AW936" s="1">
        <v>3523.37</v>
      </c>
      <c r="AX936" s="1">
        <v>165.7</v>
      </c>
      <c r="BA936" s="1">
        <v>165.3</v>
      </c>
      <c r="BB936" s="1">
        <v>182.76</v>
      </c>
      <c r="BC936" s="1">
        <v>182.34</v>
      </c>
      <c r="BD936" s="1">
        <v>182.5</v>
      </c>
      <c r="BE936" s="1">
        <v>172.11</v>
      </c>
      <c r="BF936" s="1">
        <v>167.83</v>
      </c>
      <c r="BG936" s="1">
        <v>181.99</v>
      </c>
      <c r="BH936" s="1">
        <v>170.47</v>
      </c>
      <c r="BI936" s="1">
        <v>177.69</v>
      </c>
      <c r="BJ936" s="1">
        <v>187.87</v>
      </c>
      <c r="BK936" s="1">
        <v>159.76</v>
      </c>
      <c r="BL936" s="1">
        <v>161.93</v>
      </c>
      <c r="BN936" s="1">
        <v>160.16</v>
      </c>
    </row>
    <row r="937" spans="1:66" x14ac:dyDescent="0.3">
      <c r="A937" s="2"/>
      <c r="C937" s="14" t="str">
        <f t="shared" si="15"/>
        <v>20228</v>
      </c>
      <c r="D937" s="3">
        <v>44774</v>
      </c>
      <c r="E937" s="21">
        <v>2718.96</v>
      </c>
      <c r="F937" s="21">
        <v>2617.81</v>
      </c>
      <c r="G937" s="21">
        <v>2676.69</v>
      </c>
      <c r="H937" s="21">
        <v>2744.23</v>
      </c>
      <c r="I937" s="21">
        <v>2610.39</v>
      </c>
      <c r="J937" s="21">
        <v>2804.21</v>
      </c>
      <c r="K937" s="21">
        <v>2621.83</v>
      </c>
      <c r="L937" s="21">
        <v>2658.28</v>
      </c>
      <c r="M937" s="21">
        <v>2524.9</v>
      </c>
      <c r="N937" s="21">
        <v>2389.2800000000002</v>
      </c>
      <c r="O937" s="21">
        <v>2677.94</v>
      </c>
      <c r="P937" s="21">
        <v>2645.01</v>
      </c>
      <c r="Q937" s="21">
        <v>7881.24</v>
      </c>
      <c r="R937" s="20">
        <v>167.18</v>
      </c>
      <c r="S937" s="20">
        <v>153.69999999999999</v>
      </c>
      <c r="T937" s="21">
        <v>171.83</v>
      </c>
      <c r="V937" s="1">
        <v>164.75</v>
      </c>
      <c r="W937" s="1">
        <v>176</v>
      </c>
      <c r="X937" s="1">
        <v>178.71</v>
      </c>
      <c r="Y937" s="1">
        <v>167.63</v>
      </c>
      <c r="Z937" s="1">
        <v>173.41</v>
      </c>
      <c r="AA937" s="1">
        <v>169.53</v>
      </c>
      <c r="AB937" s="1">
        <v>177</v>
      </c>
      <c r="AE937" s="1">
        <v>183.48</v>
      </c>
      <c r="AF937" s="1">
        <v>177.99</v>
      </c>
      <c r="AG937" s="1">
        <v>155.26</v>
      </c>
      <c r="AN937" s="1">
        <v>4059.65</v>
      </c>
      <c r="AT937" s="1">
        <v>3767.24</v>
      </c>
      <c r="AW937" s="1">
        <v>3869.18</v>
      </c>
      <c r="AX937" s="1">
        <v>167.76</v>
      </c>
      <c r="BA937" s="1">
        <v>165.3</v>
      </c>
      <c r="BB937" s="1">
        <v>184.77</v>
      </c>
      <c r="BC937" s="1">
        <v>182.93</v>
      </c>
      <c r="BD937" s="1">
        <v>186.48</v>
      </c>
      <c r="BE937" s="1">
        <v>174.35</v>
      </c>
      <c r="BF937" s="1">
        <v>169.51</v>
      </c>
      <c r="BG937" s="1">
        <v>183.63</v>
      </c>
      <c r="BH937" s="1">
        <v>170.47</v>
      </c>
      <c r="BI937" s="1">
        <v>180.58</v>
      </c>
      <c r="BJ937" s="1">
        <v>187.87</v>
      </c>
      <c r="BK937" s="1">
        <v>159.78</v>
      </c>
      <c r="BL937" s="1">
        <v>161.63</v>
      </c>
      <c r="BN937" s="1">
        <v>161.33000000000001</v>
      </c>
    </row>
    <row r="938" spans="1:66" x14ac:dyDescent="0.3">
      <c r="A938" s="2"/>
      <c r="C938" s="14" t="str">
        <f t="shared" si="15"/>
        <v>20227</v>
      </c>
      <c r="D938" s="3">
        <v>44771</v>
      </c>
      <c r="E938" s="21">
        <v>2775.29</v>
      </c>
      <c r="F938" s="21">
        <v>2678.14</v>
      </c>
      <c r="G938" s="21">
        <v>2688.98</v>
      </c>
      <c r="H938" s="21">
        <v>2838.52</v>
      </c>
      <c r="I938" s="21">
        <v>2612.98</v>
      </c>
      <c r="J938" s="21">
        <v>2753.75</v>
      </c>
      <c r="K938" s="21">
        <v>2643.16</v>
      </c>
      <c r="L938" s="21">
        <v>2783.18</v>
      </c>
      <c r="M938" s="21">
        <v>2546.42</v>
      </c>
      <c r="N938" s="21">
        <v>2480.15</v>
      </c>
      <c r="O938" s="21">
        <v>2767.42</v>
      </c>
      <c r="P938" s="21">
        <v>2670.02</v>
      </c>
      <c r="Q938" s="21">
        <v>7869.96</v>
      </c>
      <c r="R938" s="20">
        <v>169.45</v>
      </c>
      <c r="S938" s="20">
        <v>157.80000000000001</v>
      </c>
      <c r="T938" s="21">
        <v>174.01</v>
      </c>
      <c r="V938" s="1">
        <v>163.16999999999999</v>
      </c>
      <c r="W938" s="1">
        <v>179.59</v>
      </c>
      <c r="X938" s="1">
        <v>179.21</v>
      </c>
      <c r="Y938" s="1">
        <v>170.66</v>
      </c>
      <c r="Z938" s="1">
        <v>172.19</v>
      </c>
      <c r="AA938" s="1">
        <v>171.76</v>
      </c>
      <c r="AB938" s="1">
        <v>179.46</v>
      </c>
      <c r="AE938" s="1">
        <v>188.06</v>
      </c>
      <c r="AF938" s="1">
        <v>180.04</v>
      </c>
      <c r="AG938" s="1">
        <v>161.79</v>
      </c>
      <c r="AN938" s="1">
        <v>3819.12</v>
      </c>
      <c r="AW938" s="1">
        <v>3777.39</v>
      </c>
      <c r="AX938" s="1">
        <v>169.01</v>
      </c>
      <c r="BA938" s="1">
        <v>171.3</v>
      </c>
      <c r="BB938" s="1">
        <v>188.54</v>
      </c>
      <c r="BC938" s="1">
        <v>187.83</v>
      </c>
      <c r="BD938" s="1">
        <v>184.54</v>
      </c>
      <c r="BE938" s="1">
        <v>175.72</v>
      </c>
      <c r="BF938" s="1">
        <v>175.21</v>
      </c>
      <c r="BG938" s="1">
        <v>188.78</v>
      </c>
      <c r="BH938" s="1">
        <v>175.05</v>
      </c>
      <c r="BI938" s="1">
        <v>182.05</v>
      </c>
      <c r="BJ938" s="1">
        <v>189.54</v>
      </c>
      <c r="BK938" s="1">
        <v>160.82</v>
      </c>
      <c r="BL938" s="1">
        <v>166.14</v>
      </c>
      <c r="BN938" s="1">
        <v>165.67</v>
      </c>
    </row>
    <row r="939" spans="1:66" x14ac:dyDescent="0.3">
      <c r="A939" s="2"/>
      <c r="C939" s="14" t="str">
        <f t="shared" si="15"/>
        <v>20227</v>
      </c>
      <c r="D939" s="3">
        <v>44770</v>
      </c>
      <c r="E939" s="21">
        <v>2709.57</v>
      </c>
      <c r="F939" s="21">
        <v>2608.0300000000002</v>
      </c>
      <c r="G939" s="21">
        <v>2649.39</v>
      </c>
      <c r="H939" s="21">
        <v>2784.83</v>
      </c>
      <c r="I939" s="21">
        <v>2515.98</v>
      </c>
      <c r="J939" s="21">
        <v>2712.19</v>
      </c>
      <c r="K939" s="21">
        <v>2610</v>
      </c>
      <c r="L939" s="21">
        <v>2727.19</v>
      </c>
      <c r="M939" s="21">
        <v>2548.98</v>
      </c>
      <c r="N939" s="21">
        <v>2432.37</v>
      </c>
      <c r="O939" s="21">
        <v>2739.42</v>
      </c>
      <c r="P939" s="21">
        <v>2630.22</v>
      </c>
      <c r="Q939" s="21">
        <v>8119.74</v>
      </c>
      <c r="R939" s="20">
        <v>167.62</v>
      </c>
      <c r="S939" s="20">
        <v>157.37</v>
      </c>
      <c r="T939" s="21">
        <v>173.35</v>
      </c>
      <c r="V939" s="1">
        <v>161.32</v>
      </c>
      <c r="W939" s="1">
        <v>178.93</v>
      </c>
      <c r="X939" s="1">
        <v>178.78</v>
      </c>
      <c r="Y939" s="1">
        <v>169.66</v>
      </c>
      <c r="Z939" s="1">
        <v>171.44</v>
      </c>
      <c r="AA939" s="1">
        <v>168.9</v>
      </c>
      <c r="AB939" s="1">
        <v>179.38</v>
      </c>
      <c r="AC939" s="1">
        <v>165.06</v>
      </c>
      <c r="AE939" s="1">
        <v>186.95</v>
      </c>
      <c r="AF939" s="1">
        <v>178.91</v>
      </c>
      <c r="AG939" s="1">
        <v>162.21</v>
      </c>
      <c r="AN939" s="1">
        <v>3819.12</v>
      </c>
      <c r="AW939" s="1">
        <v>3777.39</v>
      </c>
      <c r="AX939" s="1">
        <v>168.95</v>
      </c>
      <c r="BA939" s="1">
        <v>171.23</v>
      </c>
      <c r="BB939" s="1">
        <v>186.86</v>
      </c>
      <c r="BC939" s="1">
        <v>183.58</v>
      </c>
      <c r="BD939" s="1">
        <v>183.62</v>
      </c>
      <c r="BE939" s="1">
        <v>172.92</v>
      </c>
      <c r="BF939" s="1">
        <v>173.88</v>
      </c>
      <c r="BG939" s="1">
        <v>187.25</v>
      </c>
      <c r="BH939" s="1">
        <v>171.04</v>
      </c>
      <c r="BI939" s="1">
        <v>179.52</v>
      </c>
      <c r="BJ939" s="1">
        <v>189.54</v>
      </c>
      <c r="BK939" s="1">
        <v>159.82</v>
      </c>
      <c r="BL939" s="1">
        <v>165.08</v>
      </c>
      <c r="BN939" s="1">
        <v>165.14</v>
      </c>
    </row>
    <row r="940" spans="1:66" x14ac:dyDescent="0.3">
      <c r="A940" s="2"/>
      <c r="C940" s="14" t="str">
        <f t="shared" si="15"/>
        <v>20227</v>
      </c>
      <c r="D940" s="3">
        <v>44769</v>
      </c>
      <c r="E940" s="21">
        <v>2714.63</v>
      </c>
      <c r="F940" s="21">
        <v>2570.91</v>
      </c>
      <c r="G940" s="21">
        <v>2635.53</v>
      </c>
      <c r="H940" s="21">
        <v>2768.38</v>
      </c>
      <c r="I940" s="21">
        <v>2515.98</v>
      </c>
      <c r="J940" s="21">
        <v>2765.47</v>
      </c>
      <c r="K940" s="21">
        <v>2552.4299999999998</v>
      </c>
      <c r="L940" s="21">
        <v>2752.04</v>
      </c>
      <c r="M940" s="21">
        <v>2562.25</v>
      </c>
      <c r="N940" s="21">
        <v>2415.75</v>
      </c>
      <c r="O940" s="21">
        <v>2701.45</v>
      </c>
      <c r="P940" s="21">
        <v>2610.3200000000002</v>
      </c>
      <c r="Q940" s="21">
        <v>7915.17</v>
      </c>
      <c r="R940" s="20">
        <v>167.12</v>
      </c>
      <c r="S940" s="20">
        <v>156.87</v>
      </c>
      <c r="T940" s="21">
        <v>172.67</v>
      </c>
      <c r="V940" s="1">
        <v>160.22999999999999</v>
      </c>
      <c r="W940" s="1">
        <v>178.68</v>
      </c>
      <c r="X940" s="1">
        <v>178.62</v>
      </c>
      <c r="Y940" s="1">
        <v>169.76</v>
      </c>
      <c r="Z940" s="1">
        <v>171.33</v>
      </c>
      <c r="AA940" s="1">
        <v>168.96</v>
      </c>
      <c r="AB940" s="1">
        <v>178.65</v>
      </c>
      <c r="AE940" s="1">
        <v>186.39</v>
      </c>
      <c r="AF940" s="1">
        <v>177.67</v>
      </c>
      <c r="AG940" s="1">
        <v>161.85</v>
      </c>
      <c r="AN940" s="1">
        <v>3819.12</v>
      </c>
      <c r="AO940" s="1">
        <v>0</v>
      </c>
      <c r="AS940" s="1">
        <v>3940.36</v>
      </c>
      <c r="AT940" s="1">
        <v>3839.32</v>
      </c>
      <c r="AW940" s="1">
        <v>3777.39</v>
      </c>
      <c r="AX940" s="1">
        <v>168.68</v>
      </c>
      <c r="BA940" s="1">
        <v>170.99</v>
      </c>
      <c r="BB940" s="1">
        <v>186.73</v>
      </c>
      <c r="BC940" s="1">
        <v>184.35</v>
      </c>
      <c r="BD940" s="1">
        <v>183.67</v>
      </c>
      <c r="BE940" s="1">
        <v>172.43</v>
      </c>
      <c r="BF940" s="1">
        <v>172.55</v>
      </c>
      <c r="BG940" s="1">
        <v>186.8</v>
      </c>
      <c r="BH940" s="1">
        <v>171.78</v>
      </c>
      <c r="BI940" s="1">
        <v>179.52</v>
      </c>
      <c r="BJ940" s="1">
        <v>189.54</v>
      </c>
      <c r="BL940" s="1">
        <v>164.68</v>
      </c>
      <c r="BN940" s="1">
        <v>164.74</v>
      </c>
    </row>
    <row r="941" spans="1:66" x14ac:dyDescent="0.3">
      <c r="A941" s="2"/>
      <c r="C941" s="14" t="str">
        <f t="shared" si="15"/>
        <v>20227</v>
      </c>
      <c r="D941" s="3">
        <v>44768</v>
      </c>
      <c r="E941" s="21">
        <v>2593.6</v>
      </c>
      <c r="F941" s="21">
        <v>2537.92</v>
      </c>
      <c r="G941" s="21">
        <v>2580.1</v>
      </c>
      <c r="H941" s="21">
        <v>2654.18</v>
      </c>
      <c r="I941" s="21">
        <v>2515.98</v>
      </c>
      <c r="J941" s="21">
        <v>2674.6</v>
      </c>
      <c r="K941" s="21">
        <v>2549.58</v>
      </c>
      <c r="L941" s="21">
        <v>2625.76</v>
      </c>
      <c r="M941" s="21">
        <v>2469.37</v>
      </c>
      <c r="N941" s="21">
        <v>2302.39</v>
      </c>
      <c r="O941" s="21">
        <v>2703.44</v>
      </c>
      <c r="P941" s="21">
        <v>2610.3200000000002</v>
      </c>
      <c r="Q941" s="21">
        <v>7697.59</v>
      </c>
      <c r="R941" s="20">
        <v>164.96</v>
      </c>
      <c r="S941" s="20">
        <v>155.27000000000001</v>
      </c>
      <c r="T941" s="21">
        <v>171.28</v>
      </c>
      <c r="V941" s="1">
        <v>158.75</v>
      </c>
      <c r="W941" s="1">
        <v>174.59</v>
      </c>
      <c r="X941" s="1">
        <v>172.88</v>
      </c>
      <c r="Y941" s="1">
        <v>168.04</v>
      </c>
      <c r="Z941" s="1">
        <v>169.49</v>
      </c>
      <c r="AA941" s="1">
        <v>167</v>
      </c>
      <c r="AB941" s="1">
        <v>172.81</v>
      </c>
      <c r="AE941" s="1">
        <v>184.09</v>
      </c>
      <c r="AF941" s="1">
        <v>178.39</v>
      </c>
      <c r="AG941" s="1">
        <v>160.52000000000001</v>
      </c>
      <c r="AO941" s="1">
        <v>0</v>
      </c>
      <c r="AP941" s="1">
        <v>4066.47</v>
      </c>
      <c r="AS941" s="1">
        <v>3940.36</v>
      </c>
      <c r="AT941" s="1">
        <v>3839.32</v>
      </c>
      <c r="AW941" s="1">
        <v>3777.39</v>
      </c>
      <c r="AX941" s="1">
        <v>166</v>
      </c>
      <c r="BA941" s="1">
        <v>168.64</v>
      </c>
      <c r="BB941" s="1">
        <v>183.76</v>
      </c>
      <c r="BC941" s="1">
        <v>179.98</v>
      </c>
      <c r="BD941" s="1">
        <v>181.32</v>
      </c>
      <c r="BE941" s="1">
        <v>169.67</v>
      </c>
      <c r="BF941" s="1">
        <v>170.22</v>
      </c>
      <c r="BG941" s="1">
        <v>186.05</v>
      </c>
      <c r="BH941" s="1">
        <v>169.29</v>
      </c>
      <c r="BI941" s="1">
        <v>175.33</v>
      </c>
      <c r="BJ941" s="1">
        <v>186.57</v>
      </c>
      <c r="BK941" s="1">
        <v>161.59</v>
      </c>
      <c r="BL941" s="1">
        <v>163.69</v>
      </c>
      <c r="BN941" s="1">
        <v>162.31</v>
      </c>
    </row>
    <row r="942" spans="1:66" x14ac:dyDescent="0.3">
      <c r="A942" s="2"/>
      <c r="C942" s="14" t="str">
        <f t="shared" si="15"/>
        <v>20227</v>
      </c>
      <c r="D942" s="3">
        <v>44767</v>
      </c>
      <c r="E942" s="21">
        <v>2567.9299999999998</v>
      </c>
      <c r="F942" s="21">
        <v>2513.1799999999998</v>
      </c>
      <c r="G942" s="21">
        <v>2580.1</v>
      </c>
      <c r="H942" s="21">
        <v>2560.4699999999998</v>
      </c>
      <c r="I942" s="21">
        <v>2512.02</v>
      </c>
      <c r="J942" s="21">
        <v>2622.98</v>
      </c>
      <c r="K942" s="21">
        <v>2573.5100000000002</v>
      </c>
      <c r="L942" s="21">
        <v>2610.84</v>
      </c>
      <c r="M942" s="21">
        <v>2397.44</v>
      </c>
      <c r="N942" s="21">
        <v>2306.63</v>
      </c>
      <c r="O942" s="21">
        <v>2687.45</v>
      </c>
      <c r="P942" s="21">
        <v>2590.4299999999998</v>
      </c>
      <c r="Q942" s="21">
        <v>7872.05</v>
      </c>
      <c r="R942" s="20">
        <v>164.62</v>
      </c>
      <c r="S942" s="20">
        <v>152.6</v>
      </c>
      <c r="T942" s="21">
        <v>170.07</v>
      </c>
      <c r="V942" s="1">
        <v>158.61000000000001</v>
      </c>
      <c r="W942" s="1">
        <v>173.81</v>
      </c>
      <c r="X942" s="1">
        <v>171.55</v>
      </c>
      <c r="Y942" s="1">
        <v>166.76</v>
      </c>
      <c r="Z942" s="1">
        <v>169.35</v>
      </c>
      <c r="AA942" s="1">
        <v>165.75</v>
      </c>
      <c r="AB942" s="1">
        <v>170.52</v>
      </c>
      <c r="AE942" s="1">
        <v>182.23</v>
      </c>
      <c r="AF942" s="1">
        <v>176.34</v>
      </c>
      <c r="AG942" s="1">
        <v>157.24</v>
      </c>
      <c r="AO942" s="1">
        <v>0</v>
      </c>
      <c r="AP942" s="1">
        <v>4066.47</v>
      </c>
      <c r="AS942" s="1">
        <v>3940.36</v>
      </c>
      <c r="AT942" s="1">
        <v>3839.32</v>
      </c>
      <c r="AW942" s="1">
        <v>3777.39</v>
      </c>
      <c r="AX942" s="1">
        <v>166.78</v>
      </c>
      <c r="BA942" s="1">
        <v>162.9</v>
      </c>
      <c r="BB942" s="1">
        <v>181.55</v>
      </c>
      <c r="BC942" s="1">
        <v>178.44</v>
      </c>
      <c r="BD942" s="1">
        <v>178.35</v>
      </c>
      <c r="BE942" s="1">
        <v>170.44</v>
      </c>
      <c r="BF942" s="1">
        <v>168.56</v>
      </c>
      <c r="BG942" s="1">
        <v>181.3</v>
      </c>
      <c r="BH942" s="1">
        <v>168.43</v>
      </c>
      <c r="BI942" s="1">
        <v>175.33</v>
      </c>
      <c r="BJ942" s="1">
        <v>186.57</v>
      </c>
      <c r="BK942" s="1">
        <v>160.15</v>
      </c>
      <c r="BL942" s="1">
        <v>161.5</v>
      </c>
      <c r="BN942" s="1">
        <v>160.13</v>
      </c>
    </row>
    <row r="943" spans="1:66" x14ac:dyDescent="0.3">
      <c r="A943" s="2"/>
      <c r="C943" s="14" t="str">
        <f t="shared" si="15"/>
        <v>20227</v>
      </c>
      <c r="D943" s="3">
        <v>44764</v>
      </c>
      <c r="E943" s="21">
        <v>2566.6799999999998</v>
      </c>
      <c r="F943" s="21">
        <v>2513.1799999999998</v>
      </c>
      <c r="G943" s="21">
        <v>2580.1</v>
      </c>
      <c r="H943" s="21">
        <v>2545.16</v>
      </c>
      <c r="I943" s="21">
        <v>2558.54</v>
      </c>
      <c r="J943" s="21">
        <v>2650.96</v>
      </c>
      <c r="K943" s="21">
        <v>2575.17</v>
      </c>
      <c r="L943" s="21">
        <v>2640.99</v>
      </c>
      <c r="M943" s="21">
        <v>2390.81</v>
      </c>
      <c r="N943" s="21">
        <v>2311.73</v>
      </c>
      <c r="O943" s="21">
        <v>2624.81</v>
      </c>
      <c r="P943" s="21">
        <v>2590.4299999999998</v>
      </c>
      <c r="Q943" s="21">
        <v>8047.93</v>
      </c>
      <c r="R943" s="20">
        <v>165.29</v>
      </c>
      <c r="S943" s="20">
        <v>151.81</v>
      </c>
      <c r="T943" s="21">
        <v>168.92</v>
      </c>
      <c r="V943" s="1">
        <v>156.63</v>
      </c>
      <c r="W943" s="1">
        <v>172.93</v>
      </c>
      <c r="X943" s="1">
        <v>173.21</v>
      </c>
      <c r="Y943" s="1">
        <v>165.76</v>
      </c>
      <c r="Z943" s="1">
        <v>169.66</v>
      </c>
      <c r="AA943" s="1">
        <v>166.91</v>
      </c>
      <c r="AB943" s="1">
        <v>172.67</v>
      </c>
      <c r="AE943" s="1">
        <v>184.02</v>
      </c>
      <c r="AF943" s="1">
        <v>174.32</v>
      </c>
      <c r="AG943" s="1">
        <v>155.25</v>
      </c>
      <c r="AO943" s="1">
        <v>0</v>
      </c>
      <c r="AP943" s="1">
        <v>4066.47</v>
      </c>
      <c r="AS943" s="1">
        <v>3940.36</v>
      </c>
      <c r="AT943" s="1">
        <v>3839.32</v>
      </c>
      <c r="AW943" s="1">
        <v>3945.41</v>
      </c>
      <c r="AX943" s="1">
        <v>165.56</v>
      </c>
      <c r="BA943" s="1">
        <v>166.23</v>
      </c>
      <c r="BB943" s="1">
        <v>181.7</v>
      </c>
      <c r="BC943" s="1">
        <v>177.19</v>
      </c>
      <c r="BD943" s="1">
        <v>176.39</v>
      </c>
      <c r="BE943" s="1">
        <v>168.97</v>
      </c>
      <c r="BF943" s="1">
        <v>169.56</v>
      </c>
      <c r="BG943" s="1">
        <v>184.32</v>
      </c>
      <c r="BH943" s="1">
        <v>168.4</v>
      </c>
      <c r="BI943" s="1">
        <v>174.53</v>
      </c>
      <c r="BJ943" s="1">
        <v>186.57</v>
      </c>
      <c r="BK943" s="1">
        <v>160.81</v>
      </c>
      <c r="BL943" s="1">
        <v>161.69999999999999</v>
      </c>
      <c r="BN943" s="1">
        <v>159.33000000000001</v>
      </c>
    </row>
    <row r="944" spans="1:66" x14ac:dyDescent="0.3">
      <c r="A944" s="2"/>
      <c r="C944" s="14" t="str">
        <f t="shared" si="15"/>
        <v>20227</v>
      </c>
      <c r="D944" s="3">
        <v>44763</v>
      </c>
      <c r="E944" s="21">
        <v>2551.84</v>
      </c>
      <c r="F944" s="21">
        <v>2471.94</v>
      </c>
      <c r="G944" s="21">
        <v>2560.31</v>
      </c>
      <c r="H944" s="21">
        <v>2550.5700000000002</v>
      </c>
      <c r="I944" s="21">
        <v>2512.02</v>
      </c>
      <c r="J944" s="21">
        <v>2655.01</v>
      </c>
      <c r="K944" s="21">
        <v>2575.17</v>
      </c>
      <c r="L944" s="21">
        <v>2655.47</v>
      </c>
      <c r="M944" s="21">
        <v>2410.71</v>
      </c>
      <c r="N944" s="21">
        <v>2322.9899999999998</v>
      </c>
      <c r="O944" s="21">
        <v>2626.48</v>
      </c>
      <c r="P944" s="21">
        <v>2592.42</v>
      </c>
      <c r="Q944" s="21">
        <v>8080.03</v>
      </c>
      <c r="R944" s="20">
        <v>164.96</v>
      </c>
      <c r="S944" s="20">
        <v>150.56</v>
      </c>
      <c r="T944" s="21">
        <v>169.54</v>
      </c>
      <c r="V944" s="1">
        <v>156.91999999999999</v>
      </c>
      <c r="W944" s="1">
        <v>173.69</v>
      </c>
      <c r="X944" s="1">
        <v>174.86</v>
      </c>
      <c r="Y944" s="1">
        <v>166.67</v>
      </c>
      <c r="Z944" s="1">
        <v>168.44</v>
      </c>
      <c r="AA944" s="1">
        <v>166.17</v>
      </c>
      <c r="AB944" s="1">
        <v>174.56</v>
      </c>
      <c r="AE944" s="1">
        <v>184.94</v>
      </c>
      <c r="AF944" s="1">
        <v>175.88</v>
      </c>
      <c r="AG944" s="1">
        <v>156.1</v>
      </c>
      <c r="AO944" s="1">
        <v>0</v>
      </c>
      <c r="AP944" s="1">
        <v>4066.47</v>
      </c>
      <c r="AS944" s="1">
        <v>3940.36</v>
      </c>
      <c r="AT944" s="1">
        <v>3839.32</v>
      </c>
      <c r="AW944" s="1">
        <v>3945.41</v>
      </c>
      <c r="AX944" s="1">
        <v>168.06</v>
      </c>
      <c r="BA944" s="1">
        <v>166.23</v>
      </c>
      <c r="BB944" s="1">
        <v>182.65</v>
      </c>
      <c r="BC944" s="1">
        <v>178.08</v>
      </c>
      <c r="BD944" s="1">
        <v>180.67</v>
      </c>
      <c r="BE944" s="1">
        <v>170.81</v>
      </c>
      <c r="BF944" s="1">
        <v>169.78</v>
      </c>
      <c r="BG944" s="1">
        <v>185.22</v>
      </c>
      <c r="BH944" s="1">
        <v>168.8</v>
      </c>
      <c r="BI944" s="1">
        <v>177.52</v>
      </c>
      <c r="BJ944" s="1">
        <v>188.8</v>
      </c>
      <c r="BK944" s="1">
        <v>163.76</v>
      </c>
      <c r="BL944" s="1">
        <v>162.11000000000001</v>
      </c>
      <c r="BN944" s="1">
        <v>161.04</v>
      </c>
    </row>
    <row r="945" spans="1:66" x14ac:dyDescent="0.3">
      <c r="A945" s="2"/>
      <c r="C945" s="14" t="str">
        <f t="shared" si="15"/>
        <v>20227</v>
      </c>
      <c r="D945" s="3">
        <v>44762</v>
      </c>
      <c r="E945" s="21">
        <v>2551.84</v>
      </c>
      <c r="F945" s="21">
        <v>2496.6799999999998</v>
      </c>
      <c r="G945" s="21">
        <v>2528.85</v>
      </c>
      <c r="H945" s="21">
        <v>2536.1799999999998</v>
      </c>
      <c r="I945" s="21">
        <v>2523.9</v>
      </c>
      <c r="J945" s="21">
        <v>2623.6</v>
      </c>
      <c r="K945" s="21">
        <v>2573.5100000000002</v>
      </c>
      <c r="L945" s="21">
        <v>2588.41</v>
      </c>
      <c r="M945" s="21">
        <v>2410.71</v>
      </c>
      <c r="N945" s="21">
        <v>2285.27</v>
      </c>
      <c r="O945" s="21">
        <v>2634.8</v>
      </c>
      <c r="P945" s="21">
        <v>2592.42</v>
      </c>
      <c r="Q945" s="21">
        <v>8119.62</v>
      </c>
      <c r="R945" s="20">
        <v>165.29</v>
      </c>
      <c r="S945" s="20">
        <v>151.84</v>
      </c>
      <c r="T945" s="21">
        <v>169.99</v>
      </c>
      <c r="V945" s="1">
        <v>158.07</v>
      </c>
      <c r="W945" s="1">
        <v>176.67</v>
      </c>
      <c r="X945" s="1">
        <v>175.82</v>
      </c>
      <c r="Y945" s="1">
        <v>169.43</v>
      </c>
      <c r="Z945" s="1">
        <v>170.25</v>
      </c>
      <c r="AA945" s="1">
        <v>166.67</v>
      </c>
      <c r="AB945" s="1">
        <v>175.46</v>
      </c>
      <c r="AE945" s="1">
        <v>185.38</v>
      </c>
      <c r="AF945" s="1">
        <v>175.76</v>
      </c>
      <c r="AG945" s="1">
        <v>157.63999999999999</v>
      </c>
      <c r="AP945" s="1">
        <v>4066.47</v>
      </c>
      <c r="AW945" s="1">
        <v>3945.41</v>
      </c>
      <c r="AX945" s="1">
        <v>168.46</v>
      </c>
      <c r="BA945" s="1">
        <v>170.94</v>
      </c>
      <c r="BB945" s="1">
        <v>184.67</v>
      </c>
      <c r="BC945" s="1">
        <v>178.82</v>
      </c>
      <c r="BD945" s="1">
        <v>182.33</v>
      </c>
      <c r="BE945" s="1">
        <v>175.04</v>
      </c>
      <c r="BF945" s="1">
        <v>169.77</v>
      </c>
      <c r="BG945" s="1">
        <v>186.03</v>
      </c>
      <c r="BH945" s="1">
        <v>168.8</v>
      </c>
      <c r="BI945" s="1">
        <v>177.52</v>
      </c>
      <c r="BJ945" s="1">
        <v>187.77</v>
      </c>
      <c r="BK945" s="1">
        <v>168.15</v>
      </c>
      <c r="BL945" s="1">
        <v>165.91</v>
      </c>
      <c r="BN945" s="1">
        <v>163.92</v>
      </c>
    </row>
    <row r="946" spans="1:66" x14ac:dyDescent="0.3">
      <c r="A946" s="2"/>
      <c r="C946" s="14" t="str">
        <f t="shared" si="15"/>
        <v>20227</v>
      </c>
      <c r="D946" s="3">
        <v>44761</v>
      </c>
      <c r="E946" s="21">
        <v>2580.4299999999998</v>
      </c>
      <c r="F946" s="21">
        <v>2517.3000000000002</v>
      </c>
      <c r="G946" s="21">
        <v>2570.21</v>
      </c>
      <c r="H946" s="21">
        <v>2536.23</v>
      </c>
      <c r="I946" s="21">
        <v>2525.88</v>
      </c>
      <c r="J946" s="21">
        <v>2617.7800000000002</v>
      </c>
      <c r="K946" s="21">
        <v>2565.63</v>
      </c>
      <c r="L946" s="21">
        <v>2547.16</v>
      </c>
      <c r="M946" s="21">
        <v>2410.71</v>
      </c>
      <c r="N946" s="21">
        <v>2289.42</v>
      </c>
      <c r="O946" s="21">
        <v>2683.77</v>
      </c>
      <c r="P946" s="21">
        <v>2600.38</v>
      </c>
      <c r="Q946" s="21">
        <v>8192.0300000000007</v>
      </c>
      <c r="R946" s="20">
        <v>166.02</v>
      </c>
      <c r="S946" s="20">
        <v>156.72</v>
      </c>
      <c r="T946" s="21">
        <v>171.59</v>
      </c>
      <c r="V946" s="1">
        <v>159.18</v>
      </c>
      <c r="W946" s="1">
        <v>176.53</v>
      </c>
      <c r="X946" s="1">
        <v>176.53</v>
      </c>
      <c r="Y946" s="1">
        <v>172.16</v>
      </c>
      <c r="Z946" s="1">
        <v>171.74</v>
      </c>
      <c r="AA946" s="1">
        <v>168.1</v>
      </c>
      <c r="AB946" s="1">
        <v>176.56</v>
      </c>
      <c r="AE946" s="1">
        <v>185.61</v>
      </c>
      <c r="AF946" s="1">
        <v>177.49</v>
      </c>
      <c r="AG946" s="1">
        <v>161.43</v>
      </c>
      <c r="AP946" s="1">
        <v>4029.33</v>
      </c>
      <c r="AW946" s="1">
        <v>3950.26</v>
      </c>
      <c r="AX946" s="1">
        <v>170.3</v>
      </c>
      <c r="AZ946" s="1">
        <v>3788.81</v>
      </c>
      <c r="BA946" s="1">
        <v>171.74</v>
      </c>
      <c r="BB946" s="1">
        <v>184.77</v>
      </c>
      <c r="BC946" s="1">
        <v>181.15</v>
      </c>
      <c r="BD946" s="1">
        <v>181.43</v>
      </c>
      <c r="BE946" s="1">
        <v>179.48</v>
      </c>
      <c r="BF946" s="1">
        <v>174.45</v>
      </c>
      <c r="BG946" s="1">
        <v>187.92</v>
      </c>
      <c r="BH946" s="1">
        <v>169.24</v>
      </c>
      <c r="BI946" s="1">
        <v>179.52</v>
      </c>
      <c r="BJ946" s="1">
        <v>187.77</v>
      </c>
      <c r="BK946" s="1">
        <v>166.15</v>
      </c>
      <c r="BL946" s="1">
        <v>165.4</v>
      </c>
      <c r="BN946" s="1">
        <v>164.11</v>
      </c>
    </row>
    <row r="947" spans="1:66" x14ac:dyDescent="0.3">
      <c r="A947" s="2"/>
      <c r="C947" s="14" t="str">
        <f t="shared" si="15"/>
        <v>20227</v>
      </c>
      <c r="D947" s="3">
        <v>44760</v>
      </c>
      <c r="E947" s="21">
        <v>2595.94</v>
      </c>
      <c r="F947" s="21">
        <v>2496.6799999999998</v>
      </c>
      <c r="G947" s="21">
        <v>2560.31</v>
      </c>
      <c r="H947" s="21">
        <v>2592.58</v>
      </c>
      <c r="I947" s="21">
        <v>2525.88</v>
      </c>
      <c r="J947" s="21">
        <v>2633</v>
      </c>
      <c r="K947" s="21">
        <v>2582.21</v>
      </c>
      <c r="L947" s="21">
        <v>2549.63</v>
      </c>
      <c r="M947" s="21">
        <v>2441.87</v>
      </c>
      <c r="N947" s="21">
        <v>2339.2199999999998</v>
      </c>
      <c r="O947" s="21">
        <v>2609.6</v>
      </c>
      <c r="P947" s="21">
        <v>2611.4899999999998</v>
      </c>
      <c r="Q947" s="21">
        <v>8208.51</v>
      </c>
      <c r="R947" s="20">
        <v>168.01</v>
      </c>
      <c r="S947" s="20">
        <v>157.21</v>
      </c>
      <c r="T947" s="21">
        <v>174.73</v>
      </c>
      <c r="V947" s="1">
        <v>159.88999999999999</v>
      </c>
      <c r="W947" s="1">
        <v>177.51</v>
      </c>
      <c r="X947" s="1">
        <v>176.87</v>
      </c>
      <c r="Y947" s="1">
        <v>171.93</v>
      </c>
      <c r="Z947" s="1">
        <v>172.85</v>
      </c>
      <c r="AA947" s="1">
        <v>170.67</v>
      </c>
      <c r="AB947" s="1">
        <v>176.86</v>
      </c>
      <c r="AE947" s="1">
        <v>186.18</v>
      </c>
      <c r="AF947" s="1">
        <v>177.71</v>
      </c>
      <c r="AG947" s="1">
        <v>162.28</v>
      </c>
      <c r="AP947" s="1">
        <v>4029.33</v>
      </c>
      <c r="AW947" s="1">
        <v>3853.61</v>
      </c>
      <c r="AX947" s="1">
        <v>170.09</v>
      </c>
      <c r="AY947" s="1">
        <v>3940.36</v>
      </c>
      <c r="AZ947" s="1">
        <v>3788.81</v>
      </c>
      <c r="BA947" s="1">
        <v>172.1</v>
      </c>
      <c r="BB947" s="1">
        <v>185.77</v>
      </c>
      <c r="BC947" s="1">
        <v>183.01</v>
      </c>
      <c r="BD947" s="1">
        <v>182.51</v>
      </c>
      <c r="BE947" s="1">
        <v>179.62</v>
      </c>
      <c r="BF947" s="1">
        <v>174.05</v>
      </c>
      <c r="BG947" s="1">
        <v>187.74</v>
      </c>
      <c r="BH947" s="1">
        <v>169.24</v>
      </c>
      <c r="BI947" s="1">
        <v>179.52</v>
      </c>
      <c r="BJ947" s="1">
        <v>189.54</v>
      </c>
      <c r="BK947" s="1">
        <v>168.93</v>
      </c>
      <c r="BL947" s="1">
        <v>167.39</v>
      </c>
      <c r="BN947" s="1">
        <v>165.69</v>
      </c>
    </row>
    <row r="948" spans="1:66" x14ac:dyDescent="0.3">
      <c r="A948" s="2"/>
      <c r="C948" s="14" t="str">
        <f t="shared" si="15"/>
        <v>20227</v>
      </c>
      <c r="D948" s="3">
        <v>44757</v>
      </c>
      <c r="E948" s="21">
        <v>2610.27</v>
      </c>
      <c r="F948" s="21">
        <v>2480.71</v>
      </c>
      <c r="G948" s="21">
        <v>2590</v>
      </c>
      <c r="H948" s="21">
        <v>2634.22</v>
      </c>
      <c r="I948" s="21">
        <v>2533.8000000000002</v>
      </c>
      <c r="J948" s="21">
        <v>2619.4699999999998</v>
      </c>
      <c r="K948" s="21">
        <v>2592.16</v>
      </c>
      <c r="L948" s="21">
        <v>2586.59</v>
      </c>
      <c r="M948" s="21">
        <v>2441.87</v>
      </c>
      <c r="N948" s="21">
        <v>2332.6</v>
      </c>
      <c r="O948" s="21">
        <v>2643.77</v>
      </c>
      <c r="P948" s="21">
        <v>2616.25</v>
      </c>
      <c r="Q948" s="21">
        <v>8109.53</v>
      </c>
      <c r="R948" s="20">
        <v>166.51</v>
      </c>
      <c r="S948" s="20">
        <v>155.72999999999999</v>
      </c>
      <c r="T948" s="21">
        <v>174.01</v>
      </c>
      <c r="V948" s="1">
        <v>157.88999999999999</v>
      </c>
      <c r="W948" s="1">
        <v>177.84</v>
      </c>
      <c r="X948" s="1">
        <v>176.45</v>
      </c>
      <c r="Y948" s="1">
        <v>172.34</v>
      </c>
      <c r="Z948" s="1">
        <v>172.69</v>
      </c>
      <c r="AA948" s="1">
        <v>169.39</v>
      </c>
      <c r="AB948" s="1">
        <v>177.06</v>
      </c>
      <c r="AE948" s="1">
        <v>185.66</v>
      </c>
      <c r="AF948" s="1">
        <v>176.97</v>
      </c>
      <c r="AG948" s="1">
        <v>161.13999999999999</v>
      </c>
      <c r="AP948" s="1">
        <v>4029.33</v>
      </c>
      <c r="AW948" s="1">
        <v>3816.89</v>
      </c>
      <c r="AX948" s="1">
        <v>165.15</v>
      </c>
      <c r="AY948" s="1">
        <v>3940.36</v>
      </c>
      <c r="AZ948" s="1">
        <v>3788.81</v>
      </c>
      <c r="BA948" s="1">
        <v>169.98</v>
      </c>
      <c r="BB948" s="1">
        <v>184.23</v>
      </c>
      <c r="BC948" s="1">
        <v>182.06</v>
      </c>
      <c r="BD948" s="1">
        <v>180.92</v>
      </c>
      <c r="BE948" s="1">
        <v>176.95</v>
      </c>
      <c r="BF948" s="1">
        <v>172.1</v>
      </c>
      <c r="BG948" s="1">
        <v>187.39</v>
      </c>
      <c r="BH948" s="1">
        <v>169.12</v>
      </c>
      <c r="BI948" s="1">
        <v>179.02</v>
      </c>
      <c r="BJ948" s="1">
        <v>189.54</v>
      </c>
      <c r="BK948" s="1">
        <v>165.69</v>
      </c>
      <c r="BL948" s="1">
        <v>166.89</v>
      </c>
      <c r="BN948" s="1">
        <v>163.9</v>
      </c>
    </row>
    <row r="949" spans="1:66" x14ac:dyDescent="0.3">
      <c r="A949" s="2"/>
      <c r="C949" s="14" t="str">
        <f t="shared" si="15"/>
        <v>20227</v>
      </c>
      <c r="D949" s="3">
        <v>44756</v>
      </c>
      <c r="E949" s="21">
        <v>2622.7</v>
      </c>
      <c r="F949" s="21">
        <v>2476.21</v>
      </c>
      <c r="G949" s="21">
        <v>2570.21</v>
      </c>
      <c r="H949" s="21">
        <v>2624.33</v>
      </c>
      <c r="I949" s="21">
        <v>2472.4299999999998</v>
      </c>
      <c r="J949" s="21">
        <v>2635.06</v>
      </c>
      <c r="K949" s="21">
        <v>2602.11</v>
      </c>
      <c r="L949" s="21">
        <v>2600.84</v>
      </c>
      <c r="M949" s="21">
        <v>2514.86</v>
      </c>
      <c r="N949" s="21">
        <v>2310.58</v>
      </c>
      <c r="O949" s="21">
        <v>2598.14</v>
      </c>
      <c r="P949" s="21">
        <v>2628.18</v>
      </c>
      <c r="Q949" s="21">
        <v>8039.62</v>
      </c>
      <c r="R949" s="20">
        <v>165.95</v>
      </c>
      <c r="S949" s="20">
        <v>154.84</v>
      </c>
      <c r="T949" s="21">
        <v>174.3</v>
      </c>
      <c r="V949" s="1">
        <v>158.18</v>
      </c>
      <c r="W949" s="1">
        <v>175.91</v>
      </c>
      <c r="X949" s="1">
        <v>175.27</v>
      </c>
      <c r="Y949" s="1">
        <v>172.32</v>
      </c>
      <c r="Z949" s="1">
        <v>172.99</v>
      </c>
      <c r="AA949" s="1">
        <v>168.75</v>
      </c>
      <c r="AB949" s="1">
        <v>175.23</v>
      </c>
      <c r="AE949" s="1">
        <v>184.98</v>
      </c>
      <c r="AF949" s="1">
        <v>178.06</v>
      </c>
      <c r="AG949" s="1">
        <v>161.02000000000001</v>
      </c>
      <c r="AP949" s="1">
        <v>4029.33</v>
      </c>
      <c r="AW949" s="1">
        <v>3816.89</v>
      </c>
      <c r="AX949" s="1">
        <v>168.53</v>
      </c>
      <c r="AY949" s="1">
        <v>3940.36</v>
      </c>
      <c r="AZ949" s="1">
        <v>3788.81</v>
      </c>
      <c r="BA949" s="1">
        <v>169.98</v>
      </c>
      <c r="BB949" s="1">
        <v>185.76</v>
      </c>
      <c r="BC949" s="1">
        <v>183.82</v>
      </c>
      <c r="BD949" s="1">
        <v>184.01</v>
      </c>
      <c r="BE949" s="1">
        <v>173.75</v>
      </c>
      <c r="BF949" s="1">
        <v>171.32</v>
      </c>
      <c r="BG949" s="1">
        <v>188.7</v>
      </c>
      <c r="BH949" s="1">
        <v>169.48</v>
      </c>
      <c r="BI949" s="1">
        <v>177.82</v>
      </c>
      <c r="BJ949" s="1">
        <v>189.54</v>
      </c>
      <c r="BK949" s="1">
        <v>168.47</v>
      </c>
      <c r="BL949" s="1">
        <v>168.38</v>
      </c>
      <c r="BN949" s="1">
        <v>166.29</v>
      </c>
    </row>
    <row r="950" spans="1:66" x14ac:dyDescent="0.3">
      <c r="A950" s="2"/>
      <c r="C950" s="14" t="str">
        <f t="shared" si="15"/>
        <v>20227</v>
      </c>
      <c r="D950" s="3">
        <v>44755</v>
      </c>
      <c r="E950" s="21">
        <v>2609</v>
      </c>
      <c r="F950" s="21">
        <v>2500.81</v>
      </c>
      <c r="G950" s="21">
        <v>2580.1</v>
      </c>
      <c r="H950" s="21">
        <v>2608.4</v>
      </c>
      <c r="I950" s="21">
        <v>2486.29</v>
      </c>
      <c r="J950" s="21">
        <v>2625.99</v>
      </c>
      <c r="K950" s="21">
        <v>2618.7199999999998</v>
      </c>
      <c r="L950" s="21">
        <v>2578.4699999999998</v>
      </c>
      <c r="M950" s="21">
        <v>2513.3200000000002</v>
      </c>
      <c r="N950" s="21">
        <v>2325.5300000000002</v>
      </c>
      <c r="O950" s="21">
        <v>2639.44</v>
      </c>
      <c r="P950" s="21">
        <v>2628.18</v>
      </c>
      <c r="Q950" s="21">
        <v>8039.62</v>
      </c>
      <c r="R950" s="20">
        <v>166.28</v>
      </c>
      <c r="S950" s="20">
        <v>156</v>
      </c>
      <c r="T950" s="21">
        <v>173.64</v>
      </c>
      <c r="V950" s="1">
        <v>158.61000000000001</v>
      </c>
      <c r="W950" s="1">
        <v>175.92</v>
      </c>
      <c r="X950" s="1">
        <v>176.02</v>
      </c>
      <c r="Y950" s="1">
        <v>172.69</v>
      </c>
      <c r="Z950" s="1">
        <v>172.48</v>
      </c>
      <c r="AA950" s="1">
        <v>168.68</v>
      </c>
      <c r="AB950" s="1">
        <v>176.06</v>
      </c>
      <c r="AE950" s="1">
        <v>186.12</v>
      </c>
      <c r="AF950" s="1">
        <v>179.92</v>
      </c>
      <c r="AG950" s="1">
        <v>160.29</v>
      </c>
      <c r="AP950" s="1">
        <v>4029.33</v>
      </c>
      <c r="AW950" s="1">
        <v>3816.89</v>
      </c>
      <c r="AX950" s="1">
        <v>168.57</v>
      </c>
      <c r="AY950" s="1">
        <v>3940.36</v>
      </c>
      <c r="AZ950" s="1">
        <v>3771.97</v>
      </c>
      <c r="BA950" s="1">
        <v>169.32</v>
      </c>
      <c r="BB950" s="1">
        <v>185.63</v>
      </c>
      <c r="BC950" s="1">
        <v>182.62</v>
      </c>
      <c r="BD950" s="1">
        <v>182.67</v>
      </c>
      <c r="BE950" s="1">
        <v>176.24</v>
      </c>
      <c r="BF950" s="1">
        <v>171.74</v>
      </c>
      <c r="BG950" s="1">
        <v>189.72</v>
      </c>
      <c r="BH950" s="1">
        <v>169.91</v>
      </c>
      <c r="BI950" s="1">
        <v>177.82</v>
      </c>
      <c r="BJ950" s="1">
        <v>189.54</v>
      </c>
      <c r="BK950" s="1">
        <v>167.8</v>
      </c>
      <c r="BL950" s="1">
        <v>167.39</v>
      </c>
      <c r="BN950" s="1">
        <v>165.49</v>
      </c>
    </row>
    <row r="951" spans="1:66" x14ac:dyDescent="0.3">
      <c r="A951" s="2"/>
      <c r="C951" s="14" t="str">
        <f t="shared" si="15"/>
        <v>20227</v>
      </c>
      <c r="D951" s="3">
        <v>44754</v>
      </c>
      <c r="E951" s="21">
        <v>2602.8000000000002</v>
      </c>
      <c r="F951" s="21">
        <v>2476.39</v>
      </c>
      <c r="G951" s="21">
        <v>2560.2600000000002</v>
      </c>
      <c r="H951" s="21">
        <v>2561.52</v>
      </c>
      <c r="I951" s="21">
        <v>2460.56</v>
      </c>
      <c r="J951" s="21">
        <v>2605.79</v>
      </c>
      <c r="K951" s="21">
        <v>2532.44</v>
      </c>
      <c r="L951" s="21">
        <v>2535.1799999999998</v>
      </c>
      <c r="M951" s="21">
        <v>2466.87</v>
      </c>
      <c r="N951" s="21">
        <v>2329.73</v>
      </c>
      <c r="O951" s="21">
        <v>2639.44</v>
      </c>
      <c r="P951" s="21">
        <v>2560.5300000000002</v>
      </c>
      <c r="Q951" s="21">
        <v>8250.52</v>
      </c>
      <c r="R951" s="20">
        <v>170.94</v>
      </c>
      <c r="S951" s="20">
        <v>155.38999999999999</v>
      </c>
      <c r="T951" s="21">
        <v>177.27</v>
      </c>
      <c r="V951" s="1">
        <v>159.9</v>
      </c>
      <c r="W951" s="1">
        <v>178.75</v>
      </c>
      <c r="X951" s="1">
        <v>176.78</v>
      </c>
      <c r="Y951" s="1">
        <v>174.1</v>
      </c>
      <c r="Z951" s="1">
        <v>174.59</v>
      </c>
      <c r="AA951" s="1">
        <v>172.36</v>
      </c>
      <c r="AB951" s="1">
        <v>177.16</v>
      </c>
      <c r="AE951" s="1">
        <v>187.69</v>
      </c>
      <c r="AF951" s="1">
        <v>181.54</v>
      </c>
      <c r="AG951" s="1">
        <v>159.05000000000001</v>
      </c>
      <c r="AV951" s="1">
        <v>30</v>
      </c>
      <c r="AW951" s="1">
        <v>3634.2</v>
      </c>
      <c r="AX951" s="1">
        <v>166.2</v>
      </c>
      <c r="AY951" s="1">
        <v>3940.36</v>
      </c>
      <c r="AZ951" s="1">
        <v>3738.29</v>
      </c>
      <c r="BA951" s="1">
        <v>170.83</v>
      </c>
      <c r="BB951" s="1">
        <v>187.8</v>
      </c>
      <c r="BC951" s="1">
        <v>184.87</v>
      </c>
      <c r="BD951" s="1">
        <v>185.02</v>
      </c>
      <c r="BE951" s="1">
        <v>178.48</v>
      </c>
      <c r="BF951" s="1">
        <v>174.51</v>
      </c>
      <c r="BG951" s="1">
        <v>190.61</v>
      </c>
      <c r="BH951" s="1">
        <v>171.63</v>
      </c>
      <c r="BI951" s="1">
        <v>180.22</v>
      </c>
      <c r="BJ951" s="1">
        <v>190.78</v>
      </c>
      <c r="BK951" s="1">
        <v>167.8</v>
      </c>
      <c r="BL951" s="1">
        <v>167.68</v>
      </c>
      <c r="BN951" s="1">
        <v>165.89</v>
      </c>
    </row>
    <row r="952" spans="1:66" x14ac:dyDescent="0.3">
      <c r="A952" s="2"/>
      <c r="C952" s="14" t="str">
        <f t="shared" si="15"/>
        <v>20227</v>
      </c>
      <c r="D952" s="3">
        <v>44753</v>
      </c>
      <c r="E952" s="21">
        <v>2597.86</v>
      </c>
      <c r="F952" s="21">
        <v>2474.41</v>
      </c>
      <c r="G952" s="21">
        <v>2560.31</v>
      </c>
      <c r="H952" s="21">
        <v>2572.2800000000002</v>
      </c>
      <c r="I952" s="21">
        <v>2464.5100000000002</v>
      </c>
      <c r="J952" s="21">
        <v>2644.58</v>
      </c>
      <c r="K952" s="21">
        <v>2515.86</v>
      </c>
      <c r="L952" s="21">
        <v>2556.6799999999998</v>
      </c>
      <c r="M952" s="21">
        <v>2447.04</v>
      </c>
      <c r="N952" s="21">
        <v>2337.7600000000002</v>
      </c>
      <c r="O952" s="21">
        <v>2615.4499999999998</v>
      </c>
      <c r="P952" s="21">
        <v>2540.64</v>
      </c>
      <c r="Q952" s="21">
        <v>8270.18</v>
      </c>
      <c r="R952" s="20">
        <v>170.94</v>
      </c>
      <c r="S952" s="20">
        <v>155.19999999999999</v>
      </c>
      <c r="T952" s="21">
        <v>177.23</v>
      </c>
      <c r="V952" s="1">
        <v>160.07</v>
      </c>
      <c r="W952" s="1">
        <v>179.67</v>
      </c>
      <c r="X952" s="1">
        <v>176.37</v>
      </c>
      <c r="Y952" s="1">
        <v>174.79</v>
      </c>
      <c r="Z952" s="1">
        <v>174.84</v>
      </c>
      <c r="AA952" s="1">
        <v>172.51</v>
      </c>
      <c r="AB952" s="1">
        <v>176.96</v>
      </c>
      <c r="AE952" s="1">
        <v>187.62</v>
      </c>
      <c r="AF952" s="1">
        <v>180.98</v>
      </c>
      <c r="AG952" s="1">
        <v>159.13</v>
      </c>
      <c r="AN952" s="1">
        <v>3978.25</v>
      </c>
      <c r="AP952" s="1">
        <v>4077</v>
      </c>
      <c r="AV952" s="1">
        <v>30</v>
      </c>
      <c r="AW952" s="1">
        <v>3649</v>
      </c>
      <c r="AX952" s="1">
        <v>167.43</v>
      </c>
      <c r="AZ952" s="1">
        <v>3738.29</v>
      </c>
      <c r="BA952" s="1">
        <v>168.32</v>
      </c>
      <c r="BB952" s="1">
        <v>188.69</v>
      </c>
      <c r="BC952" s="1">
        <v>185.29</v>
      </c>
      <c r="BD952" s="1">
        <v>183.85</v>
      </c>
      <c r="BE952" s="1">
        <v>179.96</v>
      </c>
      <c r="BF952" s="1">
        <v>177.46</v>
      </c>
      <c r="BG952" s="1">
        <v>190.29</v>
      </c>
      <c r="BH952" s="1">
        <v>171.63</v>
      </c>
      <c r="BI952" s="1">
        <v>180.22</v>
      </c>
      <c r="BJ952" s="1">
        <v>190.78</v>
      </c>
      <c r="BK952" s="1">
        <v>168.33</v>
      </c>
      <c r="BL952" s="1">
        <v>170.26</v>
      </c>
      <c r="BN952" s="1">
        <v>168.47</v>
      </c>
    </row>
    <row r="953" spans="1:66" x14ac:dyDescent="0.3">
      <c r="A953" s="2"/>
      <c r="C953" s="14" t="str">
        <f t="shared" si="15"/>
        <v>20227</v>
      </c>
      <c r="D953" s="3">
        <v>44750</v>
      </c>
      <c r="E953" s="21">
        <v>2585</v>
      </c>
      <c r="F953" s="21">
        <v>2463.69</v>
      </c>
      <c r="G953" s="21">
        <v>2550.41</v>
      </c>
      <c r="H953" s="21">
        <v>2577.71</v>
      </c>
      <c r="I953" s="21">
        <v>2434.8200000000002</v>
      </c>
      <c r="J953" s="21">
        <v>2592.4</v>
      </c>
      <c r="K953" s="21">
        <v>2500.9499999999998</v>
      </c>
      <c r="L953" s="21">
        <v>2504.67</v>
      </c>
      <c r="M953" s="21">
        <v>2400.6</v>
      </c>
      <c r="N953" s="21">
        <v>2261.77</v>
      </c>
      <c r="O953" s="21">
        <v>2636.82</v>
      </c>
      <c r="P953" s="21">
        <v>2512.7600000000002</v>
      </c>
      <c r="Q953" s="21">
        <v>8074.02</v>
      </c>
      <c r="R953" s="20">
        <v>167.51</v>
      </c>
      <c r="S953" s="20">
        <v>151.80000000000001</v>
      </c>
      <c r="T953" s="21">
        <v>175.72</v>
      </c>
      <c r="V953" s="1">
        <v>157.03</v>
      </c>
      <c r="W953" s="1">
        <v>176.06</v>
      </c>
      <c r="X953" s="1">
        <v>176.03</v>
      </c>
      <c r="Y953" s="1">
        <v>172.97</v>
      </c>
      <c r="Z953" s="1">
        <v>173.57</v>
      </c>
      <c r="AA953" s="1">
        <v>168.82</v>
      </c>
      <c r="AB953" s="1">
        <v>176.27</v>
      </c>
      <c r="AE953" s="1">
        <v>185.64</v>
      </c>
      <c r="AF953" s="1">
        <v>180.91</v>
      </c>
      <c r="AG953" s="1">
        <v>157.9</v>
      </c>
      <c r="AN953" s="1">
        <v>3978.25</v>
      </c>
      <c r="AP953" s="1">
        <v>4034</v>
      </c>
      <c r="AV953" s="1">
        <v>30</v>
      </c>
      <c r="AW953" s="1">
        <v>3649</v>
      </c>
      <c r="AZ953" s="1">
        <v>3738.29</v>
      </c>
      <c r="BA953" s="1">
        <v>164.88</v>
      </c>
      <c r="BB953" s="1">
        <v>186.05</v>
      </c>
      <c r="BC953" s="1">
        <v>183.15</v>
      </c>
      <c r="BD953" s="1">
        <v>183.43</v>
      </c>
      <c r="BE953" s="1">
        <v>176.69</v>
      </c>
      <c r="BF953" s="1">
        <v>172.41</v>
      </c>
      <c r="BG953" s="1">
        <v>186.77</v>
      </c>
      <c r="BH953" s="1">
        <v>167.66</v>
      </c>
      <c r="BI953" s="1">
        <v>179.82</v>
      </c>
      <c r="BJ953" s="1">
        <v>187.07</v>
      </c>
      <c r="BK953" s="1">
        <v>166.42</v>
      </c>
      <c r="BL953" s="1">
        <v>168.01</v>
      </c>
      <c r="BN953" s="1">
        <v>165.59</v>
      </c>
    </row>
    <row r="954" spans="1:66" x14ac:dyDescent="0.3">
      <c r="A954" s="2"/>
      <c r="C954" s="14" t="str">
        <f t="shared" si="15"/>
        <v>20227</v>
      </c>
      <c r="D954" s="3">
        <v>44749</v>
      </c>
      <c r="E954" s="21">
        <v>2594.17</v>
      </c>
      <c r="F954" s="21">
        <v>2474.41</v>
      </c>
      <c r="G954" s="21">
        <v>2539.5300000000002</v>
      </c>
      <c r="H954" s="21">
        <v>2530.81</v>
      </c>
      <c r="I954" s="21">
        <v>2434.8200000000002</v>
      </c>
      <c r="J954" s="21">
        <v>2572.2600000000002</v>
      </c>
      <c r="K954" s="21">
        <v>2514.21</v>
      </c>
      <c r="L954" s="21">
        <v>2523.48</v>
      </c>
      <c r="M954" s="21">
        <v>2374.1999999999998</v>
      </c>
      <c r="N954" s="21">
        <v>2288.1799999999998</v>
      </c>
      <c r="O954" s="21">
        <v>2589.46</v>
      </c>
      <c r="P954" s="21">
        <v>2528.6799999999998</v>
      </c>
      <c r="Q954" s="21">
        <v>8150.7</v>
      </c>
      <c r="R954" s="20">
        <v>167.28</v>
      </c>
      <c r="S954" s="20">
        <v>151.12</v>
      </c>
      <c r="T954" s="21">
        <v>174.42</v>
      </c>
      <c r="V954" s="1">
        <v>156.61000000000001</v>
      </c>
      <c r="W954" s="1">
        <v>177.11</v>
      </c>
      <c r="X954" s="1">
        <v>175.45</v>
      </c>
      <c r="Y954" s="1">
        <v>173.63</v>
      </c>
      <c r="Z954" s="1">
        <v>173</v>
      </c>
      <c r="AA954" s="1">
        <v>168.98</v>
      </c>
      <c r="AB954" s="1">
        <v>176.49</v>
      </c>
      <c r="AE954" s="1">
        <v>185.95</v>
      </c>
      <c r="AF954" s="1">
        <v>177.22</v>
      </c>
      <c r="AG954" s="1">
        <v>156.11000000000001</v>
      </c>
      <c r="AN954" s="1">
        <v>3978.25</v>
      </c>
      <c r="AP954" s="1">
        <v>4034</v>
      </c>
      <c r="AV954" s="1">
        <v>30</v>
      </c>
      <c r="AW954" s="1">
        <v>3649</v>
      </c>
      <c r="AZ954" s="1">
        <v>3738.29</v>
      </c>
      <c r="BA954" s="1">
        <v>164.35</v>
      </c>
      <c r="BB954" s="1">
        <v>184.52</v>
      </c>
      <c r="BC954" s="1">
        <v>182.13</v>
      </c>
      <c r="BD954" s="1">
        <v>182.5</v>
      </c>
      <c r="BE954" s="1">
        <v>174.5</v>
      </c>
      <c r="BF954" s="1">
        <v>170.76</v>
      </c>
      <c r="BG954" s="1">
        <v>186.16</v>
      </c>
      <c r="BH954" s="1">
        <v>165.65</v>
      </c>
      <c r="BI954" s="1">
        <v>179.82</v>
      </c>
      <c r="BJ954" s="1">
        <v>187.07</v>
      </c>
      <c r="BK954" s="1">
        <v>164.69</v>
      </c>
      <c r="BL954" s="1">
        <v>167.38</v>
      </c>
      <c r="BN954" s="1">
        <v>164.8</v>
      </c>
    </row>
    <row r="955" spans="1:66" x14ac:dyDescent="0.3">
      <c r="A955" s="2"/>
      <c r="C955" s="14" t="str">
        <f t="shared" si="15"/>
        <v>20227</v>
      </c>
      <c r="D955" s="3">
        <v>44748</v>
      </c>
      <c r="E955" s="21">
        <v>2581.4299999999998</v>
      </c>
      <c r="F955" s="21">
        <v>2424.92</v>
      </c>
      <c r="G955" s="21">
        <v>2474.41</v>
      </c>
      <c r="H955" s="21">
        <v>2518.41</v>
      </c>
      <c r="I955" s="21">
        <v>2436.8000000000002</v>
      </c>
      <c r="J955" s="21">
        <v>2571.12</v>
      </c>
      <c r="K955" s="21">
        <v>2514.21</v>
      </c>
      <c r="L955" s="21">
        <v>2516.8200000000002</v>
      </c>
      <c r="M955" s="21">
        <v>2387.4699999999998</v>
      </c>
      <c r="N955" s="21">
        <v>2269.09</v>
      </c>
      <c r="O955" s="21">
        <v>2599.4499999999998</v>
      </c>
      <c r="P955" s="21">
        <v>2528.6799999999998</v>
      </c>
      <c r="Q955" s="21">
        <v>8329.17</v>
      </c>
      <c r="R955" s="20">
        <v>165.82</v>
      </c>
      <c r="S955" s="20">
        <v>148.62</v>
      </c>
      <c r="T955" s="21">
        <v>172.59</v>
      </c>
      <c r="V955" s="1">
        <v>155.47999999999999</v>
      </c>
      <c r="W955" s="1">
        <v>174.3</v>
      </c>
      <c r="X955" s="1">
        <v>173.7</v>
      </c>
      <c r="Y955" s="1">
        <v>170.51</v>
      </c>
      <c r="Z955" s="1">
        <v>171</v>
      </c>
      <c r="AA955" s="1">
        <v>167.04</v>
      </c>
      <c r="AB955" s="1">
        <v>173.57</v>
      </c>
      <c r="AE955" s="1">
        <v>183.36</v>
      </c>
      <c r="AF955" s="1">
        <v>175.81</v>
      </c>
      <c r="AG955" s="1">
        <v>155.83000000000001</v>
      </c>
      <c r="AN955" s="1">
        <v>4035.08</v>
      </c>
      <c r="AP955" s="1">
        <v>4034</v>
      </c>
      <c r="AV955" s="1">
        <v>30</v>
      </c>
      <c r="AW955" s="1">
        <v>3649</v>
      </c>
      <c r="BA955" s="1">
        <v>164.6</v>
      </c>
      <c r="BB955" s="1">
        <v>182.41</v>
      </c>
      <c r="BC955" s="1">
        <v>180.56</v>
      </c>
      <c r="BD955" s="1">
        <v>180.53</v>
      </c>
      <c r="BE955" s="1">
        <v>172.2</v>
      </c>
      <c r="BF955" s="1">
        <v>169.55</v>
      </c>
      <c r="BG955" s="1">
        <v>185.73</v>
      </c>
      <c r="BH955" s="1">
        <v>165.65</v>
      </c>
      <c r="BI955" s="1">
        <v>176.72</v>
      </c>
      <c r="BJ955" s="1">
        <v>184.94</v>
      </c>
      <c r="BK955" s="1">
        <v>159.49</v>
      </c>
      <c r="BL955" s="1">
        <v>165.68</v>
      </c>
      <c r="BN955" s="1">
        <v>163.1</v>
      </c>
    </row>
    <row r="956" spans="1:66" x14ac:dyDescent="0.3">
      <c r="A956" s="2"/>
      <c r="C956" s="14" t="str">
        <f t="shared" si="15"/>
        <v>20227</v>
      </c>
      <c r="D956" s="3">
        <v>44747</v>
      </c>
      <c r="E956" s="21">
        <v>2538.7399999999998</v>
      </c>
      <c r="F956" s="21">
        <v>2424.92</v>
      </c>
      <c r="G956" s="21">
        <v>2502.41</v>
      </c>
      <c r="H956" s="21">
        <v>2488.96</v>
      </c>
      <c r="I956" s="21">
        <v>2438.7800000000002</v>
      </c>
      <c r="J956" s="21">
        <v>2563.84</v>
      </c>
      <c r="K956" s="21">
        <v>2514.21</v>
      </c>
      <c r="L956" s="21">
        <v>2543.33</v>
      </c>
      <c r="M956" s="21">
        <v>2427.2800000000002</v>
      </c>
      <c r="N956" s="21">
        <v>2232.63</v>
      </c>
      <c r="O956" s="21">
        <v>2649.31</v>
      </c>
      <c r="P956" s="21">
        <v>2512.71</v>
      </c>
      <c r="Q956" s="21">
        <v>8409.8700000000008</v>
      </c>
      <c r="R956" s="20">
        <v>165.13</v>
      </c>
      <c r="S956" s="20">
        <v>149.18</v>
      </c>
      <c r="T956" s="21">
        <v>172.41</v>
      </c>
      <c r="V956" s="1">
        <v>158.46</v>
      </c>
      <c r="W956" s="1">
        <v>173.86</v>
      </c>
      <c r="X956" s="1">
        <v>177.9</v>
      </c>
      <c r="Y956" s="1">
        <v>173.07</v>
      </c>
      <c r="Z956" s="1">
        <v>171</v>
      </c>
      <c r="AA956" s="1">
        <v>167.13</v>
      </c>
      <c r="AB956" s="1">
        <v>177.71</v>
      </c>
      <c r="AE956" s="1">
        <v>186.48</v>
      </c>
      <c r="AF956" s="1">
        <v>174.14</v>
      </c>
      <c r="AG956" s="1">
        <v>153.82</v>
      </c>
      <c r="AN956" s="1">
        <v>4035.08</v>
      </c>
      <c r="AP956" s="1">
        <v>4034</v>
      </c>
      <c r="AW956" s="1">
        <v>3223.01</v>
      </c>
      <c r="BA956" s="1">
        <v>162.66999999999999</v>
      </c>
      <c r="BB956" s="1">
        <v>182.88</v>
      </c>
      <c r="BC956" s="1">
        <v>183.04</v>
      </c>
      <c r="BD956" s="1">
        <v>179.78</v>
      </c>
      <c r="BE956" s="1">
        <v>170.19</v>
      </c>
      <c r="BF956" s="1">
        <v>168.56</v>
      </c>
      <c r="BG956" s="1">
        <v>186.91</v>
      </c>
      <c r="BH956" s="1">
        <v>162.78</v>
      </c>
      <c r="BI956" s="1">
        <v>179.51</v>
      </c>
      <c r="BK956" s="1">
        <v>159.82</v>
      </c>
      <c r="BL956" s="1">
        <v>166.68</v>
      </c>
      <c r="BN956" s="1">
        <v>163.30000000000001</v>
      </c>
    </row>
    <row r="957" spans="1:66" x14ac:dyDescent="0.3">
      <c r="A957" s="2"/>
      <c r="C957" s="14" t="str">
        <f t="shared" si="15"/>
        <v>20227</v>
      </c>
      <c r="D957" s="3">
        <v>44746</v>
      </c>
      <c r="E957" s="21">
        <v>2562.54</v>
      </c>
      <c r="F957" s="21">
        <v>2424.92</v>
      </c>
      <c r="G957" s="21">
        <v>2502.41</v>
      </c>
      <c r="H957" s="21">
        <v>2574.41</v>
      </c>
      <c r="I957" s="21">
        <v>2430.86</v>
      </c>
      <c r="J957" s="21">
        <v>2552.6799999999998</v>
      </c>
      <c r="K957" s="21">
        <v>2514.21</v>
      </c>
      <c r="L957" s="21">
        <v>2515.84</v>
      </c>
      <c r="M957" s="21">
        <v>2394.0700000000002</v>
      </c>
      <c r="N957" s="21">
        <v>2256.69</v>
      </c>
      <c r="O957" s="21">
        <v>2623.33</v>
      </c>
      <c r="P957" s="21">
        <v>2512.71</v>
      </c>
      <c r="Q957" s="21">
        <v>8843.33</v>
      </c>
      <c r="R957" s="20">
        <v>168.76</v>
      </c>
      <c r="S957" s="20">
        <v>154.28</v>
      </c>
      <c r="T957" s="21">
        <v>176.01</v>
      </c>
      <c r="V957" s="1">
        <v>163.93</v>
      </c>
      <c r="W957" s="1">
        <v>178.52</v>
      </c>
      <c r="X957" s="1">
        <v>178.55</v>
      </c>
      <c r="Y957" s="1">
        <v>173.68</v>
      </c>
      <c r="Z957" s="1">
        <v>174</v>
      </c>
      <c r="AA957" s="1">
        <v>170.87</v>
      </c>
      <c r="AB957" s="1">
        <v>178.06</v>
      </c>
      <c r="AE957" s="1">
        <v>187.41</v>
      </c>
      <c r="AF957" s="1">
        <v>179.7</v>
      </c>
      <c r="AG957" s="1">
        <v>158.18</v>
      </c>
      <c r="AN957" s="1">
        <v>4091.91</v>
      </c>
      <c r="AP957" s="1">
        <v>3991</v>
      </c>
      <c r="AT957" s="1">
        <v>3949.96</v>
      </c>
      <c r="AW957" s="1">
        <v>3223.01</v>
      </c>
      <c r="BA957" s="1">
        <v>170.64</v>
      </c>
      <c r="BB957" s="1">
        <v>189.12</v>
      </c>
      <c r="BC957" s="1">
        <v>185.53</v>
      </c>
      <c r="BD957" s="1">
        <v>185.56</v>
      </c>
      <c r="BE957" s="1">
        <v>178.94</v>
      </c>
      <c r="BF957" s="1">
        <v>175.38</v>
      </c>
      <c r="BG957" s="1">
        <v>188.84</v>
      </c>
      <c r="BH957" s="1">
        <v>170.73</v>
      </c>
      <c r="BI957" s="1">
        <v>179.52</v>
      </c>
      <c r="BJ957" s="1">
        <v>192.16</v>
      </c>
      <c r="BL957" s="1">
        <v>168.67</v>
      </c>
      <c r="BN957" s="1">
        <v>167.9</v>
      </c>
    </row>
    <row r="958" spans="1:66" x14ac:dyDescent="0.3">
      <c r="A958" s="2"/>
      <c r="C958" s="14" t="str">
        <f t="shared" si="15"/>
        <v>20227</v>
      </c>
      <c r="D958" s="3">
        <v>44743</v>
      </c>
      <c r="E958" s="21">
        <v>2524.77</v>
      </c>
      <c r="F958" s="21">
        <v>2424.92</v>
      </c>
      <c r="G958" s="21">
        <v>2527.2800000000002</v>
      </c>
      <c r="H958" s="21">
        <v>2574.41</v>
      </c>
      <c r="I958" s="21">
        <v>2430.86</v>
      </c>
      <c r="J958" s="21">
        <v>2552.6799999999998</v>
      </c>
      <c r="K958" s="21">
        <v>2500.9499999999998</v>
      </c>
      <c r="L958" s="21">
        <v>2660.9</v>
      </c>
      <c r="M958" s="21">
        <v>2380.84</v>
      </c>
      <c r="N958" s="21">
        <v>2285.6799999999998</v>
      </c>
      <c r="O958" s="21">
        <v>2568.02</v>
      </c>
      <c r="P958" s="21">
        <v>2508.77</v>
      </c>
      <c r="Q958" s="21">
        <v>8785.49</v>
      </c>
      <c r="R958" s="20">
        <v>169.26</v>
      </c>
      <c r="S958" s="20">
        <v>154.65</v>
      </c>
      <c r="T958" s="21">
        <v>177.55</v>
      </c>
      <c r="V958" s="1">
        <v>164.2</v>
      </c>
      <c r="W958" s="1">
        <v>178.84</v>
      </c>
      <c r="X958" s="1">
        <v>180.7</v>
      </c>
      <c r="Y958" s="1">
        <v>174.33</v>
      </c>
      <c r="Z958" s="1">
        <v>174</v>
      </c>
      <c r="AA958" s="1">
        <v>171.68</v>
      </c>
      <c r="AB958" s="1">
        <v>179.51</v>
      </c>
      <c r="AE958" s="1">
        <v>189.14</v>
      </c>
      <c r="AF958" s="1">
        <v>180.66</v>
      </c>
      <c r="AG958" s="1">
        <v>161.21</v>
      </c>
      <c r="AN958" s="1">
        <v>4091.91</v>
      </c>
      <c r="AT958" s="1">
        <v>3949.96</v>
      </c>
      <c r="AW958" s="1">
        <v>3223.01</v>
      </c>
      <c r="AX958" s="1">
        <v>168.09</v>
      </c>
      <c r="BA958" s="1">
        <v>169.96</v>
      </c>
      <c r="BB958" s="1">
        <v>189.15</v>
      </c>
      <c r="BC958" s="1">
        <v>186.36</v>
      </c>
      <c r="BD958" s="1">
        <v>186.91</v>
      </c>
      <c r="BE958" s="1">
        <v>178.94</v>
      </c>
      <c r="BF958" s="1">
        <v>175.52</v>
      </c>
      <c r="BG958" s="1">
        <v>189.45</v>
      </c>
      <c r="BH958" s="1">
        <v>171.2</v>
      </c>
      <c r="BI958" s="1">
        <v>180.52</v>
      </c>
      <c r="BJ958" s="1">
        <v>191.31</v>
      </c>
      <c r="BL958" s="1">
        <v>168.87</v>
      </c>
      <c r="BN958" s="1">
        <v>167.9</v>
      </c>
    </row>
    <row r="959" spans="1:66" x14ac:dyDescent="0.3">
      <c r="A959" s="2"/>
      <c r="C959" s="14" t="str">
        <f t="shared" si="15"/>
        <v>20226</v>
      </c>
      <c r="D959" s="3">
        <v>44742</v>
      </c>
      <c r="E959" s="21">
        <v>2584.87</v>
      </c>
      <c r="F959" s="21">
        <v>2423.69</v>
      </c>
      <c r="G959" s="21">
        <v>2526.16</v>
      </c>
      <c r="H959" s="21">
        <v>2559.86</v>
      </c>
      <c r="I959" s="21">
        <v>2419.73</v>
      </c>
      <c r="J959" s="21">
        <v>2552</v>
      </c>
      <c r="K959" s="21">
        <v>2467.06</v>
      </c>
      <c r="L959" s="21">
        <v>2557.35</v>
      </c>
      <c r="M959" s="21">
        <v>2380.06</v>
      </c>
      <c r="N959" s="21">
        <v>2297.09</v>
      </c>
      <c r="O959" s="21">
        <v>2552.98</v>
      </c>
      <c r="P959" s="21">
        <v>2484.35</v>
      </c>
      <c r="Q959" s="21">
        <v>8618.48</v>
      </c>
      <c r="R959" s="20">
        <v>170.23</v>
      </c>
      <c r="S959" s="20">
        <v>157.38</v>
      </c>
      <c r="T959" s="21">
        <v>178.72</v>
      </c>
      <c r="V959" s="1">
        <v>165.45</v>
      </c>
      <c r="W959" s="1">
        <v>179.42</v>
      </c>
      <c r="X959" s="1">
        <v>181.2</v>
      </c>
      <c r="Y959" s="1">
        <v>174.77</v>
      </c>
      <c r="Z959" s="1">
        <v>176</v>
      </c>
      <c r="AA959" s="1">
        <v>173.16</v>
      </c>
      <c r="AB959" s="1">
        <v>179.92</v>
      </c>
      <c r="AE959" s="1">
        <v>189.39</v>
      </c>
      <c r="AF959" s="1">
        <v>182.16</v>
      </c>
      <c r="AG959" s="1">
        <v>163.58000000000001</v>
      </c>
      <c r="AN959" s="1">
        <v>4093.92</v>
      </c>
      <c r="AT959" s="1">
        <v>3830.9</v>
      </c>
      <c r="AW959" s="1">
        <v>3224.59</v>
      </c>
      <c r="AX959" s="1">
        <v>169.29</v>
      </c>
      <c r="BA959" s="1">
        <v>169.37</v>
      </c>
      <c r="BB959" s="1">
        <v>190.65</v>
      </c>
      <c r="BC959" s="1">
        <v>188.37</v>
      </c>
      <c r="BD959" s="1">
        <v>188.09</v>
      </c>
      <c r="BE959" s="1">
        <v>181.38</v>
      </c>
      <c r="BF959" s="1">
        <v>177.4</v>
      </c>
      <c r="BG959" s="1">
        <v>190.75</v>
      </c>
      <c r="BH959" s="1">
        <v>174.19</v>
      </c>
      <c r="BI959" s="1">
        <v>180.5</v>
      </c>
      <c r="BJ959" s="1">
        <v>190.96</v>
      </c>
      <c r="BL959" s="1">
        <v>170.03</v>
      </c>
      <c r="BN959" s="1">
        <v>169.62</v>
      </c>
    </row>
    <row r="960" spans="1:66" x14ac:dyDescent="0.3">
      <c r="A960" s="2"/>
      <c r="C960" s="14" t="str">
        <f t="shared" si="15"/>
        <v>20226</v>
      </c>
      <c r="D960" s="3">
        <v>44741</v>
      </c>
      <c r="E960" s="21">
        <v>2569.27</v>
      </c>
      <c r="F960" s="21">
        <v>2396.71</v>
      </c>
      <c r="G960" s="21">
        <v>2501.36</v>
      </c>
      <c r="H960" s="21">
        <v>2526.66</v>
      </c>
      <c r="I960" s="21">
        <v>2395.9899999999998</v>
      </c>
      <c r="J960" s="21">
        <v>2559.77</v>
      </c>
      <c r="K960" s="21">
        <v>2443.84</v>
      </c>
      <c r="L960" s="21">
        <v>2506.2399999999998</v>
      </c>
      <c r="M960" s="21">
        <v>2380.06</v>
      </c>
      <c r="N960" s="21">
        <v>2289.41</v>
      </c>
      <c r="O960" s="21">
        <v>2507.88</v>
      </c>
      <c r="P960" s="21">
        <v>2452.48</v>
      </c>
      <c r="Q960" s="21">
        <v>8532.15</v>
      </c>
      <c r="R960" s="20">
        <v>169.12</v>
      </c>
      <c r="S960" s="20">
        <v>156.21</v>
      </c>
      <c r="T960" s="21">
        <v>178.41</v>
      </c>
      <c r="V960" s="1">
        <v>165.45</v>
      </c>
      <c r="W960" s="1">
        <v>179</v>
      </c>
      <c r="X960" s="1">
        <v>180</v>
      </c>
      <c r="Y960" s="1">
        <v>174.87</v>
      </c>
      <c r="Z960" s="1">
        <v>175.37</v>
      </c>
      <c r="AA960" s="1">
        <v>172.76</v>
      </c>
      <c r="AB960" s="1">
        <v>179.04</v>
      </c>
      <c r="AE960" s="1">
        <v>188.3</v>
      </c>
      <c r="AF960" s="1">
        <v>181.99</v>
      </c>
      <c r="AG960" s="1">
        <v>163.04</v>
      </c>
      <c r="AT960" s="1">
        <v>3830.9</v>
      </c>
      <c r="AW960" s="1">
        <v>3224.59</v>
      </c>
      <c r="AX960" s="1">
        <v>167.8</v>
      </c>
      <c r="BA960" s="1">
        <v>169.35</v>
      </c>
      <c r="BB960" s="1">
        <v>189.95</v>
      </c>
      <c r="BC960" s="1">
        <v>187.08</v>
      </c>
      <c r="BD960" s="1">
        <v>188.03</v>
      </c>
      <c r="BE960" s="1">
        <v>181.34</v>
      </c>
      <c r="BF960" s="1">
        <v>176.72</v>
      </c>
      <c r="BG960" s="1">
        <v>188.79</v>
      </c>
      <c r="BH960" s="1">
        <v>174.19</v>
      </c>
      <c r="BI960" s="1">
        <v>180.5</v>
      </c>
      <c r="BJ960" s="1">
        <v>190.94</v>
      </c>
      <c r="BL960" s="1">
        <v>170.23</v>
      </c>
      <c r="BN960" s="1">
        <v>169.82</v>
      </c>
    </row>
    <row r="961" spans="1:66" x14ac:dyDescent="0.3">
      <c r="A961" s="2"/>
      <c r="C961" s="14" t="str">
        <f t="shared" si="15"/>
        <v>20226</v>
      </c>
      <c r="D961" s="3">
        <v>44740</v>
      </c>
      <c r="E961" s="21">
        <v>2518.15</v>
      </c>
      <c r="F961" s="21">
        <v>2324.7600000000002</v>
      </c>
      <c r="G961" s="21">
        <v>2476.63</v>
      </c>
      <c r="H961" s="21">
        <v>2436.94</v>
      </c>
      <c r="I961" s="21">
        <v>2395.9899999999998</v>
      </c>
      <c r="J961" s="21">
        <v>2531.4699999999998</v>
      </c>
      <c r="K961" s="21">
        <v>2350.4299999999998</v>
      </c>
      <c r="L961" s="21">
        <v>2550.41</v>
      </c>
      <c r="M961" s="21">
        <v>2393.3200000000002</v>
      </c>
      <c r="N961" s="21">
        <v>2221.12</v>
      </c>
      <c r="O961" s="21">
        <v>2419.19</v>
      </c>
      <c r="P961" s="21">
        <v>2414.69</v>
      </c>
      <c r="Q961" s="21">
        <v>8642.84</v>
      </c>
      <c r="R961" s="20">
        <v>166.2</v>
      </c>
      <c r="S961" s="20">
        <v>154.07</v>
      </c>
      <c r="T961" s="21">
        <v>175.49</v>
      </c>
      <c r="V961" s="1">
        <v>164.31</v>
      </c>
      <c r="W961" s="1">
        <v>177.61</v>
      </c>
      <c r="X961" s="1">
        <v>176.3</v>
      </c>
      <c r="Y961" s="1">
        <v>172.84</v>
      </c>
      <c r="Z961" s="1">
        <v>173.17</v>
      </c>
      <c r="AA961" s="1">
        <v>170.11</v>
      </c>
      <c r="AB961" s="1">
        <v>175.85</v>
      </c>
      <c r="AE961" s="1">
        <v>185.98</v>
      </c>
      <c r="AF961" s="1">
        <v>181.68</v>
      </c>
      <c r="AG961" s="1">
        <v>156.5</v>
      </c>
      <c r="AT961" s="1">
        <v>3830.9</v>
      </c>
      <c r="AU961" s="1">
        <v>3684.53</v>
      </c>
      <c r="AX961" s="1">
        <v>163.4</v>
      </c>
      <c r="BA961" s="1">
        <v>167.68</v>
      </c>
      <c r="BB961" s="1">
        <v>189.09</v>
      </c>
      <c r="BC961" s="1">
        <v>185.81</v>
      </c>
      <c r="BD961" s="1">
        <v>185.19</v>
      </c>
      <c r="BE961" s="1">
        <v>173.31</v>
      </c>
      <c r="BF961" s="1">
        <v>172.34</v>
      </c>
      <c r="BG961" s="1">
        <v>186.76</v>
      </c>
      <c r="BI961" s="1">
        <v>177.9</v>
      </c>
      <c r="BJ961" s="1">
        <v>191.11</v>
      </c>
      <c r="BK961" s="1">
        <v>166.61</v>
      </c>
      <c r="BL961" s="1">
        <v>168.33</v>
      </c>
      <c r="BN961" s="1">
        <v>167.73</v>
      </c>
    </row>
    <row r="962" spans="1:66" x14ac:dyDescent="0.3">
      <c r="A962" s="2"/>
      <c r="C962" s="14" t="str">
        <f t="shared" si="15"/>
        <v>20226</v>
      </c>
      <c r="D962" s="3">
        <v>44739</v>
      </c>
      <c r="E962" s="21">
        <v>2495.46</v>
      </c>
      <c r="F962" s="21">
        <v>2369.73</v>
      </c>
      <c r="G962" s="21">
        <v>2439.4699999999998</v>
      </c>
      <c r="H962" s="21">
        <v>2332.63</v>
      </c>
      <c r="I962" s="21">
        <v>2384.12</v>
      </c>
      <c r="J962" s="21">
        <v>2551.38</v>
      </c>
      <c r="K962" s="21">
        <v>2407.37</v>
      </c>
      <c r="L962" s="21">
        <v>2489.9499999999998</v>
      </c>
      <c r="M962" s="21">
        <v>2373.42</v>
      </c>
      <c r="N962" s="21">
        <v>2204.46</v>
      </c>
      <c r="O962" s="21">
        <v>2445.86</v>
      </c>
      <c r="P962" s="21">
        <v>2420.6799999999998</v>
      </c>
      <c r="Q962" s="21">
        <v>8442.23</v>
      </c>
      <c r="R962" s="20">
        <v>165.6</v>
      </c>
      <c r="S962" s="20">
        <v>152.62</v>
      </c>
      <c r="T962" s="21">
        <v>174.71</v>
      </c>
      <c r="V962" s="1">
        <v>162.88</v>
      </c>
      <c r="W962" s="1">
        <v>176.29</v>
      </c>
      <c r="X962" s="1">
        <v>175.68</v>
      </c>
      <c r="Y962" s="1">
        <v>171.48</v>
      </c>
      <c r="Z962" s="1">
        <v>171.95</v>
      </c>
      <c r="AA962" s="1">
        <v>168.77</v>
      </c>
      <c r="AB962" s="1">
        <v>175.45</v>
      </c>
      <c r="AE962" s="1">
        <v>185.04</v>
      </c>
      <c r="AF962" s="1">
        <v>180.12</v>
      </c>
      <c r="AG962" s="1">
        <v>155.80000000000001</v>
      </c>
      <c r="AS962" s="1">
        <v>3361.06</v>
      </c>
      <c r="AT962" s="1">
        <v>3750.23</v>
      </c>
      <c r="AU962" s="1">
        <v>3684.53</v>
      </c>
      <c r="AX962" s="1">
        <v>161.65</v>
      </c>
      <c r="BA962" s="1">
        <v>167.68</v>
      </c>
      <c r="BB962" s="1">
        <v>186.02</v>
      </c>
      <c r="BC962" s="1">
        <v>183.66</v>
      </c>
      <c r="BD962" s="1">
        <v>182.53</v>
      </c>
      <c r="BE962" s="1">
        <v>170.77</v>
      </c>
      <c r="BF962" s="1">
        <v>172.09</v>
      </c>
      <c r="BG962" s="1">
        <v>186.44</v>
      </c>
      <c r="BI962" s="1">
        <v>177.9</v>
      </c>
      <c r="BJ962" s="1">
        <v>191.09</v>
      </c>
      <c r="BK962" s="1">
        <v>165.32</v>
      </c>
      <c r="BL962" s="1">
        <v>166.44</v>
      </c>
      <c r="BN962" s="1">
        <v>165.85</v>
      </c>
    </row>
    <row r="963" spans="1:66" x14ac:dyDescent="0.3">
      <c r="A963" s="2"/>
      <c r="C963" s="14" t="str">
        <f t="shared" si="15"/>
        <v>20226</v>
      </c>
      <c r="D963" s="3">
        <v>44736</v>
      </c>
      <c r="E963" s="21">
        <v>2518.9699999999998</v>
      </c>
      <c r="F963" s="21">
        <v>2353.54</v>
      </c>
      <c r="G963" s="21">
        <v>2394.9499999999998</v>
      </c>
      <c r="H963" s="21">
        <v>2328.8000000000002</v>
      </c>
      <c r="I963" s="21">
        <v>2382.14</v>
      </c>
      <c r="J963" s="21">
        <v>2541.38</v>
      </c>
      <c r="K963" s="21">
        <v>2407.37</v>
      </c>
      <c r="L963" s="21">
        <v>2422.4</v>
      </c>
      <c r="M963" s="21">
        <v>2340.79</v>
      </c>
      <c r="N963" s="21">
        <v>2199.63</v>
      </c>
      <c r="O963" s="21">
        <v>2502.3000000000002</v>
      </c>
      <c r="P963" s="21">
        <v>2432.66</v>
      </c>
      <c r="Q963" s="21">
        <v>8690.52</v>
      </c>
      <c r="R963" s="20">
        <v>166.6</v>
      </c>
      <c r="S963" s="20">
        <v>151.82</v>
      </c>
      <c r="T963" s="21">
        <v>174.74</v>
      </c>
      <c r="V963" s="1">
        <v>162.86000000000001</v>
      </c>
      <c r="W963" s="1">
        <v>175.59</v>
      </c>
      <c r="X963" s="1">
        <v>174.19</v>
      </c>
      <c r="Y963" s="1">
        <v>169.84</v>
      </c>
      <c r="Z963" s="1">
        <v>171</v>
      </c>
      <c r="AA963" s="1">
        <v>167.99</v>
      </c>
      <c r="AB963" s="1">
        <v>173.76</v>
      </c>
      <c r="AE963" s="1">
        <v>183.62</v>
      </c>
      <c r="AF963" s="1">
        <v>180.01</v>
      </c>
      <c r="AG963" s="1">
        <v>158.81</v>
      </c>
      <c r="AS963" s="1">
        <v>3361.06</v>
      </c>
      <c r="AT963" s="1">
        <v>3750.23</v>
      </c>
      <c r="AU963" s="1">
        <v>3684.53</v>
      </c>
      <c r="AX963" s="1">
        <v>168.13</v>
      </c>
      <c r="BA963" s="1">
        <v>167.02</v>
      </c>
      <c r="BB963" s="1">
        <v>184.64</v>
      </c>
      <c r="BC963" s="1">
        <v>183.54</v>
      </c>
      <c r="BD963" s="1">
        <v>181.74</v>
      </c>
      <c r="BE963" s="1">
        <v>174.25</v>
      </c>
      <c r="BF963" s="1">
        <v>172.65</v>
      </c>
      <c r="BG963" s="1">
        <v>185.06</v>
      </c>
      <c r="BI963" s="1">
        <v>177.9</v>
      </c>
      <c r="BJ963" s="1">
        <v>186.23</v>
      </c>
      <c r="BK963" s="1">
        <v>165.44</v>
      </c>
      <c r="BL963" s="1">
        <v>167.25</v>
      </c>
      <c r="BN963" s="1">
        <v>164.85</v>
      </c>
    </row>
    <row r="964" spans="1:66" x14ac:dyDescent="0.3">
      <c r="A964" s="2"/>
      <c r="C964" s="14" t="str">
        <f t="shared" si="15"/>
        <v>20226</v>
      </c>
      <c r="D964" s="3">
        <v>44735</v>
      </c>
      <c r="E964" s="21">
        <v>2455.7800000000002</v>
      </c>
      <c r="F964" s="21">
        <v>2374.2199999999998</v>
      </c>
      <c r="G964" s="21">
        <v>2364.33</v>
      </c>
      <c r="H964" s="21">
        <v>2256.79</v>
      </c>
      <c r="I964" s="21">
        <v>2409.84</v>
      </c>
      <c r="J964" s="21">
        <v>2557.19</v>
      </c>
      <c r="K964" s="21">
        <v>2425.62</v>
      </c>
      <c r="L964" s="21">
        <v>2455.46</v>
      </c>
      <c r="M964" s="21">
        <v>2336.13</v>
      </c>
      <c r="N964" s="21">
        <v>2175.65</v>
      </c>
      <c r="O964" s="21">
        <v>2494.06</v>
      </c>
      <c r="P964" s="21">
        <v>2432.61</v>
      </c>
      <c r="Q964" s="21">
        <v>8944.41</v>
      </c>
      <c r="R964" s="20">
        <v>167.11</v>
      </c>
      <c r="S964" s="20">
        <v>151.63999999999999</v>
      </c>
      <c r="T964" s="21">
        <v>172.35</v>
      </c>
      <c r="V964" s="1">
        <v>165.52</v>
      </c>
      <c r="W964" s="1">
        <v>176.15</v>
      </c>
      <c r="X964" s="1">
        <v>178.5</v>
      </c>
      <c r="Y964" s="1">
        <v>171.06</v>
      </c>
      <c r="Z964" s="1">
        <v>171.2</v>
      </c>
      <c r="AA964" s="1">
        <v>168.5</v>
      </c>
      <c r="AB964" s="1">
        <v>176.2</v>
      </c>
      <c r="AE964" s="1">
        <v>187.32</v>
      </c>
      <c r="AF964" s="1">
        <v>182.35</v>
      </c>
      <c r="AG964" s="1">
        <v>158.06</v>
      </c>
      <c r="AS964" s="1">
        <v>3361.06</v>
      </c>
      <c r="AU964" s="1">
        <v>3684.53</v>
      </c>
      <c r="AX964" s="1">
        <v>169.39</v>
      </c>
      <c r="BA964" s="1">
        <v>168.27</v>
      </c>
      <c r="BB964" s="1">
        <v>186.32</v>
      </c>
      <c r="BC964" s="1">
        <v>183.86</v>
      </c>
      <c r="BD964" s="1">
        <v>183.57</v>
      </c>
      <c r="BE964" s="1">
        <v>174.58</v>
      </c>
      <c r="BF964" s="1">
        <v>172.9</v>
      </c>
      <c r="BG964" s="1">
        <v>187.87</v>
      </c>
      <c r="BI964" s="1">
        <v>179.1</v>
      </c>
      <c r="BJ964" s="1">
        <v>184.74</v>
      </c>
      <c r="BK964" s="1">
        <v>167.79</v>
      </c>
      <c r="BL964" s="1">
        <v>167.05</v>
      </c>
      <c r="BN964" s="1">
        <v>166.11</v>
      </c>
    </row>
    <row r="965" spans="1:66" x14ac:dyDescent="0.3">
      <c r="A965" s="2"/>
      <c r="C965" s="14" t="str">
        <f t="shared" si="15"/>
        <v>20226</v>
      </c>
      <c r="D965" s="3">
        <v>44734</v>
      </c>
      <c r="E965" s="21">
        <v>2471.33</v>
      </c>
      <c r="F965" s="21">
        <v>2389.06</v>
      </c>
      <c r="G965" s="21">
        <v>2390.71</v>
      </c>
      <c r="H965" s="21">
        <v>2291.41</v>
      </c>
      <c r="I965" s="21">
        <v>2423.69</v>
      </c>
      <c r="J965" s="21">
        <v>2517.8200000000002</v>
      </c>
      <c r="K965" s="21">
        <v>2425.62</v>
      </c>
      <c r="L965" s="21">
        <v>2523.23</v>
      </c>
      <c r="M965" s="21">
        <v>2322.16</v>
      </c>
      <c r="N965" s="21">
        <v>2188.54</v>
      </c>
      <c r="O965" s="21">
        <v>2517.17</v>
      </c>
      <c r="P965" s="21">
        <v>2432.61</v>
      </c>
      <c r="Q965" s="21">
        <v>9237.2199999999993</v>
      </c>
      <c r="R965" s="20">
        <v>170.59</v>
      </c>
      <c r="S965" s="20">
        <v>156.69</v>
      </c>
      <c r="T965" s="21">
        <v>178.88</v>
      </c>
      <c r="V965" s="1">
        <v>166.86</v>
      </c>
      <c r="W965" s="1">
        <v>181.28</v>
      </c>
      <c r="X965" s="1">
        <v>182.18</v>
      </c>
      <c r="Y965" s="1">
        <v>174.45</v>
      </c>
      <c r="Z965" s="1">
        <v>173.95</v>
      </c>
      <c r="AA965" s="1">
        <v>175</v>
      </c>
      <c r="AB965" s="1">
        <v>181.44</v>
      </c>
      <c r="AE965" s="1">
        <v>189.1</v>
      </c>
      <c r="AF965" s="1">
        <v>184.38</v>
      </c>
      <c r="AG965" s="1">
        <v>163.25</v>
      </c>
      <c r="AS965" s="1">
        <v>3361.06</v>
      </c>
      <c r="AU965" s="1">
        <v>3684.53</v>
      </c>
      <c r="AX965" s="1">
        <v>170.21</v>
      </c>
      <c r="BA965" s="1">
        <v>169.8</v>
      </c>
      <c r="BB965" s="1">
        <v>189.65</v>
      </c>
      <c r="BC965" s="1">
        <v>188.29</v>
      </c>
      <c r="BD965" s="1">
        <v>186.89</v>
      </c>
      <c r="BE965" s="1">
        <v>180.3</v>
      </c>
      <c r="BF965" s="1">
        <v>176.14</v>
      </c>
      <c r="BG965" s="1">
        <v>191.08</v>
      </c>
      <c r="BI965" s="1">
        <v>181.49</v>
      </c>
      <c r="BJ965" s="1">
        <v>191.17</v>
      </c>
      <c r="BK965" s="1">
        <v>169.1</v>
      </c>
      <c r="BL965" s="1">
        <v>169.04</v>
      </c>
      <c r="BN965" s="1">
        <v>169.43</v>
      </c>
    </row>
    <row r="966" spans="1:66" x14ac:dyDescent="0.3">
      <c r="A966" s="2"/>
      <c r="C966" s="14" t="str">
        <f t="shared" ref="C966:C1029" si="16">YEAR(D966)&amp;MONTH(D966)</f>
        <v>20226</v>
      </c>
      <c r="D966" s="3">
        <v>44733</v>
      </c>
      <c r="E966" s="21">
        <v>2476.94</v>
      </c>
      <c r="F966" s="21">
        <v>2387.71</v>
      </c>
      <c r="G966" s="21">
        <v>2439.33</v>
      </c>
      <c r="H966" s="21">
        <v>2303.41</v>
      </c>
      <c r="I966" s="21">
        <v>2411.81</v>
      </c>
      <c r="J966" s="21">
        <v>2494.2600000000002</v>
      </c>
      <c r="K966" s="21">
        <v>2370.88</v>
      </c>
      <c r="L966" s="21">
        <v>2446.02</v>
      </c>
      <c r="M966" s="21">
        <v>2348.69</v>
      </c>
      <c r="N966" s="21">
        <v>2186.2800000000002</v>
      </c>
      <c r="O966" s="21">
        <v>2569.3200000000002</v>
      </c>
      <c r="P966" s="21">
        <v>2382.87</v>
      </c>
      <c r="Q966" s="21">
        <v>9336.75</v>
      </c>
      <c r="R966" s="20">
        <v>173.25</v>
      </c>
      <c r="S966" s="20">
        <v>156.88</v>
      </c>
      <c r="T966" s="21">
        <v>180.06</v>
      </c>
      <c r="V966" s="1">
        <v>168.74</v>
      </c>
      <c r="W966" s="1">
        <v>183.3</v>
      </c>
      <c r="X966" s="1">
        <v>183.68</v>
      </c>
      <c r="Y966" s="1">
        <v>177.38</v>
      </c>
      <c r="Z966" s="1">
        <v>177.72</v>
      </c>
      <c r="AA966" s="1">
        <v>176.36</v>
      </c>
      <c r="AB966" s="1">
        <v>183.44</v>
      </c>
      <c r="AE966" s="1">
        <v>192.13</v>
      </c>
      <c r="AF966" s="1">
        <v>186.88</v>
      </c>
      <c r="AG966" s="1">
        <v>161.54</v>
      </c>
      <c r="AS966" s="1">
        <v>3361.06</v>
      </c>
      <c r="AW966" s="1">
        <v>3740.12</v>
      </c>
      <c r="AX966" s="1">
        <v>172.69</v>
      </c>
      <c r="BA966" s="1">
        <v>173.54</v>
      </c>
      <c r="BB966" s="1">
        <v>192.11</v>
      </c>
      <c r="BC966" s="1">
        <v>188.77</v>
      </c>
      <c r="BD966" s="1">
        <v>189.77</v>
      </c>
      <c r="BE966" s="1">
        <v>181.38</v>
      </c>
      <c r="BF966" s="1">
        <v>177.85</v>
      </c>
      <c r="BG966" s="1">
        <v>193.16</v>
      </c>
      <c r="BI966" s="1">
        <v>183.49</v>
      </c>
      <c r="BJ966" s="1">
        <v>190.94</v>
      </c>
      <c r="BK966" s="1">
        <v>171.77</v>
      </c>
      <c r="BL966" s="1">
        <v>172.07</v>
      </c>
      <c r="BN966" s="1">
        <v>172</v>
      </c>
    </row>
    <row r="967" spans="1:66" x14ac:dyDescent="0.3">
      <c r="A967" s="2"/>
      <c r="C967" s="14" t="str">
        <f t="shared" si="16"/>
        <v>20226</v>
      </c>
      <c r="D967" s="3">
        <v>44732</v>
      </c>
      <c r="E967" s="21">
        <v>2528.63</v>
      </c>
      <c r="F967" s="21">
        <v>2387.71</v>
      </c>
      <c r="G967" s="21">
        <v>2451.83</v>
      </c>
      <c r="H967" s="21">
        <v>2234.87</v>
      </c>
      <c r="I967" s="21">
        <v>2411.81</v>
      </c>
      <c r="J967" s="21">
        <v>2526.36</v>
      </c>
      <c r="K967" s="21">
        <v>2370.88</v>
      </c>
      <c r="L967" s="21">
        <v>2279.67</v>
      </c>
      <c r="M967" s="21">
        <v>2348.69</v>
      </c>
      <c r="N967" s="21">
        <v>2207.84</v>
      </c>
      <c r="O967" s="21">
        <v>2561.4499999999998</v>
      </c>
      <c r="P967" s="21">
        <v>2354.92</v>
      </c>
      <c r="Q967" s="21">
        <v>9310.0400000000009</v>
      </c>
      <c r="R967" s="20">
        <v>175.96</v>
      </c>
      <c r="S967" s="20">
        <v>159.80000000000001</v>
      </c>
      <c r="T967" s="21">
        <v>182.39</v>
      </c>
      <c r="V967" s="1">
        <v>170.23</v>
      </c>
      <c r="W967" s="1">
        <v>184.48</v>
      </c>
      <c r="X967" s="1">
        <v>183.78</v>
      </c>
      <c r="Y967" s="1">
        <v>178.55</v>
      </c>
      <c r="Z967" s="1">
        <v>178.94</v>
      </c>
      <c r="AA967" s="1">
        <v>178.93</v>
      </c>
      <c r="AB967" s="1">
        <v>183.44</v>
      </c>
      <c r="AE967" s="1">
        <v>192.47</v>
      </c>
      <c r="AF967" s="1">
        <v>191.05</v>
      </c>
      <c r="AG967" s="1">
        <v>161.68</v>
      </c>
      <c r="AW967" s="1">
        <v>3740.12</v>
      </c>
      <c r="AX967" s="1">
        <v>173.05</v>
      </c>
      <c r="BA967" s="1">
        <v>174.28</v>
      </c>
      <c r="BB967" s="1">
        <v>194.82</v>
      </c>
      <c r="BC967" s="1">
        <v>191.55</v>
      </c>
      <c r="BD967" s="1">
        <v>191.68</v>
      </c>
      <c r="BE967" s="1">
        <v>186.59</v>
      </c>
      <c r="BF967" s="1">
        <v>181.5</v>
      </c>
      <c r="BG967" s="1">
        <v>193.14</v>
      </c>
      <c r="BI967" s="1">
        <v>184.09</v>
      </c>
      <c r="BJ967" s="1">
        <v>190.97</v>
      </c>
      <c r="BK967" s="1">
        <v>172.27</v>
      </c>
      <c r="BL967" s="1">
        <v>173.56</v>
      </c>
      <c r="BN967" s="1">
        <v>172.8</v>
      </c>
    </row>
    <row r="968" spans="1:66" x14ac:dyDescent="0.3">
      <c r="A968" s="2"/>
      <c r="C968" s="14" t="str">
        <f t="shared" si="16"/>
        <v>20226</v>
      </c>
      <c r="D968" s="3">
        <v>44729</v>
      </c>
      <c r="E968" s="21">
        <v>2447.6</v>
      </c>
      <c r="F968" s="21">
        <v>2388.64</v>
      </c>
      <c r="G968" s="21">
        <v>2440.23</v>
      </c>
      <c r="H968" s="21">
        <v>2320.42</v>
      </c>
      <c r="I968" s="21">
        <v>2389</v>
      </c>
      <c r="J968" s="21">
        <v>2445.13</v>
      </c>
      <c r="K968" s="21">
        <v>2384.66</v>
      </c>
      <c r="L968" s="21">
        <v>2404.91</v>
      </c>
      <c r="M968" s="21">
        <v>2309.4699999999998</v>
      </c>
      <c r="N968" s="21">
        <v>2156.4299999999998</v>
      </c>
      <c r="O968" s="21">
        <v>2544.34</v>
      </c>
      <c r="P968" s="21">
        <v>2379.21</v>
      </c>
      <c r="Q968" s="21">
        <v>9307.77</v>
      </c>
      <c r="R968" s="20">
        <v>175.59</v>
      </c>
      <c r="S968" s="20">
        <v>160.07</v>
      </c>
      <c r="T968" s="21">
        <v>182.6</v>
      </c>
      <c r="V968" s="1">
        <v>170.6</v>
      </c>
      <c r="W968" s="1">
        <v>183.93</v>
      </c>
      <c r="X968" s="1">
        <v>183.69</v>
      </c>
      <c r="Y968" s="1">
        <v>177.89</v>
      </c>
      <c r="Z968" s="1">
        <v>178.58</v>
      </c>
      <c r="AA968" s="1">
        <v>179.1</v>
      </c>
      <c r="AB968" s="1">
        <v>183.85</v>
      </c>
      <c r="AE968" s="1">
        <v>191.69</v>
      </c>
      <c r="AF968" s="1">
        <v>189.31</v>
      </c>
      <c r="AG968" s="1">
        <v>164.08</v>
      </c>
      <c r="AW968" s="1">
        <v>3900.92</v>
      </c>
      <c r="AX968" s="1">
        <v>173.07</v>
      </c>
      <c r="BA968" s="1">
        <v>172.93</v>
      </c>
      <c r="BB968" s="1">
        <v>194.1</v>
      </c>
      <c r="BC968" s="1">
        <v>191.44</v>
      </c>
      <c r="BD968" s="1">
        <v>191.06</v>
      </c>
      <c r="BE968" s="1">
        <v>184.81</v>
      </c>
      <c r="BF968" s="1">
        <v>181.05</v>
      </c>
      <c r="BG968" s="1">
        <v>194.22</v>
      </c>
      <c r="BI968" s="1">
        <v>183.68</v>
      </c>
      <c r="BJ968" s="1">
        <v>191.1</v>
      </c>
      <c r="BK968" s="1">
        <v>171.79</v>
      </c>
      <c r="BL968" s="1">
        <v>173.72</v>
      </c>
      <c r="BN968" s="1">
        <v>173.14</v>
      </c>
    </row>
    <row r="969" spans="1:66" x14ac:dyDescent="0.3">
      <c r="A969" s="2"/>
      <c r="C969" s="14" t="str">
        <f t="shared" si="16"/>
        <v>20226</v>
      </c>
      <c r="D969" s="3">
        <v>44727</v>
      </c>
      <c r="E969" s="21">
        <v>2410.6799999999998</v>
      </c>
      <c r="F969" s="21">
        <v>2388.64</v>
      </c>
      <c r="G969" s="21">
        <v>2427.86</v>
      </c>
      <c r="H969" s="21">
        <v>2310.17</v>
      </c>
      <c r="I969" s="21">
        <v>2396.92</v>
      </c>
      <c r="J969" s="21">
        <v>2437.9899999999998</v>
      </c>
      <c r="K969" s="21">
        <v>2412.86</v>
      </c>
      <c r="L969" s="21">
        <v>2382.4499999999998</v>
      </c>
      <c r="M969" s="21">
        <v>2309.4699999999998</v>
      </c>
      <c r="N969" s="21">
        <v>2116</v>
      </c>
      <c r="O969" s="21">
        <v>2516.84</v>
      </c>
      <c r="P969" s="21">
        <v>2403.09</v>
      </c>
      <c r="Q969" s="21">
        <v>9369.61</v>
      </c>
      <c r="R969" s="20">
        <v>174.43</v>
      </c>
      <c r="S969" s="20">
        <v>160.38999999999999</v>
      </c>
      <c r="T969" s="21">
        <v>181.21</v>
      </c>
      <c r="V969" s="1">
        <v>169.31</v>
      </c>
      <c r="W969" s="1">
        <v>184.29</v>
      </c>
      <c r="X969" s="1">
        <v>183.69</v>
      </c>
      <c r="Y969" s="1">
        <v>177.78</v>
      </c>
      <c r="Z969" s="1">
        <v>177.95</v>
      </c>
      <c r="AA969" s="1">
        <v>176.74</v>
      </c>
      <c r="AB969" s="1">
        <v>183.75</v>
      </c>
      <c r="AE969" s="1">
        <v>192.23</v>
      </c>
      <c r="AF969" s="1">
        <v>186.6</v>
      </c>
      <c r="AG969" s="1">
        <v>163.94</v>
      </c>
      <c r="AQ969" s="1">
        <v>4314.6400000000003</v>
      </c>
      <c r="AU969" s="1">
        <v>3683.1</v>
      </c>
      <c r="AW969" s="1">
        <v>3900.92</v>
      </c>
      <c r="AX969" s="1">
        <v>172.84</v>
      </c>
      <c r="BA969" s="1">
        <v>172.78</v>
      </c>
      <c r="BB969" s="1">
        <v>195.01</v>
      </c>
      <c r="BC969" s="1">
        <v>193.15</v>
      </c>
      <c r="BD969" s="1">
        <v>191.24</v>
      </c>
      <c r="BE969" s="1">
        <v>179.72</v>
      </c>
      <c r="BF969" s="1">
        <v>179.64</v>
      </c>
      <c r="BG969" s="1">
        <v>194.25</v>
      </c>
      <c r="BI969" s="1">
        <v>183.68</v>
      </c>
      <c r="BJ969" s="1">
        <v>191.06</v>
      </c>
      <c r="BK969" s="1">
        <v>171.79</v>
      </c>
      <c r="BL969" s="1">
        <v>173.47</v>
      </c>
      <c r="BN969" s="1">
        <v>172.97</v>
      </c>
    </row>
    <row r="970" spans="1:66" x14ac:dyDescent="0.3">
      <c r="A970" s="2"/>
      <c r="C970" s="14" t="str">
        <f t="shared" si="16"/>
        <v>20226</v>
      </c>
      <c r="D970" s="3">
        <v>44726</v>
      </c>
      <c r="E970" s="21">
        <v>2454.7600000000002</v>
      </c>
      <c r="F970" s="21">
        <v>2388.64</v>
      </c>
      <c r="G970" s="21">
        <v>2427.86</v>
      </c>
      <c r="H970" s="21">
        <v>2337.6799999999998</v>
      </c>
      <c r="I970" s="21">
        <v>2400.88</v>
      </c>
      <c r="J970" s="21">
        <v>2450.66</v>
      </c>
      <c r="K970" s="21">
        <v>2356.0300000000002</v>
      </c>
      <c r="L970" s="21">
        <v>2355.7399999999998</v>
      </c>
      <c r="M970" s="21">
        <v>2309.4699999999998</v>
      </c>
      <c r="N970" s="21">
        <v>2141.8200000000002</v>
      </c>
      <c r="O970" s="21">
        <v>2415.9699999999998</v>
      </c>
      <c r="P970" s="21">
        <v>2403.09</v>
      </c>
      <c r="Q970" s="21">
        <v>9357.2099999999991</v>
      </c>
      <c r="R970" s="20">
        <v>174.88</v>
      </c>
      <c r="S970" s="20">
        <v>162.13</v>
      </c>
      <c r="T970" s="21">
        <v>182.64</v>
      </c>
      <c r="V970" s="1">
        <v>169.31</v>
      </c>
      <c r="W970" s="1">
        <v>184.99</v>
      </c>
      <c r="X970" s="1">
        <v>183.88</v>
      </c>
      <c r="Y970" s="1">
        <v>179.32</v>
      </c>
      <c r="Z970" s="1">
        <v>179.95</v>
      </c>
      <c r="AA970" s="1">
        <v>177.82</v>
      </c>
      <c r="AB970" s="1">
        <v>183.95</v>
      </c>
      <c r="AE970" s="1">
        <v>193.16</v>
      </c>
      <c r="AF970" s="1">
        <v>187.28</v>
      </c>
      <c r="AG970" s="1">
        <v>164.72</v>
      </c>
      <c r="AQ970" s="1">
        <v>4314.6400000000003</v>
      </c>
      <c r="AU970" s="1">
        <v>3683.1</v>
      </c>
      <c r="AW970" s="1">
        <v>4009.07</v>
      </c>
      <c r="AX970" s="1">
        <v>173.3</v>
      </c>
      <c r="BA970" s="1">
        <v>173.75</v>
      </c>
      <c r="BB970" s="1">
        <v>195.6</v>
      </c>
      <c r="BC970" s="1">
        <v>192.64</v>
      </c>
      <c r="BD970" s="1">
        <v>192.23</v>
      </c>
      <c r="BE970" s="1">
        <v>179.94</v>
      </c>
      <c r="BF970" s="1">
        <v>180.05</v>
      </c>
      <c r="BG970" s="1">
        <v>194.89</v>
      </c>
      <c r="BI970" s="1">
        <v>183.18</v>
      </c>
      <c r="BJ970" s="1">
        <v>191.23</v>
      </c>
      <c r="BK970" s="1">
        <v>172.04</v>
      </c>
      <c r="BL970" s="1">
        <v>173.97</v>
      </c>
      <c r="BN970" s="1">
        <v>173.24</v>
      </c>
    </row>
    <row r="971" spans="1:66" x14ac:dyDescent="0.3">
      <c r="A971" s="2"/>
      <c r="C971" s="14" t="str">
        <f t="shared" si="16"/>
        <v>20226</v>
      </c>
      <c r="D971" s="3">
        <v>44725</v>
      </c>
      <c r="E971" s="21">
        <v>2473.2399999999998</v>
      </c>
      <c r="F971" s="21">
        <v>2388.64</v>
      </c>
      <c r="G971" s="21">
        <v>2427.86</v>
      </c>
      <c r="H971" s="21">
        <v>2247.96</v>
      </c>
      <c r="I971" s="21">
        <v>2400.88</v>
      </c>
      <c r="J971" s="21">
        <v>2435.27</v>
      </c>
      <c r="K971" s="21">
        <v>2356.48</v>
      </c>
      <c r="L971" s="21">
        <v>2418.23</v>
      </c>
      <c r="M971" s="21">
        <v>2316.11</v>
      </c>
      <c r="N971" s="21">
        <v>2171.44</v>
      </c>
      <c r="O971" s="21">
        <v>2373.9899999999998</v>
      </c>
      <c r="P971" s="21">
        <v>2345.4</v>
      </c>
      <c r="Q971" s="21">
        <v>9542.39</v>
      </c>
      <c r="R971" s="20">
        <v>175.45</v>
      </c>
      <c r="S971" s="20">
        <v>163.13</v>
      </c>
      <c r="T971" s="21">
        <v>182.6</v>
      </c>
      <c r="V971" s="1">
        <v>169.31</v>
      </c>
      <c r="W971" s="1">
        <v>183.79</v>
      </c>
      <c r="X971" s="1">
        <v>183.94</v>
      </c>
      <c r="Y971" s="1">
        <v>177.82</v>
      </c>
      <c r="Z971" s="1">
        <v>180</v>
      </c>
      <c r="AA971" s="1">
        <v>177.61</v>
      </c>
      <c r="AB971" s="1">
        <v>184.39</v>
      </c>
      <c r="AE971" s="1">
        <v>193.18</v>
      </c>
      <c r="AF971" s="1">
        <v>187.71</v>
      </c>
      <c r="AG971" s="1">
        <v>163.75</v>
      </c>
      <c r="AQ971" s="1">
        <v>4314.6400000000003</v>
      </c>
      <c r="AU971" s="1">
        <v>3614.9</v>
      </c>
      <c r="AW971" s="1">
        <v>3769.56</v>
      </c>
      <c r="AX971" s="1">
        <v>173.56</v>
      </c>
      <c r="BA971" s="1">
        <v>176.19</v>
      </c>
      <c r="BB971" s="1">
        <v>195.08</v>
      </c>
      <c r="BC971" s="1">
        <v>192.01</v>
      </c>
      <c r="BD971" s="1">
        <v>192.66</v>
      </c>
      <c r="BE971" s="1">
        <v>182.61</v>
      </c>
      <c r="BF971" s="1">
        <v>179.74</v>
      </c>
      <c r="BG971" s="1">
        <v>195.92</v>
      </c>
      <c r="BI971" s="1">
        <v>183.5</v>
      </c>
      <c r="BJ971" s="1">
        <v>191.21</v>
      </c>
      <c r="BK971" s="1">
        <v>172.36</v>
      </c>
      <c r="BL971" s="1">
        <v>174.46</v>
      </c>
      <c r="BN971" s="1">
        <v>173.43</v>
      </c>
    </row>
    <row r="972" spans="1:66" x14ac:dyDescent="0.3">
      <c r="A972" s="2"/>
      <c r="C972" s="14" t="str">
        <f t="shared" si="16"/>
        <v>20226</v>
      </c>
      <c r="D972" s="3">
        <v>44722</v>
      </c>
      <c r="E972" s="21">
        <v>2464.75</v>
      </c>
      <c r="F972" s="21">
        <v>2388.64</v>
      </c>
      <c r="G972" s="21">
        <v>2415.42</v>
      </c>
      <c r="H972" s="21">
        <v>2243.38</v>
      </c>
      <c r="I972" s="21">
        <v>2400.88</v>
      </c>
      <c r="J972" s="21">
        <v>2421.34</v>
      </c>
      <c r="K972" s="21">
        <v>2356.48</v>
      </c>
      <c r="L972" s="21">
        <v>2451.37</v>
      </c>
      <c r="M972" s="21">
        <v>2322.7399999999998</v>
      </c>
      <c r="N972" s="21">
        <v>2155.41</v>
      </c>
      <c r="O972" s="21">
        <v>2461.87</v>
      </c>
      <c r="P972" s="21">
        <v>2345.4</v>
      </c>
      <c r="Q972" s="21">
        <v>9590</v>
      </c>
      <c r="R972" s="20">
        <v>174.45</v>
      </c>
      <c r="S972" s="20">
        <v>162.52000000000001</v>
      </c>
      <c r="T972" s="21">
        <v>182.91</v>
      </c>
      <c r="V972" s="1">
        <v>168.03</v>
      </c>
      <c r="W972" s="1">
        <v>183.63</v>
      </c>
      <c r="X972" s="1">
        <v>185.1</v>
      </c>
      <c r="Y972" s="1">
        <v>179.48</v>
      </c>
      <c r="Z972" s="1">
        <v>179.2</v>
      </c>
      <c r="AA972" s="1">
        <v>177.57</v>
      </c>
      <c r="AB972" s="1">
        <v>185.45</v>
      </c>
      <c r="AE972" s="1">
        <v>193.05</v>
      </c>
      <c r="AF972" s="1">
        <v>188.26</v>
      </c>
      <c r="AG972" s="1">
        <v>162.81</v>
      </c>
      <c r="AQ972" s="1">
        <v>4314.6400000000003</v>
      </c>
      <c r="AU972" s="1">
        <v>3614.9</v>
      </c>
      <c r="AW972" s="1">
        <v>3791.58</v>
      </c>
      <c r="AX972" s="1">
        <v>176.05</v>
      </c>
      <c r="BA972" s="1">
        <v>176.65</v>
      </c>
      <c r="BB972" s="1">
        <v>195.87</v>
      </c>
      <c r="BC972" s="1">
        <v>191.68</v>
      </c>
      <c r="BD972" s="1">
        <v>193.22</v>
      </c>
      <c r="BE972" s="1">
        <v>182.51</v>
      </c>
      <c r="BF972" s="1">
        <v>179.6</v>
      </c>
      <c r="BG972" s="1">
        <v>196.12</v>
      </c>
      <c r="BH972" s="1">
        <v>174.66</v>
      </c>
      <c r="BI972" s="1">
        <v>182.68</v>
      </c>
      <c r="BJ972" s="1">
        <v>191.16</v>
      </c>
      <c r="BK972" s="1">
        <v>172.58</v>
      </c>
      <c r="BL972" s="1">
        <v>175.33</v>
      </c>
      <c r="BN972" s="1">
        <v>174.42</v>
      </c>
    </row>
    <row r="973" spans="1:66" x14ac:dyDescent="0.3">
      <c r="A973" s="2"/>
      <c r="C973" s="14" t="str">
        <f t="shared" si="16"/>
        <v>20226</v>
      </c>
      <c r="D973" s="3">
        <v>44721</v>
      </c>
      <c r="E973" s="21">
        <v>2444.83</v>
      </c>
      <c r="F973" s="21">
        <v>2388.64</v>
      </c>
      <c r="G973" s="21">
        <v>2403.0500000000002</v>
      </c>
      <c r="H973" s="21">
        <v>2206.31</v>
      </c>
      <c r="I973" s="21">
        <v>2371.19</v>
      </c>
      <c r="J973" s="21">
        <v>2375.9499999999998</v>
      </c>
      <c r="K973" s="21">
        <v>2349.85</v>
      </c>
      <c r="L973" s="21">
        <v>2380.63</v>
      </c>
      <c r="M973" s="21">
        <v>2202.7800000000002</v>
      </c>
      <c r="N973" s="21">
        <v>2103.23</v>
      </c>
      <c r="O973" s="21">
        <v>2341.9899999999998</v>
      </c>
      <c r="P973" s="21">
        <v>2325.46</v>
      </c>
      <c r="Q973" s="21">
        <v>9532.6299999999992</v>
      </c>
      <c r="R973" s="20">
        <v>173.43</v>
      </c>
      <c r="S973" s="20">
        <v>159.43</v>
      </c>
      <c r="T973" s="21">
        <v>182.33</v>
      </c>
      <c r="V973" s="1">
        <v>167.6</v>
      </c>
      <c r="W973" s="1">
        <v>182.33</v>
      </c>
      <c r="X973" s="1">
        <v>182.69</v>
      </c>
      <c r="Y973" s="1">
        <v>177.41</v>
      </c>
      <c r="Z973" s="1">
        <v>178.58</v>
      </c>
      <c r="AA973" s="1">
        <v>177.11</v>
      </c>
      <c r="AB973" s="1">
        <v>183.6</v>
      </c>
      <c r="AE973" s="1">
        <v>190.07</v>
      </c>
      <c r="AF973" s="1">
        <v>186.27</v>
      </c>
      <c r="AG973" s="1">
        <v>164.35</v>
      </c>
      <c r="AQ973" s="1">
        <v>4314.6400000000003</v>
      </c>
      <c r="AU973" s="1">
        <v>3546.69</v>
      </c>
      <c r="AW973" s="1">
        <v>3791.58</v>
      </c>
      <c r="AX973" s="1">
        <v>174.81</v>
      </c>
      <c r="AY973" s="1">
        <v>3601.26</v>
      </c>
      <c r="BA973" s="1">
        <v>174.85</v>
      </c>
      <c r="BB973" s="1">
        <v>193.91</v>
      </c>
      <c r="BC973" s="1">
        <v>190.62</v>
      </c>
      <c r="BD973" s="1">
        <v>192.16</v>
      </c>
      <c r="BE973" s="1">
        <v>182.12</v>
      </c>
      <c r="BF973" s="1">
        <v>178.55</v>
      </c>
      <c r="BG973" s="1">
        <v>192.75</v>
      </c>
      <c r="BH973" s="1">
        <v>172.42</v>
      </c>
      <c r="BI973" s="1">
        <v>181.31</v>
      </c>
      <c r="BJ973" s="1">
        <v>189.93</v>
      </c>
      <c r="BK973" s="1">
        <v>172.24</v>
      </c>
      <c r="BL973" s="1">
        <v>174.43</v>
      </c>
      <c r="BN973" s="1">
        <v>174.03</v>
      </c>
    </row>
    <row r="974" spans="1:66" x14ac:dyDescent="0.3">
      <c r="A974" s="2"/>
      <c r="C974" s="14" t="str">
        <f t="shared" si="16"/>
        <v>20226</v>
      </c>
      <c r="D974" s="3">
        <v>44720</v>
      </c>
      <c r="E974" s="21">
        <v>2422.04</v>
      </c>
      <c r="F974" s="21">
        <v>2415.63</v>
      </c>
      <c r="G974" s="21">
        <v>2358.65</v>
      </c>
      <c r="H974" s="21">
        <v>2206.31</v>
      </c>
      <c r="I974" s="21">
        <v>2390.98</v>
      </c>
      <c r="J974" s="21">
        <v>2383.0500000000002</v>
      </c>
      <c r="K974" s="21">
        <v>2272.75</v>
      </c>
      <c r="L974" s="21">
        <v>2301.11</v>
      </c>
      <c r="M974" s="21">
        <v>2199.91</v>
      </c>
      <c r="N974" s="21">
        <v>2090.16</v>
      </c>
      <c r="O974" s="21">
        <v>2333.9899999999998</v>
      </c>
      <c r="P974" s="21">
        <v>2305.56</v>
      </c>
      <c r="Q974" s="21">
        <v>9460.51</v>
      </c>
      <c r="R974" s="20">
        <v>173.2</v>
      </c>
      <c r="S974" s="20">
        <v>159.43</v>
      </c>
      <c r="T974" s="21">
        <v>180.19</v>
      </c>
      <c r="V974" s="1">
        <v>167.8</v>
      </c>
      <c r="W974" s="1">
        <v>181.2</v>
      </c>
      <c r="X974" s="1">
        <v>180.54</v>
      </c>
      <c r="Y974" s="1">
        <v>177.73</v>
      </c>
      <c r="Z974" s="1">
        <v>97.45</v>
      </c>
      <c r="AA974" s="1">
        <v>177.53</v>
      </c>
      <c r="AB974" s="1">
        <v>181.85</v>
      </c>
      <c r="AE974" s="1">
        <v>188.43</v>
      </c>
      <c r="AF974" s="1">
        <v>183.86</v>
      </c>
      <c r="AG974" s="1">
        <v>164.74</v>
      </c>
      <c r="AU974" s="1">
        <v>3546.69</v>
      </c>
      <c r="AW974" s="1">
        <v>3791.58</v>
      </c>
      <c r="AX974" s="1">
        <v>172.84</v>
      </c>
      <c r="AY974" s="1">
        <v>3601.26</v>
      </c>
      <c r="BA974" s="1">
        <v>173.18</v>
      </c>
      <c r="BB974" s="1">
        <v>191.93</v>
      </c>
      <c r="BC974" s="1">
        <v>189.73</v>
      </c>
      <c r="BD974" s="1">
        <v>189.76</v>
      </c>
      <c r="BE974" s="1">
        <v>181.27</v>
      </c>
      <c r="BF974" s="1">
        <v>177.73</v>
      </c>
      <c r="BG974" s="1">
        <v>191.43</v>
      </c>
      <c r="BH974" s="1">
        <v>172.69</v>
      </c>
      <c r="BI974" s="1">
        <v>181.31</v>
      </c>
      <c r="BJ974" s="1">
        <v>189.92</v>
      </c>
      <c r="BK974" s="1">
        <v>172.2</v>
      </c>
      <c r="BL974" s="1">
        <v>172.84</v>
      </c>
      <c r="BN974" s="1">
        <v>172.44</v>
      </c>
    </row>
    <row r="975" spans="1:66" x14ac:dyDescent="0.3">
      <c r="A975" s="2"/>
      <c r="C975" s="14" t="str">
        <f t="shared" si="16"/>
        <v>20226</v>
      </c>
      <c r="D975" s="3">
        <v>44719</v>
      </c>
      <c r="E975" s="21">
        <v>2358.1799999999998</v>
      </c>
      <c r="F975" s="21">
        <v>2370.65</v>
      </c>
      <c r="G975" s="21">
        <v>2366.0100000000002</v>
      </c>
      <c r="H975" s="21">
        <v>2114.52</v>
      </c>
      <c r="I975" s="21">
        <v>2394.94</v>
      </c>
      <c r="J975" s="21">
        <v>2370.8200000000002</v>
      </c>
      <c r="K975" s="21">
        <v>2328.69</v>
      </c>
      <c r="L975" s="21">
        <v>2299.08</v>
      </c>
      <c r="M975" s="21">
        <v>2191.3000000000002</v>
      </c>
      <c r="N975" s="21">
        <v>2017.17</v>
      </c>
      <c r="O975" s="21">
        <v>2406.88</v>
      </c>
      <c r="P975" s="21">
        <v>2292.91</v>
      </c>
      <c r="Q975" s="21">
        <v>9408.0499999999993</v>
      </c>
      <c r="R975" s="20">
        <v>173.2</v>
      </c>
      <c r="S975" s="20">
        <v>158.44999999999999</v>
      </c>
      <c r="T975" s="21">
        <v>177.92</v>
      </c>
      <c r="V975" s="1">
        <v>163.89</v>
      </c>
      <c r="W975" s="1">
        <v>180.64</v>
      </c>
      <c r="X975" s="1">
        <v>178.07</v>
      </c>
      <c r="Y975" s="1">
        <v>174.05</v>
      </c>
      <c r="Z975" s="1">
        <v>174.83</v>
      </c>
      <c r="AA975" s="1">
        <v>175.91</v>
      </c>
      <c r="AB975" s="1">
        <v>177.66</v>
      </c>
      <c r="AE975" s="1">
        <v>186.51</v>
      </c>
      <c r="AF975" s="1">
        <v>179.89</v>
      </c>
      <c r="AG975" s="1">
        <v>164.15</v>
      </c>
      <c r="AU975" s="1">
        <v>3546.69</v>
      </c>
      <c r="AW975" s="1">
        <v>3791.58</v>
      </c>
      <c r="AX975" s="1">
        <v>173.42</v>
      </c>
      <c r="AY975" s="1">
        <v>3601.26</v>
      </c>
      <c r="BA975" s="1">
        <v>172.33</v>
      </c>
      <c r="BB975" s="1">
        <v>190.21</v>
      </c>
      <c r="BC975" s="1">
        <v>187.91</v>
      </c>
      <c r="BD975" s="1">
        <v>186.57</v>
      </c>
      <c r="BE975" s="1">
        <v>179.64</v>
      </c>
      <c r="BF975" s="1">
        <v>177.9</v>
      </c>
      <c r="BG975" s="1">
        <v>188.42</v>
      </c>
      <c r="BH975" s="1">
        <v>173.38</v>
      </c>
      <c r="BI975" s="1">
        <v>178.52</v>
      </c>
      <c r="BJ975" s="1">
        <v>189.63</v>
      </c>
      <c r="BK975" s="1">
        <v>171.4</v>
      </c>
      <c r="BL975" s="1">
        <v>171.04</v>
      </c>
      <c r="BN975" s="1">
        <v>170.85</v>
      </c>
    </row>
    <row r="976" spans="1:66" x14ac:dyDescent="0.3">
      <c r="A976" s="2"/>
      <c r="C976" s="14" t="str">
        <f t="shared" si="16"/>
        <v>20226</v>
      </c>
      <c r="D976" s="3">
        <v>44718</v>
      </c>
      <c r="E976" s="21">
        <v>2357.6999999999998</v>
      </c>
      <c r="F976" s="21">
        <v>2398.2399999999998</v>
      </c>
      <c r="G976" s="21">
        <v>2403.46</v>
      </c>
      <c r="H976" s="21">
        <v>2114.52</v>
      </c>
      <c r="I976" s="21">
        <v>2394.94</v>
      </c>
      <c r="J976" s="21">
        <v>2362.73</v>
      </c>
      <c r="K976" s="21">
        <v>2275.46</v>
      </c>
      <c r="L976" s="21">
        <v>2224.04</v>
      </c>
      <c r="M976" s="21">
        <v>2165.46</v>
      </c>
      <c r="N976" s="21">
        <v>2017.55</v>
      </c>
      <c r="O976" s="21">
        <v>2341.06</v>
      </c>
      <c r="P976" s="21">
        <v>2292.91</v>
      </c>
      <c r="Q976" s="21">
        <v>9364.52</v>
      </c>
      <c r="R976" s="20">
        <v>170.27</v>
      </c>
      <c r="S976" s="20">
        <v>156.34</v>
      </c>
      <c r="T976" s="21">
        <v>176.37</v>
      </c>
      <c r="V976" s="1">
        <v>163.32</v>
      </c>
      <c r="W976" s="1">
        <v>176.86</v>
      </c>
      <c r="X976" s="1">
        <v>178.11</v>
      </c>
      <c r="Y976" s="1">
        <v>174.18</v>
      </c>
      <c r="Z976" s="1">
        <v>173.21</v>
      </c>
      <c r="AA976" s="1">
        <v>173.64</v>
      </c>
      <c r="AB976" s="1">
        <v>177.39</v>
      </c>
      <c r="AE976" s="1">
        <v>185.61</v>
      </c>
      <c r="AF976" s="1">
        <v>180.39</v>
      </c>
      <c r="AG976" s="1">
        <v>161.80000000000001</v>
      </c>
      <c r="AW976" s="1">
        <v>4117.3500000000004</v>
      </c>
      <c r="AX976" s="1">
        <v>173.12</v>
      </c>
      <c r="AY976" s="1">
        <v>3601.26</v>
      </c>
      <c r="AZ976" s="1">
        <v>3637.63</v>
      </c>
      <c r="BA976" s="1">
        <v>169.31</v>
      </c>
      <c r="BB976" s="1">
        <v>186.73</v>
      </c>
      <c r="BC976" s="1">
        <v>184.21</v>
      </c>
      <c r="BD976" s="1">
        <v>184.02</v>
      </c>
      <c r="BE976" s="1">
        <v>176.38</v>
      </c>
      <c r="BF976" s="1">
        <v>172.79</v>
      </c>
      <c r="BG976" s="1">
        <v>186.74</v>
      </c>
      <c r="BH976" s="1">
        <v>173.38</v>
      </c>
      <c r="BI976" s="1">
        <v>178.12</v>
      </c>
      <c r="BJ976" s="1">
        <v>189.56</v>
      </c>
      <c r="BL976" s="1">
        <v>167.47</v>
      </c>
      <c r="BN976" s="1">
        <v>166.4</v>
      </c>
    </row>
    <row r="977" spans="1:66" x14ac:dyDescent="0.3">
      <c r="A977" s="2"/>
      <c r="C977" s="14" t="str">
        <f t="shared" si="16"/>
        <v>20226</v>
      </c>
      <c r="D977" s="3">
        <v>44715</v>
      </c>
      <c r="E977" s="21">
        <v>2366.4</v>
      </c>
      <c r="F977" s="21">
        <v>2398.2399999999998</v>
      </c>
      <c r="G977" s="21">
        <v>2413.36</v>
      </c>
      <c r="H977" s="21">
        <v>2136.11</v>
      </c>
      <c r="I977" s="21">
        <v>2394.94</v>
      </c>
      <c r="J977" s="21">
        <v>2362.9299999999998</v>
      </c>
      <c r="K977" s="21">
        <v>2275.46</v>
      </c>
      <c r="L977" s="21">
        <v>2239.2399999999998</v>
      </c>
      <c r="M977" s="21">
        <v>2158.8200000000002</v>
      </c>
      <c r="N977" s="21">
        <v>2017.52</v>
      </c>
      <c r="O977" s="21">
        <v>2359.0500000000002</v>
      </c>
      <c r="P977" s="21">
        <v>2300.39</v>
      </c>
      <c r="Q977" s="21">
        <v>9331.59</v>
      </c>
      <c r="R977" s="20">
        <v>171.6</v>
      </c>
      <c r="S977" s="20">
        <v>155.94</v>
      </c>
      <c r="T977" s="21">
        <v>176.27</v>
      </c>
      <c r="V977" s="1">
        <v>163.32</v>
      </c>
      <c r="W977" s="1">
        <v>178.75</v>
      </c>
      <c r="X977" s="1">
        <v>180.7</v>
      </c>
      <c r="Y977" s="1">
        <v>174.64</v>
      </c>
      <c r="Z977" s="1">
        <v>173.58</v>
      </c>
      <c r="AA977" s="1">
        <v>174.19</v>
      </c>
      <c r="AB977" s="1">
        <v>177.07</v>
      </c>
      <c r="AE977" s="1">
        <v>187.44</v>
      </c>
      <c r="AF977" s="1">
        <v>179.07</v>
      </c>
      <c r="AG977" s="1">
        <v>160.91999999999999</v>
      </c>
      <c r="AT977" s="1">
        <v>3480</v>
      </c>
      <c r="AW977" s="1">
        <v>4224.7</v>
      </c>
      <c r="AX977" s="1">
        <v>171.9</v>
      </c>
      <c r="AY977" s="1">
        <v>3601.26</v>
      </c>
      <c r="AZ977" s="1">
        <v>3637.63</v>
      </c>
      <c r="BA977" s="1">
        <v>169.76</v>
      </c>
      <c r="BB977" s="1">
        <v>186.94</v>
      </c>
      <c r="BC977" s="1">
        <v>185.59</v>
      </c>
      <c r="BD977" s="1">
        <v>185.05</v>
      </c>
      <c r="BE977" s="1">
        <v>179.17</v>
      </c>
      <c r="BF977" s="1">
        <v>173.55</v>
      </c>
      <c r="BG977" s="1">
        <v>188.63</v>
      </c>
      <c r="BH977" s="1">
        <v>173.38</v>
      </c>
      <c r="BI977" s="1">
        <v>178.62</v>
      </c>
      <c r="BJ977" s="1">
        <v>188.21</v>
      </c>
      <c r="BL977" s="1">
        <v>168.13</v>
      </c>
      <c r="BN977" s="1">
        <v>168.47</v>
      </c>
    </row>
    <row r="978" spans="1:66" x14ac:dyDescent="0.3">
      <c r="A978" s="2"/>
      <c r="C978" s="14" t="str">
        <f t="shared" si="16"/>
        <v>20226</v>
      </c>
      <c r="D978" s="3">
        <v>44714</v>
      </c>
      <c r="E978" s="21">
        <v>2362.6799999999998</v>
      </c>
      <c r="F978" s="21">
        <v>2398.2399999999998</v>
      </c>
      <c r="G978" s="21">
        <v>2413.36</v>
      </c>
      <c r="H978" s="21">
        <v>2155.35</v>
      </c>
      <c r="I978" s="21">
        <v>2402.86</v>
      </c>
      <c r="J978" s="21">
        <v>2378.62</v>
      </c>
      <c r="K978" s="21">
        <v>2294.8200000000002</v>
      </c>
      <c r="L978" s="21">
        <v>2318.96</v>
      </c>
      <c r="M978" s="21">
        <v>2152.19</v>
      </c>
      <c r="N978" s="21">
        <v>2007.26</v>
      </c>
      <c r="O978" s="21">
        <v>2439.36</v>
      </c>
      <c r="P978" s="21">
        <v>2270.52</v>
      </c>
      <c r="Q978" s="21">
        <v>9356.34</v>
      </c>
      <c r="R978" s="20">
        <v>170.11</v>
      </c>
      <c r="S978" s="20">
        <v>157.85</v>
      </c>
      <c r="T978" s="21">
        <v>175.88</v>
      </c>
      <c r="V978" s="1">
        <v>163.19999999999999</v>
      </c>
      <c r="W978" s="1">
        <v>178.15</v>
      </c>
      <c r="X978" s="1">
        <v>179.4</v>
      </c>
      <c r="Y978" s="1">
        <v>173.99</v>
      </c>
      <c r="Z978" s="1">
        <v>174.08</v>
      </c>
      <c r="AA978" s="1">
        <v>174.62</v>
      </c>
      <c r="AB978" s="1">
        <v>175.58</v>
      </c>
      <c r="AE978" s="1">
        <v>186.65</v>
      </c>
      <c r="AF978" s="1">
        <v>178.37</v>
      </c>
      <c r="AG978" s="1">
        <v>160.25</v>
      </c>
      <c r="AT978" s="1">
        <v>3544.67</v>
      </c>
      <c r="AW978" s="1">
        <v>4224.7</v>
      </c>
      <c r="AX978" s="1">
        <v>172.12</v>
      </c>
      <c r="AZ978" s="1">
        <v>3637.63</v>
      </c>
      <c r="BA978" s="1">
        <v>172.8</v>
      </c>
      <c r="BB978" s="1">
        <v>185.8</v>
      </c>
      <c r="BC978" s="1">
        <v>185.56</v>
      </c>
      <c r="BD978" s="1">
        <v>184.26</v>
      </c>
      <c r="BE978" s="1">
        <v>178.37</v>
      </c>
      <c r="BF978" s="1">
        <v>171.84</v>
      </c>
      <c r="BG978" s="1">
        <v>186.61</v>
      </c>
      <c r="BH978" s="1">
        <v>172.72</v>
      </c>
      <c r="BI978" s="1">
        <v>179.11</v>
      </c>
      <c r="BJ978" s="1">
        <v>188.75</v>
      </c>
      <c r="BL978" s="1">
        <v>168.38</v>
      </c>
      <c r="BN978" s="1">
        <v>168.28</v>
      </c>
    </row>
    <row r="979" spans="1:66" x14ac:dyDescent="0.3">
      <c r="A979" s="2"/>
      <c r="C979" s="14" t="str">
        <f t="shared" si="16"/>
        <v>20226</v>
      </c>
      <c r="D979" s="3">
        <v>44713</v>
      </c>
      <c r="E979" s="21">
        <v>2357.69</v>
      </c>
      <c r="F979" s="21">
        <v>2398.2399999999998</v>
      </c>
      <c r="G979" s="21">
        <v>2413.36</v>
      </c>
      <c r="H979" s="21">
        <v>2158.23</v>
      </c>
      <c r="I979" s="21">
        <v>2471.64</v>
      </c>
      <c r="J979" s="21">
        <v>2378.62</v>
      </c>
      <c r="K979" s="21">
        <v>2247.2399999999998</v>
      </c>
      <c r="L979" s="21">
        <v>2259.48</v>
      </c>
      <c r="M979" s="21">
        <v>2178.58</v>
      </c>
      <c r="N979" s="21">
        <v>2021.5</v>
      </c>
      <c r="O979" s="21">
        <v>2327.1</v>
      </c>
      <c r="P979" s="21">
        <v>2270.52</v>
      </c>
      <c r="Q979" s="21">
        <v>9156.2199999999993</v>
      </c>
      <c r="R979" s="20">
        <v>169.27</v>
      </c>
      <c r="S979" s="20">
        <v>156.58000000000001</v>
      </c>
      <c r="T979" s="21">
        <v>176.31</v>
      </c>
      <c r="V979" s="1">
        <v>163.87</v>
      </c>
      <c r="W979" s="1">
        <v>175.2</v>
      </c>
      <c r="X979" s="1">
        <v>175.49</v>
      </c>
      <c r="Y979" s="1">
        <v>172.06</v>
      </c>
      <c r="Z979" s="1">
        <v>172.58</v>
      </c>
      <c r="AA979" s="1">
        <v>173.77</v>
      </c>
      <c r="AB979" s="1">
        <v>174.96</v>
      </c>
      <c r="AE979" s="1">
        <v>182.72</v>
      </c>
      <c r="AF979" s="1">
        <v>181.1</v>
      </c>
      <c r="AG979" s="1">
        <v>160.38999999999999</v>
      </c>
      <c r="AT979" s="1">
        <v>3544.67</v>
      </c>
      <c r="AW979" s="1">
        <v>4224.7</v>
      </c>
      <c r="AX979" s="1">
        <v>172.02</v>
      </c>
      <c r="AZ979" s="1">
        <v>3637.63</v>
      </c>
      <c r="BA979" s="1">
        <v>171.71</v>
      </c>
      <c r="BB979" s="1">
        <v>184.86</v>
      </c>
      <c r="BC979" s="1">
        <v>182.41</v>
      </c>
      <c r="BD979" s="1">
        <v>182.87</v>
      </c>
      <c r="BE979" s="1">
        <v>179.58</v>
      </c>
      <c r="BF979" s="1">
        <v>172.06</v>
      </c>
      <c r="BG979" s="1">
        <v>185.06</v>
      </c>
      <c r="BH979" s="1">
        <v>172.72</v>
      </c>
      <c r="BI979" s="1">
        <v>177.52</v>
      </c>
      <c r="BJ979" s="1">
        <v>190.9</v>
      </c>
      <c r="BL979" s="1">
        <v>166.63</v>
      </c>
      <c r="BN979" s="1">
        <v>167.48</v>
      </c>
    </row>
    <row r="980" spans="1:66" x14ac:dyDescent="0.3">
      <c r="A980" s="2"/>
      <c r="C980" s="14" t="str">
        <f t="shared" si="16"/>
        <v>20225</v>
      </c>
      <c r="D980" s="3">
        <v>44712</v>
      </c>
      <c r="E980" s="21">
        <v>2378.4699999999998</v>
      </c>
      <c r="F980" s="21">
        <v>2404.84</v>
      </c>
      <c r="G980" s="21">
        <v>2428.9299999999998</v>
      </c>
      <c r="H980" s="21">
        <v>2234.6999999999998</v>
      </c>
      <c r="I980" s="21">
        <v>2422.65</v>
      </c>
      <c r="J980" s="21">
        <v>2396.91</v>
      </c>
      <c r="K980" s="21">
        <v>2227.31</v>
      </c>
      <c r="L980" s="21">
        <v>2209.9299999999998</v>
      </c>
      <c r="M980" s="21">
        <v>2218.0300000000002</v>
      </c>
      <c r="N980" s="21">
        <v>2064.19</v>
      </c>
      <c r="O980" s="21">
        <v>2438.6799999999998</v>
      </c>
      <c r="P980" s="21">
        <v>2270.52</v>
      </c>
      <c r="Q980" s="21">
        <v>9111.16</v>
      </c>
      <c r="R980" s="20">
        <v>172.24</v>
      </c>
      <c r="S980" s="20">
        <v>157.13999999999999</v>
      </c>
      <c r="T980" s="21">
        <v>177.7</v>
      </c>
      <c r="V980" s="1">
        <v>166.2</v>
      </c>
      <c r="W980" s="1">
        <v>176.15</v>
      </c>
      <c r="X980" s="1">
        <v>178.76</v>
      </c>
      <c r="Y980" s="1">
        <v>174.24</v>
      </c>
      <c r="Z980" s="1">
        <v>173.45</v>
      </c>
      <c r="AA980" s="1">
        <v>175.4</v>
      </c>
      <c r="AB980" s="1">
        <v>177.76</v>
      </c>
      <c r="AE980" s="1">
        <v>184.72</v>
      </c>
      <c r="AF980" s="1">
        <v>177.45</v>
      </c>
      <c r="AG980" s="1">
        <v>161</v>
      </c>
      <c r="AH980" s="1">
        <v>10</v>
      </c>
      <c r="AQ980" s="1">
        <v>4370.1899999999996</v>
      </c>
      <c r="AS980" s="1">
        <v>4395.47</v>
      </c>
      <c r="AT980" s="1">
        <v>3544.67</v>
      </c>
      <c r="AW980" s="1">
        <v>4116.84</v>
      </c>
      <c r="AX980" s="1">
        <v>171.6</v>
      </c>
      <c r="AY980" s="1">
        <v>3809.41</v>
      </c>
      <c r="AZ980" s="1">
        <v>3637.63</v>
      </c>
      <c r="BA980" s="1">
        <v>171.1</v>
      </c>
      <c r="BB980" s="1">
        <v>185.02</v>
      </c>
      <c r="BC980" s="1">
        <v>185.56</v>
      </c>
      <c r="BD980" s="1">
        <v>183.22</v>
      </c>
      <c r="BE980" s="1">
        <v>179.06</v>
      </c>
      <c r="BF980" s="1">
        <v>172.41</v>
      </c>
      <c r="BG980" s="1">
        <v>186.42</v>
      </c>
      <c r="BH980" s="1">
        <v>173.05</v>
      </c>
      <c r="BI980" s="1">
        <v>180.51</v>
      </c>
      <c r="BJ980" s="1">
        <v>190.87</v>
      </c>
      <c r="BL980" s="1">
        <v>166.42</v>
      </c>
      <c r="BN980" s="1">
        <v>167.96</v>
      </c>
    </row>
    <row r="981" spans="1:66" x14ac:dyDescent="0.3">
      <c r="A981" s="2"/>
      <c r="C981" s="14" t="str">
        <f t="shared" si="16"/>
        <v>20225</v>
      </c>
      <c r="D981" s="3">
        <v>44711</v>
      </c>
      <c r="E981" s="21">
        <v>2390.79</v>
      </c>
      <c r="F981" s="21">
        <v>2406.64</v>
      </c>
      <c r="G981" s="21">
        <v>2427.86</v>
      </c>
      <c r="H981" s="21">
        <v>2262.79</v>
      </c>
      <c r="I981" s="21">
        <v>2422.65</v>
      </c>
      <c r="J981" s="21">
        <v>2377.0100000000002</v>
      </c>
      <c r="K981" s="21">
        <v>2220.64</v>
      </c>
      <c r="L981" s="21">
        <v>2289.5300000000002</v>
      </c>
      <c r="M981" s="21">
        <v>2229.16</v>
      </c>
      <c r="N981" s="21">
        <v>2071.71</v>
      </c>
      <c r="O981" s="21">
        <v>2481.86</v>
      </c>
      <c r="P981" s="21">
        <v>2260.52</v>
      </c>
      <c r="Q981" s="21">
        <v>9047.33</v>
      </c>
      <c r="R981" s="20">
        <v>172.74</v>
      </c>
      <c r="S981" s="20">
        <v>160.22</v>
      </c>
      <c r="T981" s="21">
        <v>179.14</v>
      </c>
      <c r="V981" s="1">
        <v>167.77</v>
      </c>
      <c r="W981" s="1">
        <v>180.29</v>
      </c>
      <c r="X981" s="1">
        <v>181.2</v>
      </c>
      <c r="Y981" s="1">
        <v>175.72</v>
      </c>
      <c r="Z981" s="1">
        <v>175.95</v>
      </c>
      <c r="AA981" s="1">
        <v>176.16</v>
      </c>
      <c r="AB981" s="1">
        <v>180.66</v>
      </c>
      <c r="AE981" s="1">
        <v>189.74</v>
      </c>
      <c r="AF981" s="1">
        <v>181.34</v>
      </c>
      <c r="AG981" s="1">
        <v>168.12</v>
      </c>
      <c r="AH981" s="1">
        <v>10</v>
      </c>
      <c r="AQ981" s="1">
        <v>4370.1899999999996</v>
      </c>
      <c r="AS981" s="1">
        <v>4395.47</v>
      </c>
      <c r="AT981" s="1">
        <v>3544.67</v>
      </c>
      <c r="AW981" s="1">
        <v>4008.97</v>
      </c>
      <c r="AX981" s="1">
        <v>175.39</v>
      </c>
      <c r="AY981" s="1">
        <v>3809.41</v>
      </c>
      <c r="BA981" s="1">
        <v>172.86</v>
      </c>
      <c r="BB981" s="1">
        <v>188.8</v>
      </c>
      <c r="BC981" s="1">
        <v>187.17</v>
      </c>
      <c r="BD981" s="1">
        <v>188.15</v>
      </c>
      <c r="BE981" s="1">
        <v>183.21</v>
      </c>
      <c r="BF981" s="1">
        <v>176.69</v>
      </c>
      <c r="BG981" s="1">
        <v>189.75</v>
      </c>
      <c r="BH981" s="1">
        <v>175.05</v>
      </c>
      <c r="BI981" s="1">
        <v>180.71</v>
      </c>
      <c r="BJ981" s="1">
        <v>190.85</v>
      </c>
      <c r="BL981" s="1">
        <v>170.74</v>
      </c>
      <c r="BN981" s="1">
        <v>171.02</v>
      </c>
    </row>
    <row r="982" spans="1:66" x14ac:dyDescent="0.3">
      <c r="A982" s="2"/>
      <c r="C982" s="14" t="str">
        <f t="shared" si="16"/>
        <v>20225</v>
      </c>
      <c r="D982" s="3">
        <v>44708</v>
      </c>
      <c r="E982" s="21">
        <v>2399.31</v>
      </c>
      <c r="F982" s="21">
        <v>2415.63</v>
      </c>
      <c r="G982" s="21">
        <v>2427.86</v>
      </c>
      <c r="H982" s="21">
        <v>2272.17</v>
      </c>
      <c r="I982" s="21">
        <v>2440.4699999999998</v>
      </c>
      <c r="J982" s="21">
        <v>2378.9899999999998</v>
      </c>
      <c r="K982" s="21">
        <v>2220.64</v>
      </c>
      <c r="L982" s="21">
        <v>2297.4899999999998</v>
      </c>
      <c r="M982" s="21">
        <v>2231.62</v>
      </c>
      <c r="N982" s="21">
        <v>2076.29</v>
      </c>
      <c r="O982" s="21">
        <v>2420.98</v>
      </c>
      <c r="P982" s="21">
        <v>2258.0300000000002</v>
      </c>
      <c r="Q982" s="21">
        <v>9153.52</v>
      </c>
      <c r="R982" s="20">
        <v>174.2</v>
      </c>
      <c r="S982" s="20">
        <v>160.16</v>
      </c>
      <c r="T982" s="21">
        <v>179.06</v>
      </c>
      <c r="V982" s="1">
        <v>167.31</v>
      </c>
      <c r="W982" s="1">
        <v>180.16</v>
      </c>
      <c r="X982" s="1">
        <v>181.2</v>
      </c>
      <c r="Y982" s="1">
        <v>175.86</v>
      </c>
      <c r="Z982" s="1">
        <v>175.95</v>
      </c>
      <c r="AA982" s="1">
        <v>176.33</v>
      </c>
      <c r="AB982" s="1">
        <v>180.66</v>
      </c>
      <c r="AE982" s="1">
        <v>189.65</v>
      </c>
      <c r="AF982" s="1">
        <v>181.22</v>
      </c>
      <c r="AG982" s="1">
        <v>166.08</v>
      </c>
      <c r="AH982" s="1">
        <v>10</v>
      </c>
      <c r="AQ982" s="1">
        <v>4370.1899999999996</v>
      </c>
      <c r="AS982" s="1">
        <v>4395.47</v>
      </c>
      <c r="AT982" s="1">
        <v>3738.68</v>
      </c>
      <c r="AW982" s="1">
        <v>4008.97</v>
      </c>
      <c r="AX982" s="1">
        <v>174.63</v>
      </c>
      <c r="AY982" s="1">
        <v>3809.41</v>
      </c>
      <c r="BA982" s="1">
        <v>172.86</v>
      </c>
      <c r="BB982" s="1">
        <v>188.88</v>
      </c>
      <c r="BC982" s="1">
        <v>186.9</v>
      </c>
      <c r="BD982" s="1">
        <v>187.82</v>
      </c>
      <c r="BE982" s="1">
        <v>183.63</v>
      </c>
      <c r="BF982" s="1">
        <v>177.19</v>
      </c>
      <c r="BG982" s="1">
        <v>189.63</v>
      </c>
      <c r="BH982" s="1">
        <v>175.05</v>
      </c>
      <c r="BI982" s="1">
        <v>180.71</v>
      </c>
      <c r="BJ982" s="1">
        <v>190.77</v>
      </c>
      <c r="BL982" s="1">
        <v>170.61</v>
      </c>
      <c r="BN982" s="1">
        <v>170.12</v>
      </c>
    </row>
    <row r="983" spans="1:66" x14ac:dyDescent="0.3">
      <c r="A983" s="2"/>
      <c r="C983" s="14" t="str">
        <f t="shared" si="16"/>
        <v>20225</v>
      </c>
      <c r="D983" s="3">
        <v>44707</v>
      </c>
      <c r="E983" s="21">
        <v>2390.11</v>
      </c>
      <c r="F983" s="21">
        <v>2414.73</v>
      </c>
      <c r="G983" s="21">
        <v>2428.9299999999998</v>
      </c>
      <c r="H983" s="21">
        <v>2206.5100000000002</v>
      </c>
      <c r="I983" s="21">
        <v>2440.4699999999998</v>
      </c>
      <c r="J983" s="21">
        <v>2382.9899999999998</v>
      </c>
      <c r="K983" s="21">
        <v>2169.6</v>
      </c>
      <c r="L983" s="21">
        <v>2343.8200000000002</v>
      </c>
      <c r="M983" s="21">
        <v>2225.69</v>
      </c>
      <c r="N983" s="21">
        <v>2087.5500000000002</v>
      </c>
      <c r="O983" s="21">
        <v>2491.84</v>
      </c>
      <c r="P983" s="21">
        <v>2258.0300000000002</v>
      </c>
      <c r="Q983" s="21">
        <v>9308.16</v>
      </c>
      <c r="R983" s="20">
        <v>172.6</v>
      </c>
      <c r="S983" s="20">
        <v>160.31</v>
      </c>
      <c r="T983" s="21">
        <v>177.92</v>
      </c>
      <c r="V983" s="1">
        <v>164.89</v>
      </c>
      <c r="W983" s="1">
        <v>179.06</v>
      </c>
      <c r="X983" s="1">
        <v>180.43</v>
      </c>
      <c r="Y983" s="1">
        <v>175.91</v>
      </c>
      <c r="Z983" s="1">
        <v>176.2</v>
      </c>
      <c r="AA983" s="1">
        <v>175.88</v>
      </c>
      <c r="AB983" s="1">
        <v>180.16</v>
      </c>
      <c r="AE983" s="1">
        <v>188.42</v>
      </c>
      <c r="AF983" s="1">
        <v>182.32</v>
      </c>
      <c r="AG983" s="1">
        <v>166.06</v>
      </c>
      <c r="AH983" s="1">
        <v>10</v>
      </c>
      <c r="AQ983" s="1">
        <v>4370.1899999999996</v>
      </c>
      <c r="AS983" s="1">
        <v>4395.47</v>
      </c>
      <c r="AW983" s="1">
        <v>4008.97</v>
      </c>
      <c r="AX983" s="1">
        <v>174.28</v>
      </c>
      <c r="AY983" s="1">
        <v>3809.41</v>
      </c>
      <c r="BA983" s="1">
        <v>172.1</v>
      </c>
      <c r="BB983" s="1">
        <v>189.37</v>
      </c>
      <c r="BC983" s="1">
        <v>184.9</v>
      </c>
      <c r="BD983" s="1">
        <v>186.4</v>
      </c>
      <c r="BE983" s="1">
        <v>181.16</v>
      </c>
      <c r="BF983" s="1">
        <v>176.69</v>
      </c>
      <c r="BG983" s="1">
        <v>188.77</v>
      </c>
      <c r="BH983" s="1">
        <v>172.72</v>
      </c>
      <c r="BI983" s="1">
        <v>180.71</v>
      </c>
      <c r="BJ983" s="1">
        <v>190.74</v>
      </c>
      <c r="BL983" s="1">
        <v>171.41</v>
      </c>
      <c r="BN983" s="1">
        <v>171.28</v>
      </c>
    </row>
    <row r="984" spans="1:66" x14ac:dyDescent="0.3">
      <c r="A984" s="2"/>
      <c r="C984" s="14" t="str">
        <f t="shared" si="16"/>
        <v>20225</v>
      </c>
      <c r="D984" s="3">
        <v>44706</v>
      </c>
      <c r="E984" s="21">
        <v>2401.17</v>
      </c>
      <c r="F984" s="21">
        <v>2422.98</v>
      </c>
      <c r="G984" s="21">
        <v>2471.8200000000002</v>
      </c>
      <c r="H984" s="21">
        <v>2192.3200000000002</v>
      </c>
      <c r="I984" s="21">
        <v>2503.8000000000002</v>
      </c>
      <c r="J984" s="21">
        <v>2375.33</v>
      </c>
      <c r="K984" s="21">
        <v>2217.3200000000002</v>
      </c>
      <c r="L984" s="21">
        <v>2333.88</v>
      </c>
      <c r="M984" s="21">
        <v>2208.9299999999998</v>
      </c>
      <c r="N984" s="21">
        <v>2082.14</v>
      </c>
      <c r="O984" s="21">
        <v>2426.98</v>
      </c>
      <c r="P984" s="21">
        <v>2258.0300000000002</v>
      </c>
      <c r="Q984" s="21">
        <v>9274.74</v>
      </c>
      <c r="R984" s="20">
        <v>171.6</v>
      </c>
      <c r="S984" s="20">
        <v>158.19</v>
      </c>
      <c r="T984" s="21">
        <v>177.23</v>
      </c>
      <c r="V984" s="1">
        <v>165.03</v>
      </c>
      <c r="W984" s="1">
        <v>177.83</v>
      </c>
      <c r="X984" s="1">
        <v>179.98</v>
      </c>
      <c r="Y984" s="1">
        <v>174.67</v>
      </c>
      <c r="Z984" s="1">
        <v>174.95</v>
      </c>
      <c r="AA984" s="1">
        <v>174.69</v>
      </c>
      <c r="AB984" s="1">
        <v>178.08</v>
      </c>
      <c r="AE984" s="1">
        <v>187.61</v>
      </c>
      <c r="AF984" s="1">
        <v>181.28</v>
      </c>
      <c r="AG984" s="1">
        <v>165.93</v>
      </c>
      <c r="AH984" s="1">
        <v>10</v>
      </c>
      <c r="AQ984" s="1">
        <v>4370.1899999999996</v>
      </c>
      <c r="AS984" s="1">
        <v>4395.47</v>
      </c>
      <c r="AW984" s="1">
        <v>4008.97</v>
      </c>
      <c r="AX984" s="1">
        <v>174.12</v>
      </c>
      <c r="AY984" s="1">
        <v>3809.41</v>
      </c>
      <c r="BA984" s="1">
        <v>172.85</v>
      </c>
      <c r="BB984" s="1">
        <v>188.47</v>
      </c>
      <c r="BC984" s="1">
        <v>186.72</v>
      </c>
      <c r="BD984" s="1">
        <v>186.88</v>
      </c>
      <c r="BE984" s="1">
        <v>180.82</v>
      </c>
      <c r="BF984" s="1">
        <v>175.6</v>
      </c>
      <c r="BG984" s="1">
        <v>186.24</v>
      </c>
      <c r="BH984" s="1">
        <v>172.72</v>
      </c>
      <c r="BI984" s="1">
        <v>180.71</v>
      </c>
      <c r="BJ984" s="1">
        <v>190.71</v>
      </c>
      <c r="BL984" s="1">
        <v>168.83</v>
      </c>
      <c r="BN984" s="1">
        <v>169.14</v>
      </c>
    </row>
    <row r="985" spans="1:66" x14ac:dyDescent="0.3">
      <c r="A985" s="2"/>
      <c r="C985" s="14" t="str">
        <f t="shared" si="16"/>
        <v>20225</v>
      </c>
      <c r="D985" s="3">
        <v>44705</v>
      </c>
      <c r="E985" s="21">
        <v>2398.65</v>
      </c>
      <c r="F985" s="21">
        <v>2443.6</v>
      </c>
      <c r="G985" s="21">
        <v>2462.89</v>
      </c>
      <c r="H985" s="21">
        <v>2202.3200000000002</v>
      </c>
      <c r="I985" s="21">
        <v>2466.1999999999998</v>
      </c>
      <c r="J985" s="21">
        <v>2406.1</v>
      </c>
      <c r="K985" s="21">
        <v>2228.6999999999998</v>
      </c>
      <c r="L985" s="21">
        <v>2307.9499999999998</v>
      </c>
      <c r="M985" s="21">
        <v>2218.35</v>
      </c>
      <c r="N985" s="21">
        <v>2077.52</v>
      </c>
      <c r="O985" s="21">
        <v>2437.86</v>
      </c>
      <c r="P985" s="21">
        <v>2253.87</v>
      </c>
      <c r="Q985" s="21">
        <v>9284.1200000000008</v>
      </c>
      <c r="R985" s="20">
        <v>172.6</v>
      </c>
      <c r="S985" s="20">
        <v>158.49</v>
      </c>
      <c r="T985" s="21">
        <v>178.13</v>
      </c>
      <c r="V985" s="1">
        <v>166.6</v>
      </c>
      <c r="W985" s="1">
        <v>178.24</v>
      </c>
      <c r="X985" s="1">
        <v>181.31</v>
      </c>
      <c r="Y985" s="1">
        <v>174.73</v>
      </c>
      <c r="Z985" s="1">
        <v>174.95</v>
      </c>
      <c r="AA985" s="1">
        <v>175.4</v>
      </c>
      <c r="AB985" s="1">
        <v>179.08</v>
      </c>
      <c r="AE985" s="1">
        <v>188.56</v>
      </c>
      <c r="AF985" s="1">
        <v>181.73</v>
      </c>
      <c r="AG985" s="1">
        <v>166.12</v>
      </c>
      <c r="AX985" s="1">
        <v>174.81</v>
      </c>
      <c r="BA985" s="1">
        <v>173.15</v>
      </c>
      <c r="BB985" s="1">
        <v>186.84</v>
      </c>
      <c r="BC985" s="1">
        <v>185.01</v>
      </c>
      <c r="BD985" s="1">
        <v>185.74</v>
      </c>
      <c r="BE985" s="1">
        <v>181.05</v>
      </c>
      <c r="BF985" s="1">
        <v>177.52</v>
      </c>
      <c r="BG985" s="1">
        <v>187.93</v>
      </c>
      <c r="BH985" s="1">
        <v>171.06</v>
      </c>
      <c r="BI985" s="1">
        <v>181.71</v>
      </c>
      <c r="BJ985" s="1">
        <v>193.28</v>
      </c>
      <c r="BL985" s="1">
        <v>169.86</v>
      </c>
      <c r="BN985" s="1">
        <v>169.47</v>
      </c>
    </row>
    <row r="986" spans="1:66" x14ac:dyDescent="0.3">
      <c r="A986" s="2"/>
      <c r="C986" s="14" t="str">
        <f t="shared" si="16"/>
        <v>20225</v>
      </c>
      <c r="D986" s="3">
        <v>44704</v>
      </c>
      <c r="E986" s="21">
        <v>2402.38</v>
      </c>
      <c r="F986" s="21">
        <v>2443.6</v>
      </c>
      <c r="G986" s="21">
        <v>2472.79</v>
      </c>
      <c r="H986" s="21">
        <v>2277.42</v>
      </c>
      <c r="I986" s="21">
        <v>2466.1999999999998</v>
      </c>
      <c r="J986" s="21">
        <v>2449.33</v>
      </c>
      <c r="K986" s="21">
        <v>2228.6999999999998</v>
      </c>
      <c r="L986" s="21">
        <v>2323.86</v>
      </c>
      <c r="M986" s="21">
        <v>2244.89</v>
      </c>
      <c r="N986" s="21">
        <v>2084.21</v>
      </c>
      <c r="O986" s="21">
        <v>2441.86</v>
      </c>
      <c r="P986" s="21">
        <v>2253.87</v>
      </c>
      <c r="Q986" s="21">
        <v>9532.65</v>
      </c>
      <c r="R986" s="20">
        <v>173</v>
      </c>
      <c r="S986" s="20">
        <v>157</v>
      </c>
      <c r="T986" s="21">
        <v>178.9</v>
      </c>
      <c r="V986" s="1">
        <v>168.23</v>
      </c>
      <c r="W986" s="1">
        <v>179.52</v>
      </c>
      <c r="X986" s="1">
        <v>183.85</v>
      </c>
      <c r="Y986" s="1">
        <v>176.99</v>
      </c>
      <c r="Z986" s="1">
        <v>176.5</v>
      </c>
      <c r="AA986" s="1">
        <v>176.33</v>
      </c>
      <c r="AB986" s="1">
        <v>183.85</v>
      </c>
      <c r="AE986" s="1">
        <v>190.75</v>
      </c>
      <c r="AF986" s="1">
        <v>182.02</v>
      </c>
      <c r="AG986" s="1">
        <v>167.19</v>
      </c>
      <c r="AN986" s="1">
        <v>3637.63</v>
      </c>
      <c r="AX986" s="1">
        <v>176.58</v>
      </c>
      <c r="BA986" s="1">
        <v>174.69</v>
      </c>
      <c r="BB986" s="1">
        <v>187.31</v>
      </c>
      <c r="BC986" s="1">
        <v>185.6</v>
      </c>
      <c r="BD986" s="1">
        <v>186.51</v>
      </c>
      <c r="BE986" s="1">
        <v>180.57</v>
      </c>
      <c r="BF986" s="1">
        <v>177.6</v>
      </c>
      <c r="BG986" s="1">
        <v>191.32</v>
      </c>
      <c r="BH986" s="1">
        <v>173.18</v>
      </c>
      <c r="BI986" s="1">
        <v>181.71</v>
      </c>
      <c r="BJ986" s="1">
        <v>193.27</v>
      </c>
      <c r="BL986" s="1">
        <v>170.45</v>
      </c>
      <c r="BN986" s="1">
        <v>170.06</v>
      </c>
    </row>
    <row r="987" spans="1:66" x14ac:dyDescent="0.3">
      <c r="A987" s="2"/>
      <c r="C987" s="14" t="str">
        <f t="shared" si="16"/>
        <v>20225</v>
      </c>
      <c r="D987" s="3">
        <v>44701</v>
      </c>
      <c r="E987" s="21">
        <v>2445.9299999999998</v>
      </c>
      <c r="F987" s="21">
        <v>2443.6</v>
      </c>
      <c r="G987" s="21">
        <v>2462.84</v>
      </c>
      <c r="H987" s="21">
        <v>2300.7800000000002</v>
      </c>
      <c r="I987" s="21">
        <v>2466.1999999999998</v>
      </c>
      <c r="J987" s="21">
        <v>2426.0700000000002</v>
      </c>
      <c r="K987" s="21">
        <v>2205.9499999999998</v>
      </c>
      <c r="L987" s="21">
        <v>2334.7399999999998</v>
      </c>
      <c r="M987" s="21">
        <v>2244.89</v>
      </c>
      <c r="N987" s="21">
        <v>2114.54</v>
      </c>
      <c r="O987" s="21">
        <v>2453.11</v>
      </c>
      <c r="P987" s="21">
        <v>2225.9899999999998</v>
      </c>
      <c r="Q987" s="21">
        <v>9642.5</v>
      </c>
      <c r="R987" s="20">
        <v>175.73</v>
      </c>
      <c r="S987" s="20">
        <v>162.1</v>
      </c>
      <c r="T987" s="21">
        <v>180.22</v>
      </c>
      <c r="V987" s="1">
        <v>169.23</v>
      </c>
      <c r="W987" s="1">
        <v>180.67</v>
      </c>
      <c r="X987" s="1">
        <v>184.43</v>
      </c>
      <c r="Y987" s="1">
        <v>178.4</v>
      </c>
      <c r="Z987" s="1">
        <v>178</v>
      </c>
      <c r="AA987" s="1">
        <v>178.89</v>
      </c>
      <c r="AB987" s="1">
        <v>184.35</v>
      </c>
      <c r="AE987" s="1">
        <v>192.9</v>
      </c>
      <c r="AF987" s="1">
        <v>183.21</v>
      </c>
      <c r="AG987" s="1">
        <v>167.07</v>
      </c>
      <c r="AN987" s="1">
        <v>3637.63</v>
      </c>
      <c r="AW987" s="1">
        <v>3903.96</v>
      </c>
      <c r="AX987" s="1">
        <v>176.58</v>
      </c>
      <c r="BA987" s="1">
        <v>174.22</v>
      </c>
      <c r="BB987" s="1">
        <v>191.91</v>
      </c>
      <c r="BC987" s="1">
        <v>188.1</v>
      </c>
      <c r="BD987" s="1">
        <v>189.25</v>
      </c>
      <c r="BE987" s="1">
        <v>183.96</v>
      </c>
      <c r="BF987" s="1">
        <v>178.74</v>
      </c>
      <c r="BG987" s="1">
        <v>193.11</v>
      </c>
      <c r="BH987" s="1">
        <v>174.34</v>
      </c>
      <c r="BI987" s="1">
        <v>181.71</v>
      </c>
      <c r="BJ987" s="1">
        <v>193.22</v>
      </c>
      <c r="BL987" s="1">
        <v>172.51</v>
      </c>
      <c r="BN987" s="1">
        <v>172.65</v>
      </c>
    </row>
    <row r="988" spans="1:66" x14ac:dyDescent="0.3">
      <c r="A988" s="2"/>
      <c r="C988" s="14" t="str">
        <f t="shared" si="16"/>
        <v>20225</v>
      </c>
      <c r="D988" s="3">
        <v>44700</v>
      </c>
      <c r="E988" s="21">
        <v>2427.2800000000002</v>
      </c>
      <c r="F988" s="21">
        <v>2451.85</v>
      </c>
      <c r="G988" s="21">
        <v>2472.79</v>
      </c>
      <c r="H988" s="21">
        <v>2314.58</v>
      </c>
      <c r="I988" s="21">
        <v>2476.09</v>
      </c>
      <c r="J988" s="21">
        <v>2432.3000000000002</v>
      </c>
      <c r="K988" s="21">
        <v>2205.9499999999998</v>
      </c>
      <c r="L988" s="21">
        <v>2289.89</v>
      </c>
      <c r="M988" s="21">
        <v>2244.89</v>
      </c>
      <c r="N988" s="21">
        <v>2074.84</v>
      </c>
      <c r="O988" s="21">
        <v>2465.1</v>
      </c>
      <c r="P988" s="21">
        <v>2225.9899999999998</v>
      </c>
      <c r="Q988" s="21">
        <v>9716.3700000000008</v>
      </c>
      <c r="R988" s="20">
        <v>175.73</v>
      </c>
      <c r="S988" s="20">
        <v>162.06</v>
      </c>
      <c r="T988" s="21">
        <v>180.9</v>
      </c>
      <c r="V988" s="1">
        <v>169.17</v>
      </c>
      <c r="W988" s="1">
        <v>181.36</v>
      </c>
      <c r="X988" s="1">
        <v>184.52</v>
      </c>
      <c r="Y988" s="1">
        <v>177.73</v>
      </c>
      <c r="Z988" s="1">
        <v>178</v>
      </c>
      <c r="AA988" s="1">
        <v>179.19</v>
      </c>
      <c r="AB988" s="1">
        <v>184.38</v>
      </c>
      <c r="AE988" s="1">
        <v>191.94</v>
      </c>
      <c r="AF988" s="1">
        <v>183.32</v>
      </c>
      <c r="AG988" s="1">
        <v>167.9</v>
      </c>
      <c r="AN988" s="1">
        <v>3637.63</v>
      </c>
      <c r="AT988" s="1">
        <v>3738.68</v>
      </c>
      <c r="AW988" s="1">
        <v>3903.96</v>
      </c>
      <c r="BA988" s="1">
        <v>174.95</v>
      </c>
      <c r="BB988" s="1">
        <v>190.36</v>
      </c>
      <c r="BC988" s="1">
        <v>188.42</v>
      </c>
      <c r="BD988" s="1">
        <v>189.02</v>
      </c>
      <c r="BE988" s="1">
        <v>182.98</v>
      </c>
      <c r="BF988" s="1">
        <v>179.36</v>
      </c>
      <c r="BG988" s="1">
        <v>193.2</v>
      </c>
      <c r="BH988" s="1">
        <v>175.68</v>
      </c>
      <c r="BI988" s="1">
        <v>183.24</v>
      </c>
      <c r="BJ988" s="1">
        <v>197.89</v>
      </c>
      <c r="BL988" s="1">
        <v>173.71</v>
      </c>
      <c r="BN988" s="1">
        <v>173.34</v>
      </c>
    </row>
    <row r="989" spans="1:66" x14ac:dyDescent="0.3">
      <c r="A989" s="2"/>
      <c r="C989" s="14" t="str">
        <f t="shared" si="16"/>
        <v>20225</v>
      </c>
      <c r="D989" s="3">
        <v>44699</v>
      </c>
      <c r="E989" s="21">
        <v>2442.23</v>
      </c>
      <c r="F989" s="21">
        <v>2483.11</v>
      </c>
      <c r="G989" s="21">
        <v>2489.7800000000002</v>
      </c>
      <c r="H989" s="21">
        <v>2304.65</v>
      </c>
      <c r="I989" s="21">
        <v>2491.9299999999998</v>
      </c>
      <c r="J989" s="21">
        <v>2430.94</v>
      </c>
      <c r="K989" s="21">
        <v>2183.54</v>
      </c>
      <c r="L989" s="21">
        <v>2289.89</v>
      </c>
      <c r="M989" s="21">
        <v>2229.9699999999998</v>
      </c>
      <c r="N989" s="21">
        <v>2101.67</v>
      </c>
      <c r="O989" s="21">
        <v>2463.87</v>
      </c>
      <c r="P989" s="21">
        <v>2272.44</v>
      </c>
      <c r="Q989" s="21">
        <v>9889.56</v>
      </c>
      <c r="R989" s="20">
        <v>175.48</v>
      </c>
      <c r="S989" s="20">
        <v>162.88</v>
      </c>
      <c r="T989" s="21">
        <v>181.5</v>
      </c>
      <c r="V989" s="1">
        <v>169.74</v>
      </c>
      <c r="W989" s="1">
        <v>182.52</v>
      </c>
      <c r="X989" s="1">
        <v>185.72</v>
      </c>
      <c r="Y989" s="1">
        <v>178.37</v>
      </c>
      <c r="Z989" s="1">
        <v>178</v>
      </c>
      <c r="AA989" s="1">
        <v>179</v>
      </c>
      <c r="AB989" s="1">
        <v>183.74</v>
      </c>
      <c r="AE989" s="1">
        <v>191.23</v>
      </c>
      <c r="AF989" s="1">
        <v>183.98</v>
      </c>
      <c r="AG989" s="1">
        <v>165.06</v>
      </c>
      <c r="AN989" s="1">
        <v>3637.63</v>
      </c>
      <c r="AT989" s="1">
        <v>3738.68</v>
      </c>
      <c r="AV989" s="1">
        <v>30</v>
      </c>
      <c r="AW989" s="1">
        <v>3893.17</v>
      </c>
      <c r="AX989" s="1">
        <v>175.53</v>
      </c>
      <c r="AY989" s="1">
        <v>3940.77</v>
      </c>
      <c r="BA989" s="1">
        <v>173.91</v>
      </c>
      <c r="BB989" s="1">
        <v>190.84</v>
      </c>
      <c r="BC989" s="1">
        <v>187.16</v>
      </c>
      <c r="BD989" s="1">
        <v>188.74</v>
      </c>
      <c r="BE989" s="1">
        <v>184.31</v>
      </c>
      <c r="BF989" s="1">
        <v>181.19</v>
      </c>
      <c r="BG989" s="1">
        <v>193.12</v>
      </c>
      <c r="BH989" s="1">
        <v>175.68</v>
      </c>
      <c r="BI989" s="1">
        <v>183.24</v>
      </c>
      <c r="BJ989" s="1">
        <v>197.79</v>
      </c>
      <c r="BL989" s="1">
        <v>174.21</v>
      </c>
      <c r="BN989" s="1">
        <v>173.97</v>
      </c>
    </row>
    <row r="990" spans="1:66" x14ac:dyDescent="0.3">
      <c r="A990" s="2"/>
      <c r="C990" s="14" t="str">
        <f t="shared" si="16"/>
        <v>20225</v>
      </c>
      <c r="D990" s="3">
        <v>44698</v>
      </c>
      <c r="E990" s="21">
        <v>2457.37</v>
      </c>
      <c r="F990" s="21">
        <v>2514.6</v>
      </c>
      <c r="G990" s="21">
        <v>2576.56</v>
      </c>
      <c r="H990" s="21">
        <v>2325.1799999999998</v>
      </c>
      <c r="I990" s="21">
        <v>2491.9299999999998</v>
      </c>
      <c r="J990" s="21">
        <v>2422.3200000000002</v>
      </c>
      <c r="K990" s="21">
        <v>2208.79</v>
      </c>
      <c r="L990" s="21">
        <v>2301.12</v>
      </c>
      <c r="M990" s="21">
        <v>2229.9699999999998</v>
      </c>
      <c r="N990" s="21">
        <v>2104.65</v>
      </c>
      <c r="O990" s="21">
        <v>2471.1</v>
      </c>
      <c r="P990" s="21">
        <v>2249.94</v>
      </c>
      <c r="Q990" s="21">
        <v>10030.200000000001</v>
      </c>
      <c r="R990" s="20">
        <v>175.73</v>
      </c>
      <c r="S990" s="20">
        <v>162.49</v>
      </c>
      <c r="T990" s="21">
        <v>182.52</v>
      </c>
      <c r="V990" s="1">
        <v>170.88</v>
      </c>
      <c r="W990" s="1">
        <v>182.68</v>
      </c>
      <c r="X990" s="1">
        <v>184.05</v>
      </c>
      <c r="Y990" s="1">
        <v>179.86</v>
      </c>
      <c r="Z990" s="1">
        <v>179</v>
      </c>
      <c r="AA990" s="1">
        <v>179.07</v>
      </c>
      <c r="AB990" s="1">
        <v>183.72</v>
      </c>
      <c r="AE990" s="1">
        <v>192.82</v>
      </c>
      <c r="AF990" s="1">
        <v>184.05</v>
      </c>
      <c r="AG990" s="1">
        <v>168.27</v>
      </c>
      <c r="AN990" s="1">
        <v>3637.63</v>
      </c>
      <c r="AT990" s="1">
        <v>3738.68</v>
      </c>
      <c r="AV990" s="1">
        <v>30</v>
      </c>
      <c r="AW990" s="1">
        <v>3893.17</v>
      </c>
      <c r="AX990" s="1">
        <v>175.16</v>
      </c>
      <c r="AY990" s="1">
        <v>3940.77</v>
      </c>
      <c r="BA990" s="1">
        <v>176.34</v>
      </c>
      <c r="BB990" s="1">
        <v>192.66</v>
      </c>
      <c r="BC990" s="1">
        <v>188.5</v>
      </c>
      <c r="BD990" s="1">
        <v>189.51</v>
      </c>
      <c r="BE990" s="1">
        <v>185.79</v>
      </c>
      <c r="BF990" s="1">
        <v>181.03</v>
      </c>
      <c r="BG990" s="1">
        <v>193.66</v>
      </c>
      <c r="BH990" s="1">
        <v>175.93</v>
      </c>
      <c r="BI990" s="1">
        <v>183.21</v>
      </c>
      <c r="BJ990" s="1">
        <v>197.37</v>
      </c>
      <c r="BL990" s="1">
        <v>175.01</v>
      </c>
      <c r="BN990" s="1">
        <v>174.46</v>
      </c>
    </row>
    <row r="991" spans="1:66" x14ac:dyDescent="0.3">
      <c r="A991" s="2"/>
      <c r="C991" s="14" t="str">
        <f t="shared" si="16"/>
        <v>20225</v>
      </c>
      <c r="D991" s="3">
        <v>44697</v>
      </c>
      <c r="E991" s="21">
        <v>2465.89</v>
      </c>
      <c r="F991" s="21">
        <v>2514.6</v>
      </c>
      <c r="G991" s="21">
        <v>2576.56</v>
      </c>
      <c r="H991" s="21">
        <v>2279.27</v>
      </c>
      <c r="I991" s="21">
        <v>2491.9299999999998</v>
      </c>
      <c r="J991" s="21">
        <v>2437.6999999999998</v>
      </c>
      <c r="K991" s="21">
        <v>2194.58</v>
      </c>
      <c r="L991" s="21">
        <v>2281.2399999999998</v>
      </c>
      <c r="M991" s="21">
        <v>2229.9699999999998</v>
      </c>
      <c r="N991" s="21">
        <v>2099.4899999999998</v>
      </c>
      <c r="O991" s="21">
        <v>2491.08</v>
      </c>
      <c r="P991" s="21">
        <v>2230.04</v>
      </c>
      <c r="Q991" s="21">
        <v>10081.81</v>
      </c>
      <c r="R991" s="20">
        <v>176.78</v>
      </c>
      <c r="S991" s="20">
        <v>163.72999999999999</v>
      </c>
      <c r="T991" s="21">
        <v>183.25</v>
      </c>
      <c r="V991" s="1">
        <v>171.17</v>
      </c>
      <c r="W991" s="1">
        <v>184.89</v>
      </c>
      <c r="X991" s="1">
        <v>183.88</v>
      </c>
      <c r="Y991" s="1">
        <v>180.73</v>
      </c>
      <c r="Z991" s="1">
        <v>181</v>
      </c>
      <c r="AA991" s="1">
        <v>180.39</v>
      </c>
      <c r="AB991" s="1">
        <v>183.61</v>
      </c>
      <c r="AE991" s="1">
        <v>193.44</v>
      </c>
      <c r="AF991" s="1">
        <v>186.02</v>
      </c>
      <c r="AG991" s="1">
        <v>168.3</v>
      </c>
      <c r="AT991" s="1">
        <v>3738.68</v>
      </c>
      <c r="AV991" s="1">
        <v>30</v>
      </c>
      <c r="AW991" s="1">
        <v>3893.17</v>
      </c>
      <c r="AX991" s="1">
        <v>175.84</v>
      </c>
      <c r="AY991" s="1">
        <v>3940.77</v>
      </c>
      <c r="BA991" s="1">
        <v>176.81</v>
      </c>
      <c r="BB991" s="1">
        <v>192.79</v>
      </c>
      <c r="BC991" s="1">
        <v>190.02</v>
      </c>
      <c r="BD991" s="1">
        <v>189.86</v>
      </c>
      <c r="BE991" s="1">
        <v>186.13</v>
      </c>
      <c r="BF991" s="1">
        <v>181.71</v>
      </c>
      <c r="BG991" s="1">
        <v>193.74</v>
      </c>
      <c r="BH991" s="1">
        <v>176.71</v>
      </c>
      <c r="BI991" s="1">
        <v>183.3</v>
      </c>
      <c r="BJ991" s="1">
        <v>198.42</v>
      </c>
      <c r="BL991" s="1">
        <v>175.41</v>
      </c>
      <c r="BN991" s="1">
        <v>175.03</v>
      </c>
    </row>
    <row r="992" spans="1:66" x14ac:dyDescent="0.3">
      <c r="A992" s="2"/>
      <c r="C992" s="14" t="str">
        <f t="shared" si="16"/>
        <v>20225</v>
      </c>
      <c r="D992" s="3">
        <v>44694</v>
      </c>
      <c r="E992" s="21">
        <v>2448.79</v>
      </c>
      <c r="F992" s="21">
        <v>2537.09</v>
      </c>
      <c r="G992" s="21">
        <v>2564.06</v>
      </c>
      <c r="H992" s="21">
        <v>2220.92</v>
      </c>
      <c r="I992" s="21">
        <v>2497.86</v>
      </c>
      <c r="J992" s="21">
        <v>2426.84</v>
      </c>
      <c r="K992" s="21">
        <v>2171.84</v>
      </c>
      <c r="L992" s="21">
        <v>2318.9699999999998</v>
      </c>
      <c r="M992" s="21">
        <v>2208.4499999999998</v>
      </c>
      <c r="N992" s="21">
        <v>2115.7199999999998</v>
      </c>
      <c r="O992" s="21">
        <v>2487.09</v>
      </c>
      <c r="P992" s="21">
        <v>2230.04</v>
      </c>
      <c r="Q992" s="21">
        <v>10053.77</v>
      </c>
      <c r="R992" s="20">
        <v>175.43</v>
      </c>
      <c r="S992" s="20">
        <v>165.23</v>
      </c>
      <c r="T992" s="21">
        <v>180.26</v>
      </c>
      <c r="V992" s="1">
        <v>170.02</v>
      </c>
      <c r="W992" s="1">
        <v>184.82</v>
      </c>
      <c r="X992" s="1">
        <v>183.31</v>
      </c>
      <c r="Y992" s="1">
        <v>180.71</v>
      </c>
      <c r="Z992" s="1">
        <v>181</v>
      </c>
      <c r="AA992" s="1">
        <v>177.54</v>
      </c>
      <c r="AB992" s="1">
        <v>182.94</v>
      </c>
      <c r="AE992" s="1">
        <v>193.03</v>
      </c>
      <c r="AF992" s="1">
        <v>184.84</v>
      </c>
      <c r="AG992" s="1">
        <v>165.82</v>
      </c>
      <c r="AT992" s="1">
        <v>3738.68</v>
      </c>
      <c r="AV992" s="1">
        <v>30</v>
      </c>
      <c r="AW992" s="1">
        <v>3855.4</v>
      </c>
      <c r="AX992" s="1">
        <v>173.83</v>
      </c>
      <c r="AY992" s="1">
        <v>3940.77</v>
      </c>
      <c r="BA992" s="1">
        <v>176.28</v>
      </c>
      <c r="BB992" s="1">
        <v>192.09</v>
      </c>
      <c r="BC992" s="1">
        <v>190.01</v>
      </c>
      <c r="BD992" s="1">
        <v>189.33</v>
      </c>
      <c r="BE992" s="1">
        <v>180.84</v>
      </c>
      <c r="BF992" s="1">
        <v>178.63</v>
      </c>
      <c r="BG992" s="1">
        <v>193.63</v>
      </c>
      <c r="BI992" s="1">
        <v>183.3</v>
      </c>
      <c r="BJ992" s="1">
        <v>198.42</v>
      </c>
      <c r="BL992" s="1">
        <v>175.42</v>
      </c>
      <c r="BN992" s="1">
        <v>175.03</v>
      </c>
    </row>
    <row r="993" spans="1:66" x14ac:dyDescent="0.3">
      <c r="A993" s="2"/>
      <c r="C993" s="14" t="str">
        <f t="shared" si="16"/>
        <v>20225</v>
      </c>
      <c r="D993" s="3">
        <v>44693</v>
      </c>
      <c r="E993" s="21">
        <v>2460.34</v>
      </c>
      <c r="F993" s="21">
        <v>2505.6</v>
      </c>
      <c r="G993" s="21">
        <v>2551.69</v>
      </c>
      <c r="H993" s="21">
        <v>2237.2199999999998</v>
      </c>
      <c r="I993" s="21">
        <v>2511.7199999999998</v>
      </c>
      <c r="J993" s="21">
        <v>2426.7399999999998</v>
      </c>
      <c r="K993" s="21">
        <v>2221.58</v>
      </c>
      <c r="L993" s="21">
        <v>2291.0100000000002</v>
      </c>
      <c r="M993" s="21">
        <v>2201.8200000000002</v>
      </c>
      <c r="N993" s="21">
        <v>2125.3200000000002</v>
      </c>
      <c r="O993" s="21">
        <v>2476.36</v>
      </c>
      <c r="P993" s="21">
        <v>2289.73</v>
      </c>
      <c r="Q993" s="21">
        <v>10040.35</v>
      </c>
      <c r="R993" s="20">
        <v>174.6</v>
      </c>
      <c r="S993" s="20">
        <v>164.2</v>
      </c>
      <c r="T993" s="21">
        <v>180.07</v>
      </c>
      <c r="V993" s="1">
        <v>168.36</v>
      </c>
      <c r="W993" s="1">
        <v>182.48</v>
      </c>
      <c r="X993" s="1">
        <v>184.62</v>
      </c>
      <c r="Y993" s="1">
        <v>179.11</v>
      </c>
      <c r="Z993" s="1">
        <v>180</v>
      </c>
      <c r="AA993" s="1">
        <v>176.68</v>
      </c>
      <c r="AB993" s="1">
        <v>183.72</v>
      </c>
      <c r="AE993" s="1">
        <v>192.46</v>
      </c>
      <c r="AF993" s="1">
        <v>184.8</v>
      </c>
      <c r="AG993" s="1">
        <v>165.16</v>
      </c>
      <c r="AV993" s="1">
        <v>30</v>
      </c>
      <c r="AW993" s="1">
        <v>3855.4</v>
      </c>
      <c r="AX993" s="1">
        <v>170.56</v>
      </c>
      <c r="AY993" s="1">
        <v>3940.77</v>
      </c>
      <c r="BA993" s="1">
        <v>175.87</v>
      </c>
      <c r="BB993" s="1">
        <v>192.29</v>
      </c>
      <c r="BC993" s="1">
        <v>188.38</v>
      </c>
      <c r="BD993" s="1">
        <v>188.72</v>
      </c>
      <c r="BE993" s="1">
        <v>179.96</v>
      </c>
      <c r="BF993" s="1">
        <v>177.17</v>
      </c>
      <c r="BG993" s="1">
        <v>193.55</v>
      </c>
      <c r="BI993" s="1">
        <v>182.51</v>
      </c>
      <c r="BJ993" s="1">
        <v>195.02</v>
      </c>
      <c r="BL993" s="1">
        <v>173</v>
      </c>
      <c r="BN993" s="1">
        <v>174.12</v>
      </c>
    </row>
    <row r="994" spans="1:66" x14ac:dyDescent="0.3">
      <c r="A994" s="2"/>
      <c r="C994" s="14" t="str">
        <f t="shared" si="16"/>
        <v>20225</v>
      </c>
      <c r="D994" s="3">
        <v>44692</v>
      </c>
      <c r="E994" s="21">
        <v>2448.81</v>
      </c>
      <c r="F994" s="21">
        <v>2523.6</v>
      </c>
      <c r="G994" s="21">
        <v>2551.69</v>
      </c>
      <c r="H994" s="21">
        <v>2324.8200000000002</v>
      </c>
      <c r="I994" s="21">
        <v>2511.7199999999998</v>
      </c>
      <c r="J994" s="21">
        <v>2430.7399999999998</v>
      </c>
      <c r="K994" s="21">
        <v>2221.58</v>
      </c>
      <c r="L994" s="21">
        <v>2291.0100000000002</v>
      </c>
      <c r="M994" s="21">
        <v>2243.13</v>
      </c>
      <c r="N994" s="21">
        <v>2066.7800000000002</v>
      </c>
      <c r="O994" s="21">
        <v>2497.65</v>
      </c>
      <c r="P994" s="21">
        <v>2289.73</v>
      </c>
      <c r="Q994" s="21">
        <v>10039.44</v>
      </c>
      <c r="R994" s="20">
        <v>173.6</v>
      </c>
      <c r="S994" s="20">
        <v>161.25</v>
      </c>
      <c r="T994" s="21">
        <v>179.97</v>
      </c>
      <c r="V994" s="1">
        <v>167.86</v>
      </c>
      <c r="W994" s="1">
        <v>181.29</v>
      </c>
      <c r="X994" s="1">
        <v>183.9</v>
      </c>
      <c r="Y994" s="1">
        <v>178.35</v>
      </c>
      <c r="Z994" s="1">
        <v>179</v>
      </c>
      <c r="AA994" s="1">
        <v>175.74</v>
      </c>
      <c r="AB994" s="1">
        <v>183.72</v>
      </c>
      <c r="AE994" s="1">
        <v>192.35</v>
      </c>
      <c r="AF994" s="1">
        <v>181.72</v>
      </c>
      <c r="AG994" s="1">
        <v>164.69</v>
      </c>
      <c r="AX994" s="1">
        <v>169.46</v>
      </c>
      <c r="BA994" s="1">
        <v>175.07</v>
      </c>
      <c r="BB994" s="1">
        <v>188.39</v>
      </c>
      <c r="BC994" s="1">
        <v>186.5</v>
      </c>
      <c r="BD994" s="1">
        <v>186.88</v>
      </c>
      <c r="BE994" s="1">
        <v>179.96</v>
      </c>
      <c r="BF994" s="1">
        <v>177.15</v>
      </c>
      <c r="BG994" s="1">
        <v>193.53</v>
      </c>
      <c r="BI994" s="1">
        <v>182.81</v>
      </c>
      <c r="BJ994" s="1">
        <v>194.16</v>
      </c>
      <c r="BL994" s="1">
        <v>172.54</v>
      </c>
      <c r="BN994" s="1">
        <v>172.97</v>
      </c>
    </row>
    <row r="995" spans="1:66" x14ac:dyDescent="0.3">
      <c r="A995" s="2"/>
      <c r="C995" s="14" t="str">
        <f t="shared" si="16"/>
        <v>20225</v>
      </c>
      <c r="D995" s="3">
        <v>44691</v>
      </c>
      <c r="E995" s="21">
        <v>2454.4899999999998</v>
      </c>
      <c r="F995" s="21">
        <v>2523.6</v>
      </c>
      <c r="G995" s="21">
        <v>2551.69</v>
      </c>
      <c r="H995" s="21">
        <v>2348.98</v>
      </c>
      <c r="I995" s="21">
        <v>2511.23</v>
      </c>
      <c r="J995" s="21">
        <v>2432.92</v>
      </c>
      <c r="K995" s="21">
        <v>2299.3000000000002</v>
      </c>
      <c r="L995" s="21">
        <v>2322.4699999999998</v>
      </c>
      <c r="M995" s="21">
        <v>2243.13</v>
      </c>
      <c r="N995" s="21">
        <v>2135.08</v>
      </c>
      <c r="O995" s="21">
        <v>2512.16</v>
      </c>
      <c r="P995" s="21">
        <v>2329.52</v>
      </c>
      <c r="Q995" s="21">
        <v>9966.09</v>
      </c>
      <c r="R995" s="20">
        <v>173.27</v>
      </c>
      <c r="S995" s="20">
        <v>160.83000000000001</v>
      </c>
      <c r="T995" s="21">
        <v>178.48</v>
      </c>
      <c r="V995" s="1">
        <v>167.2</v>
      </c>
      <c r="W995" s="1">
        <v>180.33</v>
      </c>
      <c r="X995" s="1">
        <v>184.44</v>
      </c>
      <c r="Y995" s="1">
        <v>177.11</v>
      </c>
      <c r="Z995" s="1">
        <v>177</v>
      </c>
      <c r="AA995" s="1">
        <v>176.34</v>
      </c>
      <c r="AB995" s="1">
        <v>183.05</v>
      </c>
      <c r="AE995" s="1">
        <v>192.33</v>
      </c>
      <c r="AF995" s="1">
        <v>181.64</v>
      </c>
      <c r="AG995" s="1">
        <v>164.41</v>
      </c>
      <c r="AS995" s="1">
        <v>4365.16</v>
      </c>
      <c r="BA995" s="1">
        <v>171.46</v>
      </c>
      <c r="BB995" s="1">
        <v>187.34</v>
      </c>
      <c r="BC995" s="1">
        <v>184.69</v>
      </c>
      <c r="BD995" s="1">
        <v>186.19</v>
      </c>
      <c r="BE995" s="1">
        <v>180.21</v>
      </c>
      <c r="BF995" s="1">
        <v>177.45</v>
      </c>
      <c r="BG995" s="1">
        <v>192.43</v>
      </c>
      <c r="BI995" s="1">
        <v>182.31</v>
      </c>
      <c r="BJ995" s="1">
        <v>194.53</v>
      </c>
      <c r="BL995" s="1">
        <v>172.54</v>
      </c>
      <c r="BN995" s="1">
        <v>171.95</v>
      </c>
    </row>
    <row r="996" spans="1:66" x14ac:dyDescent="0.3">
      <c r="A996" s="2"/>
      <c r="C996" s="14" t="str">
        <f t="shared" si="16"/>
        <v>20225</v>
      </c>
      <c r="D996" s="3">
        <v>44690</v>
      </c>
      <c r="E996" s="21">
        <v>2485.15</v>
      </c>
      <c r="F996" s="21">
        <v>2546.09</v>
      </c>
      <c r="G996" s="21">
        <v>2626.05</v>
      </c>
      <c r="H996" s="21">
        <v>2259.8200000000002</v>
      </c>
      <c r="I996" s="21">
        <v>2511.23</v>
      </c>
      <c r="J996" s="21">
        <v>2467.21</v>
      </c>
      <c r="K996" s="21">
        <v>2333.69</v>
      </c>
      <c r="L996" s="21">
        <v>2368.6799999999998</v>
      </c>
      <c r="M996" s="21">
        <v>2243.13</v>
      </c>
      <c r="N996" s="21">
        <v>2166.08</v>
      </c>
      <c r="O996" s="21">
        <v>2525.1999999999998</v>
      </c>
      <c r="P996" s="21">
        <v>2406.9699999999998</v>
      </c>
      <c r="Q996" s="21">
        <v>9940.25</v>
      </c>
      <c r="R996" s="20">
        <v>174.1</v>
      </c>
      <c r="S996" s="20">
        <v>161.08000000000001</v>
      </c>
      <c r="T996" s="21">
        <v>178.59</v>
      </c>
      <c r="V996" s="1">
        <v>167.6</v>
      </c>
      <c r="W996" s="1">
        <v>180.78</v>
      </c>
      <c r="X996" s="1">
        <v>185.02</v>
      </c>
      <c r="Y996" s="1">
        <v>176.84</v>
      </c>
      <c r="Z996" s="1">
        <v>177</v>
      </c>
      <c r="AA996" s="1">
        <v>176.67</v>
      </c>
      <c r="AB996" s="1">
        <v>184.68</v>
      </c>
      <c r="AE996" s="1">
        <v>192.19</v>
      </c>
      <c r="AF996" s="1">
        <v>182.32</v>
      </c>
      <c r="AG996" s="1">
        <v>166.97</v>
      </c>
      <c r="AS996" s="1">
        <v>4365.16</v>
      </c>
      <c r="AX996" s="1">
        <v>173.51</v>
      </c>
      <c r="BA996" s="1">
        <v>172.47</v>
      </c>
      <c r="BB996" s="1">
        <v>187.31</v>
      </c>
      <c r="BC996" s="1">
        <v>186.17</v>
      </c>
      <c r="BD996" s="1">
        <v>185.84</v>
      </c>
      <c r="BE996" s="1">
        <v>181.33</v>
      </c>
      <c r="BF996" s="1">
        <v>178.11</v>
      </c>
      <c r="BG996" s="1">
        <v>193.34</v>
      </c>
      <c r="BI996" s="1">
        <v>181.71</v>
      </c>
      <c r="BJ996" s="1">
        <v>194.52</v>
      </c>
      <c r="BL996" s="1">
        <v>171.95</v>
      </c>
      <c r="BN996" s="1">
        <v>171.35</v>
      </c>
    </row>
    <row r="997" spans="1:66" x14ac:dyDescent="0.3">
      <c r="A997" s="2"/>
      <c r="C997" s="14" t="str">
        <f t="shared" si="16"/>
        <v>20225</v>
      </c>
      <c r="D997" s="3">
        <v>44687</v>
      </c>
      <c r="E997" s="21">
        <v>2511.59</v>
      </c>
      <c r="F997" s="21">
        <v>2586.5700000000002</v>
      </c>
      <c r="G997" s="21">
        <v>2601.1799999999998</v>
      </c>
      <c r="H997" s="21">
        <v>2248.4499999999998</v>
      </c>
      <c r="I997" s="21">
        <v>2527.5500000000002</v>
      </c>
      <c r="J997" s="21">
        <v>2492.06</v>
      </c>
      <c r="K997" s="21">
        <v>2387.46</v>
      </c>
      <c r="L997" s="21">
        <v>2381.1</v>
      </c>
      <c r="M997" s="21">
        <v>2304.4499999999998</v>
      </c>
      <c r="N997" s="21">
        <v>2150.89</v>
      </c>
      <c r="O997" s="21">
        <v>2559.0100000000002</v>
      </c>
      <c r="P997" s="21">
        <v>2446.7600000000002</v>
      </c>
      <c r="Q997" s="21">
        <v>10037.06</v>
      </c>
      <c r="R997" s="20">
        <v>175.65</v>
      </c>
      <c r="S997" s="20">
        <v>163.16999999999999</v>
      </c>
      <c r="T997" s="21">
        <v>180.42</v>
      </c>
      <c r="V997" s="1">
        <v>169.31</v>
      </c>
      <c r="W997" s="1">
        <v>181.29</v>
      </c>
      <c r="X997" s="1">
        <v>185.56</v>
      </c>
      <c r="Y997" s="1">
        <v>177.73</v>
      </c>
      <c r="Z997" s="1">
        <v>178</v>
      </c>
      <c r="AA997" s="1">
        <v>177.41</v>
      </c>
      <c r="AB997" s="1">
        <v>185.56</v>
      </c>
      <c r="AE997" s="1">
        <v>193.92</v>
      </c>
      <c r="AF997" s="1">
        <v>182.22</v>
      </c>
      <c r="AG997" s="1">
        <v>167.35</v>
      </c>
      <c r="AS997" s="1">
        <v>4365.16</v>
      </c>
      <c r="AW997" s="1">
        <v>4005.03</v>
      </c>
      <c r="AX997" s="1">
        <v>173.7</v>
      </c>
      <c r="BA997" s="1">
        <v>172.94</v>
      </c>
      <c r="BB997" s="1">
        <v>189.25</v>
      </c>
      <c r="BC997" s="1">
        <v>188.42</v>
      </c>
      <c r="BD997" s="1">
        <v>187.76</v>
      </c>
      <c r="BE997" s="1">
        <v>181.71</v>
      </c>
      <c r="BF997" s="1">
        <v>179.27</v>
      </c>
      <c r="BG997" s="1">
        <v>195.29</v>
      </c>
      <c r="BI997" s="1">
        <v>182.31</v>
      </c>
      <c r="BJ997" s="1">
        <v>194.47</v>
      </c>
      <c r="BL997" s="1">
        <v>171.94</v>
      </c>
      <c r="BN997" s="1">
        <v>171.98</v>
      </c>
    </row>
    <row r="998" spans="1:66" x14ac:dyDescent="0.3">
      <c r="A998" s="2"/>
      <c r="C998" s="14" t="str">
        <f t="shared" si="16"/>
        <v>20225</v>
      </c>
      <c r="D998" s="3">
        <v>44686</v>
      </c>
      <c r="E998" s="21">
        <v>2501.12</v>
      </c>
      <c r="F998" s="21">
        <v>2575.09</v>
      </c>
      <c r="G998" s="21">
        <v>2590.5700000000002</v>
      </c>
      <c r="H998" s="21">
        <v>2247.7800000000002</v>
      </c>
      <c r="I998" s="21">
        <v>2539.4299999999998</v>
      </c>
      <c r="J998" s="21">
        <v>2566.98</v>
      </c>
      <c r="K998" s="21">
        <v>2388.59</v>
      </c>
      <c r="L998" s="21">
        <v>2389.35</v>
      </c>
      <c r="M998" s="21">
        <v>2325.83</v>
      </c>
      <c r="N998" s="21">
        <v>2174.27</v>
      </c>
      <c r="O998" s="21">
        <v>2646.86</v>
      </c>
      <c r="P998" s="21">
        <v>2447.5</v>
      </c>
      <c r="Q998" s="21">
        <v>9817.76</v>
      </c>
      <c r="R998" s="20">
        <v>175.68</v>
      </c>
      <c r="S998" s="20">
        <v>163.04</v>
      </c>
      <c r="T998" s="21">
        <v>180.51</v>
      </c>
      <c r="V998" s="1">
        <v>168.88</v>
      </c>
      <c r="W998" s="1">
        <v>182.45</v>
      </c>
      <c r="X998" s="1">
        <v>185.08</v>
      </c>
      <c r="Y998" s="1">
        <v>177.63</v>
      </c>
      <c r="Z998" s="1">
        <v>177</v>
      </c>
      <c r="AA998" s="1">
        <v>178.19</v>
      </c>
      <c r="AB998" s="1">
        <v>184.83</v>
      </c>
      <c r="AE998" s="1">
        <v>194.82</v>
      </c>
      <c r="AF998" s="1">
        <v>181.12</v>
      </c>
      <c r="AG998" s="1">
        <v>168.62</v>
      </c>
      <c r="AP998" s="1">
        <v>4101.6000000000004</v>
      </c>
      <c r="AS998" s="1">
        <v>4361.76</v>
      </c>
      <c r="AT998" s="1">
        <v>3331.9</v>
      </c>
      <c r="AW998" s="1">
        <v>4001.92</v>
      </c>
      <c r="AX998" s="1">
        <v>172.56</v>
      </c>
      <c r="BA998" s="1">
        <v>172.59</v>
      </c>
      <c r="BB998" s="1">
        <v>187.62</v>
      </c>
      <c r="BC998" s="1">
        <v>188.98</v>
      </c>
      <c r="BD998" s="1">
        <v>185.83</v>
      </c>
      <c r="BE998" s="1">
        <v>181.77</v>
      </c>
      <c r="BF998" s="1">
        <v>179.32</v>
      </c>
      <c r="BG998" s="1">
        <v>195.55</v>
      </c>
      <c r="BI998" s="1">
        <v>181.74</v>
      </c>
      <c r="BJ998" s="1">
        <v>194.6</v>
      </c>
      <c r="BL998" s="1">
        <v>173.04</v>
      </c>
      <c r="BN998" s="1">
        <v>172.57</v>
      </c>
    </row>
    <row r="999" spans="1:66" x14ac:dyDescent="0.3">
      <c r="A999" s="2"/>
      <c r="C999" s="14" t="str">
        <f t="shared" si="16"/>
        <v>20225</v>
      </c>
      <c r="D999" s="3">
        <v>44685</v>
      </c>
      <c r="E999" s="21">
        <v>2522.34</v>
      </c>
      <c r="F999" s="21">
        <v>2599.85</v>
      </c>
      <c r="G999" s="21">
        <v>2702.23</v>
      </c>
      <c r="H999" s="21">
        <v>2247.7800000000002</v>
      </c>
      <c r="I999" s="21">
        <v>2563.1999999999998</v>
      </c>
      <c r="J999" s="21">
        <v>2543.2600000000002</v>
      </c>
      <c r="K999" s="21">
        <v>2388.59</v>
      </c>
      <c r="L999" s="21">
        <v>2395.31</v>
      </c>
      <c r="M999" s="21">
        <v>2368.34</v>
      </c>
      <c r="N999" s="21">
        <v>2199.44</v>
      </c>
      <c r="O999" s="21">
        <v>2666.86</v>
      </c>
      <c r="P999" s="21">
        <v>2447.5</v>
      </c>
      <c r="Q999" s="21">
        <v>9973.14</v>
      </c>
      <c r="R999" s="20">
        <v>175.68</v>
      </c>
      <c r="S999" s="20">
        <v>163.03</v>
      </c>
      <c r="T999" s="21">
        <v>180.2</v>
      </c>
      <c r="V999" s="1">
        <v>169.18</v>
      </c>
      <c r="W999" s="1">
        <v>180.4</v>
      </c>
      <c r="X999" s="1">
        <v>186.93</v>
      </c>
      <c r="Y999" s="1">
        <v>176.4</v>
      </c>
      <c r="Z999" s="1">
        <v>177</v>
      </c>
      <c r="AA999" s="1">
        <v>176.66</v>
      </c>
      <c r="AB999" s="1">
        <v>186.71</v>
      </c>
      <c r="AE999" s="1">
        <v>194.1</v>
      </c>
      <c r="AF999" s="1">
        <v>181.64</v>
      </c>
      <c r="AG999" s="1">
        <v>169.69</v>
      </c>
      <c r="AP999" s="1">
        <v>4101.6000000000004</v>
      </c>
      <c r="AS999" s="1">
        <v>4361.76</v>
      </c>
      <c r="AT999" s="1">
        <v>3331.9</v>
      </c>
      <c r="AW999" s="1">
        <v>4001.92</v>
      </c>
      <c r="AX999" s="1">
        <v>174.28</v>
      </c>
      <c r="AY999" s="1">
        <v>4036.14</v>
      </c>
      <c r="BA999" s="1">
        <v>172.59</v>
      </c>
      <c r="BB999" s="1">
        <v>187.14</v>
      </c>
      <c r="BC999" s="1">
        <v>185.85</v>
      </c>
      <c r="BD999" s="1">
        <v>185.28</v>
      </c>
      <c r="BE999" s="1">
        <v>181.77</v>
      </c>
      <c r="BF999" s="1">
        <v>179.22</v>
      </c>
      <c r="BG999" s="1">
        <v>193.68</v>
      </c>
      <c r="BI999" s="1">
        <v>183.63</v>
      </c>
      <c r="BJ999" s="1">
        <v>196.81</v>
      </c>
      <c r="BL999" s="1">
        <v>171.55</v>
      </c>
      <c r="BN999" s="1">
        <v>170.84</v>
      </c>
    </row>
    <row r="1000" spans="1:66" x14ac:dyDescent="0.3">
      <c r="A1000" s="2"/>
      <c r="C1000" s="14" t="str">
        <f t="shared" si="16"/>
        <v>20225</v>
      </c>
      <c r="D1000" s="3">
        <v>44684</v>
      </c>
      <c r="E1000" s="21">
        <v>2549.34</v>
      </c>
      <c r="F1000" s="21">
        <v>2624.61</v>
      </c>
      <c r="G1000" s="21">
        <v>2714.61</v>
      </c>
      <c r="H1000" s="21">
        <v>2400.64</v>
      </c>
      <c r="I1000" s="21">
        <v>2600.84</v>
      </c>
      <c r="J1000" s="21">
        <v>2559.41</v>
      </c>
      <c r="K1000" s="21">
        <v>2414.5100000000002</v>
      </c>
      <c r="L1000" s="21">
        <v>2432.23</v>
      </c>
      <c r="M1000" s="21">
        <v>2394.88</v>
      </c>
      <c r="N1000" s="21">
        <v>2198.79</v>
      </c>
      <c r="O1000" s="21">
        <v>2684.36</v>
      </c>
      <c r="P1000" s="21">
        <v>2474.12</v>
      </c>
      <c r="Q1000" s="21">
        <v>9872.11</v>
      </c>
      <c r="R1000" s="20">
        <v>175.96</v>
      </c>
      <c r="S1000" s="20">
        <v>164.96</v>
      </c>
      <c r="T1000" s="21">
        <v>181.21</v>
      </c>
      <c r="V1000" s="1">
        <v>169.46</v>
      </c>
      <c r="W1000" s="1">
        <v>184.22</v>
      </c>
      <c r="X1000" s="1">
        <v>189.84</v>
      </c>
      <c r="Y1000" s="1">
        <v>179.96</v>
      </c>
      <c r="Z1000" s="1">
        <v>181</v>
      </c>
      <c r="AA1000" s="1">
        <v>178.31</v>
      </c>
      <c r="AB1000" s="1">
        <v>188.58</v>
      </c>
      <c r="AE1000" s="1">
        <v>195.23</v>
      </c>
      <c r="AF1000" s="1">
        <v>181.51</v>
      </c>
      <c r="AG1000" s="1">
        <v>169.76</v>
      </c>
      <c r="AP1000" s="1">
        <v>4101.6000000000004</v>
      </c>
      <c r="AT1000" s="1">
        <v>3331.9</v>
      </c>
      <c r="AW1000" s="1">
        <v>4001.92</v>
      </c>
      <c r="AX1000" s="1">
        <v>172.67</v>
      </c>
      <c r="AY1000" s="1">
        <v>4036.14</v>
      </c>
      <c r="BA1000" s="1">
        <v>172.72</v>
      </c>
      <c r="BB1000" s="1">
        <v>189.13</v>
      </c>
      <c r="BC1000" s="1">
        <v>188.59</v>
      </c>
      <c r="BD1000" s="1">
        <v>186.32</v>
      </c>
      <c r="BE1000" s="1">
        <v>181.89</v>
      </c>
      <c r="BF1000" s="1">
        <v>179.22</v>
      </c>
      <c r="BG1000" s="1">
        <v>194.97</v>
      </c>
      <c r="BI1000" s="1">
        <v>183.83</v>
      </c>
      <c r="BJ1000" s="1">
        <v>197.28</v>
      </c>
      <c r="BL1000" s="1">
        <v>174.66</v>
      </c>
      <c r="BN1000" s="1">
        <v>173.72</v>
      </c>
    </row>
    <row r="1001" spans="1:66" x14ac:dyDescent="0.3">
      <c r="A1001" s="2"/>
      <c r="C1001" s="14" t="str">
        <f t="shared" si="16"/>
        <v>20225</v>
      </c>
      <c r="D1001" s="3">
        <v>44683</v>
      </c>
      <c r="E1001" s="21">
        <v>2550.04</v>
      </c>
      <c r="F1001" s="21">
        <v>2684.03</v>
      </c>
      <c r="G1001" s="21">
        <v>2776.52</v>
      </c>
      <c r="H1001" s="21">
        <v>2303.9</v>
      </c>
      <c r="I1001" s="21">
        <v>2608.7600000000002</v>
      </c>
      <c r="J1001" s="21">
        <v>2579.8200000000002</v>
      </c>
      <c r="K1001" s="21">
        <v>2452.31</v>
      </c>
      <c r="L1001" s="21">
        <v>2435.16</v>
      </c>
      <c r="M1001" s="21">
        <v>2394.88</v>
      </c>
      <c r="N1001" s="21">
        <v>2197.63</v>
      </c>
      <c r="O1001" s="21">
        <v>2685.82</v>
      </c>
      <c r="P1001" s="21">
        <v>2449.7800000000002</v>
      </c>
      <c r="Q1001" s="21">
        <v>9929.08</v>
      </c>
      <c r="R1001" s="20">
        <v>176.63</v>
      </c>
      <c r="S1001" s="20">
        <v>164.53</v>
      </c>
      <c r="T1001" s="21">
        <v>181.83</v>
      </c>
      <c r="V1001" s="1">
        <v>170.16</v>
      </c>
      <c r="W1001" s="1">
        <v>183.83</v>
      </c>
      <c r="X1001" s="1">
        <v>190.62</v>
      </c>
      <c r="Y1001" s="1">
        <v>181.65</v>
      </c>
      <c r="Z1001" s="1">
        <v>181</v>
      </c>
      <c r="AA1001" s="1">
        <v>177.79</v>
      </c>
      <c r="AB1001" s="1">
        <v>190.73</v>
      </c>
      <c r="AE1001" s="1">
        <v>195.41</v>
      </c>
      <c r="AF1001" s="1">
        <v>186.03</v>
      </c>
      <c r="AG1001" s="1">
        <v>170.05</v>
      </c>
      <c r="AP1001" s="1">
        <v>4101.6000000000004</v>
      </c>
      <c r="AT1001" s="1">
        <v>3331.9</v>
      </c>
      <c r="AW1001" s="1">
        <v>4001.92</v>
      </c>
      <c r="AX1001" s="1">
        <v>173.64</v>
      </c>
      <c r="AY1001" s="1">
        <v>4036.14</v>
      </c>
      <c r="BA1001" s="1">
        <v>174.98</v>
      </c>
      <c r="BB1001" s="1">
        <v>191.49</v>
      </c>
      <c r="BC1001" s="1">
        <v>189.42</v>
      </c>
      <c r="BD1001" s="1">
        <v>187.67</v>
      </c>
      <c r="BE1001" s="1">
        <v>182.76</v>
      </c>
      <c r="BF1001" s="1">
        <v>180.51</v>
      </c>
      <c r="BG1001" s="1">
        <v>195.86</v>
      </c>
      <c r="BH1001" s="1">
        <v>177.73</v>
      </c>
      <c r="BI1001" s="1">
        <v>183.83</v>
      </c>
      <c r="BJ1001" s="1">
        <v>198.02</v>
      </c>
      <c r="BL1001" s="1">
        <v>176.03</v>
      </c>
      <c r="BN1001" s="1">
        <v>175.21</v>
      </c>
    </row>
    <row r="1002" spans="1:66" x14ac:dyDescent="0.3">
      <c r="A1002" s="2"/>
      <c r="C1002" s="14" t="str">
        <f t="shared" si="16"/>
        <v>20224</v>
      </c>
      <c r="D1002" s="3">
        <v>44680</v>
      </c>
      <c r="E1002" s="21">
        <v>2535.7600000000002</v>
      </c>
      <c r="F1002" s="21">
        <v>2685.24</v>
      </c>
      <c r="G1002" s="21">
        <v>2777.61</v>
      </c>
      <c r="H1002" s="21">
        <v>2306.94</v>
      </c>
      <c r="I1002" s="21">
        <v>2619.84</v>
      </c>
      <c r="J1002" s="21">
        <v>2556.1</v>
      </c>
      <c r="K1002" s="21">
        <v>2446.27</v>
      </c>
      <c r="L1002" s="21">
        <v>2455.77</v>
      </c>
      <c r="M1002" s="21">
        <v>2402.2199999999998</v>
      </c>
      <c r="N1002" s="21">
        <v>2225.4299999999998</v>
      </c>
      <c r="O1002" s="21">
        <v>2732.49</v>
      </c>
      <c r="P1002" s="21">
        <v>2444.27</v>
      </c>
      <c r="Q1002" s="21">
        <v>9913.2900000000009</v>
      </c>
      <c r="R1002" s="20">
        <v>177.64</v>
      </c>
      <c r="S1002" s="20">
        <v>165.6</v>
      </c>
      <c r="T1002" s="21">
        <v>184.55</v>
      </c>
      <c r="V1002" s="1">
        <v>170.57</v>
      </c>
      <c r="W1002" s="1">
        <v>183.95</v>
      </c>
      <c r="X1002" s="1">
        <v>191.63</v>
      </c>
      <c r="Y1002" s="1">
        <v>181.76</v>
      </c>
      <c r="Z1002" s="1">
        <v>182</v>
      </c>
      <c r="AA1002" s="1">
        <v>179.08</v>
      </c>
      <c r="AB1002" s="1">
        <v>191.74</v>
      </c>
      <c r="AD1002" s="1">
        <v>187.67</v>
      </c>
      <c r="AE1002" s="1">
        <v>197.15</v>
      </c>
      <c r="AF1002" s="1">
        <v>183.93</v>
      </c>
      <c r="AG1002" s="1">
        <v>171.01</v>
      </c>
      <c r="AP1002" s="1">
        <v>4101.6000000000004</v>
      </c>
      <c r="AT1002" s="1">
        <v>3532.29</v>
      </c>
      <c r="AW1002" s="1">
        <v>4011.42</v>
      </c>
      <c r="AX1002" s="1">
        <v>174.99</v>
      </c>
      <c r="AY1002" s="1">
        <v>4034.38</v>
      </c>
      <c r="BA1002" s="1">
        <v>176.01</v>
      </c>
      <c r="BB1002" s="1">
        <v>191.18</v>
      </c>
      <c r="BC1002" s="1">
        <v>188.69</v>
      </c>
      <c r="BD1002" s="1">
        <v>190.24</v>
      </c>
      <c r="BE1002" s="1">
        <v>185.48</v>
      </c>
      <c r="BF1002" s="1">
        <v>182.74</v>
      </c>
      <c r="BG1002" s="1">
        <v>197.94</v>
      </c>
      <c r="BH1002" s="1">
        <v>178.41</v>
      </c>
      <c r="BI1002" s="1">
        <v>183.85</v>
      </c>
      <c r="BJ1002" s="1">
        <v>198.04</v>
      </c>
      <c r="BL1002" s="1">
        <v>177.56</v>
      </c>
      <c r="BN1002" s="1">
        <v>176.45</v>
      </c>
    </row>
    <row r="1003" spans="1:66" x14ac:dyDescent="0.3">
      <c r="A1003" s="2"/>
      <c r="C1003" s="14" t="str">
        <f t="shared" si="16"/>
        <v>20224</v>
      </c>
      <c r="D1003" s="3">
        <v>44679</v>
      </c>
      <c r="E1003" s="21">
        <v>2575.5700000000002</v>
      </c>
      <c r="F1003" s="21">
        <v>2710.72</v>
      </c>
      <c r="G1003" s="21"/>
      <c r="H1003" s="21">
        <v>2327.4899999999998</v>
      </c>
      <c r="I1003" s="21"/>
      <c r="J1003" s="21">
        <v>2637.74</v>
      </c>
      <c r="K1003" s="21">
        <v>2407.4299999999998</v>
      </c>
      <c r="L1003" s="21">
        <v>2358.6799999999998</v>
      </c>
      <c r="M1003" s="21"/>
      <c r="N1003" s="21">
        <v>2238.77</v>
      </c>
      <c r="O1003" s="21"/>
      <c r="P1003" s="21">
        <v>2464.58</v>
      </c>
      <c r="Q1003" s="21">
        <v>10482.379999999999</v>
      </c>
      <c r="R1003" s="20">
        <v>177.64</v>
      </c>
      <c r="S1003" s="20">
        <v>168.32</v>
      </c>
      <c r="T1003" s="21">
        <v>181.57</v>
      </c>
      <c r="V1003" s="1">
        <v>170.32</v>
      </c>
      <c r="W1003" s="1">
        <v>184.35</v>
      </c>
      <c r="X1003" s="1">
        <v>191.81</v>
      </c>
      <c r="Y1003" s="1">
        <v>181.87</v>
      </c>
      <c r="Z1003" s="1">
        <v>182.33</v>
      </c>
      <c r="AA1003" s="1">
        <v>179.33</v>
      </c>
      <c r="AB1003" s="1">
        <v>191.63</v>
      </c>
      <c r="AE1003" s="1">
        <v>197.64</v>
      </c>
      <c r="AF1003" s="1">
        <v>185.74</v>
      </c>
      <c r="AG1003" s="1">
        <v>171.16</v>
      </c>
      <c r="AW1003" s="1">
        <v>4011.42</v>
      </c>
      <c r="AX1003" s="1">
        <v>178.75</v>
      </c>
      <c r="AY1003" s="1">
        <v>4034.38</v>
      </c>
      <c r="BA1003" s="1">
        <v>175.15</v>
      </c>
      <c r="BB1003" s="1">
        <v>193.56</v>
      </c>
      <c r="BC1003" s="1">
        <v>190.26</v>
      </c>
      <c r="BD1003" s="1">
        <v>190.07</v>
      </c>
      <c r="BE1003" s="1">
        <v>185.1</v>
      </c>
      <c r="BF1003" s="1">
        <v>181.98</v>
      </c>
      <c r="BG1003" s="1">
        <v>197.93</v>
      </c>
      <c r="BH1003" s="1">
        <v>179.07</v>
      </c>
      <c r="BI1003" s="1">
        <v>184.09</v>
      </c>
      <c r="BJ1003" s="1">
        <v>194.31</v>
      </c>
      <c r="BL1003" s="1">
        <v>177.57</v>
      </c>
      <c r="BN1003" s="1">
        <v>176.25</v>
      </c>
    </row>
    <row r="1004" spans="1:66" x14ac:dyDescent="0.3">
      <c r="A1004" s="2"/>
      <c r="C1004" s="14" t="str">
        <f t="shared" si="16"/>
        <v>20224</v>
      </c>
      <c r="D1004" s="3">
        <v>44678</v>
      </c>
      <c r="E1004" s="21">
        <v>2621.0700000000002</v>
      </c>
      <c r="F1004" s="21">
        <v>2685.24</v>
      </c>
      <c r="G1004" s="21">
        <v>2802.44</v>
      </c>
      <c r="H1004" s="21">
        <v>2307.9899999999998</v>
      </c>
      <c r="I1004" s="21">
        <v>2655.51</v>
      </c>
      <c r="J1004" s="21">
        <v>2639.03</v>
      </c>
      <c r="K1004" s="21">
        <v>2453.44</v>
      </c>
      <c r="L1004" s="21">
        <v>2419.5700000000002</v>
      </c>
      <c r="M1004" s="21">
        <v>2399.0500000000002</v>
      </c>
      <c r="N1004" s="21">
        <v>2274.69</v>
      </c>
      <c r="O1004" s="21">
        <v>2716.88</v>
      </c>
      <c r="P1004" s="21">
        <v>2464.1799999999998</v>
      </c>
      <c r="Q1004" s="21">
        <v>10221.540000000001</v>
      </c>
      <c r="R1004" s="20">
        <v>176.47</v>
      </c>
      <c r="S1004" s="20">
        <v>166.97</v>
      </c>
      <c r="T1004" s="21">
        <v>181.1</v>
      </c>
      <c r="V1004" s="1">
        <v>169.9</v>
      </c>
      <c r="W1004" s="1">
        <v>183.69</v>
      </c>
      <c r="X1004" s="1">
        <v>190.99</v>
      </c>
      <c r="Y1004" s="1">
        <v>182.61</v>
      </c>
      <c r="Z1004" s="1">
        <v>181.67</v>
      </c>
      <c r="AA1004" s="1">
        <v>180.49</v>
      </c>
      <c r="AB1004" s="1">
        <v>190.74</v>
      </c>
      <c r="AE1004" s="1">
        <v>197.7</v>
      </c>
      <c r="AF1004" s="1">
        <v>184.66</v>
      </c>
      <c r="AG1004" s="1">
        <v>169.73</v>
      </c>
      <c r="AW1004" s="1">
        <v>4011.42</v>
      </c>
      <c r="AX1004" s="1">
        <v>177.3</v>
      </c>
      <c r="BA1004" s="1">
        <v>174.35</v>
      </c>
      <c r="BB1004" s="1">
        <v>191.61</v>
      </c>
      <c r="BC1004" s="1">
        <v>190.68</v>
      </c>
      <c r="BD1004" s="1">
        <v>190.05</v>
      </c>
      <c r="BE1004" s="1">
        <v>184.29</v>
      </c>
      <c r="BF1004" s="1">
        <v>179.98</v>
      </c>
      <c r="BG1004" s="1">
        <v>198.22</v>
      </c>
      <c r="BH1004" s="1">
        <v>179.07</v>
      </c>
      <c r="BI1004" s="1">
        <v>180.86</v>
      </c>
      <c r="BJ1004" s="1">
        <v>194.29</v>
      </c>
      <c r="BL1004" s="1">
        <v>177.31</v>
      </c>
      <c r="BN1004" s="1">
        <v>176.05</v>
      </c>
    </row>
    <row r="1005" spans="1:66" x14ac:dyDescent="0.3">
      <c r="A1005" s="2"/>
      <c r="C1005" s="14" t="str">
        <f t="shared" si="16"/>
        <v>20224</v>
      </c>
      <c r="D1005" s="3">
        <v>44677</v>
      </c>
      <c r="E1005" s="21">
        <v>2655.18</v>
      </c>
      <c r="F1005" s="21">
        <v>2702.85</v>
      </c>
      <c r="G1005" s="21">
        <v>2802.44</v>
      </c>
      <c r="H1005" s="21">
        <v>2457.4499999999998</v>
      </c>
      <c r="I1005" s="21">
        <v>2619.84</v>
      </c>
      <c r="J1005" s="21">
        <v>2611.63</v>
      </c>
      <c r="K1005" s="21">
        <v>2431.33</v>
      </c>
      <c r="L1005" s="21">
        <v>2465.7800000000002</v>
      </c>
      <c r="M1005" s="21">
        <v>2399.0500000000002</v>
      </c>
      <c r="N1005" s="21">
        <v>2298.5700000000002</v>
      </c>
      <c r="O1005" s="21">
        <v>2673.5</v>
      </c>
      <c r="P1005" s="21">
        <v>2436.31</v>
      </c>
      <c r="Q1005" s="21">
        <v>9756.93</v>
      </c>
      <c r="R1005" s="20">
        <v>173.85</v>
      </c>
      <c r="S1005" s="20">
        <v>165.21</v>
      </c>
      <c r="T1005" s="21">
        <v>179.56</v>
      </c>
      <c r="V1005" s="1">
        <v>165.9</v>
      </c>
      <c r="W1005" s="1">
        <v>183</v>
      </c>
      <c r="X1005" s="1">
        <v>187.52</v>
      </c>
      <c r="Y1005" s="1">
        <v>180.17</v>
      </c>
      <c r="Z1005" s="1">
        <v>181</v>
      </c>
      <c r="AA1005" s="1">
        <v>176.86</v>
      </c>
      <c r="AB1005" s="1">
        <v>187.3</v>
      </c>
      <c r="AE1005" s="1">
        <v>193.02</v>
      </c>
      <c r="AF1005" s="1">
        <v>184.26</v>
      </c>
      <c r="AG1005" s="1">
        <v>169.01</v>
      </c>
      <c r="AP1005" s="1">
        <v>4252.3</v>
      </c>
      <c r="AW1005" s="1">
        <v>4011.42</v>
      </c>
      <c r="AX1005" s="1">
        <v>169.64</v>
      </c>
      <c r="BA1005" s="1">
        <v>173.19</v>
      </c>
      <c r="BB1005" s="1">
        <v>191.75</v>
      </c>
      <c r="BC1005" s="1">
        <v>189.24</v>
      </c>
      <c r="BD1005" s="1">
        <v>189.15</v>
      </c>
      <c r="BE1005" s="1">
        <v>184.13</v>
      </c>
      <c r="BF1005" s="1">
        <v>179.17</v>
      </c>
      <c r="BG1005" s="1">
        <v>194.19</v>
      </c>
      <c r="BI1005" s="1">
        <v>179.66</v>
      </c>
      <c r="BJ1005" s="1">
        <v>193.53</v>
      </c>
      <c r="BL1005" s="1">
        <v>175.72</v>
      </c>
      <c r="BN1005" s="1">
        <v>175.26</v>
      </c>
    </row>
    <row r="1006" spans="1:66" x14ac:dyDescent="0.3">
      <c r="A1006" s="2"/>
      <c r="C1006" s="14" t="str">
        <f t="shared" si="16"/>
        <v>20224</v>
      </c>
      <c r="D1006" s="3">
        <v>44676</v>
      </c>
      <c r="E1006" s="21">
        <v>2595.5700000000002</v>
      </c>
      <c r="F1006" s="21">
        <v>2625.79</v>
      </c>
      <c r="G1006" s="21">
        <v>2745.64</v>
      </c>
      <c r="H1006" s="21">
        <v>2448.92</v>
      </c>
      <c r="I1006" s="21">
        <v>2619.84</v>
      </c>
      <c r="J1006" s="21">
        <v>2609.61</v>
      </c>
      <c r="K1006" s="21">
        <v>2431.33</v>
      </c>
      <c r="L1006" s="21">
        <v>2479.0500000000002</v>
      </c>
      <c r="M1006" s="21">
        <v>2369.2600000000002</v>
      </c>
      <c r="N1006" s="21">
        <v>2306.59</v>
      </c>
      <c r="O1006" s="21">
        <v>2673.5</v>
      </c>
      <c r="P1006" s="21">
        <v>2438.31</v>
      </c>
      <c r="Q1006" s="21">
        <v>9682.61</v>
      </c>
      <c r="R1006" s="20">
        <v>171.86</v>
      </c>
      <c r="S1006" s="20">
        <v>163.86</v>
      </c>
      <c r="T1006" s="21">
        <v>177.95</v>
      </c>
      <c r="V1006" s="1">
        <v>165.33</v>
      </c>
      <c r="W1006" s="1">
        <v>178.02</v>
      </c>
      <c r="X1006" s="1">
        <v>186.27</v>
      </c>
      <c r="Y1006" s="1">
        <v>175.83</v>
      </c>
      <c r="Z1006" s="1">
        <v>176</v>
      </c>
      <c r="AA1006" s="1">
        <v>174.03</v>
      </c>
      <c r="AB1006" s="1">
        <v>185.68</v>
      </c>
      <c r="AE1006" s="1">
        <v>191.77</v>
      </c>
      <c r="AF1006" s="1">
        <v>181.3</v>
      </c>
      <c r="AG1006" s="1">
        <v>165.08</v>
      </c>
      <c r="AP1006" s="1">
        <v>4252.3</v>
      </c>
      <c r="AW1006" s="1">
        <v>4168.83</v>
      </c>
      <c r="AX1006" s="1">
        <v>170.36</v>
      </c>
      <c r="BA1006" s="1">
        <v>170.79</v>
      </c>
      <c r="BB1006" s="1">
        <v>189.62</v>
      </c>
      <c r="BC1006" s="1">
        <v>184.8</v>
      </c>
      <c r="BD1006" s="1">
        <v>185.16</v>
      </c>
      <c r="BE1006" s="1">
        <v>180.92</v>
      </c>
      <c r="BF1006" s="1">
        <v>177.66</v>
      </c>
      <c r="BG1006" s="1">
        <v>191.96</v>
      </c>
      <c r="BH1006" s="1">
        <v>173.99</v>
      </c>
      <c r="BI1006" s="1">
        <v>179.66</v>
      </c>
      <c r="BJ1006" s="1">
        <v>193.51</v>
      </c>
      <c r="BL1006" s="1">
        <v>173.93</v>
      </c>
      <c r="BN1006" s="1">
        <v>172.65</v>
      </c>
    </row>
    <row r="1007" spans="1:66" x14ac:dyDescent="0.3">
      <c r="A1007" s="2"/>
      <c r="C1007" s="14" t="str">
        <f t="shared" si="16"/>
        <v>20224</v>
      </c>
      <c r="D1007" s="3">
        <v>44673</v>
      </c>
      <c r="E1007" s="21">
        <v>2666.15</v>
      </c>
      <c r="F1007" s="21">
        <v>2635.7</v>
      </c>
      <c r="G1007" s="21">
        <v>2752.84</v>
      </c>
      <c r="H1007" s="21">
        <v>2444.9</v>
      </c>
      <c r="I1007" s="21">
        <v>2607.9499999999998</v>
      </c>
      <c r="J1007" s="21">
        <v>2628.73</v>
      </c>
      <c r="K1007" s="21">
        <v>2396.06</v>
      </c>
      <c r="L1007" s="21">
        <v>2479.3000000000002</v>
      </c>
      <c r="M1007" s="21">
        <v>2382.54</v>
      </c>
      <c r="N1007" s="21">
        <v>2316.15</v>
      </c>
      <c r="O1007" s="21">
        <v>2609.5700000000002</v>
      </c>
      <c r="P1007" s="21">
        <v>2420.33</v>
      </c>
      <c r="Q1007" s="21">
        <v>9321.36</v>
      </c>
      <c r="R1007" s="20">
        <v>169.9</v>
      </c>
      <c r="S1007" s="20">
        <v>162.02000000000001</v>
      </c>
      <c r="T1007" s="21">
        <v>176.2</v>
      </c>
      <c r="V1007" s="1">
        <v>164.41</v>
      </c>
      <c r="W1007" s="1">
        <v>177.92</v>
      </c>
      <c r="X1007" s="1">
        <v>184.07</v>
      </c>
      <c r="Y1007" s="1">
        <v>174.18</v>
      </c>
      <c r="Z1007" s="1">
        <v>176</v>
      </c>
      <c r="AA1007" s="1">
        <v>171.52</v>
      </c>
      <c r="AB1007" s="1">
        <v>183.2</v>
      </c>
      <c r="AE1007" s="1">
        <v>190.77</v>
      </c>
      <c r="AF1007" s="1">
        <v>179.04</v>
      </c>
      <c r="AG1007" s="1">
        <v>163.5</v>
      </c>
      <c r="AK1007" s="1">
        <v>50</v>
      </c>
      <c r="AP1007" s="1">
        <v>4252.3</v>
      </c>
      <c r="AS1007" s="1">
        <v>4490.42</v>
      </c>
      <c r="AW1007" s="1">
        <v>4326.25</v>
      </c>
      <c r="AX1007" s="1">
        <v>168.83</v>
      </c>
      <c r="BA1007" s="1">
        <v>169.11</v>
      </c>
      <c r="BB1007" s="1">
        <v>187.87</v>
      </c>
      <c r="BC1007" s="1">
        <v>184.24</v>
      </c>
      <c r="BD1007" s="1">
        <v>184.18</v>
      </c>
      <c r="BE1007" s="1">
        <v>177.07</v>
      </c>
      <c r="BF1007" s="1">
        <v>174.47</v>
      </c>
      <c r="BG1007" s="1">
        <v>190.16</v>
      </c>
      <c r="BH1007" s="1">
        <v>171.35</v>
      </c>
      <c r="BI1007" s="1">
        <v>177.66</v>
      </c>
      <c r="BJ1007" s="1">
        <v>188.01</v>
      </c>
      <c r="BL1007" s="1">
        <v>170.47</v>
      </c>
      <c r="BN1007" s="1">
        <v>169.28</v>
      </c>
    </row>
    <row r="1008" spans="1:66" x14ac:dyDescent="0.3">
      <c r="A1008" s="2"/>
      <c r="C1008" s="14" t="str">
        <f t="shared" si="16"/>
        <v>20224</v>
      </c>
      <c r="D1008" s="3">
        <v>44671</v>
      </c>
      <c r="E1008" s="21">
        <v>2668.15</v>
      </c>
      <c r="F1008" s="21">
        <v>2635.7</v>
      </c>
      <c r="G1008" s="21">
        <v>2741.39</v>
      </c>
      <c r="H1008" s="21">
        <v>2453.61</v>
      </c>
      <c r="I1008" s="21">
        <v>2607.9499999999998</v>
      </c>
      <c r="J1008" s="21">
        <v>2628.73</v>
      </c>
      <c r="K1008" s="21">
        <v>2406.0100000000002</v>
      </c>
      <c r="L1008" s="21">
        <v>2514.2399999999998</v>
      </c>
      <c r="M1008" s="21">
        <v>2382.54</v>
      </c>
      <c r="N1008" s="21">
        <v>2289.0100000000002</v>
      </c>
      <c r="O1008" s="21">
        <v>2616.23</v>
      </c>
      <c r="P1008" s="21">
        <v>2432.2800000000002</v>
      </c>
      <c r="Q1008" s="21">
        <v>9222.2800000000007</v>
      </c>
      <c r="R1008" s="20">
        <v>166.83</v>
      </c>
      <c r="S1008" s="20">
        <v>159.19</v>
      </c>
      <c r="T1008" s="21">
        <v>174.91</v>
      </c>
      <c r="V1008" s="1">
        <v>163.04</v>
      </c>
      <c r="W1008" s="1">
        <v>175.81</v>
      </c>
      <c r="X1008" s="1">
        <v>183.89</v>
      </c>
      <c r="Y1008" s="1">
        <v>172.43</v>
      </c>
      <c r="Z1008" s="1">
        <v>173</v>
      </c>
      <c r="AA1008" s="1">
        <v>168.81</v>
      </c>
      <c r="AB1008" s="1">
        <v>183.2</v>
      </c>
      <c r="AE1008" s="1">
        <v>188.32</v>
      </c>
      <c r="AF1008" s="1">
        <v>177.98</v>
      </c>
      <c r="AG1008" s="1">
        <v>162.75</v>
      </c>
      <c r="AK1008" s="1">
        <v>50</v>
      </c>
      <c r="AN1008" s="1">
        <v>3532.29</v>
      </c>
      <c r="AP1008" s="1">
        <v>4252.3</v>
      </c>
      <c r="AS1008" s="1">
        <v>4490.42</v>
      </c>
      <c r="AW1008" s="1">
        <v>4326.25</v>
      </c>
      <c r="AX1008" s="1">
        <v>165.67</v>
      </c>
      <c r="BA1008" s="1">
        <v>168.53</v>
      </c>
      <c r="BB1008" s="1">
        <v>184.03</v>
      </c>
      <c r="BC1008" s="1">
        <v>180.41</v>
      </c>
      <c r="BD1008" s="1">
        <v>180.85</v>
      </c>
      <c r="BE1008" s="1">
        <v>175.16</v>
      </c>
      <c r="BF1008" s="1">
        <v>170.82</v>
      </c>
      <c r="BG1008" s="1">
        <v>189.88</v>
      </c>
      <c r="BH1008" s="1">
        <v>169.69</v>
      </c>
      <c r="BI1008" s="1">
        <v>177.66</v>
      </c>
      <c r="BJ1008" s="1">
        <v>187.98</v>
      </c>
      <c r="BL1008" s="1">
        <v>167.61</v>
      </c>
      <c r="BN1008" s="1">
        <v>166.42</v>
      </c>
    </row>
    <row r="1009" spans="1:66" x14ac:dyDescent="0.3">
      <c r="A1009" s="2"/>
      <c r="C1009" s="14" t="str">
        <f t="shared" si="16"/>
        <v>20224</v>
      </c>
      <c r="D1009" s="3">
        <v>44670</v>
      </c>
      <c r="E1009" s="21">
        <v>2682.08</v>
      </c>
      <c r="F1009" s="21">
        <v>2635.7</v>
      </c>
      <c r="G1009" s="21">
        <v>2741.39</v>
      </c>
      <c r="H1009" s="21">
        <v>2440.73</v>
      </c>
      <c r="I1009" s="21">
        <v>2607.9499999999998</v>
      </c>
      <c r="J1009" s="21">
        <v>2614.36</v>
      </c>
      <c r="K1009" s="21">
        <v>2422.02</v>
      </c>
      <c r="L1009" s="21">
        <v>2553.42</v>
      </c>
      <c r="M1009" s="21">
        <v>2382.54</v>
      </c>
      <c r="N1009" s="21">
        <v>2265.6999999999998</v>
      </c>
      <c r="O1009" s="21">
        <v>2639.47</v>
      </c>
      <c r="P1009" s="21">
        <v>2471.14</v>
      </c>
      <c r="Q1009" s="21">
        <v>9251.0300000000007</v>
      </c>
      <c r="R1009" s="20">
        <v>166.66</v>
      </c>
      <c r="S1009" s="20">
        <v>159.13999999999999</v>
      </c>
      <c r="T1009" s="21">
        <v>174.24</v>
      </c>
      <c r="V1009" s="1">
        <v>161.9</v>
      </c>
      <c r="W1009" s="1">
        <v>176.73</v>
      </c>
      <c r="X1009" s="1">
        <v>184.16</v>
      </c>
      <c r="Y1009" s="1">
        <v>172.1</v>
      </c>
      <c r="Z1009" s="1">
        <v>173</v>
      </c>
      <c r="AA1009" s="1">
        <v>168.79</v>
      </c>
      <c r="AB1009" s="1">
        <v>183.23</v>
      </c>
      <c r="AE1009" s="1">
        <v>187.93</v>
      </c>
      <c r="AF1009" s="1">
        <v>176.91</v>
      </c>
      <c r="AG1009" s="1">
        <v>162.57</v>
      </c>
      <c r="AK1009" s="1">
        <v>50</v>
      </c>
      <c r="AN1009" s="1">
        <v>3532.29</v>
      </c>
      <c r="AS1009" s="1">
        <v>4490.42</v>
      </c>
      <c r="AW1009" s="1">
        <v>4326.25</v>
      </c>
      <c r="AX1009" s="1">
        <v>164.33</v>
      </c>
      <c r="BA1009" s="1">
        <v>168.56</v>
      </c>
      <c r="BB1009" s="1">
        <v>183.7</v>
      </c>
      <c r="BC1009" s="1">
        <v>180.5</v>
      </c>
      <c r="BD1009" s="1">
        <v>179.86</v>
      </c>
      <c r="BE1009" s="1">
        <v>174.38</v>
      </c>
      <c r="BF1009" s="1">
        <v>169.58</v>
      </c>
      <c r="BG1009" s="1">
        <v>187.86</v>
      </c>
      <c r="BH1009" s="1">
        <v>170.42</v>
      </c>
      <c r="BI1009" s="1">
        <v>176.66</v>
      </c>
      <c r="BJ1009" s="1">
        <v>187.97</v>
      </c>
      <c r="BL1009" s="1">
        <v>167.11</v>
      </c>
      <c r="BN1009" s="1">
        <v>166.91</v>
      </c>
    </row>
    <row r="1010" spans="1:66" x14ac:dyDescent="0.3">
      <c r="A1010" s="2"/>
      <c r="C1010" s="14" t="str">
        <f t="shared" si="16"/>
        <v>20224</v>
      </c>
      <c r="D1010" s="3">
        <v>44669</v>
      </c>
      <c r="E1010" s="21">
        <v>2678.12</v>
      </c>
      <c r="F1010" s="21">
        <v>2625.79</v>
      </c>
      <c r="G1010" s="21">
        <v>2752.84</v>
      </c>
      <c r="H1010" s="21">
        <v>2438.44</v>
      </c>
      <c r="I1010" s="21">
        <v>2607.9499999999998</v>
      </c>
      <c r="J1010" s="21">
        <v>2717.11</v>
      </c>
      <c r="K1010" s="21">
        <v>2441.96</v>
      </c>
      <c r="L1010" s="21">
        <v>2469.8200000000002</v>
      </c>
      <c r="M1010" s="21">
        <v>2382.54</v>
      </c>
      <c r="N1010" s="21">
        <v>2322.9899999999998</v>
      </c>
      <c r="O1010" s="21">
        <v>2716.88</v>
      </c>
      <c r="P1010" s="21">
        <v>2507.75</v>
      </c>
      <c r="Q1010" s="21">
        <v>9101.0300000000007</v>
      </c>
      <c r="R1010" s="20">
        <v>166.07</v>
      </c>
      <c r="S1010" s="20">
        <v>159.35</v>
      </c>
      <c r="T1010" s="21">
        <v>171.82</v>
      </c>
      <c r="V1010" s="1">
        <v>161.91</v>
      </c>
      <c r="W1010" s="1">
        <v>175.51</v>
      </c>
      <c r="X1010" s="1">
        <v>179.06</v>
      </c>
      <c r="Y1010" s="1">
        <v>172.01</v>
      </c>
      <c r="Z1010" s="1">
        <v>171</v>
      </c>
      <c r="AA1010" s="1">
        <v>167.71</v>
      </c>
      <c r="AB1010" s="1">
        <v>179.35</v>
      </c>
      <c r="AE1010" s="1">
        <v>185.04</v>
      </c>
      <c r="AF1010" s="1">
        <v>176.71</v>
      </c>
      <c r="AG1010" s="1">
        <v>162.31</v>
      </c>
      <c r="AK1010" s="1">
        <v>50</v>
      </c>
      <c r="AN1010" s="1">
        <v>3532.29</v>
      </c>
      <c r="AO1010" s="1">
        <v>7</v>
      </c>
      <c r="AP1010" s="1">
        <v>4258.7299999999996</v>
      </c>
      <c r="AS1010" s="1">
        <v>4490.42</v>
      </c>
      <c r="AT1010" s="1">
        <v>3257.04</v>
      </c>
      <c r="AX1010" s="1">
        <v>165</v>
      </c>
      <c r="BA1010" s="1">
        <v>167.68</v>
      </c>
      <c r="BB1010" s="1">
        <v>183.64</v>
      </c>
      <c r="BC1010" s="1">
        <v>178.41</v>
      </c>
      <c r="BD1010" s="1">
        <v>179.87</v>
      </c>
      <c r="BE1010" s="1">
        <v>175.5</v>
      </c>
      <c r="BF1010" s="1">
        <v>168.78</v>
      </c>
      <c r="BG1010" s="1">
        <v>185.5</v>
      </c>
      <c r="BH1010" s="1">
        <v>170.42</v>
      </c>
      <c r="BI1010" s="1">
        <v>176.27</v>
      </c>
      <c r="BJ1010" s="1">
        <v>187.95</v>
      </c>
      <c r="BL1010" s="1">
        <v>167.11</v>
      </c>
      <c r="BN1010" s="1">
        <v>166.91</v>
      </c>
    </row>
    <row r="1011" spans="1:66" x14ac:dyDescent="0.3">
      <c r="A1011" s="2"/>
      <c r="C1011" s="14" t="str">
        <f t="shared" si="16"/>
        <v>20224</v>
      </c>
      <c r="D1011" s="3">
        <v>44665</v>
      </c>
      <c r="E1011" s="21">
        <v>2678.11</v>
      </c>
      <c r="F1011" s="21">
        <v>2635.7</v>
      </c>
      <c r="G1011" s="21">
        <v>2752.84</v>
      </c>
      <c r="H1011" s="21">
        <v>2405.5300000000002</v>
      </c>
      <c r="I1011" s="21">
        <v>2617.86</v>
      </c>
      <c r="J1011" s="21">
        <v>2685.1</v>
      </c>
      <c r="K1011" s="21">
        <v>2441.3200000000002</v>
      </c>
      <c r="L1011" s="21">
        <v>2491.0100000000002</v>
      </c>
      <c r="M1011" s="21">
        <v>2342.71</v>
      </c>
      <c r="N1011" s="21">
        <v>2283.25</v>
      </c>
      <c r="O1011" s="21">
        <v>2721.88</v>
      </c>
      <c r="P1011" s="21">
        <v>2470.17</v>
      </c>
      <c r="Q1011" s="21">
        <v>9111.26</v>
      </c>
      <c r="R1011" s="20">
        <v>164.33</v>
      </c>
      <c r="S1011" s="20">
        <v>155.74</v>
      </c>
      <c r="T1011" s="21">
        <v>171.17</v>
      </c>
      <c r="V1011" s="1">
        <v>160.62</v>
      </c>
      <c r="W1011" s="1">
        <v>173.58</v>
      </c>
      <c r="X1011" s="1">
        <v>177.97</v>
      </c>
      <c r="Y1011" s="1">
        <v>170.53</v>
      </c>
      <c r="Z1011" s="1">
        <v>170.33</v>
      </c>
      <c r="AA1011" s="1">
        <v>166.29</v>
      </c>
      <c r="AB1011" s="1">
        <v>178.43</v>
      </c>
      <c r="AE1011" s="1">
        <v>183.6</v>
      </c>
      <c r="AF1011" s="1">
        <v>173.92</v>
      </c>
      <c r="AG1011" s="1">
        <v>160.94</v>
      </c>
      <c r="AN1011" s="1">
        <v>3532.29</v>
      </c>
      <c r="AO1011" s="1">
        <v>7</v>
      </c>
      <c r="AP1011" s="1">
        <v>4139.96</v>
      </c>
      <c r="AT1011" s="1">
        <v>3257.04</v>
      </c>
      <c r="AX1011" s="1">
        <v>166.33</v>
      </c>
      <c r="BA1011" s="1">
        <v>165.79</v>
      </c>
      <c r="BB1011" s="1">
        <v>180.54</v>
      </c>
      <c r="BC1011" s="1">
        <v>178.82</v>
      </c>
      <c r="BD1011" s="1">
        <v>178.39</v>
      </c>
      <c r="BE1011" s="1">
        <v>169.97</v>
      </c>
      <c r="BF1011" s="1">
        <v>167.4</v>
      </c>
      <c r="BG1011" s="1">
        <v>185.09</v>
      </c>
      <c r="BH1011" s="1">
        <v>168.09</v>
      </c>
      <c r="BI1011" s="1">
        <v>176.27</v>
      </c>
      <c r="BJ1011" s="1">
        <v>187.9</v>
      </c>
      <c r="BL1011" s="1">
        <v>165.66</v>
      </c>
      <c r="BN1011" s="1">
        <v>164.62</v>
      </c>
    </row>
    <row r="1012" spans="1:66" x14ac:dyDescent="0.3">
      <c r="A1012" s="2"/>
      <c r="C1012" s="14" t="str">
        <f t="shared" si="16"/>
        <v>20224</v>
      </c>
      <c r="D1012" s="3">
        <v>44664</v>
      </c>
      <c r="E1012" s="21">
        <v>2646.22</v>
      </c>
      <c r="F1012" s="21">
        <v>2635.7</v>
      </c>
      <c r="G1012" s="21">
        <v>2752.84</v>
      </c>
      <c r="H1012" s="21">
        <v>2378.31</v>
      </c>
      <c r="I1012" s="21">
        <v>2617.86</v>
      </c>
      <c r="J1012" s="21">
        <v>2685.69</v>
      </c>
      <c r="K1012" s="21">
        <v>2441.3200000000002</v>
      </c>
      <c r="L1012" s="21">
        <v>2473.11</v>
      </c>
      <c r="M1012" s="21">
        <v>2339.41</v>
      </c>
      <c r="N1012" s="21">
        <v>2265.64</v>
      </c>
      <c r="O1012" s="21">
        <v>2731.88</v>
      </c>
      <c r="P1012" s="21">
        <v>2470.17</v>
      </c>
      <c r="Q1012" s="21">
        <v>9074.1</v>
      </c>
      <c r="R1012" s="20">
        <v>163.33000000000001</v>
      </c>
      <c r="S1012" s="20">
        <v>155.4</v>
      </c>
      <c r="T1012" s="21">
        <v>170.6</v>
      </c>
      <c r="V1012" s="1">
        <v>160.47</v>
      </c>
      <c r="W1012" s="1">
        <v>173.44</v>
      </c>
      <c r="X1012" s="1">
        <v>177.5</v>
      </c>
      <c r="Y1012" s="1">
        <v>169.78</v>
      </c>
      <c r="Z1012" s="1">
        <v>170</v>
      </c>
      <c r="AA1012" s="1">
        <v>165.12</v>
      </c>
      <c r="AB1012" s="1">
        <v>177.43</v>
      </c>
      <c r="AE1012" s="1">
        <v>183.18</v>
      </c>
      <c r="AF1012" s="1">
        <v>171.43</v>
      </c>
      <c r="AG1012" s="1">
        <v>158.62</v>
      </c>
      <c r="AO1012" s="1">
        <v>7</v>
      </c>
      <c r="AP1012" s="1">
        <v>4139.96</v>
      </c>
      <c r="AT1012" s="1">
        <v>3659.21</v>
      </c>
      <c r="AX1012" s="1">
        <v>164.88</v>
      </c>
      <c r="BA1012" s="1">
        <v>165.74</v>
      </c>
      <c r="BB1012" s="1">
        <v>179.83</v>
      </c>
      <c r="BC1012" s="1">
        <v>177.88</v>
      </c>
      <c r="BD1012" s="1">
        <v>176.71</v>
      </c>
      <c r="BE1012" s="1">
        <v>169.48</v>
      </c>
      <c r="BF1012" s="1">
        <v>166.37</v>
      </c>
      <c r="BG1012" s="1">
        <v>184.34</v>
      </c>
      <c r="BH1012" s="1">
        <v>168.09</v>
      </c>
      <c r="BI1012" s="1">
        <v>173.67</v>
      </c>
      <c r="BJ1012" s="1">
        <v>184.66</v>
      </c>
      <c r="BL1012" s="1">
        <v>165.06</v>
      </c>
      <c r="BN1012" s="1">
        <v>164.42</v>
      </c>
    </row>
    <row r="1013" spans="1:66" x14ac:dyDescent="0.3">
      <c r="A1013" s="2"/>
      <c r="C1013" s="14" t="str">
        <f t="shared" si="16"/>
        <v>20224</v>
      </c>
      <c r="D1013" s="3">
        <v>44663</v>
      </c>
      <c r="E1013" s="21">
        <v>2652.19</v>
      </c>
      <c r="F1013" s="21">
        <v>2662.45</v>
      </c>
      <c r="G1013" s="21">
        <v>2752.84</v>
      </c>
      <c r="H1013" s="21">
        <v>2350.5100000000002</v>
      </c>
      <c r="I1013" s="21">
        <v>2659.48</v>
      </c>
      <c r="J1013" s="21">
        <v>2707.22</v>
      </c>
      <c r="K1013" s="21">
        <v>2457.91</v>
      </c>
      <c r="L1013" s="21">
        <v>2446.4</v>
      </c>
      <c r="M1013" s="21">
        <v>2379.23</v>
      </c>
      <c r="N1013" s="21">
        <v>2273.1</v>
      </c>
      <c r="O1013" s="21">
        <v>2736.88</v>
      </c>
      <c r="P1013" s="21">
        <v>2490.08</v>
      </c>
      <c r="Q1013" s="21">
        <v>8831.94</v>
      </c>
      <c r="R1013" s="20">
        <v>163.5</v>
      </c>
      <c r="S1013" s="20">
        <v>155.5</v>
      </c>
      <c r="T1013" s="21">
        <v>169.89</v>
      </c>
      <c r="V1013" s="1">
        <v>162.04</v>
      </c>
      <c r="W1013" s="1">
        <v>173.81</v>
      </c>
      <c r="X1013" s="1">
        <v>177.54</v>
      </c>
      <c r="Y1013" s="1">
        <v>170.32</v>
      </c>
      <c r="Z1013" s="1">
        <v>170.33</v>
      </c>
      <c r="AA1013" s="1">
        <v>165.33</v>
      </c>
      <c r="AB1013" s="1">
        <v>177.09</v>
      </c>
      <c r="AE1013" s="1">
        <v>184.48</v>
      </c>
      <c r="AF1013" s="1">
        <v>172.5</v>
      </c>
      <c r="AG1013" s="1">
        <v>159.91999999999999</v>
      </c>
      <c r="AO1013" s="1">
        <v>7</v>
      </c>
      <c r="AP1013" s="1">
        <v>4139.96</v>
      </c>
      <c r="AT1013" s="1">
        <v>3659.21</v>
      </c>
      <c r="AX1013" s="1">
        <v>165.8</v>
      </c>
      <c r="BA1013" s="1">
        <v>165.09</v>
      </c>
      <c r="BB1013" s="1">
        <v>180.1</v>
      </c>
      <c r="BC1013" s="1">
        <v>176.92</v>
      </c>
      <c r="BD1013" s="1">
        <v>176.05</v>
      </c>
      <c r="BE1013" s="1">
        <v>170.27</v>
      </c>
      <c r="BF1013" s="1">
        <v>166.67</v>
      </c>
      <c r="BG1013" s="1">
        <v>184.62</v>
      </c>
      <c r="BI1013" s="1">
        <v>173.67</v>
      </c>
      <c r="BJ1013" s="1">
        <v>184.65</v>
      </c>
      <c r="BK1013" s="1">
        <v>163.80000000000001</v>
      </c>
      <c r="BL1013" s="1">
        <v>164.77</v>
      </c>
      <c r="BN1013" s="1">
        <v>164.52</v>
      </c>
    </row>
    <row r="1014" spans="1:66" x14ac:dyDescent="0.3">
      <c r="A1014" s="2"/>
      <c r="C1014" s="14" t="str">
        <f t="shared" si="16"/>
        <v>20224</v>
      </c>
      <c r="D1014" s="3">
        <v>44662</v>
      </c>
      <c r="E1014" s="21">
        <v>2616.81</v>
      </c>
      <c r="F1014" s="21">
        <v>2662.45</v>
      </c>
      <c r="G1014" s="21">
        <v>2752.84</v>
      </c>
      <c r="H1014" s="21">
        <v>2354.39</v>
      </c>
      <c r="I1014" s="21">
        <v>2671.37</v>
      </c>
      <c r="J1014" s="21">
        <v>2662.26</v>
      </c>
      <c r="K1014" s="21">
        <v>2457.91</v>
      </c>
      <c r="L1014" s="21">
        <v>2535.71</v>
      </c>
      <c r="M1014" s="21">
        <v>2344.81</v>
      </c>
      <c r="N1014" s="21">
        <v>2318.4299999999998</v>
      </c>
      <c r="O1014" s="21">
        <v>2729.5</v>
      </c>
      <c r="P1014" s="21">
        <v>2490.08</v>
      </c>
      <c r="Q1014" s="21">
        <v>8777.17</v>
      </c>
      <c r="R1014" s="20">
        <v>163.66999999999999</v>
      </c>
      <c r="S1014" s="20">
        <v>156.24</v>
      </c>
      <c r="T1014" s="21">
        <v>170.46</v>
      </c>
      <c r="V1014" s="1">
        <v>162.31</v>
      </c>
      <c r="W1014" s="1">
        <v>173.6</v>
      </c>
      <c r="X1014" s="1">
        <v>177.1</v>
      </c>
      <c r="Y1014" s="1">
        <v>170.4</v>
      </c>
      <c r="Z1014" s="1">
        <v>170.7</v>
      </c>
      <c r="AA1014" s="1">
        <v>166.75</v>
      </c>
      <c r="AB1014" s="1">
        <v>177.09</v>
      </c>
      <c r="AE1014" s="1">
        <v>184.37</v>
      </c>
      <c r="AF1014" s="1">
        <v>174.14</v>
      </c>
      <c r="AG1014" s="1">
        <v>160.44999999999999</v>
      </c>
      <c r="AP1014" s="1">
        <v>3961.8</v>
      </c>
      <c r="AT1014" s="1">
        <v>3860.29</v>
      </c>
      <c r="AW1014" s="1">
        <v>4115.0200000000004</v>
      </c>
      <c r="AX1014" s="1">
        <v>165.67</v>
      </c>
      <c r="BA1014" s="1">
        <v>165.02</v>
      </c>
      <c r="BB1014" s="1">
        <v>180.83</v>
      </c>
      <c r="BC1014" s="1">
        <v>176.86</v>
      </c>
      <c r="BD1014" s="1">
        <v>178.89</v>
      </c>
      <c r="BE1014" s="1">
        <v>169.97</v>
      </c>
      <c r="BF1014" s="1">
        <v>166.93</v>
      </c>
      <c r="BG1014" s="1">
        <v>184.81</v>
      </c>
      <c r="BI1014" s="1">
        <v>173.37</v>
      </c>
      <c r="BJ1014" s="1">
        <v>184.63</v>
      </c>
      <c r="BK1014" s="1">
        <v>163.80000000000001</v>
      </c>
      <c r="BL1014" s="1">
        <v>164.77</v>
      </c>
      <c r="BN1014" s="1">
        <v>164.52</v>
      </c>
    </row>
    <row r="1015" spans="1:66" x14ac:dyDescent="0.3">
      <c r="A1015" s="2"/>
      <c r="C1015" s="14" t="str">
        <f t="shared" si="16"/>
        <v>20224</v>
      </c>
      <c r="D1015" s="3">
        <v>44659</v>
      </c>
      <c r="E1015" s="21">
        <v>2624.03</v>
      </c>
      <c r="F1015" s="21">
        <v>2663.62</v>
      </c>
      <c r="G1015" s="21">
        <v>2715.68</v>
      </c>
      <c r="H1015" s="21">
        <v>2394.11</v>
      </c>
      <c r="I1015" s="21">
        <v>2681.28</v>
      </c>
      <c r="J1015" s="21">
        <v>2631.69</v>
      </c>
      <c r="K1015" s="21">
        <v>2424.7199999999998</v>
      </c>
      <c r="L1015" s="21">
        <v>2557.94</v>
      </c>
      <c r="M1015" s="21">
        <v>2344.81</v>
      </c>
      <c r="N1015" s="21">
        <v>2318.58</v>
      </c>
      <c r="O1015" s="21">
        <v>2690.29</v>
      </c>
      <c r="P1015" s="21">
        <v>2469.19</v>
      </c>
      <c r="Q1015" s="21">
        <v>8707.74</v>
      </c>
      <c r="R1015" s="20">
        <v>164.83</v>
      </c>
      <c r="S1015" s="20">
        <v>157.96</v>
      </c>
      <c r="T1015" s="21">
        <v>173.44</v>
      </c>
      <c r="V1015" s="1">
        <v>162.68</v>
      </c>
      <c r="W1015" s="1">
        <v>173.92</v>
      </c>
      <c r="X1015" s="1">
        <v>175.27</v>
      </c>
      <c r="Y1015" s="1">
        <v>170.12</v>
      </c>
      <c r="Z1015" s="1">
        <v>170.7</v>
      </c>
      <c r="AA1015" s="1">
        <v>167.84</v>
      </c>
      <c r="AB1015" s="1">
        <v>175.43</v>
      </c>
      <c r="AE1015" s="1">
        <v>183.48</v>
      </c>
      <c r="AF1015" s="1">
        <v>175.53</v>
      </c>
      <c r="AG1015" s="1">
        <v>160.08000000000001</v>
      </c>
      <c r="AT1015" s="1">
        <v>3860.29</v>
      </c>
      <c r="AW1015" s="1">
        <v>4115.0200000000004</v>
      </c>
      <c r="BA1015" s="1">
        <v>164</v>
      </c>
      <c r="BB1015" s="1">
        <v>182.34</v>
      </c>
      <c r="BC1015" s="1">
        <v>178.86</v>
      </c>
      <c r="BD1015" s="1">
        <v>179.42</v>
      </c>
      <c r="BE1015" s="1">
        <v>173.32</v>
      </c>
      <c r="BF1015" s="1">
        <v>166.62</v>
      </c>
      <c r="BG1015" s="1">
        <v>183.04</v>
      </c>
      <c r="BI1015" s="1">
        <v>172.77</v>
      </c>
      <c r="BJ1015" s="1">
        <v>179.94</v>
      </c>
      <c r="BK1015" s="1">
        <v>163.59</v>
      </c>
      <c r="BL1015" s="1">
        <v>164.97</v>
      </c>
      <c r="BN1015" s="1">
        <v>164.43</v>
      </c>
    </row>
    <row r="1016" spans="1:66" x14ac:dyDescent="0.3">
      <c r="A1016" s="2"/>
      <c r="C1016" s="14" t="str">
        <f t="shared" si="16"/>
        <v>20224</v>
      </c>
      <c r="D1016" s="3">
        <v>44658</v>
      </c>
      <c r="E1016" s="21">
        <v>2626.88</v>
      </c>
      <c r="F1016" s="21">
        <v>2663.62</v>
      </c>
      <c r="G1016" s="21">
        <v>2691.85</v>
      </c>
      <c r="H1016" s="21">
        <v>2379.9499999999998</v>
      </c>
      <c r="I1016" s="21">
        <v>2681.28</v>
      </c>
      <c r="J1016" s="21">
        <v>2635.47</v>
      </c>
      <c r="K1016" s="21">
        <v>2435.13</v>
      </c>
      <c r="L1016" s="21">
        <v>2577.3200000000002</v>
      </c>
      <c r="M1016" s="21">
        <v>2336.84</v>
      </c>
      <c r="N1016" s="21">
        <v>2323.5300000000002</v>
      </c>
      <c r="O1016" s="21">
        <v>2688.35</v>
      </c>
      <c r="P1016" s="21">
        <v>2512.7199999999998</v>
      </c>
      <c r="Q1016" s="21">
        <v>8690.11</v>
      </c>
      <c r="R1016" s="20">
        <v>160.83000000000001</v>
      </c>
      <c r="S1016" s="20">
        <v>153.63</v>
      </c>
      <c r="T1016" s="21">
        <v>169.1</v>
      </c>
      <c r="V1016" s="1">
        <v>158.87</v>
      </c>
      <c r="W1016" s="1">
        <v>169.78</v>
      </c>
      <c r="X1016" s="1">
        <v>173.47</v>
      </c>
      <c r="Y1016" s="1">
        <v>168.32</v>
      </c>
      <c r="Z1016" s="1">
        <v>168.84</v>
      </c>
      <c r="AA1016" s="1">
        <v>164.94</v>
      </c>
      <c r="AB1016" s="1">
        <v>173.49</v>
      </c>
      <c r="AE1016" s="1">
        <v>178.08</v>
      </c>
      <c r="AF1016" s="1">
        <v>172.24</v>
      </c>
      <c r="AG1016" s="1">
        <v>161.08000000000001</v>
      </c>
      <c r="AP1016" s="1">
        <v>4092</v>
      </c>
      <c r="AT1016" s="1">
        <v>3860.29</v>
      </c>
      <c r="AW1016" s="1">
        <v>3921.51</v>
      </c>
      <c r="AZ1016" s="1">
        <v>3835.06</v>
      </c>
      <c r="BA1016" s="1">
        <v>161.41999999999999</v>
      </c>
      <c r="BB1016" s="1">
        <v>179.77</v>
      </c>
      <c r="BC1016" s="1">
        <v>175.9</v>
      </c>
      <c r="BD1016" s="1">
        <v>175.45</v>
      </c>
      <c r="BE1016" s="1">
        <v>170.27</v>
      </c>
      <c r="BF1016" s="1">
        <v>164.25</v>
      </c>
      <c r="BG1016" s="1">
        <v>178.78</v>
      </c>
      <c r="BI1016" s="1">
        <v>170.38</v>
      </c>
      <c r="BJ1016" s="1">
        <v>177.39</v>
      </c>
      <c r="BK1016" s="1">
        <v>163.94</v>
      </c>
      <c r="BL1016" s="1">
        <v>164.54</v>
      </c>
      <c r="BN1016" s="1">
        <v>164.45</v>
      </c>
    </row>
    <row r="1017" spans="1:66" x14ac:dyDescent="0.3">
      <c r="A1017" s="2"/>
      <c r="C1017" s="14" t="str">
        <f t="shared" si="16"/>
        <v>20224</v>
      </c>
      <c r="D1017" s="3">
        <v>44657</v>
      </c>
      <c r="E1017" s="21">
        <v>2611.1799999999998</v>
      </c>
      <c r="F1017" s="21">
        <v>2681.64</v>
      </c>
      <c r="G1017" s="21">
        <v>2715.68</v>
      </c>
      <c r="H1017" s="21">
        <v>2441.1999999999998</v>
      </c>
      <c r="I1017" s="21">
        <v>2693.17</v>
      </c>
      <c r="J1017" s="21">
        <v>2582.5500000000002</v>
      </c>
      <c r="K1017" s="21">
        <v>2475.0100000000002</v>
      </c>
      <c r="L1017" s="21">
        <v>2533.5500000000002</v>
      </c>
      <c r="M1017" s="21">
        <v>2368.71</v>
      </c>
      <c r="N1017" s="21">
        <v>2314.0500000000002</v>
      </c>
      <c r="O1017" s="21">
        <v>2698.35</v>
      </c>
      <c r="P1017" s="21">
        <v>2564.31</v>
      </c>
      <c r="Q1017" s="21">
        <v>8609.9</v>
      </c>
      <c r="R1017" s="20">
        <v>158.34</v>
      </c>
      <c r="S1017" s="20">
        <v>150.97</v>
      </c>
      <c r="T1017" s="21">
        <v>166.47</v>
      </c>
      <c r="V1017" s="1">
        <v>157.69999999999999</v>
      </c>
      <c r="W1017" s="1">
        <v>169.61</v>
      </c>
      <c r="X1017" s="1">
        <v>173.19</v>
      </c>
      <c r="Y1017" s="1">
        <v>166.7</v>
      </c>
      <c r="Z1017" s="1">
        <v>167</v>
      </c>
      <c r="AA1017" s="1">
        <v>162.06</v>
      </c>
      <c r="AB1017" s="1">
        <v>173.49</v>
      </c>
      <c r="AE1017" s="1">
        <v>176.64</v>
      </c>
      <c r="AF1017" s="1">
        <v>169.41</v>
      </c>
      <c r="AG1017" s="1">
        <v>158.91999999999999</v>
      </c>
      <c r="AP1017" s="1">
        <v>4092</v>
      </c>
      <c r="AW1017" s="1">
        <v>3921.51</v>
      </c>
      <c r="AX1017" s="1">
        <v>174.24</v>
      </c>
      <c r="AZ1017" s="1">
        <v>3835.06</v>
      </c>
      <c r="BA1017" s="1">
        <v>160.35</v>
      </c>
      <c r="BB1017" s="1">
        <v>176</v>
      </c>
      <c r="BC1017" s="1">
        <v>173.68</v>
      </c>
      <c r="BD1017" s="1">
        <v>173.07</v>
      </c>
      <c r="BE1017" s="1">
        <v>168.14</v>
      </c>
      <c r="BF1017" s="1">
        <v>162.68</v>
      </c>
      <c r="BG1017" s="1">
        <v>178.66</v>
      </c>
      <c r="BI1017" s="1">
        <v>169.68</v>
      </c>
      <c r="BJ1017" s="1">
        <v>174.65</v>
      </c>
      <c r="BK1017" s="1">
        <v>163.59</v>
      </c>
      <c r="BL1017" s="1">
        <v>163.38</v>
      </c>
      <c r="BN1017" s="1">
        <v>164.25</v>
      </c>
    </row>
    <row r="1018" spans="1:66" x14ac:dyDescent="0.3">
      <c r="A1018" s="2"/>
      <c r="C1018" s="14" t="str">
        <f t="shared" si="16"/>
        <v>20224</v>
      </c>
      <c r="D1018" s="3">
        <v>44656</v>
      </c>
      <c r="E1018" s="21">
        <v>2601.15</v>
      </c>
      <c r="F1018" s="21">
        <v>2695.15</v>
      </c>
      <c r="G1018" s="21">
        <v>2741.39</v>
      </c>
      <c r="H1018" s="21">
        <v>2413.6</v>
      </c>
      <c r="I1018" s="21">
        <v>2768.47</v>
      </c>
      <c r="J1018" s="21">
        <v>2644.52</v>
      </c>
      <c r="K1018" s="21">
        <v>2580.64</v>
      </c>
      <c r="L1018" s="21">
        <v>2568.34</v>
      </c>
      <c r="M1018" s="21">
        <v>2426.5</v>
      </c>
      <c r="N1018" s="21">
        <v>2302.2800000000002</v>
      </c>
      <c r="O1018" s="21">
        <v>2738.32</v>
      </c>
      <c r="P1018" s="21">
        <v>2597.4899999999998</v>
      </c>
      <c r="Q1018" s="21">
        <v>8830.09</v>
      </c>
      <c r="R1018" s="20">
        <v>159.34</v>
      </c>
      <c r="S1018" s="20">
        <v>148.63999999999999</v>
      </c>
      <c r="T1018" s="21">
        <v>164.41</v>
      </c>
      <c r="V1018" s="1">
        <v>156.68</v>
      </c>
      <c r="W1018" s="1">
        <v>168.74</v>
      </c>
      <c r="X1018" s="1">
        <v>172.28</v>
      </c>
      <c r="Y1018" s="1">
        <v>165.06</v>
      </c>
      <c r="Z1018" s="1">
        <v>166</v>
      </c>
      <c r="AA1018" s="1">
        <v>161.16999999999999</v>
      </c>
      <c r="AB1018" s="1">
        <v>172.24</v>
      </c>
      <c r="AE1018" s="1">
        <v>176.07</v>
      </c>
      <c r="AF1018" s="1">
        <v>165.59</v>
      </c>
      <c r="AG1018" s="1">
        <v>159.43</v>
      </c>
      <c r="AP1018" s="1">
        <v>4092</v>
      </c>
      <c r="AW1018" s="1">
        <v>3921.51</v>
      </c>
      <c r="AX1018" s="1">
        <v>167.73</v>
      </c>
      <c r="AZ1018" s="1">
        <v>3835.06</v>
      </c>
      <c r="BA1018" s="1">
        <v>159.91999999999999</v>
      </c>
      <c r="BB1018" s="1">
        <v>174.77</v>
      </c>
      <c r="BC1018" s="1">
        <v>170.93</v>
      </c>
      <c r="BD1018" s="1">
        <v>170.02</v>
      </c>
      <c r="BE1018" s="1">
        <v>165.57</v>
      </c>
      <c r="BF1018" s="1">
        <v>161.62</v>
      </c>
      <c r="BG1018" s="1">
        <v>177.26</v>
      </c>
      <c r="BH1018" s="1">
        <v>157.9</v>
      </c>
      <c r="BI1018" s="1">
        <v>169.68</v>
      </c>
      <c r="BJ1018" s="1">
        <v>174.64</v>
      </c>
      <c r="BK1018" s="1">
        <v>163.26</v>
      </c>
      <c r="BL1018" s="1">
        <v>162.69999999999999</v>
      </c>
      <c r="BN1018" s="1">
        <v>163.54</v>
      </c>
    </row>
    <row r="1019" spans="1:66" x14ac:dyDescent="0.3">
      <c r="A1019" s="2"/>
      <c r="C1019" s="14" t="str">
        <f t="shared" si="16"/>
        <v>20224</v>
      </c>
      <c r="D1019" s="3">
        <v>44655</v>
      </c>
      <c r="E1019" s="21">
        <v>2653.71</v>
      </c>
      <c r="F1019" s="21">
        <v>2694.16</v>
      </c>
      <c r="G1019" s="21">
        <v>2807.45</v>
      </c>
      <c r="H1019" s="21">
        <v>2410.5500000000002</v>
      </c>
      <c r="I1019" s="21">
        <v>2796.22</v>
      </c>
      <c r="J1019" s="21">
        <v>2700.2</v>
      </c>
      <c r="K1019" s="21">
        <v>2580.64</v>
      </c>
      <c r="L1019" s="21">
        <v>2561.71</v>
      </c>
      <c r="M1019" s="21">
        <v>2450.31</v>
      </c>
      <c r="N1019" s="21">
        <v>2324.54</v>
      </c>
      <c r="O1019" s="21">
        <v>2699.34</v>
      </c>
      <c r="P1019" s="21">
        <v>2597.4899999999998</v>
      </c>
      <c r="Q1019" s="21">
        <v>8749.44</v>
      </c>
      <c r="R1019" s="20">
        <v>158.68</v>
      </c>
      <c r="S1019" s="20">
        <v>146.32</v>
      </c>
      <c r="T1019" s="21">
        <v>165.24</v>
      </c>
      <c r="V1019" s="1">
        <v>156.68</v>
      </c>
      <c r="W1019" s="1">
        <v>167.87</v>
      </c>
      <c r="X1019" s="1">
        <v>175.82</v>
      </c>
      <c r="Y1019" s="1">
        <v>166.05</v>
      </c>
      <c r="Z1019" s="1">
        <v>165</v>
      </c>
      <c r="AA1019" s="1">
        <v>160.85</v>
      </c>
      <c r="AB1019" s="1">
        <v>174.5</v>
      </c>
      <c r="AE1019" s="1">
        <v>179.25</v>
      </c>
      <c r="AF1019" s="1">
        <v>162.75</v>
      </c>
      <c r="AG1019" s="1">
        <v>159.46</v>
      </c>
      <c r="AP1019" s="1">
        <v>4092</v>
      </c>
      <c r="AT1019" s="1">
        <v>3877.04</v>
      </c>
      <c r="AW1019" s="1">
        <v>3935.98</v>
      </c>
      <c r="AX1019" s="1">
        <v>167.18</v>
      </c>
      <c r="AY1019" s="1">
        <v>4198.38</v>
      </c>
      <c r="AZ1019" s="1">
        <v>3835.06</v>
      </c>
      <c r="BA1019" s="1">
        <v>158.09</v>
      </c>
      <c r="BB1019" s="1">
        <v>174.39</v>
      </c>
      <c r="BC1019" s="1">
        <v>169.28</v>
      </c>
      <c r="BD1019" s="1">
        <v>168.55</v>
      </c>
      <c r="BE1019" s="1">
        <v>161.58000000000001</v>
      </c>
      <c r="BF1019" s="1">
        <v>160.96</v>
      </c>
      <c r="BG1019" s="1">
        <v>177.67</v>
      </c>
      <c r="BH1019" s="1">
        <v>158.04</v>
      </c>
      <c r="BI1019" s="1">
        <v>169.68</v>
      </c>
      <c r="BJ1019" s="1">
        <v>174.63</v>
      </c>
      <c r="BK1019" s="1">
        <v>162.59</v>
      </c>
      <c r="BL1019" s="1">
        <v>162.88999999999999</v>
      </c>
      <c r="BN1019" s="1">
        <v>162.94</v>
      </c>
    </row>
    <row r="1020" spans="1:66" x14ac:dyDescent="0.3">
      <c r="A1020" s="2"/>
      <c r="C1020" s="14" t="str">
        <f t="shared" si="16"/>
        <v>20224</v>
      </c>
      <c r="D1020" s="3">
        <v>44652</v>
      </c>
      <c r="E1020" s="21">
        <v>2726.11</v>
      </c>
      <c r="F1020" s="21">
        <v>2811.57</v>
      </c>
      <c r="G1020" s="21">
        <v>2938.85</v>
      </c>
      <c r="H1020" s="21">
        <v>2478.85</v>
      </c>
      <c r="I1020" s="21">
        <v>2790.27</v>
      </c>
      <c r="J1020" s="21">
        <v>2777.02</v>
      </c>
      <c r="K1020" s="21">
        <v>2690.37</v>
      </c>
      <c r="L1020" s="21">
        <v>2574.39</v>
      </c>
      <c r="M1020" s="21">
        <v>2523.33</v>
      </c>
      <c r="N1020" s="21">
        <v>2405.6</v>
      </c>
      <c r="O1020" s="21">
        <v>2712.68</v>
      </c>
      <c r="P1020" s="21">
        <v>2663.85</v>
      </c>
      <c r="Q1020" s="21">
        <v>8493.42</v>
      </c>
      <c r="R1020" s="20">
        <v>160.01</v>
      </c>
      <c r="S1020" s="20">
        <v>155.38999999999999</v>
      </c>
      <c r="T1020" s="21">
        <v>170.07</v>
      </c>
      <c r="V1020" s="1">
        <v>158.68</v>
      </c>
      <c r="W1020" s="1">
        <v>173.49</v>
      </c>
      <c r="X1020" s="1">
        <v>181.03</v>
      </c>
      <c r="Y1020" s="1">
        <v>172.87</v>
      </c>
      <c r="Z1020" s="1">
        <v>171</v>
      </c>
      <c r="AA1020" s="1">
        <v>162.27000000000001</v>
      </c>
      <c r="AB1020" s="1">
        <v>180.93</v>
      </c>
      <c r="AE1020" s="1">
        <v>184.09</v>
      </c>
      <c r="AF1020" s="1">
        <v>171.52</v>
      </c>
      <c r="AG1020" s="1">
        <v>162.22</v>
      </c>
      <c r="AK1020" s="1">
        <v>0</v>
      </c>
      <c r="AP1020" s="1">
        <v>4092</v>
      </c>
      <c r="AS1020" s="1">
        <v>3720.51</v>
      </c>
      <c r="AT1020" s="1">
        <v>3877.04</v>
      </c>
      <c r="AW1020" s="1">
        <v>3954.48</v>
      </c>
      <c r="AX1020" s="1">
        <v>165.53</v>
      </c>
      <c r="AY1020" s="1">
        <v>4198.38</v>
      </c>
      <c r="AZ1020" s="1">
        <v>3835.06</v>
      </c>
      <c r="BA1020" s="1">
        <v>157</v>
      </c>
      <c r="BB1020" s="1">
        <v>178.33</v>
      </c>
      <c r="BC1020" s="1">
        <v>174.13</v>
      </c>
      <c r="BD1020" s="1">
        <v>181.82</v>
      </c>
      <c r="BE1020" s="1">
        <v>164.33</v>
      </c>
      <c r="BF1020" s="1">
        <v>164.68</v>
      </c>
      <c r="BG1020" s="1">
        <v>185.12</v>
      </c>
      <c r="BH1020" s="1">
        <v>160.47</v>
      </c>
      <c r="BI1020" s="1">
        <v>179.26</v>
      </c>
      <c r="BJ1020" s="1">
        <v>186.39</v>
      </c>
      <c r="BK1020" s="1">
        <v>166.57</v>
      </c>
      <c r="BL1020" s="1">
        <v>165.62</v>
      </c>
      <c r="BN1020" s="1">
        <v>166.63</v>
      </c>
    </row>
    <row r="1021" spans="1:66" x14ac:dyDescent="0.3">
      <c r="A1021" s="2"/>
      <c r="C1021" s="14" t="str">
        <f t="shared" si="16"/>
        <v>20223</v>
      </c>
      <c r="D1021" s="3">
        <v>44651</v>
      </c>
      <c r="E1021" s="21">
        <v>2818.36</v>
      </c>
      <c r="F1021" s="21">
        <v>2890.81</v>
      </c>
      <c r="G1021" s="21">
        <v>2961.37</v>
      </c>
      <c r="H1021" s="21">
        <v>2504.4299999999998</v>
      </c>
      <c r="I1021" s="21">
        <v>2795.77</v>
      </c>
      <c r="J1021" s="21">
        <v>2755.62</v>
      </c>
      <c r="K1021" s="21">
        <v>2714.31</v>
      </c>
      <c r="L1021" s="21">
        <v>2638.72</v>
      </c>
      <c r="M1021" s="21">
        <v>2521.92</v>
      </c>
      <c r="N1021" s="21">
        <v>2457.5</v>
      </c>
      <c r="O1021" s="21">
        <v>2705.41</v>
      </c>
      <c r="P1021" s="21">
        <v>2710.14</v>
      </c>
      <c r="Q1021" s="21">
        <v>8508.5</v>
      </c>
      <c r="R1021" s="20">
        <v>167.05</v>
      </c>
      <c r="S1021" s="20">
        <v>158.57</v>
      </c>
      <c r="T1021" s="21">
        <v>174.9</v>
      </c>
      <c r="V1021" s="1">
        <v>163.43</v>
      </c>
      <c r="W1021" s="1">
        <v>178.27</v>
      </c>
      <c r="X1021" s="1">
        <v>183.34</v>
      </c>
      <c r="Y1021" s="1">
        <v>175.72</v>
      </c>
      <c r="Z1021" s="1">
        <v>176</v>
      </c>
      <c r="AA1021" s="1">
        <v>167.96</v>
      </c>
      <c r="AB1021" s="1">
        <v>182.62</v>
      </c>
      <c r="AE1021" s="1">
        <v>187.25</v>
      </c>
      <c r="AF1021" s="1">
        <v>175.07</v>
      </c>
      <c r="AG1021" s="1">
        <v>163.85</v>
      </c>
      <c r="AK1021" s="1">
        <v>0</v>
      </c>
      <c r="AP1021" s="1">
        <v>4030.2</v>
      </c>
      <c r="AS1021" s="1">
        <v>3723.77</v>
      </c>
      <c r="AT1021" s="1">
        <v>3718.01</v>
      </c>
      <c r="AW1021" s="1">
        <v>3994.98</v>
      </c>
      <c r="AX1021" s="1">
        <v>168.44</v>
      </c>
      <c r="AY1021" s="1">
        <v>4202.05</v>
      </c>
      <c r="BA1021" s="1">
        <v>171.13</v>
      </c>
      <c r="BB1021" s="1">
        <v>183</v>
      </c>
      <c r="BC1021" s="1">
        <v>180.39</v>
      </c>
      <c r="BD1021" s="1">
        <v>180.94</v>
      </c>
      <c r="BE1021" s="1">
        <v>173.92</v>
      </c>
      <c r="BF1021" s="1">
        <v>175.24</v>
      </c>
      <c r="BG1021" s="1">
        <v>188.06</v>
      </c>
      <c r="BH1021" s="1">
        <v>167.74</v>
      </c>
      <c r="BI1021" s="1">
        <v>181.62</v>
      </c>
      <c r="BJ1021" s="1">
        <v>189.76</v>
      </c>
      <c r="BK1021" s="1">
        <v>169.79</v>
      </c>
      <c r="BL1021" s="1">
        <v>170.61</v>
      </c>
      <c r="BN1021" s="1">
        <v>170.12</v>
      </c>
    </row>
    <row r="1022" spans="1:66" x14ac:dyDescent="0.3">
      <c r="A1022" s="2"/>
      <c r="C1022" s="14" t="str">
        <f t="shared" si="16"/>
        <v>20223</v>
      </c>
      <c r="D1022" s="3">
        <v>44650</v>
      </c>
      <c r="E1022" s="21">
        <v>2794.28</v>
      </c>
      <c r="F1022" s="21">
        <v>2929.51</v>
      </c>
      <c r="G1022" s="21">
        <v>2953.51</v>
      </c>
      <c r="H1022" s="21">
        <v>2547.56</v>
      </c>
      <c r="I1022" s="21">
        <v>2787.85</v>
      </c>
      <c r="J1022" s="21">
        <v>2777.86</v>
      </c>
      <c r="K1022" s="21">
        <v>2714.31</v>
      </c>
      <c r="L1022" s="21">
        <v>2662.58</v>
      </c>
      <c r="M1022" s="21"/>
      <c r="N1022" s="21">
        <v>2453.4299999999998</v>
      </c>
      <c r="O1022" s="21">
        <v>2886.76</v>
      </c>
      <c r="P1022" s="21">
        <v>2767.04</v>
      </c>
      <c r="Q1022" s="21">
        <v>8710.34</v>
      </c>
      <c r="R1022" s="20">
        <v>168.27</v>
      </c>
      <c r="S1022" s="20">
        <v>158.72999999999999</v>
      </c>
      <c r="T1022" s="21">
        <v>175.62</v>
      </c>
      <c r="V1022" s="1">
        <v>163.75</v>
      </c>
      <c r="W1022" s="1">
        <v>177.83</v>
      </c>
      <c r="X1022" s="1">
        <v>183.38</v>
      </c>
      <c r="Y1022" s="1">
        <v>174.91</v>
      </c>
      <c r="Z1022" s="1">
        <v>176</v>
      </c>
      <c r="AA1022" s="1">
        <v>170.75</v>
      </c>
      <c r="AB1022" s="1">
        <v>182.95</v>
      </c>
      <c r="AE1022" s="1">
        <v>187.79</v>
      </c>
      <c r="AF1022" s="1">
        <v>176.25</v>
      </c>
      <c r="AG1022" s="1">
        <v>164.36</v>
      </c>
      <c r="AK1022" s="1">
        <v>0</v>
      </c>
      <c r="AO1022" s="1">
        <v>7</v>
      </c>
      <c r="AP1022" s="1">
        <v>4030.2</v>
      </c>
      <c r="AS1022" s="1">
        <v>3723.77</v>
      </c>
      <c r="AT1022" s="1">
        <v>3501.03</v>
      </c>
      <c r="AW1022" s="1">
        <v>3907.44</v>
      </c>
      <c r="AX1022" s="1">
        <v>176.09</v>
      </c>
      <c r="AY1022" s="1">
        <v>4202.05</v>
      </c>
      <c r="BA1022" s="1">
        <v>176.88</v>
      </c>
      <c r="BB1022" s="1">
        <v>184.03</v>
      </c>
      <c r="BC1022" s="1">
        <v>183.78</v>
      </c>
      <c r="BD1022" s="1">
        <v>180.97</v>
      </c>
      <c r="BE1022" s="1">
        <v>175.13</v>
      </c>
      <c r="BF1022" s="1">
        <v>172.14</v>
      </c>
      <c r="BG1022" s="1">
        <v>188.54</v>
      </c>
      <c r="BI1022" s="1">
        <v>183.02</v>
      </c>
      <c r="BJ1022" s="1">
        <v>188.55</v>
      </c>
      <c r="BK1022" s="1">
        <v>169.79</v>
      </c>
      <c r="BL1022" s="1">
        <v>170.78</v>
      </c>
      <c r="BN1022" s="1">
        <v>170.41</v>
      </c>
    </row>
    <row r="1023" spans="1:66" x14ac:dyDescent="0.3">
      <c r="A1023" s="2"/>
      <c r="C1023" s="14" t="str">
        <f t="shared" si="16"/>
        <v>20223</v>
      </c>
      <c r="D1023" s="3">
        <v>44649</v>
      </c>
      <c r="E1023" s="21">
        <v>2775.01</v>
      </c>
      <c r="F1023" s="21">
        <v>2920.51</v>
      </c>
      <c r="G1023" s="21">
        <v>2991.66</v>
      </c>
      <c r="H1023" s="21">
        <v>2607.83</v>
      </c>
      <c r="I1023" s="21">
        <v>2851.21</v>
      </c>
      <c r="J1023" s="21">
        <v>2800.27</v>
      </c>
      <c r="K1023" s="21">
        <v>2747.03</v>
      </c>
      <c r="L1023" s="21">
        <v>2689.78</v>
      </c>
      <c r="M1023" s="21"/>
      <c r="N1023" s="21">
        <v>2505.92</v>
      </c>
      <c r="O1023" s="21">
        <v>2891.76</v>
      </c>
      <c r="P1023" s="21">
        <v>2786.94</v>
      </c>
      <c r="Q1023" s="21">
        <v>8993.17</v>
      </c>
      <c r="R1023" s="20">
        <v>171.77</v>
      </c>
      <c r="S1023" s="20">
        <v>157.18</v>
      </c>
      <c r="T1023" s="21">
        <v>173.87</v>
      </c>
      <c r="V1023" s="1">
        <v>171.33</v>
      </c>
      <c r="W1023" s="1">
        <v>179.05</v>
      </c>
      <c r="X1023" s="1">
        <v>187.09</v>
      </c>
      <c r="Y1023" s="1">
        <v>175.21</v>
      </c>
      <c r="Z1023" s="1">
        <v>174</v>
      </c>
      <c r="AA1023" s="1">
        <v>172.05</v>
      </c>
      <c r="AB1023" s="1">
        <v>186.5</v>
      </c>
      <c r="AE1023" s="1">
        <v>190.98</v>
      </c>
      <c r="AF1023" s="1">
        <v>173.46</v>
      </c>
      <c r="AG1023" s="1">
        <v>167.58</v>
      </c>
      <c r="AK1023" s="1">
        <v>0</v>
      </c>
      <c r="AO1023" s="1">
        <v>7</v>
      </c>
      <c r="AP1023" s="1">
        <v>4105.1000000000004</v>
      </c>
      <c r="AS1023" s="1">
        <v>3723.77</v>
      </c>
      <c r="AT1023" s="1">
        <v>3501.03</v>
      </c>
      <c r="AU1023" s="1">
        <v>4037.91</v>
      </c>
      <c r="AW1023" s="1">
        <v>3907.44</v>
      </c>
      <c r="AY1023" s="1">
        <v>4202.05</v>
      </c>
      <c r="BA1023" s="1">
        <v>176.88</v>
      </c>
      <c r="BB1023" s="1">
        <v>182.21</v>
      </c>
      <c r="BC1023" s="1">
        <v>181.1</v>
      </c>
      <c r="BD1023" s="1">
        <v>178.38</v>
      </c>
      <c r="BE1023" s="1">
        <v>175.89</v>
      </c>
      <c r="BF1023" s="1">
        <v>175.32</v>
      </c>
      <c r="BG1023" s="1">
        <v>190.94</v>
      </c>
      <c r="BH1023" s="1">
        <v>174.08</v>
      </c>
      <c r="BI1023" s="1">
        <v>183.22</v>
      </c>
      <c r="BJ1023" s="1">
        <v>188.52</v>
      </c>
      <c r="BL1023" s="1">
        <v>171.58</v>
      </c>
      <c r="BN1023" s="1">
        <v>169.69</v>
      </c>
    </row>
    <row r="1024" spans="1:66" x14ac:dyDescent="0.3">
      <c r="A1024" s="2"/>
      <c r="C1024" s="14" t="str">
        <f t="shared" si="16"/>
        <v>20223</v>
      </c>
      <c r="D1024" s="3">
        <v>44648</v>
      </c>
      <c r="E1024" s="21">
        <v>2834.78</v>
      </c>
      <c r="F1024" s="21">
        <v>2920.51</v>
      </c>
      <c r="G1024" s="21">
        <v>3008.16</v>
      </c>
      <c r="H1024" s="21">
        <v>2646.13</v>
      </c>
      <c r="I1024" s="21">
        <v>2910.61</v>
      </c>
      <c r="J1024" s="21">
        <v>2934.03</v>
      </c>
      <c r="K1024" s="21">
        <v>2761.25</v>
      </c>
      <c r="L1024" s="21">
        <v>2729.55</v>
      </c>
      <c r="M1024" s="21"/>
      <c r="N1024" s="21">
        <v>2566.34</v>
      </c>
      <c r="O1024" s="21">
        <v>3009</v>
      </c>
      <c r="P1024" s="21">
        <v>2806.84</v>
      </c>
      <c r="Q1024" s="21">
        <v>8993.17</v>
      </c>
      <c r="R1024" s="20">
        <v>172.04</v>
      </c>
      <c r="S1024" s="20">
        <v>162.13</v>
      </c>
      <c r="T1024" s="21">
        <v>177.83</v>
      </c>
      <c r="V1024" s="1">
        <v>173.21</v>
      </c>
      <c r="W1024" s="1">
        <v>184.38</v>
      </c>
      <c r="X1024" s="1">
        <v>188.32</v>
      </c>
      <c r="Y1024" s="1">
        <v>178.06</v>
      </c>
      <c r="Z1024" s="1">
        <v>177</v>
      </c>
      <c r="AA1024" s="1">
        <v>175.42</v>
      </c>
      <c r="AB1024" s="1">
        <v>188.17</v>
      </c>
      <c r="AE1024" s="1">
        <v>192.45</v>
      </c>
      <c r="AF1024" s="1">
        <v>179.15</v>
      </c>
      <c r="AG1024" s="1">
        <v>168.73</v>
      </c>
      <c r="AK1024" s="1">
        <v>0</v>
      </c>
      <c r="AO1024" s="1">
        <v>7</v>
      </c>
      <c r="AP1024" s="1">
        <v>4110.7299999999996</v>
      </c>
      <c r="AS1024" s="1">
        <v>3838.41</v>
      </c>
      <c r="AT1024" s="1">
        <v>3501.03</v>
      </c>
      <c r="AU1024" s="1">
        <v>4037.91</v>
      </c>
      <c r="AW1024" s="1">
        <v>3907.44</v>
      </c>
      <c r="AY1024" s="1">
        <v>4333.37</v>
      </c>
      <c r="BA1024" s="1">
        <v>176.13</v>
      </c>
      <c r="BB1024" s="1">
        <v>187.77</v>
      </c>
      <c r="BC1024" s="1">
        <v>185.28</v>
      </c>
      <c r="BD1024" s="1">
        <v>184.23</v>
      </c>
      <c r="BE1024" s="1">
        <v>176.44</v>
      </c>
      <c r="BF1024" s="1">
        <v>175.31</v>
      </c>
      <c r="BG1024" s="1">
        <v>192.28</v>
      </c>
      <c r="BH1024" s="1">
        <v>175.65</v>
      </c>
      <c r="BI1024" s="1">
        <v>186.5</v>
      </c>
      <c r="BJ1024" s="1">
        <v>192.43</v>
      </c>
      <c r="BL1024" s="1">
        <v>172.98</v>
      </c>
      <c r="BN1024" s="1">
        <v>171.29</v>
      </c>
    </row>
    <row r="1025" spans="1:66" x14ac:dyDescent="0.3">
      <c r="A1025" s="2"/>
      <c r="C1025" s="14" t="str">
        <f t="shared" si="16"/>
        <v>20223</v>
      </c>
      <c r="D1025" s="3">
        <v>44645</v>
      </c>
      <c r="E1025" s="21">
        <v>2881.28</v>
      </c>
      <c r="F1025" s="21">
        <v>2908.13</v>
      </c>
      <c r="G1025" s="21">
        <v>3074.32</v>
      </c>
      <c r="H1025" s="21">
        <v>2670.33</v>
      </c>
      <c r="I1025" s="21">
        <v>2924.47</v>
      </c>
      <c r="J1025" s="21">
        <v>2943.4</v>
      </c>
      <c r="K1025" s="21">
        <v>2775.46</v>
      </c>
      <c r="L1025" s="21">
        <v>2772.14</v>
      </c>
      <c r="M1025" s="21"/>
      <c r="N1025" s="21">
        <v>2625.24</v>
      </c>
      <c r="O1025" s="21">
        <v>3042.3</v>
      </c>
      <c r="P1025" s="21">
        <v>2804.78</v>
      </c>
      <c r="Q1025" s="21">
        <v>9125.7999999999993</v>
      </c>
      <c r="R1025" s="20">
        <v>174.9</v>
      </c>
      <c r="S1025" s="20">
        <v>168.36</v>
      </c>
      <c r="T1025" s="21">
        <v>182.61</v>
      </c>
      <c r="V1025" s="1">
        <v>173.98</v>
      </c>
      <c r="W1025" s="1">
        <v>188.82</v>
      </c>
      <c r="X1025" s="1">
        <v>191.98</v>
      </c>
      <c r="Y1025" s="1">
        <v>183.51</v>
      </c>
      <c r="Z1025" s="1">
        <v>185</v>
      </c>
      <c r="AA1025" s="1">
        <v>177.79</v>
      </c>
      <c r="AB1025" s="1">
        <v>193.04</v>
      </c>
      <c r="AE1025" s="1">
        <v>195.51</v>
      </c>
      <c r="AF1025" s="1">
        <v>184.81</v>
      </c>
      <c r="AG1025" s="1">
        <v>177.59</v>
      </c>
      <c r="AP1025" s="1">
        <v>4250.6099999999997</v>
      </c>
      <c r="AQ1025" s="1">
        <v>4494.9799999999996</v>
      </c>
      <c r="AT1025" s="1">
        <v>3555.58</v>
      </c>
      <c r="AU1025" s="1">
        <v>4037.91</v>
      </c>
      <c r="AW1025" s="1">
        <v>3667.17</v>
      </c>
      <c r="AX1025" s="1">
        <v>188.78</v>
      </c>
      <c r="AY1025" s="1">
        <v>4333.37</v>
      </c>
      <c r="BA1025" s="1">
        <v>180.73</v>
      </c>
      <c r="BB1025" s="1">
        <v>190.13</v>
      </c>
      <c r="BC1025" s="1">
        <v>188.06</v>
      </c>
      <c r="BD1025" s="1">
        <v>188.05</v>
      </c>
      <c r="BE1025" s="1">
        <v>181.45</v>
      </c>
      <c r="BF1025" s="1">
        <v>179.6</v>
      </c>
      <c r="BG1025" s="1">
        <v>196.65</v>
      </c>
      <c r="BH1025" s="1">
        <v>180.36</v>
      </c>
      <c r="BI1025" s="1">
        <v>191.9</v>
      </c>
      <c r="BJ1025" s="1">
        <v>196.52</v>
      </c>
      <c r="BL1025" s="1">
        <v>178.05</v>
      </c>
      <c r="BN1025" s="1">
        <v>176.12</v>
      </c>
    </row>
    <row r="1026" spans="1:66" x14ac:dyDescent="0.3">
      <c r="A1026" s="2"/>
      <c r="C1026" s="14" t="str">
        <f t="shared" si="16"/>
        <v>20223</v>
      </c>
      <c r="D1026" s="3">
        <v>44644</v>
      </c>
      <c r="E1026" s="21">
        <v>2919.5</v>
      </c>
      <c r="F1026" s="21">
        <v>2934.01</v>
      </c>
      <c r="G1026" s="21">
        <v>3060.62</v>
      </c>
      <c r="H1026" s="21">
        <v>2754.35</v>
      </c>
      <c r="I1026" s="21">
        <v>2936.35</v>
      </c>
      <c r="J1026" s="21">
        <v>2930.45</v>
      </c>
      <c r="K1026" s="21">
        <v>2795.06</v>
      </c>
      <c r="L1026" s="21">
        <v>2826.08</v>
      </c>
      <c r="M1026" s="21"/>
      <c r="N1026" s="21">
        <v>2654.15</v>
      </c>
      <c r="O1026" s="21">
        <v>3044.22</v>
      </c>
      <c r="P1026" s="21">
        <v>2862.87</v>
      </c>
      <c r="Q1026" s="21">
        <v>9187.6</v>
      </c>
      <c r="R1026" s="20">
        <v>178.89</v>
      </c>
      <c r="S1026" s="20">
        <v>171.29</v>
      </c>
      <c r="T1026" s="21">
        <v>185.52</v>
      </c>
      <c r="V1026" s="1">
        <v>177.69</v>
      </c>
      <c r="W1026" s="1">
        <v>192.77</v>
      </c>
      <c r="X1026" s="1">
        <v>196.49</v>
      </c>
      <c r="Y1026" s="1">
        <v>188.73</v>
      </c>
      <c r="Z1026" s="1">
        <v>191</v>
      </c>
      <c r="AA1026" s="1">
        <v>181.85</v>
      </c>
      <c r="AB1026" s="1">
        <v>194.06</v>
      </c>
      <c r="AE1026" s="1">
        <v>200.38</v>
      </c>
      <c r="AF1026" s="1">
        <v>187.18</v>
      </c>
      <c r="AG1026" s="1">
        <v>180.62</v>
      </c>
      <c r="AP1026" s="1">
        <v>4290.54</v>
      </c>
      <c r="AQ1026" s="1">
        <v>4494.9799999999996</v>
      </c>
      <c r="AU1026" s="1">
        <v>4037.91</v>
      </c>
      <c r="AW1026" s="1">
        <v>3667.17</v>
      </c>
      <c r="AX1026" s="1">
        <v>192.15</v>
      </c>
      <c r="AY1026" s="1">
        <v>4333.37</v>
      </c>
      <c r="BA1026" s="1">
        <v>180.73</v>
      </c>
      <c r="BB1026" s="1">
        <v>193.44</v>
      </c>
      <c r="BC1026" s="1">
        <v>193.26</v>
      </c>
      <c r="BD1026" s="1">
        <v>188.96</v>
      </c>
      <c r="BE1026" s="1">
        <v>183.38</v>
      </c>
      <c r="BF1026" s="1">
        <v>179.37</v>
      </c>
      <c r="BG1026" s="1">
        <v>198.41</v>
      </c>
      <c r="BH1026" s="1">
        <v>180.72</v>
      </c>
      <c r="BI1026" s="1">
        <v>192.7</v>
      </c>
      <c r="BJ1026" s="1">
        <v>198.87</v>
      </c>
      <c r="BL1026" s="1">
        <v>183.72</v>
      </c>
      <c r="BN1026" s="1">
        <v>183.19</v>
      </c>
    </row>
    <row r="1027" spans="1:66" x14ac:dyDescent="0.3">
      <c r="A1027" s="2"/>
      <c r="C1027" s="14" t="str">
        <f t="shared" si="16"/>
        <v>20223</v>
      </c>
      <c r="D1027" s="3">
        <v>44643</v>
      </c>
      <c r="E1027" s="21">
        <v>2970.87</v>
      </c>
      <c r="F1027" s="21">
        <v>2970.01</v>
      </c>
      <c r="G1027" s="21">
        <v>3073</v>
      </c>
      <c r="H1027" s="21">
        <v>2787.75</v>
      </c>
      <c r="I1027" s="21">
        <v>2936.35</v>
      </c>
      <c r="J1027" s="21">
        <v>2935.33</v>
      </c>
      <c r="K1027" s="21">
        <v>2798.57</v>
      </c>
      <c r="L1027" s="21">
        <v>2838.01</v>
      </c>
      <c r="M1027" s="21"/>
      <c r="N1027" s="21">
        <v>2657.47</v>
      </c>
      <c r="O1027" s="21">
        <v>3059.21</v>
      </c>
      <c r="P1027" s="21">
        <v>2919.2</v>
      </c>
      <c r="Q1027" s="21">
        <v>9234.26</v>
      </c>
      <c r="R1027" s="20">
        <v>181.51</v>
      </c>
      <c r="S1027" s="20">
        <v>172.99</v>
      </c>
      <c r="T1027" s="21">
        <v>186.94</v>
      </c>
      <c r="V1027" s="1">
        <v>179.86</v>
      </c>
      <c r="W1027" s="1">
        <v>193.56</v>
      </c>
      <c r="X1027" s="1">
        <v>197.58</v>
      </c>
      <c r="Y1027" s="1">
        <v>190.97</v>
      </c>
      <c r="Z1027" s="1">
        <v>191</v>
      </c>
      <c r="AA1027" s="1">
        <v>183.62</v>
      </c>
      <c r="AB1027" s="1">
        <v>197</v>
      </c>
      <c r="AE1027" s="1">
        <v>200.54</v>
      </c>
      <c r="AF1027" s="1">
        <v>187.28</v>
      </c>
      <c r="AG1027" s="1">
        <v>178.61</v>
      </c>
      <c r="AP1027" s="1">
        <v>4290.54</v>
      </c>
      <c r="AU1027" s="1">
        <v>4037.91</v>
      </c>
      <c r="AW1027" s="1">
        <v>3274.19</v>
      </c>
      <c r="AX1027" s="1">
        <v>188.3</v>
      </c>
      <c r="AY1027" s="1">
        <v>4333.37</v>
      </c>
      <c r="BA1027" s="1">
        <v>183.11</v>
      </c>
      <c r="BB1027" s="1">
        <v>195.48</v>
      </c>
      <c r="BC1027" s="1">
        <v>195.1</v>
      </c>
      <c r="BD1027" s="1">
        <v>192.26</v>
      </c>
      <c r="BE1027" s="1">
        <v>190.16</v>
      </c>
      <c r="BF1027" s="1">
        <v>180.72</v>
      </c>
      <c r="BG1027" s="1">
        <v>199.99</v>
      </c>
      <c r="BH1027" s="1">
        <v>181.82</v>
      </c>
      <c r="BI1027" s="1">
        <v>195.49</v>
      </c>
      <c r="BJ1027" s="1">
        <v>203.59</v>
      </c>
      <c r="BL1027" s="1">
        <v>185.32</v>
      </c>
      <c r="BN1027" s="1">
        <v>184.19</v>
      </c>
    </row>
    <row r="1028" spans="1:66" x14ac:dyDescent="0.3">
      <c r="A1028" s="2"/>
      <c r="C1028" s="14" t="str">
        <f t="shared" si="16"/>
        <v>20223</v>
      </c>
      <c r="D1028" s="3">
        <v>44642</v>
      </c>
      <c r="E1028" s="21">
        <v>2960.67</v>
      </c>
      <c r="F1028" s="21">
        <v>2970.01</v>
      </c>
      <c r="G1028" s="21">
        <v>3097.87</v>
      </c>
      <c r="H1028" s="21">
        <v>2768.22</v>
      </c>
      <c r="I1028" s="21">
        <v>2960.11</v>
      </c>
      <c r="J1028" s="21">
        <v>2956.02</v>
      </c>
      <c r="K1028" s="21">
        <v>2845.8</v>
      </c>
      <c r="L1028" s="21">
        <v>2902.73</v>
      </c>
      <c r="M1028" s="21"/>
      <c r="N1028" s="21">
        <v>2680.18</v>
      </c>
      <c r="O1028" s="21">
        <v>3064.21</v>
      </c>
      <c r="P1028" s="21">
        <v>2927.62</v>
      </c>
      <c r="Q1028" s="21">
        <v>9275.68</v>
      </c>
      <c r="R1028" s="20">
        <v>182.38</v>
      </c>
      <c r="S1028" s="20">
        <v>174.08</v>
      </c>
      <c r="T1028" s="21">
        <v>191.38</v>
      </c>
      <c r="V1028" s="1">
        <v>182.52</v>
      </c>
      <c r="W1028" s="1">
        <v>193.83</v>
      </c>
      <c r="X1028" s="1">
        <v>200.25</v>
      </c>
      <c r="Y1028" s="1">
        <v>190.97</v>
      </c>
      <c r="Z1028" s="1">
        <v>191</v>
      </c>
      <c r="AA1028" s="1">
        <v>185.38</v>
      </c>
      <c r="AB1028" s="1">
        <v>200.55</v>
      </c>
      <c r="AE1028" s="1">
        <v>202.74</v>
      </c>
      <c r="AF1028" s="1">
        <v>189.91</v>
      </c>
      <c r="AG1028" s="1">
        <v>179.07</v>
      </c>
      <c r="AO1028" s="1">
        <v>7</v>
      </c>
      <c r="AP1028" s="1">
        <v>4393.43</v>
      </c>
      <c r="AT1028" s="1">
        <v>3118.96</v>
      </c>
      <c r="AW1028" s="1">
        <v>3274.19</v>
      </c>
      <c r="AX1028" s="1">
        <v>188.73</v>
      </c>
      <c r="AY1028" s="1">
        <v>4333.37</v>
      </c>
      <c r="BA1028" s="1">
        <v>185.2</v>
      </c>
      <c r="BB1028" s="1">
        <v>197.22</v>
      </c>
      <c r="BC1028" s="1">
        <v>198.04</v>
      </c>
      <c r="BD1028" s="1">
        <v>195.02</v>
      </c>
      <c r="BE1028" s="1">
        <v>189.26</v>
      </c>
      <c r="BF1028" s="1">
        <v>181.79</v>
      </c>
      <c r="BG1028" s="1">
        <v>204.84</v>
      </c>
      <c r="BH1028" s="1">
        <v>182.88</v>
      </c>
      <c r="BI1028" s="1">
        <v>197.59</v>
      </c>
      <c r="BJ1028" s="1">
        <v>206.31</v>
      </c>
      <c r="BL1028" s="1">
        <v>186.32</v>
      </c>
      <c r="BN1028" s="1">
        <v>186</v>
      </c>
    </row>
    <row r="1029" spans="1:66" x14ac:dyDescent="0.3">
      <c r="A1029" s="2"/>
      <c r="C1029" s="14" t="str">
        <f t="shared" si="16"/>
        <v>20223</v>
      </c>
      <c r="D1029" s="3">
        <v>44641</v>
      </c>
      <c r="E1029" s="21">
        <v>2994</v>
      </c>
      <c r="F1029" s="21">
        <v>2992.51</v>
      </c>
      <c r="G1029" s="21">
        <v>3134.99</v>
      </c>
      <c r="H1029" s="21">
        <v>2811.1</v>
      </c>
      <c r="I1029" s="21">
        <v>2960.11</v>
      </c>
      <c r="J1029" s="21">
        <v>3037.5</v>
      </c>
      <c r="K1029" s="21">
        <v>2845.8</v>
      </c>
      <c r="L1029" s="21">
        <v>2942.49</v>
      </c>
      <c r="M1029" s="21"/>
      <c r="N1029" s="21">
        <v>2739.61</v>
      </c>
      <c r="O1029" s="21">
        <v>3085.63</v>
      </c>
      <c r="P1029" s="21">
        <v>2927.12</v>
      </c>
      <c r="Q1029" s="21">
        <v>9210.2099999999991</v>
      </c>
      <c r="R1029" s="20">
        <v>183.99</v>
      </c>
      <c r="S1029" s="20">
        <v>174.65</v>
      </c>
      <c r="T1029" s="21">
        <v>193.12</v>
      </c>
      <c r="V1029" s="1">
        <v>183.69</v>
      </c>
      <c r="W1029" s="1">
        <v>193.89</v>
      </c>
      <c r="X1029" s="1">
        <v>202.11</v>
      </c>
      <c r="Y1029" s="1">
        <v>192.1</v>
      </c>
      <c r="Z1029" s="1">
        <v>194</v>
      </c>
      <c r="AA1029" s="1">
        <v>186.77</v>
      </c>
      <c r="AB1029" s="1">
        <v>201.54</v>
      </c>
      <c r="AE1029" s="1">
        <v>205.2</v>
      </c>
      <c r="AF1029" s="1">
        <v>190.94</v>
      </c>
      <c r="AG1029" s="1">
        <v>180.3</v>
      </c>
      <c r="AO1029" s="1">
        <v>7</v>
      </c>
      <c r="AT1029" s="1">
        <v>3118.96</v>
      </c>
      <c r="AW1029" s="1">
        <v>3274.19</v>
      </c>
      <c r="AX1029" s="1">
        <v>187.86</v>
      </c>
      <c r="BA1029" s="1">
        <v>184.97</v>
      </c>
      <c r="BB1029" s="1">
        <v>197.66</v>
      </c>
      <c r="BC1029" s="1">
        <v>198.15</v>
      </c>
      <c r="BD1029" s="1">
        <v>195.02</v>
      </c>
      <c r="BE1029" s="1">
        <v>190.54</v>
      </c>
      <c r="BF1029" s="1">
        <v>185.27</v>
      </c>
      <c r="BG1029" s="1">
        <v>205.14</v>
      </c>
      <c r="BH1029" s="1">
        <v>182.88</v>
      </c>
      <c r="BI1029" s="1">
        <v>197.59</v>
      </c>
      <c r="BJ1029" s="1">
        <v>206.28</v>
      </c>
      <c r="BL1029" s="1">
        <v>186.81</v>
      </c>
      <c r="BN1029" s="1">
        <v>186.3</v>
      </c>
    </row>
    <row r="1030" spans="1:66" x14ac:dyDescent="0.3">
      <c r="A1030" s="2"/>
      <c r="C1030" s="14" t="str">
        <f t="shared" ref="C1030:C1093" si="17">YEAR(D1030)&amp;MONTH(D1030)</f>
        <v>20223</v>
      </c>
      <c r="D1030" s="3">
        <v>44638</v>
      </c>
      <c r="E1030" s="21">
        <v>2999.03</v>
      </c>
      <c r="F1030" s="21">
        <v>2970.01</v>
      </c>
      <c r="G1030" s="21">
        <v>3134.99</v>
      </c>
      <c r="H1030" s="21">
        <v>2839.55</v>
      </c>
      <c r="I1030" s="21">
        <v>2991.79</v>
      </c>
      <c r="J1030" s="21">
        <v>3056.62</v>
      </c>
      <c r="K1030" s="21">
        <v>2844.92</v>
      </c>
      <c r="L1030" s="21">
        <v>2961.5</v>
      </c>
      <c r="M1030" s="21"/>
      <c r="N1030" s="21">
        <v>2738.58</v>
      </c>
      <c r="O1030" s="21">
        <v>3067.38</v>
      </c>
      <c r="P1030" s="21">
        <v>2935.17</v>
      </c>
      <c r="Q1030" s="21">
        <v>9600.34</v>
      </c>
      <c r="R1030" s="20">
        <v>184.19</v>
      </c>
      <c r="S1030" s="20">
        <v>174.67</v>
      </c>
      <c r="T1030" s="21">
        <v>192.21</v>
      </c>
      <c r="V1030" s="1">
        <v>183.63</v>
      </c>
      <c r="W1030" s="1">
        <v>195</v>
      </c>
      <c r="X1030" s="1">
        <v>203.8</v>
      </c>
      <c r="Y1030" s="1">
        <v>192.03</v>
      </c>
      <c r="Z1030" s="1">
        <v>193</v>
      </c>
      <c r="AA1030" s="1">
        <v>188.27</v>
      </c>
      <c r="AB1030" s="1">
        <v>203.76</v>
      </c>
      <c r="AE1030" s="1">
        <v>207.21</v>
      </c>
      <c r="AF1030" s="1">
        <v>190.92</v>
      </c>
      <c r="AG1030" s="1">
        <v>179.06</v>
      </c>
      <c r="AI1030" s="1">
        <v>0</v>
      </c>
      <c r="AN1030" s="1">
        <v>4040.43</v>
      </c>
      <c r="AO1030" s="1">
        <v>7</v>
      </c>
      <c r="AT1030" s="1">
        <v>3118.96</v>
      </c>
      <c r="AX1030" s="1">
        <v>187.5</v>
      </c>
      <c r="BA1030" s="1">
        <v>184.3</v>
      </c>
      <c r="BB1030" s="1">
        <v>198.38</v>
      </c>
      <c r="BC1030" s="1">
        <v>195.44</v>
      </c>
      <c r="BD1030" s="1">
        <v>195.38</v>
      </c>
      <c r="BE1030" s="1">
        <v>191.47</v>
      </c>
      <c r="BF1030" s="1">
        <v>185.37</v>
      </c>
      <c r="BG1030" s="1">
        <v>207.52</v>
      </c>
      <c r="BH1030" s="1">
        <v>186.12</v>
      </c>
      <c r="BI1030" s="1">
        <v>199.39</v>
      </c>
      <c r="BJ1030" s="1">
        <v>207.79</v>
      </c>
      <c r="BL1030" s="1">
        <v>186.44</v>
      </c>
      <c r="BN1030" s="1">
        <v>186.1</v>
      </c>
    </row>
    <row r="1031" spans="1:66" x14ac:dyDescent="0.3">
      <c r="A1031" s="2"/>
      <c r="C1031" s="14" t="str">
        <f t="shared" si="17"/>
        <v>20223</v>
      </c>
      <c r="D1031" s="3">
        <v>44637</v>
      </c>
      <c r="E1031" s="21">
        <v>3030.01</v>
      </c>
      <c r="F1031" s="21">
        <v>3061.59</v>
      </c>
      <c r="G1031" s="21">
        <v>3241.75</v>
      </c>
      <c r="H1031" s="21">
        <v>2861.12</v>
      </c>
      <c r="I1031" s="21">
        <v>2998.17</v>
      </c>
      <c r="J1031" s="21">
        <v>3018.45</v>
      </c>
      <c r="K1031" s="21">
        <v>2918.03</v>
      </c>
      <c r="L1031" s="21">
        <v>2938.37</v>
      </c>
      <c r="M1031" s="21"/>
      <c r="N1031" s="21">
        <v>2783.18</v>
      </c>
      <c r="O1031" s="21">
        <v>3084.28</v>
      </c>
      <c r="P1031" s="21">
        <v>2948.3</v>
      </c>
      <c r="Q1031" s="21">
        <v>9689.74</v>
      </c>
      <c r="R1031" s="20">
        <v>185.99</v>
      </c>
      <c r="S1031" s="20">
        <v>175.63</v>
      </c>
      <c r="T1031" s="21">
        <v>192.33</v>
      </c>
      <c r="V1031" s="1">
        <v>183.64</v>
      </c>
      <c r="W1031" s="1">
        <v>197.21</v>
      </c>
      <c r="X1031" s="1">
        <v>203.91</v>
      </c>
      <c r="Y1031" s="1">
        <v>194.31</v>
      </c>
      <c r="Z1031" s="1">
        <v>195</v>
      </c>
      <c r="AA1031" s="1">
        <v>189.17</v>
      </c>
      <c r="AB1031" s="1">
        <v>203.8</v>
      </c>
      <c r="AE1031" s="1">
        <v>208.58</v>
      </c>
      <c r="AF1031" s="1">
        <v>193.83</v>
      </c>
      <c r="AG1031" s="1">
        <v>179.89</v>
      </c>
      <c r="AI1031" s="1">
        <v>0</v>
      </c>
      <c r="AN1031" s="1">
        <v>4037.12</v>
      </c>
      <c r="AO1031" s="1">
        <v>7</v>
      </c>
      <c r="AT1031" s="1">
        <v>3438.93</v>
      </c>
      <c r="AX1031" s="1">
        <v>186.33</v>
      </c>
      <c r="BA1031" s="1">
        <v>186.21</v>
      </c>
      <c r="BB1031" s="1">
        <v>202.09</v>
      </c>
      <c r="BC1031" s="1">
        <v>199.75</v>
      </c>
      <c r="BD1031" s="1">
        <v>196.51</v>
      </c>
      <c r="BE1031" s="1">
        <v>192.95</v>
      </c>
      <c r="BF1031" s="1">
        <v>186.25</v>
      </c>
      <c r="BG1031" s="1">
        <v>208.66</v>
      </c>
      <c r="BH1031" s="1">
        <v>185.23</v>
      </c>
      <c r="BI1031" s="1">
        <v>199.42</v>
      </c>
      <c r="BJ1031" s="1">
        <v>207.91</v>
      </c>
      <c r="BL1031" s="1">
        <v>189.15</v>
      </c>
      <c r="BN1031" s="1">
        <v>188.47</v>
      </c>
    </row>
    <row r="1032" spans="1:66" x14ac:dyDescent="0.3">
      <c r="A1032" s="2"/>
      <c r="C1032" s="14" t="str">
        <f t="shared" si="17"/>
        <v>20223</v>
      </c>
      <c r="D1032" s="3">
        <v>44636</v>
      </c>
      <c r="E1032" s="21">
        <v>3088.16</v>
      </c>
      <c r="F1032" s="21">
        <v>3061.59</v>
      </c>
      <c r="G1032" s="21">
        <v>3225.16</v>
      </c>
      <c r="H1032" s="21">
        <v>2904.82</v>
      </c>
      <c r="I1032" s="21">
        <v>2998.17</v>
      </c>
      <c r="J1032" s="21">
        <v>3074.03</v>
      </c>
      <c r="K1032" s="21">
        <v>2846.32</v>
      </c>
      <c r="L1032" s="21">
        <v>2962.24</v>
      </c>
      <c r="M1032" s="21"/>
      <c r="N1032" s="21">
        <v>2803.42</v>
      </c>
      <c r="O1032" s="21">
        <v>3023.42</v>
      </c>
      <c r="P1032" s="21">
        <v>2956.06</v>
      </c>
      <c r="Q1032" s="21">
        <v>9702.1299999999992</v>
      </c>
      <c r="R1032" s="20">
        <v>185.82</v>
      </c>
      <c r="S1032" s="20">
        <v>175.23</v>
      </c>
      <c r="T1032" s="21">
        <v>193.52</v>
      </c>
      <c r="V1032" s="1">
        <v>183.01</v>
      </c>
      <c r="W1032" s="1">
        <v>198.88</v>
      </c>
      <c r="X1032" s="1">
        <v>203.94</v>
      </c>
      <c r="Y1032" s="1">
        <v>198.1</v>
      </c>
      <c r="Z1032" s="1">
        <v>198</v>
      </c>
      <c r="AA1032" s="1">
        <v>188.01</v>
      </c>
      <c r="AB1032" s="1">
        <v>203.8</v>
      </c>
      <c r="AE1032" s="1">
        <v>208.98</v>
      </c>
      <c r="AF1032" s="1">
        <v>194.02</v>
      </c>
      <c r="AG1032" s="1">
        <v>181.2</v>
      </c>
      <c r="AI1032" s="1">
        <v>0</v>
      </c>
      <c r="AN1032" s="1">
        <v>4037.12</v>
      </c>
      <c r="AO1032" s="1">
        <v>7</v>
      </c>
      <c r="AT1032" s="1">
        <v>3438.93</v>
      </c>
      <c r="AX1032" s="1">
        <v>186.11</v>
      </c>
      <c r="BA1032" s="1">
        <v>187.43</v>
      </c>
      <c r="BB1032" s="1">
        <v>202.71</v>
      </c>
      <c r="BC1032" s="1">
        <v>196.77</v>
      </c>
      <c r="BD1032" s="1">
        <v>197.5</v>
      </c>
      <c r="BE1032" s="1">
        <v>190.47</v>
      </c>
      <c r="BF1032" s="1">
        <v>187.35</v>
      </c>
      <c r="BG1032" s="1">
        <v>209.74</v>
      </c>
      <c r="BH1032" s="1">
        <v>185.23</v>
      </c>
      <c r="BI1032" s="1">
        <v>199.42</v>
      </c>
      <c r="BJ1032" s="1">
        <v>207.88</v>
      </c>
      <c r="BL1032" s="1">
        <v>192.14</v>
      </c>
      <c r="BN1032" s="1">
        <v>191.13</v>
      </c>
    </row>
    <row r="1033" spans="1:66" x14ac:dyDescent="0.3">
      <c r="A1033" s="2"/>
      <c r="C1033" s="14" t="str">
        <f t="shared" si="17"/>
        <v>20223</v>
      </c>
      <c r="D1033" s="3">
        <v>44635</v>
      </c>
      <c r="E1033" s="21">
        <v>3139.17</v>
      </c>
      <c r="F1033" s="21">
        <v>3091.31</v>
      </c>
      <c r="G1033" s="21">
        <v>3241.75</v>
      </c>
      <c r="H1033" s="21">
        <v>2919.43</v>
      </c>
      <c r="I1033" s="21">
        <v>2968.45</v>
      </c>
      <c r="J1033" s="21">
        <v>3074.14</v>
      </c>
      <c r="K1033" s="21">
        <v>2934.62</v>
      </c>
      <c r="L1033" s="21">
        <v>3075.11</v>
      </c>
      <c r="M1033" s="21"/>
      <c r="N1033" s="21">
        <v>2810.49</v>
      </c>
      <c r="O1033" s="21">
        <v>3042.34</v>
      </c>
      <c r="P1033" s="21">
        <v>2968.21</v>
      </c>
      <c r="Q1033" s="21">
        <v>9702.1299999999992</v>
      </c>
      <c r="R1033" s="20">
        <v>187.46</v>
      </c>
      <c r="S1033" s="20">
        <v>175.62</v>
      </c>
      <c r="T1033" s="21">
        <v>194.53</v>
      </c>
      <c r="V1033" s="1">
        <v>183.48</v>
      </c>
      <c r="W1033" s="1">
        <v>198.65</v>
      </c>
      <c r="X1033" s="1">
        <v>202.89</v>
      </c>
      <c r="Y1033" s="1">
        <v>197.77</v>
      </c>
      <c r="Z1033" s="1">
        <v>198</v>
      </c>
      <c r="AA1033" s="1">
        <v>187.91</v>
      </c>
      <c r="AB1033" s="1">
        <v>202.02</v>
      </c>
      <c r="AE1033" s="1">
        <v>208.26</v>
      </c>
      <c r="AF1033" s="1">
        <v>193.91</v>
      </c>
      <c r="AG1033" s="1">
        <v>182.11</v>
      </c>
      <c r="AI1033" s="1">
        <v>0</v>
      </c>
      <c r="AN1033" s="1">
        <v>4037.12</v>
      </c>
      <c r="AT1033" s="1">
        <v>3700.52</v>
      </c>
      <c r="AX1033" s="1">
        <v>188.66</v>
      </c>
      <c r="BA1033" s="1">
        <v>186.79</v>
      </c>
      <c r="BB1033" s="1">
        <v>202.58</v>
      </c>
      <c r="BC1033" s="1">
        <v>196.33</v>
      </c>
      <c r="BD1033" s="1">
        <v>198.19</v>
      </c>
      <c r="BE1033" s="1">
        <v>190.82</v>
      </c>
      <c r="BF1033" s="1">
        <v>190.21</v>
      </c>
      <c r="BG1033" s="1">
        <v>208.54</v>
      </c>
      <c r="BH1033" s="1">
        <v>183.53</v>
      </c>
      <c r="BI1033" s="1">
        <v>200.17</v>
      </c>
      <c r="BJ1033" s="1">
        <v>208.45</v>
      </c>
      <c r="BK1033" s="1">
        <v>192.12</v>
      </c>
      <c r="BL1033" s="1">
        <v>191.89</v>
      </c>
      <c r="BN1033" s="1">
        <v>191.13</v>
      </c>
    </row>
    <row r="1034" spans="1:66" x14ac:dyDescent="0.3">
      <c r="A1034" s="2"/>
      <c r="C1034" s="14" t="str">
        <f t="shared" si="17"/>
        <v>20223</v>
      </c>
      <c r="D1034" s="3">
        <v>44634</v>
      </c>
      <c r="E1034" s="21">
        <v>3091.74</v>
      </c>
      <c r="F1034" s="21">
        <v>3089.51</v>
      </c>
      <c r="G1034" s="21">
        <v>3174.36</v>
      </c>
      <c r="H1034" s="21">
        <v>2923.99</v>
      </c>
      <c r="I1034" s="21">
        <v>2944.67</v>
      </c>
      <c r="J1034" s="21">
        <v>3046.81</v>
      </c>
      <c r="K1034" s="21">
        <v>2937.37</v>
      </c>
      <c r="L1034" s="21">
        <v>3075.11</v>
      </c>
      <c r="M1034" s="21"/>
      <c r="N1034" s="21">
        <v>2833.46</v>
      </c>
      <c r="O1034" s="21">
        <v>3047.87</v>
      </c>
      <c r="P1034" s="21">
        <v>2968.21</v>
      </c>
      <c r="Q1034" s="21">
        <v>9734.2800000000007</v>
      </c>
      <c r="R1034" s="20">
        <v>187.55</v>
      </c>
      <c r="S1034" s="20">
        <v>175.27</v>
      </c>
      <c r="T1034" s="21">
        <v>196.26</v>
      </c>
      <c r="V1034" s="1">
        <v>183.87</v>
      </c>
      <c r="W1034" s="1">
        <v>199.29</v>
      </c>
      <c r="X1034" s="1">
        <v>203.02</v>
      </c>
      <c r="Y1034" s="1">
        <v>197.79</v>
      </c>
      <c r="Z1034" s="1">
        <v>198</v>
      </c>
      <c r="AA1034" s="1">
        <v>189.51</v>
      </c>
      <c r="AB1034" s="1">
        <v>202.02</v>
      </c>
      <c r="AE1034" s="1">
        <v>207.89</v>
      </c>
      <c r="AF1034" s="1">
        <v>196.61</v>
      </c>
      <c r="AG1034" s="1">
        <v>183.36</v>
      </c>
      <c r="AI1034" s="1">
        <v>0</v>
      </c>
      <c r="AN1034" s="1">
        <v>4037.12</v>
      </c>
      <c r="AT1034" s="1">
        <v>3700.52</v>
      </c>
      <c r="AX1034" s="1">
        <v>189.36</v>
      </c>
      <c r="BA1034" s="1">
        <v>187.56</v>
      </c>
      <c r="BB1034" s="1">
        <v>203.07</v>
      </c>
      <c r="BC1034" s="1">
        <v>198.85</v>
      </c>
      <c r="BD1034" s="1">
        <v>197.29</v>
      </c>
      <c r="BE1034" s="1">
        <v>192.77</v>
      </c>
      <c r="BF1034" s="1">
        <v>189.62</v>
      </c>
      <c r="BG1034" s="1">
        <v>208.43</v>
      </c>
      <c r="BH1034" s="1">
        <v>183.53</v>
      </c>
      <c r="BI1034" s="1">
        <v>199.52</v>
      </c>
      <c r="BJ1034" s="1">
        <v>207.43</v>
      </c>
      <c r="BK1034" s="1">
        <v>191.43</v>
      </c>
      <c r="BL1034" s="1">
        <v>191.66</v>
      </c>
      <c r="BN1034" s="1">
        <v>191.16</v>
      </c>
    </row>
    <row r="1035" spans="1:66" x14ac:dyDescent="0.3">
      <c r="A1035" s="2"/>
      <c r="C1035" s="14" t="str">
        <f t="shared" si="17"/>
        <v>20223</v>
      </c>
      <c r="D1035" s="3">
        <v>44631</v>
      </c>
      <c r="E1035" s="21">
        <v>3050.24</v>
      </c>
      <c r="F1035" s="21">
        <v>3071.49</v>
      </c>
      <c r="G1035" s="21">
        <v>3174.36</v>
      </c>
      <c r="H1035" s="21">
        <v>2897.98</v>
      </c>
      <c r="I1035" s="21">
        <v>2934.76</v>
      </c>
      <c r="J1035" s="21">
        <v>3030.38</v>
      </c>
      <c r="K1035" s="21">
        <v>2887.55</v>
      </c>
      <c r="L1035" s="21">
        <v>3004.33</v>
      </c>
      <c r="M1035" s="21"/>
      <c r="N1035" s="21">
        <v>2766.99</v>
      </c>
      <c r="O1035" s="21">
        <v>3024.31</v>
      </c>
      <c r="P1035" s="21">
        <v>2908.41</v>
      </c>
      <c r="Q1035" s="21">
        <v>9759.17</v>
      </c>
      <c r="R1035" s="20">
        <v>186.21</v>
      </c>
      <c r="S1035" s="20">
        <v>175.84</v>
      </c>
      <c r="T1035" s="21">
        <v>197.46</v>
      </c>
      <c r="V1035" s="1">
        <v>185.16</v>
      </c>
      <c r="W1035" s="1">
        <v>197.19</v>
      </c>
      <c r="X1035" s="1">
        <v>203.45</v>
      </c>
      <c r="Y1035" s="1">
        <v>197.88</v>
      </c>
      <c r="Z1035" s="1">
        <v>199</v>
      </c>
      <c r="AA1035" s="1">
        <v>186.31</v>
      </c>
      <c r="AB1035" s="1">
        <v>202.69</v>
      </c>
      <c r="AE1035" s="1">
        <v>208.64</v>
      </c>
      <c r="AF1035" s="1">
        <v>195.35</v>
      </c>
      <c r="AG1035" s="1">
        <v>183.53</v>
      </c>
      <c r="AT1035" s="1">
        <v>3700.52</v>
      </c>
      <c r="AW1035" s="1">
        <v>3397.84</v>
      </c>
      <c r="AX1035" s="1">
        <v>189.6</v>
      </c>
      <c r="BA1035" s="1">
        <v>188.21</v>
      </c>
      <c r="BB1035" s="1">
        <v>201.56</v>
      </c>
      <c r="BC1035" s="1">
        <v>201.91</v>
      </c>
      <c r="BD1035" s="1">
        <v>197.33</v>
      </c>
      <c r="BE1035" s="1">
        <v>192.81</v>
      </c>
      <c r="BF1035" s="1">
        <v>189.85</v>
      </c>
      <c r="BG1035" s="1">
        <v>209.86</v>
      </c>
      <c r="BH1035" s="1">
        <v>185.88</v>
      </c>
      <c r="BI1035" s="1">
        <v>199.52</v>
      </c>
      <c r="BJ1035" s="1">
        <v>208.61</v>
      </c>
      <c r="BK1035" s="1">
        <v>191.77</v>
      </c>
      <c r="BL1035" s="1">
        <v>191.49</v>
      </c>
      <c r="BN1035" s="1">
        <v>191</v>
      </c>
    </row>
    <row r="1036" spans="1:66" x14ac:dyDescent="0.3">
      <c r="A1036" s="2"/>
      <c r="C1036" s="14" t="str">
        <f t="shared" si="17"/>
        <v>20223</v>
      </c>
      <c r="D1036" s="3">
        <v>44630</v>
      </c>
      <c r="E1036" s="21">
        <v>3072.97</v>
      </c>
      <c r="F1036" s="21">
        <v>3071.49</v>
      </c>
      <c r="G1036" s="21">
        <v>3137.55</v>
      </c>
      <c r="H1036" s="21">
        <v>2966.03</v>
      </c>
      <c r="I1036" s="21">
        <v>2914.95</v>
      </c>
      <c r="J1036" s="21">
        <v>3051.91</v>
      </c>
      <c r="K1036" s="21">
        <v>2841.65</v>
      </c>
      <c r="L1036" s="21">
        <v>3087.21</v>
      </c>
      <c r="M1036" s="21"/>
      <c r="N1036" s="21">
        <v>2753.59</v>
      </c>
      <c r="O1036" s="21">
        <v>3024.31</v>
      </c>
      <c r="P1036" s="21">
        <v>2893.03</v>
      </c>
      <c r="Q1036" s="21">
        <v>9710.84</v>
      </c>
      <c r="R1036" s="20">
        <v>186.65</v>
      </c>
      <c r="S1036" s="20">
        <v>176.31</v>
      </c>
      <c r="T1036" s="21">
        <v>198.38</v>
      </c>
      <c r="V1036" s="1">
        <v>184.87</v>
      </c>
      <c r="W1036" s="1">
        <v>199.16</v>
      </c>
      <c r="X1036" s="1">
        <v>203.98</v>
      </c>
      <c r="Y1036" s="1">
        <v>199.11</v>
      </c>
      <c r="Z1036" s="1">
        <v>202</v>
      </c>
      <c r="AA1036" s="1">
        <v>189.5</v>
      </c>
      <c r="AB1036" s="1">
        <v>204.09</v>
      </c>
      <c r="AE1036" s="1">
        <v>211.4</v>
      </c>
      <c r="AF1036" s="1">
        <v>195</v>
      </c>
      <c r="AG1036" s="1">
        <v>183.85</v>
      </c>
      <c r="AW1036" s="1">
        <v>3397.84</v>
      </c>
      <c r="AX1036" s="1">
        <v>185.65</v>
      </c>
      <c r="BA1036" s="1">
        <v>187.61</v>
      </c>
      <c r="BB1036" s="1">
        <v>203.13</v>
      </c>
      <c r="BC1036" s="1">
        <v>202.76</v>
      </c>
      <c r="BD1036" s="1">
        <v>200</v>
      </c>
      <c r="BE1036" s="1">
        <v>194.67</v>
      </c>
      <c r="BF1036" s="1">
        <v>190.94</v>
      </c>
      <c r="BG1036" s="1">
        <v>211.38</v>
      </c>
      <c r="BH1036" s="1">
        <v>187.06</v>
      </c>
      <c r="BI1036" s="1">
        <v>199.52</v>
      </c>
      <c r="BJ1036" s="1">
        <v>207.33</v>
      </c>
      <c r="BK1036" s="1">
        <v>192.78</v>
      </c>
      <c r="BL1036" s="1">
        <v>193.23</v>
      </c>
      <c r="BN1036" s="1">
        <v>192.55</v>
      </c>
    </row>
    <row r="1037" spans="1:66" x14ac:dyDescent="0.3">
      <c r="A1037" s="2"/>
      <c r="C1037" s="14" t="str">
        <f t="shared" si="17"/>
        <v>20223</v>
      </c>
      <c r="D1037" s="3">
        <v>44629</v>
      </c>
      <c r="E1037" s="21">
        <v>3055.91</v>
      </c>
      <c r="F1037" s="21">
        <v>3048.98</v>
      </c>
      <c r="G1037" s="21">
        <v>3124.65</v>
      </c>
      <c r="H1037" s="21">
        <v>2945.46</v>
      </c>
      <c r="I1037" s="21">
        <v>2897.11</v>
      </c>
      <c r="J1037" s="21">
        <v>3027.1</v>
      </c>
      <c r="K1037" s="21">
        <v>2841.65</v>
      </c>
      <c r="L1037" s="21">
        <v>3060.69</v>
      </c>
      <c r="M1037" s="21"/>
      <c r="N1037" s="21">
        <v>2740.79</v>
      </c>
      <c r="O1037" s="21">
        <v>3006.81</v>
      </c>
      <c r="P1037" s="21">
        <v>2859.75</v>
      </c>
      <c r="Q1037" s="21">
        <v>9790.2999999999993</v>
      </c>
      <c r="R1037" s="20">
        <v>187.15</v>
      </c>
      <c r="S1037" s="20">
        <v>175.85</v>
      </c>
      <c r="T1037" s="21">
        <v>196.99</v>
      </c>
      <c r="V1037" s="1">
        <v>184.37</v>
      </c>
      <c r="W1037" s="1">
        <v>199</v>
      </c>
      <c r="X1037" s="1">
        <v>201.68</v>
      </c>
      <c r="Y1037" s="1">
        <v>199.37</v>
      </c>
      <c r="Z1037" s="1">
        <v>200.17</v>
      </c>
      <c r="AA1037" s="1">
        <v>190.63</v>
      </c>
      <c r="AB1037" s="1">
        <v>201.01</v>
      </c>
      <c r="AE1037" s="1">
        <v>206.53</v>
      </c>
      <c r="AF1037" s="1">
        <v>195.4</v>
      </c>
      <c r="AG1037" s="1">
        <v>181.12</v>
      </c>
      <c r="AS1037" s="1">
        <v>3855.45</v>
      </c>
      <c r="AW1037" s="1">
        <v>3397.84</v>
      </c>
      <c r="AX1037" s="1">
        <v>185.93</v>
      </c>
      <c r="BA1037" s="1">
        <v>187.12</v>
      </c>
      <c r="BB1037" s="1">
        <v>203.24</v>
      </c>
      <c r="BC1037" s="1">
        <v>201.27</v>
      </c>
      <c r="BD1037" s="1">
        <v>199.78</v>
      </c>
      <c r="BE1037" s="1">
        <v>196.59</v>
      </c>
      <c r="BF1037" s="1">
        <v>189.58</v>
      </c>
      <c r="BG1037" s="1">
        <v>208.24</v>
      </c>
      <c r="BH1037" s="1">
        <v>187.06</v>
      </c>
      <c r="BI1037" s="1">
        <v>197.12</v>
      </c>
      <c r="BJ1037" s="1">
        <v>207.3</v>
      </c>
      <c r="BK1037" s="1">
        <v>191.79</v>
      </c>
      <c r="BL1037" s="1">
        <v>192.48</v>
      </c>
      <c r="BN1037" s="1">
        <v>191.36</v>
      </c>
    </row>
    <row r="1038" spans="1:66" x14ac:dyDescent="0.3">
      <c r="A1038" s="2"/>
      <c r="C1038" s="14" t="str">
        <f t="shared" si="17"/>
        <v>20223</v>
      </c>
      <c r="D1038" s="3">
        <v>44628</v>
      </c>
      <c r="E1038" s="21">
        <v>3035.36</v>
      </c>
      <c r="F1038" s="21">
        <v>3048.98</v>
      </c>
      <c r="G1038" s="21">
        <v>3124.7</v>
      </c>
      <c r="H1038" s="21">
        <v>2828.47</v>
      </c>
      <c r="I1038" s="21">
        <v>2897.11</v>
      </c>
      <c r="J1038" s="21">
        <v>2980.41</v>
      </c>
      <c r="K1038" s="21">
        <v>2863.6</v>
      </c>
      <c r="L1038" s="21">
        <v>3017.76</v>
      </c>
      <c r="M1038" s="21"/>
      <c r="N1038" s="21">
        <v>2684.72</v>
      </c>
      <c r="O1038" s="21">
        <v>3005.74</v>
      </c>
      <c r="P1038" s="21">
        <v>2864.5</v>
      </c>
      <c r="Q1038" s="21">
        <v>9690.2999999999993</v>
      </c>
      <c r="R1038" s="20">
        <v>186.15</v>
      </c>
      <c r="S1038" s="20">
        <v>177.84</v>
      </c>
      <c r="T1038" s="21">
        <v>197.81</v>
      </c>
      <c r="V1038" s="1">
        <v>185.14</v>
      </c>
      <c r="W1038" s="1">
        <v>199.72</v>
      </c>
      <c r="X1038" s="1">
        <v>200.61</v>
      </c>
      <c r="Y1038" s="1">
        <v>198.17</v>
      </c>
      <c r="Z1038" s="1">
        <v>199.5</v>
      </c>
      <c r="AA1038" s="1">
        <v>188.31</v>
      </c>
      <c r="AB1038" s="1">
        <v>200.02</v>
      </c>
      <c r="AC1038" s="1">
        <v>180.48</v>
      </c>
      <c r="AE1038" s="1">
        <v>207.03</v>
      </c>
      <c r="AF1038" s="1">
        <v>198.82</v>
      </c>
      <c r="AG1038" s="1">
        <v>183.31</v>
      </c>
      <c r="AS1038" s="1">
        <v>3855.45</v>
      </c>
      <c r="AT1038" s="1">
        <v>4004.32</v>
      </c>
      <c r="AW1038" s="1">
        <v>3180.38</v>
      </c>
      <c r="AX1038" s="1">
        <v>190.3</v>
      </c>
      <c r="BA1038" s="1">
        <v>187.78</v>
      </c>
      <c r="BB1038" s="1">
        <v>204.12</v>
      </c>
      <c r="BC1038" s="1">
        <v>202.31</v>
      </c>
      <c r="BD1038" s="1">
        <v>201.69</v>
      </c>
      <c r="BE1038" s="1">
        <v>195.04</v>
      </c>
      <c r="BF1038" s="1">
        <v>189.33</v>
      </c>
      <c r="BG1038" s="1">
        <v>207.77</v>
      </c>
      <c r="BH1038" s="1">
        <v>187.06</v>
      </c>
      <c r="BI1038" s="1">
        <v>197.12</v>
      </c>
      <c r="BJ1038" s="1">
        <v>206.29</v>
      </c>
      <c r="BK1038" s="1">
        <v>191.79</v>
      </c>
      <c r="BL1038" s="1">
        <v>192.48</v>
      </c>
      <c r="BN1038" s="1">
        <v>191.25</v>
      </c>
    </row>
    <row r="1039" spans="1:66" x14ac:dyDescent="0.3">
      <c r="A1039" s="2"/>
      <c r="C1039" s="14" t="str">
        <f t="shared" si="17"/>
        <v>20223</v>
      </c>
      <c r="D1039" s="3">
        <v>44627</v>
      </c>
      <c r="E1039" s="21">
        <v>2993.32</v>
      </c>
      <c r="F1039" s="21">
        <v>3021.95</v>
      </c>
      <c r="G1039" s="21">
        <v>3124.7</v>
      </c>
      <c r="H1039" s="21">
        <v>2803.33</v>
      </c>
      <c r="I1039" s="21">
        <v>2897.11</v>
      </c>
      <c r="J1039" s="21">
        <v>2980.67</v>
      </c>
      <c r="K1039" s="21">
        <v>2854.26</v>
      </c>
      <c r="L1039" s="21">
        <v>2951.45</v>
      </c>
      <c r="M1039" s="21"/>
      <c r="N1039" s="21">
        <v>2673.64</v>
      </c>
      <c r="O1039" s="21">
        <v>3004.31</v>
      </c>
      <c r="P1039" s="21">
        <v>2890.46</v>
      </c>
      <c r="Q1039" s="21">
        <v>9569.7099999999991</v>
      </c>
      <c r="R1039" s="20">
        <v>185.48</v>
      </c>
      <c r="S1039" s="20">
        <v>175.23</v>
      </c>
      <c r="T1039" s="21">
        <v>194.46</v>
      </c>
      <c r="V1039" s="1">
        <v>185.13</v>
      </c>
      <c r="W1039" s="1">
        <v>197.47</v>
      </c>
      <c r="X1039" s="1">
        <v>200.52</v>
      </c>
      <c r="Y1039" s="1">
        <v>197.24</v>
      </c>
      <c r="Z1039" s="1">
        <v>198</v>
      </c>
      <c r="AA1039" s="1">
        <v>187.45</v>
      </c>
      <c r="AB1039" s="1">
        <v>201.03</v>
      </c>
      <c r="AC1039" s="1">
        <v>180.83</v>
      </c>
      <c r="AE1039" s="1">
        <v>207.75</v>
      </c>
      <c r="AF1039" s="1">
        <v>197.43</v>
      </c>
      <c r="AG1039" s="1">
        <v>178.18</v>
      </c>
      <c r="AS1039" s="1">
        <v>3855.45</v>
      </c>
      <c r="AT1039" s="1">
        <v>4004.32</v>
      </c>
      <c r="AW1039" s="1">
        <v>3180.38</v>
      </c>
      <c r="AX1039" s="1">
        <v>189.51</v>
      </c>
      <c r="BA1039" s="1">
        <v>184.85</v>
      </c>
      <c r="BB1039" s="1">
        <v>201.63</v>
      </c>
      <c r="BC1039" s="1">
        <v>199.24</v>
      </c>
      <c r="BD1039" s="1">
        <v>198.23</v>
      </c>
      <c r="BE1039" s="1">
        <v>195.04</v>
      </c>
      <c r="BF1039" s="1">
        <v>188.94</v>
      </c>
      <c r="BG1039" s="1">
        <v>209.25</v>
      </c>
      <c r="BH1039" s="1">
        <v>187.06</v>
      </c>
      <c r="BI1039" s="1">
        <v>195.73</v>
      </c>
      <c r="BJ1039" s="1">
        <v>200</v>
      </c>
      <c r="BL1039" s="1">
        <v>191.26</v>
      </c>
      <c r="BN1039" s="1">
        <v>190.63</v>
      </c>
    </row>
    <row r="1040" spans="1:66" x14ac:dyDescent="0.3">
      <c r="A1040" s="2"/>
      <c r="C1040" s="14" t="str">
        <f t="shared" si="17"/>
        <v>20223</v>
      </c>
      <c r="D1040" s="3">
        <v>44624</v>
      </c>
      <c r="E1040" s="21">
        <v>3025.96</v>
      </c>
      <c r="F1040" s="21">
        <v>3107.52</v>
      </c>
      <c r="G1040" s="21">
        <v>3149.47</v>
      </c>
      <c r="H1040" s="21">
        <v>2747</v>
      </c>
      <c r="I1040" s="21">
        <v>2903.06</v>
      </c>
      <c r="J1040" s="21">
        <v>2991.37</v>
      </c>
      <c r="K1040" s="21">
        <v>2870.85</v>
      </c>
      <c r="L1040" s="21">
        <v>2982.32</v>
      </c>
      <c r="M1040" s="21"/>
      <c r="N1040" s="21">
        <v>2681.92</v>
      </c>
      <c r="O1040" s="21">
        <v>2935.41</v>
      </c>
      <c r="P1040" s="21">
        <v>2884.4</v>
      </c>
      <c r="Q1040" s="21">
        <v>9536.7800000000007</v>
      </c>
      <c r="R1040" s="20">
        <v>186.31</v>
      </c>
      <c r="S1040" s="20">
        <v>173.81</v>
      </c>
      <c r="T1040" s="21">
        <v>193.7</v>
      </c>
      <c r="V1040" s="1">
        <v>185.39</v>
      </c>
      <c r="W1040" s="1">
        <v>196.1</v>
      </c>
      <c r="X1040" s="1">
        <v>198.97</v>
      </c>
      <c r="Y1040" s="1">
        <v>195.49</v>
      </c>
      <c r="Z1040" s="1">
        <v>197</v>
      </c>
      <c r="AA1040" s="1">
        <v>188.75</v>
      </c>
      <c r="AB1040" s="1">
        <v>199.81</v>
      </c>
      <c r="AC1040" s="1">
        <v>181.89</v>
      </c>
      <c r="AE1040" s="1">
        <v>205.58</v>
      </c>
      <c r="AF1040" s="1">
        <v>195.8</v>
      </c>
      <c r="AG1040" s="1">
        <v>180.91</v>
      </c>
      <c r="AS1040" s="1">
        <v>3855.45</v>
      </c>
      <c r="AT1040" s="1">
        <v>4004.32</v>
      </c>
      <c r="AW1040" s="1">
        <v>2962.92</v>
      </c>
      <c r="AX1040" s="1">
        <v>188.63</v>
      </c>
      <c r="BA1040" s="1">
        <v>184.73</v>
      </c>
      <c r="BB1040" s="1">
        <v>200.76</v>
      </c>
      <c r="BC1040" s="1">
        <v>199.48</v>
      </c>
      <c r="BD1040" s="1">
        <v>197.51</v>
      </c>
      <c r="BE1040" s="1">
        <v>194.67</v>
      </c>
      <c r="BF1040" s="1">
        <v>188.71</v>
      </c>
      <c r="BG1040" s="1">
        <v>207.63</v>
      </c>
      <c r="BI1040" s="1">
        <v>193.53</v>
      </c>
      <c r="BJ1040" s="1">
        <v>199.21</v>
      </c>
      <c r="BL1040" s="1">
        <v>191.06</v>
      </c>
      <c r="BN1040" s="1">
        <v>191</v>
      </c>
    </row>
    <row r="1041" spans="1:66" x14ac:dyDescent="0.3">
      <c r="A1041" s="2"/>
      <c r="C1041" s="14" t="str">
        <f t="shared" si="17"/>
        <v>20223</v>
      </c>
      <c r="D1041" s="3">
        <v>44623</v>
      </c>
      <c r="E1041" s="21">
        <v>2963.36</v>
      </c>
      <c r="F1041" s="21">
        <v>3116.53</v>
      </c>
      <c r="G1041" s="21">
        <v>3149.42</v>
      </c>
      <c r="H1041" s="21">
        <v>2796.14</v>
      </c>
      <c r="I1041" s="21">
        <v>2883.24</v>
      </c>
      <c r="J1041" s="21">
        <v>2975.87</v>
      </c>
      <c r="K1041" s="21">
        <v>2870.85</v>
      </c>
      <c r="L1041" s="21">
        <v>2868.26</v>
      </c>
      <c r="M1041" s="21"/>
      <c r="N1041" s="21">
        <v>2639.37</v>
      </c>
      <c r="O1041" s="21">
        <v>2937.41</v>
      </c>
      <c r="P1041" s="21">
        <v>2910.36</v>
      </c>
      <c r="Q1041" s="21">
        <v>9124.17</v>
      </c>
      <c r="R1041" s="20">
        <v>185.81</v>
      </c>
      <c r="S1041" s="20">
        <v>175.3</v>
      </c>
      <c r="T1041" s="21">
        <v>191.85</v>
      </c>
      <c r="V1041" s="1">
        <v>183.9</v>
      </c>
      <c r="W1041" s="1">
        <v>195.95</v>
      </c>
      <c r="X1041" s="1">
        <v>197.33</v>
      </c>
      <c r="Y1041" s="1">
        <v>195.84</v>
      </c>
      <c r="Z1041" s="1">
        <v>197</v>
      </c>
      <c r="AA1041" s="1">
        <v>188.94</v>
      </c>
      <c r="AB1041" s="1">
        <v>197.37</v>
      </c>
      <c r="AC1041" s="1">
        <v>180.07</v>
      </c>
      <c r="AE1041" s="1">
        <v>204.39</v>
      </c>
      <c r="AF1041" s="1">
        <v>197.63</v>
      </c>
      <c r="AG1041" s="1">
        <v>182.66</v>
      </c>
      <c r="AS1041" s="1">
        <v>3855.45</v>
      </c>
      <c r="AT1041" s="1">
        <v>4148.74</v>
      </c>
      <c r="AW1041" s="1">
        <v>2962.92</v>
      </c>
      <c r="AX1041" s="1">
        <v>187.96</v>
      </c>
      <c r="BA1041" s="1">
        <v>184.07</v>
      </c>
      <c r="BB1041" s="1">
        <v>200.94</v>
      </c>
      <c r="BC1041" s="1">
        <v>197.55</v>
      </c>
      <c r="BD1041" s="1">
        <v>199.02</v>
      </c>
      <c r="BE1041" s="1">
        <v>194.21</v>
      </c>
      <c r="BF1041" s="1">
        <v>188.71</v>
      </c>
      <c r="BG1041" s="1">
        <v>205.37</v>
      </c>
      <c r="BI1041" s="1">
        <v>193.53</v>
      </c>
      <c r="BJ1041" s="1">
        <v>198.77</v>
      </c>
      <c r="BL1041" s="1">
        <v>189.97</v>
      </c>
      <c r="BN1041" s="1">
        <v>189.57</v>
      </c>
    </row>
    <row r="1042" spans="1:66" x14ac:dyDescent="0.3">
      <c r="A1042" s="2"/>
      <c r="C1042" s="14" t="str">
        <f t="shared" si="17"/>
        <v>20223</v>
      </c>
      <c r="D1042" s="3">
        <v>44622</v>
      </c>
      <c r="E1042" s="21">
        <v>2981.78</v>
      </c>
      <c r="F1042" s="21">
        <v>3152.56</v>
      </c>
      <c r="G1042" s="21">
        <v>3199.07</v>
      </c>
      <c r="H1042" s="21">
        <v>2812.43</v>
      </c>
      <c r="I1042" s="21">
        <v>2883.24</v>
      </c>
      <c r="J1042" s="21">
        <v>2988.52</v>
      </c>
      <c r="K1042" s="21">
        <v>2822.95</v>
      </c>
      <c r="L1042" s="21">
        <v>2868.26</v>
      </c>
      <c r="M1042" s="21"/>
      <c r="N1042" s="21">
        <v>2613.36</v>
      </c>
      <c r="O1042" s="21">
        <v>2933.75</v>
      </c>
      <c r="P1042" s="21">
        <v>2910.36</v>
      </c>
      <c r="Q1042" s="21">
        <v>8938.39</v>
      </c>
      <c r="R1042" s="20">
        <v>185.81</v>
      </c>
      <c r="S1042" s="20">
        <v>176.95</v>
      </c>
      <c r="T1042" s="21">
        <v>190.67</v>
      </c>
      <c r="V1042" s="1">
        <v>183.06</v>
      </c>
      <c r="W1042" s="1">
        <v>194.53</v>
      </c>
      <c r="X1042" s="1">
        <v>197.21</v>
      </c>
      <c r="Y1042" s="1">
        <v>196.32</v>
      </c>
      <c r="Z1042" s="1">
        <v>197</v>
      </c>
      <c r="AA1042" s="1">
        <v>188.81</v>
      </c>
      <c r="AB1042" s="1">
        <v>197.37</v>
      </c>
      <c r="AC1042" s="1">
        <v>180.07</v>
      </c>
      <c r="AE1042" s="1">
        <v>203.97</v>
      </c>
      <c r="AF1042" s="1">
        <v>196.49</v>
      </c>
      <c r="AG1042" s="1">
        <v>182.8</v>
      </c>
      <c r="AO1042" s="1">
        <v>14</v>
      </c>
      <c r="AT1042" s="1">
        <v>4248.68</v>
      </c>
      <c r="AW1042" s="1">
        <v>2962.92</v>
      </c>
      <c r="AX1042" s="1">
        <v>185.91</v>
      </c>
      <c r="BA1042" s="1">
        <v>186.43</v>
      </c>
      <c r="BB1042" s="1">
        <v>197.53</v>
      </c>
      <c r="BC1042" s="1">
        <v>199.31</v>
      </c>
      <c r="BD1042" s="1">
        <v>198.43</v>
      </c>
      <c r="BE1042" s="1">
        <v>192.66</v>
      </c>
      <c r="BF1042" s="1">
        <v>188.98</v>
      </c>
      <c r="BG1042" s="1">
        <v>203.46</v>
      </c>
      <c r="BI1042" s="1">
        <v>193.53</v>
      </c>
      <c r="BJ1042" s="1">
        <v>199.08</v>
      </c>
      <c r="BK1042" s="1">
        <v>189.65</v>
      </c>
      <c r="BL1042" s="1">
        <v>190.07</v>
      </c>
      <c r="BN1042" s="1">
        <v>189.67</v>
      </c>
    </row>
    <row r="1043" spans="1:66" x14ac:dyDescent="0.3">
      <c r="A1043" s="2"/>
      <c r="C1043" s="14" t="str">
        <f t="shared" si="17"/>
        <v>20222</v>
      </c>
      <c r="D1043" s="3">
        <v>44617</v>
      </c>
      <c r="E1043" s="21">
        <v>3049.4</v>
      </c>
      <c r="F1043" s="21">
        <v>3169.87</v>
      </c>
      <c r="G1043" s="21">
        <v>3190.91</v>
      </c>
      <c r="H1043" s="21">
        <v>2822.23</v>
      </c>
      <c r="I1043" s="21">
        <v>2910.51</v>
      </c>
      <c r="J1043" s="21">
        <v>2967.53</v>
      </c>
      <c r="K1043" s="21">
        <v>2835.66</v>
      </c>
      <c r="L1043" s="21">
        <v>2917.26</v>
      </c>
      <c r="M1043" s="21"/>
      <c r="N1043" s="21">
        <v>2656.65</v>
      </c>
      <c r="O1043" s="21">
        <v>2970.85</v>
      </c>
      <c r="P1043" s="21">
        <v>2917.57</v>
      </c>
      <c r="Q1043" s="21">
        <v>8685.31</v>
      </c>
      <c r="R1043" s="20">
        <v>180.89</v>
      </c>
      <c r="S1043" s="20">
        <v>172.16</v>
      </c>
      <c r="T1043" s="21">
        <v>190.21</v>
      </c>
      <c r="V1043" s="1">
        <v>177.38</v>
      </c>
      <c r="W1043" s="1">
        <v>191.18</v>
      </c>
      <c r="X1043" s="1">
        <v>197.07</v>
      </c>
      <c r="Y1043" s="1">
        <v>192.53</v>
      </c>
      <c r="Z1043" s="1">
        <v>193</v>
      </c>
      <c r="AA1043" s="1">
        <v>183.45</v>
      </c>
      <c r="AB1043" s="1">
        <v>196.86</v>
      </c>
      <c r="AE1043" s="1">
        <v>203.85</v>
      </c>
      <c r="AF1043" s="1">
        <v>191.42</v>
      </c>
      <c r="AG1043" s="1">
        <v>174.88</v>
      </c>
      <c r="AO1043" s="1">
        <v>14</v>
      </c>
      <c r="AT1043" s="1">
        <v>4733.0200000000004</v>
      </c>
      <c r="AW1043" s="1">
        <v>3317.3</v>
      </c>
      <c r="AX1043" s="1">
        <v>180.92</v>
      </c>
      <c r="AZ1043" s="1">
        <v>4314.51</v>
      </c>
      <c r="BA1043" s="1">
        <v>185.94</v>
      </c>
      <c r="BB1043" s="1">
        <v>194.89</v>
      </c>
      <c r="BC1043" s="1">
        <v>197.24</v>
      </c>
      <c r="BD1043" s="1">
        <v>191.93</v>
      </c>
      <c r="BE1043" s="1">
        <v>189.2</v>
      </c>
      <c r="BF1043" s="1">
        <v>184.62</v>
      </c>
      <c r="BG1043" s="1">
        <v>202.7</v>
      </c>
      <c r="BI1043" s="1">
        <v>191.82</v>
      </c>
      <c r="BJ1043" s="1">
        <v>198.64</v>
      </c>
      <c r="BK1043" s="1">
        <v>187.41</v>
      </c>
      <c r="BL1043" s="1">
        <v>185.88</v>
      </c>
      <c r="BN1043" s="1">
        <v>185.73</v>
      </c>
    </row>
    <row r="1044" spans="1:66" x14ac:dyDescent="0.3">
      <c r="A1044" s="2"/>
      <c r="C1044" s="14" t="str">
        <f t="shared" si="17"/>
        <v>20222</v>
      </c>
      <c r="D1044" s="3">
        <v>44616</v>
      </c>
      <c r="E1044" s="21">
        <v>3041.09</v>
      </c>
      <c r="F1044" s="21">
        <v>3169.87</v>
      </c>
      <c r="G1044" s="21">
        <v>3177.53</v>
      </c>
      <c r="H1044" s="21">
        <v>2725.15</v>
      </c>
      <c r="I1044" s="21">
        <v>2900.59</v>
      </c>
      <c r="J1044" s="21">
        <v>2954.3</v>
      </c>
      <c r="K1044" s="21">
        <v>2871.49</v>
      </c>
      <c r="L1044" s="21">
        <v>2956.15</v>
      </c>
      <c r="M1044" s="21">
        <v>2709.26</v>
      </c>
      <c r="N1044" s="21">
        <v>2625.51</v>
      </c>
      <c r="O1044" s="21">
        <v>2884.96</v>
      </c>
      <c r="P1044" s="21">
        <v>2927.8</v>
      </c>
      <c r="Q1044" s="21">
        <v>8677.64</v>
      </c>
      <c r="R1044" s="20">
        <v>183.52</v>
      </c>
      <c r="S1044" s="20">
        <v>173.06</v>
      </c>
      <c r="T1044" s="21">
        <v>190.54</v>
      </c>
      <c r="V1044" s="1">
        <v>179.97</v>
      </c>
      <c r="W1044" s="1">
        <v>192.57</v>
      </c>
      <c r="X1044" s="1">
        <v>197.12</v>
      </c>
      <c r="Y1044" s="1">
        <v>194.78</v>
      </c>
      <c r="Z1044" s="1">
        <v>196</v>
      </c>
      <c r="AA1044" s="1">
        <v>186.36</v>
      </c>
      <c r="AB1044" s="1">
        <v>196.92</v>
      </c>
      <c r="AE1044" s="1">
        <v>204.04</v>
      </c>
      <c r="AF1044" s="1">
        <v>194.17</v>
      </c>
      <c r="AG1044" s="1">
        <v>175.99</v>
      </c>
      <c r="AO1044" s="1">
        <v>14</v>
      </c>
      <c r="AT1044" s="1">
        <v>4745.28</v>
      </c>
      <c r="AW1044" s="1">
        <v>3317.3</v>
      </c>
      <c r="AZ1044" s="1">
        <v>4798.3900000000003</v>
      </c>
      <c r="BA1044" s="1">
        <v>183.75</v>
      </c>
      <c r="BB1044" s="1">
        <v>196.28</v>
      </c>
      <c r="BC1044" s="1">
        <v>199.35</v>
      </c>
      <c r="BD1044" s="1">
        <v>195.53</v>
      </c>
      <c r="BE1044" s="1">
        <v>192.5</v>
      </c>
      <c r="BF1044" s="1">
        <v>186.12</v>
      </c>
      <c r="BG1044" s="1">
        <v>203.93</v>
      </c>
      <c r="BI1044" s="1">
        <v>191.98</v>
      </c>
      <c r="BJ1044" s="1">
        <v>194.16</v>
      </c>
      <c r="BK1044" s="1">
        <v>187.44</v>
      </c>
      <c r="BL1044" s="1">
        <v>187.08</v>
      </c>
      <c r="BN1044" s="1">
        <v>186.43</v>
      </c>
    </row>
    <row r="1045" spans="1:66" x14ac:dyDescent="0.3">
      <c r="A1045" s="2"/>
      <c r="C1045" s="14" t="str">
        <f t="shared" si="17"/>
        <v>20222</v>
      </c>
      <c r="D1045" s="3">
        <v>44615</v>
      </c>
      <c r="E1045" s="21">
        <v>2932.31</v>
      </c>
      <c r="F1045" s="21">
        <v>3012.83</v>
      </c>
      <c r="G1045" s="21">
        <v>3112.44</v>
      </c>
      <c r="H1045" s="21">
        <v>2669.33</v>
      </c>
      <c r="I1045" s="21">
        <v>2833.13</v>
      </c>
      <c r="J1045" s="21">
        <v>2896.55</v>
      </c>
      <c r="K1045" s="21">
        <v>2854.89</v>
      </c>
      <c r="L1045" s="21">
        <v>2849.94</v>
      </c>
      <c r="M1045" s="21">
        <v>2615.37</v>
      </c>
      <c r="N1045" s="21">
        <v>2614.65</v>
      </c>
      <c r="O1045" s="21">
        <v>2960.87</v>
      </c>
      <c r="P1045" s="21">
        <v>2881.92</v>
      </c>
      <c r="Q1045" s="21">
        <v>8621.24</v>
      </c>
      <c r="R1045" s="20">
        <v>181.21</v>
      </c>
      <c r="S1045" s="20">
        <v>170.4</v>
      </c>
      <c r="T1045" s="21">
        <v>189.63</v>
      </c>
      <c r="V1045" s="1">
        <v>179.48</v>
      </c>
      <c r="W1045" s="1">
        <v>191.59</v>
      </c>
      <c r="X1045" s="1">
        <v>196.08</v>
      </c>
      <c r="Y1045" s="1">
        <v>191.22</v>
      </c>
      <c r="Z1045" s="1">
        <v>190.83</v>
      </c>
      <c r="AA1045" s="1">
        <v>183</v>
      </c>
      <c r="AB1045" s="1">
        <v>196.2</v>
      </c>
      <c r="AE1045" s="1">
        <v>203.52</v>
      </c>
      <c r="AF1045" s="1">
        <v>188.21</v>
      </c>
      <c r="AG1045" s="1">
        <v>172.74</v>
      </c>
      <c r="AQ1045" s="1">
        <v>4334.68</v>
      </c>
      <c r="AS1045" s="1">
        <v>3679.43</v>
      </c>
      <c r="AW1045" s="1">
        <v>3317.3</v>
      </c>
      <c r="AZ1045" s="1">
        <v>4798.3900000000003</v>
      </c>
      <c r="BA1045" s="1">
        <v>183.8</v>
      </c>
      <c r="BB1045" s="1">
        <v>196.28</v>
      </c>
      <c r="BC1045" s="1">
        <v>196.28</v>
      </c>
      <c r="BD1045" s="1">
        <v>191.83</v>
      </c>
      <c r="BE1045" s="1">
        <v>188.92</v>
      </c>
      <c r="BF1045" s="1">
        <v>183.35</v>
      </c>
      <c r="BG1045" s="1">
        <v>204.01</v>
      </c>
      <c r="BI1045" s="1">
        <v>189.58</v>
      </c>
      <c r="BJ1045" s="1">
        <v>194.14</v>
      </c>
      <c r="BK1045" s="1">
        <v>184.55</v>
      </c>
      <c r="BL1045" s="1">
        <v>185.38</v>
      </c>
      <c r="BN1045" s="1">
        <v>185.03</v>
      </c>
    </row>
    <row r="1046" spans="1:66" x14ac:dyDescent="0.3">
      <c r="A1046" s="2"/>
      <c r="C1046" s="14" t="str">
        <f t="shared" si="17"/>
        <v>20222</v>
      </c>
      <c r="D1046" s="3">
        <v>44614</v>
      </c>
      <c r="E1046" s="21">
        <v>2964.84</v>
      </c>
      <c r="F1046" s="21">
        <v>3071.57</v>
      </c>
      <c r="G1046" s="21">
        <v>3127.93</v>
      </c>
      <c r="H1046" s="21">
        <v>2723.23</v>
      </c>
      <c r="I1046" s="21">
        <v>2833.13</v>
      </c>
      <c r="J1046" s="21">
        <v>2893.25</v>
      </c>
      <c r="K1046" s="21">
        <v>2789.93</v>
      </c>
      <c r="L1046" s="21">
        <v>2765.76</v>
      </c>
      <c r="M1046" s="21">
        <v>2615.33</v>
      </c>
      <c r="N1046" s="21">
        <v>2618.14</v>
      </c>
      <c r="O1046" s="21">
        <v>2983.95</v>
      </c>
      <c r="P1046" s="21">
        <v>2874.92</v>
      </c>
      <c r="Q1046" s="21">
        <v>8564.49</v>
      </c>
      <c r="R1046" s="20">
        <v>180.96</v>
      </c>
      <c r="S1046" s="20">
        <v>167.15</v>
      </c>
      <c r="T1046" s="21">
        <v>189.74</v>
      </c>
      <c r="V1046" s="1">
        <v>178.93</v>
      </c>
      <c r="W1046" s="1">
        <v>190.36</v>
      </c>
      <c r="X1046" s="1">
        <v>195.58</v>
      </c>
      <c r="Y1046" s="1">
        <v>189.47</v>
      </c>
      <c r="Z1046" s="1">
        <v>192</v>
      </c>
      <c r="AA1046" s="1">
        <v>182.34</v>
      </c>
      <c r="AB1046" s="1">
        <v>195.53</v>
      </c>
      <c r="AE1046" s="1">
        <v>203.39</v>
      </c>
      <c r="AF1046" s="1">
        <v>188.86</v>
      </c>
      <c r="AG1046" s="1">
        <v>171.92</v>
      </c>
      <c r="AQ1046" s="1">
        <v>4334.68</v>
      </c>
      <c r="AS1046" s="1">
        <v>3679.43</v>
      </c>
      <c r="AW1046" s="1">
        <v>3488.29</v>
      </c>
      <c r="AX1046" s="1">
        <v>180.19</v>
      </c>
      <c r="AZ1046" s="1">
        <v>4798.3900000000003</v>
      </c>
      <c r="BA1046" s="1">
        <v>182.16</v>
      </c>
      <c r="BB1046" s="1">
        <v>194.13</v>
      </c>
      <c r="BC1046" s="1">
        <v>192.78</v>
      </c>
      <c r="BD1046" s="1">
        <v>192.31</v>
      </c>
      <c r="BE1046" s="1">
        <v>189.26</v>
      </c>
      <c r="BF1046" s="1">
        <v>182.87</v>
      </c>
      <c r="BG1046" s="1">
        <v>203.68</v>
      </c>
      <c r="BI1046" s="1">
        <v>189.58</v>
      </c>
      <c r="BJ1046" s="1">
        <v>195.78</v>
      </c>
      <c r="BK1046" s="1">
        <v>183.56</v>
      </c>
      <c r="BL1046" s="1">
        <v>183.88</v>
      </c>
      <c r="BN1046" s="1">
        <v>183.22</v>
      </c>
    </row>
    <row r="1047" spans="1:66" x14ac:dyDescent="0.3">
      <c r="A1047" s="2"/>
      <c r="C1047" s="14" t="str">
        <f t="shared" si="17"/>
        <v>20222</v>
      </c>
      <c r="D1047" s="3">
        <v>44613</v>
      </c>
      <c r="E1047" s="21">
        <v>3055.37</v>
      </c>
      <c r="F1047" s="21">
        <v>3053.54</v>
      </c>
      <c r="G1047" s="21">
        <v>3127.93</v>
      </c>
      <c r="H1047" s="21">
        <v>2755.34</v>
      </c>
      <c r="I1047" s="21">
        <v>2833.13</v>
      </c>
      <c r="J1047" s="21">
        <v>2874.91</v>
      </c>
      <c r="K1047" s="21">
        <v>2843.88</v>
      </c>
      <c r="L1047" s="21">
        <v>2774.53</v>
      </c>
      <c r="M1047" s="21">
        <v>2615.23</v>
      </c>
      <c r="N1047" s="21">
        <v>2643.99</v>
      </c>
      <c r="O1047" s="21">
        <v>2949.24</v>
      </c>
      <c r="P1047" s="21">
        <v>2874.92</v>
      </c>
      <c r="Q1047" s="21">
        <v>8511.36</v>
      </c>
      <c r="R1047" s="20">
        <v>179.46</v>
      </c>
      <c r="S1047" s="20">
        <v>169.28</v>
      </c>
      <c r="T1047" s="21">
        <v>186.07</v>
      </c>
      <c r="V1047" s="1">
        <v>178.36</v>
      </c>
      <c r="W1047" s="1">
        <v>188.04</v>
      </c>
      <c r="X1047" s="1">
        <v>195.64</v>
      </c>
      <c r="Y1047" s="1">
        <v>189.53</v>
      </c>
      <c r="Z1047" s="1">
        <v>190.67</v>
      </c>
      <c r="AA1047" s="1">
        <v>180.53</v>
      </c>
      <c r="AB1047" s="1">
        <v>195.53</v>
      </c>
      <c r="AE1047" s="1">
        <v>203.12</v>
      </c>
      <c r="AF1047" s="1">
        <v>183.42</v>
      </c>
      <c r="AG1047" s="1">
        <v>170.69</v>
      </c>
      <c r="AQ1047" s="1">
        <v>4334.68</v>
      </c>
      <c r="AS1047" s="1">
        <v>3679.43</v>
      </c>
      <c r="AW1047" s="1">
        <v>3488.29</v>
      </c>
      <c r="AX1047" s="1">
        <v>178.67</v>
      </c>
      <c r="BA1047" s="1">
        <v>180.92</v>
      </c>
      <c r="BB1047" s="1">
        <v>192.82</v>
      </c>
      <c r="BC1047" s="1">
        <v>195.11</v>
      </c>
      <c r="BD1047" s="1">
        <v>188.78</v>
      </c>
      <c r="BE1047" s="1">
        <v>185.55</v>
      </c>
      <c r="BF1047" s="1">
        <v>180.81</v>
      </c>
      <c r="BG1047" s="1">
        <v>203.67</v>
      </c>
      <c r="BI1047" s="1">
        <v>185.59</v>
      </c>
      <c r="BJ1047" s="1">
        <v>197.07</v>
      </c>
      <c r="BK1047" s="1">
        <v>182.62</v>
      </c>
      <c r="BL1047" s="1">
        <v>183.48</v>
      </c>
      <c r="BN1047" s="1">
        <v>183.15</v>
      </c>
    </row>
    <row r="1048" spans="1:66" x14ac:dyDescent="0.3">
      <c r="A1048" s="2"/>
      <c r="C1048" s="14" t="str">
        <f t="shared" si="17"/>
        <v>20222</v>
      </c>
      <c r="D1048" s="3">
        <v>44610</v>
      </c>
      <c r="E1048" s="21">
        <v>3006.3</v>
      </c>
      <c r="F1048" s="21">
        <v>3056.24</v>
      </c>
      <c r="G1048" s="21">
        <v>3115.48</v>
      </c>
      <c r="H1048" s="21">
        <v>2808.42</v>
      </c>
      <c r="I1048" s="21">
        <v>2841.07</v>
      </c>
      <c r="J1048" s="21">
        <v>2874.91</v>
      </c>
      <c r="K1048" s="21">
        <v>2854.89</v>
      </c>
      <c r="L1048" s="21">
        <v>2854.27</v>
      </c>
      <c r="M1048" s="21">
        <v>2615.23</v>
      </c>
      <c r="N1048" s="21">
        <v>2655.36</v>
      </c>
      <c r="O1048" s="21">
        <v>3009.2</v>
      </c>
      <c r="P1048" s="21">
        <v>2891.91</v>
      </c>
      <c r="Q1048" s="21">
        <v>8704.09</v>
      </c>
      <c r="R1048" s="20">
        <v>180.96</v>
      </c>
      <c r="S1048" s="20">
        <v>168.42</v>
      </c>
      <c r="T1048" s="21">
        <v>184.53</v>
      </c>
      <c r="V1048" s="1">
        <v>177.5</v>
      </c>
      <c r="W1048" s="1">
        <v>187.56</v>
      </c>
      <c r="X1048" s="1">
        <v>195.3</v>
      </c>
      <c r="Y1048" s="1">
        <v>189.78</v>
      </c>
      <c r="Z1048" s="1">
        <v>190</v>
      </c>
      <c r="AA1048" s="1">
        <v>181.73</v>
      </c>
      <c r="AB1048" s="1">
        <v>194.65</v>
      </c>
      <c r="AC1048" s="1">
        <v>171.68</v>
      </c>
      <c r="AE1048" s="1">
        <v>202.15</v>
      </c>
      <c r="AF1048" s="1">
        <v>178.63</v>
      </c>
      <c r="AG1048" s="1">
        <v>170.77</v>
      </c>
      <c r="AI1048" s="1">
        <v>30</v>
      </c>
      <c r="AN1048" s="1">
        <v>4500</v>
      </c>
      <c r="AQ1048" s="1">
        <v>4334.68</v>
      </c>
      <c r="AS1048" s="1">
        <v>3679.43</v>
      </c>
      <c r="AW1048" s="1">
        <v>3659.27</v>
      </c>
      <c r="AX1048" s="1">
        <v>178.44</v>
      </c>
      <c r="BA1048" s="1">
        <v>180.92</v>
      </c>
      <c r="BB1048" s="1">
        <v>195.37</v>
      </c>
      <c r="BC1048" s="1">
        <v>195.09</v>
      </c>
      <c r="BD1048" s="1">
        <v>191.1</v>
      </c>
      <c r="BE1048" s="1">
        <v>184.75</v>
      </c>
      <c r="BF1048" s="1">
        <v>183.12</v>
      </c>
      <c r="BG1048" s="1">
        <v>204.52</v>
      </c>
      <c r="BH1048" s="1">
        <v>175.49</v>
      </c>
      <c r="BI1048" s="1">
        <v>185.59</v>
      </c>
      <c r="BJ1048" s="1">
        <v>197.01</v>
      </c>
      <c r="BK1048" s="1">
        <v>183.03</v>
      </c>
      <c r="BL1048" s="1">
        <v>184.28</v>
      </c>
      <c r="BN1048" s="1">
        <v>183.94</v>
      </c>
    </row>
    <row r="1049" spans="1:66" x14ac:dyDescent="0.3">
      <c r="A1049" s="2"/>
      <c r="C1049" s="14" t="str">
        <f t="shared" si="17"/>
        <v>20222</v>
      </c>
      <c r="D1049" s="3">
        <v>44609</v>
      </c>
      <c r="E1049" s="21">
        <v>2920.33</v>
      </c>
      <c r="F1049" s="21">
        <v>3049.55</v>
      </c>
      <c r="G1049" s="21">
        <v>3087.58</v>
      </c>
      <c r="H1049" s="21">
        <v>2814.22</v>
      </c>
      <c r="I1049" s="21">
        <v>2821.23</v>
      </c>
      <c r="J1049" s="21">
        <v>2833.22</v>
      </c>
      <c r="K1049" s="21">
        <v>2790.84</v>
      </c>
      <c r="L1049" s="21">
        <v>2844.32</v>
      </c>
      <c r="M1049" s="21"/>
      <c r="N1049" s="21">
        <v>2610.09</v>
      </c>
      <c r="O1049" s="21">
        <v>2915.2</v>
      </c>
      <c r="P1049" s="21">
        <v>2881.92</v>
      </c>
      <c r="Q1049" s="21">
        <v>8565.4500000000007</v>
      </c>
      <c r="R1049" s="20">
        <v>179.99</v>
      </c>
      <c r="S1049" s="20">
        <v>167.2</v>
      </c>
      <c r="T1049" s="21">
        <v>182.75</v>
      </c>
      <c r="V1049" s="1">
        <v>177.37</v>
      </c>
      <c r="W1049" s="1">
        <v>186.85</v>
      </c>
      <c r="X1049" s="1">
        <v>193.85</v>
      </c>
      <c r="Y1049" s="1">
        <v>188.53</v>
      </c>
      <c r="Z1049" s="1">
        <v>188</v>
      </c>
      <c r="AA1049" s="1">
        <v>180.85</v>
      </c>
      <c r="AB1049" s="1">
        <v>193.49</v>
      </c>
      <c r="AC1049" s="1">
        <v>171.36</v>
      </c>
      <c r="AE1049" s="1">
        <v>200.58</v>
      </c>
      <c r="AF1049" s="1">
        <v>186.82</v>
      </c>
      <c r="AG1049" s="1">
        <v>170.69</v>
      </c>
      <c r="AI1049" s="1">
        <v>30</v>
      </c>
      <c r="AN1049" s="1">
        <v>4500</v>
      </c>
      <c r="AO1049" s="1">
        <v>7</v>
      </c>
      <c r="AQ1049" s="1">
        <v>4334.68</v>
      </c>
      <c r="AS1049" s="1">
        <v>3679.43</v>
      </c>
      <c r="AT1049" s="1">
        <v>3722.85</v>
      </c>
      <c r="AW1049" s="1">
        <v>3659.27</v>
      </c>
      <c r="AX1049" s="1">
        <v>177.97</v>
      </c>
      <c r="BA1049" s="1">
        <v>179.9</v>
      </c>
      <c r="BB1049" s="1">
        <v>192.02</v>
      </c>
      <c r="BC1049" s="1">
        <v>194.86</v>
      </c>
      <c r="BD1049" s="1">
        <v>189.45</v>
      </c>
      <c r="BE1049" s="1">
        <v>186.88</v>
      </c>
      <c r="BF1049" s="1">
        <v>183.04</v>
      </c>
      <c r="BG1049" s="1">
        <v>203.51</v>
      </c>
      <c r="BH1049" s="1">
        <v>174.79</v>
      </c>
      <c r="BI1049" s="1">
        <v>185.59</v>
      </c>
      <c r="BJ1049" s="1">
        <v>196.99</v>
      </c>
      <c r="BK1049" s="1">
        <v>181.27</v>
      </c>
      <c r="BL1049" s="1">
        <v>182.68</v>
      </c>
      <c r="BN1049" s="1">
        <v>183.14</v>
      </c>
    </row>
    <row r="1050" spans="1:66" x14ac:dyDescent="0.3">
      <c r="A1050" s="2"/>
      <c r="C1050" s="14" t="str">
        <f t="shared" si="17"/>
        <v>20222</v>
      </c>
      <c r="D1050" s="3">
        <v>44608</v>
      </c>
      <c r="E1050" s="21">
        <v>2912.86</v>
      </c>
      <c r="F1050" s="21">
        <v>3049.55</v>
      </c>
      <c r="G1050" s="21">
        <v>3077.66</v>
      </c>
      <c r="H1050" s="21">
        <v>2756.52</v>
      </c>
      <c r="I1050" s="21">
        <v>2825.2</v>
      </c>
      <c r="J1050" s="21">
        <v>2862.31</v>
      </c>
      <c r="K1050" s="21">
        <v>2790.84</v>
      </c>
      <c r="L1050" s="21">
        <v>2850.29</v>
      </c>
      <c r="M1050" s="21"/>
      <c r="N1050" s="21">
        <v>2605.65</v>
      </c>
      <c r="O1050" s="21">
        <v>2915.2</v>
      </c>
      <c r="P1050" s="21">
        <v>2881.92</v>
      </c>
      <c r="Q1050" s="21">
        <v>8611.59</v>
      </c>
      <c r="R1050" s="20">
        <v>178.32</v>
      </c>
      <c r="S1050" s="20">
        <v>168.25</v>
      </c>
      <c r="T1050" s="21">
        <v>182.95</v>
      </c>
      <c r="V1050" s="1">
        <v>176.9</v>
      </c>
      <c r="W1050" s="1">
        <v>188.01</v>
      </c>
      <c r="X1050" s="1">
        <v>193.15</v>
      </c>
      <c r="Y1050" s="1">
        <v>187.1</v>
      </c>
      <c r="Z1050" s="1">
        <v>187</v>
      </c>
      <c r="AA1050" s="1">
        <v>178.84</v>
      </c>
      <c r="AB1050" s="1">
        <v>192.66</v>
      </c>
      <c r="AC1050" s="1">
        <v>172.72</v>
      </c>
      <c r="AE1050" s="1">
        <v>200.33</v>
      </c>
      <c r="AF1050" s="1">
        <v>180.77</v>
      </c>
      <c r="AG1050" s="1">
        <v>169.12</v>
      </c>
      <c r="AI1050" s="1">
        <v>30</v>
      </c>
      <c r="AN1050" s="1">
        <v>4500</v>
      </c>
      <c r="AO1050" s="1">
        <v>7</v>
      </c>
      <c r="AP1050" s="1">
        <v>4727.87</v>
      </c>
      <c r="AT1050" s="1">
        <v>3722.85</v>
      </c>
      <c r="AW1050" s="1">
        <v>3659.27</v>
      </c>
      <c r="AX1050" s="1">
        <v>177.33</v>
      </c>
      <c r="BA1050" s="1">
        <v>179.87</v>
      </c>
      <c r="BB1050" s="1">
        <v>192.53</v>
      </c>
      <c r="BC1050" s="1">
        <v>193.31</v>
      </c>
      <c r="BD1050" s="1">
        <v>188.16</v>
      </c>
      <c r="BE1050" s="1">
        <v>182.75</v>
      </c>
      <c r="BF1050" s="1">
        <v>180.48</v>
      </c>
      <c r="BG1050" s="1">
        <v>202.95</v>
      </c>
      <c r="BH1050" s="1">
        <v>176.7</v>
      </c>
      <c r="BI1050" s="1">
        <v>185.59</v>
      </c>
      <c r="BJ1050" s="1">
        <v>198.13</v>
      </c>
      <c r="BK1050" s="1">
        <v>180.57</v>
      </c>
      <c r="BL1050" s="1">
        <v>181.49</v>
      </c>
      <c r="BN1050" s="1">
        <v>181.73</v>
      </c>
    </row>
    <row r="1051" spans="1:66" x14ac:dyDescent="0.3">
      <c r="A1051" s="2"/>
      <c r="C1051" s="14" t="str">
        <f t="shared" si="17"/>
        <v>20222</v>
      </c>
      <c r="D1051" s="3">
        <v>44607</v>
      </c>
      <c r="E1051" s="21">
        <v>2885.25</v>
      </c>
      <c r="F1051" s="21">
        <v>3030.54</v>
      </c>
      <c r="G1051" s="21">
        <v>3112.37</v>
      </c>
      <c r="H1051" s="21">
        <v>2777.88</v>
      </c>
      <c r="I1051" s="21">
        <v>2789.49</v>
      </c>
      <c r="J1051" s="21">
        <v>2880.42</v>
      </c>
      <c r="K1051" s="21">
        <v>2826.45</v>
      </c>
      <c r="L1051" s="21">
        <v>2842.33</v>
      </c>
      <c r="M1051" s="21"/>
      <c r="N1051" s="21">
        <v>2619.38</v>
      </c>
      <c r="O1051" s="21">
        <v>2911.42</v>
      </c>
      <c r="P1051" s="21">
        <v>2860.02</v>
      </c>
      <c r="Q1051" s="21">
        <v>8647.26</v>
      </c>
      <c r="R1051" s="20">
        <v>179.29</v>
      </c>
      <c r="S1051" s="20">
        <v>169.14</v>
      </c>
      <c r="T1051" s="21">
        <v>182.25</v>
      </c>
      <c r="V1051" s="1">
        <v>176.19</v>
      </c>
      <c r="W1051" s="1">
        <v>185.42</v>
      </c>
      <c r="X1051" s="1">
        <v>193.42</v>
      </c>
      <c r="Y1051" s="1">
        <v>187.6</v>
      </c>
      <c r="Z1051" s="1">
        <v>187</v>
      </c>
      <c r="AA1051" s="1">
        <v>179.51</v>
      </c>
      <c r="AB1051" s="1">
        <v>192.49</v>
      </c>
      <c r="AC1051" s="1">
        <v>175.44</v>
      </c>
      <c r="AE1051" s="1">
        <v>201.16</v>
      </c>
      <c r="AF1051" s="1">
        <v>180.77</v>
      </c>
      <c r="AG1051" s="1">
        <v>169.08</v>
      </c>
      <c r="AI1051" s="1">
        <v>30</v>
      </c>
      <c r="AN1051" s="1">
        <v>4500</v>
      </c>
      <c r="AO1051" s="1">
        <v>3.5</v>
      </c>
      <c r="AP1051" s="1">
        <v>4727.87</v>
      </c>
      <c r="AT1051" s="1">
        <v>4101.8500000000004</v>
      </c>
      <c r="AX1051" s="1">
        <v>179.33</v>
      </c>
      <c r="BA1051" s="1">
        <v>181.38</v>
      </c>
      <c r="BB1051" s="1">
        <v>190.16</v>
      </c>
      <c r="BC1051" s="1">
        <v>186.74</v>
      </c>
      <c r="BD1051" s="1">
        <v>187.38</v>
      </c>
      <c r="BE1051" s="1">
        <v>184.32</v>
      </c>
      <c r="BF1051" s="1">
        <v>181.23</v>
      </c>
      <c r="BG1051" s="1">
        <v>202.87</v>
      </c>
      <c r="BH1051" s="1">
        <v>182.43</v>
      </c>
      <c r="BI1051" s="1">
        <v>186.19</v>
      </c>
      <c r="BJ1051" s="1">
        <v>198.11</v>
      </c>
      <c r="BL1051" s="1">
        <v>180.11</v>
      </c>
      <c r="BN1051" s="1">
        <v>177.32</v>
      </c>
    </row>
    <row r="1052" spans="1:66" x14ac:dyDescent="0.3">
      <c r="A1052" s="2"/>
      <c r="C1052" s="14" t="str">
        <f t="shared" si="17"/>
        <v>20222</v>
      </c>
      <c r="D1052" s="3">
        <v>44606</v>
      </c>
      <c r="E1052" s="21">
        <v>2913.85</v>
      </c>
      <c r="F1052" s="21">
        <v>3025.58</v>
      </c>
      <c r="G1052" s="21">
        <v>3078.28</v>
      </c>
      <c r="H1052" s="21">
        <v>2810.7</v>
      </c>
      <c r="I1052" s="21">
        <v>2809.33</v>
      </c>
      <c r="J1052" s="21">
        <v>2943.46</v>
      </c>
      <c r="K1052" s="21">
        <v>2791.93</v>
      </c>
      <c r="L1052" s="21">
        <v>2763.16</v>
      </c>
      <c r="M1052" s="21"/>
      <c r="N1052" s="21">
        <v>2656.55</v>
      </c>
      <c r="O1052" s="21">
        <v>2965.89</v>
      </c>
      <c r="P1052" s="21">
        <v>2879.94</v>
      </c>
      <c r="Q1052" s="21">
        <v>8646.5499999999993</v>
      </c>
      <c r="R1052" s="20">
        <v>181.22</v>
      </c>
      <c r="S1052" s="20">
        <v>167.07</v>
      </c>
      <c r="T1052" s="21">
        <v>184.08</v>
      </c>
      <c r="V1052" s="1">
        <v>176.6</v>
      </c>
      <c r="W1052" s="1">
        <v>184.78</v>
      </c>
      <c r="X1052" s="1">
        <v>192.61</v>
      </c>
      <c r="Y1052" s="1">
        <v>187.87</v>
      </c>
      <c r="Z1052" s="1">
        <v>188</v>
      </c>
      <c r="AA1052" s="1">
        <v>181.67</v>
      </c>
      <c r="AB1052" s="1">
        <v>192.49</v>
      </c>
      <c r="AC1052" s="1">
        <v>175.44</v>
      </c>
      <c r="AE1052" s="1">
        <v>200.73</v>
      </c>
      <c r="AF1052" s="1">
        <v>182.77</v>
      </c>
      <c r="AG1052" s="1">
        <v>167.44</v>
      </c>
      <c r="AI1052" s="1">
        <v>30</v>
      </c>
      <c r="AN1052" s="1">
        <v>4500</v>
      </c>
      <c r="AO1052" s="1">
        <v>3.5</v>
      </c>
      <c r="AP1052" s="1">
        <v>4727.87</v>
      </c>
      <c r="AQ1052" s="1">
        <v>3538.31</v>
      </c>
      <c r="AT1052" s="1">
        <v>4101.8500000000004</v>
      </c>
      <c r="AW1052" s="1">
        <v>3106.81</v>
      </c>
      <c r="AX1052" s="1">
        <v>179.94</v>
      </c>
      <c r="BA1052" s="1">
        <v>181.38</v>
      </c>
      <c r="BB1052" s="1">
        <v>190.97</v>
      </c>
      <c r="BC1052" s="1">
        <v>187.35</v>
      </c>
      <c r="BD1052" s="1">
        <v>186.72</v>
      </c>
      <c r="BE1052" s="1">
        <v>186.62</v>
      </c>
      <c r="BF1052" s="1">
        <v>183.28</v>
      </c>
      <c r="BG1052" s="1">
        <v>203.11</v>
      </c>
      <c r="BH1052" s="1">
        <v>182.43</v>
      </c>
      <c r="BI1052" s="1">
        <v>187.89</v>
      </c>
      <c r="BJ1052" s="1">
        <v>198.1</v>
      </c>
      <c r="BL1052" s="1">
        <v>181.29</v>
      </c>
      <c r="BN1052" s="1">
        <v>179.8</v>
      </c>
    </row>
    <row r="1053" spans="1:66" x14ac:dyDescent="0.3">
      <c r="A1053" s="2"/>
      <c r="C1053" s="14" t="str">
        <f t="shared" si="17"/>
        <v>20222</v>
      </c>
      <c r="D1053" s="3">
        <v>44603</v>
      </c>
      <c r="E1053" s="21">
        <v>2974.08</v>
      </c>
      <c r="F1053" s="21">
        <v>3025.58</v>
      </c>
      <c r="G1053" s="21">
        <v>3078.28</v>
      </c>
      <c r="H1053" s="21">
        <v>2849.28</v>
      </c>
      <c r="I1053" s="21">
        <v>2777.58</v>
      </c>
      <c r="J1053" s="21">
        <v>2962.65</v>
      </c>
      <c r="K1053" s="21">
        <v>2790.5</v>
      </c>
      <c r="L1053" s="21">
        <v>2882.13</v>
      </c>
      <c r="M1053" s="21"/>
      <c r="N1053" s="21">
        <v>2715.89</v>
      </c>
      <c r="O1053" s="21">
        <v>2954.52</v>
      </c>
      <c r="P1053" s="21">
        <v>2877.94</v>
      </c>
      <c r="Q1053" s="21">
        <v>8466.3799999999992</v>
      </c>
      <c r="R1053" s="20">
        <v>179.67</v>
      </c>
      <c r="S1053" s="20">
        <v>169.24</v>
      </c>
      <c r="T1053" s="21">
        <v>187.42</v>
      </c>
      <c r="V1053" s="1">
        <v>181.19</v>
      </c>
      <c r="W1053" s="1">
        <v>186.12</v>
      </c>
      <c r="X1053" s="1">
        <v>191.93</v>
      </c>
      <c r="Y1053" s="1">
        <v>187.87</v>
      </c>
      <c r="Z1053" s="1">
        <v>188</v>
      </c>
      <c r="AA1053" s="1">
        <v>183.68</v>
      </c>
      <c r="AB1053" s="1">
        <v>191.66</v>
      </c>
      <c r="AC1053" s="1">
        <v>175.11</v>
      </c>
      <c r="AE1053" s="1">
        <v>201.33</v>
      </c>
      <c r="AF1053" s="1">
        <v>186.16</v>
      </c>
      <c r="AG1053" s="1">
        <v>173.1</v>
      </c>
      <c r="AK1053" s="1">
        <v>10</v>
      </c>
      <c r="AO1053" s="1">
        <v>5.67</v>
      </c>
      <c r="AP1053" s="1">
        <v>4727.87</v>
      </c>
      <c r="AQ1053" s="1">
        <v>3538.31</v>
      </c>
      <c r="AS1053" s="1">
        <v>4818.46</v>
      </c>
      <c r="AT1053" s="1">
        <v>4158.84</v>
      </c>
      <c r="AW1053" s="1">
        <v>3106.81</v>
      </c>
      <c r="AX1053" s="1">
        <v>181.43</v>
      </c>
      <c r="BA1053" s="1">
        <v>182.18</v>
      </c>
      <c r="BB1053" s="1">
        <v>192.82</v>
      </c>
      <c r="BC1053" s="1">
        <v>192.7</v>
      </c>
      <c r="BD1053" s="1">
        <v>188.23</v>
      </c>
      <c r="BE1053" s="1">
        <v>187.83</v>
      </c>
      <c r="BF1053" s="1">
        <v>183.13</v>
      </c>
      <c r="BG1053" s="1">
        <v>202.85</v>
      </c>
      <c r="BH1053" s="1">
        <v>183.33</v>
      </c>
      <c r="BI1053" s="1">
        <v>187.69</v>
      </c>
      <c r="BJ1053" s="1">
        <v>198.06</v>
      </c>
      <c r="BL1053" s="1">
        <v>182.39</v>
      </c>
      <c r="BN1053" s="1">
        <v>180.55</v>
      </c>
    </row>
    <row r="1054" spans="1:66" x14ac:dyDescent="0.3">
      <c r="A1054" s="2"/>
      <c r="C1054" s="14" t="str">
        <f t="shared" si="17"/>
        <v>20222</v>
      </c>
      <c r="D1054" s="3">
        <v>44602</v>
      </c>
      <c r="E1054" s="21">
        <v>2954.14</v>
      </c>
      <c r="F1054" s="21">
        <v>3025.58</v>
      </c>
      <c r="G1054" s="21">
        <v>3075.18</v>
      </c>
      <c r="H1054" s="21">
        <v>2789.53</v>
      </c>
      <c r="I1054" s="21">
        <v>2797.42</v>
      </c>
      <c r="J1054" s="21">
        <v>2905.8</v>
      </c>
      <c r="K1054" s="21">
        <v>2791.56</v>
      </c>
      <c r="L1054" s="21">
        <v>2808.63</v>
      </c>
      <c r="M1054" s="21"/>
      <c r="N1054" s="21">
        <v>2672.25</v>
      </c>
      <c r="O1054" s="21">
        <v>2965.89</v>
      </c>
      <c r="P1054" s="21">
        <v>2838.1</v>
      </c>
      <c r="Q1054" s="21">
        <v>8687.2900000000009</v>
      </c>
      <c r="R1054" s="20">
        <v>180.17</v>
      </c>
      <c r="S1054" s="20">
        <v>171.77</v>
      </c>
      <c r="T1054" s="21">
        <v>186.46</v>
      </c>
      <c r="V1054" s="1">
        <v>180.6</v>
      </c>
      <c r="W1054" s="1">
        <v>187.47</v>
      </c>
      <c r="X1054" s="1">
        <v>191.92</v>
      </c>
      <c r="Y1054" s="1">
        <v>187.88</v>
      </c>
      <c r="Z1054" s="1">
        <v>188</v>
      </c>
      <c r="AA1054" s="1">
        <v>184.13</v>
      </c>
      <c r="AB1054" s="1">
        <v>191.33</v>
      </c>
      <c r="AC1054" s="1">
        <v>176.45</v>
      </c>
      <c r="AE1054" s="1">
        <v>201.67</v>
      </c>
      <c r="AF1054" s="1">
        <v>189.47</v>
      </c>
      <c r="AG1054" s="1">
        <v>173.41</v>
      </c>
      <c r="AK1054" s="1">
        <v>10</v>
      </c>
      <c r="AO1054" s="1">
        <v>5</v>
      </c>
      <c r="AP1054" s="1">
        <v>4727.87</v>
      </c>
      <c r="AQ1054" s="1">
        <v>3538.31</v>
      </c>
      <c r="AS1054" s="1">
        <v>4818.46</v>
      </c>
      <c r="AT1054" s="1">
        <v>4376.83</v>
      </c>
      <c r="AW1054" s="1">
        <v>3226.63</v>
      </c>
      <c r="AX1054" s="1">
        <v>182.53</v>
      </c>
      <c r="AZ1054" s="1">
        <v>4032.26</v>
      </c>
      <c r="BA1054" s="1">
        <v>182.84</v>
      </c>
      <c r="BB1054" s="1">
        <v>193.56</v>
      </c>
      <c r="BC1054" s="1">
        <v>195.46</v>
      </c>
      <c r="BD1054" s="1">
        <v>190.44</v>
      </c>
      <c r="BE1054" s="1">
        <v>190.42</v>
      </c>
      <c r="BF1054" s="1">
        <v>184.21</v>
      </c>
      <c r="BG1054" s="1">
        <v>200.94</v>
      </c>
      <c r="BH1054" s="1">
        <v>184.32</v>
      </c>
      <c r="BI1054" s="1">
        <v>187.69</v>
      </c>
      <c r="BJ1054" s="1">
        <v>198.05</v>
      </c>
      <c r="BL1054" s="1">
        <v>182.78</v>
      </c>
      <c r="BN1054" s="1">
        <v>182.22</v>
      </c>
    </row>
    <row r="1055" spans="1:66" x14ac:dyDescent="0.3">
      <c r="A1055" s="2"/>
      <c r="C1055" s="14" t="str">
        <f t="shared" si="17"/>
        <v>20222</v>
      </c>
      <c r="D1055" s="3">
        <v>44601</v>
      </c>
      <c r="E1055" s="21">
        <v>2901.09</v>
      </c>
      <c r="F1055" s="21">
        <v>2975.98</v>
      </c>
      <c r="G1055" s="21">
        <v>2946.84</v>
      </c>
      <c r="H1055" s="21">
        <v>2779.69</v>
      </c>
      <c r="I1055" s="21">
        <v>2745.84</v>
      </c>
      <c r="J1055" s="21">
        <v>2869.77</v>
      </c>
      <c r="K1055" s="21">
        <v>2774.96</v>
      </c>
      <c r="L1055" s="21">
        <v>2909.84</v>
      </c>
      <c r="M1055" s="21"/>
      <c r="N1055" s="21">
        <v>2610.16</v>
      </c>
      <c r="O1055" s="21">
        <v>2845.79</v>
      </c>
      <c r="P1055" s="21">
        <v>2817.18</v>
      </c>
      <c r="Q1055" s="21">
        <v>8637.69</v>
      </c>
      <c r="R1055" s="20">
        <v>181.28</v>
      </c>
      <c r="S1055" s="20">
        <v>171.85</v>
      </c>
      <c r="T1055" s="21">
        <v>187.22</v>
      </c>
      <c r="U1055" s="1">
        <v>179.76</v>
      </c>
      <c r="V1055" s="1">
        <v>180.31</v>
      </c>
      <c r="W1055" s="1">
        <v>185.34</v>
      </c>
      <c r="X1055" s="1">
        <v>191.15</v>
      </c>
      <c r="Y1055" s="1">
        <v>185.26</v>
      </c>
      <c r="Z1055" s="1">
        <v>185.8</v>
      </c>
      <c r="AA1055" s="1">
        <v>184.05</v>
      </c>
      <c r="AB1055" s="1">
        <v>190.66</v>
      </c>
      <c r="AC1055" s="1">
        <v>176.45</v>
      </c>
      <c r="AE1055" s="1">
        <v>200.99</v>
      </c>
      <c r="AF1055" s="1">
        <v>189.07</v>
      </c>
      <c r="AG1055" s="1">
        <v>173.53</v>
      </c>
      <c r="AO1055" s="1">
        <v>8.33</v>
      </c>
      <c r="AQ1055" s="1">
        <v>3538.31</v>
      </c>
      <c r="AS1055" s="1">
        <v>5055.4399999999996</v>
      </c>
      <c r="AT1055" s="1">
        <v>4390.46</v>
      </c>
      <c r="AW1055" s="1">
        <v>3226.63</v>
      </c>
      <c r="AX1055" s="1">
        <v>181.88</v>
      </c>
      <c r="AZ1055" s="1">
        <v>4032.26</v>
      </c>
      <c r="BA1055" s="1">
        <v>182</v>
      </c>
      <c r="BB1055" s="1">
        <v>192.69</v>
      </c>
      <c r="BC1055" s="1">
        <v>191.7</v>
      </c>
      <c r="BD1055" s="1">
        <v>189.45</v>
      </c>
      <c r="BE1055" s="1">
        <v>191.26</v>
      </c>
      <c r="BF1055" s="1">
        <v>184.87</v>
      </c>
      <c r="BG1055" s="1">
        <v>200.64</v>
      </c>
      <c r="BH1055" s="1">
        <v>184.32</v>
      </c>
      <c r="BI1055" s="1">
        <v>184.49</v>
      </c>
      <c r="BJ1055" s="1">
        <v>194.07</v>
      </c>
      <c r="BL1055" s="1">
        <v>180.52</v>
      </c>
      <c r="BN1055" s="1">
        <v>179.15</v>
      </c>
    </row>
    <row r="1056" spans="1:66" x14ac:dyDescent="0.3">
      <c r="A1056" s="2"/>
      <c r="C1056" s="14" t="str">
        <f t="shared" si="17"/>
        <v>20222</v>
      </c>
      <c r="D1056" s="3">
        <v>44600</v>
      </c>
      <c r="E1056" s="21">
        <v>2874.27</v>
      </c>
      <c r="F1056" s="21">
        <v>2975.98</v>
      </c>
      <c r="G1056" s="21">
        <v>2930.24</v>
      </c>
      <c r="H1056" s="21">
        <v>2784.34</v>
      </c>
      <c r="I1056" s="21">
        <v>2722.03</v>
      </c>
      <c r="J1056" s="21">
        <v>2794.69</v>
      </c>
      <c r="K1056" s="21">
        <v>2740.09</v>
      </c>
      <c r="L1056" s="21">
        <v>2790.89</v>
      </c>
      <c r="M1056" s="21"/>
      <c r="N1056" s="21">
        <v>2593.1</v>
      </c>
      <c r="O1056" s="21">
        <v>2813.63</v>
      </c>
      <c r="P1056" s="21">
        <v>2784.31</v>
      </c>
      <c r="Q1056" s="21">
        <v>8503.26</v>
      </c>
      <c r="R1056" s="20">
        <v>177.91</v>
      </c>
      <c r="S1056" s="20">
        <v>170.37</v>
      </c>
      <c r="T1056" s="21">
        <v>186.08</v>
      </c>
      <c r="V1056" s="1">
        <v>179.89</v>
      </c>
      <c r="W1056" s="1">
        <v>185.33</v>
      </c>
      <c r="X1056" s="1">
        <v>191.21</v>
      </c>
      <c r="Y1056" s="1">
        <v>183.21</v>
      </c>
      <c r="Z1056" s="1">
        <v>184.83</v>
      </c>
      <c r="AA1056" s="1">
        <v>180.26</v>
      </c>
      <c r="AB1056" s="1">
        <v>190.49</v>
      </c>
      <c r="AC1056" s="1">
        <v>176.11</v>
      </c>
      <c r="AE1056" s="1">
        <v>200.41</v>
      </c>
      <c r="AF1056" s="1">
        <v>188.17</v>
      </c>
      <c r="AG1056" s="1">
        <v>172.78</v>
      </c>
      <c r="AO1056" s="1">
        <v>12.5</v>
      </c>
      <c r="AQ1056" s="1">
        <v>3538.31</v>
      </c>
      <c r="AS1056" s="1">
        <v>5055.4399999999996</v>
      </c>
      <c r="AT1056" s="1">
        <v>4345.26</v>
      </c>
      <c r="AW1056" s="1">
        <v>3226.63</v>
      </c>
      <c r="AX1056" s="1">
        <v>180.44</v>
      </c>
      <c r="AZ1056" s="1">
        <v>4032.26</v>
      </c>
      <c r="BA1056" s="1">
        <v>183.36</v>
      </c>
      <c r="BB1056" s="1">
        <v>191.92</v>
      </c>
      <c r="BC1056" s="1">
        <v>192.06</v>
      </c>
      <c r="BD1056" s="1">
        <v>189.25</v>
      </c>
      <c r="BE1056" s="1">
        <v>186.72</v>
      </c>
      <c r="BF1056" s="1">
        <v>182.54</v>
      </c>
      <c r="BG1056" s="1">
        <v>199.63</v>
      </c>
      <c r="BH1056" s="1">
        <v>182.33</v>
      </c>
      <c r="BI1056" s="1">
        <v>182.4</v>
      </c>
      <c r="BJ1056" s="1">
        <v>194.82</v>
      </c>
      <c r="BL1056" s="1">
        <v>177.85</v>
      </c>
      <c r="BN1056" s="1">
        <v>177.59</v>
      </c>
    </row>
    <row r="1057" spans="1:66" x14ac:dyDescent="0.3">
      <c r="A1057" s="2"/>
      <c r="C1057" s="14" t="str">
        <f t="shared" si="17"/>
        <v>20222</v>
      </c>
      <c r="D1057" s="3">
        <v>44599</v>
      </c>
      <c r="E1057" s="21">
        <v>2862.59</v>
      </c>
      <c r="F1057" s="21">
        <v>2975.98</v>
      </c>
      <c r="G1057" s="21">
        <v>2913.71</v>
      </c>
      <c r="H1057" s="21">
        <v>2759.99</v>
      </c>
      <c r="I1057" s="21">
        <v>2718.06</v>
      </c>
      <c r="J1057" s="21">
        <v>2784.3</v>
      </c>
      <c r="K1057" s="21">
        <v>2730.13</v>
      </c>
      <c r="L1057" s="21">
        <v>2790.89</v>
      </c>
      <c r="M1057" s="21"/>
      <c r="N1057" s="21">
        <v>2572.58</v>
      </c>
      <c r="O1057" s="21">
        <v>2718.21</v>
      </c>
      <c r="P1057" s="21">
        <v>2752.38</v>
      </c>
      <c r="Q1057" s="21">
        <v>8503.26</v>
      </c>
      <c r="R1057" s="20">
        <v>177.12</v>
      </c>
      <c r="S1057" s="20">
        <v>170.53</v>
      </c>
      <c r="T1057" s="21">
        <v>184.94</v>
      </c>
      <c r="V1057" s="1">
        <v>179.88</v>
      </c>
      <c r="W1057" s="1">
        <v>183.7</v>
      </c>
      <c r="X1057" s="1">
        <v>190.3</v>
      </c>
      <c r="Y1057" s="1">
        <v>183.61</v>
      </c>
      <c r="Z1057" s="1">
        <v>183.41</v>
      </c>
      <c r="AA1057" s="1">
        <v>179.86</v>
      </c>
      <c r="AB1057" s="1">
        <v>189.66</v>
      </c>
      <c r="AC1057" s="1">
        <v>173.4</v>
      </c>
      <c r="AE1057" s="1">
        <v>199.35</v>
      </c>
      <c r="AF1057" s="1">
        <v>188.16</v>
      </c>
      <c r="AG1057" s="1">
        <v>172.9</v>
      </c>
      <c r="AO1057" s="1">
        <v>12.5</v>
      </c>
      <c r="AS1057" s="1">
        <v>5055.4399999999996</v>
      </c>
      <c r="AT1057" s="1">
        <v>4345.26</v>
      </c>
      <c r="AW1057" s="1">
        <v>3319.63</v>
      </c>
      <c r="AX1057" s="1">
        <v>180.43</v>
      </c>
      <c r="AZ1057" s="1">
        <v>4032.26</v>
      </c>
      <c r="BA1057" s="1">
        <v>183.55</v>
      </c>
      <c r="BB1057" s="1">
        <v>193.86</v>
      </c>
      <c r="BC1057" s="1">
        <v>192.25</v>
      </c>
      <c r="BD1057" s="1">
        <v>193.9</v>
      </c>
      <c r="BE1057" s="1">
        <v>185.81</v>
      </c>
      <c r="BF1057" s="1">
        <v>182.54</v>
      </c>
      <c r="BG1057" s="1">
        <v>199.35</v>
      </c>
      <c r="BH1057" s="1">
        <v>178.39</v>
      </c>
      <c r="BI1057" s="1">
        <v>181</v>
      </c>
      <c r="BJ1057" s="1">
        <v>191.42</v>
      </c>
      <c r="BL1057" s="1">
        <v>177.6</v>
      </c>
      <c r="BN1057" s="1">
        <v>175.9</v>
      </c>
    </row>
    <row r="1058" spans="1:66" x14ac:dyDescent="0.3">
      <c r="A1058" s="2"/>
      <c r="C1058" s="14" t="str">
        <f t="shared" si="17"/>
        <v>20222</v>
      </c>
      <c r="D1058" s="3">
        <v>44596</v>
      </c>
      <c r="E1058" s="21">
        <v>2826.21</v>
      </c>
      <c r="F1058" s="21">
        <v>2926.38</v>
      </c>
      <c r="G1058" s="21">
        <v>2904.48</v>
      </c>
      <c r="H1058" s="21">
        <v>2692.36</v>
      </c>
      <c r="I1058" s="21">
        <v>2708.14</v>
      </c>
      <c r="J1058" s="21">
        <v>2776.72</v>
      </c>
      <c r="K1058" s="21">
        <v>2720.17</v>
      </c>
      <c r="L1058" s="21">
        <v>2810.74</v>
      </c>
      <c r="M1058" s="21"/>
      <c r="N1058" s="21">
        <v>2526.16</v>
      </c>
      <c r="O1058" s="21">
        <v>2711.55</v>
      </c>
      <c r="P1058" s="21">
        <v>2740.43</v>
      </c>
      <c r="Q1058" s="21">
        <v>8408.39</v>
      </c>
      <c r="R1058" s="20">
        <v>174.12</v>
      </c>
      <c r="S1058" s="20">
        <v>168.91</v>
      </c>
      <c r="T1058" s="21">
        <v>179.89</v>
      </c>
      <c r="V1058" s="1">
        <v>175.6</v>
      </c>
      <c r="W1058" s="1">
        <v>181.04</v>
      </c>
      <c r="X1058" s="1">
        <v>188.24</v>
      </c>
      <c r="Y1058" s="1">
        <v>179.61</v>
      </c>
      <c r="Z1058" s="1">
        <v>180</v>
      </c>
      <c r="AA1058" s="1">
        <v>178.84</v>
      </c>
      <c r="AB1058" s="1">
        <v>187.67</v>
      </c>
      <c r="AC1058" s="1">
        <v>168.79</v>
      </c>
      <c r="AE1058" s="1">
        <v>197.44</v>
      </c>
      <c r="AF1058" s="1">
        <v>187.41</v>
      </c>
      <c r="AG1058" s="1">
        <v>170.06</v>
      </c>
      <c r="AO1058" s="1">
        <v>15</v>
      </c>
      <c r="AT1058" s="1">
        <v>4237.3500000000004</v>
      </c>
      <c r="AW1058" s="1">
        <v>3319.63</v>
      </c>
      <c r="AX1058" s="1">
        <v>177.64</v>
      </c>
      <c r="AZ1058" s="1">
        <v>4032.26</v>
      </c>
      <c r="BA1058" s="1">
        <v>179.7</v>
      </c>
      <c r="BB1058" s="1">
        <v>190.53</v>
      </c>
      <c r="BC1058" s="1">
        <v>188.98</v>
      </c>
      <c r="BD1058" s="1">
        <v>189.18</v>
      </c>
      <c r="BE1058" s="1">
        <v>184.13</v>
      </c>
      <c r="BF1058" s="1">
        <v>180.04</v>
      </c>
      <c r="BG1058" s="1">
        <v>197.87</v>
      </c>
      <c r="BH1058" s="1">
        <v>174.56</v>
      </c>
      <c r="BI1058" s="1">
        <v>179.9</v>
      </c>
      <c r="BJ1058" s="1">
        <v>192.21</v>
      </c>
      <c r="BL1058" s="1">
        <v>174.24</v>
      </c>
      <c r="BN1058" s="1">
        <v>172.35</v>
      </c>
    </row>
    <row r="1059" spans="1:66" x14ac:dyDescent="0.3">
      <c r="A1059" s="2"/>
      <c r="C1059" s="14" t="str">
        <f t="shared" si="17"/>
        <v>20222</v>
      </c>
      <c r="D1059" s="3">
        <v>44595</v>
      </c>
      <c r="E1059" s="21">
        <v>2830.91</v>
      </c>
      <c r="F1059" s="21">
        <v>2917.13</v>
      </c>
      <c r="G1059" s="21">
        <v>2894.81</v>
      </c>
      <c r="H1059" s="21">
        <v>2718.55</v>
      </c>
      <c r="I1059" s="21">
        <v>2711.07</v>
      </c>
      <c r="J1059" s="21">
        <v>2770.07</v>
      </c>
      <c r="K1059" s="21">
        <v>2629.27</v>
      </c>
      <c r="L1059" s="21">
        <v>2725.8</v>
      </c>
      <c r="M1059" s="21"/>
      <c r="N1059" s="21">
        <v>2524.3200000000002</v>
      </c>
      <c r="O1059" s="21">
        <v>2666.33</v>
      </c>
      <c r="P1059" s="21">
        <v>2699.42</v>
      </c>
      <c r="Q1059" s="21">
        <v>8531.67</v>
      </c>
      <c r="R1059" s="20">
        <v>172.76</v>
      </c>
      <c r="S1059" s="20">
        <v>167.82</v>
      </c>
      <c r="T1059" s="21">
        <v>178.87</v>
      </c>
      <c r="V1059" s="1">
        <v>173.9</v>
      </c>
      <c r="W1059" s="1">
        <v>179.01</v>
      </c>
      <c r="X1059" s="1">
        <v>185.96</v>
      </c>
      <c r="Y1059" s="1">
        <v>176.89</v>
      </c>
      <c r="Z1059" s="1">
        <v>177</v>
      </c>
      <c r="AA1059" s="1">
        <v>175.84</v>
      </c>
      <c r="AB1059" s="1">
        <v>185.71</v>
      </c>
      <c r="AC1059" s="1">
        <v>169.15</v>
      </c>
      <c r="AE1059" s="1">
        <v>195.89</v>
      </c>
      <c r="AF1059" s="1">
        <v>185.5</v>
      </c>
      <c r="AG1059" s="1">
        <v>169.61</v>
      </c>
      <c r="AO1059" s="1">
        <v>15</v>
      </c>
      <c r="AT1059" s="1">
        <v>4275.29</v>
      </c>
      <c r="AW1059" s="1">
        <v>3289.24</v>
      </c>
      <c r="AX1059" s="1">
        <v>177.61</v>
      </c>
      <c r="BA1059" s="1">
        <v>179.71</v>
      </c>
      <c r="BB1059" s="1">
        <v>189.82</v>
      </c>
      <c r="BC1059" s="1">
        <v>188.51</v>
      </c>
      <c r="BD1059" s="1">
        <v>187.58</v>
      </c>
      <c r="BE1059" s="1">
        <v>183.07</v>
      </c>
      <c r="BF1059" s="1">
        <v>179.75</v>
      </c>
      <c r="BG1059" s="1">
        <v>196.69</v>
      </c>
      <c r="BH1059" s="1">
        <v>174.39</v>
      </c>
      <c r="BI1059" s="1">
        <v>176.65</v>
      </c>
      <c r="BL1059" s="1">
        <v>171.53</v>
      </c>
      <c r="BN1059" s="1">
        <v>170.91</v>
      </c>
    </row>
    <row r="1060" spans="1:66" x14ac:dyDescent="0.3">
      <c r="A1060" s="2"/>
      <c r="C1060" s="14" t="str">
        <f t="shared" si="17"/>
        <v>20222</v>
      </c>
      <c r="D1060" s="3">
        <v>44594</v>
      </c>
      <c r="E1060" s="21">
        <v>2823.78</v>
      </c>
      <c r="F1060" s="21">
        <v>2866.35</v>
      </c>
      <c r="G1060" s="21">
        <v>2894.81</v>
      </c>
      <c r="H1060" s="21">
        <v>2714.75</v>
      </c>
      <c r="I1060" s="21">
        <v>2735.9</v>
      </c>
      <c r="J1060" s="21">
        <v>2794.4</v>
      </c>
      <c r="K1060" s="21">
        <v>2601.0100000000002</v>
      </c>
      <c r="L1060" s="21">
        <v>2721.82</v>
      </c>
      <c r="M1060" s="21"/>
      <c r="N1060" s="21">
        <v>2520.5100000000002</v>
      </c>
      <c r="O1060" s="21">
        <v>2715.8</v>
      </c>
      <c r="P1060" s="21">
        <v>2661.97</v>
      </c>
      <c r="Q1060" s="21">
        <v>8498.07</v>
      </c>
      <c r="R1060" s="20">
        <v>169.56</v>
      </c>
      <c r="S1060" s="20">
        <v>164.96</v>
      </c>
      <c r="T1060" s="21">
        <v>177.67</v>
      </c>
      <c r="V1060" s="1">
        <v>172.47</v>
      </c>
      <c r="W1060" s="1">
        <v>178.39</v>
      </c>
      <c r="X1060" s="1">
        <v>186.04</v>
      </c>
      <c r="Y1060" s="1">
        <v>177.89</v>
      </c>
      <c r="Z1060" s="1">
        <v>178</v>
      </c>
      <c r="AA1060" s="1">
        <v>172.82</v>
      </c>
      <c r="AB1060" s="1">
        <v>185.61</v>
      </c>
      <c r="AC1060" s="1">
        <v>169.15</v>
      </c>
      <c r="AE1060" s="1">
        <v>195</v>
      </c>
      <c r="AF1060" s="1">
        <v>185</v>
      </c>
      <c r="AG1060" s="1">
        <v>166.82</v>
      </c>
      <c r="AT1060" s="1">
        <v>4228.6099999999997</v>
      </c>
      <c r="AW1060" s="1">
        <v>3289.24</v>
      </c>
      <c r="AX1060" s="1">
        <v>175.21</v>
      </c>
      <c r="BA1060" s="1">
        <v>175.73</v>
      </c>
      <c r="BB1060" s="1">
        <v>187.51</v>
      </c>
      <c r="BC1060" s="1">
        <v>187.43</v>
      </c>
      <c r="BD1060" s="1">
        <v>186.39</v>
      </c>
      <c r="BE1060" s="1">
        <v>180.63</v>
      </c>
      <c r="BF1060" s="1">
        <v>176.75</v>
      </c>
      <c r="BG1060" s="1">
        <v>196.67</v>
      </c>
      <c r="BH1060" s="1">
        <v>172.98</v>
      </c>
      <c r="BI1060" s="1">
        <v>176.18</v>
      </c>
      <c r="BL1060" s="1">
        <v>172.02</v>
      </c>
      <c r="BN1060" s="1">
        <v>170.33</v>
      </c>
    </row>
    <row r="1061" spans="1:66" x14ac:dyDescent="0.3">
      <c r="A1061" s="2"/>
      <c r="C1061" s="14" t="str">
        <f t="shared" si="17"/>
        <v>20222</v>
      </c>
      <c r="D1061" s="3">
        <v>44593</v>
      </c>
      <c r="E1061" s="21">
        <v>2732.76</v>
      </c>
      <c r="F1061" s="21">
        <v>2798.64</v>
      </c>
      <c r="G1061" s="21">
        <v>2832.75</v>
      </c>
      <c r="H1061" s="21">
        <v>2614.36</v>
      </c>
      <c r="I1061" s="21">
        <v>2667.37</v>
      </c>
      <c r="J1061" s="21">
        <v>2762.26</v>
      </c>
      <c r="K1061" s="21">
        <v>2601.0100000000002</v>
      </c>
      <c r="L1061" s="21">
        <v>2764.54</v>
      </c>
      <c r="M1061" s="21"/>
      <c r="N1061" s="21">
        <v>2411.02</v>
      </c>
      <c r="O1061" s="21">
        <v>2675.8</v>
      </c>
      <c r="P1061" s="21">
        <v>2661.97</v>
      </c>
      <c r="Q1061" s="21">
        <v>8513.2800000000007</v>
      </c>
      <c r="R1061" s="20">
        <v>168.77</v>
      </c>
      <c r="S1061" s="20">
        <v>164.49</v>
      </c>
      <c r="T1061" s="21">
        <v>174.01</v>
      </c>
      <c r="V1061" s="1">
        <v>169.9</v>
      </c>
      <c r="W1061" s="1">
        <v>175.41</v>
      </c>
      <c r="X1061" s="1">
        <v>184.34</v>
      </c>
      <c r="Y1061" s="1">
        <v>175.35</v>
      </c>
      <c r="Z1061" s="1">
        <v>175.92</v>
      </c>
      <c r="AA1061" s="1">
        <v>171.59</v>
      </c>
      <c r="AB1061" s="1">
        <v>184.11</v>
      </c>
      <c r="AE1061" s="1">
        <v>191.89</v>
      </c>
      <c r="AF1061" s="1">
        <v>179.04</v>
      </c>
      <c r="AG1061" s="1">
        <v>164.99</v>
      </c>
      <c r="AT1061" s="1">
        <v>4228.6099999999997</v>
      </c>
      <c r="AW1061" s="1">
        <v>3289.24</v>
      </c>
      <c r="AX1061" s="1">
        <v>170.58</v>
      </c>
      <c r="BA1061" s="1">
        <v>173.73</v>
      </c>
      <c r="BB1061" s="1">
        <v>184.72</v>
      </c>
      <c r="BC1061" s="1">
        <v>182.97</v>
      </c>
      <c r="BD1061" s="1">
        <v>182.87</v>
      </c>
      <c r="BE1061" s="1">
        <v>176.87</v>
      </c>
      <c r="BF1061" s="1">
        <v>172.24</v>
      </c>
      <c r="BG1061" s="1">
        <v>193.98</v>
      </c>
      <c r="BH1061" s="1">
        <v>169.33</v>
      </c>
      <c r="BI1061" s="1">
        <v>173.88</v>
      </c>
      <c r="BL1061" s="1">
        <v>170.53</v>
      </c>
      <c r="BN1061" s="1">
        <v>169.42</v>
      </c>
    </row>
    <row r="1062" spans="1:66" x14ac:dyDescent="0.3">
      <c r="A1062" s="2"/>
      <c r="C1062" s="14" t="str">
        <f t="shared" si="17"/>
        <v>20221</v>
      </c>
      <c r="D1062" s="3">
        <v>44592</v>
      </c>
      <c r="E1062" s="21">
        <v>2696.7</v>
      </c>
      <c r="F1062" s="21">
        <v>2785.98</v>
      </c>
      <c r="G1062" s="21">
        <v>2769.79</v>
      </c>
      <c r="H1062" s="21">
        <v>2590.62</v>
      </c>
      <c r="I1062" s="21">
        <v>2658.55</v>
      </c>
      <c r="J1062" s="21">
        <v>2625.08</v>
      </c>
      <c r="K1062" s="21">
        <v>2567.36</v>
      </c>
      <c r="L1062" s="21">
        <v>2763.9</v>
      </c>
      <c r="M1062" s="21"/>
      <c r="N1062" s="21">
        <v>2373.6999999999998</v>
      </c>
      <c r="O1062" s="21">
        <v>2710.2</v>
      </c>
      <c r="P1062" s="21">
        <v>2611.89</v>
      </c>
      <c r="Q1062" s="21">
        <v>8505.09</v>
      </c>
      <c r="R1062" s="20">
        <v>167.56</v>
      </c>
      <c r="S1062" s="20">
        <v>163.4</v>
      </c>
      <c r="T1062" s="21">
        <v>172.03</v>
      </c>
      <c r="V1062" s="1">
        <v>169.33</v>
      </c>
      <c r="W1062" s="1">
        <v>175.55</v>
      </c>
      <c r="X1062" s="1">
        <v>182.76</v>
      </c>
      <c r="Y1062" s="1">
        <v>175.4</v>
      </c>
      <c r="Z1062" s="1">
        <v>175.24</v>
      </c>
      <c r="AA1062" s="1">
        <v>169.41</v>
      </c>
      <c r="AB1062" s="1">
        <v>182.7</v>
      </c>
      <c r="AE1062" s="1">
        <v>189.14</v>
      </c>
      <c r="AF1062" s="1">
        <v>177.09</v>
      </c>
      <c r="AG1062" s="1">
        <v>162.32</v>
      </c>
      <c r="AS1062" s="1">
        <v>4130.0200000000004</v>
      </c>
      <c r="AT1062" s="1">
        <v>4230.08</v>
      </c>
      <c r="AX1062" s="1">
        <v>169.11</v>
      </c>
      <c r="BA1062" s="1">
        <v>174.15</v>
      </c>
      <c r="BB1062" s="1">
        <v>182.26</v>
      </c>
      <c r="BC1062" s="1">
        <v>181.41</v>
      </c>
      <c r="BD1062" s="1">
        <v>177.84</v>
      </c>
      <c r="BE1062" s="1">
        <v>173.74</v>
      </c>
      <c r="BF1062" s="1">
        <v>170.44</v>
      </c>
      <c r="BG1062" s="1">
        <v>191.44</v>
      </c>
      <c r="BH1062" s="1">
        <v>169.32</v>
      </c>
      <c r="BI1062" s="1">
        <v>173.87</v>
      </c>
      <c r="BJ1062" s="1">
        <v>173.46</v>
      </c>
      <c r="BL1062" s="1">
        <v>170</v>
      </c>
      <c r="BN1062" s="1">
        <v>169.06</v>
      </c>
    </row>
    <row r="1063" spans="1:66" x14ac:dyDescent="0.3">
      <c r="A1063" s="2"/>
      <c r="C1063" s="14" t="str">
        <f t="shared" si="17"/>
        <v>20221</v>
      </c>
      <c r="D1063" s="3">
        <v>44589</v>
      </c>
      <c r="E1063" s="21">
        <v>2698.14</v>
      </c>
      <c r="F1063" s="21">
        <v>2743.56</v>
      </c>
      <c r="G1063" s="21">
        <v>2707.66</v>
      </c>
      <c r="H1063" s="21">
        <v>2588.52</v>
      </c>
      <c r="I1063" s="21">
        <v>2654.58</v>
      </c>
      <c r="J1063" s="21">
        <v>2673.02</v>
      </c>
      <c r="K1063" s="21">
        <v>2564.0300000000002</v>
      </c>
      <c r="L1063" s="21">
        <v>2764.47</v>
      </c>
      <c r="M1063" s="21"/>
      <c r="N1063" s="21">
        <v>2372.5100000000002</v>
      </c>
      <c r="O1063" s="21">
        <v>2706.2</v>
      </c>
      <c r="P1063" s="21">
        <v>2611.89</v>
      </c>
      <c r="Q1063" s="21">
        <v>8558.5499999999993</v>
      </c>
      <c r="R1063" s="20">
        <v>168.35</v>
      </c>
      <c r="S1063" s="20">
        <v>161.71</v>
      </c>
      <c r="T1063" s="21">
        <v>171.91</v>
      </c>
      <c r="V1063" s="1">
        <v>165.88</v>
      </c>
      <c r="W1063" s="1">
        <v>174.85</v>
      </c>
      <c r="X1063" s="1">
        <v>180.74</v>
      </c>
      <c r="Y1063" s="1">
        <v>174.32</v>
      </c>
      <c r="Z1063" s="1">
        <v>174.57</v>
      </c>
      <c r="AA1063" s="1">
        <v>169.79</v>
      </c>
      <c r="AB1063" s="1">
        <v>180.59</v>
      </c>
      <c r="AC1063" s="1">
        <v>160.86000000000001</v>
      </c>
      <c r="AE1063" s="1">
        <v>188.31</v>
      </c>
      <c r="AF1063" s="1">
        <v>175.1</v>
      </c>
      <c r="AG1063" s="1">
        <v>161.22999999999999</v>
      </c>
      <c r="AS1063" s="1">
        <v>4130.0200000000004</v>
      </c>
      <c r="AT1063" s="1">
        <v>4402</v>
      </c>
      <c r="AX1063" s="1">
        <v>167.47</v>
      </c>
      <c r="BA1063" s="1">
        <v>169.69</v>
      </c>
      <c r="BB1063" s="1">
        <v>182.68</v>
      </c>
      <c r="BC1063" s="1">
        <v>179.72</v>
      </c>
      <c r="BD1063" s="1">
        <v>177.2</v>
      </c>
      <c r="BE1063" s="1">
        <v>173.08</v>
      </c>
      <c r="BF1063" s="1">
        <v>170.03</v>
      </c>
      <c r="BG1063" s="1">
        <v>188.63</v>
      </c>
      <c r="BH1063" s="1">
        <v>168.49</v>
      </c>
      <c r="BI1063" s="1">
        <v>172.87</v>
      </c>
      <c r="BJ1063" s="1">
        <v>173.46</v>
      </c>
      <c r="BL1063" s="1">
        <v>168.78</v>
      </c>
      <c r="BN1063" s="1">
        <v>168.39</v>
      </c>
    </row>
    <row r="1064" spans="1:66" x14ac:dyDescent="0.3">
      <c r="A1064" s="2"/>
      <c r="C1064" s="14" t="str">
        <f t="shared" si="17"/>
        <v>20221</v>
      </c>
      <c r="D1064" s="3">
        <v>44588</v>
      </c>
      <c r="E1064" s="21">
        <v>2663.09</v>
      </c>
      <c r="F1064" s="21">
        <v>2680.39</v>
      </c>
      <c r="G1064" s="21">
        <v>2682.84</v>
      </c>
      <c r="H1064" s="21">
        <v>2525.2399999999998</v>
      </c>
      <c r="I1064" s="21">
        <v>2654.58</v>
      </c>
      <c r="J1064" s="21">
        <v>2673.34</v>
      </c>
      <c r="K1064" s="21">
        <v>2560.6999999999998</v>
      </c>
      <c r="L1064" s="21">
        <v>2748.74</v>
      </c>
      <c r="M1064" s="21">
        <v>2484.25</v>
      </c>
      <c r="N1064" s="21">
        <v>2306.44</v>
      </c>
      <c r="O1064" s="21">
        <v>2752.67</v>
      </c>
      <c r="P1064" s="21">
        <v>2606.89</v>
      </c>
      <c r="Q1064" s="21">
        <v>8353.51</v>
      </c>
      <c r="R1064" s="20">
        <v>164.56</v>
      </c>
      <c r="S1064" s="20">
        <v>159.09</v>
      </c>
      <c r="T1064" s="21">
        <v>170.9</v>
      </c>
      <c r="V1064" s="1">
        <v>164.91</v>
      </c>
      <c r="W1064" s="1">
        <v>170.36</v>
      </c>
      <c r="X1064" s="1">
        <v>179.69</v>
      </c>
      <c r="Y1064" s="1">
        <v>172.17</v>
      </c>
      <c r="Z1064" s="1">
        <v>171.92</v>
      </c>
      <c r="AA1064" s="1">
        <v>167.12</v>
      </c>
      <c r="AB1064" s="1">
        <v>180.21</v>
      </c>
      <c r="AC1064" s="1">
        <v>158.96</v>
      </c>
      <c r="AE1064" s="1">
        <v>186</v>
      </c>
      <c r="AF1064" s="1">
        <v>173.47</v>
      </c>
      <c r="AG1064" s="1">
        <v>160.05000000000001</v>
      </c>
      <c r="AS1064" s="1">
        <v>4130.0200000000004</v>
      </c>
      <c r="AX1064" s="1">
        <v>166.14</v>
      </c>
      <c r="BA1064" s="1">
        <v>169.05</v>
      </c>
      <c r="BB1064" s="1">
        <v>181.67</v>
      </c>
      <c r="BC1064" s="1">
        <v>178.21</v>
      </c>
      <c r="BD1064" s="1">
        <v>177.28</v>
      </c>
      <c r="BE1064" s="1">
        <v>173.06</v>
      </c>
      <c r="BF1064" s="1">
        <v>170.28</v>
      </c>
      <c r="BG1064" s="1">
        <v>187.43</v>
      </c>
      <c r="BH1064" s="1">
        <v>168.34</v>
      </c>
      <c r="BI1064" s="1">
        <v>170.63</v>
      </c>
      <c r="BJ1064" s="1">
        <v>173.46</v>
      </c>
      <c r="BL1064" s="1">
        <v>166.79</v>
      </c>
      <c r="BN1064" s="1">
        <v>165.91</v>
      </c>
    </row>
    <row r="1065" spans="1:66" x14ac:dyDescent="0.3">
      <c r="A1065" s="2"/>
      <c r="C1065" s="14" t="str">
        <f t="shared" si="17"/>
        <v>20221</v>
      </c>
      <c r="D1065" s="3">
        <v>44587</v>
      </c>
      <c r="E1065" s="21">
        <v>2645.96</v>
      </c>
      <c r="F1065" s="21">
        <v>2654.22</v>
      </c>
      <c r="G1065" s="21">
        <v>2638.07</v>
      </c>
      <c r="H1065" s="21">
        <v>2527.64</v>
      </c>
      <c r="I1065" s="21">
        <v>2654.58</v>
      </c>
      <c r="J1065" s="21">
        <v>2726.92</v>
      </c>
      <c r="K1065" s="21">
        <v>2581.88</v>
      </c>
      <c r="L1065" s="21">
        <v>2662.44</v>
      </c>
      <c r="M1065" s="21">
        <v>2485.84</v>
      </c>
      <c r="N1065" s="21">
        <v>2326.79</v>
      </c>
      <c r="O1065" s="21">
        <v>2754.5</v>
      </c>
      <c r="P1065" s="21">
        <v>2581.98</v>
      </c>
      <c r="Q1065" s="21">
        <v>8479.16</v>
      </c>
      <c r="R1065" s="20">
        <v>163.76</v>
      </c>
      <c r="S1065" s="20">
        <v>156.06</v>
      </c>
      <c r="T1065" s="21">
        <v>170.02</v>
      </c>
      <c r="V1065" s="1">
        <v>164.76</v>
      </c>
      <c r="W1065" s="1">
        <v>169.75</v>
      </c>
      <c r="X1065" s="1">
        <v>178.19</v>
      </c>
      <c r="Y1065" s="1">
        <v>169.25</v>
      </c>
      <c r="Z1065" s="1">
        <v>167.93</v>
      </c>
      <c r="AA1065" s="1">
        <v>165.84</v>
      </c>
      <c r="AB1065" s="1">
        <v>178.04</v>
      </c>
      <c r="AC1065" s="1">
        <v>159.11000000000001</v>
      </c>
      <c r="AE1065" s="1">
        <v>185.5</v>
      </c>
      <c r="AF1065" s="1">
        <v>172.2</v>
      </c>
      <c r="AG1065" s="1">
        <v>159.87</v>
      </c>
      <c r="AS1065" s="1">
        <v>4331.49</v>
      </c>
      <c r="AV1065" s="1">
        <v>30</v>
      </c>
      <c r="AW1065" s="1">
        <v>3062.43</v>
      </c>
      <c r="AX1065" s="1">
        <v>166.08</v>
      </c>
      <c r="BA1065" s="1">
        <v>168.06</v>
      </c>
      <c r="BB1065" s="1">
        <v>179.89</v>
      </c>
      <c r="BC1065" s="1">
        <v>176.33</v>
      </c>
      <c r="BD1065" s="1">
        <v>172.51</v>
      </c>
      <c r="BE1065" s="1">
        <v>169.76</v>
      </c>
      <c r="BF1065" s="1">
        <v>168.53</v>
      </c>
      <c r="BG1065" s="1">
        <v>187.18</v>
      </c>
      <c r="BH1065" s="1">
        <v>168.34</v>
      </c>
      <c r="BI1065" s="1">
        <v>167.25</v>
      </c>
      <c r="BJ1065" s="1">
        <v>173.46</v>
      </c>
      <c r="BL1065" s="1">
        <v>163.78</v>
      </c>
      <c r="BN1065" s="1">
        <v>163.12</v>
      </c>
    </row>
    <row r="1066" spans="1:66" x14ac:dyDescent="0.3">
      <c r="A1066" s="2"/>
      <c r="C1066" s="14" t="str">
        <f t="shared" si="17"/>
        <v>20221</v>
      </c>
      <c r="D1066" s="3">
        <v>44586</v>
      </c>
      <c r="E1066" s="21">
        <v>2696.95</v>
      </c>
      <c r="F1066" s="21">
        <v>2656.56</v>
      </c>
      <c r="G1066" s="21">
        <v>2628.15</v>
      </c>
      <c r="H1066" s="21">
        <v>2531.2600000000002</v>
      </c>
      <c r="I1066" s="21">
        <v>2654.58</v>
      </c>
      <c r="J1066" s="21">
        <v>2802.47</v>
      </c>
      <c r="K1066" s="21">
        <v>2600.0500000000002</v>
      </c>
      <c r="L1066" s="21">
        <v>2685.67</v>
      </c>
      <c r="M1066" s="21">
        <v>2490.6</v>
      </c>
      <c r="N1066" s="21">
        <v>2364.3200000000002</v>
      </c>
      <c r="O1066" s="21">
        <v>2754.5</v>
      </c>
      <c r="P1066" s="21">
        <v>2591.79</v>
      </c>
      <c r="Q1066" s="21">
        <v>8479.2099999999991</v>
      </c>
      <c r="R1066" s="20">
        <v>163.76</v>
      </c>
      <c r="S1066" s="20">
        <v>154.81</v>
      </c>
      <c r="T1066" s="21">
        <v>166.01</v>
      </c>
      <c r="V1066" s="1">
        <v>164.62</v>
      </c>
      <c r="W1066" s="1">
        <v>169.74</v>
      </c>
      <c r="X1066" s="1">
        <v>177.84</v>
      </c>
      <c r="Y1066" s="1">
        <v>167.2</v>
      </c>
      <c r="Z1066" s="1">
        <v>166.78</v>
      </c>
      <c r="AA1066" s="1">
        <v>167.27</v>
      </c>
      <c r="AB1066" s="1">
        <v>177.49</v>
      </c>
      <c r="AC1066" s="1">
        <v>159.41999999999999</v>
      </c>
      <c r="AE1066" s="1">
        <v>184.11</v>
      </c>
      <c r="AF1066" s="1">
        <v>169.71</v>
      </c>
      <c r="AG1066" s="1">
        <v>160.43</v>
      </c>
      <c r="AS1066" s="1">
        <v>4331.49</v>
      </c>
      <c r="AV1066" s="1">
        <v>30</v>
      </c>
      <c r="AW1066" s="1">
        <v>3069.69</v>
      </c>
      <c r="AX1066" s="1">
        <v>166.63</v>
      </c>
      <c r="BA1066" s="1">
        <v>165.25</v>
      </c>
      <c r="BB1066" s="1">
        <v>179.21</v>
      </c>
      <c r="BC1066" s="1">
        <v>176.9</v>
      </c>
      <c r="BD1066" s="1">
        <v>174.06</v>
      </c>
      <c r="BE1066" s="1">
        <v>170.42</v>
      </c>
      <c r="BF1066" s="1">
        <v>168.53</v>
      </c>
      <c r="BG1066" s="1">
        <v>185.22</v>
      </c>
      <c r="BH1066" s="1">
        <v>166.82</v>
      </c>
      <c r="BI1066" s="1">
        <v>166.85</v>
      </c>
      <c r="BJ1066" s="1">
        <v>173.45</v>
      </c>
      <c r="BL1066" s="1">
        <v>162.78</v>
      </c>
      <c r="BN1066" s="1">
        <v>162.52000000000001</v>
      </c>
    </row>
    <row r="1067" spans="1:66" x14ac:dyDescent="0.3">
      <c r="A1067" s="2"/>
      <c r="C1067" s="14" t="str">
        <f t="shared" si="17"/>
        <v>20221</v>
      </c>
      <c r="D1067" s="3">
        <v>44585</v>
      </c>
      <c r="E1067" s="21">
        <v>2709.36</v>
      </c>
      <c r="F1067" s="21">
        <v>2680.39</v>
      </c>
      <c r="G1067" s="21">
        <v>2682.84</v>
      </c>
      <c r="H1067" s="21">
        <v>2539.13</v>
      </c>
      <c r="I1067" s="21">
        <v>2654.58</v>
      </c>
      <c r="J1067" s="21">
        <v>2728.48</v>
      </c>
      <c r="K1067" s="21">
        <v>2600.0500000000002</v>
      </c>
      <c r="L1067" s="21">
        <v>2702.27</v>
      </c>
      <c r="M1067" s="21">
        <v>2504.9</v>
      </c>
      <c r="N1067" s="21">
        <v>2323.41</v>
      </c>
      <c r="O1067" s="21">
        <v>2759.5</v>
      </c>
      <c r="P1067" s="21">
        <v>2591.79</v>
      </c>
      <c r="Q1067" s="21">
        <v>8511.2099999999991</v>
      </c>
      <c r="R1067" s="20">
        <v>163.11000000000001</v>
      </c>
      <c r="S1067" s="20">
        <v>154.57</v>
      </c>
      <c r="T1067" s="21">
        <v>166.13</v>
      </c>
      <c r="V1067" s="1">
        <v>163.47</v>
      </c>
      <c r="W1067" s="1">
        <v>166.89</v>
      </c>
      <c r="X1067" s="1">
        <v>177.15</v>
      </c>
      <c r="Y1067" s="1">
        <v>165.7</v>
      </c>
      <c r="Z1067" s="1">
        <v>165.33</v>
      </c>
      <c r="AA1067" s="1">
        <v>167.75</v>
      </c>
      <c r="AB1067" s="1">
        <v>176.93</v>
      </c>
      <c r="AC1067" s="1">
        <v>159.41999999999999</v>
      </c>
      <c r="AE1067" s="1">
        <v>183.88</v>
      </c>
      <c r="AF1067" s="1">
        <v>169.22</v>
      </c>
      <c r="AG1067" s="1">
        <v>160.52000000000001</v>
      </c>
      <c r="AP1067" s="1">
        <v>4940.72</v>
      </c>
      <c r="AS1067" s="1">
        <v>4532.95</v>
      </c>
      <c r="AV1067" s="1">
        <v>30</v>
      </c>
      <c r="AW1067" s="1">
        <v>3206.85</v>
      </c>
      <c r="AX1067" s="1">
        <v>165.87</v>
      </c>
      <c r="BA1067" s="1">
        <v>166.26</v>
      </c>
      <c r="BB1067" s="1">
        <v>177.74</v>
      </c>
      <c r="BC1067" s="1">
        <v>175.38</v>
      </c>
      <c r="BD1067" s="1">
        <v>177.26</v>
      </c>
      <c r="BE1067" s="1">
        <v>170.7</v>
      </c>
      <c r="BF1067" s="1">
        <v>168.84</v>
      </c>
      <c r="BG1067" s="1">
        <v>185.01</v>
      </c>
      <c r="BH1067" s="1">
        <v>166.82</v>
      </c>
      <c r="BI1067" s="1">
        <v>166.85</v>
      </c>
      <c r="BJ1067" s="1">
        <v>173.43</v>
      </c>
      <c r="BL1067" s="1">
        <v>161.04</v>
      </c>
      <c r="BN1067" s="1">
        <v>160.93</v>
      </c>
    </row>
    <row r="1068" spans="1:66" x14ac:dyDescent="0.3">
      <c r="A1068" s="2"/>
      <c r="C1068" s="14" t="str">
        <f t="shared" si="17"/>
        <v>20221</v>
      </c>
      <c r="D1068" s="3">
        <v>44582</v>
      </c>
      <c r="E1068" s="21">
        <v>2721.81</v>
      </c>
      <c r="F1068" s="21">
        <v>2680.39</v>
      </c>
      <c r="G1068" s="21">
        <v>2682.84</v>
      </c>
      <c r="H1068" s="21">
        <v>2567.59</v>
      </c>
      <c r="I1068" s="21">
        <v>2646.64</v>
      </c>
      <c r="J1068" s="21">
        <v>2747.91</v>
      </c>
      <c r="K1068" s="21">
        <v>2595.29</v>
      </c>
      <c r="L1068" s="21">
        <v>2702.27</v>
      </c>
      <c r="M1068" s="21">
        <v>2504.9</v>
      </c>
      <c r="N1068" s="21">
        <v>2433.2600000000002</v>
      </c>
      <c r="O1068" s="21">
        <v>2772</v>
      </c>
      <c r="P1068" s="21">
        <v>2612.17</v>
      </c>
      <c r="Q1068" s="21">
        <v>8439.83</v>
      </c>
      <c r="R1068" s="20">
        <v>162.44</v>
      </c>
      <c r="S1068" s="20">
        <v>154.47</v>
      </c>
      <c r="T1068" s="21">
        <v>167.34</v>
      </c>
      <c r="V1068" s="1">
        <v>162.47999999999999</v>
      </c>
      <c r="W1068" s="1">
        <v>166.49</v>
      </c>
      <c r="X1068" s="1">
        <v>177.19</v>
      </c>
      <c r="Y1068" s="1">
        <v>164.83</v>
      </c>
      <c r="Z1068" s="1">
        <v>165</v>
      </c>
      <c r="AA1068" s="1">
        <v>164.87</v>
      </c>
      <c r="AB1068" s="1">
        <v>176.91</v>
      </c>
      <c r="AC1068" s="1">
        <v>160.27000000000001</v>
      </c>
      <c r="AE1068" s="1">
        <v>183.97</v>
      </c>
      <c r="AF1068" s="1">
        <v>168.36</v>
      </c>
      <c r="AG1068" s="1">
        <v>158.29</v>
      </c>
      <c r="AP1068" s="1">
        <v>4940.72</v>
      </c>
      <c r="AS1068" s="1">
        <v>4532.95</v>
      </c>
      <c r="AV1068" s="1">
        <v>30</v>
      </c>
      <c r="AW1068" s="1">
        <v>3206.85</v>
      </c>
      <c r="AX1068" s="1">
        <v>164.55</v>
      </c>
      <c r="BA1068" s="1">
        <v>165.72</v>
      </c>
      <c r="BB1068" s="1">
        <v>176.63</v>
      </c>
      <c r="BC1068" s="1">
        <v>176.37</v>
      </c>
      <c r="BD1068" s="1">
        <v>177.04</v>
      </c>
      <c r="BE1068" s="1">
        <v>170.6</v>
      </c>
      <c r="BF1068" s="1">
        <v>171.49</v>
      </c>
      <c r="BG1068" s="1">
        <v>185.37</v>
      </c>
      <c r="BH1068" s="1">
        <v>170.04</v>
      </c>
      <c r="BI1068" s="1">
        <v>166.85</v>
      </c>
      <c r="BJ1068" s="1">
        <v>173.38</v>
      </c>
      <c r="BL1068" s="1">
        <v>160.11000000000001</v>
      </c>
      <c r="BN1068" s="1">
        <v>159.66</v>
      </c>
    </row>
    <row r="1069" spans="1:66" x14ac:dyDescent="0.3">
      <c r="A1069" s="2"/>
      <c r="C1069" s="14" t="str">
        <f t="shared" si="17"/>
        <v>20221</v>
      </c>
      <c r="D1069" s="3">
        <v>44581</v>
      </c>
      <c r="E1069" s="21">
        <v>2719.32</v>
      </c>
      <c r="F1069" s="21">
        <v>2680.39</v>
      </c>
      <c r="G1069" s="21">
        <v>2692.78</v>
      </c>
      <c r="H1069" s="21">
        <v>2592.38</v>
      </c>
      <c r="I1069" s="21">
        <v>2652.59</v>
      </c>
      <c r="J1069" s="21">
        <v>2677.72</v>
      </c>
      <c r="K1069" s="21">
        <v>2601.0500000000002</v>
      </c>
      <c r="L1069" s="21">
        <v>2702.27</v>
      </c>
      <c r="M1069" s="21">
        <v>2489.96</v>
      </c>
      <c r="N1069" s="21">
        <v>2426.9899999999998</v>
      </c>
      <c r="O1069" s="21">
        <v>2772.66</v>
      </c>
      <c r="P1069" s="21">
        <v>2615.6999999999998</v>
      </c>
      <c r="Q1069" s="21">
        <v>8334.83</v>
      </c>
      <c r="R1069" s="20">
        <v>161.76</v>
      </c>
      <c r="S1069" s="20">
        <v>153.77000000000001</v>
      </c>
      <c r="T1069" s="21">
        <v>165.5</v>
      </c>
      <c r="V1069" s="1">
        <v>159.91</v>
      </c>
      <c r="W1069" s="1">
        <v>165.74</v>
      </c>
      <c r="X1069" s="1">
        <v>175.69</v>
      </c>
      <c r="Y1069" s="1">
        <v>164.24</v>
      </c>
      <c r="Z1069" s="1">
        <v>163.5</v>
      </c>
      <c r="AA1069" s="1">
        <v>163.78</v>
      </c>
      <c r="AB1069" s="1">
        <v>175.83</v>
      </c>
      <c r="AC1069" s="1">
        <v>160.96</v>
      </c>
      <c r="AE1069" s="1">
        <v>183.1</v>
      </c>
      <c r="AF1069" s="1">
        <v>169.64</v>
      </c>
      <c r="AG1069" s="1">
        <v>160.15</v>
      </c>
      <c r="AP1069" s="1">
        <v>4940.72</v>
      </c>
      <c r="AS1069" s="1">
        <v>4130.0200000000004</v>
      </c>
      <c r="AV1069" s="1">
        <v>30</v>
      </c>
      <c r="AW1069" s="1">
        <v>3206.85</v>
      </c>
      <c r="AX1069" s="1">
        <v>165.71</v>
      </c>
      <c r="BA1069" s="1">
        <v>164.33</v>
      </c>
      <c r="BB1069" s="1">
        <v>177.44</v>
      </c>
      <c r="BC1069" s="1">
        <v>174</v>
      </c>
      <c r="BD1069" s="1">
        <v>175.58</v>
      </c>
      <c r="BE1069" s="1">
        <v>170.8</v>
      </c>
      <c r="BF1069" s="1">
        <v>170.73</v>
      </c>
      <c r="BG1069" s="1">
        <v>184.01</v>
      </c>
      <c r="BH1069" s="1">
        <v>168.82</v>
      </c>
      <c r="BI1069" s="1">
        <v>166.85</v>
      </c>
      <c r="BJ1069" s="1">
        <v>172.93</v>
      </c>
      <c r="BL1069" s="1">
        <v>158.31</v>
      </c>
      <c r="BN1069" s="1">
        <v>158.99</v>
      </c>
    </row>
    <row r="1070" spans="1:66" x14ac:dyDescent="0.3">
      <c r="A1070" s="2"/>
      <c r="C1070" s="14" t="str">
        <f t="shared" si="17"/>
        <v>20221</v>
      </c>
      <c r="D1070" s="3">
        <v>44580</v>
      </c>
      <c r="E1070" s="21">
        <v>2721.88</v>
      </c>
      <c r="F1070" s="21">
        <v>2680.39</v>
      </c>
      <c r="G1070" s="21">
        <v>2667.96</v>
      </c>
      <c r="H1070" s="21">
        <v>2594.67</v>
      </c>
      <c r="I1070" s="21">
        <v>2652.59</v>
      </c>
      <c r="J1070" s="21">
        <v>2707.91</v>
      </c>
      <c r="K1070" s="21">
        <v>2584.44</v>
      </c>
      <c r="L1070" s="21">
        <v>2688.99</v>
      </c>
      <c r="M1070" s="21">
        <v>2502.23</v>
      </c>
      <c r="N1070" s="21">
        <v>2442.7800000000002</v>
      </c>
      <c r="O1070" s="21">
        <v>2776.67</v>
      </c>
      <c r="P1070" s="21">
        <v>2595.7800000000002</v>
      </c>
      <c r="Q1070" s="21">
        <v>8281.7999999999993</v>
      </c>
      <c r="R1070" s="20">
        <v>161.76</v>
      </c>
      <c r="S1070" s="20">
        <v>154.38</v>
      </c>
      <c r="T1070" s="21">
        <v>165.04</v>
      </c>
      <c r="V1070" s="1">
        <v>159.91</v>
      </c>
      <c r="W1070" s="1">
        <v>164.75</v>
      </c>
      <c r="X1070" s="1">
        <v>174.84</v>
      </c>
      <c r="Y1070" s="1">
        <v>162.91</v>
      </c>
      <c r="Z1070" s="1">
        <v>162.33000000000001</v>
      </c>
      <c r="AA1070" s="1">
        <v>163.59</v>
      </c>
      <c r="AB1070" s="1">
        <v>175.05</v>
      </c>
      <c r="AC1070" s="1">
        <v>160.96</v>
      </c>
      <c r="AE1070" s="1">
        <v>182.92</v>
      </c>
      <c r="AF1070" s="1">
        <v>168.07</v>
      </c>
      <c r="AG1070" s="1">
        <v>158.41</v>
      </c>
      <c r="AP1070" s="1">
        <v>4940.72</v>
      </c>
      <c r="AS1070" s="1">
        <v>3727.09</v>
      </c>
      <c r="AW1070" s="1">
        <v>3084.22</v>
      </c>
      <c r="AX1070" s="1">
        <v>165.59</v>
      </c>
      <c r="BA1070" s="1">
        <v>163.38999999999999</v>
      </c>
      <c r="BB1070" s="1">
        <v>177.27</v>
      </c>
      <c r="BC1070" s="1">
        <v>173.68</v>
      </c>
      <c r="BD1070" s="1">
        <v>176.03</v>
      </c>
      <c r="BE1070" s="1">
        <v>166.05</v>
      </c>
      <c r="BF1070" s="1">
        <v>168.06</v>
      </c>
      <c r="BG1070" s="1">
        <v>183.85</v>
      </c>
      <c r="BH1070" s="1">
        <v>168.16</v>
      </c>
      <c r="BI1070" s="1">
        <v>166.85</v>
      </c>
      <c r="BJ1070" s="1">
        <v>172.91</v>
      </c>
      <c r="BL1070" s="1">
        <v>157.31</v>
      </c>
      <c r="BN1070" s="1">
        <v>157.66999999999999</v>
      </c>
    </row>
    <row r="1071" spans="1:66" x14ac:dyDescent="0.3">
      <c r="A1071" s="2"/>
      <c r="C1071" s="14" t="str">
        <f t="shared" si="17"/>
        <v>20221</v>
      </c>
      <c r="D1071" s="3">
        <v>44579</v>
      </c>
      <c r="E1071" s="21">
        <v>2726.79</v>
      </c>
      <c r="F1071" s="21">
        <v>2680.39</v>
      </c>
      <c r="G1071" s="21">
        <v>2687.8</v>
      </c>
      <c r="H1071" s="21">
        <v>2586.5300000000002</v>
      </c>
      <c r="I1071" s="21">
        <v>2642.67</v>
      </c>
      <c r="J1071" s="21">
        <v>2707.91</v>
      </c>
      <c r="K1071" s="21">
        <v>2584.44</v>
      </c>
      <c r="L1071" s="21">
        <v>2637.17</v>
      </c>
      <c r="M1071" s="21">
        <v>2539.79</v>
      </c>
      <c r="N1071" s="21">
        <v>2454.5100000000002</v>
      </c>
      <c r="O1071" s="21">
        <v>2704.32</v>
      </c>
      <c r="P1071" s="21">
        <v>2595.7800000000002</v>
      </c>
      <c r="Q1071" s="21">
        <v>8211.7999999999993</v>
      </c>
      <c r="R1071" s="20">
        <v>159.77000000000001</v>
      </c>
      <c r="S1071" s="20">
        <v>152.76</v>
      </c>
      <c r="T1071" s="21">
        <v>165.27</v>
      </c>
      <c r="V1071" s="1">
        <v>159.91</v>
      </c>
      <c r="W1071" s="1">
        <v>163.92</v>
      </c>
      <c r="X1071" s="1">
        <v>174.29</v>
      </c>
      <c r="Y1071" s="1">
        <v>161.9</v>
      </c>
      <c r="Z1071" s="1">
        <v>163.56</v>
      </c>
      <c r="AA1071" s="1">
        <v>162.57</v>
      </c>
      <c r="AB1071" s="1">
        <v>174.38</v>
      </c>
      <c r="AC1071" s="1">
        <v>162.26</v>
      </c>
      <c r="AE1071" s="1">
        <v>182.79</v>
      </c>
      <c r="AF1071" s="1">
        <v>165.85</v>
      </c>
      <c r="AG1071" s="1">
        <v>154.15</v>
      </c>
      <c r="AP1071" s="1">
        <v>4879.62</v>
      </c>
      <c r="AS1071" s="1">
        <v>3727.09</v>
      </c>
      <c r="BA1071" s="1">
        <v>161.96</v>
      </c>
      <c r="BB1071" s="1">
        <v>175.5</v>
      </c>
      <c r="BC1071" s="1">
        <v>172.57</v>
      </c>
      <c r="BD1071" s="1">
        <v>173.06</v>
      </c>
      <c r="BE1071" s="1">
        <v>165.55</v>
      </c>
      <c r="BF1071" s="1">
        <v>167.4</v>
      </c>
      <c r="BG1071" s="1">
        <v>184.28</v>
      </c>
      <c r="BH1071" s="1">
        <v>168.79</v>
      </c>
      <c r="BI1071" s="1">
        <v>166.85</v>
      </c>
      <c r="BJ1071" s="1">
        <v>172.9</v>
      </c>
      <c r="BL1071" s="1">
        <v>158.11000000000001</v>
      </c>
      <c r="BN1071" s="1">
        <v>157.99</v>
      </c>
    </row>
    <row r="1072" spans="1:66" x14ac:dyDescent="0.3">
      <c r="A1072" s="2"/>
      <c r="C1072" s="14" t="str">
        <f t="shared" si="17"/>
        <v>20221</v>
      </c>
      <c r="D1072" s="3">
        <v>44578</v>
      </c>
      <c r="E1072" s="21">
        <v>2759.15</v>
      </c>
      <c r="F1072" s="21">
        <v>2680.39</v>
      </c>
      <c r="G1072" s="21">
        <v>2692.78</v>
      </c>
      <c r="H1072" s="21">
        <v>2645.94</v>
      </c>
      <c r="I1072" s="21">
        <v>2658.55</v>
      </c>
      <c r="J1072" s="21">
        <v>2790.25</v>
      </c>
      <c r="K1072" s="21">
        <v>2584.44</v>
      </c>
      <c r="L1072" s="21">
        <v>2773.63</v>
      </c>
      <c r="M1072" s="21">
        <v>2525.1799999999998</v>
      </c>
      <c r="N1072" s="21">
        <v>2458.56</v>
      </c>
      <c r="O1072" s="21">
        <v>2653.07</v>
      </c>
      <c r="P1072" s="21">
        <v>2595.7800000000002</v>
      </c>
      <c r="Q1072" s="21">
        <v>8073.33</v>
      </c>
      <c r="R1072" s="20">
        <v>161.36000000000001</v>
      </c>
      <c r="S1072" s="20">
        <v>154.44</v>
      </c>
      <c r="T1072" s="21">
        <v>165.82</v>
      </c>
      <c r="V1072" s="1">
        <v>159.52000000000001</v>
      </c>
      <c r="W1072" s="1">
        <v>164.85</v>
      </c>
      <c r="X1072" s="1">
        <v>174.27</v>
      </c>
      <c r="Y1072" s="1">
        <v>163.9</v>
      </c>
      <c r="Z1072" s="1">
        <v>164</v>
      </c>
      <c r="AA1072" s="1">
        <v>163.35</v>
      </c>
      <c r="AB1072" s="1">
        <v>174.38</v>
      </c>
      <c r="AC1072" s="1">
        <v>162.26</v>
      </c>
      <c r="AE1072" s="1">
        <v>183.32</v>
      </c>
      <c r="AF1072" s="1">
        <v>166.7</v>
      </c>
      <c r="AG1072" s="1">
        <v>152.77000000000001</v>
      </c>
      <c r="AS1072" s="1">
        <v>3727.09</v>
      </c>
      <c r="AW1072" s="1">
        <v>3136.4</v>
      </c>
      <c r="BA1072" s="1">
        <v>162.74</v>
      </c>
      <c r="BB1072" s="1">
        <v>174.14</v>
      </c>
      <c r="BC1072" s="1">
        <v>172.64</v>
      </c>
      <c r="BD1072" s="1">
        <v>173.16</v>
      </c>
      <c r="BE1072" s="1">
        <v>167.05</v>
      </c>
      <c r="BF1072" s="1">
        <v>169.3</v>
      </c>
      <c r="BG1072" s="1">
        <v>184.74</v>
      </c>
      <c r="BH1072" s="1">
        <v>168.79</v>
      </c>
      <c r="BI1072" s="1">
        <v>169.04</v>
      </c>
      <c r="BJ1072" s="1">
        <v>172.34</v>
      </c>
      <c r="BL1072" s="1">
        <v>159.11000000000001</v>
      </c>
      <c r="BN1072" s="1">
        <v>158.66</v>
      </c>
    </row>
    <row r="1073" spans="1:66" x14ac:dyDescent="0.3">
      <c r="A1073" s="2"/>
      <c r="C1073" s="14" t="str">
        <f t="shared" si="17"/>
        <v>20221</v>
      </c>
      <c r="D1073" s="3">
        <v>44575</v>
      </c>
      <c r="E1073" s="21">
        <v>2779.06</v>
      </c>
      <c r="F1073" s="21">
        <v>2680.39</v>
      </c>
      <c r="G1073" s="21">
        <v>2700.26</v>
      </c>
      <c r="H1073" s="21">
        <v>2650.91</v>
      </c>
      <c r="I1073" s="21">
        <v>2646.64</v>
      </c>
      <c r="J1073" s="21">
        <v>2751.25</v>
      </c>
      <c r="K1073" s="21">
        <v>2583.58</v>
      </c>
      <c r="L1073" s="21">
        <v>2636.91</v>
      </c>
      <c r="M1073" s="21">
        <v>2477.89</v>
      </c>
      <c r="N1073" s="21">
        <v>2470.44</v>
      </c>
      <c r="O1073" s="21">
        <v>2700.57</v>
      </c>
      <c r="P1073" s="21">
        <v>2615.6999999999998</v>
      </c>
      <c r="Q1073" s="21">
        <v>8167.25</v>
      </c>
      <c r="R1073" s="20">
        <v>161.36000000000001</v>
      </c>
      <c r="S1073" s="20">
        <v>154.44</v>
      </c>
      <c r="T1073" s="21">
        <v>165.47</v>
      </c>
      <c r="V1073" s="1">
        <v>158.74</v>
      </c>
      <c r="W1073" s="1">
        <v>165.77</v>
      </c>
      <c r="X1073" s="1">
        <v>174.24</v>
      </c>
      <c r="Y1073" s="1">
        <v>163.9</v>
      </c>
      <c r="Z1073" s="1">
        <v>164</v>
      </c>
      <c r="AA1073" s="1">
        <v>163.72999999999999</v>
      </c>
      <c r="AB1073" s="1">
        <v>174.38</v>
      </c>
      <c r="AC1073" s="1">
        <v>161.78</v>
      </c>
      <c r="AE1073" s="1">
        <v>184.43</v>
      </c>
      <c r="AF1073" s="1">
        <v>168.63</v>
      </c>
      <c r="AG1073" s="1">
        <v>159.81</v>
      </c>
      <c r="AS1073" s="1">
        <v>3727.09</v>
      </c>
      <c r="AW1073" s="1">
        <v>3136.4</v>
      </c>
      <c r="BA1073" s="1">
        <v>163.29</v>
      </c>
      <c r="BB1073" s="1">
        <v>174.28</v>
      </c>
      <c r="BC1073" s="1">
        <v>173.15</v>
      </c>
      <c r="BD1073" s="1">
        <v>174.85</v>
      </c>
      <c r="BE1073" s="1">
        <v>166.77</v>
      </c>
      <c r="BF1073" s="1">
        <v>168.73</v>
      </c>
      <c r="BG1073" s="1">
        <v>184.52</v>
      </c>
      <c r="BH1073" s="1">
        <v>168.49</v>
      </c>
      <c r="BI1073" s="1">
        <v>169.04</v>
      </c>
      <c r="BJ1073" s="1">
        <v>172.54</v>
      </c>
      <c r="BL1073" s="1">
        <v>159.04</v>
      </c>
      <c r="BN1073" s="1">
        <v>158.71</v>
      </c>
    </row>
    <row r="1074" spans="1:66" x14ac:dyDescent="0.3">
      <c r="A1074" s="2"/>
      <c r="C1074" s="14" t="str">
        <f t="shared" si="17"/>
        <v>20221</v>
      </c>
      <c r="D1074" s="3">
        <v>44574</v>
      </c>
      <c r="E1074" s="21">
        <v>2751.68</v>
      </c>
      <c r="F1074" s="21">
        <v>2680.39</v>
      </c>
      <c r="G1074" s="21">
        <v>2707.7</v>
      </c>
      <c r="H1074" s="21">
        <v>2621.59</v>
      </c>
      <c r="I1074" s="21">
        <v>2675.43</v>
      </c>
      <c r="J1074" s="21">
        <v>2757.66</v>
      </c>
      <c r="K1074" s="21">
        <v>2505.09</v>
      </c>
      <c r="L1074" s="21">
        <v>2622.41</v>
      </c>
      <c r="M1074" s="21">
        <v>2579.92</v>
      </c>
      <c r="N1074" s="21">
        <v>2427.0500000000002</v>
      </c>
      <c r="O1074" s="21">
        <v>2705.97</v>
      </c>
      <c r="P1074" s="21">
        <v>2591.66</v>
      </c>
      <c r="Q1074" s="21">
        <v>8193.42</v>
      </c>
      <c r="R1074" s="20">
        <v>162.56</v>
      </c>
      <c r="S1074" s="20">
        <v>154.52000000000001</v>
      </c>
      <c r="T1074" s="21">
        <v>165.43</v>
      </c>
      <c r="V1074" s="1">
        <v>158.41</v>
      </c>
      <c r="W1074" s="1">
        <v>166.87</v>
      </c>
      <c r="X1074" s="1">
        <v>174.25</v>
      </c>
      <c r="Y1074" s="1">
        <v>164.36</v>
      </c>
      <c r="Z1074" s="1">
        <v>164.99</v>
      </c>
      <c r="AA1074" s="1">
        <v>164.59</v>
      </c>
      <c r="AB1074" s="1">
        <v>174.59</v>
      </c>
      <c r="AC1074" s="1">
        <v>163.76</v>
      </c>
      <c r="AE1074" s="1">
        <v>182.75</v>
      </c>
      <c r="AF1074" s="1">
        <v>166.7</v>
      </c>
      <c r="AG1074" s="1">
        <v>160.49</v>
      </c>
      <c r="AW1074" s="1">
        <v>3136.4</v>
      </c>
      <c r="BA1074" s="1">
        <v>164.66</v>
      </c>
      <c r="BB1074" s="1">
        <v>175.29</v>
      </c>
      <c r="BC1074" s="1">
        <v>175.34</v>
      </c>
      <c r="BD1074" s="1">
        <v>174.71</v>
      </c>
      <c r="BE1074" s="1">
        <v>168.19</v>
      </c>
      <c r="BF1074" s="1">
        <v>169.39</v>
      </c>
      <c r="BG1074" s="1">
        <v>182.98</v>
      </c>
      <c r="BH1074" s="1">
        <v>170.61</v>
      </c>
      <c r="BI1074" s="1">
        <v>169.24</v>
      </c>
      <c r="BJ1074" s="1">
        <v>172.54</v>
      </c>
      <c r="BL1074" s="1">
        <v>159.04</v>
      </c>
      <c r="BN1074" s="1">
        <v>158.71</v>
      </c>
    </row>
    <row r="1075" spans="1:66" x14ac:dyDescent="0.3">
      <c r="A1075" s="2"/>
      <c r="C1075" s="14" t="str">
        <f t="shared" si="17"/>
        <v>20221</v>
      </c>
      <c r="D1075" s="3">
        <v>44573</v>
      </c>
      <c r="E1075" s="21">
        <v>2751.69</v>
      </c>
      <c r="F1075" s="21">
        <v>2680.39</v>
      </c>
      <c r="G1075" s="21">
        <v>2705.23</v>
      </c>
      <c r="H1075" s="21">
        <v>2627.45</v>
      </c>
      <c r="I1075" s="21">
        <v>2594.35</v>
      </c>
      <c r="J1075" s="21">
        <v>2863.16</v>
      </c>
      <c r="K1075" s="21">
        <v>2505.09</v>
      </c>
      <c r="L1075" s="21">
        <v>2679.95</v>
      </c>
      <c r="M1075" s="21">
        <v>2574.89</v>
      </c>
      <c r="N1075" s="21">
        <v>2448.71</v>
      </c>
      <c r="O1075" s="21">
        <v>2694.39</v>
      </c>
      <c r="P1075" s="21">
        <v>2591.66</v>
      </c>
      <c r="Q1075" s="21">
        <v>8323.3799999999992</v>
      </c>
      <c r="R1075" s="20">
        <v>160.31</v>
      </c>
      <c r="S1075" s="20">
        <v>154.41999999999999</v>
      </c>
      <c r="T1075" s="21">
        <v>166.49</v>
      </c>
      <c r="V1075" s="1">
        <v>159.61000000000001</v>
      </c>
      <c r="W1075" s="1">
        <v>168.6</v>
      </c>
      <c r="X1075" s="1">
        <v>174.24</v>
      </c>
      <c r="Y1075" s="1">
        <v>164.88</v>
      </c>
      <c r="Z1075" s="1">
        <v>166.7</v>
      </c>
      <c r="AA1075" s="1">
        <v>163.84</v>
      </c>
      <c r="AB1075" s="1">
        <v>174.59</v>
      </c>
      <c r="AC1075" s="1">
        <v>163.76</v>
      </c>
      <c r="AE1075" s="1">
        <v>182.71</v>
      </c>
      <c r="AF1075" s="1">
        <v>168.03</v>
      </c>
      <c r="AG1075" s="1">
        <v>160.36000000000001</v>
      </c>
      <c r="AW1075" s="1">
        <v>3136.4</v>
      </c>
      <c r="BA1075" s="1">
        <v>165.14</v>
      </c>
      <c r="BB1075" s="1">
        <v>175.06</v>
      </c>
      <c r="BC1075" s="1">
        <v>176.24</v>
      </c>
      <c r="BD1075" s="1">
        <v>173.33</v>
      </c>
      <c r="BE1075" s="1">
        <v>167.91</v>
      </c>
      <c r="BF1075" s="1">
        <v>166.75</v>
      </c>
      <c r="BG1075" s="1">
        <v>183.3</v>
      </c>
      <c r="BH1075" s="1">
        <v>170.61</v>
      </c>
      <c r="BI1075" s="1">
        <v>169.24</v>
      </c>
      <c r="BJ1075" s="1">
        <v>173.53</v>
      </c>
      <c r="BL1075" s="1">
        <v>162.03</v>
      </c>
      <c r="BN1075" s="1">
        <v>162.19</v>
      </c>
    </row>
    <row r="1076" spans="1:66" x14ac:dyDescent="0.3">
      <c r="A1076" s="2"/>
      <c r="C1076" s="14" t="str">
        <f t="shared" si="17"/>
        <v>20221</v>
      </c>
      <c r="D1076" s="3">
        <v>44572</v>
      </c>
      <c r="E1076" s="21">
        <v>2784.02</v>
      </c>
      <c r="F1076" s="21">
        <v>2706.56</v>
      </c>
      <c r="G1076" s="21">
        <v>2715.15</v>
      </c>
      <c r="H1076" s="21">
        <v>2651.7</v>
      </c>
      <c r="I1076" s="21">
        <v>2587.73</v>
      </c>
      <c r="J1076" s="21">
        <v>2801.59</v>
      </c>
      <c r="K1076" s="21">
        <v>2558.13</v>
      </c>
      <c r="L1076" s="21">
        <v>2749.98</v>
      </c>
      <c r="M1076" s="21">
        <v>2594.8200000000002</v>
      </c>
      <c r="N1076" s="21">
        <v>2506.94</v>
      </c>
      <c r="O1076" s="21">
        <v>2696.39</v>
      </c>
      <c r="P1076" s="21">
        <v>2586.66</v>
      </c>
      <c r="Q1076" s="21">
        <v>8262.6200000000008</v>
      </c>
      <c r="R1076" s="20">
        <v>159.82</v>
      </c>
      <c r="S1076" s="20">
        <v>155.69999999999999</v>
      </c>
      <c r="T1076" s="21">
        <v>167.87</v>
      </c>
      <c r="V1076" s="1">
        <v>159.11000000000001</v>
      </c>
      <c r="W1076" s="1">
        <v>169.75</v>
      </c>
      <c r="X1076" s="1">
        <v>174.24</v>
      </c>
      <c r="Y1076" s="1">
        <v>167.03</v>
      </c>
      <c r="Z1076" s="1">
        <v>168</v>
      </c>
      <c r="AA1076" s="1">
        <v>163.08000000000001</v>
      </c>
      <c r="AB1076" s="1">
        <v>174.38</v>
      </c>
      <c r="AC1076" s="1">
        <v>164.51</v>
      </c>
      <c r="AE1076" s="1">
        <v>182.91</v>
      </c>
      <c r="AF1076" s="1">
        <v>171.37</v>
      </c>
      <c r="AG1076" s="1">
        <v>161.55000000000001</v>
      </c>
      <c r="AW1076" s="1">
        <v>3136.4</v>
      </c>
      <c r="BA1076" s="1">
        <v>165.71</v>
      </c>
      <c r="BB1076" s="1">
        <v>177.49</v>
      </c>
      <c r="BC1076" s="1">
        <v>176.6</v>
      </c>
      <c r="BD1076" s="1">
        <v>173.23</v>
      </c>
      <c r="BE1076" s="1">
        <v>169.6</v>
      </c>
      <c r="BF1076" s="1">
        <v>167.75</v>
      </c>
      <c r="BG1076" s="1">
        <v>183.99</v>
      </c>
      <c r="BH1076" s="1">
        <v>171.21</v>
      </c>
      <c r="BI1076" s="1">
        <v>169.04</v>
      </c>
      <c r="BJ1076" s="1">
        <v>173.53</v>
      </c>
      <c r="BL1076" s="1">
        <v>161.51</v>
      </c>
      <c r="BN1076" s="1">
        <v>160.69999999999999</v>
      </c>
    </row>
    <row r="1077" spans="1:66" x14ac:dyDescent="0.3">
      <c r="A1077" s="2"/>
      <c r="C1077" s="14" t="str">
        <f t="shared" si="17"/>
        <v>20221</v>
      </c>
      <c r="D1077" s="3">
        <v>44571</v>
      </c>
      <c r="E1077" s="21">
        <v>2736.74</v>
      </c>
      <c r="F1077" s="21">
        <v>2701.24</v>
      </c>
      <c r="G1077" s="21">
        <v>2677.83</v>
      </c>
      <c r="H1077" s="21">
        <v>2680.21</v>
      </c>
      <c r="I1077" s="21">
        <v>2551.33</v>
      </c>
      <c r="J1077" s="21">
        <v>2783.67</v>
      </c>
      <c r="K1077" s="21">
        <v>2588.64</v>
      </c>
      <c r="L1077" s="21">
        <v>2698.89</v>
      </c>
      <c r="M1077" s="21">
        <v>2599.85</v>
      </c>
      <c r="N1077" s="21">
        <v>2516.36</v>
      </c>
      <c r="O1077" s="21">
        <v>2684.39</v>
      </c>
      <c r="P1077" s="21">
        <v>2561.44</v>
      </c>
      <c r="Q1077" s="21">
        <v>8280.15</v>
      </c>
      <c r="R1077" s="20">
        <v>162.44</v>
      </c>
      <c r="S1077" s="20">
        <v>157.76</v>
      </c>
      <c r="T1077" s="21">
        <v>168.95</v>
      </c>
      <c r="V1077" s="1">
        <v>159.11000000000001</v>
      </c>
      <c r="W1077" s="1">
        <v>169.6</v>
      </c>
      <c r="X1077" s="1">
        <v>174.07</v>
      </c>
      <c r="Y1077" s="1">
        <v>167.89</v>
      </c>
      <c r="Z1077" s="1">
        <v>168</v>
      </c>
      <c r="AA1077" s="1">
        <v>166.43</v>
      </c>
      <c r="AB1077" s="1">
        <v>173.94</v>
      </c>
      <c r="AC1077" s="1">
        <v>165.24</v>
      </c>
      <c r="AE1077" s="1">
        <v>182.95</v>
      </c>
      <c r="AF1077" s="1">
        <v>172.25</v>
      </c>
      <c r="AG1077" s="1">
        <v>161.78</v>
      </c>
      <c r="BA1077" s="1">
        <v>170.05</v>
      </c>
      <c r="BB1077" s="1">
        <v>177.52</v>
      </c>
      <c r="BC1077" s="1">
        <v>176.25</v>
      </c>
      <c r="BD1077" s="1">
        <v>174.21</v>
      </c>
      <c r="BE1077" s="1">
        <v>173.39</v>
      </c>
      <c r="BF1077" s="1">
        <v>168.06</v>
      </c>
      <c r="BG1077" s="1">
        <v>183.68</v>
      </c>
      <c r="BH1077" s="1">
        <v>170.49</v>
      </c>
      <c r="BI1077" s="1">
        <v>169.24</v>
      </c>
      <c r="BJ1077" s="1">
        <v>174.23</v>
      </c>
      <c r="BL1077" s="1">
        <v>161.91</v>
      </c>
      <c r="BN1077" s="1">
        <v>161.49</v>
      </c>
    </row>
    <row r="1078" spans="1:66" x14ac:dyDescent="0.3">
      <c r="A1078" s="2"/>
      <c r="C1078" s="14" t="str">
        <f t="shared" si="17"/>
        <v>20221</v>
      </c>
      <c r="D1078" s="3">
        <v>44568</v>
      </c>
      <c r="E1078" s="21">
        <v>2729.29</v>
      </c>
      <c r="F1078" s="21">
        <v>2680.39</v>
      </c>
      <c r="G1078" s="21">
        <v>2662.95</v>
      </c>
      <c r="H1078" s="21">
        <v>2566.9</v>
      </c>
      <c r="I1078" s="21">
        <v>2538.1</v>
      </c>
      <c r="J1078" s="21">
        <v>2670.63</v>
      </c>
      <c r="K1078" s="21">
        <v>2499.9</v>
      </c>
      <c r="L1078" s="21">
        <v>2602.15</v>
      </c>
      <c r="M1078" s="21"/>
      <c r="N1078" s="21">
        <v>2432.8000000000002</v>
      </c>
      <c r="O1078" s="21">
        <v>2716.67</v>
      </c>
      <c r="P1078" s="21">
        <v>2511.8200000000002</v>
      </c>
      <c r="Q1078" s="21">
        <v>8309.82</v>
      </c>
      <c r="R1078" s="20">
        <v>161.11000000000001</v>
      </c>
      <c r="S1078" s="20">
        <v>156.38999999999999</v>
      </c>
      <c r="T1078" s="21">
        <v>169.66</v>
      </c>
      <c r="V1078" s="1">
        <v>158.91</v>
      </c>
      <c r="W1078" s="1">
        <v>165.58</v>
      </c>
      <c r="X1078" s="1">
        <v>172.14</v>
      </c>
      <c r="Y1078" s="1">
        <v>167.39</v>
      </c>
      <c r="Z1078" s="1">
        <v>167</v>
      </c>
      <c r="AA1078" s="1">
        <v>165.43</v>
      </c>
      <c r="AB1078" s="1">
        <v>172.27</v>
      </c>
      <c r="AC1078" s="1">
        <v>165.77</v>
      </c>
      <c r="AE1078" s="1">
        <v>180.97</v>
      </c>
      <c r="AF1078" s="1">
        <v>170.86</v>
      </c>
      <c r="AG1078" s="1">
        <v>159.25</v>
      </c>
      <c r="AT1078" s="1">
        <v>4452.37</v>
      </c>
      <c r="BA1078" s="1">
        <v>168.67</v>
      </c>
      <c r="BB1078" s="1">
        <v>177.65</v>
      </c>
      <c r="BC1078" s="1">
        <v>174.91</v>
      </c>
      <c r="BD1078" s="1">
        <v>173.23</v>
      </c>
      <c r="BE1078" s="1">
        <v>172.69</v>
      </c>
      <c r="BF1078" s="1">
        <v>166.06</v>
      </c>
      <c r="BG1078" s="1">
        <v>182.06</v>
      </c>
      <c r="BH1078" s="1">
        <v>172.21</v>
      </c>
      <c r="BI1078" s="1">
        <v>169.44</v>
      </c>
      <c r="BJ1078" s="1">
        <v>174.23</v>
      </c>
      <c r="BL1078" s="1">
        <v>163.1</v>
      </c>
      <c r="BN1078" s="1">
        <v>162.63999999999999</v>
      </c>
    </row>
    <row r="1079" spans="1:66" x14ac:dyDescent="0.3">
      <c r="A1079" s="2"/>
      <c r="C1079" s="14" t="str">
        <f t="shared" si="17"/>
        <v>20221</v>
      </c>
      <c r="D1079" s="3">
        <v>44567</v>
      </c>
      <c r="E1079" s="21">
        <v>2716.86</v>
      </c>
      <c r="F1079" s="21">
        <v>2587.1799999999998</v>
      </c>
      <c r="G1079" s="21">
        <v>2662.96</v>
      </c>
      <c r="H1079" s="21">
        <v>2549.52</v>
      </c>
      <c r="I1079" s="21">
        <v>2432.21</v>
      </c>
      <c r="J1079" s="21">
        <v>2733.33</v>
      </c>
      <c r="K1079" s="21">
        <v>2489.92</v>
      </c>
      <c r="L1079" s="21">
        <v>2602.15</v>
      </c>
      <c r="M1079" s="21"/>
      <c r="N1079" s="21">
        <v>2438.83</v>
      </c>
      <c r="O1079" s="21">
        <v>2716.67</v>
      </c>
      <c r="P1079" s="21">
        <v>2515.81</v>
      </c>
      <c r="Q1079" s="21">
        <v>8374.94</v>
      </c>
      <c r="R1079" s="20">
        <v>161.62</v>
      </c>
      <c r="S1079" s="20">
        <v>155.22999999999999</v>
      </c>
      <c r="T1079" s="21">
        <v>167.36</v>
      </c>
      <c r="V1079" s="1">
        <v>158.12</v>
      </c>
      <c r="W1079" s="1">
        <v>165.15</v>
      </c>
      <c r="X1079" s="1">
        <v>172.07</v>
      </c>
      <c r="Y1079" s="1">
        <v>166.89</v>
      </c>
      <c r="Z1079" s="1">
        <v>167</v>
      </c>
      <c r="AA1079" s="1">
        <v>163.83000000000001</v>
      </c>
      <c r="AB1079" s="1">
        <v>171.89</v>
      </c>
      <c r="AC1079" s="1">
        <v>165.11</v>
      </c>
      <c r="AE1079" s="1">
        <v>181.01</v>
      </c>
      <c r="AF1079" s="1">
        <v>169.63</v>
      </c>
      <c r="AG1079" s="1">
        <v>158.47</v>
      </c>
      <c r="AT1079" s="1">
        <v>4452.37</v>
      </c>
      <c r="BA1079" s="1">
        <v>168.47</v>
      </c>
      <c r="BB1079" s="1">
        <v>178.01</v>
      </c>
      <c r="BC1079" s="1">
        <v>175.12</v>
      </c>
      <c r="BD1079" s="1">
        <v>173.69</v>
      </c>
      <c r="BE1079" s="1">
        <v>172.85</v>
      </c>
      <c r="BF1079" s="1">
        <v>168.19</v>
      </c>
      <c r="BG1079" s="1">
        <v>182.14</v>
      </c>
      <c r="BH1079" s="1">
        <v>171.29</v>
      </c>
      <c r="BI1079" s="1">
        <v>168.85</v>
      </c>
      <c r="BJ1079" s="1">
        <v>174.23</v>
      </c>
      <c r="BL1079" s="1">
        <v>160.80000000000001</v>
      </c>
      <c r="BN1079" s="1">
        <v>160.97999999999999</v>
      </c>
    </row>
    <row r="1080" spans="1:66" x14ac:dyDescent="0.3">
      <c r="A1080" s="2"/>
      <c r="C1080" s="14" t="str">
        <f t="shared" si="17"/>
        <v>20221</v>
      </c>
      <c r="D1080" s="3">
        <v>44566</v>
      </c>
      <c r="E1080" s="21">
        <v>2716.86</v>
      </c>
      <c r="F1080" s="21">
        <v>2581.77</v>
      </c>
      <c r="G1080" s="21">
        <v>2660.41</v>
      </c>
      <c r="H1080" s="21">
        <v>2551.0500000000002</v>
      </c>
      <c r="I1080" s="21">
        <v>2417.31</v>
      </c>
      <c r="J1080" s="21">
        <v>2672.9</v>
      </c>
      <c r="K1080" s="21">
        <v>2489.92</v>
      </c>
      <c r="L1080" s="21">
        <v>2689.48</v>
      </c>
      <c r="M1080" s="21">
        <v>2321.89</v>
      </c>
      <c r="N1080" s="21">
        <v>2462.73</v>
      </c>
      <c r="O1080" s="21">
        <v>2716.67</v>
      </c>
      <c r="P1080" s="21">
        <v>2515.81</v>
      </c>
      <c r="Q1080" s="21">
        <v>8387.43</v>
      </c>
      <c r="R1080" s="20">
        <v>160.62</v>
      </c>
      <c r="S1080" s="20">
        <v>155.22999999999999</v>
      </c>
      <c r="T1080" s="21">
        <v>166.77</v>
      </c>
      <c r="V1080" s="1">
        <v>158.12</v>
      </c>
      <c r="W1080" s="1">
        <v>167.46</v>
      </c>
      <c r="X1080" s="1">
        <v>171.94</v>
      </c>
      <c r="Y1080" s="1">
        <v>165.66</v>
      </c>
      <c r="Z1080" s="1">
        <v>165.28</v>
      </c>
      <c r="AA1080" s="1">
        <v>164.42</v>
      </c>
      <c r="AB1080" s="1">
        <v>171.56</v>
      </c>
      <c r="AE1080" s="1">
        <v>180.62</v>
      </c>
      <c r="AF1080" s="1">
        <v>170.6</v>
      </c>
      <c r="AG1080" s="1">
        <v>158.16999999999999</v>
      </c>
      <c r="AT1080" s="1">
        <v>4452.37</v>
      </c>
      <c r="AZ1080" s="1">
        <v>4794.8599999999997</v>
      </c>
      <c r="BB1080" s="1">
        <v>179</v>
      </c>
      <c r="BC1080" s="1">
        <v>173.69</v>
      </c>
      <c r="BD1080" s="1">
        <v>178.6</v>
      </c>
      <c r="BE1080" s="1">
        <v>172.52</v>
      </c>
      <c r="BF1080" s="1">
        <v>168.19</v>
      </c>
      <c r="BG1080" s="1">
        <v>181.85</v>
      </c>
      <c r="BH1080" s="1">
        <v>169.58</v>
      </c>
      <c r="BI1080" s="1">
        <v>169.64</v>
      </c>
      <c r="BJ1080" s="1">
        <v>174.23</v>
      </c>
      <c r="BL1080" s="1">
        <v>160.29</v>
      </c>
      <c r="BN1080" s="1">
        <v>161.43</v>
      </c>
    </row>
    <row r="1081" spans="1:66" x14ac:dyDescent="0.3">
      <c r="A1081" s="2"/>
      <c r="C1081" s="14" t="str">
        <f t="shared" si="17"/>
        <v>20221</v>
      </c>
      <c r="D1081" s="3">
        <v>44565</v>
      </c>
      <c r="E1081" s="21">
        <v>2696.99</v>
      </c>
      <c r="F1081" s="21">
        <v>2565.5300000000002</v>
      </c>
      <c r="G1081" s="21">
        <v>2633.11</v>
      </c>
      <c r="H1081" s="21">
        <v>2542.04</v>
      </c>
      <c r="I1081" s="21">
        <v>2407.39</v>
      </c>
      <c r="J1081" s="21">
        <v>2637.9</v>
      </c>
      <c r="K1081" s="21">
        <v>2446.7399999999998</v>
      </c>
      <c r="L1081" s="21">
        <v>2709.39</v>
      </c>
      <c r="M1081" s="21">
        <v>2320.52</v>
      </c>
      <c r="N1081" s="21">
        <v>2376.13</v>
      </c>
      <c r="O1081" s="21">
        <v>2716.67</v>
      </c>
      <c r="P1081" s="21">
        <v>2463.9699999999998</v>
      </c>
      <c r="Q1081" s="21">
        <v>8332.4599999999991</v>
      </c>
      <c r="R1081" s="20">
        <v>153.43</v>
      </c>
      <c r="S1081" s="20">
        <v>152.61000000000001</v>
      </c>
      <c r="T1081" s="21">
        <v>164.98</v>
      </c>
      <c r="V1081" s="1">
        <v>157.32</v>
      </c>
      <c r="W1081" s="1">
        <v>165.49</v>
      </c>
      <c r="X1081" s="1">
        <v>169.14</v>
      </c>
      <c r="Y1081" s="1">
        <v>163.66</v>
      </c>
      <c r="Z1081" s="1">
        <v>163.83000000000001</v>
      </c>
      <c r="AA1081" s="1">
        <v>163.49</v>
      </c>
      <c r="AB1081" s="1">
        <v>168.5</v>
      </c>
      <c r="AE1081" s="1">
        <v>176.27</v>
      </c>
      <c r="AF1081" s="1">
        <v>167.2</v>
      </c>
      <c r="AG1081" s="1">
        <v>157.16999999999999</v>
      </c>
      <c r="AK1081" s="1">
        <v>30</v>
      </c>
      <c r="AS1081" s="1">
        <v>3928</v>
      </c>
      <c r="AT1081" s="1">
        <v>4452.37</v>
      </c>
      <c r="AZ1081" s="1">
        <v>4794.8599999999997</v>
      </c>
      <c r="BB1081" s="1">
        <v>174.06</v>
      </c>
      <c r="BC1081" s="1">
        <v>173.09</v>
      </c>
      <c r="BD1081" s="1">
        <v>173.35</v>
      </c>
      <c r="BE1081" s="1">
        <v>167.25</v>
      </c>
      <c r="BF1081" s="1">
        <v>165.07</v>
      </c>
      <c r="BG1081" s="1">
        <v>177.11</v>
      </c>
      <c r="BI1081" s="1">
        <v>165.85</v>
      </c>
      <c r="BJ1081" s="1">
        <v>170.04</v>
      </c>
      <c r="BN1081" s="1">
        <v>159.43</v>
      </c>
    </row>
    <row r="1082" spans="1:66" x14ac:dyDescent="0.3">
      <c r="A1082" s="2"/>
      <c r="C1082" s="14" t="str">
        <f t="shared" si="17"/>
        <v>20221</v>
      </c>
      <c r="D1082" s="3">
        <v>44564</v>
      </c>
      <c r="E1082" s="21">
        <v>2695.83</v>
      </c>
      <c r="F1082" s="21">
        <v>2539.15</v>
      </c>
      <c r="G1082" s="21">
        <v>2600.8000000000002</v>
      </c>
      <c r="H1082" s="21">
        <v>2568.62</v>
      </c>
      <c r="I1082" s="21">
        <v>2407.39</v>
      </c>
      <c r="J1082" s="21">
        <v>2650</v>
      </c>
      <c r="K1082" s="21">
        <v>2446.7399999999998</v>
      </c>
      <c r="L1082" s="21">
        <v>2514.29</v>
      </c>
      <c r="M1082" s="21">
        <v>2316.39</v>
      </c>
      <c r="N1082" s="21">
        <v>2372.3200000000002</v>
      </c>
      <c r="O1082" s="21">
        <v>2606.67</v>
      </c>
      <c r="P1082" s="21">
        <v>2463.9699999999998</v>
      </c>
      <c r="Q1082" s="21">
        <v>8239.5400000000009</v>
      </c>
      <c r="R1082" s="20">
        <v>159.16999999999999</v>
      </c>
      <c r="S1082" s="20">
        <v>152.1</v>
      </c>
      <c r="T1082" s="21">
        <v>163.66</v>
      </c>
      <c r="V1082" s="1">
        <v>157.32</v>
      </c>
      <c r="W1082" s="1">
        <v>163.58000000000001</v>
      </c>
      <c r="X1082" s="1">
        <v>168.22</v>
      </c>
      <c r="Y1082" s="1">
        <v>162.07</v>
      </c>
      <c r="Z1082" s="1">
        <v>163.5</v>
      </c>
      <c r="AA1082" s="1">
        <v>162.88999999999999</v>
      </c>
      <c r="AB1082" s="1">
        <v>167.87</v>
      </c>
      <c r="AE1082" s="1">
        <v>175.56</v>
      </c>
      <c r="AF1082" s="1">
        <v>164.83</v>
      </c>
      <c r="AG1082" s="1">
        <v>155.85</v>
      </c>
      <c r="AK1082" s="1">
        <v>30</v>
      </c>
      <c r="AS1082" s="1">
        <v>3928</v>
      </c>
      <c r="AT1082" s="1">
        <v>4452.37</v>
      </c>
      <c r="AX1082" s="1">
        <v>163.72999999999999</v>
      </c>
      <c r="BB1082" s="1">
        <v>170.7</v>
      </c>
      <c r="BC1082" s="1">
        <v>170.88</v>
      </c>
      <c r="BD1082" s="1">
        <v>168.14</v>
      </c>
      <c r="BE1082" s="1">
        <v>165.25</v>
      </c>
      <c r="BF1082" s="1">
        <v>165.07</v>
      </c>
      <c r="BG1082" s="1">
        <v>176.52</v>
      </c>
      <c r="BI1082" s="1">
        <v>165.84</v>
      </c>
      <c r="BJ1082" s="1">
        <v>168.21</v>
      </c>
      <c r="BL1082" s="1">
        <v>158.69999999999999</v>
      </c>
      <c r="BN1082" s="1">
        <v>158.69999999999999</v>
      </c>
    </row>
    <row r="1083" spans="1:66" x14ac:dyDescent="0.3">
      <c r="A1083" s="2"/>
      <c r="C1083" s="14" t="str">
        <f t="shared" si="17"/>
        <v>202112</v>
      </c>
      <c r="D1083" s="3">
        <v>44560</v>
      </c>
      <c r="E1083" s="21">
        <v>2588.85</v>
      </c>
      <c r="F1083" s="21">
        <v>2480.13</v>
      </c>
      <c r="G1083" s="21">
        <v>2636.53</v>
      </c>
      <c r="H1083" s="21">
        <v>2491.2399999999998</v>
      </c>
      <c r="I1083" s="21">
        <v>2331.3200000000002</v>
      </c>
      <c r="J1083" s="21">
        <v>2519.63</v>
      </c>
      <c r="K1083" s="21">
        <v>2254.87</v>
      </c>
      <c r="L1083" s="21">
        <v>2346.2600000000002</v>
      </c>
      <c r="M1083" s="21">
        <v>2304.0100000000002</v>
      </c>
      <c r="N1083" s="21">
        <v>2379.73</v>
      </c>
      <c r="O1083" s="21">
        <v>2563.33</v>
      </c>
      <c r="P1083" s="21">
        <v>2239.0300000000002</v>
      </c>
      <c r="Q1083" s="21">
        <v>8303.6200000000008</v>
      </c>
      <c r="R1083" s="20">
        <v>147.78</v>
      </c>
      <c r="S1083" s="20"/>
      <c r="T1083" s="21">
        <v>163.21</v>
      </c>
      <c r="V1083" s="1">
        <v>156.91</v>
      </c>
      <c r="W1083" s="1">
        <v>162.08000000000001</v>
      </c>
      <c r="X1083" s="1">
        <v>167.99</v>
      </c>
      <c r="Y1083" s="1">
        <v>162.94</v>
      </c>
      <c r="Z1083" s="1">
        <v>162.83000000000001</v>
      </c>
      <c r="AA1083" s="1">
        <v>165.41</v>
      </c>
      <c r="AB1083" s="1">
        <v>164.98</v>
      </c>
      <c r="AE1083" s="1">
        <v>170.82</v>
      </c>
      <c r="AF1083" s="1">
        <v>166.81</v>
      </c>
      <c r="AG1083" s="1">
        <v>149.72</v>
      </c>
      <c r="AK1083" s="1">
        <v>30</v>
      </c>
      <c r="AS1083" s="1">
        <v>3928</v>
      </c>
      <c r="AX1083" s="1">
        <v>156.19999999999999</v>
      </c>
      <c r="BA1083" s="1">
        <v>158.63999999999999</v>
      </c>
      <c r="BB1083" s="1">
        <v>170.33</v>
      </c>
      <c r="BC1083" s="1">
        <v>169.58</v>
      </c>
      <c r="BD1083" s="1">
        <v>169.72</v>
      </c>
      <c r="BE1083" s="1">
        <v>161.02000000000001</v>
      </c>
      <c r="BF1083" s="1">
        <v>153.83000000000001</v>
      </c>
      <c r="BG1083" s="1">
        <v>171.22</v>
      </c>
      <c r="BH1083" s="1">
        <v>161.69</v>
      </c>
      <c r="BI1083" s="1">
        <v>166.55</v>
      </c>
      <c r="BJ1083" s="1">
        <v>168.21</v>
      </c>
      <c r="BL1083" s="1">
        <v>159.9</v>
      </c>
      <c r="BN1083" s="1">
        <v>160.1</v>
      </c>
    </row>
    <row r="1084" spans="1:66" x14ac:dyDescent="0.3">
      <c r="A1084" s="2"/>
      <c r="C1084" s="14" t="str">
        <f t="shared" si="17"/>
        <v>202112</v>
      </c>
      <c r="D1084" s="3">
        <v>44559</v>
      </c>
      <c r="E1084" s="21">
        <v>2588.85</v>
      </c>
      <c r="F1084" s="21">
        <v>2480.13</v>
      </c>
      <c r="G1084" s="21">
        <v>2636.53</v>
      </c>
      <c r="H1084" s="21">
        <v>2491.2399999999998</v>
      </c>
      <c r="I1084" s="21">
        <v>2331.3200000000002</v>
      </c>
      <c r="J1084" s="21">
        <v>2519.63</v>
      </c>
      <c r="K1084" s="21">
        <v>2254.87</v>
      </c>
      <c r="L1084" s="21">
        <v>2346.2600000000002</v>
      </c>
      <c r="M1084" s="21">
        <v>2304.0100000000002</v>
      </c>
      <c r="N1084" s="21">
        <v>2379.73</v>
      </c>
      <c r="O1084" s="21">
        <v>2563.33</v>
      </c>
      <c r="P1084" s="21">
        <v>2239.0300000000002</v>
      </c>
      <c r="Q1084" s="21">
        <v>8303.6200000000008</v>
      </c>
      <c r="R1084" s="20">
        <v>147.78</v>
      </c>
      <c r="S1084" s="20"/>
      <c r="T1084" s="21">
        <v>164.16</v>
      </c>
      <c r="V1084" s="1">
        <v>155.04</v>
      </c>
      <c r="W1084" s="1">
        <v>162.02000000000001</v>
      </c>
      <c r="X1084" s="1">
        <v>167.9</v>
      </c>
      <c r="Y1084" s="1">
        <v>163.11000000000001</v>
      </c>
      <c r="Z1084" s="1">
        <v>162.83000000000001</v>
      </c>
      <c r="AA1084" s="1">
        <v>165.41</v>
      </c>
      <c r="AB1084" s="1">
        <v>164.98</v>
      </c>
      <c r="AE1084" s="1">
        <v>170.92</v>
      </c>
      <c r="AF1084" s="1">
        <v>166.81</v>
      </c>
      <c r="AG1084" s="1">
        <v>149.72</v>
      </c>
      <c r="AV1084" s="1">
        <v>30</v>
      </c>
      <c r="AW1084" s="1">
        <v>3950.8</v>
      </c>
      <c r="AX1084" s="1">
        <v>156.19999999999999</v>
      </c>
      <c r="BA1084" s="1">
        <v>158.63999999999999</v>
      </c>
      <c r="BB1084" s="1">
        <v>171.81</v>
      </c>
      <c r="BC1084" s="1">
        <v>169.51</v>
      </c>
      <c r="BD1084" s="1">
        <v>169.13</v>
      </c>
      <c r="BE1084" s="1">
        <v>161.02000000000001</v>
      </c>
      <c r="BF1084" s="1">
        <v>153.83000000000001</v>
      </c>
      <c r="BG1084" s="1">
        <v>171.22</v>
      </c>
      <c r="BH1084" s="1">
        <v>161.69</v>
      </c>
      <c r="BI1084" s="1">
        <v>166.55</v>
      </c>
      <c r="BJ1084" s="1">
        <v>168.21</v>
      </c>
      <c r="BL1084" s="1">
        <v>159.83000000000001</v>
      </c>
      <c r="BN1084" s="1">
        <v>159.77000000000001</v>
      </c>
    </row>
    <row r="1085" spans="1:66" x14ac:dyDescent="0.3">
      <c r="A1085" s="2"/>
      <c r="C1085" s="14" t="str">
        <f t="shared" si="17"/>
        <v>202112</v>
      </c>
      <c r="D1085" s="3">
        <v>44558</v>
      </c>
      <c r="E1085" s="21">
        <v>2595.48</v>
      </c>
      <c r="F1085" s="21">
        <v>2480.13</v>
      </c>
      <c r="G1085" s="21">
        <v>2636.53</v>
      </c>
      <c r="H1085" s="21">
        <v>2365.89</v>
      </c>
      <c r="I1085" s="21">
        <v>2331.3200000000002</v>
      </c>
      <c r="J1085" s="21">
        <v>2479.54</v>
      </c>
      <c r="K1085" s="21">
        <v>2254.87</v>
      </c>
      <c r="L1085" s="21">
        <v>2346.2600000000002</v>
      </c>
      <c r="M1085" s="21">
        <v>2304.0100000000002</v>
      </c>
      <c r="N1085" s="21">
        <v>2325.66</v>
      </c>
      <c r="O1085" s="21">
        <v>2563.33</v>
      </c>
      <c r="P1085" s="21">
        <v>2239.0300000000002</v>
      </c>
      <c r="Q1085" s="21">
        <v>8303.6200000000008</v>
      </c>
      <c r="R1085" s="20">
        <v>147.78</v>
      </c>
      <c r="S1085" s="20"/>
      <c r="T1085" s="21">
        <v>162.66999999999999</v>
      </c>
      <c r="V1085" s="1">
        <v>155.04</v>
      </c>
      <c r="W1085" s="1">
        <v>162.08000000000001</v>
      </c>
      <c r="X1085" s="1">
        <v>165.58</v>
      </c>
      <c r="Y1085" s="1">
        <v>162.88999999999999</v>
      </c>
      <c r="Z1085" s="1">
        <v>162.83000000000001</v>
      </c>
      <c r="AA1085" s="1">
        <v>162.33000000000001</v>
      </c>
      <c r="AB1085" s="1">
        <v>164.05</v>
      </c>
      <c r="AE1085" s="1">
        <v>169.62</v>
      </c>
      <c r="AF1085" s="1">
        <v>166.81</v>
      </c>
      <c r="AG1085" s="1">
        <v>149.72</v>
      </c>
      <c r="AT1085" s="1">
        <v>3899.59</v>
      </c>
      <c r="AV1085" s="1">
        <v>30</v>
      </c>
      <c r="AW1085" s="1">
        <v>4116.4399999999996</v>
      </c>
      <c r="AX1085" s="1">
        <v>155.93</v>
      </c>
      <c r="BA1085" s="1">
        <v>158.57</v>
      </c>
      <c r="BB1085" s="1">
        <v>172.24</v>
      </c>
      <c r="BC1085" s="1">
        <v>170.5</v>
      </c>
      <c r="BD1085" s="1">
        <v>169.93</v>
      </c>
      <c r="BE1085" s="1">
        <v>159.85</v>
      </c>
      <c r="BF1085" s="1">
        <v>153.83000000000001</v>
      </c>
      <c r="BG1085" s="1">
        <v>171.22</v>
      </c>
      <c r="BH1085" s="1">
        <v>161.49</v>
      </c>
      <c r="BI1085" s="1">
        <v>165.72</v>
      </c>
      <c r="BJ1085" s="1">
        <v>168.21</v>
      </c>
      <c r="BL1085" s="1">
        <v>157.57</v>
      </c>
      <c r="BN1085" s="1">
        <v>159.1</v>
      </c>
    </row>
    <row r="1086" spans="1:66" x14ac:dyDescent="0.3">
      <c r="A1086" s="2"/>
      <c r="C1086" s="14" t="str">
        <f t="shared" si="17"/>
        <v>202112</v>
      </c>
      <c r="D1086" s="3">
        <v>44557</v>
      </c>
      <c r="E1086" s="21">
        <v>2447.6799999999998</v>
      </c>
      <c r="F1086" s="21">
        <v>2426.4</v>
      </c>
      <c r="G1086" s="21">
        <v>2562.12</v>
      </c>
      <c r="H1086" s="21">
        <v>2365.89</v>
      </c>
      <c r="I1086" s="21">
        <v>2281.7199999999998</v>
      </c>
      <c r="J1086" s="21">
        <v>2399.89</v>
      </c>
      <c r="K1086" s="21">
        <v>2254.87</v>
      </c>
      <c r="L1086" s="21">
        <v>2346.2600000000002</v>
      </c>
      <c r="M1086" s="21">
        <v>2304.0100000000002</v>
      </c>
      <c r="N1086" s="21">
        <v>2239.77</v>
      </c>
      <c r="O1086" s="21">
        <v>2530</v>
      </c>
      <c r="P1086" s="21">
        <v>2239.0300000000002</v>
      </c>
      <c r="Q1086" s="21">
        <v>8303.6200000000008</v>
      </c>
      <c r="R1086" s="20">
        <v>147.78</v>
      </c>
      <c r="S1086" s="20"/>
      <c r="T1086" s="21">
        <v>162.68</v>
      </c>
      <c r="V1086" s="1">
        <v>154.61000000000001</v>
      </c>
      <c r="W1086" s="1">
        <v>162.08000000000001</v>
      </c>
      <c r="X1086" s="1">
        <v>164.27</v>
      </c>
      <c r="Y1086" s="1">
        <v>161.93</v>
      </c>
      <c r="Z1086" s="1">
        <v>162.5</v>
      </c>
      <c r="AA1086" s="1">
        <v>157.29</v>
      </c>
      <c r="AB1086" s="1">
        <v>164.05</v>
      </c>
      <c r="AC1086" s="1">
        <v>159.79</v>
      </c>
      <c r="AE1086" s="1">
        <v>169.62</v>
      </c>
      <c r="AF1086" s="1">
        <v>165.98</v>
      </c>
      <c r="AG1086" s="1">
        <v>149.72</v>
      </c>
      <c r="AT1086" s="1">
        <v>3899.59</v>
      </c>
      <c r="AV1086" s="1">
        <v>30</v>
      </c>
      <c r="AW1086" s="1">
        <v>4116.4399999999996</v>
      </c>
      <c r="AX1086" s="1">
        <v>152.63</v>
      </c>
      <c r="BA1086" s="1">
        <v>158.57</v>
      </c>
      <c r="BB1086" s="1">
        <v>171.52</v>
      </c>
      <c r="BC1086" s="1">
        <v>170.5</v>
      </c>
      <c r="BD1086" s="1">
        <v>168.08</v>
      </c>
      <c r="BE1086" s="1">
        <v>159.52000000000001</v>
      </c>
      <c r="BF1086" s="1">
        <v>153.83000000000001</v>
      </c>
      <c r="BG1086" s="1">
        <v>171.22</v>
      </c>
      <c r="BH1086" s="1">
        <v>161.49</v>
      </c>
      <c r="BI1086" s="1">
        <v>162.62</v>
      </c>
      <c r="BJ1086" s="1">
        <v>168.21</v>
      </c>
      <c r="BL1086" s="1">
        <v>157.57</v>
      </c>
      <c r="BN1086" s="1">
        <v>157.77000000000001</v>
      </c>
    </row>
    <row r="1087" spans="1:66" x14ac:dyDescent="0.3">
      <c r="A1087" s="2"/>
      <c r="C1087" s="14" t="str">
        <f t="shared" si="17"/>
        <v>202112</v>
      </c>
      <c r="D1087" s="3">
        <v>44553</v>
      </c>
      <c r="E1087" s="21">
        <v>2507.89</v>
      </c>
      <c r="F1087" s="21">
        <v>2426.4</v>
      </c>
      <c r="G1087" s="21">
        <v>2537.2199999999998</v>
      </c>
      <c r="H1087" s="21">
        <v>2311.88</v>
      </c>
      <c r="I1087" s="21">
        <v>2306.52</v>
      </c>
      <c r="J1087" s="21">
        <v>2409.91</v>
      </c>
      <c r="K1087" s="21">
        <v>2254.87</v>
      </c>
      <c r="L1087" s="21">
        <v>2346.2600000000002</v>
      </c>
      <c r="M1087" s="21">
        <v>2304.0100000000002</v>
      </c>
      <c r="N1087" s="21">
        <v>2207.09</v>
      </c>
      <c r="O1087" s="21">
        <v>2530</v>
      </c>
      <c r="P1087" s="21">
        <v>2239.0300000000002</v>
      </c>
      <c r="Q1087" s="21">
        <v>8349.33</v>
      </c>
      <c r="R1087" s="20">
        <v>147.78</v>
      </c>
      <c r="S1087" s="20"/>
      <c r="T1087" s="21">
        <v>162.44999999999999</v>
      </c>
      <c r="V1087" s="1">
        <v>154.47</v>
      </c>
      <c r="W1087" s="1">
        <v>162.08000000000001</v>
      </c>
      <c r="X1087" s="1">
        <v>163.76</v>
      </c>
      <c r="Y1087" s="1">
        <v>161.91999999999999</v>
      </c>
      <c r="Z1087" s="1">
        <v>162.80000000000001</v>
      </c>
      <c r="AA1087" s="1">
        <v>157.24</v>
      </c>
      <c r="AB1087" s="1">
        <v>163.92</v>
      </c>
      <c r="AE1087" s="1">
        <v>169.62</v>
      </c>
      <c r="AF1087" s="1">
        <v>166.17</v>
      </c>
      <c r="AG1087" s="1">
        <v>149.72</v>
      </c>
      <c r="AO1087" s="1">
        <v>30</v>
      </c>
      <c r="AS1087" s="1">
        <v>3427.28</v>
      </c>
      <c r="AT1087" s="1">
        <v>4159.22</v>
      </c>
      <c r="AV1087" s="1">
        <v>30</v>
      </c>
      <c r="AW1087" s="1">
        <v>4116.4399999999996</v>
      </c>
      <c r="AX1087" s="1">
        <v>152.63</v>
      </c>
      <c r="BA1087" s="1">
        <v>157.83000000000001</v>
      </c>
      <c r="BB1087" s="1">
        <v>171.02</v>
      </c>
      <c r="BC1087" s="1">
        <v>169.44</v>
      </c>
      <c r="BD1087" s="1">
        <v>168.81</v>
      </c>
      <c r="BE1087" s="1">
        <v>160.07</v>
      </c>
      <c r="BF1087" s="1">
        <v>153.83000000000001</v>
      </c>
      <c r="BG1087" s="1">
        <v>171.22</v>
      </c>
      <c r="BH1087" s="1">
        <v>160.49</v>
      </c>
      <c r="BI1087" s="1">
        <v>162.41999999999999</v>
      </c>
      <c r="BJ1087" s="1">
        <v>168.21</v>
      </c>
      <c r="BL1087" s="1">
        <v>157.57</v>
      </c>
      <c r="BN1087" s="1">
        <v>157.77000000000001</v>
      </c>
    </row>
    <row r="1088" spans="1:66" x14ac:dyDescent="0.3">
      <c r="A1088" s="2"/>
      <c r="C1088" s="14" t="str">
        <f t="shared" si="17"/>
        <v>202112</v>
      </c>
      <c r="D1088" s="3">
        <v>44552</v>
      </c>
      <c r="E1088" s="21">
        <v>2473.7600000000002</v>
      </c>
      <c r="F1088" s="21">
        <v>2426.4</v>
      </c>
      <c r="G1088" s="21">
        <v>2524.8200000000002</v>
      </c>
      <c r="H1088" s="21">
        <v>2311.88</v>
      </c>
      <c r="I1088" s="21">
        <v>2294.12</v>
      </c>
      <c r="J1088" s="21">
        <v>2399.91</v>
      </c>
      <c r="K1088" s="21">
        <v>2221.63</v>
      </c>
      <c r="L1088" s="21">
        <v>2346.2600000000002</v>
      </c>
      <c r="M1088" s="21">
        <v>2304.0100000000002</v>
      </c>
      <c r="N1088" s="21">
        <v>2207.09</v>
      </c>
      <c r="O1088" s="21">
        <v>2530</v>
      </c>
      <c r="P1088" s="21">
        <v>2239.0300000000002</v>
      </c>
      <c r="Q1088" s="21">
        <v>8349.33</v>
      </c>
      <c r="R1088" s="20">
        <v>147.78</v>
      </c>
      <c r="S1088" s="20"/>
      <c r="T1088" s="21">
        <v>162.44999999999999</v>
      </c>
      <c r="V1088" s="1">
        <v>154.47</v>
      </c>
      <c r="W1088" s="1">
        <v>162.02000000000001</v>
      </c>
      <c r="X1088" s="1">
        <v>163.26</v>
      </c>
      <c r="Y1088" s="1">
        <v>162.44999999999999</v>
      </c>
      <c r="Z1088" s="1">
        <v>162.19999999999999</v>
      </c>
      <c r="AA1088" s="1">
        <v>157.38999999999999</v>
      </c>
      <c r="AB1088" s="1">
        <v>163.66999999999999</v>
      </c>
      <c r="AE1088" s="1">
        <v>169.52</v>
      </c>
      <c r="AF1088" s="1">
        <v>164.51</v>
      </c>
      <c r="AG1088" s="1">
        <v>149.72</v>
      </c>
      <c r="AO1088" s="1">
        <v>30</v>
      </c>
      <c r="AS1088" s="1">
        <v>3427.28</v>
      </c>
      <c r="AT1088" s="1">
        <v>4159.22</v>
      </c>
      <c r="AW1088" s="1">
        <v>4282.08</v>
      </c>
      <c r="AX1088" s="1">
        <v>152.63</v>
      </c>
      <c r="BA1088" s="1">
        <v>156.38</v>
      </c>
      <c r="BB1088" s="1">
        <v>172.37</v>
      </c>
      <c r="BC1088" s="1">
        <v>169.73</v>
      </c>
      <c r="BD1088" s="1">
        <v>171.12</v>
      </c>
      <c r="BE1088" s="1">
        <v>165.59</v>
      </c>
      <c r="BF1088" s="1">
        <v>153.83000000000001</v>
      </c>
      <c r="BG1088" s="1">
        <v>171.71</v>
      </c>
      <c r="BH1088" s="1">
        <v>160.49</v>
      </c>
      <c r="BI1088" s="1">
        <v>162.41999999999999</v>
      </c>
      <c r="BJ1088" s="1">
        <v>168.21</v>
      </c>
      <c r="BL1088" s="1">
        <v>157.82</v>
      </c>
      <c r="BN1088" s="1">
        <v>157.77000000000001</v>
      </c>
    </row>
    <row r="1089" spans="1:66" x14ac:dyDescent="0.3">
      <c r="A1089" s="2"/>
      <c r="C1089" s="14" t="str">
        <f t="shared" si="17"/>
        <v>202112</v>
      </c>
      <c r="D1089" s="3">
        <v>44551</v>
      </c>
      <c r="E1089" s="21">
        <v>2438.33</v>
      </c>
      <c r="F1089" s="21">
        <v>2372.66</v>
      </c>
      <c r="G1089" s="21">
        <v>2450.42</v>
      </c>
      <c r="H1089" s="21">
        <v>2311.88</v>
      </c>
      <c r="I1089" s="21">
        <v>2331.3200000000002</v>
      </c>
      <c r="J1089" s="21">
        <v>2399.91</v>
      </c>
      <c r="K1089" s="21">
        <v>2214.98</v>
      </c>
      <c r="L1089" s="21">
        <v>2346.2600000000002</v>
      </c>
      <c r="M1089" s="21">
        <v>2304.0100000000002</v>
      </c>
      <c r="N1089" s="21">
        <v>2207.09</v>
      </c>
      <c r="O1089" s="21">
        <v>2520</v>
      </c>
      <c r="P1089" s="21">
        <v>2239.0300000000002</v>
      </c>
      <c r="Q1089" s="21">
        <v>8349.33</v>
      </c>
      <c r="R1089" s="20">
        <v>146.11000000000001</v>
      </c>
      <c r="S1089" s="20"/>
      <c r="T1089" s="21">
        <v>159.27000000000001</v>
      </c>
      <c r="V1089" s="1">
        <v>153.47</v>
      </c>
      <c r="W1089" s="1">
        <v>160.61000000000001</v>
      </c>
      <c r="X1089" s="1">
        <v>162.19</v>
      </c>
      <c r="Y1089" s="1">
        <v>159.94</v>
      </c>
      <c r="Z1089" s="1">
        <v>160</v>
      </c>
      <c r="AA1089" s="1">
        <v>154</v>
      </c>
      <c r="AB1089" s="1">
        <v>163.30000000000001</v>
      </c>
      <c r="AE1089" s="1">
        <v>169.22</v>
      </c>
      <c r="AF1089" s="1">
        <v>162.32</v>
      </c>
      <c r="AG1089" s="1">
        <v>149.72</v>
      </c>
      <c r="AO1089" s="1">
        <v>30</v>
      </c>
      <c r="AS1089" s="1">
        <v>3427.28</v>
      </c>
      <c r="AT1089" s="1">
        <v>4100</v>
      </c>
      <c r="AX1089" s="1">
        <v>152.63</v>
      </c>
      <c r="BA1089" s="1">
        <v>156.38</v>
      </c>
      <c r="BB1089" s="1">
        <v>169.92</v>
      </c>
      <c r="BC1089" s="1">
        <v>167.41</v>
      </c>
      <c r="BD1089" s="1">
        <v>167.36</v>
      </c>
      <c r="BE1089" s="1">
        <v>160.93</v>
      </c>
      <c r="BF1089" s="1">
        <v>153.83000000000001</v>
      </c>
      <c r="BG1089" s="1">
        <v>171.71</v>
      </c>
      <c r="BH1089" s="1">
        <v>160.49</v>
      </c>
      <c r="BI1089" s="1">
        <v>161.82</v>
      </c>
      <c r="BJ1089" s="1">
        <v>166.42</v>
      </c>
      <c r="BL1089" s="1">
        <v>156.57</v>
      </c>
      <c r="BN1089" s="1">
        <v>156.27000000000001</v>
      </c>
    </row>
    <row r="1090" spans="1:66" x14ac:dyDescent="0.3">
      <c r="A1090" s="2"/>
      <c r="C1090" s="14" t="str">
        <f t="shared" si="17"/>
        <v>202112</v>
      </c>
      <c r="D1090" s="3">
        <v>44550</v>
      </c>
      <c r="E1090" s="21">
        <v>2431.2399999999998</v>
      </c>
      <c r="F1090" s="21">
        <v>2349.5300000000002</v>
      </c>
      <c r="G1090" s="21">
        <v>2386.5700000000002</v>
      </c>
      <c r="H1090" s="21">
        <v>2311.88</v>
      </c>
      <c r="I1090" s="21">
        <v>2298.2600000000002</v>
      </c>
      <c r="J1090" s="21">
        <v>2360.31</v>
      </c>
      <c r="K1090" s="21">
        <v>2214.98</v>
      </c>
      <c r="L1090" s="21">
        <v>2346.2600000000002</v>
      </c>
      <c r="M1090" s="21">
        <v>2304.0100000000002</v>
      </c>
      <c r="N1090" s="21">
        <v>2192.63</v>
      </c>
      <c r="O1090" s="21">
        <v>2460</v>
      </c>
      <c r="P1090" s="21">
        <v>2239.0300000000002</v>
      </c>
      <c r="Q1090" s="21">
        <v>8349.33</v>
      </c>
      <c r="R1090" s="20">
        <v>146.11000000000001</v>
      </c>
      <c r="S1090" s="20"/>
      <c r="T1090" s="21">
        <v>159.12</v>
      </c>
      <c r="V1090" s="1">
        <v>153.47</v>
      </c>
      <c r="W1090" s="1">
        <v>160.75</v>
      </c>
      <c r="X1090" s="1">
        <v>162.01</v>
      </c>
      <c r="Y1090" s="1">
        <v>160.08000000000001</v>
      </c>
      <c r="Z1090" s="1">
        <v>160.80000000000001</v>
      </c>
      <c r="AA1090" s="1">
        <v>153.84</v>
      </c>
      <c r="AB1090" s="1">
        <v>162.97999999999999</v>
      </c>
      <c r="AE1090" s="1">
        <v>168.88</v>
      </c>
      <c r="AF1090" s="1">
        <v>161.69</v>
      </c>
      <c r="AG1090" s="1">
        <v>149.59</v>
      </c>
      <c r="AO1090" s="1">
        <v>30</v>
      </c>
      <c r="AT1090" s="1">
        <v>4100</v>
      </c>
      <c r="AX1090" s="1">
        <v>152.63</v>
      </c>
      <c r="BA1090" s="1">
        <v>155.38</v>
      </c>
      <c r="BB1090" s="1">
        <v>167.63</v>
      </c>
      <c r="BC1090" s="1">
        <v>167.27</v>
      </c>
      <c r="BD1090" s="1">
        <v>166.94</v>
      </c>
      <c r="BE1090" s="1">
        <v>160.93</v>
      </c>
      <c r="BF1090" s="1">
        <v>154.33000000000001</v>
      </c>
      <c r="BG1090" s="1">
        <v>171.77</v>
      </c>
      <c r="BH1090" s="1">
        <v>157.88999999999999</v>
      </c>
      <c r="BI1090" s="1">
        <v>161.82</v>
      </c>
      <c r="BJ1090" s="1">
        <v>166.42</v>
      </c>
      <c r="BL1090" s="1">
        <v>157.19</v>
      </c>
      <c r="BN1090" s="1">
        <v>156.02000000000001</v>
      </c>
    </row>
    <row r="1091" spans="1:66" x14ac:dyDescent="0.3">
      <c r="A1091" s="2"/>
      <c r="C1091" s="14" t="str">
        <f t="shared" si="17"/>
        <v>202112</v>
      </c>
      <c r="D1091" s="3">
        <v>44547</v>
      </c>
      <c r="E1091" s="21">
        <v>2390.0300000000002</v>
      </c>
      <c r="F1091" s="21">
        <v>2336.84</v>
      </c>
      <c r="G1091" s="21">
        <v>2358.5</v>
      </c>
      <c r="H1091" s="21">
        <v>2285.31</v>
      </c>
      <c r="I1091" s="21">
        <v>2285.0300000000002</v>
      </c>
      <c r="J1091" s="21">
        <v>2337.4499999999998</v>
      </c>
      <c r="K1091" s="21">
        <v>2214.98</v>
      </c>
      <c r="L1091" s="21">
        <v>2346.2600000000002</v>
      </c>
      <c r="M1091" s="21">
        <v>2304.0100000000002</v>
      </c>
      <c r="N1091" s="21">
        <v>2195.61</v>
      </c>
      <c r="O1091" s="21">
        <v>2453.33</v>
      </c>
      <c r="P1091" s="21">
        <v>2239.0300000000002</v>
      </c>
      <c r="Q1091" s="21">
        <v>8303.6200000000008</v>
      </c>
      <c r="R1091" s="20">
        <v>146.11000000000001</v>
      </c>
      <c r="S1091" s="20"/>
      <c r="T1091" s="21">
        <v>158.21</v>
      </c>
      <c r="V1091" s="1">
        <v>152.33000000000001</v>
      </c>
      <c r="W1091" s="1">
        <v>160.30000000000001</v>
      </c>
      <c r="X1091" s="1">
        <v>161.80000000000001</v>
      </c>
      <c r="Y1091" s="1">
        <v>160.26</v>
      </c>
      <c r="Z1091" s="1">
        <v>160</v>
      </c>
      <c r="AA1091" s="1">
        <v>153.84</v>
      </c>
      <c r="AB1091" s="1">
        <v>162.86000000000001</v>
      </c>
      <c r="AE1091" s="1">
        <v>168.85</v>
      </c>
      <c r="AF1091" s="1">
        <v>161.63999999999999</v>
      </c>
      <c r="AG1091" s="1">
        <v>149.59</v>
      </c>
      <c r="AX1091" s="1">
        <v>152.63</v>
      </c>
      <c r="BA1091" s="1">
        <v>155.38</v>
      </c>
      <c r="BB1091" s="1">
        <v>168.11</v>
      </c>
      <c r="BC1091" s="1">
        <v>166.99</v>
      </c>
      <c r="BD1091" s="1">
        <v>166.92</v>
      </c>
      <c r="BE1091" s="1">
        <v>160.93</v>
      </c>
      <c r="BF1091" s="1">
        <v>154.33000000000001</v>
      </c>
      <c r="BG1091" s="1">
        <v>171.69</v>
      </c>
      <c r="BH1091" s="1">
        <v>158.82</v>
      </c>
      <c r="BI1091" s="1">
        <v>160.63</v>
      </c>
      <c r="BJ1091" s="1">
        <v>166.42</v>
      </c>
      <c r="BL1091" s="1">
        <v>157.19</v>
      </c>
      <c r="BN1091" s="1">
        <v>156.02000000000001</v>
      </c>
    </row>
    <row r="1092" spans="1:66" x14ac:dyDescent="0.3">
      <c r="A1092" s="2"/>
      <c r="C1092" s="14" t="str">
        <f t="shared" si="17"/>
        <v>202112</v>
      </c>
      <c r="D1092" s="3">
        <v>44546</v>
      </c>
      <c r="E1092" s="21">
        <v>2382.92</v>
      </c>
      <c r="F1092" s="21">
        <v>2339.59</v>
      </c>
      <c r="G1092" s="21">
        <v>2358.5</v>
      </c>
      <c r="H1092" s="21">
        <v>2262.0100000000002</v>
      </c>
      <c r="I1092" s="21">
        <v>2285.0300000000002</v>
      </c>
      <c r="J1092" s="21">
        <v>2338.88</v>
      </c>
      <c r="K1092" s="21">
        <v>2217.39</v>
      </c>
      <c r="L1092" s="21">
        <v>2341.2800000000002</v>
      </c>
      <c r="M1092" s="21">
        <v>2299.0300000000002</v>
      </c>
      <c r="N1092" s="21">
        <v>2195.44</v>
      </c>
      <c r="O1092" s="21">
        <v>2443.33</v>
      </c>
      <c r="P1092" s="21">
        <v>2222.54</v>
      </c>
      <c r="Q1092" s="21">
        <v>8311.2900000000009</v>
      </c>
      <c r="R1092" s="20">
        <v>150.44</v>
      </c>
      <c r="S1092" s="20">
        <v>145.43</v>
      </c>
      <c r="T1092" s="21">
        <v>158.91999999999999</v>
      </c>
      <c r="V1092" s="1">
        <v>152.33000000000001</v>
      </c>
      <c r="W1092" s="1">
        <v>158.24</v>
      </c>
      <c r="X1092" s="1">
        <v>161.37</v>
      </c>
      <c r="Y1092" s="1">
        <v>159.84</v>
      </c>
      <c r="Z1092" s="1">
        <v>159.33000000000001</v>
      </c>
      <c r="AA1092" s="1">
        <v>155.08000000000001</v>
      </c>
      <c r="AB1092" s="1">
        <v>161.29</v>
      </c>
      <c r="AE1092" s="1">
        <v>168.07</v>
      </c>
      <c r="AF1092" s="1">
        <v>159.96</v>
      </c>
      <c r="AG1092" s="1">
        <v>149.13999999999999</v>
      </c>
      <c r="AO1092" s="1">
        <v>7</v>
      </c>
      <c r="AT1092" s="1">
        <v>4066.23</v>
      </c>
      <c r="AX1092" s="1">
        <v>152.85</v>
      </c>
      <c r="BA1092" s="1">
        <v>153.02000000000001</v>
      </c>
      <c r="BB1092" s="1">
        <v>167.34</v>
      </c>
      <c r="BC1092" s="1">
        <v>167.91</v>
      </c>
      <c r="BD1092" s="1">
        <v>166.21</v>
      </c>
      <c r="BE1092" s="1">
        <v>155.44999999999999</v>
      </c>
      <c r="BF1092" s="1">
        <v>154.33000000000001</v>
      </c>
      <c r="BG1092" s="1">
        <v>169.91</v>
      </c>
      <c r="BH1092" s="1">
        <v>158.82</v>
      </c>
      <c r="BI1092" s="1">
        <v>160.63</v>
      </c>
      <c r="BJ1092" s="1">
        <v>166.4</v>
      </c>
      <c r="BL1092" s="1">
        <v>154.94</v>
      </c>
      <c r="BN1092" s="1">
        <v>155.13999999999999</v>
      </c>
    </row>
    <row r="1093" spans="1:66" x14ac:dyDescent="0.3">
      <c r="A1093" s="2"/>
      <c r="C1093" s="14" t="str">
        <f t="shared" si="17"/>
        <v>202112</v>
      </c>
      <c r="D1093" s="3">
        <v>44545</v>
      </c>
      <c r="E1093" s="21">
        <v>2384.2800000000002</v>
      </c>
      <c r="F1093" s="21">
        <v>2301.56</v>
      </c>
      <c r="G1093" s="21">
        <v>2358.5</v>
      </c>
      <c r="H1093" s="21">
        <v>2251.73</v>
      </c>
      <c r="I1093" s="21">
        <v>2238.73</v>
      </c>
      <c r="J1093" s="21">
        <v>2283.69</v>
      </c>
      <c r="K1093" s="21">
        <v>2209.4299999999998</v>
      </c>
      <c r="L1093" s="21">
        <v>2291.5100000000002</v>
      </c>
      <c r="M1093" s="21">
        <v>2319.13</v>
      </c>
      <c r="N1093" s="21">
        <v>2180.37</v>
      </c>
      <c r="O1093" s="21">
        <v>2436.67</v>
      </c>
      <c r="P1093" s="21">
        <v>2212.58</v>
      </c>
      <c r="Q1093" s="21">
        <v>8357.75</v>
      </c>
      <c r="R1093" s="20">
        <v>145.44999999999999</v>
      </c>
      <c r="S1093" s="20">
        <v>145</v>
      </c>
      <c r="T1093" s="21">
        <v>157.38999999999999</v>
      </c>
      <c r="V1093" s="1">
        <v>151.91</v>
      </c>
      <c r="W1093" s="1">
        <v>158.65</v>
      </c>
      <c r="X1093" s="1">
        <v>160.97999999999999</v>
      </c>
      <c r="Y1093" s="1">
        <v>158.9</v>
      </c>
      <c r="Z1093" s="1">
        <v>159</v>
      </c>
      <c r="AA1093" s="1">
        <v>152.33000000000001</v>
      </c>
      <c r="AB1093" s="1">
        <v>161.65</v>
      </c>
      <c r="AE1093" s="1">
        <v>167.87</v>
      </c>
      <c r="AF1093" s="1">
        <v>159.62</v>
      </c>
      <c r="AG1093" s="1">
        <v>149.31</v>
      </c>
      <c r="AO1093" s="1">
        <v>7</v>
      </c>
      <c r="AT1093" s="1">
        <v>4066.23</v>
      </c>
      <c r="AW1093" s="1">
        <v>3227.51</v>
      </c>
      <c r="AX1093" s="1">
        <v>152.84</v>
      </c>
      <c r="BA1093" s="1">
        <v>152.77000000000001</v>
      </c>
      <c r="BB1093" s="1">
        <v>166.14</v>
      </c>
      <c r="BC1093" s="1">
        <v>167.19</v>
      </c>
      <c r="BD1093" s="1">
        <v>164.58</v>
      </c>
      <c r="BE1093" s="1">
        <v>155.27000000000001</v>
      </c>
      <c r="BF1093" s="1">
        <v>153.83000000000001</v>
      </c>
      <c r="BG1093" s="1">
        <v>169.79</v>
      </c>
      <c r="BH1093" s="1">
        <v>158.47999999999999</v>
      </c>
      <c r="BI1093" s="1">
        <v>160.43</v>
      </c>
      <c r="BJ1093" s="1">
        <v>165.82</v>
      </c>
      <c r="BL1093" s="1">
        <v>154.07</v>
      </c>
      <c r="BN1093" s="1">
        <v>154.02000000000001</v>
      </c>
    </row>
    <row r="1094" spans="1:66" x14ac:dyDescent="0.3">
      <c r="A1094" s="2"/>
      <c r="C1094" s="14" t="str">
        <f t="shared" ref="C1094:C1157" si="18">YEAR(D1094)&amp;MONTH(D1094)</f>
        <v>202112</v>
      </c>
      <c r="D1094" s="3">
        <v>44544</v>
      </c>
      <c r="E1094" s="21">
        <v>2306.15</v>
      </c>
      <c r="F1094" s="21">
        <v>2226.61</v>
      </c>
      <c r="G1094" s="21">
        <v>2313.86</v>
      </c>
      <c r="H1094" s="21">
        <v>2211.27</v>
      </c>
      <c r="I1094" s="21">
        <v>2205.66</v>
      </c>
      <c r="J1094" s="21">
        <v>2311.87</v>
      </c>
      <c r="K1094" s="21">
        <v>2129.8000000000002</v>
      </c>
      <c r="L1094" s="21">
        <v>2236.7800000000002</v>
      </c>
      <c r="M1094" s="21">
        <v>2257.08</v>
      </c>
      <c r="N1094" s="21">
        <v>2099.6799999999998</v>
      </c>
      <c r="O1094" s="21">
        <v>2350</v>
      </c>
      <c r="P1094" s="21">
        <v>2137.98</v>
      </c>
      <c r="Q1094" s="21">
        <v>8357.75</v>
      </c>
      <c r="R1094" s="20">
        <v>145.11000000000001</v>
      </c>
      <c r="S1094" s="20">
        <v>143.63</v>
      </c>
      <c r="T1094" s="21">
        <v>156.82</v>
      </c>
      <c r="V1094" s="1">
        <v>151.57</v>
      </c>
      <c r="W1094" s="1">
        <v>156.62</v>
      </c>
      <c r="X1094" s="1">
        <v>160.08000000000001</v>
      </c>
      <c r="Y1094" s="1">
        <v>156.33000000000001</v>
      </c>
      <c r="Z1094" s="1">
        <v>157</v>
      </c>
      <c r="AA1094" s="1">
        <v>151.44999999999999</v>
      </c>
      <c r="AB1094" s="1">
        <v>160.38</v>
      </c>
      <c r="AE1094" s="1">
        <v>166.77</v>
      </c>
      <c r="AF1094" s="1">
        <v>159.47999999999999</v>
      </c>
      <c r="AG1094" s="1">
        <v>149.09</v>
      </c>
      <c r="AO1094" s="1">
        <v>7</v>
      </c>
      <c r="AT1094" s="1">
        <v>4066.23</v>
      </c>
      <c r="AW1094" s="1">
        <v>3669.94</v>
      </c>
      <c r="AX1094" s="1">
        <v>151.34</v>
      </c>
      <c r="BA1094" s="1">
        <v>152.47</v>
      </c>
      <c r="BB1094" s="1">
        <v>163.86</v>
      </c>
      <c r="BC1094" s="1">
        <v>163.99</v>
      </c>
      <c r="BD1094" s="1">
        <v>163.53</v>
      </c>
      <c r="BE1094" s="1">
        <v>160.08000000000001</v>
      </c>
      <c r="BG1094" s="1">
        <v>167.89</v>
      </c>
      <c r="BH1094" s="1">
        <v>156.15</v>
      </c>
      <c r="BI1094" s="1">
        <v>159.63</v>
      </c>
      <c r="BJ1094" s="1">
        <v>165.77</v>
      </c>
      <c r="BK1094" s="1">
        <v>149.56</v>
      </c>
      <c r="BL1094" s="1">
        <v>151.33000000000001</v>
      </c>
      <c r="BN1094" s="1">
        <v>151.28</v>
      </c>
    </row>
    <row r="1095" spans="1:66" x14ac:dyDescent="0.3">
      <c r="A1095" s="2"/>
      <c r="C1095" s="14" t="str">
        <f t="shared" si="18"/>
        <v>202112</v>
      </c>
      <c r="D1095" s="3">
        <v>44543</v>
      </c>
      <c r="E1095" s="21">
        <v>2298.58</v>
      </c>
      <c r="F1095" s="21">
        <v>2197.4</v>
      </c>
      <c r="G1095" s="21">
        <v>2317.96</v>
      </c>
      <c r="H1095" s="21">
        <v>2193.41</v>
      </c>
      <c r="I1095" s="21">
        <v>2205.66</v>
      </c>
      <c r="J1095" s="21">
        <v>2256.5300000000002</v>
      </c>
      <c r="K1095" s="21">
        <v>2129.8000000000002</v>
      </c>
      <c r="L1095" s="21">
        <v>2234.3000000000002</v>
      </c>
      <c r="M1095" s="21">
        <v>2218.31</v>
      </c>
      <c r="N1095" s="21">
        <v>2086.0300000000002</v>
      </c>
      <c r="O1095" s="21">
        <v>2322.5</v>
      </c>
      <c r="P1095" s="21">
        <v>2137.98</v>
      </c>
      <c r="Q1095" s="21">
        <v>8357.75</v>
      </c>
      <c r="R1095" s="20">
        <v>145.11000000000001</v>
      </c>
      <c r="S1095" s="20">
        <v>141.51</v>
      </c>
      <c r="T1095" s="21">
        <v>155.24</v>
      </c>
      <c r="V1095" s="1">
        <v>151.47</v>
      </c>
      <c r="W1095" s="1">
        <v>155.55000000000001</v>
      </c>
      <c r="X1095" s="1">
        <v>160.11000000000001</v>
      </c>
      <c r="Y1095" s="1">
        <v>155.69</v>
      </c>
      <c r="Z1095" s="1">
        <v>154</v>
      </c>
      <c r="AA1095" s="1">
        <v>151.96</v>
      </c>
      <c r="AB1095" s="1">
        <v>160.38</v>
      </c>
      <c r="AE1095" s="1">
        <v>167.06</v>
      </c>
      <c r="AF1095" s="1">
        <v>156.97999999999999</v>
      </c>
      <c r="AG1095" s="1">
        <v>147.52000000000001</v>
      </c>
      <c r="AO1095" s="1">
        <v>7</v>
      </c>
      <c r="AS1095" s="1">
        <v>4657.07</v>
      </c>
      <c r="AT1095" s="1">
        <v>4066.23</v>
      </c>
      <c r="AW1095" s="1">
        <v>3582.21</v>
      </c>
      <c r="AX1095" s="1">
        <v>152.5</v>
      </c>
      <c r="BA1095" s="1">
        <v>151.65</v>
      </c>
      <c r="BB1095" s="1">
        <v>162.78</v>
      </c>
      <c r="BC1095" s="1">
        <v>162.15</v>
      </c>
      <c r="BD1095" s="1">
        <v>161.59</v>
      </c>
      <c r="BE1095" s="1">
        <v>160.46</v>
      </c>
      <c r="BG1095" s="1">
        <v>167.63</v>
      </c>
      <c r="BH1095" s="1">
        <v>156.15</v>
      </c>
      <c r="BI1095" s="1">
        <v>159.72999999999999</v>
      </c>
      <c r="BJ1095" s="1">
        <v>165.76</v>
      </c>
      <c r="BK1095" s="1">
        <v>149.56</v>
      </c>
      <c r="BL1095" s="1">
        <v>150.58000000000001</v>
      </c>
      <c r="BN1095" s="1">
        <v>150.28</v>
      </c>
    </row>
    <row r="1096" spans="1:66" x14ac:dyDescent="0.3">
      <c r="A1096" s="2"/>
      <c r="C1096" s="14" t="str">
        <f t="shared" si="18"/>
        <v>202112</v>
      </c>
      <c r="D1096" s="3">
        <v>44540</v>
      </c>
      <c r="E1096" s="21">
        <v>2276.3000000000002</v>
      </c>
      <c r="F1096" s="21">
        <v>2193.34</v>
      </c>
      <c r="G1096" s="21">
        <v>2259.1799999999998</v>
      </c>
      <c r="H1096" s="21">
        <v>2176.65</v>
      </c>
      <c r="I1096" s="21">
        <v>2199.0500000000002</v>
      </c>
      <c r="J1096" s="21">
        <v>2258.89</v>
      </c>
      <c r="K1096" s="21">
        <v>2105.0500000000002</v>
      </c>
      <c r="L1096" s="21">
        <v>2179.9499999999998</v>
      </c>
      <c r="M1096" s="21">
        <v>2186.4299999999998</v>
      </c>
      <c r="N1096" s="21">
        <v>2078.84</v>
      </c>
      <c r="O1096" s="21">
        <v>2300</v>
      </c>
      <c r="P1096" s="21">
        <v>2106.62</v>
      </c>
      <c r="Q1096" s="21">
        <v>8380.2000000000007</v>
      </c>
      <c r="R1096" s="20">
        <v>149.76</v>
      </c>
      <c r="S1096" s="20">
        <v>143.33000000000001</v>
      </c>
      <c r="T1096" s="21">
        <v>156.21</v>
      </c>
      <c r="V1096" s="1">
        <v>150.9</v>
      </c>
      <c r="W1096" s="1">
        <v>156.32</v>
      </c>
      <c r="X1096" s="1">
        <v>159.83000000000001</v>
      </c>
      <c r="Y1096" s="1">
        <v>154.19999999999999</v>
      </c>
      <c r="Z1096" s="1">
        <v>154.5</v>
      </c>
      <c r="AA1096" s="1">
        <v>153.57</v>
      </c>
      <c r="AB1096" s="1">
        <v>159.49</v>
      </c>
      <c r="AE1096" s="1">
        <v>166.67</v>
      </c>
      <c r="AF1096" s="1">
        <v>158.65</v>
      </c>
      <c r="AG1096" s="1">
        <v>148.09</v>
      </c>
      <c r="AO1096" s="1">
        <v>7</v>
      </c>
      <c r="AS1096" s="1">
        <v>4657.07</v>
      </c>
      <c r="AT1096" s="1">
        <v>4066.23</v>
      </c>
      <c r="AW1096" s="1">
        <v>3689.07</v>
      </c>
      <c r="AX1096" s="1">
        <v>153.28</v>
      </c>
      <c r="BA1096" s="1">
        <v>153.97999999999999</v>
      </c>
      <c r="BB1096" s="1">
        <v>162.72</v>
      </c>
      <c r="BC1096" s="1">
        <v>161.57</v>
      </c>
      <c r="BD1096" s="1">
        <v>160.12</v>
      </c>
      <c r="BE1096" s="1">
        <v>163.09</v>
      </c>
      <c r="BF1096" s="1">
        <v>158.77000000000001</v>
      </c>
      <c r="BG1096" s="1">
        <v>166.86</v>
      </c>
      <c r="BH1096" s="1">
        <v>157.15</v>
      </c>
      <c r="BI1096" s="1">
        <v>158.93</v>
      </c>
      <c r="BJ1096" s="1">
        <v>165.7</v>
      </c>
      <c r="BK1096" s="1">
        <v>149.56</v>
      </c>
      <c r="BL1096" s="1">
        <v>150.5</v>
      </c>
      <c r="BN1096" s="1">
        <v>150.43</v>
      </c>
    </row>
    <row r="1097" spans="1:66" x14ac:dyDescent="0.3">
      <c r="A1097" s="2"/>
      <c r="C1097" s="14" t="str">
        <f t="shared" si="18"/>
        <v>202112</v>
      </c>
      <c r="D1097" s="3">
        <v>44539</v>
      </c>
      <c r="E1097" s="21">
        <v>2246.41</v>
      </c>
      <c r="F1097" s="21">
        <v>2196.1</v>
      </c>
      <c r="G1097" s="21">
        <v>2261.67</v>
      </c>
      <c r="H1097" s="21">
        <v>2158.3200000000002</v>
      </c>
      <c r="I1097" s="21">
        <v>2197.6799999999998</v>
      </c>
      <c r="J1097" s="21">
        <v>2266.9</v>
      </c>
      <c r="K1097" s="21">
        <v>2064.86</v>
      </c>
      <c r="L1097" s="21">
        <v>2179.9499999999998</v>
      </c>
      <c r="M1097" s="21">
        <v>2200.38</v>
      </c>
      <c r="N1097" s="21">
        <v>2041.19</v>
      </c>
      <c r="O1097" s="21">
        <v>2300</v>
      </c>
      <c r="P1097" s="21">
        <v>2063.7600000000002</v>
      </c>
      <c r="Q1097" s="21">
        <v>8358.11</v>
      </c>
      <c r="R1097" s="20">
        <v>149.79</v>
      </c>
      <c r="S1097" s="20">
        <v>142.97</v>
      </c>
      <c r="T1097" s="21">
        <v>154.87</v>
      </c>
      <c r="V1097" s="1">
        <v>150.35</v>
      </c>
      <c r="W1097" s="1">
        <v>155.76</v>
      </c>
      <c r="X1097" s="1">
        <v>159.63</v>
      </c>
      <c r="Y1097" s="1">
        <v>152.97999999999999</v>
      </c>
      <c r="Z1097" s="1">
        <v>155</v>
      </c>
      <c r="AA1097" s="1">
        <v>152.86000000000001</v>
      </c>
      <c r="AB1097" s="1">
        <v>159.47999999999999</v>
      </c>
      <c r="AE1097" s="1">
        <v>166.31</v>
      </c>
      <c r="AF1097" s="1">
        <v>157.47</v>
      </c>
      <c r="AG1097" s="1">
        <v>148.28</v>
      </c>
      <c r="AO1097" s="1">
        <v>20</v>
      </c>
      <c r="AS1097" s="1">
        <v>4651.1899999999996</v>
      </c>
      <c r="AT1097" s="1">
        <v>4109.21</v>
      </c>
      <c r="AW1097" s="1">
        <v>3684.42</v>
      </c>
      <c r="AX1097" s="1">
        <v>155.78</v>
      </c>
      <c r="BA1097" s="1">
        <v>149.35</v>
      </c>
      <c r="BB1097" s="1">
        <v>162.06</v>
      </c>
      <c r="BC1097" s="1">
        <v>160.25</v>
      </c>
      <c r="BD1097" s="1">
        <v>159.59</v>
      </c>
      <c r="BE1097" s="1">
        <v>163.12</v>
      </c>
      <c r="BF1097" s="1">
        <v>158.77000000000001</v>
      </c>
      <c r="BG1097" s="1">
        <v>166.64</v>
      </c>
      <c r="BH1097" s="1">
        <v>158.01</v>
      </c>
      <c r="BI1097" s="1">
        <v>158.97</v>
      </c>
      <c r="BJ1097" s="1">
        <v>165.86</v>
      </c>
      <c r="BK1097" s="1">
        <v>149.37</v>
      </c>
      <c r="BL1097" s="1">
        <v>150.18</v>
      </c>
      <c r="BN1097" s="1">
        <v>149.9</v>
      </c>
    </row>
    <row r="1098" spans="1:66" x14ac:dyDescent="0.3">
      <c r="A1098" s="2"/>
      <c r="C1098" s="14" t="str">
        <f t="shared" si="18"/>
        <v>202112</v>
      </c>
      <c r="D1098" s="3">
        <v>44538</v>
      </c>
      <c r="E1098" s="21">
        <v>2228.17</v>
      </c>
      <c r="F1098" s="21">
        <v>2163.19</v>
      </c>
      <c r="G1098" s="21">
        <v>2244.29</v>
      </c>
      <c r="H1098" s="21">
        <v>2153.25</v>
      </c>
      <c r="I1098" s="21">
        <v>2201.8200000000002</v>
      </c>
      <c r="J1098" s="21">
        <v>2296.67</v>
      </c>
      <c r="K1098" s="21">
        <v>2064.86</v>
      </c>
      <c r="L1098" s="21"/>
      <c r="M1098" s="21">
        <v>2187.8000000000002</v>
      </c>
      <c r="N1098" s="21">
        <v>2030.77</v>
      </c>
      <c r="O1098" s="21">
        <v>2297.5</v>
      </c>
      <c r="P1098" s="21">
        <v>2063.7600000000002</v>
      </c>
      <c r="Q1098" s="21">
        <v>8147.63</v>
      </c>
      <c r="R1098" s="20">
        <v>147.81</v>
      </c>
      <c r="S1098" s="20">
        <v>141.97</v>
      </c>
      <c r="T1098" s="21">
        <v>154.9</v>
      </c>
      <c r="V1098" s="1">
        <v>150.77000000000001</v>
      </c>
      <c r="W1098" s="1">
        <v>156.22999999999999</v>
      </c>
      <c r="X1098" s="1">
        <v>159.91</v>
      </c>
      <c r="Y1098" s="1">
        <v>154.44999999999999</v>
      </c>
      <c r="Z1098" s="1">
        <v>155.5</v>
      </c>
      <c r="AA1098" s="1">
        <v>152.57</v>
      </c>
      <c r="AB1098" s="1">
        <v>159.43</v>
      </c>
      <c r="AE1098" s="1">
        <v>166.1</v>
      </c>
      <c r="AF1098" s="1">
        <v>156.82</v>
      </c>
      <c r="AG1098" s="1">
        <v>147.52000000000001</v>
      </c>
      <c r="AK1098" s="1">
        <v>40</v>
      </c>
      <c r="AO1098" s="1">
        <v>20</v>
      </c>
      <c r="AP1098" s="1">
        <v>4627.5</v>
      </c>
      <c r="AS1098" s="1">
        <v>4695.2700000000004</v>
      </c>
      <c r="AT1098" s="1">
        <v>4109.21</v>
      </c>
      <c r="AW1098" s="1">
        <v>3754.82</v>
      </c>
      <c r="AX1098" s="1">
        <v>151.49</v>
      </c>
      <c r="BA1098" s="1">
        <v>148.78</v>
      </c>
      <c r="BB1098" s="1">
        <v>162.99</v>
      </c>
      <c r="BC1098" s="1">
        <v>162.26</v>
      </c>
      <c r="BD1098" s="1">
        <v>162.68</v>
      </c>
      <c r="BE1098" s="1">
        <v>163.03</v>
      </c>
      <c r="BF1098" s="1">
        <v>158.77000000000001</v>
      </c>
      <c r="BG1098" s="1">
        <v>167.33</v>
      </c>
      <c r="BH1098" s="1">
        <v>159.05000000000001</v>
      </c>
      <c r="BI1098" s="1">
        <v>159.77000000000001</v>
      </c>
      <c r="BJ1098" s="1">
        <v>165.05</v>
      </c>
      <c r="BL1098" s="1">
        <v>150.87</v>
      </c>
      <c r="BN1098" s="1">
        <v>150.57</v>
      </c>
    </row>
    <row r="1099" spans="1:66" x14ac:dyDescent="0.3">
      <c r="A1099" s="2"/>
      <c r="C1099" s="14" t="str">
        <f t="shared" si="18"/>
        <v>202112</v>
      </c>
      <c r="D1099" s="3">
        <v>44537</v>
      </c>
      <c r="E1099" s="21">
        <v>2227.94</v>
      </c>
      <c r="F1099" s="21">
        <v>2149.15</v>
      </c>
      <c r="G1099" s="21">
        <v>2236.85</v>
      </c>
      <c r="H1099" s="21">
        <v>2150.36</v>
      </c>
      <c r="I1099" s="21">
        <v>2172.85</v>
      </c>
      <c r="J1099" s="21">
        <v>2296.67</v>
      </c>
      <c r="K1099" s="21">
        <v>2064.86</v>
      </c>
      <c r="L1099" s="21"/>
      <c r="M1099" s="21">
        <v>2187.2199999999998</v>
      </c>
      <c r="N1099" s="21">
        <v>2033.86</v>
      </c>
      <c r="O1099" s="21">
        <v>2304.1</v>
      </c>
      <c r="P1099" s="21">
        <v>2067.75</v>
      </c>
      <c r="Q1099" s="21">
        <v>8322.89</v>
      </c>
      <c r="R1099" s="20">
        <v>149.85</v>
      </c>
      <c r="S1099" s="20">
        <v>143.63999999999999</v>
      </c>
      <c r="T1099" s="21">
        <v>156.37</v>
      </c>
      <c r="V1099" s="1">
        <v>151.35</v>
      </c>
      <c r="W1099" s="1">
        <v>156.85</v>
      </c>
      <c r="X1099" s="1">
        <v>159.85</v>
      </c>
      <c r="Y1099" s="1">
        <v>156.5</v>
      </c>
      <c r="Z1099" s="1">
        <v>156.66999999999999</v>
      </c>
      <c r="AA1099" s="1">
        <v>152.32</v>
      </c>
      <c r="AB1099" s="1">
        <v>159.43</v>
      </c>
      <c r="AE1099" s="1">
        <v>165.9</v>
      </c>
      <c r="AF1099" s="1">
        <v>161.19999999999999</v>
      </c>
      <c r="AG1099" s="1">
        <v>147.51</v>
      </c>
      <c r="AK1099" s="1">
        <v>40</v>
      </c>
      <c r="AO1099" s="1">
        <v>20</v>
      </c>
      <c r="AP1099" s="1">
        <v>4627.5</v>
      </c>
      <c r="AS1099" s="1">
        <v>4774.54</v>
      </c>
      <c r="AT1099" s="1">
        <v>4109.21</v>
      </c>
      <c r="AW1099" s="1">
        <v>3139.61</v>
      </c>
      <c r="AX1099" s="1">
        <v>153.46</v>
      </c>
      <c r="BA1099" s="1">
        <v>151.55000000000001</v>
      </c>
      <c r="BB1099" s="1">
        <v>164.1</v>
      </c>
      <c r="BC1099" s="1">
        <v>164.5</v>
      </c>
      <c r="BD1099" s="1">
        <v>164.76</v>
      </c>
      <c r="BE1099" s="1">
        <v>163.03</v>
      </c>
      <c r="BF1099" s="1">
        <v>158.77000000000001</v>
      </c>
      <c r="BG1099" s="1">
        <v>166.06</v>
      </c>
      <c r="BH1099" s="1">
        <v>158.85</v>
      </c>
      <c r="BI1099" s="1">
        <v>159.77000000000001</v>
      </c>
      <c r="BJ1099" s="1">
        <v>165.38</v>
      </c>
      <c r="BL1099" s="1">
        <v>151.47</v>
      </c>
      <c r="BN1099" s="1">
        <v>151.82</v>
      </c>
    </row>
    <row r="1100" spans="1:66" x14ac:dyDescent="0.3">
      <c r="A1100" s="2"/>
      <c r="C1100" s="14" t="str">
        <f t="shared" si="18"/>
        <v>202112</v>
      </c>
      <c r="D1100" s="3">
        <v>44536</v>
      </c>
      <c r="E1100" s="21">
        <v>2226.54</v>
      </c>
      <c r="F1100" s="21">
        <v>2150.5</v>
      </c>
      <c r="G1100" s="21">
        <v>2220.88</v>
      </c>
      <c r="H1100" s="21">
        <v>2145.5</v>
      </c>
      <c r="I1100" s="21">
        <v>2162.92</v>
      </c>
      <c r="J1100" s="21">
        <v>2296.67</v>
      </c>
      <c r="K1100" s="21">
        <v>2064.86</v>
      </c>
      <c r="L1100" s="21"/>
      <c r="M1100" s="21">
        <v>2185.4699999999998</v>
      </c>
      <c r="N1100" s="21">
        <v>2041.65</v>
      </c>
      <c r="O1100" s="21">
        <v>2303.33</v>
      </c>
      <c r="P1100" s="21">
        <v>2067.75</v>
      </c>
      <c r="Q1100" s="21">
        <v>8356.66</v>
      </c>
      <c r="R1100" s="20">
        <v>149.87</v>
      </c>
      <c r="S1100" s="20">
        <v>143.63999999999999</v>
      </c>
      <c r="T1100" s="21">
        <v>156.11000000000001</v>
      </c>
      <c r="V1100" s="1">
        <v>150.49</v>
      </c>
      <c r="W1100" s="1">
        <v>157.36000000000001</v>
      </c>
      <c r="X1100" s="1">
        <v>159.79</v>
      </c>
      <c r="Y1100" s="1">
        <v>156.85</v>
      </c>
      <c r="Z1100" s="1">
        <v>157</v>
      </c>
      <c r="AA1100" s="1">
        <v>152.4</v>
      </c>
      <c r="AB1100" s="1">
        <v>159.43</v>
      </c>
      <c r="AE1100" s="1">
        <v>166.28</v>
      </c>
      <c r="AF1100" s="1">
        <v>161.84</v>
      </c>
      <c r="AG1100" s="1">
        <v>147.1</v>
      </c>
      <c r="AK1100" s="1">
        <v>40</v>
      </c>
      <c r="AO1100" s="1">
        <v>20</v>
      </c>
      <c r="AP1100" s="1">
        <v>4627.5</v>
      </c>
      <c r="AQ1100" s="1">
        <v>4213.25</v>
      </c>
      <c r="AS1100" s="1">
        <v>4739.3599999999997</v>
      </c>
      <c r="AT1100" s="1">
        <v>4109.21</v>
      </c>
      <c r="AX1100" s="1">
        <v>153.44999999999999</v>
      </c>
      <c r="AZ1100" s="1">
        <v>3926.33</v>
      </c>
      <c r="BA1100" s="1">
        <v>150.36000000000001</v>
      </c>
      <c r="BB1100" s="1">
        <v>167.37</v>
      </c>
      <c r="BC1100" s="1">
        <v>164.03</v>
      </c>
      <c r="BD1100" s="1">
        <v>166</v>
      </c>
      <c r="BE1100" s="1">
        <v>163.03</v>
      </c>
      <c r="BF1100" s="1">
        <v>158.77000000000001</v>
      </c>
      <c r="BG1100" s="1">
        <v>166.43</v>
      </c>
      <c r="BH1100" s="1">
        <v>158.85</v>
      </c>
      <c r="BI1100" s="1">
        <v>159.77000000000001</v>
      </c>
      <c r="BJ1100" s="1">
        <v>165.32</v>
      </c>
      <c r="BL1100" s="1">
        <v>151.66999999999999</v>
      </c>
      <c r="BN1100" s="1">
        <v>152.07</v>
      </c>
    </row>
    <row r="1101" spans="1:66" x14ac:dyDescent="0.3">
      <c r="A1101" s="2"/>
      <c r="C1101" s="14" t="str">
        <f t="shared" si="18"/>
        <v>202112</v>
      </c>
      <c r="D1101" s="3">
        <v>44533</v>
      </c>
      <c r="E1101" s="21">
        <v>2216.31</v>
      </c>
      <c r="F1101" s="21">
        <v>2150.5</v>
      </c>
      <c r="G1101" s="21">
        <v>2199.56</v>
      </c>
      <c r="H1101" s="21">
        <v>2109.96</v>
      </c>
      <c r="I1101" s="21">
        <v>2188.58</v>
      </c>
      <c r="J1101" s="21">
        <v>2296.67</v>
      </c>
      <c r="K1101" s="21">
        <v>2064.86</v>
      </c>
      <c r="L1101" s="21"/>
      <c r="M1101" s="21">
        <v>2185.4699999999998</v>
      </c>
      <c r="N1101" s="21">
        <v>1999.9</v>
      </c>
      <c r="O1101" s="21">
        <v>2280</v>
      </c>
      <c r="P1101" s="21">
        <v>2057.7600000000002</v>
      </c>
      <c r="Q1101" s="21">
        <v>8296.9599999999991</v>
      </c>
      <c r="R1101" s="20">
        <v>152.13</v>
      </c>
      <c r="S1101" s="20">
        <v>141.19</v>
      </c>
      <c r="T1101" s="21">
        <v>156.46</v>
      </c>
      <c r="V1101" s="1">
        <v>149.63</v>
      </c>
      <c r="W1101" s="1">
        <v>157.66</v>
      </c>
      <c r="X1101" s="1">
        <v>158.54</v>
      </c>
      <c r="Y1101" s="1">
        <v>156.22</v>
      </c>
      <c r="Z1101" s="1">
        <v>155.5</v>
      </c>
      <c r="AA1101" s="1">
        <v>153.24</v>
      </c>
      <c r="AB1101" s="1">
        <v>159.80000000000001</v>
      </c>
      <c r="AE1101" s="1">
        <v>165.6</v>
      </c>
      <c r="AF1101" s="1">
        <v>159.81</v>
      </c>
      <c r="AG1101" s="1">
        <v>145.11000000000001</v>
      </c>
      <c r="AK1101" s="1">
        <v>40</v>
      </c>
      <c r="AO1101" s="1">
        <v>20</v>
      </c>
      <c r="AP1101" s="1">
        <v>4627.5</v>
      </c>
      <c r="AQ1101" s="1">
        <v>4213.25</v>
      </c>
      <c r="AS1101" s="1">
        <v>4739.3599999999997</v>
      </c>
      <c r="AT1101" s="1">
        <v>4109.21</v>
      </c>
      <c r="AX1101" s="1">
        <v>150.85</v>
      </c>
      <c r="AZ1101" s="1">
        <v>3926.33</v>
      </c>
      <c r="BA1101" s="1">
        <v>146.77000000000001</v>
      </c>
      <c r="BB1101" s="1">
        <v>165.82</v>
      </c>
      <c r="BC1101" s="1">
        <v>165.07</v>
      </c>
      <c r="BD1101" s="1">
        <v>163.37</v>
      </c>
      <c r="BE1101" s="1">
        <v>161.05000000000001</v>
      </c>
      <c r="BF1101" s="1">
        <v>157.59</v>
      </c>
      <c r="BG1101" s="1">
        <v>166.71</v>
      </c>
      <c r="BH1101" s="1">
        <v>158.85</v>
      </c>
      <c r="BI1101" s="1">
        <v>157.27000000000001</v>
      </c>
      <c r="BJ1101" s="1">
        <v>164.94</v>
      </c>
      <c r="BL1101" s="1">
        <v>152.37</v>
      </c>
      <c r="BN1101" s="1">
        <v>152.32</v>
      </c>
    </row>
    <row r="1102" spans="1:66" x14ac:dyDescent="0.3">
      <c r="A1102" s="2"/>
      <c r="C1102" s="14" t="str">
        <f t="shared" si="18"/>
        <v>202112</v>
      </c>
      <c r="D1102" s="3">
        <v>44532</v>
      </c>
      <c r="E1102" s="21">
        <v>2189.7399999999998</v>
      </c>
      <c r="F1102" s="21">
        <v>2150.5</v>
      </c>
      <c r="G1102" s="21">
        <v>2187.11</v>
      </c>
      <c r="H1102" s="21">
        <v>2063.06</v>
      </c>
      <c r="I1102" s="21">
        <v>2162.92</v>
      </c>
      <c r="J1102" s="21">
        <v>2296.67</v>
      </c>
      <c r="K1102" s="21">
        <v>2064.86</v>
      </c>
      <c r="L1102" s="21"/>
      <c r="M1102" s="21">
        <v>2170.52</v>
      </c>
      <c r="N1102" s="21">
        <v>1977.28</v>
      </c>
      <c r="O1102" s="21">
        <v>2303.33</v>
      </c>
      <c r="P1102" s="21">
        <v>2057.7600000000002</v>
      </c>
      <c r="Q1102" s="21">
        <v>8220.0499999999993</v>
      </c>
      <c r="R1102" s="20">
        <v>148.06</v>
      </c>
      <c r="S1102" s="20">
        <v>142.35</v>
      </c>
      <c r="T1102" s="21">
        <v>156.22</v>
      </c>
      <c r="V1102" s="1">
        <v>149.08000000000001</v>
      </c>
      <c r="W1102" s="1">
        <v>156.78</v>
      </c>
      <c r="X1102" s="1">
        <v>157.32</v>
      </c>
      <c r="Y1102" s="1">
        <v>155.51</v>
      </c>
      <c r="Z1102" s="1">
        <v>154.5</v>
      </c>
      <c r="AA1102" s="1">
        <v>150.21</v>
      </c>
      <c r="AB1102" s="1">
        <v>158.11000000000001</v>
      </c>
      <c r="AE1102" s="1">
        <v>164.59</v>
      </c>
      <c r="AF1102" s="1">
        <v>159.1</v>
      </c>
      <c r="AG1102" s="1">
        <v>144.9</v>
      </c>
      <c r="AK1102" s="1">
        <v>40</v>
      </c>
      <c r="AP1102" s="1">
        <v>4627.5</v>
      </c>
      <c r="AQ1102" s="1">
        <v>4213.25</v>
      </c>
      <c r="AS1102" s="1">
        <v>4739.3599999999997</v>
      </c>
      <c r="AX1102" s="1">
        <v>150.86000000000001</v>
      </c>
      <c r="AZ1102" s="1">
        <v>3926.33</v>
      </c>
      <c r="BA1102" s="1">
        <v>147.25</v>
      </c>
      <c r="BB1102" s="1">
        <v>163.19</v>
      </c>
      <c r="BC1102" s="1">
        <v>163.44</v>
      </c>
      <c r="BD1102" s="1">
        <v>161.84</v>
      </c>
      <c r="BE1102" s="1">
        <v>157.96</v>
      </c>
      <c r="BF1102" s="1">
        <v>156</v>
      </c>
      <c r="BG1102" s="1">
        <v>164.97</v>
      </c>
      <c r="BH1102" s="1">
        <v>153.91</v>
      </c>
      <c r="BI1102" s="1">
        <v>156.68</v>
      </c>
      <c r="BL1102" s="1">
        <v>150.62</v>
      </c>
      <c r="BN1102" s="1">
        <v>150.57</v>
      </c>
    </row>
    <row r="1103" spans="1:66" x14ac:dyDescent="0.3">
      <c r="A1103" s="2"/>
      <c r="C1103" s="14" t="str">
        <f t="shared" si="18"/>
        <v>202112</v>
      </c>
      <c r="D1103" s="3">
        <v>44531</v>
      </c>
      <c r="E1103" s="21">
        <v>2133</v>
      </c>
      <c r="F1103" s="21">
        <v>2113.0300000000002</v>
      </c>
      <c r="G1103" s="21">
        <v>2171.2199999999998</v>
      </c>
      <c r="H1103" s="21">
        <v>2036.81</v>
      </c>
      <c r="I1103" s="21">
        <v>2172.85</v>
      </c>
      <c r="J1103" s="21">
        <v>2285</v>
      </c>
      <c r="K1103" s="21">
        <v>2064.86</v>
      </c>
      <c r="L1103" s="21"/>
      <c r="M1103" s="21">
        <v>2135.63</v>
      </c>
      <c r="N1103" s="21">
        <v>1966.36</v>
      </c>
      <c r="O1103" s="21">
        <v>2296.67</v>
      </c>
      <c r="P1103" s="21">
        <v>2057.7600000000002</v>
      </c>
      <c r="Q1103" s="21">
        <v>8238.56</v>
      </c>
      <c r="R1103" s="20">
        <v>149.56</v>
      </c>
      <c r="S1103" s="20">
        <v>141.4</v>
      </c>
      <c r="T1103" s="21">
        <v>154.88</v>
      </c>
      <c r="V1103" s="1">
        <v>149.35</v>
      </c>
      <c r="W1103" s="1">
        <v>156.46</v>
      </c>
      <c r="X1103" s="1">
        <v>156.96</v>
      </c>
      <c r="Y1103" s="1">
        <v>154.59</v>
      </c>
      <c r="Z1103" s="1">
        <v>154.69999999999999</v>
      </c>
      <c r="AA1103" s="1">
        <v>150.44</v>
      </c>
      <c r="AB1103" s="1">
        <v>157.32</v>
      </c>
      <c r="AE1103" s="1">
        <v>164.15</v>
      </c>
      <c r="AF1103" s="1">
        <v>158.04</v>
      </c>
      <c r="AG1103" s="1">
        <v>142.24</v>
      </c>
      <c r="AQ1103" s="1">
        <v>4213.25</v>
      </c>
      <c r="AV1103" s="1">
        <v>30</v>
      </c>
      <c r="AW1103" s="1">
        <v>3426.77</v>
      </c>
      <c r="AX1103" s="1">
        <v>151.97</v>
      </c>
      <c r="AZ1103" s="1">
        <v>3926.33</v>
      </c>
      <c r="BA1103" s="1">
        <v>148.63</v>
      </c>
      <c r="BB1103" s="1">
        <v>162.09</v>
      </c>
      <c r="BC1103" s="1">
        <v>160.41999999999999</v>
      </c>
      <c r="BD1103" s="1">
        <v>159.76</v>
      </c>
      <c r="BE1103" s="1">
        <v>157.19</v>
      </c>
      <c r="BF1103" s="1">
        <v>155.6</v>
      </c>
      <c r="BG1103" s="1">
        <v>164.95</v>
      </c>
      <c r="BH1103" s="1">
        <v>153.91</v>
      </c>
      <c r="BI1103" s="1">
        <v>156.68</v>
      </c>
      <c r="BJ1103" s="1">
        <v>165.04</v>
      </c>
      <c r="BL1103" s="1">
        <v>151.08000000000001</v>
      </c>
      <c r="BN1103" s="1">
        <v>149.94999999999999</v>
      </c>
    </row>
    <row r="1104" spans="1:66" x14ac:dyDescent="0.3">
      <c r="A1104" s="2"/>
      <c r="C1104" s="14" t="str">
        <f t="shared" si="18"/>
        <v>202111</v>
      </c>
      <c r="D1104" s="3">
        <v>44530</v>
      </c>
      <c r="E1104" s="21">
        <v>2110.91</v>
      </c>
      <c r="F1104" s="21">
        <v>2131.66</v>
      </c>
      <c r="G1104" s="21">
        <v>2178.3000000000002</v>
      </c>
      <c r="H1104" s="21">
        <v>2018.91</v>
      </c>
      <c r="I1104" s="21">
        <v>2158.5300000000002</v>
      </c>
      <c r="J1104" s="21">
        <v>2335</v>
      </c>
      <c r="K1104" s="21">
        <v>2115.0500000000002</v>
      </c>
      <c r="L1104" s="21"/>
      <c r="M1104" s="21">
        <v>2166.86</v>
      </c>
      <c r="N1104" s="21">
        <v>1961.45</v>
      </c>
      <c r="O1104" s="21">
        <v>2273.33</v>
      </c>
      <c r="P1104" s="21">
        <v>2087.9299999999998</v>
      </c>
      <c r="Q1104" s="21">
        <v>8402.36</v>
      </c>
      <c r="R1104" s="20">
        <v>150.13</v>
      </c>
      <c r="S1104" s="20">
        <v>143.03</v>
      </c>
      <c r="T1104" s="21">
        <v>155.4</v>
      </c>
      <c r="V1104" s="1">
        <v>150.21</v>
      </c>
      <c r="W1104" s="1">
        <v>157.09</v>
      </c>
      <c r="X1104" s="1">
        <v>157.97999999999999</v>
      </c>
      <c r="Y1104" s="1">
        <v>154.91999999999999</v>
      </c>
      <c r="Z1104" s="1">
        <v>154.99</v>
      </c>
      <c r="AA1104" s="1">
        <v>150.69999999999999</v>
      </c>
      <c r="AB1104" s="1">
        <v>157.88</v>
      </c>
      <c r="AE1104" s="1">
        <v>165.48</v>
      </c>
      <c r="AF1104" s="1">
        <v>158.08000000000001</v>
      </c>
      <c r="AG1104" s="1">
        <v>143.22</v>
      </c>
      <c r="AN1104" s="1">
        <v>3130.08</v>
      </c>
      <c r="AQ1104" s="1">
        <v>4212.0200000000004</v>
      </c>
      <c r="AV1104" s="1">
        <v>30</v>
      </c>
      <c r="AW1104" s="1">
        <v>3426.77</v>
      </c>
      <c r="AX1104" s="1">
        <v>153</v>
      </c>
      <c r="AZ1104" s="1">
        <v>3925.18</v>
      </c>
      <c r="BA1104" s="1">
        <v>150.06</v>
      </c>
      <c r="BB1104" s="1">
        <v>163.06</v>
      </c>
      <c r="BC1104" s="1">
        <v>162.02000000000001</v>
      </c>
      <c r="BD1104" s="1">
        <v>160.41999999999999</v>
      </c>
      <c r="BE1104" s="1">
        <v>158.36000000000001</v>
      </c>
      <c r="BF1104" s="1">
        <v>156.32</v>
      </c>
      <c r="BG1104" s="1">
        <v>165.43</v>
      </c>
      <c r="BH1104" s="1">
        <v>157.19</v>
      </c>
      <c r="BI1104" s="1">
        <v>158.68</v>
      </c>
      <c r="BJ1104" s="1">
        <v>168.92</v>
      </c>
      <c r="BL1104" s="1">
        <v>151.38999999999999</v>
      </c>
      <c r="BN1104" s="1">
        <v>150.08000000000001</v>
      </c>
    </row>
    <row r="1105" spans="1:66" x14ac:dyDescent="0.3">
      <c r="A1105" s="2"/>
      <c r="C1105" s="14" t="str">
        <f t="shared" si="18"/>
        <v>202111</v>
      </c>
      <c r="D1105" s="3">
        <v>44529</v>
      </c>
      <c r="E1105" s="21">
        <v>2166.92</v>
      </c>
      <c r="F1105" s="21">
        <v>2172.31</v>
      </c>
      <c r="G1105" s="21">
        <v>2205.0500000000002</v>
      </c>
      <c r="H1105" s="21">
        <v>2038.63</v>
      </c>
      <c r="I1105" s="21">
        <v>2182.5500000000002</v>
      </c>
      <c r="J1105" s="21">
        <v>2380</v>
      </c>
      <c r="K1105" s="21">
        <v>2115.0500000000002</v>
      </c>
      <c r="L1105" s="21"/>
      <c r="M1105" s="21">
        <v>2074.3000000000002</v>
      </c>
      <c r="N1105" s="21">
        <v>1978.4</v>
      </c>
      <c r="O1105" s="21">
        <v>2337.5</v>
      </c>
      <c r="P1105" s="21">
        <v>2087.9299999999998</v>
      </c>
      <c r="Q1105" s="21">
        <v>8482.77</v>
      </c>
      <c r="R1105" s="20">
        <v>150.28</v>
      </c>
      <c r="S1105" s="20">
        <v>144.69999999999999</v>
      </c>
      <c r="T1105" s="21">
        <v>156.79</v>
      </c>
      <c r="V1105" s="1">
        <v>151.06</v>
      </c>
      <c r="W1105" s="1">
        <v>157.5</v>
      </c>
      <c r="X1105" s="1">
        <v>159.24</v>
      </c>
      <c r="Y1105" s="1">
        <v>155.51</v>
      </c>
      <c r="Z1105" s="1">
        <v>155.28</v>
      </c>
      <c r="AA1105" s="1">
        <v>151.79</v>
      </c>
      <c r="AB1105" s="1">
        <v>159.32</v>
      </c>
      <c r="AE1105" s="1">
        <v>165.84</v>
      </c>
      <c r="AF1105" s="1">
        <v>158.41999999999999</v>
      </c>
      <c r="AG1105" s="1">
        <v>148.43</v>
      </c>
      <c r="AN1105" s="1">
        <v>3130.08</v>
      </c>
      <c r="AV1105" s="1">
        <v>30</v>
      </c>
      <c r="AW1105" s="1">
        <v>3426.77</v>
      </c>
      <c r="AX1105" s="1">
        <v>152</v>
      </c>
      <c r="BA1105" s="1">
        <v>152.02000000000001</v>
      </c>
      <c r="BB1105" s="1">
        <v>163.83000000000001</v>
      </c>
      <c r="BC1105" s="1">
        <v>163.97</v>
      </c>
      <c r="BD1105" s="1">
        <v>162.22</v>
      </c>
      <c r="BE1105" s="1">
        <v>159.46</v>
      </c>
      <c r="BF1105" s="1">
        <v>158.82</v>
      </c>
      <c r="BG1105" s="1">
        <v>166.42</v>
      </c>
      <c r="BH1105" s="1">
        <v>157.19</v>
      </c>
      <c r="BI1105" s="1">
        <v>158.68</v>
      </c>
      <c r="BJ1105" s="1">
        <v>168.96</v>
      </c>
      <c r="BL1105" s="1">
        <v>151.38</v>
      </c>
      <c r="BN1105" s="1">
        <v>151.58000000000001</v>
      </c>
    </row>
    <row r="1106" spans="1:66" x14ac:dyDescent="0.3">
      <c r="A1106" s="2"/>
      <c r="C1106" s="14" t="str">
        <f t="shared" si="18"/>
        <v>202111</v>
      </c>
      <c r="D1106" s="3">
        <v>44526</v>
      </c>
      <c r="E1106" s="21">
        <v>2153.61</v>
      </c>
      <c r="F1106" s="21">
        <v>2185.86</v>
      </c>
      <c r="G1106" s="21">
        <v>2229.91</v>
      </c>
      <c r="H1106" s="21">
        <v>2018.91</v>
      </c>
      <c r="I1106" s="21">
        <v>2182.5500000000002</v>
      </c>
      <c r="J1106" s="21">
        <v>2375</v>
      </c>
      <c r="K1106" s="21">
        <v>2118.48</v>
      </c>
      <c r="L1106" s="21"/>
      <c r="M1106" s="21">
        <v>2105.6799999999998</v>
      </c>
      <c r="N1106" s="21">
        <v>2000.27</v>
      </c>
      <c r="O1106" s="21">
        <v>2347.5</v>
      </c>
      <c r="P1106" s="21">
        <v>2117.6799999999998</v>
      </c>
      <c r="Q1106" s="21">
        <v>8512.36</v>
      </c>
      <c r="R1106" s="20">
        <v>150.28</v>
      </c>
      <c r="S1106" s="20">
        <v>143.97999999999999</v>
      </c>
      <c r="T1106" s="21">
        <v>157.44</v>
      </c>
      <c r="V1106" s="1">
        <v>151.91999999999999</v>
      </c>
      <c r="W1106" s="1">
        <v>157.82</v>
      </c>
      <c r="X1106" s="1">
        <v>159.19</v>
      </c>
      <c r="Y1106" s="1">
        <v>155.91999999999999</v>
      </c>
      <c r="Z1106" s="1">
        <v>156</v>
      </c>
      <c r="AA1106" s="1">
        <v>151.71</v>
      </c>
      <c r="AB1106" s="1">
        <v>158.93</v>
      </c>
      <c r="AE1106" s="1">
        <v>166.26</v>
      </c>
      <c r="AF1106" s="1">
        <v>160.9</v>
      </c>
      <c r="AG1106" s="1">
        <v>147.34</v>
      </c>
      <c r="AN1106" s="1">
        <v>3130.08</v>
      </c>
      <c r="AO1106" s="1">
        <v>7</v>
      </c>
      <c r="AT1106" s="1">
        <v>3577.61</v>
      </c>
      <c r="AV1106" s="1">
        <v>30</v>
      </c>
      <c r="AW1106" s="1">
        <v>3426.77</v>
      </c>
      <c r="AX1106" s="1">
        <v>152.84</v>
      </c>
      <c r="BA1106" s="1">
        <v>154.29</v>
      </c>
      <c r="BB1106" s="1">
        <v>163.02000000000001</v>
      </c>
      <c r="BC1106" s="1">
        <v>164.75</v>
      </c>
      <c r="BD1106" s="1">
        <v>162.28</v>
      </c>
      <c r="BE1106" s="1">
        <v>158.32</v>
      </c>
      <c r="BF1106" s="1">
        <v>155.65</v>
      </c>
      <c r="BG1106" s="1">
        <v>166.84</v>
      </c>
      <c r="BH1106" s="1">
        <v>162.05000000000001</v>
      </c>
      <c r="BI1106" s="1">
        <v>159.68</v>
      </c>
      <c r="BJ1106" s="1">
        <v>168.96</v>
      </c>
      <c r="BL1106" s="1">
        <v>151.63</v>
      </c>
      <c r="BN1106" s="1">
        <v>151.58000000000001</v>
      </c>
    </row>
    <row r="1107" spans="1:66" x14ac:dyDescent="0.3">
      <c r="A1107" s="2"/>
      <c r="C1107" s="14" t="str">
        <f t="shared" si="18"/>
        <v>202111</v>
      </c>
      <c r="D1107" s="3">
        <v>44525</v>
      </c>
      <c r="E1107" s="21">
        <v>2188.8000000000002</v>
      </c>
      <c r="F1107" s="21">
        <v>2185.86</v>
      </c>
      <c r="G1107" s="21">
        <v>2237.38</v>
      </c>
      <c r="H1107" s="21">
        <v>2063.02</v>
      </c>
      <c r="I1107" s="21">
        <v>2158.5300000000002</v>
      </c>
      <c r="J1107" s="21">
        <v>2375</v>
      </c>
      <c r="K1107" s="21">
        <v>2128.46</v>
      </c>
      <c r="L1107" s="21"/>
      <c r="M1107" s="21">
        <v>2145.92</v>
      </c>
      <c r="N1107" s="21">
        <v>2021.8</v>
      </c>
      <c r="O1107" s="21">
        <v>2357.7800000000002</v>
      </c>
      <c r="P1107" s="21">
        <v>2117.6799999999998</v>
      </c>
      <c r="Q1107" s="21">
        <v>8439.08</v>
      </c>
      <c r="R1107" s="20">
        <v>152.16999999999999</v>
      </c>
      <c r="S1107" s="20">
        <v>146.24</v>
      </c>
      <c r="T1107" s="21">
        <v>157.93</v>
      </c>
      <c r="V1107" s="1">
        <v>151.91999999999999</v>
      </c>
      <c r="W1107" s="1">
        <v>159.74</v>
      </c>
      <c r="X1107" s="1">
        <v>159.37</v>
      </c>
      <c r="Y1107" s="1">
        <v>156.44999999999999</v>
      </c>
      <c r="Z1107" s="1">
        <v>156.28</v>
      </c>
      <c r="AA1107" s="1">
        <v>153.38</v>
      </c>
      <c r="AB1107" s="1">
        <v>158.93</v>
      </c>
      <c r="AE1107" s="1">
        <v>166.98</v>
      </c>
      <c r="AF1107" s="1">
        <v>162.72999999999999</v>
      </c>
      <c r="AG1107" s="1">
        <v>149.07</v>
      </c>
      <c r="AN1107" s="1">
        <v>3130.08</v>
      </c>
      <c r="AO1107" s="1">
        <v>3.5</v>
      </c>
      <c r="AT1107" s="1">
        <v>3829.39</v>
      </c>
      <c r="AU1107" s="1">
        <v>4227.12</v>
      </c>
      <c r="AV1107" s="1">
        <v>30</v>
      </c>
      <c r="AW1107" s="1">
        <v>3426.77</v>
      </c>
      <c r="AX1107" s="1">
        <v>154.83000000000001</v>
      </c>
      <c r="BA1107" s="1">
        <v>152.91999999999999</v>
      </c>
      <c r="BB1107" s="1">
        <v>165.47</v>
      </c>
      <c r="BC1107" s="1">
        <v>164.14</v>
      </c>
      <c r="BD1107" s="1">
        <v>163.34</v>
      </c>
      <c r="BE1107" s="1">
        <v>160.66</v>
      </c>
      <c r="BF1107" s="1">
        <v>160.68</v>
      </c>
      <c r="BG1107" s="1">
        <v>168.75</v>
      </c>
      <c r="BH1107" s="1">
        <v>161.35</v>
      </c>
      <c r="BI1107" s="1">
        <v>159.68</v>
      </c>
      <c r="BJ1107" s="1">
        <v>168.95</v>
      </c>
      <c r="BL1107" s="1">
        <v>152.16999999999999</v>
      </c>
      <c r="BN1107" s="1">
        <v>152.1</v>
      </c>
    </row>
    <row r="1108" spans="1:66" x14ac:dyDescent="0.3">
      <c r="A1108" s="2"/>
      <c r="C1108" s="14" t="str">
        <f t="shared" si="18"/>
        <v>202111</v>
      </c>
      <c r="D1108" s="3">
        <v>44524</v>
      </c>
      <c r="E1108" s="21">
        <v>2193.7800000000002</v>
      </c>
      <c r="F1108" s="21">
        <v>2198.2800000000002</v>
      </c>
      <c r="G1108" s="21">
        <v>2254.81</v>
      </c>
      <c r="H1108" s="21">
        <v>2077.23</v>
      </c>
      <c r="I1108" s="21">
        <v>2158.5300000000002</v>
      </c>
      <c r="J1108" s="21">
        <v>2403.33</v>
      </c>
      <c r="K1108" s="21">
        <v>2108.39</v>
      </c>
      <c r="L1108" s="21"/>
      <c r="M1108" s="21">
        <v>2185.8000000000002</v>
      </c>
      <c r="N1108" s="21">
        <v>2050</v>
      </c>
      <c r="O1108" s="21">
        <v>2373.33</v>
      </c>
      <c r="P1108" s="21">
        <v>2101.9</v>
      </c>
      <c r="Q1108" s="21">
        <v>8622.23</v>
      </c>
      <c r="R1108" s="20">
        <v>152.16999999999999</v>
      </c>
      <c r="S1108" s="20">
        <v>146.71</v>
      </c>
      <c r="T1108" s="21">
        <v>160.69999999999999</v>
      </c>
      <c r="V1108" s="1">
        <v>151.91999999999999</v>
      </c>
      <c r="W1108" s="1">
        <v>159.79</v>
      </c>
      <c r="X1108" s="1">
        <v>159.13999999999999</v>
      </c>
      <c r="Y1108" s="1">
        <v>158.91999999999999</v>
      </c>
      <c r="Z1108" s="1">
        <v>159</v>
      </c>
      <c r="AA1108" s="1">
        <v>153.46</v>
      </c>
      <c r="AB1108" s="1">
        <v>158.55000000000001</v>
      </c>
      <c r="AE1108" s="1">
        <v>166.68</v>
      </c>
      <c r="AF1108" s="1">
        <v>161.47</v>
      </c>
      <c r="AG1108" s="1">
        <v>146.97999999999999</v>
      </c>
      <c r="AK1108" s="1">
        <v>0</v>
      </c>
      <c r="AN1108" s="1">
        <v>3130.08</v>
      </c>
      <c r="AO1108" s="1">
        <v>3.5</v>
      </c>
      <c r="AS1108" s="1">
        <v>4428.41</v>
      </c>
      <c r="AT1108" s="1">
        <v>3829.39</v>
      </c>
      <c r="AU1108" s="1">
        <v>4227.12</v>
      </c>
      <c r="AX1108" s="1">
        <v>154.83000000000001</v>
      </c>
      <c r="BA1108" s="1">
        <v>153.44999999999999</v>
      </c>
      <c r="BB1108" s="1">
        <v>167.25</v>
      </c>
      <c r="BC1108" s="1">
        <v>164.99</v>
      </c>
      <c r="BD1108" s="1">
        <v>165.16</v>
      </c>
      <c r="BE1108" s="1">
        <v>161.08000000000001</v>
      </c>
      <c r="BF1108" s="1">
        <v>158.74</v>
      </c>
      <c r="BG1108" s="1">
        <v>167.85</v>
      </c>
      <c r="BH1108" s="1">
        <v>161.35</v>
      </c>
      <c r="BI1108" s="1">
        <v>159.68</v>
      </c>
      <c r="BJ1108" s="1">
        <v>168.94</v>
      </c>
      <c r="BL1108" s="1">
        <v>154</v>
      </c>
      <c r="BN1108" s="1">
        <v>153.94999999999999</v>
      </c>
    </row>
    <row r="1109" spans="1:66" x14ac:dyDescent="0.3">
      <c r="A1109" s="2"/>
      <c r="C1109" s="14" t="str">
        <f t="shared" si="18"/>
        <v>202111</v>
      </c>
      <c r="D1109" s="3">
        <v>44523</v>
      </c>
      <c r="E1109" s="21">
        <v>2215.0700000000002</v>
      </c>
      <c r="F1109" s="21">
        <v>2198.2800000000002</v>
      </c>
      <c r="G1109" s="21">
        <v>2262.2600000000002</v>
      </c>
      <c r="H1109" s="21">
        <v>2150.08</v>
      </c>
      <c r="I1109" s="21">
        <v>2133.69</v>
      </c>
      <c r="J1109" s="21">
        <v>2443.33</v>
      </c>
      <c r="K1109" s="21">
        <v>2105.0700000000002</v>
      </c>
      <c r="L1109" s="21"/>
      <c r="M1109" s="21">
        <v>2185.8000000000002</v>
      </c>
      <c r="N1109" s="21">
        <v>2070.2399999999998</v>
      </c>
      <c r="O1109" s="21">
        <v>2417.5</v>
      </c>
      <c r="P1109" s="21">
        <v>2101.9</v>
      </c>
      <c r="Q1109" s="21">
        <v>8536.11</v>
      </c>
      <c r="R1109" s="20">
        <v>152.30000000000001</v>
      </c>
      <c r="S1109" s="20">
        <v>147.41</v>
      </c>
      <c r="T1109" s="21">
        <v>158.59</v>
      </c>
      <c r="V1109" s="1">
        <v>151.91999999999999</v>
      </c>
      <c r="W1109" s="1">
        <v>158.05000000000001</v>
      </c>
      <c r="X1109" s="1">
        <v>158.31</v>
      </c>
      <c r="Y1109" s="1">
        <v>158.15</v>
      </c>
      <c r="Z1109" s="1">
        <v>157.99</v>
      </c>
      <c r="AA1109" s="1">
        <v>154.24</v>
      </c>
      <c r="AB1109" s="1">
        <v>157.88</v>
      </c>
      <c r="AE1109" s="1">
        <v>165.38</v>
      </c>
      <c r="AF1109" s="1">
        <v>161.53</v>
      </c>
      <c r="AG1109" s="1">
        <v>146.91999999999999</v>
      </c>
      <c r="AK1109" s="1">
        <v>0</v>
      </c>
      <c r="AO1109" s="1">
        <v>3.5</v>
      </c>
      <c r="AS1109" s="1">
        <v>4428.41</v>
      </c>
      <c r="AT1109" s="1">
        <v>3829.39</v>
      </c>
      <c r="AU1109" s="1">
        <v>4227.12</v>
      </c>
      <c r="AW1109" s="1">
        <v>2984.97</v>
      </c>
      <c r="AX1109" s="1">
        <v>156.06</v>
      </c>
      <c r="BA1109" s="1">
        <v>154.31</v>
      </c>
      <c r="BB1109" s="1">
        <v>167.71</v>
      </c>
      <c r="BC1109" s="1">
        <v>166.11</v>
      </c>
      <c r="BD1109" s="1">
        <v>165.56</v>
      </c>
      <c r="BE1109" s="1">
        <v>160.99</v>
      </c>
      <c r="BF1109" s="1">
        <v>156.97999999999999</v>
      </c>
      <c r="BG1109" s="1">
        <v>166.68</v>
      </c>
      <c r="BH1109" s="1">
        <v>157.85</v>
      </c>
      <c r="BI1109" s="1">
        <v>157.47999999999999</v>
      </c>
      <c r="BJ1109" s="1">
        <v>162.22999999999999</v>
      </c>
      <c r="BL1109" s="1">
        <v>154.13</v>
      </c>
      <c r="BN1109" s="1">
        <v>154.08000000000001</v>
      </c>
    </row>
    <row r="1110" spans="1:66" x14ac:dyDescent="0.3">
      <c r="A1110" s="2"/>
      <c r="C1110" s="14" t="str">
        <f t="shared" si="18"/>
        <v>202111</v>
      </c>
      <c r="D1110" s="3">
        <v>44522</v>
      </c>
      <c r="E1110" s="21">
        <v>2233.33</v>
      </c>
      <c r="F1110" s="21">
        <v>2198.2800000000002</v>
      </c>
      <c r="G1110" s="21">
        <v>2287.14</v>
      </c>
      <c r="H1110" s="21">
        <v>2158.44</v>
      </c>
      <c r="I1110" s="21">
        <v>2133.69</v>
      </c>
      <c r="J1110" s="21">
        <v>2443.33</v>
      </c>
      <c r="K1110" s="21">
        <v>2105.0700000000002</v>
      </c>
      <c r="L1110" s="21"/>
      <c r="M1110" s="21">
        <v>2240.94</v>
      </c>
      <c r="N1110" s="21">
        <v>2065.58</v>
      </c>
      <c r="O1110" s="21">
        <v>2422.5</v>
      </c>
      <c r="P1110" s="21">
        <v>2109.89</v>
      </c>
      <c r="Q1110" s="21">
        <v>8369.48</v>
      </c>
      <c r="R1110" s="20">
        <v>148.96</v>
      </c>
      <c r="S1110" s="20">
        <v>146.4</v>
      </c>
      <c r="T1110" s="21">
        <v>157.57</v>
      </c>
      <c r="V1110" s="1">
        <v>151.63</v>
      </c>
      <c r="W1110" s="1">
        <v>157.57</v>
      </c>
      <c r="X1110" s="1">
        <v>158.31</v>
      </c>
      <c r="Y1110" s="1">
        <v>157.22</v>
      </c>
      <c r="Z1110" s="1">
        <v>156.56</v>
      </c>
      <c r="AA1110" s="1">
        <v>153.02000000000001</v>
      </c>
      <c r="AB1110" s="1">
        <v>157.88</v>
      </c>
      <c r="AE1110" s="1">
        <v>165.37</v>
      </c>
      <c r="AF1110" s="1">
        <v>160.12</v>
      </c>
      <c r="AG1110" s="1">
        <v>149.16</v>
      </c>
      <c r="AK1110" s="1">
        <v>0</v>
      </c>
      <c r="AO1110" s="1">
        <v>3.5</v>
      </c>
      <c r="AS1110" s="1">
        <v>4428.41</v>
      </c>
      <c r="AT1110" s="1">
        <v>3829.39</v>
      </c>
      <c r="AU1110" s="1">
        <v>4227.12</v>
      </c>
      <c r="AW1110" s="1">
        <v>2984.97</v>
      </c>
      <c r="AX1110" s="1">
        <v>156.22</v>
      </c>
      <c r="BA1110" s="1">
        <v>154.75</v>
      </c>
      <c r="BB1110" s="1">
        <v>166.01</v>
      </c>
      <c r="BC1110" s="1">
        <v>164.48</v>
      </c>
      <c r="BD1110" s="1">
        <v>165.22</v>
      </c>
      <c r="BE1110" s="1">
        <v>158.85</v>
      </c>
      <c r="BF1110" s="1">
        <v>156.97999999999999</v>
      </c>
      <c r="BG1110" s="1">
        <v>166.5</v>
      </c>
      <c r="BH1110" s="1">
        <v>157.85</v>
      </c>
      <c r="BI1110" s="1">
        <v>157.49</v>
      </c>
      <c r="BJ1110" s="1">
        <v>162.22</v>
      </c>
      <c r="BL1110" s="1">
        <v>153.13</v>
      </c>
      <c r="BN1110" s="1">
        <v>153.08000000000001</v>
      </c>
    </row>
    <row r="1111" spans="1:66" x14ac:dyDescent="0.3">
      <c r="A1111" s="2"/>
      <c r="C1111" s="14" t="str">
        <f t="shared" si="18"/>
        <v>202111</v>
      </c>
      <c r="D1111" s="3">
        <v>44519</v>
      </c>
      <c r="E1111" s="21">
        <v>2248.5700000000002</v>
      </c>
      <c r="F1111" s="21">
        <v>2198.2800000000002</v>
      </c>
      <c r="G1111" s="21">
        <v>2287.14</v>
      </c>
      <c r="H1111" s="21">
        <v>2163.91</v>
      </c>
      <c r="I1111" s="21">
        <v>2128.73</v>
      </c>
      <c r="J1111" s="21">
        <v>2443.33</v>
      </c>
      <c r="K1111" s="21">
        <v>2095.09</v>
      </c>
      <c r="L1111" s="21"/>
      <c r="M1111" s="21">
        <v>2240.94</v>
      </c>
      <c r="N1111" s="21">
        <v>2093.75</v>
      </c>
      <c r="O1111" s="21">
        <v>2416.67</v>
      </c>
      <c r="P1111" s="21">
        <v>2101.92</v>
      </c>
      <c r="Q1111" s="21">
        <v>8361.57</v>
      </c>
      <c r="R1111" s="20">
        <v>148.41999999999999</v>
      </c>
      <c r="S1111" s="20">
        <v>146.15</v>
      </c>
      <c r="T1111" s="21">
        <v>155.01</v>
      </c>
      <c r="V1111" s="1">
        <v>151.49</v>
      </c>
      <c r="W1111" s="1">
        <v>155</v>
      </c>
      <c r="X1111" s="1">
        <v>158.62</v>
      </c>
      <c r="Y1111" s="1">
        <v>155.29</v>
      </c>
      <c r="Z1111" s="1">
        <v>156</v>
      </c>
      <c r="AA1111" s="1">
        <v>151.59</v>
      </c>
      <c r="AB1111" s="1">
        <v>157.88</v>
      </c>
      <c r="AE1111" s="1">
        <v>165.89</v>
      </c>
      <c r="AF1111" s="1">
        <v>159.28</v>
      </c>
      <c r="AG1111" s="1">
        <v>150.74</v>
      </c>
      <c r="AK1111" s="1">
        <v>0</v>
      </c>
      <c r="AO1111" s="1">
        <v>0</v>
      </c>
      <c r="AS1111" s="1">
        <v>4428.41</v>
      </c>
      <c r="AT1111" s="1">
        <v>4076.15</v>
      </c>
      <c r="AU1111" s="1">
        <v>4227.12</v>
      </c>
      <c r="AW1111" s="1">
        <v>2984.97</v>
      </c>
      <c r="AX1111" s="1">
        <v>155.66</v>
      </c>
      <c r="BA1111" s="1">
        <v>154.96</v>
      </c>
      <c r="BB1111" s="1">
        <v>164.35</v>
      </c>
      <c r="BC1111" s="1">
        <v>164.68</v>
      </c>
      <c r="BD1111" s="1">
        <v>163.52000000000001</v>
      </c>
      <c r="BE1111" s="1">
        <v>156.80000000000001</v>
      </c>
      <c r="BF1111" s="1">
        <v>157.04</v>
      </c>
      <c r="BG1111" s="1">
        <v>166.17</v>
      </c>
      <c r="BH1111" s="1">
        <v>155.86000000000001</v>
      </c>
      <c r="BI1111" s="1">
        <v>157.47999999999999</v>
      </c>
      <c r="BJ1111" s="1">
        <v>162.19</v>
      </c>
      <c r="BL1111" s="1">
        <v>151.38</v>
      </c>
      <c r="BN1111" s="1">
        <v>151.33000000000001</v>
      </c>
    </row>
    <row r="1112" spans="1:66" x14ac:dyDescent="0.3">
      <c r="A1112" s="2"/>
      <c r="C1112" s="14" t="str">
        <f t="shared" si="18"/>
        <v>202111</v>
      </c>
      <c r="D1112" s="3">
        <v>44518</v>
      </c>
      <c r="E1112" s="21">
        <v>2260.79</v>
      </c>
      <c r="F1112" s="21">
        <v>2181.34</v>
      </c>
      <c r="G1112" s="21">
        <v>2287.14</v>
      </c>
      <c r="H1112" s="21">
        <v>2184.12</v>
      </c>
      <c r="I1112" s="21">
        <v>2103.89</v>
      </c>
      <c r="J1112" s="21">
        <v>2376.67</v>
      </c>
      <c r="K1112" s="21">
        <v>2058.54</v>
      </c>
      <c r="L1112" s="21"/>
      <c r="M1112" s="21">
        <v>2245.9299999999998</v>
      </c>
      <c r="N1112" s="21">
        <v>2107.27</v>
      </c>
      <c r="O1112" s="21">
        <v>2346</v>
      </c>
      <c r="P1112" s="21">
        <v>2070.02</v>
      </c>
      <c r="Q1112" s="21">
        <v>8346.14</v>
      </c>
      <c r="R1112" s="20">
        <v>143.91</v>
      </c>
      <c r="S1112" s="20">
        <v>145.80000000000001</v>
      </c>
      <c r="T1112" s="21">
        <v>153.55000000000001</v>
      </c>
      <c r="V1112" s="1">
        <v>151.49</v>
      </c>
      <c r="W1112" s="1">
        <v>155.85</v>
      </c>
      <c r="X1112" s="1">
        <v>157.72</v>
      </c>
      <c r="Y1112" s="1">
        <v>154.91999999999999</v>
      </c>
      <c r="Z1112" s="1">
        <v>155</v>
      </c>
      <c r="AA1112" s="1">
        <v>150.62</v>
      </c>
      <c r="AB1112" s="1">
        <v>156.11000000000001</v>
      </c>
      <c r="AE1112" s="1">
        <v>164.95</v>
      </c>
      <c r="AF1112" s="1">
        <v>161.06</v>
      </c>
      <c r="AG1112" s="1">
        <v>149.38</v>
      </c>
      <c r="AK1112" s="1">
        <v>0</v>
      </c>
      <c r="AS1112" s="1">
        <v>4428.41</v>
      </c>
      <c r="AW1112" s="1">
        <v>2984.97</v>
      </c>
      <c r="AX1112" s="1">
        <v>155.06</v>
      </c>
      <c r="BA1112" s="1">
        <v>154.86000000000001</v>
      </c>
      <c r="BB1112" s="1">
        <v>164.29</v>
      </c>
      <c r="BC1112" s="1">
        <v>164.53</v>
      </c>
      <c r="BD1112" s="1">
        <v>163.01</v>
      </c>
      <c r="BE1112" s="1">
        <v>153.01</v>
      </c>
      <c r="BF1112" s="1">
        <v>147.9</v>
      </c>
      <c r="BG1112" s="1">
        <v>165.37</v>
      </c>
      <c r="BH1112" s="1">
        <v>156.52000000000001</v>
      </c>
      <c r="BI1112" s="1">
        <v>157.47999999999999</v>
      </c>
      <c r="BJ1112" s="1">
        <v>167.4</v>
      </c>
      <c r="BL1112" s="1">
        <v>150.63</v>
      </c>
      <c r="BN1112" s="1">
        <v>150.58000000000001</v>
      </c>
    </row>
    <row r="1113" spans="1:66" x14ac:dyDescent="0.3">
      <c r="A1113" s="2"/>
      <c r="C1113" s="14" t="str">
        <f t="shared" si="18"/>
        <v>202111</v>
      </c>
      <c r="D1113" s="3">
        <v>44517</v>
      </c>
      <c r="E1113" s="21">
        <v>2233.64</v>
      </c>
      <c r="F1113" s="21">
        <v>2169.3000000000002</v>
      </c>
      <c r="G1113" s="21">
        <v>2282.17</v>
      </c>
      <c r="H1113" s="21">
        <v>2147.86</v>
      </c>
      <c r="I1113" s="21">
        <v>2103.89</v>
      </c>
      <c r="J1113" s="21">
        <v>2376.67</v>
      </c>
      <c r="K1113" s="21">
        <v>2048.5700000000002</v>
      </c>
      <c r="L1113" s="21"/>
      <c r="M1113" s="21">
        <v>2210.7199999999998</v>
      </c>
      <c r="N1113" s="21">
        <v>2080.02</v>
      </c>
      <c r="O1113" s="21">
        <v>2342.5</v>
      </c>
      <c r="P1113" s="21">
        <v>2057.46</v>
      </c>
      <c r="Q1113" s="21">
        <v>8362.5</v>
      </c>
      <c r="R1113" s="20">
        <v>143.82</v>
      </c>
      <c r="S1113" s="20">
        <v>145.79</v>
      </c>
      <c r="T1113" s="21">
        <v>152.94</v>
      </c>
      <c r="V1113" s="1">
        <v>149.06</v>
      </c>
      <c r="W1113" s="1">
        <v>154.08000000000001</v>
      </c>
      <c r="X1113" s="1">
        <v>155.29</v>
      </c>
      <c r="Y1113" s="1">
        <v>153.22</v>
      </c>
      <c r="Z1113" s="1">
        <v>153.83000000000001</v>
      </c>
      <c r="AA1113" s="1">
        <v>149.46</v>
      </c>
      <c r="AB1113" s="1">
        <v>154.44</v>
      </c>
      <c r="AE1113" s="1">
        <v>163.59</v>
      </c>
      <c r="AF1113" s="1">
        <v>157.88</v>
      </c>
      <c r="AG1113" s="1">
        <v>148.6</v>
      </c>
      <c r="AW1113" s="1">
        <v>2984.97</v>
      </c>
      <c r="AX1113" s="1">
        <v>153.61000000000001</v>
      </c>
      <c r="BA1113" s="1">
        <v>153.96</v>
      </c>
      <c r="BB1113" s="1">
        <v>163.12</v>
      </c>
      <c r="BC1113" s="1">
        <v>161.28</v>
      </c>
      <c r="BD1113" s="1">
        <v>162.18</v>
      </c>
      <c r="BE1113" s="1">
        <v>151.53</v>
      </c>
      <c r="BF1113" s="1">
        <v>150.88</v>
      </c>
      <c r="BG1113" s="1">
        <v>164.45</v>
      </c>
      <c r="BH1113" s="1">
        <v>156.52000000000001</v>
      </c>
      <c r="BI1113" s="1">
        <v>154.69</v>
      </c>
      <c r="BJ1113" s="1">
        <v>160.05000000000001</v>
      </c>
      <c r="BL1113" s="1">
        <v>150.38</v>
      </c>
      <c r="BN1113" s="1">
        <v>150.33000000000001</v>
      </c>
    </row>
    <row r="1114" spans="1:66" x14ac:dyDescent="0.3">
      <c r="A1114" s="2"/>
      <c r="C1114" s="14" t="str">
        <f t="shared" si="18"/>
        <v>202111</v>
      </c>
      <c r="D1114" s="3">
        <v>44516</v>
      </c>
      <c r="E1114" s="21">
        <v>2223.7600000000002</v>
      </c>
      <c r="F1114" s="21">
        <v>2136.1799999999998</v>
      </c>
      <c r="G1114" s="21">
        <v>2224.96</v>
      </c>
      <c r="H1114" s="21">
        <v>2147.86</v>
      </c>
      <c r="I1114" s="21">
        <v>2093.9499999999998</v>
      </c>
      <c r="J1114" s="21">
        <v>2302.63</v>
      </c>
      <c r="K1114" s="21">
        <v>1984.89</v>
      </c>
      <c r="L1114" s="21"/>
      <c r="M1114" s="21">
        <v>2204.44</v>
      </c>
      <c r="N1114" s="21">
        <v>2073.85</v>
      </c>
      <c r="O1114" s="21">
        <v>2338</v>
      </c>
      <c r="P1114" s="21">
        <v>1994.21</v>
      </c>
      <c r="Q1114" s="21">
        <v>8334.98</v>
      </c>
      <c r="R1114" s="20">
        <v>145.96</v>
      </c>
      <c r="S1114" s="20">
        <v>142.53</v>
      </c>
      <c r="T1114" s="21">
        <v>150.81</v>
      </c>
      <c r="V1114" s="1">
        <v>148.09</v>
      </c>
      <c r="W1114" s="1">
        <v>150.83000000000001</v>
      </c>
      <c r="X1114" s="1">
        <v>154.54</v>
      </c>
      <c r="Y1114" s="1">
        <v>151.21</v>
      </c>
      <c r="Z1114" s="1">
        <v>149.71</v>
      </c>
      <c r="AA1114" s="1">
        <v>148.27000000000001</v>
      </c>
      <c r="AB1114" s="1">
        <v>153.75</v>
      </c>
      <c r="AE1114" s="1">
        <v>161.82</v>
      </c>
      <c r="AF1114" s="1">
        <v>153.80000000000001</v>
      </c>
      <c r="AG1114" s="1">
        <v>148.78</v>
      </c>
      <c r="AX1114" s="1">
        <v>150.1</v>
      </c>
      <c r="BA1114" s="1">
        <v>154.66</v>
      </c>
      <c r="BB1114" s="1">
        <v>159.41</v>
      </c>
      <c r="BC1114" s="1">
        <v>158.37</v>
      </c>
      <c r="BD1114" s="1">
        <v>156.1</v>
      </c>
      <c r="BE1114" s="1">
        <v>154.04</v>
      </c>
      <c r="BF1114" s="1">
        <v>156.96</v>
      </c>
      <c r="BG1114" s="1">
        <v>160.86000000000001</v>
      </c>
      <c r="BH1114" s="1">
        <v>151.15</v>
      </c>
      <c r="BI1114" s="1">
        <v>154.69</v>
      </c>
      <c r="BJ1114" s="1">
        <v>160.04</v>
      </c>
      <c r="BL1114" s="1">
        <v>147.01</v>
      </c>
      <c r="BN1114" s="1">
        <v>146.46</v>
      </c>
    </row>
    <row r="1115" spans="1:66" x14ac:dyDescent="0.3">
      <c r="A1115" s="2"/>
      <c r="C1115" s="14" t="str">
        <f t="shared" si="18"/>
        <v>202111</v>
      </c>
      <c r="D1115" s="3">
        <v>44512</v>
      </c>
      <c r="E1115" s="21">
        <v>2105.5500000000002</v>
      </c>
      <c r="F1115" s="21">
        <v>2086.5</v>
      </c>
      <c r="G1115" s="21">
        <v>2200.12</v>
      </c>
      <c r="H1115" s="21">
        <v>2048.5</v>
      </c>
      <c r="I1115" s="21">
        <v>2103.89</v>
      </c>
      <c r="J1115" s="21">
        <v>2140.52</v>
      </c>
      <c r="K1115" s="21">
        <v>1979.19</v>
      </c>
      <c r="L1115" s="21"/>
      <c r="M1115" s="21">
        <v>2021.7</v>
      </c>
      <c r="N1115" s="21">
        <v>1919.85</v>
      </c>
      <c r="O1115" s="21">
        <v>2270</v>
      </c>
      <c r="P1115" s="21">
        <v>1985.63</v>
      </c>
      <c r="Q1115" s="21">
        <v>8210.07</v>
      </c>
      <c r="R1115" s="20">
        <v>144.76</v>
      </c>
      <c r="S1115" s="20">
        <v>141.91</v>
      </c>
      <c r="T1115" s="21">
        <v>150.12</v>
      </c>
      <c r="V1115" s="1">
        <v>147.07</v>
      </c>
      <c r="W1115" s="1">
        <v>150.55000000000001</v>
      </c>
      <c r="X1115" s="1">
        <v>152.91</v>
      </c>
      <c r="Y1115" s="1">
        <v>149.54</v>
      </c>
      <c r="Z1115" s="1">
        <v>148.99</v>
      </c>
      <c r="AA1115" s="1">
        <v>146.99</v>
      </c>
      <c r="AB1115" s="1">
        <v>151.93</v>
      </c>
      <c r="AE1115" s="1">
        <v>159.49</v>
      </c>
      <c r="AF1115" s="1">
        <v>150.07</v>
      </c>
      <c r="AG1115" s="1">
        <v>145.03</v>
      </c>
      <c r="AX1115" s="1">
        <v>148.97999999999999</v>
      </c>
      <c r="BA1115" s="1">
        <v>149.25</v>
      </c>
      <c r="BB1115" s="1">
        <v>157.58000000000001</v>
      </c>
      <c r="BC1115" s="1">
        <v>155.13999999999999</v>
      </c>
      <c r="BD1115" s="1">
        <v>154.79</v>
      </c>
      <c r="BE1115" s="1">
        <v>151.68</v>
      </c>
      <c r="BF1115" s="1">
        <v>156.30000000000001</v>
      </c>
      <c r="BG1115" s="1">
        <v>160.59</v>
      </c>
      <c r="BH1115" s="1">
        <v>152.53</v>
      </c>
      <c r="BI1115" s="1">
        <v>154.69</v>
      </c>
      <c r="BJ1115" s="1">
        <v>159.99</v>
      </c>
      <c r="BL1115" s="1">
        <v>145.02000000000001</v>
      </c>
      <c r="BN1115" s="1">
        <v>144.97</v>
      </c>
    </row>
    <row r="1116" spans="1:66" x14ac:dyDescent="0.3">
      <c r="A1116" s="2"/>
      <c r="C1116" s="14" t="str">
        <f t="shared" si="18"/>
        <v>202111</v>
      </c>
      <c r="D1116" s="3">
        <v>44511</v>
      </c>
      <c r="E1116" s="21">
        <v>2105.5500000000002</v>
      </c>
      <c r="F1116" s="21">
        <v>2086.5</v>
      </c>
      <c r="G1116" s="21">
        <v>2187.6999999999998</v>
      </c>
      <c r="H1116" s="21">
        <v>2047.07</v>
      </c>
      <c r="I1116" s="21">
        <v>2094.4499999999998</v>
      </c>
      <c r="J1116" s="21">
        <v>2274.06</v>
      </c>
      <c r="K1116" s="21">
        <v>1983.44</v>
      </c>
      <c r="L1116" s="21"/>
      <c r="M1116" s="21">
        <v>2060.5</v>
      </c>
      <c r="N1116" s="21">
        <v>1927.23</v>
      </c>
      <c r="O1116" s="21">
        <v>2257.75</v>
      </c>
      <c r="P1116" s="21">
        <v>2003.65</v>
      </c>
      <c r="Q1116" s="21">
        <v>8273.23</v>
      </c>
      <c r="R1116" s="20">
        <v>149.36000000000001</v>
      </c>
      <c r="S1116" s="20">
        <v>141.16999999999999</v>
      </c>
      <c r="T1116" s="21">
        <v>151.38999999999999</v>
      </c>
      <c r="V1116" s="1">
        <v>148.06</v>
      </c>
      <c r="W1116" s="1">
        <v>150.91999999999999</v>
      </c>
      <c r="X1116" s="1">
        <v>155.34</v>
      </c>
      <c r="Y1116" s="1">
        <v>149.54</v>
      </c>
      <c r="Z1116" s="1">
        <v>149.99</v>
      </c>
      <c r="AA1116" s="1">
        <v>147.83000000000001</v>
      </c>
      <c r="AB1116" s="1">
        <v>154.62</v>
      </c>
      <c r="AE1116" s="1">
        <v>160.25</v>
      </c>
      <c r="AF1116" s="1">
        <v>153.88</v>
      </c>
      <c r="AG1116" s="1">
        <v>145.22999999999999</v>
      </c>
      <c r="AX1116" s="1">
        <v>148.80000000000001</v>
      </c>
      <c r="BA1116" s="1">
        <v>149.51</v>
      </c>
      <c r="BB1116" s="1">
        <v>157.16</v>
      </c>
      <c r="BC1116" s="1">
        <v>155.13999999999999</v>
      </c>
      <c r="BD1116" s="1">
        <v>154.58000000000001</v>
      </c>
      <c r="BE1116" s="1">
        <v>152.19999999999999</v>
      </c>
      <c r="BF1116" s="1">
        <v>155.63</v>
      </c>
      <c r="BG1116" s="1">
        <v>160.13999999999999</v>
      </c>
      <c r="BH1116" s="1">
        <v>154.86000000000001</v>
      </c>
      <c r="BI1116" s="1">
        <v>156.47999999999999</v>
      </c>
      <c r="BJ1116" s="1">
        <v>163.03</v>
      </c>
      <c r="BL1116" s="1">
        <v>144.63999999999999</v>
      </c>
      <c r="BN1116" s="1">
        <v>144.59</v>
      </c>
    </row>
    <row r="1117" spans="1:66" x14ac:dyDescent="0.3">
      <c r="A1117" s="2"/>
      <c r="C1117" s="14" t="str">
        <f t="shared" si="18"/>
        <v>202111</v>
      </c>
      <c r="D1117" s="3">
        <v>44510</v>
      </c>
      <c r="E1117" s="21">
        <v>2107.21</v>
      </c>
      <c r="F1117" s="21">
        <v>2098.92</v>
      </c>
      <c r="G1117" s="21">
        <v>2187.6999999999998</v>
      </c>
      <c r="H1117" s="21">
        <v>2045.12</v>
      </c>
      <c r="I1117" s="21">
        <v>2094.4499999999998</v>
      </c>
      <c r="J1117" s="21">
        <v>2333.33</v>
      </c>
      <c r="K1117" s="21">
        <v>1979.19</v>
      </c>
      <c r="L1117" s="21"/>
      <c r="M1117" s="21">
        <v>2115.7800000000002</v>
      </c>
      <c r="N1117" s="21">
        <v>1937.5</v>
      </c>
      <c r="O1117" s="21">
        <v>2257.19</v>
      </c>
      <c r="P1117" s="21">
        <v>1989.62</v>
      </c>
      <c r="Q1117" s="21">
        <v>8292.4500000000007</v>
      </c>
      <c r="R1117" s="20">
        <v>146.36000000000001</v>
      </c>
      <c r="S1117" s="20">
        <v>142.16999999999999</v>
      </c>
      <c r="T1117" s="21">
        <v>149.72</v>
      </c>
      <c r="V1117" s="1">
        <v>147.35</v>
      </c>
      <c r="W1117" s="1">
        <v>150.32</v>
      </c>
      <c r="X1117" s="1">
        <v>155.41999999999999</v>
      </c>
      <c r="Y1117" s="1">
        <v>149.22</v>
      </c>
      <c r="Z1117" s="1">
        <v>148.56</v>
      </c>
      <c r="AA1117" s="1">
        <v>148.94999999999999</v>
      </c>
      <c r="AB1117" s="1">
        <v>154.44</v>
      </c>
      <c r="AE1117" s="1">
        <v>160.52000000000001</v>
      </c>
      <c r="AF1117" s="1">
        <v>152.91999999999999</v>
      </c>
      <c r="AG1117" s="1">
        <v>146.97999999999999</v>
      </c>
      <c r="AI1117" s="1">
        <v>30</v>
      </c>
      <c r="AN1117" s="1">
        <v>3210.01</v>
      </c>
      <c r="AX1117" s="1">
        <v>149.80000000000001</v>
      </c>
      <c r="BA1117" s="1">
        <v>150.06</v>
      </c>
      <c r="BB1117" s="1">
        <v>157.6</v>
      </c>
      <c r="BC1117" s="1">
        <v>156.34</v>
      </c>
      <c r="BD1117" s="1">
        <v>154.51</v>
      </c>
      <c r="BE1117" s="1">
        <v>151.66</v>
      </c>
      <c r="BF1117" s="1">
        <v>152.83000000000001</v>
      </c>
      <c r="BG1117" s="1">
        <v>160.12</v>
      </c>
      <c r="BH1117" s="1">
        <v>154.86000000000001</v>
      </c>
      <c r="BI1117" s="1">
        <v>156.47999999999999</v>
      </c>
      <c r="BJ1117" s="1">
        <v>163.02000000000001</v>
      </c>
      <c r="BL1117" s="1">
        <v>144.38999999999999</v>
      </c>
      <c r="BN1117" s="1">
        <v>143.84</v>
      </c>
    </row>
    <row r="1118" spans="1:66" x14ac:dyDescent="0.3">
      <c r="A1118" s="2"/>
      <c r="C1118" s="14" t="str">
        <f t="shared" si="18"/>
        <v>202111</v>
      </c>
      <c r="D1118" s="3">
        <v>44509</v>
      </c>
      <c r="E1118" s="21">
        <v>2082.3000000000002</v>
      </c>
      <c r="F1118" s="21">
        <v>2094.7800000000002</v>
      </c>
      <c r="G1118" s="21">
        <v>2187.6999999999998</v>
      </c>
      <c r="H1118" s="21">
        <v>2020.97</v>
      </c>
      <c r="I1118" s="21">
        <v>2126.2399999999998</v>
      </c>
      <c r="J1118" s="21">
        <v>2205.4299999999998</v>
      </c>
      <c r="K1118" s="21">
        <v>1979.21</v>
      </c>
      <c r="L1118" s="21"/>
      <c r="M1118" s="21">
        <v>2076.86</v>
      </c>
      <c r="N1118" s="21">
        <v>1919.55</v>
      </c>
      <c r="O1118" s="21">
        <v>2268</v>
      </c>
      <c r="P1118" s="21">
        <v>1975.69</v>
      </c>
      <c r="Q1118" s="21">
        <v>8222.76</v>
      </c>
      <c r="R1118" s="20">
        <v>147.06</v>
      </c>
      <c r="S1118" s="20">
        <v>141.16999999999999</v>
      </c>
      <c r="T1118" s="21">
        <v>150.03</v>
      </c>
      <c r="V1118" s="1">
        <v>150.22999999999999</v>
      </c>
      <c r="W1118" s="1">
        <v>152.46</v>
      </c>
      <c r="X1118" s="1">
        <v>154.66</v>
      </c>
      <c r="Y1118" s="1">
        <v>148.43</v>
      </c>
      <c r="Z1118" s="1">
        <v>149.41999999999999</v>
      </c>
      <c r="AA1118" s="1">
        <v>149.22</v>
      </c>
      <c r="AB1118" s="1">
        <v>154.37</v>
      </c>
      <c r="AE1118" s="1">
        <v>161.08000000000001</v>
      </c>
      <c r="AF1118" s="1">
        <v>154.35</v>
      </c>
      <c r="AG1118" s="1">
        <v>151.72</v>
      </c>
      <c r="AI1118" s="1">
        <v>30</v>
      </c>
      <c r="AN1118" s="1">
        <v>3300</v>
      </c>
      <c r="AO1118" s="1">
        <v>7</v>
      </c>
      <c r="AT1118" s="1">
        <v>3658</v>
      </c>
      <c r="AX1118" s="1">
        <v>156.77000000000001</v>
      </c>
      <c r="BA1118" s="1">
        <v>151.03</v>
      </c>
      <c r="BB1118" s="1">
        <v>156.81</v>
      </c>
      <c r="BC1118" s="1">
        <v>155.84</v>
      </c>
      <c r="BD1118" s="1">
        <v>153.96</v>
      </c>
      <c r="BE1118" s="1">
        <v>152.78</v>
      </c>
      <c r="BF1118" s="1">
        <v>154.58000000000001</v>
      </c>
      <c r="BG1118" s="1">
        <v>161.16</v>
      </c>
      <c r="BH1118" s="1">
        <v>157.85</v>
      </c>
      <c r="BI1118" s="1">
        <v>156.47999999999999</v>
      </c>
      <c r="BJ1118" s="1">
        <v>163.01</v>
      </c>
      <c r="BL1118" s="1">
        <v>143.99</v>
      </c>
      <c r="BN1118" s="1">
        <v>143.94</v>
      </c>
    </row>
    <row r="1119" spans="1:66" x14ac:dyDescent="0.3">
      <c r="A1119" s="2"/>
      <c r="C1119" s="14" t="str">
        <f t="shared" si="18"/>
        <v>202111</v>
      </c>
      <c r="D1119" s="3">
        <v>44508</v>
      </c>
      <c r="E1119" s="21">
        <v>2116.06</v>
      </c>
      <c r="F1119" s="21">
        <v>2149.4299999999998</v>
      </c>
      <c r="G1119" s="21">
        <v>2229.9299999999998</v>
      </c>
      <c r="H1119" s="21">
        <v>2007.34</v>
      </c>
      <c r="I1119" s="21">
        <v>2163.5</v>
      </c>
      <c r="J1119" s="21">
        <v>2270.58</v>
      </c>
      <c r="K1119" s="21">
        <v>1993.45</v>
      </c>
      <c r="L1119" s="21"/>
      <c r="M1119" s="21">
        <v>2064.89</v>
      </c>
      <c r="N1119" s="21">
        <v>1940.82</v>
      </c>
      <c r="O1119" s="21">
        <v>2304</v>
      </c>
      <c r="P1119" s="21">
        <v>1995.62</v>
      </c>
      <c r="Q1119" s="21">
        <v>8276.42</v>
      </c>
      <c r="R1119" s="20">
        <v>146.46</v>
      </c>
      <c r="S1119" s="20">
        <v>142.88</v>
      </c>
      <c r="T1119" s="21">
        <v>150.76</v>
      </c>
      <c r="V1119" s="1">
        <v>152.06</v>
      </c>
      <c r="W1119" s="1">
        <v>151.86000000000001</v>
      </c>
      <c r="X1119" s="1">
        <v>154.78</v>
      </c>
      <c r="Y1119" s="1">
        <v>150.47999999999999</v>
      </c>
      <c r="Z1119" s="1">
        <v>150.41999999999999</v>
      </c>
      <c r="AA1119" s="1">
        <v>149.19</v>
      </c>
      <c r="AB1119" s="1">
        <v>154.5</v>
      </c>
      <c r="AE1119" s="1">
        <v>161.57</v>
      </c>
      <c r="AF1119" s="1">
        <v>155.06</v>
      </c>
      <c r="AG1119" s="1">
        <v>154</v>
      </c>
      <c r="AI1119" s="1">
        <v>30</v>
      </c>
      <c r="AN1119" s="1">
        <v>3300</v>
      </c>
      <c r="AO1119" s="1">
        <v>7</v>
      </c>
      <c r="AT1119" s="1">
        <v>3658</v>
      </c>
      <c r="AX1119" s="1">
        <v>156.19999999999999</v>
      </c>
      <c r="BA1119" s="1">
        <v>152.85</v>
      </c>
      <c r="BB1119" s="1">
        <v>157.26</v>
      </c>
      <c r="BC1119" s="1">
        <v>157.19</v>
      </c>
      <c r="BD1119" s="1">
        <v>154.43</v>
      </c>
      <c r="BE1119" s="1">
        <v>157.4</v>
      </c>
      <c r="BF1119" s="1">
        <v>158.91999999999999</v>
      </c>
      <c r="BG1119" s="1">
        <v>161.51</v>
      </c>
      <c r="BH1119" s="1">
        <v>157.85</v>
      </c>
      <c r="BI1119" s="1">
        <v>156.97999999999999</v>
      </c>
      <c r="BJ1119" s="1">
        <v>164.81</v>
      </c>
      <c r="BL1119" s="1">
        <v>145.49</v>
      </c>
      <c r="BN1119" s="1">
        <v>145.44</v>
      </c>
    </row>
    <row r="1120" spans="1:66" x14ac:dyDescent="0.3">
      <c r="A1120" s="2"/>
      <c r="C1120" s="14" t="str">
        <f t="shared" si="18"/>
        <v>202111</v>
      </c>
      <c r="D1120" s="3">
        <v>44505</v>
      </c>
      <c r="E1120" s="21">
        <v>2126.02</v>
      </c>
      <c r="F1120" s="21">
        <v>2161.85</v>
      </c>
      <c r="G1120" s="21">
        <v>2262.2600000000002</v>
      </c>
      <c r="H1120" s="21">
        <v>2011.41</v>
      </c>
      <c r="I1120" s="21">
        <v>2235.54</v>
      </c>
      <c r="J1120" s="21">
        <v>2323.9499999999998</v>
      </c>
      <c r="K1120" s="21">
        <v>2050.61</v>
      </c>
      <c r="L1120" s="21"/>
      <c r="M1120" s="21">
        <v>2135.7199999999998</v>
      </c>
      <c r="N1120" s="21">
        <v>1952.28</v>
      </c>
      <c r="O1120" s="21">
        <v>2367.5</v>
      </c>
      <c r="P1120" s="21">
        <v>2063.4</v>
      </c>
      <c r="Q1120" s="21">
        <v>8350.11</v>
      </c>
      <c r="R1120" s="20">
        <v>148.37</v>
      </c>
      <c r="S1120" s="20">
        <v>144.03</v>
      </c>
      <c r="T1120" s="21">
        <v>155.09</v>
      </c>
      <c r="V1120" s="1">
        <v>154.24</v>
      </c>
      <c r="W1120" s="1">
        <v>154.13</v>
      </c>
      <c r="X1120" s="1">
        <v>156.44</v>
      </c>
      <c r="Y1120" s="1">
        <v>153.1</v>
      </c>
      <c r="Z1120" s="1">
        <v>154</v>
      </c>
      <c r="AA1120" s="1">
        <v>150.05000000000001</v>
      </c>
      <c r="AB1120" s="1">
        <v>156.74</v>
      </c>
      <c r="AE1120" s="1">
        <v>162.32</v>
      </c>
      <c r="AF1120" s="1">
        <v>158.44999999999999</v>
      </c>
      <c r="AG1120" s="1">
        <v>150.26</v>
      </c>
      <c r="AI1120" s="1">
        <v>30</v>
      </c>
      <c r="AN1120" s="1">
        <v>3300</v>
      </c>
      <c r="AO1120" s="1">
        <v>7</v>
      </c>
      <c r="AT1120" s="1">
        <v>3378.94</v>
      </c>
      <c r="AX1120" s="1">
        <v>152.75</v>
      </c>
      <c r="BA1120" s="1">
        <v>153.04</v>
      </c>
      <c r="BB1120" s="1">
        <v>159.9</v>
      </c>
      <c r="BC1120" s="1">
        <v>159.25</v>
      </c>
      <c r="BD1120" s="1">
        <v>158.9</v>
      </c>
      <c r="BE1120" s="1">
        <v>157.94999999999999</v>
      </c>
      <c r="BF1120" s="1">
        <v>160.81</v>
      </c>
      <c r="BG1120" s="1">
        <v>163.91</v>
      </c>
      <c r="BH1120" s="1">
        <v>160.33000000000001</v>
      </c>
      <c r="BI1120" s="1">
        <v>158.88</v>
      </c>
      <c r="BJ1120" s="1">
        <v>167.44</v>
      </c>
      <c r="BL1120" s="1">
        <v>147.56</v>
      </c>
      <c r="BN1120" s="1">
        <v>147.51</v>
      </c>
    </row>
    <row r="1121" spans="1:66" x14ac:dyDescent="0.3">
      <c r="A1121" s="2"/>
      <c r="C1121" s="14" t="str">
        <f t="shared" si="18"/>
        <v>202111</v>
      </c>
      <c r="D1121" s="3">
        <v>44504</v>
      </c>
      <c r="E1121" s="21">
        <v>2173.5500000000002</v>
      </c>
      <c r="F1121" s="21">
        <v>2178.41</v>
      </c>
      <c r="G1121" s="21">
        <v>2245.4699999999998</v>
      </c>
      <c r="H1121" s="21">
        <v>2015.67</v>
      </c>
      <c r="I1121" s="21">
        <v>2235.54</v>
      </c>
      <c r="J1121" s="21">
        <v>2300.4899999999998</v>
      </c>
      <c r="K1121" s="21">
        <v>2050.61</v>
      </c>
      <c r="L1121" s="21"/>
      <c r="M1121" s="21">
        <v>2094.63</v>
      </c>
      <c r="N1121" s="21">
        <v>1984.25</v>
      </c>
      <c r="O1121" s="21">
        <v>2316</v>
      </c>
      <c r="P1121" s="21">
        <v>2063.4</v>
      </c>
      <c r="Q1121" s="21">
        <v>8483.98</v>
      </c>
      <c r="R1121" s="20">
        <v>152.05000000000001</v>
      </c>
      <c r="S1121" s="20">
        <v>147.46</v>
      </c>
      <c r="T1121" s="21">
        <v>156</v>
      </c>
      <c r="V1121" s="1">
        <v>156.55000000000001</v>
      </c>
      <c r="W1121" s="1">
        <v>157.25</v>
      </c>
      <c r="X1121" s="1">
        <v>159.12</v>
      </c>
      <c r="Y1121" s="1">
        <v>154.38999999999999</v>
      </c>
      <c r="Z1121" s="1">
        <v>154</v>
      </c>
      <c r="AA1121" s="1">
        <v>153.25</v>
      </c>
      <c r="AB1121" s="1">
        <v>158.44</v>
      </c>
      <c r="AE1121" s="1">
        <v>166.96</v>
      </c>
      <c r="AF1121" s="1">
        <v>158.33000000000001</v>
      </c>
      <c r="AG1121" s="1">
        <v>151.96</v>
      </c>
      <c r="AI1121" s="1">
        <v>30</v>
      </c>
      <c r="AN1121" s="1">
        <v>3300</v>
      </c>
      <c r="AO1121" s="1">
        <v>7</v>
      </c>
      <c r="AT1121" s="1">
        <v>3378.94</v>
      </c>
      <c r="AX1121" s="1">
        <v>153.4</v>
      </c>
      <c r="BA1121" s="1">
        <v>156.58000000000001</v>
      </c>
      <c r="BB1121" s="1">
        <v>162.77000000000001</v>
      </c>
      <c r="BC1121" s="1">
        <v>165</v>
      </c>
      <c r="BD1121" s="1">
        <v>159.77000000000001</v>
      </c>
      <c r="BE1121" s="1">
        <v>161.29</v>
      </c>
      <c r="BF1121" s="1">
        <v>163.99</v>
      </c>
      <c r="BG1121" s="1">
        <v>167.23</v>
      </c>
      <c r="BH1121" s="1">
        <v>162.84</v>
      </c>
      <c r="BI1121" s="1">
        <v>159.88</v>
      </c>
      <c r="BJ1121" s="1">
        <v>167.44</v>
      </c>
      <c r="BL1121" s="1">
        <v>150.76</v>
      </c>
      <c r="BN1121" s="1">
        <v>151.1</v>
      </c>
    </row>
    <row r="1122" spans="1:66" x14ac:dyDescent="0.3">
      <c r="A1122" s="2"/>
      <c r="C1122" s="14" t="str">
        <f t="shared" si="18"/>
        <v>202111</v>
      </c>
      <c r="D1122" s="3">
        <v>44503</v>
      </c>
      <c r="E1122" s="21">
        <v>2176.87</v>
      </c>
      <c r="F1122" s="21">
        <v>2178.41</v>
      </c>
      <c r="G1122" s="21">
        <v>2274.6999999999998</v>
      </c>
      <c r="H1122" s="21">
        <v>2036.19</v>
      </c>
      <c r="I1122" s="21">
        <v>2235.54</v>
      </c>
      <c r="J1122" s="21">
        <v>2326.67</v>
      </c>
      <c r="K1122" s="21">
        <v>2050.61</v>
      </c>
      <c r="L1122" s="21"/>
      <c r="M1122" s="21">
        <v>2089.04</v>
      </c>
      <c r="N1122" s="21">
        <v>2001.86</v>
      </c>
      <c r="O1122" s="21">
        <v>2316</v>
      </c>
      <c r="P1122" s="21">
        <v>2063.4</v>
      </c>
      <c r="Q1122" s="21">
        <v>8549.43</v>
      </c>
      <c r="R1122" s="20">
        <v>152.25</v>
      </c>
      <c r="S1122" s="20">
        <v>150.4</v>
      </c>
      <c r="T1122" s="21">
        <v>157.99</v>
      </c>
      <c r="V1122" s="1">
        <v>157.91999999999999</v>
      </c>
      <c r="W1122" s="1">
        <v>160.51</v>
      </c>
      <c r="X1122" s="1">
        <v>160.28</v>
      </c>
      <c r="Y1122" s="1">
        <v>158.16</v>
      </c>
      <c r="Z1122" s="1">
        <v>159</v>
      </c>
      <c r="AA1122" s="1">
        <v>154.33000000000001</v>
      </c>
      <c r="AB1122" s="1">
        <v>160.87</v>
      </c>
      <c r="AE1122" s="1">
        <v>167.09</v>
      </c>
      <c r="AF1122" s="1">
        <v>162.76</v>
      </c>
      <c r="AG1122" s="1">
        <v>154.63999999999999</v>
      </c>
      <c r="AO1122" s="1">
        <v>7</v>
      </c>
      <c r="AT1122" s="1">
        <v>3378.94</v>
      </c>
      <c r="AX1122" s="1">
        <v>161.13</v>
      </c>
      <c r="BA1122" s="1">
        <v>160.93</v>
      </c>
      <c r="BB1122" s="1">
        <v>166.07</v>
      </c>
      <c r="BC1122" s="1">
        <v>166.97</v>
      </c>
      <c r="BD1122" s="1">
        <v>165.51</v>
      </c>
      <c r="BE1122" s="1">
        <v>162.49</v>
      </c>
      <c r="BF1122" s="1">
        <v>163.78</v>
      </c>
      <c r="BG1122" s="1">
        <v>167.37</v>
      </c>
      <c r="BH1122" s="1">
        <v>163.61000000000001</v>
      </c>
      <c r="BI1122" s="1">
        <v>161.47999999999999</v>
      </c>
      <c r="BJ1122" s="1">
        <v>167.88</v>
      </c>
      <c r="BK1122" s="1">
        <v>153.27000000000001</v>
      </c>
      <c r="BL1122" s="1">
        <v>153.25</v>
      </c>
      <c r="BN1122" s="1">
        <v>153.44999999999999</v>
      </c>
    </row>
    <row r="1123" spans="1:66" x14ac:dyDescent="0.3">
      <c r="A1123" s="2"/>
      <c r="C1123" s="14" t="str">
        <f t="shared" si="18"/>
        <v>202111</v>
      </c>
      <c r="D1123" s="3">
        <v>44501</v>
      </c>
      <c r="E1123" s="21">
        <v>2155.2800000000002</v>
      </c>
      <c r="F1123" s="21">
        <v>2178.41</v>
      </c>
      <c r="G1123" s="21">
        <v>2245.4699999999998</v>
      </c>
      <c r="H1123" s="21">
        <v>2036.55</v>
      </c>
      <c r="I1123" s="21">
        <v>2235.54</v>
      </c>
      <c r="J1123" s="21">
        <v>2321.67</v>
      </c>
      <c r="K1123" s="21">
        <v>2054.37</v>
      </c>
      <c r="L1123" s="21"/>
      <c r="M1123" s="21">
        <v>2089.04</v>
      </c>
      <c r="N1123" s="21">
        <v>1958.44</v>
      </c>
      <c r="O1123" s="21">
        <v>2332</v>
      </c>
      <c r="P1123" s="21">
        <v>2063.4</v>
      </c>
      <c r="Q1123" s="21">
        <v>8550.24</v>
      </c>
      <c r="R1123" s="20">
        <v>152.25</v>
      </c>
      <c r="S1123" s="20">
        <v>152.38999999999999</v>
      </c>
      <c r="T1123" s="21">
        <v>159.13999999999999</v>
      </c>
      <c r="V1123" s="1">
        <v>157.91999999999999</v>
      </c>
      <c r="W1123" s="1">
        <v>161.72999999999999</v>
      </c>
      <c r="X1123" s="1">
        <v>160.28</v>
      </c>
      <c r="Y1123" s="1">
        <v>158.41999999999999</v>
      </c>
      <c r="Z1123" s="1">
        <v>158.99</v>
      </c>
      <c r="AA1123" s="1">
        <v>155.15</v>
      </c>
      <c r="AB1123" s="1">
        <v>160.66</v>
      </c>
      <c r="AE1123" s="1">
        <v>166.8</v>
      </c>
      <c r="AF1123" s="1">
        <v>164.81</v>
      </c>
      <c r="AG1123" s="1">
        <v>157.13999999999999</v>
      </c>
      <c r="AS1123" s="1">
        <v>3733.95</v>
      </c>
      <c r="AT1123" s="1">
        <v>3099.89</v>
      </c>
      <c r="AW1123" s="1">
        <v>4106.34</v>
      </c>
      <c r="AX1123" s="1">
        <v>161.66999999999999</v>
      </c>
      <c r="BA1123" s="1">
        <v>161.76</v>
      </c>
      <c r="BB1123" s="1">
        <v>169.15</v>
      </c>
      <c r="BC1123" s="1">
        <v>167.2</v>
      </c>
      <c r="BD1123" s="1">
        <v>166.67</v>
      </c>
      <c r="BE1123" s="1">
        <v>163.30000000000001</v>
      </c>
      <c r="BF1123" s="1">
        <v>164.8</v>
      </c>
      <c r="BG1123" s="1">
        <v>167.58</v>
      </c>
      <c r="BH1123" s="1">
        <v>162.26</v>
      </c>
      <c r="BI1123" s="1">
        <v>161.47999999999999</v>
      </c>
      <c r="BJ1123" s="1">
        <v>167.86</v>
      </c>
      <c r="BK1123" s="1">
        <v>153.51</v>
      </c>
      <c r="BL1123" s="1">
        <v>154.13</v>
      </c>
      <c r="BN1123" s="1">
        <v>153.83000000000001</v>
      </c>
    </row>
    <row r="1124" spans="1:66" x14ac:dyDescent="0.3">
      <c r="A1124" s="2"/>
      <c r="C1124" s="14" t="str">
        <f t="shared" si="18"/>
        <v>202110</v>
      </c>
      <c r="D1124" s="3">
        <v>44498</v>
      </c>
      <c r="E1124" s="21">
        <v>2159.0500000000002</v>
      </c>
      <c r="F1124" s="21">
        <v>2179.06</v>
      </c>
      <c r="G1124" s="21">
        <v>2270.31</v>
      </c>
      <c r="H1124" s="21">
        <v>2023.88</v>
      </c>
      <c r="I1124" s="21">
        <v>2236.21</v>
      </c>
      <c r="J1124" s="21">
        <v>2360</v>
      </c>
      <c r="K1124" s="21">
        <v>2057.14</v>
      </c>
      <c r="L1124" s="21"/>
      <c r="M1124" s="21"/>
      <c r="N1124" s="21">
        <v>1952.52</v>
      </c>
      <c r="O1124" s="21">
        <v>2289.39</v>
      </c>
      <c r="P1124" s="21">
        <v>2073.66</v>
      </c>
      <c r="Q1124" s="21">
        <v>8518.7800000000007</v>
      </c>
      <c r="R1124" s="20">
        <v>152.26</v>
      </c>
      <c r="S1124" s="20">
        <v>152.41</v>
      </c>
      <c r="T1124" s="21">
        <v>159.47</v>
      </c>
      <c r="V1124" s="1">
        <v>157.91999999999999</v>
      </c>
      <c r="W1124" s="1">
        <v>161.07</v>
      </c>
      <c r="X1124" s="1">
        <v>160.19999999999999</v>
      </c>
      <c r="Y1124" s="1">
        <v>159.65</v>
      </c>
      <c r="Z1124" s="1">
        <v>158.99</v>
      </c>
      <c r="AA1124" s="1">
        <v>155.29</v>
      </c>
      <c r="AB1124" s="1">
        <v>160.44</v>
      </c>
      <c r="AE1124" s="1">
        <v>165.01</v>
      </c>
      <c r="AF1124" s="1">
        <v>164.69</v>
      </c>
      <c r="AG1124" s="1">
        <v>154.85</v>
      </c>
      <c r="AS1124" s="1">
        <v>3732.86</v>
      </c>
      <c r="AW1124" s="1">
        <v>4105.1400000000003</v>
      </c>
      <c r="AX1124" s="1">
        <v>162.47999999999999</v>
      </c>
      <c r="BA1124" s="1">
        <v>163.6</v>
      </c>
      <c r="BB1124" s="1">
        <v>169.29</v>
      </c>
      <c r="BC1124" s="1">
        <v>166.8</v>
      </c>
      <c r="BD1124" s="1">
        <v>167.06</v>
      </c>
      <c r="BE1124" s="1">
        <v>163.69</v>
      </c>
      <c r="BF1124" s="1">
        <v>164.8</v>
      </c>
      <c r="BG1124" s="1">
        <v>167.18</v>
      </c>
      <c r="BH1124" s="1">
        <v>162.56</v>
      </c>
      <c r="BI1124" s="1">
        <v>161.59</v>
      </c>
      <c r="BJ1124" s="1">
        <v>169.13</v>
      </c>
      <c r="BK1124" s="1">
        <v>154.24</v>
      </c>
      <c r="BL1124" s="1">
        <v>154.88999999999999</v>
      </c>
      <c r="BN1124" s="1">
        <v>154.25</v>
      </c>
    </row>
    <row r="1125" spans="1:66" x14ac:dyDescent="0.3">
      <c r="A1125" s="2"/>
      <c r="C1125" s="14" t="str">
        <f t="shared" si="18"/>
        <v>202110</v>
      </c>
      <c r="D1125" s="3">
        <v>44497</v>
      </c>
      <c r="E1125" s="21">
        <v>2169.11</v>
      </c>
      <c r="F1125" s="21">
        <v>2208.0700000000002</v>
      </c>
      <c r="G1125" s="21">
        <v>2287.5500000000002</v>
      </c>
      <c r="H1125" s="21">
        <v>2015.46</v>
      </c>
      <c r="I1125" s="21">
        <v>2194.0500000000002</v>
      </c>
      <c r="J1125" s="21">
        <v>2337.5</v>
      </c>
      <c r="K1125" s="21">
        <v>2102.65</v>
      </c>
      <c r="L1125" s="21"/>
      <c r="M1125" s="21"/>
      <c r="N1125" s="21">
        <v>1988.5</v>
      </c>
      <c r="O1125" s="21">
        <v>2322</v>
      </c>
      <c r="P1125" s="21">
        <v>2094.66</v>
      </c>
      <c r="Q1125" s="21">
        <v>8439.34</v>
      </c>
      <c r="R1125" s="20">
        <v>151.47999999999999</v>
      </c>
      <c r="S1125" s="20">
        <v>151.80000000000001</v>
      </c>
      <c r="T1125" s="21">
        <v>160.06</v>
      </c>
      <c r="V1125" s="1">
        <v>156.66</v>
      </c>
      <c r="W1125" s="1">
        <v>161.84</v>
      </c>
      <c r="X1125" s="1">
        <v>159.13999999999999</v>
      </c>
      <c r="Y1125" s="1">
        <v>159.56</v>
      </c>
      <c r="Z1125" s="1">
        <v>159.71</v>
      </c>
      <c r="AA1125" s="1">
        <v>154.71</v>
      </c>
      <c r="AB1125" s="1">
        <v>159.15</v>
      </c>
      <c r="AE1125" s="1">
        <v>169.32</v>
      </c>
      <c r="AF1125" s="1">
        <v>164</v>
      </c>
      <c r="AG1125" s="1">
        <v>158.38</v>
      </c>
      <c r="AS1125" s="1">
        <v>3728.5</v>
      </c>
      <c r="AW1125" s="1">
        <v>4100.34</v>
      </c>
      <c r="AX1125" s="1">
        <v>162.36000000000001</v>
      </c>
      <c r="BA1125" s="1">
        <v>161.81</v>
      </c>
      <c r="BB1125" s="1">
        <v>169.41</v>
      </c>
      <c r="BC1125" s="1">
        <v>167.73</v>
      </c>
      <c r="BD1125" s="1">
        <v>166.63</v>
      </c>
      <c r="BE1125" s="1">
        <v>163.16</v>
      </c>
      <c r="BF1125" s="1">
        <v>163.63999999999999</v>
      </c>
      <c r="BG1125" s="1">
        <v>168.88</v>
      </c>
      <c r="BH1125" s="1">
        <v>161.88</v>
      </c>
      <c r="BI1125" s="1">
        <v>161.93</v>
      </c>
      <c r="BJ1125" s="1">
        <v>169.33</v>
      </c>
      <c r="BK1125" s="1">
        <v>154.43</v>
      </c>
      <c r="BL1125" s="1">
        <v>155.43</v>
      </c>
      <c r="BN1125" s="1">
        <v>154.69</v>
      </c>
    </row>
    <row r="1126" spans="1:66" x14ac:dyDescent="0.3">
      <c r="A1126" s="2"/>
      <c r="C1126" s="14" t="str">
        <f t="shared" si="18"/>
        <v>202110</v>
      </c>
      <c r="D1126" s="3">
        <v>44496</v>
      </c>
      <c r="E1126" s="21">
        <v>2180.4899999999998</v>
      </c>
      <c r="F1126" s="21">
        <v>2218.92</v>
      </c>
      <c r="G1126" s="21">
        <v>2285.79</v>
      </c>
      <c r="H1126" s="21">
        <v>1996.38</v>
      </c>
      <c r="I1126" s="21">
        <v>2194.0500000000002</v>
      </c>
      <c r="J1126" s="21">
        <v>2345</v>
      </c>
      <c r="K1126" s="21">
        <v>2102.65</v>
      </c>
      <c r="L1126" s="21"/>
      <c r="M1126" s="21">
        <v>2227.71</v>
      </c>
      <c r="N1126" s="21">
        <v>1980.84</v>
      </c>
      <c r="O1126" s="21">
        <v>2340</v>
      </c>
      <c r="P1126" s="21">
        <v>2094.66</v>
      </c>
      <c r="Q1126" s="21">
        <v>8514.7099999999991</v>
      </c>
      <c r="R1126" s="20">
        <v>151.28</v>
      </c>
      <c r="S1126" s="20">
        <v>152.22999999999999</v>
      </c>
      <c r="T1126" s="21">
        <v>157.75</v>
      </c>
      <c r="V1126" s="1">
        <v>156.65</v>
      </c>
      <c r="W1126" s="1">
        <v>161.80000000000001</v>
      </c>
      <c r="X1126" s="1">
        <v>159.31</v>
      </c>
      <c r="Y1126" s="1">
        <v>159.94</v>
      </c>
      <c r="Z1126" s="1">
        <v>160.66999999999999</v>
      </c>
      <c r="AA1126" s="1">
        <v>153.38999999999999</v>
      </c>
      <c r="AB1126" s="1">
        <v>159.16</v>
      </c>
      <c r="AE1126" s="1">
        <v>168.95</v>
      </c>
      <c r="AF1126" s="1">
        <v>161.38</v>
      </c>
      <c r="AG1126" s="1">
        <v>158.12</v>
      </c>
      <c r="AS1126" s="1">
        <v>3728.5</v>
      </c>
      <c r="AW1126" s="1">
        <v>4100.34</v>
      </c>
      <c r="AX1126" s="1">
        <v>162.16999999999999</v>
      </c>
      <c r="BA1126" s="1">
        <v>161.25</v>
      </c>
      <c r="BB1126" s="1">
        <v>169.42</v>
      </c>
      <c r="BC1126" s="1">
        <v>168.11</v>
      </c>
      <c r="BD1126" s="1">
        <v>167.36</v>
      </c>
      <c r="BE1126" s="1">
        <v>161.71</v>
      </c>
      <c r="BF1126" s="1">
        <v>163.71</v>
      </c>
      <c r="BG1126" s="1">
        <v>168.9</v>
      </c>
      <c r="BH1126" s="1">
        <v>161.68</v>
      </c>
      <c r="BI1126" s="1">
        <v>161.93</v>
      </c>
      <c r="BJ1126" s="1">
        <v>169.33</v>
      </c>
      <c r="BK1126" s="1">
        <v>154.44999999999999</v>
      </c>
      <c r="BL1126" s="1">
        <v>155.94</v>
      </c>
      <c r="BN1126" s="1">
        <v>155.06</v>
      </c>
    </row>
    <row r="1127" spans="1:66" x14ac:dyDescent="0.3">
      <c r="A1127" s="2"/>
      <c r="C1127" s="14" t="str">
        <f t="shared" si="18"/>
        <v>202110</v>
      </c>
      <c r="D1127" s="3">
        <v>44495</v>
      </c>
      <c r="E1127" s="21">
        <v>2164.23</v>
      </c>
      <c r="F1127" s="21">
        <v>2230.6799999999998</v>
      </c>
      <c r="G1127" s="21">
        <v>2304.9899999999998</v>
      </c>
      <c r="H1127" s="21">
        <v>1968.5</v>
      </c>
      <c r="I1127" s="21">
        <v>2194.0500000000002</v>
      </c>
      <c r="J1127" s="21">
        <v>2299.9699999999998</v>
      </c>
      <c r="K1127" s="21">
        <v>2102.65</v>
      </c>
      <c r="L1127" s="21"/>
      <c r="M1127" s="21">
        <v>2227.71</v>
      </c>
      <c r="N1127" s="21">
        <v>1984.72</v>
      </c>
      <c r="O1127" s="21">
        <v>2315</v>
      </c>
      <c r="P1127" s="21">
        <v>2094.66</v>
      </c>
      <c r="Q1127" s="21">
        <v>8553.7000000000007</v>
      </c>
      <c r="R1127" s="20">
        <v>151.47999999999999</v>
      </c>
      <c r="S1127" s="20">
        <v>154.44999999999999</v>
      </c>
      <c r="T1127" s="21">
        <v>160.28</v>
      </c>
      <c r="V1127" s="1">
        <v>156.94</v>
      </c>
      <c r="W1127" s="1">
        <v>162.15</v>
      </c>
      <c r="X1127" s="1">
        <v>160.1</v>
      </c>
      <c r="Y1127" s="1">
        <v>160.68</v>
      </c>
      <c r="Z1127" s="1">
        <v>161</v>
      </c>
      <c r="AA1127" s="1">
        <v>153.44999999999999</v>
      </c>
      <c r="AB1127" s="1">
        <v>160.38</v>
      </c>
      <c r="AE1127" s="1">
        <v>169.08</v>
      </c>
      <c r="AF1127" s="1">
        <v>164.25</v>
      </c>
      <c r="AG1127" s="1">
        <v>158.05000000000001</v>
      </c>
      <c r="AS1127" s="1">
        <v>3658.15</v>
      </c>
      <c r="AX1127" s="1">
        <v>161.66999999999999</v>
      </c>
      <c r="BA1127" s="1">
        <v>161.36000000000001</v>
      </c>
      <c r="BB1127" s="1">
        <v>169.53</v>
      </c>
      <c r="BC1127" s="1">
        <v>168.02</v>
      </c>
      <c r="BD1127" s="1">
        <v>167.2</v>
      </c>
      <c r="BE1127" s="1">
        <v>163.05000000000001</v>
      </c>
      <c r="BF1127" s="1">
        <v>163.71</v>
      </c>
      <c r="BG1127" s="1">
        <v>169.25</v>
      </c>
      <c r="BH1127" s="1">
        <v>163.4</v>
      </c>
      <c r="BI1127" s="1">
        <v>161.93</v>
      </c>
      <c r="BJ1127" s="1">
        <v>169.32</v>
      </c>
      <c r="BL1127" s="1">
        <v>156.22999999999999</v>
      </c>
      <c r="BN1127" s="1">
        <v>154.49</v>
      </c>
    </row>
    <row r="1128" spans="1:66" x14ac:dyDescent="0.3">
      <c r="A1128" s="2"/>
      <c r="C1128" s="14" t="str">
        <f t="shared" si="18"/>
        <v>202110</v>
      </c>
      <c r="D1128" s="3">
        <v>44494</v>
      </c>
      <c r="E1128" s="21">
        <v>2189.04</v>
      </c>
      <c r="F1128" s="21">
        <v>2239.73</v>
      </c>
      <c r="G1128" s="21">
        <v>2314.94</v>
      </c>
      <c r="H1128" s="21">
        <v>2061.48</v>
      </c>
      <c r="I1128" s="21">
        <v>2194.0500000000002</v>
      </c>
      <c r="J1128" s="21">
        <v>2386.67</v>
      </c>
      <c r="K1128" s="21">
        <v>2102.65</v>
      </c>
      <c r="L1128" s="21"/>
      <c r="M1128" s="21">
        <v>2227.71</v>
      </c>
      <c r="N1128" s="21">
        <v>2001.65</v>
      </c>
      <c r="O1128" s="21">
        <v>2319.5700000000002</v>
      </c>
      <c r="P1128" s="21">
        <v>2094.66</v>
      </c>
      <c r="Q1128" s="21">
        <v>8568.43</v>
      </c>
      <c r="R1128" s="20">
        <v>151.47999999999999</v>
      </c>
      <c r="S1128" s="20">
        <v>153.97</v>
      </c>
      <c r="T1128" s="21">
        <v>159.99</v>
      </c>
      <c r="V1128" s="1">
        <v>157.08000000000001</v>
      </c>
      <c r="W1128" s="1">
        <v>163.13</v>
      </c>
      <c r="X1128" s="1">
        <v>160.02000000000001</v>
      </c>
      <c r="Y1128" s="1">
        <v>161.66999999999999</v>
      </c>
      <c r="Z1128" s="1">
        <v>162</v>
      </c>
      <c r="AA1128" s="1">
        <v>153.77000000000001</v>
      </c>
      <c r="AB1128" s="1">
        <v>160.38</v>
      </c>
      <c r="AE1128" s="1">
        <v>169.57</v>
      </c>
      <c r="AF1128" s="1">
        <v>162.55000000000001</v>
      </c>
      <c r="AG1128" s="1">
        <v>159.18</v>
      </c>
      <c r="AX1128" s="1">
        <v>162.78</v>
      </c>
      <c r="BA1128" s="1">
        <v>161.21</v>
      </c>
      <c r="BB1128" s="1">
        <v>169.39</v>
      </c>
      <c r="BC1128" s="1">
        <v>168.84</v>
      </c>
      <c r="BD1128" s="1">
        <v>166.53</v>
      </c>
      <c r="BE1128" s="1">
        <v>162.77000000000001</v>
      </c>
      <c r="BF1128" s="1">
        <v>164.86</v>
      </c>
      <c r="BG1128" s="1">
        <v>170.23</v>
      </c>
      <c r="BH1128" s="1">
        <v>164.23</v>
      </c>
      <c r="BI1128" s="1">
        <v>161.93</v>
      </c>
      <c r="BJ1128" s="1">
        <v>169.31</v>
      </c>
      <c r="BL1128" s="1">
        <v>156.18</v>
      </c>
      <c r="BN1128" s="1">
        <v>155.09</v>
      </c>
    </row>
    <row r="1129" spans="1:66" x14ac:dyDescent="0.3">
      <c r="A1129" s="2"/>
      <c r="C1129" s="14" t="str">
        <f t="shared" si="18"/>
        <v>202110</v>
      </c>
      <c r="D1129" s="3">
        <v>44491</v>
      </c>
      <c r="E1129" s="21">
        <v>2271.02</v>
      </c>
      <c r="F1129" s="21">
        <v>2244.35</v>
      </c>
      <c r="G1129" s="21">
        <v>2334.84</v>
      </c>
      <c r="H1129" s="21">
        <v>2073.0100000000002</v>
      </c>
      <c r="I1129" s="21">
        <v>2194.0500000000002</v>
      </c>
      <c r="J1129" s="21">
        <v>2405.92</v>
      </c>
      <c r="K1129" s="21">
        <v>2102.65</v>
      </c>
      <c r="L1129" s="21"/>
      <c r="M1129" s="21">
        <v>2183.64</v>
      </c>
      <c r="N1129" s="21">
        <v>2039.87</v>
      </c>
      <c r="O1129" s="21">
        <v>2359.41</v>
      </c>
      <c r="P1129" s="21">
        <v>2094.66</v>
      </c>
      <c r="Q1129" s="21">
        <v>8556.73</v>
      </c>
      <c r="R1129" s="20">
        <v>149.86000000000001</v>
      </c>
      <c r="S1129" s="20">
        <v>155.72</v>
      </c>
      <c r="T1129" s="21">
        <v>160.12</v>
      </c>
      <c r="V1129" s="1">
        <v>156.93</v>
      </c>
      <c r="W1129" s="1">
        <v>163.13999999999999</v>
      </c>
      <c r="X1129" s="1">
        <v>160.02000000000001</v>
      </c>
      <c r="Y1129" s="1">
        <v>161.97</v>
      </c>
      <c r="Z1129" s="1">
        <v>161.99</v>
      </c>
      <c r="AA1129" s="1">
        <v>154.08000000000001</v>
      </c>
      <c r="AB1129" s="1">
        <v>159.94999999999999</v>
      </c>
      <c r="AE1129" s="1">
        <v>170.04</v>
      </c>
      <c r="AF1129" s="1">
        <v>165.71</v>
      </c>
      <c r="AG1129" s="1">
        <v>159.52000000000001</v>
      </c>
      <c r="AX1129" s="1">
        <v>162.76</v>
      </c>
      <c r="BA1129" s="1">
        <v>161.9</v>
      </c>
      <c r="BB1129" s="1">
        <v>171.27</v>
      </c>
      <c r="BC1129" s="1">
        <v>169.98</v>
      </c>
      <c r="BD1129" s="1">
        <v>168.63</v>
      </c>
      <c r="BE1129" s="1">
        <v>162.76</v>
      </c>
      <c r="BF1129" s="1">
        <v>164.9</v>
      </c>
      <c r="BG1129" s="1">
        <v>170.3</v>
      </c>
      <c r="BH1129" s="1">
        <v>163.80000000000001</v>
      </c>
      <c r="BI1129" s="1">
        <v>161.72999999999999</v>
      </c>
      <c r="BJ1129" s="1">
        <v>169.38</v>
      </c>
      <c r="BK1129" s="1">
        <v>156.97999999999999</v>
      </c>
      <c r="BL1129" s="1">
        <v>156.53</v>
      </c>
      <c r="BN1129" s="1">
        <v>157.09</v>
      </c>
    </row>
    <row r="1130" spans="1:66" x14ac:dyDescent="0.3">
      <c r="A1130" s="2"/>
      <c r="C1130" s="14" t="str">
        <f t="shared" si="18"/>
        <v>202110</v>
      </c>
      <c r="D1130" s="3">
        <v>44490</v>
      </c>
      <c r="E1130" s="21">
        <v>2282.08</v>
      </c>
      <c r="F1130" s="21">
        <v>2252.39</v>
      </c>
      <c r="G1130" s="21">
        <v>2334.84</v>
      </c>
      <c r="H1130" s="21">
        <v>2134.61</v>
      </c>
      <c r="I1130" s="21">
        <v>2194.0500000000002</v>
      </c>
      <c r="J1130" s="21">
        <v>2415.92</v>
      </c>
      <c r="K1130" s="21">
        <v>2089.35</v>
      </c>
      <c r="L1130" s="21"/>
      <c r="M1130" s="21">
        <v>2196.94</v>
      </c>
      <c r="N1130" s="21">
        <v>2076.23</v>
      </c>
      <c r="O1130" s="21">
        <v>2329.5</v>
      </c>
      <c r="P1130" s="21">
        <v>2086.6799999999998</v>
      </c>
      <c r="Q1130" s="21">
        <v>8540.19</v>
      </c>
      <c r="R1130" s="20">
        <v>153.88</v>
      </c>
      <c r="S1130" s="20">
        <v>155.97</v>
      </c>
      <c r="T1130" s="21">
        <v>162.55000000000001</v>
      </c>
      <c r="V1130" s="1">
        <v>156.79</v>
      </c>
      <c r="W1130" s="1">
        <v>162.80000000000001</v>
      </c>
      <c r="X1130" s="1">
        <v>159.99</v>
      </c>
      <c r="Y1130" s="1">
        <v>161.94999999999999</v>
      </c>
      <c r="Z1130" s="1">
        <v>161.99</v>
      </c>
      <c r="AA1130" s="1">
        <v>154.52000000000001</v>
      </c>
      <c r="AB1130" s="1">
        <v>160.52000000000001</v>
      </c>
      <c r="AE1130" s="1">
        <v>168.7</v>
      </c>
      <c r="AF1130" s="1">
        <v>166.84</v>
      </c>
      <c r="AG1130" s="1">
        <v>160.07</v>
      </c>
      <c r="AX1130" s="1">
        <v>161.94999999999999</v>
      </c>
      <c r="BA1130" s="1">
        <v>165.27</v>
      </c>
      <c r="BB1130" s="1">
        <v>170.6</v>
      </c>
      <c r="BC1130" s="1">
        <v>169.95</v>
      </c>
      <c r="BD1130" s="1">
        <v>168.08</v>
      </c>
      <c r="BE1130" s="1">
        <v>165.16</v>
      </c>
      <c r="BF1130" s="1">
        <v>165.98</v>
      </c>
      <c r="BG1130" s="1">
        <v>169.94</v>
      </c>
      <c r="BH1130" s="1">
        <v>160.31</v>
      </c>
      <c r="BI1130" s="1">
        <v>160.33000000000001</v>
      </c>
      <c r="BJ1130" s="1">
        <v>168.17</v>
      </c>
      <c r="BK1130" s="1">
        <v>156.63999999999999</v>
      </c>
      <c r="BL1130" s="1">
        <v>156.33000000000001</v>
      </c>
      <c r="BN1130" s="1">
        <v>157.38</v>
      </c>
    </row>
    <row r="1131" spans="1:66" x14ac:dyDescent="0.3">
      <c r="A1131" s="2"/>
      <c r="C1131" s="14" t="str">
        <f t="shared" si="18"/>
        <v>202110</v>
      </c>
      <c r="D1131" s="3">
        <v>44489</v>
      </c>
      <c r="E1131" s="21">
        <v>2348.34</v>
      </c>
      <c r="F1131" s="21">
        <v>2233.85</v>
      </c>
      <c r="G1131" s="21">
        <v>2340.31</v>
      </c>
      <c r="H1131" s="21">
        <v>2148.3200000000002</v>
      </c>
      <c r="I1131" s="21">
        <v>2194.0500000000002</v>
      </c>
      <c r="J1131" s="21">
        <v>2387.3000000000002</v>
      </c>
      <c r="K1131" s="21">
        <v>2082.6999999999998</v>
      </c>
      <c r="L1131" s="21"/>
      <c r="M1131" s="21">
        <v>2234.56</v>
      </c>
      <c r="N1131" s="21">
        <v>2075.0700000000002</v>
      </c>
      <c r="O1131" s="21">
        <v>2326.23</v>
      </c>
      <c r="P1131" s="21">
        <v>2074.71</v>
      </c>
      <c r="Q1131" s="21">
        <v>8432.52</v>
      </c>
      <c r="R1131" s="20">
        <v>153.08000000000001</v>
      </c>
      <c r="S1131" s="20">
        <v>155.72</v>
      </c>
      <c r="T1131" s="21">
        <v>161.15</v>
      </c>
      <c r="V1131" s="1">
        <v>156.51</v>
      </c>
      <c r="W1131" s="1">
        <v>161.59</v>
      </c>
      <c r="X1131" s="1">
        <v>159.88999999999999</v>
      </c>
      <c r="Y1131" s="1">
        <v>161.88999999999999</v>
      </c>
      <c r="Z1131" s="1">
        <v>161.41999999999999</v>
      </c>
      <c r="AA1131" s="1">
        <v>154.34</v>
      </c>
      <c r="AB1131" s="1">
        <v>160.52000000000001</v>
      </c>
      <c r="AE1131" s="1">
        <v>169.36</v>
      </c>
      <c r="AF1131" s="1">
        <v>163.88</v>
      </c>
      <c r="AG1131" s="1">
        <v>159.74</v>
      </c>
      <c r="AX1131" s="1">
        <v>161.69999999999999</v>
      </c>
      <c r="BA1131" s="1">
        <v>165.56</v>
      </c>
      <c r="BB1131" s="1">
        <v>170.28</v>
      </c>
      <c r="BC1131" s="1">
        <v>169.97</v>
      </c>
      <c r="BD1131" s="1">
        <v>167.94</v>
      </c>
      <c r="BE1131" s="1">
        <v>164.6</v>
      </c>
      <c r="BF1131" s="1">
        <v>165.48</v>
      </c>
      <c r="BG1131" s="1">
        <v>169.93</v>
      </c>
      <c r="BH1131" s="1">
        <v>159.81</v>
      </c>
      <c r="BI1131" s="1">
        <v>159.93</v>
      </c>
      <c r="BJ1131" s="1">
        <v>167.36</v>
      </c>
      <c r="BK1131" s="1">
        <v>155.62</v>
      </c>
      <c r="BL1131" s="1">
        <v>155.79</v>
      </c>
      <c r="BN1131" s="1">
        <v>155.97</v>
      </c>
    </row>
    <row r="1132" spans="1:66" x14ac:dyDescent="0.3">
      <c r="A1132" s="2"/>
      <c r="C1132" s="14" t="str">
        <f t="shared" si="18"/>
        <v>202110</v>
      </c>
      <c r="D1132" s="3">
        <v>44488</v>
      </c>
      <c r="E1132" s="21">
        <v>2354.29</v>
      </c>
      <c r="F1132" s="21">
        <v>2229.87</v>
      </c>
      <c r="G1132" s="21">
        <v>2339.7800000000002</v>
      </c>
      <c r="H1132" s="21">
        <v>2108.8000000000002</v>
      </c>
      <c r="I1132" s="21">
        <v>2194.0500000000002</v>
      </c>
      <c r="J1132" s="21">
        <v>2367.3000000000002</v>
      </c>
      <c r="K1132" s="21">
        <v>2060.39</v>
      </c>
      <c r="L1132" s="21"/>
      <c r="M1132" s="21">
        <v>2221.2600000000002</v>
      </c>
      <c r="N1132" s="21">
        <v>2047.76</v>
      </c>
      <c r="O1132" s="21">
        <v>2360</v>
      </c>
      <c r="P1132" s="21">
        <v>2082.69</v>
      </c>
      <c r="Q1132" s="21">
        <v>8353.99</v>
      </c>
      <c r="R1132" s="20">
        <v>152.28</v>
      </c>
      <c r="S1132" s="20">
        <v>153.97</v>
      </c>
      <c r="T1132" s="21">
        <v>159.08000000000001</v>
      </c>
      <c r="V1132" s="1">
        <v>154.22</v>
      </c>
      <c r="W1132" s="1">
        <v>160.16999999999999</v>
      </c>
      <c r="X1132" s="1">
        <v>159.16999999999999</v>
      </c>
      <c r="Y1132" s="1">
        <v>160.19</v>
      </c>
      <c r="Z1132" s="1">
        <v>159.99</v>
      </c>
      <c r="AA1132" s="1">
        <v>153.81</v>
      </c>
      <c r="AB1132" s="1">
        <v>159.27000000000001</v>
      </c>
      <c r="AE1132" s="1">
        <v>167.66</v>
      </c>
      <c r="AF1132" s="1">
        <v>161.11000000000001</v>
      </c>
      <c r="AG1132" s="1">
        <v>158.63</v>
      </c>
      <c r="AX1132" s="1">
        <v>158.03</v>
      </c>
      <c r="BA1132" s="1">
        <v>164.05</v>
      </c>
      <c r="BB1132" s="1">
        <v>168.84</v>
      </c>
      <c r="BC1132" s="1">
        <v>167</v>
      </c>
      <c r="BD1132" s="1">
        <v>166.01</v>
      </c>
      <c r="BE1132" s="1">
        <v>163.91</v>
      </c>
      <c r="BF1132" s="1">
        <v>164.36</v>
      </c>
      <c r="BG1132" s="1">
        <v>168.27</v>
      </c>
      <c r="BH1132" s="1">
        <v>155.82</v>
      </c>
      <c r="BI1132" s="1">
        <v>159.72999999999999</v>
      </c>
      <c r="BJ1132" s="1">
        <v>167.35</v>
      </c>
      <c r="BK1132" s="1">
        <v>154.43</v>
      </c>
      <c r="BL1132" s="1">
        <v>155.18</v>
      </c>
      <c r="BN1132" s="1">
        <v>154.38</v>
      </c>
    </row>
    <row r="1133" spans="1:66" x14ac:dyDescent="0.3">
      <c r="A1133" s="2"/>
      <c r="C1133" s="14" t="str">
        <f t="shared" si="18"/>
        <v>202110</v>
      </c>
      <c r="D1133" s="3">
        <v>44487</v>
      </c>
      <c r="E1133" s="21">
        <v>2330.36</v>
      </c>
      <c r="F1133" s="21">
        <v>2231.86</v>
      </c>
      <c r="G1133" s="21">
        <v>2344.77</v>
      </c>
      <c r="H1133" s="21">
        <v>2104.77</v>
      </c>
      <c r="I1133" s="21">
        <v>2194.0500000000002</v>
      </c>
      <c r="J1133" s="21">
        <v>2329.73</v>
      </c>
      <c r="K1133" s="21">
        <v>2060.39</v>
      </c>
      <c r="L1133" s="21"/>
      <c r="M1133" s="21">
        <v>2221.2600000000002</v>
      </c>
      <c r="N1133" s="21">
        <v>2066.91</v>
      </c>
      <c r="O1133" s="21">
        <v>2366</v>
      </c>
      <c r="P1133" s="21">
        <v>2082.69</v>
      </c>
      <c r="Q1133" s="21">
        <v>8251.56</v>
      </c>
      <c r="R1133" s="20">
        <v>152.28</v>
      </c>
      <c r="S1133" s="20">
        <v>152.47999999999999</v>
      </c>
      <c r="T1133" s="21">
        <v>158.07</v>
      </c>
      <c r="V1133" s="1">
        <v>153.65</v>
      </c>
      <c r="W1133" s="1">
        <v>158.93</v>
      </c>
      <c r="X1133" s="1">
        <v>157.94999999999999</v>
      </c>
      <c r="Y1133" s="1">
        <v>159.88999999999999</v>
      </c>
      <c r="Z1133" s="1">
        <v>159.99</v>
      </c>
      <c r="AA1133" s="1">
        <v>152.54</v>
      </c>
      <c r="AB1133" s="1">
        <v>158.57</v>
      </c>
      <c r="AE1133" s="1">
        <v>164.47</v>
      </c>
      <c r="AF1133" s="1">
        <v>158.88</v>
      </c>
      <c r="AG1133" s="1">
        <v>158.46</v>
      </c>
      <c r="AX1133" s="1">
        <v>158.03</v>
      </c>
      <c r="BA1133" s="1">
        <v>163.65</v>
      </c>
      <c r="BB1133" s="1">
        <v>168.65</v>
      </c>
      <c r="BC1133" s="1">
        <v>166.46</v>
      </c>
      <c r="BD1133" s="1">
        <v>163.34</v>
      </c>
      <c r="BE1133" s="1">
        <v>162.34</v>
      </c>
      <c r="BF1133" s="1">
        <v>163.98</v>
      </c>
      <c r="BG1133" s="1">
        <v>165.49</v>
      </c>
      <c r="BH1133" s="1">
        <v>155.82</v>
      </c>
      <c r="BI1133" s="1">
        <v>159.72999999999999</v>
      </c>
      <c r="BJ1133" s="1">
        <v>167.34</v>
      </c>
      <c r="BK1133" s="1">
        <v>154.43</v>
      </c>
      <c r="BL1133" s="1">
        <v>154.5</v>
      </c>
      <c r="BN1133" s="1">
        <v>153.77000000000001</v>
      </c>
    </row>
    <row r="1134" spans="1:66" x14ac:dyDescent="0.3">
      <c r="A1134" s="2"/>
      <c r="C1134" s="14" t="str">
        <f t="shared" si="18"/>
        <v>202110</v>
      </c>
      <c r="D1134" s="3">
        <v>44484</v>
      </c>
      <c r="E1134" s="21">
        <v>2370.67</v>
      </c>
      <c r="F1134" s="21">
        <v>2239.8200000000002</v>
      </c>
      <c r="G1134" s="21">
        <v>2344.7600000000002</v>
      </c>
      <c r="H1134" s="21">
        <v>2107.06</v>
      </c>
      <c r="I1134" s="21">
        <v>2194.0500000000002</v>
      </c>
      <c r="J1134" s="21">
        <v>2308.62</v>
      </c>
      <c r="K1134" s="21">
        <v>2066.61</v>
      </c>
      <c r="L1134" s="21"/>
      <c r="M1134" s="21"/>
      <c r="N1134" s="21">
        <v>2085.77</v>
      </c>
      <c r="O1134" s="21">
        <v>2356.25</v>
      </c>
      <c r="P1134" s="21">
        <v>2104.59</v>
      </c>
      <c r="Q1134" s="21">
        <v>8251.56</v>
      </c>
      <c r="R1134" s="20">
        <v>152.74</v>
      </c>
      <c r="S1134" s="20">
        <v>152.35</v>
      </c>
      <c r="T1134" s="21">
        <v>157.29</v>
      </c>
      <c r="V1134" s="1">
        <v>153.79</v>
      </c>
      <c r="W1134" s="1">
        <v>158.19999999999999</v>
      </c>
      <c r="X1134" s="1">
        <v>158.06</v>
      </c>
      <c r="Y1134" s="1">
        <v>159.88999999999999</v>
      </c>
      <c r="Z1134" s="1">
        <v>159.41999999999999</v>
      </c>
      <c r="AA1134" s="1">
        <v>152.51</v>
      </c>
      <c r="AB1134" s="1">
        <v>158.38</v>
      </c>
      <c r="AE1134" s="1">
        <v>165.08</v>
      </c>
      <c r="AF1134" s="1">
        <v>160.22</v>
      </c>
      <c r="AG1134" s="1">
        <v>157.9</v>
      </c>
      <c r="AX1134" s="1">
        <v>156.54</v>
      </c>
      <c r="BA1134" s="1">
        <v>162.57</v>
      </c>
      <c r="BB1134" s="1">
        <v>167.64</v>
      </c>
      <c r="BC1134" s="1">
        <v>166.07</v>
      </c>
      <c r="BD1134" s="1">
        <v>164.88</v>
      </c>
      <c r="BE1134" s="1">
        <v>162.16999999999999</v>
      </c>
      <c r="BF1134" s="1">
        <v>163.11000000000001</v>
      </c>
      <c r="BG1134" s="1">
        <v>165.55</v>
      </c>
      <c r="BH1134" s="1">
        <v>161.87</v>
      </c>
      <c r="BI1134" s="1">
        <v>159.72999999999999</v>
      </c>
      <c r="BJ1134" s="1">
        <v>167.31</v>
      </c>
      <c r="BK1134" s="1">
        <v>153.56</v>
      </c>
      <c r="BL1134" s="1">
        <v>154.5</v>
      </c>
      <c r="BN1134" s="1">
        <v>153.77000000000001</v>
      </c>
    </row>
    <row r="1135" spans="1:66" x14ac:dyDescent="0.3">
      <c r="A1135" s="2"/>
      <c r="C1135" s="14" t="str">
        <f t="shared" si="18"/>
        <v>202110</v>
      </c>
      <c r="D1135" s="3">
        <v>44483</v>
      </c>
      <c r="E1135" s="21">
        <v>2353.23</v>
      </c>
      <c r="F1135" s="21">
        <v>2243.8000000000002</v>
      </c>
      <c r="G1135" s="21">
        <v>2347.27</v>
      </c>
      <c r="H1135" s="21">
        <v>2105.65</v>
      </c>
      <c r="I1135" s="21">
        <v>2194.0500000000002</v>
      </c>
      <c r="J1135" s="21">
        <v>2355.7800000000002</v>
      </c>
      <c r="K1135" s="21">
        <v>2102.65</v>
      </c>
      <c r="L1135" s="21"/>
      <c r="M1135" s="21"/>
      <c r="N1135" s="21">
        <v>2068.7600000000002</v>
      </c>
      <c r="O1135" s="21">
        <v>2350</v>
      </c>
      <c r="P1135" s="21">
        <v>2090.67</v>
      </c>
      <c r="Q1135" s="21">
        <v>8107.42</v>
      </c>
      <c r="R1135" s="20">
        <v>155.99</v>
      </c>
      <c r="S1135" s="20">
        <v>151.36000000000001</v>
      </c>
      <c r="T1135" s="21">
        <v>156.66</v>
      </c>
      <c r="V1135" s="1">
        <v>153.51</v>
      </c>
      <c r="W1135" s="1">
        <v>159.16</v>
      </c>
      <c r="X1135" s="1">
        <v>158.38999999999999</v>
      </c>
      <c r="Y1135" s="1">
        <v>158.12</v>
      </c>
      <c r="Z1135" s="1">
        <v>158</v>
      </c>
      <c r="AA1135" s="1">
        <v>153.36000000000001</v>
      </c>
      <c r="AB1135" s="1">
        <v>158.49</v>
      </c>
      <c r="AE1135" s="1">
        <v>166.88</v>
      </c>
      <c r="AF1135" s="1">
        <v>158.91</v>
      </c>
      <c r="AG1135" s="1">
        <v>157.46</v>
      </c>
      <c r="AX1135" s="1">
        <v>158.54</v>
      </c>
      <c r="BA1135" s="1">
        <v>160.16999999999999</v>
      </c>
      <c r="BB1135" s="1">
        <v>167.04</v>
      </c>
      <c r="BC1135" s="1">
        <v>165.88</v>
      </c>
      <c r="BD1135" s="1">
        <v>162.99</v>
      </c>
      <c r="BE1135" s="1">
        <v>160.49</v>
      </c>
      <c r="BF1135" s="1">
        <v>163.19</v>
      </c>
      <c r="BG1135" s="1">
        <v>166.9</v>
      </c>
      <c r="BH1135" s="1">
        <v>161.93</v>
      </c>
      <c r="BI1135" s="1">
        <v>159.72999999999999</v>
      </c>
      <c r="BJ1135" s="1">
        <v>167.3</v>
      </c>
      <c r="BK1135" s="1">
        <v>153.37</v>
      </c>
      <c r="BL1135" s="1">
        <v>153.83000000000001</v>
      </c>
      <c r="BN1135" s="1">
        <v>153.43</v>
      </c>
    </row>
    <row r="1136" spans="1:66" x14ac:dyDescent="0.3">
      <c r="A1136" s="2"/>
      <c r="C1136" s="14" t="str">
        <f t="shared" si="18"/>
        <v>202110</v>
      </c>
      <c r="D1136" s="3">
        <v>44482</v>
      </c>
      <c r="E1136" s="21">
        <v>2360.69</v>
      </c>
      <c r="F1136" s="21">
        <v>2275.64</v>
      </c>
      <c r="G1136" s="21">
        <v>2364.69</v>
      </c>
      <c r="H1136" s="21">
        <v>2107.1999999999998</v>
      </c>
      <c r="I1136" s="21">
        <v>2199.02</v>
      </c>
      <c r="J1136" s="21">
        <v>2416.67</v>
      </c>
      <c r="K1136" s="21">
        <v>2102.65</v>
      </c>
      <c r="L1136" s="21"/>
      <c r="M1136" s="21">
        <v>2257.5</v>
      </c>
      <c r="N1136" s="21">
        <v>2062.9899999999998</v>
      </c>
      <c r="O1136" s="21">
        <v>2352.5</v>
      </c>
      <c r="P1136" s="21">
        <v>2090.67</v>
      </c>
      <c r="Q1136" s="21">
        <v>8098.16</v>
      </c>
      <c r="R1136" s="20">
        <v>153.88</v>
      </c>
      <c r="S1136" s="20">
        <v>150.61000000000001</v>
      </c>
      <c r="T1136" s="21">
        <v>160.08000000000001</v>
      </c>
      <c r="V1136" s="1">
        <v>153.94</v>
      </c>
      <c r="W1136" s="1">
        <v>160.66</v>
      </c>
      <c r="X1136" s="1">
        <v>158.25</v>
      </c>
      <c r="Y1136" s="1">
        <v>157.94</v>
      </c>
      <c r="Z1136" s="1">
        <v>158.56</v>
      </c>
      <c r="AA1136" s="1">
        <v>153.51</v>
      </c>
      <c r="AB1136" s="1">
        <v>157.99</v>
      </c>
      <c r="AE1136" s="1">
        <v>168.42</v>
      </c>
      <c r="AF1136" s="1">
        <v>160.97999999999999</v>
      </c>
      <c r="AG1136" s="1">
        <v>156.22</v>
      </c>
      <c r="AK1136" s="1">
        <v>0</v>
      </c>
      <c r="AS1136" s="1">
        <v>3959.64</v>
      </c>
      <c r="AX1136" s="1">
        <v>159.11000000000001</v>
      </c>
      <c r="BA1136" s="1">
        <v>159.68</v>
      </c>
      <c r="BB1136" s="1">
        <v>166.75</v>
      </c>
      <c r="BC1136" s="1">
        <v>168.68</v>
      </c>
      <c r="BD1136" s="1">
        <v>165.66</v>
      </c>
      <c r="BE1136" s="1">
        <v>164.37</v>
      </c>
      <c r="BF1136" s="1">
        <v>164.1</v>
      </c>
      <c r="BG1136" s="1">
        <v>168.21</v>
      </c>
      <c r="BH1136" s="1">
        <v>161.93</v>
      </c>
      <c r="BI1136" s="1">
        <v>159.72999999999999</v>
      </c>
      <c r="BJ1136" s="1">
        <v>168.48</v>
      </c>
      <c r="BK1136" s="1">
        <v>153.80000000000001</v>
      </c>
      <c r="BL1136" s="1">
        <v>153.5</v>
      </c>
      <c r="BN1136" s="1">
        <v>153.43</v>
      </c>
    </row>
    <row r="1137" spans="1:66" x14ac:dyDescent="0.3">
      <c r="A1137" s="2"/>
      <c r="C1137" s="14" t="str">
        <f t="shared" si="18"/>
        <v>202110</v>
      </c>
      <c r="D1137" s="3">
        <v>44480</v>
      </c>
      <c r="E1137" s="21">
        <v>2390.6</v>
      </c>
      <c r="F1137" s="21">
        <v>2283.6</v>
      </c>
      <c r="G1137" s="21">
        <v>2369.67</v>
      </c>
      <c r="H1137" s="21">
        <v>2147.9299999999998</v>
      </c>
      <c r="I1137" s="21">
        <v>2199.02</v>
      </c>
      <c r="J1137" s="21">
        <v>2416.67</v>
      </c>
      <c r="K1137" s="21">
        <v>2106.56</v>
      </c>
      <c r="L1137" s="21"/>
      <c r="M1137" s="21">
        <v>2253.06</v>
      </c>
      <c r="N1137" s="21">
        <v>2099.56</v>
      </c>
      <c r="O1137" s="21">
        <v>2376</v>
      </c>
      <c r="P1137" s="21">
        <v>2132.5700000000002</v>
      </c>
      <c r="Q1137" s="21">
        <v>8154.94</v>
      </c>
      <c r="R1137" s="20">
        <v>155.47999999999999</v>
      </c>
      <c r="S1137" s="20">
        <v>155.6</v>
      </c>
      <c r="T1137" s="21">
        <v>160.53</v>
      </c>
      <c r="V1137" s="1">
        <v>155.65</v>
      </c>
      <c r="W1137" s="1">
        <v>161.34</v>
      </c>
      <c r="X1137" s="1">
        <v>159.97</v>
      </c>
      <c r="Y1137" s="1">
        <v>158.91</v>
      </c>
      <c r="Z1137" s="1">
        <v>158.99</v>
      </c>
      <c r="AA1137" s="1">
        <v>155.86000000000001</v>
      </c>
      <c r="AB1137" s="1">
        <v>160.15</v>
      </c>
      <c r="AE1137" s="1">
        <v>169.11</v>
      </c>
      <c r="AF1137" s="1">
        <v>163.78</v>
      </c>
      <c r="AG1137" s="1">
        <v>159.57</v>
      </c>
      <c r="AK1137" s="1">
        <v>0</v>
      </c>
      <c r="AS1137" s="1">
        <v>3959.64</v>
      </c>
      <c r="AX1137" s="1">
        <v>162.91999999999999</v>
      </c>
      <c r="BA1137" s="1">
        <v>164.77</v>
      </c>
      <c r="BB1137" s="1">
        <v>170.08</v>
      </c>
      <c r="BC1137" s="1">
        <v>167.29</v>
      </c>
      <c r="BD1137" s="1">
        <v>167.62</v>
      </c>
      <c r="BE1137" s="1">
        <v>166.69</v>
      </c>
      <c r="BF1137" s="1">
        <v>166.31</v>
      </c>
      <c r="BG1137" s="1">
        <v>169.14</v>
      </c>
      <c r="BH1137" s="1">
        <v>162.96</v>
      </c>
      <c r="BI1137" s="1">
        <v>161.72999999999999</v>
      </c>
      <c r="BJ1137" s="1">
        <v>169.65</v>
      </c>
      <c r="BK1137" s="1">
        <v>155.1</v>
      </c>
      <c r="BL1137" s="1">
        <v>155.93</v>
      </c>
      <c r="BN1137" s="1">
        <v>154.38</v>
      </c>
    </row>
    <row r="1138" spans="1:66" x14ac:dyDescent="0.3">
      <c r="A1138" s="2"/>
      <c r="C1138" s="14" t="str">
        <f t="shared" si="18"/>
        <v>202110</v>
      </c>
      <c r="D1138" s="3">
        <v>44477</v>
      </c>
      <c r="E1138" s="21">
        <v>2380.63</v>
      </c>
      <c r="F1138" s="21">
        <v>2283.6</v>
      </c>
      <c r="G1138" s="21">
        <v>2369.67</v>
      </c>
      <c r="H1138" s="21">
        <v>2121.8200000000002</v>
      </c>
      <c r="I1138" s="21">
        <v>2199.02</v>
      </c>
      <c r="J1138" s="21">
        <v>2362.96</v>
      </c>
      <c r="K1138" s="21">
        <v>2113.6799999999998</v>
      </c>
      <c r="L1138" s="21"/>
      <c r="M1138" s="21">
        <v>2239.7399999999998</v>
      </c>
      <c r="N1138" s="21">
        <v>2112.5300000000002</v>
      </c>
      <c r="O1138" s="21">
        <v>2364.56</v>
      </c>
      <c r="P1138" s="21">
        <v>2142.54</v>
      </c>
      <c r="Q1138" s="21">
        <v>8146.65</v>
      </c>
      <c r="R1138" s="20">
        <v>155.08000000000001</v>
      </c>
      <c r="S1138" s="20">
        <v>154.93</v>
      </c>
      <c r="T1138" s="21">
        <v>159.16999999999999</v>
      </c>
      <c r="V1138" s="1">
        <v>156.51</v>
      </c>
      <c r="W1138" s="1">
        <v>161.66999999999999</v>
      </c>
      <c r="X1138" s="1">
        <v>159.97</v>
      </c>
      <c r="Y1138" s="1">
        <v>158.62</v>
      </c>
      <c r="Z1138" s="1">
        <v>158.28</v>
      </c>
      <c r="AA1138" s="1">
        <v>155.51</v>
      </c>
      <c r="AB1138" s="1">
        <v>160.38</v>
      </c>
      <c r="AE1138" s="1">
        <v>169.39</v>
      </c>
      <c r="AF1138" s="1">
        <v>163.06</v>
      </c>
      <c r="AG1138" s="1">
        <v>161.35</v>
      </c>
      <c r="AK1138" s="1">
        <v>0</v>
      </c>
      <c r="AS1138" s="1">
        <v>3959.64</v>
      </c>
      <c r="AX1138" s="1">
        <v>161.66999999999999</v>
      </c>
      <c r="BA1138" s="1">
        <v>163.19</v>
      </c>
      <c r="BB1138" s="1">
        <v>171.42</v>
      </c>
      <c r="BC1138" s="1">
        <v>167.64</v>
      </c>
      <c r="BD1138" s="1">
        <v>167.16</v>
      </c>
      <c r="BE1138" s="1">
        <v>163.69999999999999</v>
      </c>
      <c r="BF1138" s="1">
        <v>166.42</v>
      </c>
      <c r="BG1138" s="1">
        <v>169.42</v>
      </c>
      <c r="BH1138" s="1">
        <v>162.96</v>
      </c>
      <c r="BI1138" s="1">
        <v>160.72999999999999</v>
      </c>
      <c r="BJ1138" s="1">
        <v>168.82</v>
      </c>
      <c r="BK1138" s="1">
        <v>155.1</v>
      </c>
      <c r="BL1138" s="1">
        <v>154.43</v>
      </c>
      <c r="BN1138" s="1">
        <v>154.38</v>
      </c>
    </row>
    <row r="1139" spans="1:66" x14ac:dyDescent="0.3">
      <c r="A1139" s="2"/>
      <c r="C1139" s="14" t="str">
        <f t="shared" si="18"/>
        <v>202110</v>
      </c>
      <c r="D1139" s="3">
        <v>44476</v>
      </c>
      <c r="E1139" s="21">
        <v>2368.19</v>
      </c>
      <c r="F1139" s="21">
        <v>2286.36</v>
      </c>
      <c r="G1139" s="21">
        <v>2344.96</v>
      </c>
      <c r="H1139" s="21">
        <v>2155.16</v>
      </c>
      <c r="I1139" s="21">
        <v>2194.0500000000002</v>
      </c>
      <c r="J1139" s="21">
        <v>2362.96</v>
      </c>
      <c r="K1139" s="21">
        <v>2159.19</v>
      </c>
      <c r="L1139" s="21"/>
      <c r="M1139" s="21">
        <v>2239.7399999999998</v>
      </c>
      <c r="N1139" s="21">
        <v>2100.5300000000002</v>
      </c>
      <c r="O1139" s="21">
        <v>2357.9</v>
      </c>
      <c r="P1139" s="21">
        <v>2146.5300000000002</v>
      </c>
      <c r="Q1139" s="21">
        <v>7884.64</v>
      </c>
      <c r="R1139" s="20">
        <v>158.55000000000001</v>
      </c>
      <c r="S1139" s="20">
        <v>154.33000000000001</v>
      </c>
      <c r="T1139" s="21">
        <v>159.9</v>
      </c>
      <c r="V1139" s="1">
        <v>155.22</v>
      </c>
      <c r="W1139" s="1">
        <v>160.43</v>
      </c>
      <c r="X1139" s="1">
        <v>157.56</v>
      </c>
      <c r="Y1139" s="1">
        <v>157.94</v>
      </c>
      <c r="Z1139" s="1">
        <v>157.99</v>
      </c>
      <c r="AA1139" s="1">
        <v>156.86000000000001</v>
      </c>
      <c r="AB1139" s="1">
        <v>157.94999999999999</v>
      </c>
      <c r="AE1139" s="1">
        <v>168.06</v>
      </c>
      <c r="AF1139" s="1">
        <v>162.66</v>
      </c>
      <c r="AG1139" s="1">
        <v>158.61000000000001</v>
      </c>
      <c r="AK1139" s="1">
        <v>0</v>
      </c>
      <c r="AS1139" s="1">
        <v>3959.64</v>
      </c>
      <c r="AX1139" s="1">
        <v>161.79</v>
      </c>
      <c r="BA1139" s="1">
        <v>163.74</v>
      </c>
      <c r="BB1139" s="1">
        <v>170.09</v>
      </c>
      <c r="BC1139" s="1">
        <v>166.5</v>
      </c>
      <c r="BD1139" s="1">
        <v>167.81</v>
      </c>
      <c r="BE1139" s="1">
        <v>163.51</v>
      </c>
      <c r="BF1139" s="1">
        <v>166.82</v>
      </c>
      <c r="BG1139" s="1">
        <v>168.27</v>
      </c>
      <c r="BH1139" s="1">
        <v>160.80000000000001</v>
      </c>
      <c r="BI1139" s="1">
        <v>160.33000000000001</v>
      </c>
      <c r="BJ1139" s="1">
        <v>168.57</v>
      </c>
      <c r="BK1139" s="1">
        <v>154.43</v>
      </c>
      <c r="BL1139" s="1">
        <v>154.33000000000001</v>
      </c>
      <c r="BN1139" s="1">
        <v>153.88</v>
      </c>
    </row>
    <row r="1140" spans="1:66" x14ac:dyDescent="0.3">
      <c r="A1140" s="2"/>
      <c r="C1140" s="14" t="str">
        <f t="shared" si="18"/>
        <v>202110</v>
      </c>
      <c r="D1140" s="3">
        <v>44475</v>
      </c>
      <c r="E1140" s="21">
        <v>2290.36</v>
      </c>
      <c r="F1140" s="21">
        <v>2286.36</v>
      </c>
      <c r="G1140" s="21">
        <v>2332.3200000000002</v>
      </c>
      <c r="H1140" s="21">
        <v>2129.1999999999998</v>
      </c>
      <c r="I1140" s="21">
        <v>2194.0500000000002</v>
      </c>
      <c r="J1140" s="21">
        <v>2420</v>
      </c>
      <c r="K1140" s="21">
        <v>2103.3000000000002</v>
      </c>
      <c r="L1140" s="21"/>
      <c r="M1140" s="21"/>
      <c r="N1140" s="21">
        <v>2079.5</v>
      </c>
      <c r="O1140" s="21">
        <v>2374</v>
      </c>
      <c r="P1140" s="21">
        <v>2124.52</v>
      </c>
      <c r="Q1140" s="21">
        <v>7841.1</v>
      </c>
      <c r="R1140" s="20">
        <v>155.08000000000001</v>
      </c>
      <c r="S1140" s="20">
        <v>155.6</v>
      </c>
      <c r="T1140" s="21">
        <v>159.07</v>
      </c>
      <c r="V1140" s="1">
        <v>155.08000000000001</v>
      </c>
      <c r="W1140" s="1">
        <v>160.68</v>
      </c>
      <c r="X1140" s="1">
        <v>157.31</v>
      </c>
      <c r="Y1140" s="1">
        <v>157.93</v>
      </c>
      <c r="Z1140" s="1">
        <v>157.49</v>
      </c>
      <c r="AA1140" s="1">
        <v>155.78</v>
      </c>
      <c r="AB1140" s="1">
        <v>157.94999999999999</v>
      </c>
      <c r="AE1140" s="1">
        <v>167.37</v>
      </c>
      <c r="AF1140" s="1">
        <v>164.26</v>
      </c>
      <c r="AG1140" s="1">
        <v>157.52000000000001</v>
      </c>
      <c r="AX1140" s="1">
        <v>161.85</v>
      </c>
      <c r="BA1140" s="1">
        <v>163.59</v>
      </c>
      <c r="BB1140" s="1">
        <v>169.55</v>
      </c>
      <c r="BC1140" s="1">
        <v>168.04</v>
      </c>
      <c r="BD1140" s="1">
        <v>165.86</v>
      </c>
      <c r="BE1140" s="1">
        <v>168.82</v>
      </c>
      <c r="BF1140" s="1">
        <v>165.08</v>
      </c>
      <c r="BG1140" s="1">
        <v>166.48</v>
      </c>
      <c r="BH1140" s="1">
        <v>160.80000000000001</v>
      </c>
      <c r="BI1140" s="1">
        <v>159.72999999999999</v>
      </c>
      <c r="BJ1140" s="1">
        <v>168.56</v>
      </c>
      <c r="BL1140" s="1">
        <v>154.18</v>
      </c>
      <c r="BN1140" s="1">
        <v>154.13</v>
      </c>
    </row>
    <row r="1141" spans="1:66" x14ac:dyDescent="0.3">
      <c r="A1141" s="2"/>
      <c r="C1141" s="14" t="str">
        <f t="shared" si="18"/>
        <v>202110</v>
      </c>
      <c r="D1141" s="3">
        <v>44474</v>
      </c>
      <c r="E1141" s="21">
        <v>2280.39</v>
      </c>
      <c r="F1141" s="21">
        <v>2306.4899999999998</v>
      </c>
      <c r="G1141" s="21">
        <v>2337.3000000000002</v>
      </c>
      <c r="H1141" s="21">
        <v>2140.4499999999998</v>
      </c>
      <c r="I1141" s="21">
        <v>2199.02</v>
      </c>
      <c r="J1141" s="21">
        <v>2420</v>
      </c>
      <c r="K1141" s="21">
        <v>2167.5</v>
      </c>
      <c r="L1141" s="21"/>
      <c r="M1141" s="21"/>
      <c r="N1141" s="21">
        <v>2067.23</v>
      </c>
      <c r="O1141" s="21">
        <v>2390</v>
      </c>
      <c r="P1141" s="21">
        <v>2154.5100000000002</v>
      </c>
      <c r="Q1141" s="21">
        <v>7891.87</v>
      </c>
      <c r="R1141" s="20">
        <v>155.08000000000001</v>
      </c>
      <c r="S1141" s="20">
        <v>156.88</v>
      </c>
      <c r="T1141" s="21">
        <v>159.02000000000001</v>
      </c>
      <c r="V1141" s="1">
        <v>154.79</v>
      </c>
      <c r="W1141" s="1">
        <v>159.74</v>
      </c>
      <c r="X1141" s="1">
        <v>155.72999999999999</v>
      </c>
      <c r="Y1141" s="1">
        <v>157.22999999999999</v>
      </c>
      <c r="Z1141" s="1">
        <v>156.99</v>
      </c>
      <c r="AA1141" s="1">
        <v>155.21</v>
      </c>
      <c r="AB1141" s="1">
        <v>156.05000000000001</v>
      </c>
      <c r="AE1141" s="1">
        <v>166.45</v>
      </c>
      <c r="AF1141" s="1">
        <v>161.02000000000001</v>
      </c>
      <c r="AG1141" s="1">
        <v>157.53</v>
      </c>
      <c r="AX1141" s="1">
        <v>161.81</v>
      </c>
      <c r="BA1141" s="1">
        <v>163.37</v>
      </c>
      <c r="BB1141" s="1">
        <v>168.58</v>
      </c>
      <c r="BC1141" s="1">
        <v>165.94</v>
      </c>
      <c r="BD1141" s="1">
        <v>167.02</v>
      </c>
      <c r="BE1141" s="1">
        <v>168.25</v>
      </c>
      <c r="BF1141" s="1">
        <v>165.08</v>
      </c>
      <c r="BG1141" s="1">
        <v>166.78</v>
      </c>
      <c r="BH1141" s="1">
        <v>160.80000000000001</v>
      </c>
      <c r="BI1141" s="1">
        <v>159.53</v>
      </c>
      <c r="BJ1141" s="1">
        <v>167.06</v>
      </c>
      <c r="BL1141" s="1">
        <v>152.93</v>
      </c>
      <c r="BN1141" s="1">
        <v>152.63</v>
      </c>
    </row>
    <row r="1142" spans="1:66" x14ac:dyDescent="0.3">
      <c r="A1142" s="2"/>
      <c r="C1142" s="14" t="str">
        <f t="shared" si="18"/>
        <v>202110</v>
      </c>
      <c r="D1142" s="3">
        <v>44473</v>
      </c>
      <c r="E1142" s="21">
        <v>2296.98</v>
      </c>
      <c r="F1142" s="21">
        <v>2323.4</v>
      </c>
      <c r="G1142" s="21">
        <v>2359.6999999999998</v>
      </c>
      <c r="H1142" s="21">
        <v>2155.65</v>
      </c>
      <c r="I1142" s="21">
        <v>2199.02</v>
      </c>
      <c r="J1142" s="21">
        <v>2443.33</v>
      </c>
      <c r="K1142" s="21">
        <v>2167.5</v>
      </c>
      <c r="L1142" s="21"/>
      <c r="M1142" s="21"/>
      <c r="N1142" s="21">
        <v>2112.9</v>
      </c>
      <c r="O1142" s="21">
        <v>2377.5</v>
      </c>
      <c r="P1142" s="21">
        <v>2154.5100000000002</v>
      </c>
      <c r="Q1142" s="21">
        <v>7805.76</v>
      </c>
      <c r="R1142" s="20">
        <v>154.88</v>
      </c>
      <c r="S1142" s="20">
        <v>153.35</v>
      </c>
      <c r="T1142" s="21">
        <v>158.47</v>
      </c>
      <c r="V1142" s="1">
        <v>154.51</v>
      </c>
      <c r="W1142" s="1">
        <v>159.94999999999999</v>
      </c>
      <c r="X1142" s="1">
        <v>155.22999999999999</v>
      </c>
      <c r="Y1142" s="1">
        <v>157.07</v>
      </c>
      <c r="Z1142" s="1">
        <v>158.71</v>
      </c>
      <c r="AA1142" s="1">
        <v>154.91</v>
      </c>
      <c r="AB1142" s="1">
        <v>155.94</v>
      </c>
      <c r="AE1142" s="1">
        <v>166.04</v>
      </c>
      <c r="AF1142" s="1">
        <v>159.47</v>
      </c>
      <c r="AG1142" s="1">
        <v>157.5</v>
      </c>
      <c r="AT1142" s="1">
        <v>3738.55</v>
      </c>
      <c r="AX1142" s="1">
        <v>161.59</v>
      </c>
      <c r="BA1142" s="1">
        <v>162.16999999999999</v>
      </c>
      <c r="BB1142" s="1">
        <v>167.6</v>
      </c>
      <c r="BC1142" s="1">
        <v>165.5</v>
      </c>
      <c r="BD1142" s="1">
        <v>166.49</v>
      </c>
      <c r="BE1142" s="1">
        <v>167.96</v>
      </c>
      <c r="BF1142" s="1">
        <v>164.58</v>
      </c>
      <c r="BG1142" s="1">
        <v>166.68</v>
      </c>
      <c r="BI1142" s="1">
        <v>160.13</v>
      </c>
      <c r="BJ1142" s="1">
        <v>167.05</v>
      </c>
      <c r="BL1142" s="1">
        <v>151.44</v>
      </c>
      <c r="BN1142" s="1">
        <v>151.38999999999999</v>
      </c>
    </row>
    <row r="1143" spans="1:66" x14ac:dyDescent="0.3">
      <c r="A1143" s="2"/>
      <c r="C1143" s="14" t="str">
        <f t="shared" si="18"/>
        <v>202110</v>
      </c>
      <c r="D1143" s="3">
        <v>44470</v>
      </c>
      <c r="E1143" s="21">
        <v>2318.5700000000002</v>
      </c>
      <c r="F1143" s="21">
        <v>2331.36</v>
      </c>
      <c r="G1143" s="21">
        <v>2389.5700000000002</v>
      </c>
      <c r="H1143" s="21">
        <v>2168.48</v>
      </c>
      <c r="I1143" s="21">
        <v>2213.9499999999998</v>
      </c>
      <c r="J1143" s="21">
        <v>2443.33</v>
      </c>
      <c r="K1143" s="21">
        <v>2172.4899999999998</v>
      </c>
      <c r="L1143" s="21"/>
      <c r="M1143" s="21"/>
      <c r="N1143" s="21">
        <v>2105.48</v>
      </c>
      <c r="O1143" s="21">
        <v>2385</v>
      </c>
      <c r="P1143" s="21">
        <v>2158.5</v>
      </c>
      <c r="Q1143" s="21">
        <v>7822.35</v>
      </c>
      <c r="R1143" s="20">
        <v>151.52000000000001</v>
      </c>
      <c r="S1143" s="20">
        <v>154.63</v>
      </c>
      <c r="T1143" s="21">
        <v>158.96</v>
      </c>
      <c r="V1143" s="1">
        <v>155.08000000000001</v>
      </c>
      <c r="W1143" s="1">
        <v>160.75</v>
      </c>
      <c r="X1143" s="1">
        <v>157.47</v>
      </c>
      <c r="Y1143" s="1">
        <v>159.66999999999999</v>
      </c>
      <c r="Z1143" s="1">
        <v>159.99</v>
      </c>
      <c r="AA1143" s="1">
        <v>154.49</v>
      </c>
      <c r="AB1143" s="1">
        <v>157.16</v>
      </c>
      <c r="AE1143" s="1">
        <v>168.39</v>
      </c>
      <c r="AF1143" s="1">
        <v>160.26</v>
      </c>
      <c r="AG1143" s="1">
        <v>161.29</v>
      </c>
      <c r="AK1143" s="1">
        <v>0</v>
      </c>
      <c r="AS1143" s="1">
        <v>4406.8599999999997</v>
      </c>
      <c r="AT1143" s="1">
        <v>3738.55</v>
      </c>
      <c r="AW1143" s="1">
        <v>3396.92</v>
      </c>
      <c r="AX1143" s="1">
        <v>163.66</v>
      </c>
      <c r="BA1143" s="1">
        <v>161.6</v>
      </c>
      <c r="BB1143" s="1">
        <v>168.34</v>
      </c>
      <c r="BC1143" s="1">
        <v>167.41</v>
      </c>
      <c r="BD1143" s="1">
        <v>167.9</v>
      </c>
      <c r="BE1143" s="1">
        <v>167.86</v>
      </c>
      <c r="BF1143" s="1">
        <v>167.57</v>
      </c>
      <c r="BG1143" s="1">
        <v>167.15</v>
      </c>
      <c r="BI1143" s="1">
        <v>161.72999999999999</v>
      </c>
      <c r="BJ1143" s="1">
        <v>169.67</v>
      </c>
      <c r="BL1143" s="1">
        <v>153.81</v>
      </c>
      <c r="BN1143" s="1">
        <v>153.88999999999999</v>
      </c>
    </row>
    <row r="1144" spans="1:66" x14ac:dyDescent="0.3">
      <c r="A1144" s="2"/>
      <c r="C1144" s="14" t="str">
        <f t="shared" si="18"/>
        <v>20219</v>
      </c>
      <c r="D1144" s="3">
        <v>44469</v>
      </c>
      <c r="E1144" s="21">
        <v>2328.15</v>
      </c>
      <c r="F1144" s="21">
        <v>2330.8000000000002</v>
      </c>
      <c r="G1144" s="21">
        <v>2389.0700000000002</v>
      </c>
      <c r="H1144" s="21">
        <v>2191.52</v>
      </c>
      <c r="I1144" s="21">
        <v>2213.42</v>
      </c>
      <c r="J1144" s="21">
        <v>2443.33</v>
      </c>
      <c r="K1144" s="21">
        <v>2195.48</v>
      </c>
      <c r="L1144" s="21"/>
      <c r="M1144" s="21"/>
      <c r="N1144" s="21">
        <v>2131.37</v>
      </c>
      <c r="O1144" s="21">
        <v>2425</v>
      </c>
      <c r="P1144" s="21">
        <v>2182.2199999999998</v>
      </c>
      <c r="Q1144" s="21">
        <v>7418.14</v>
      </c>
      <c r="R1144" s="20">
        <v>154.47999999999999</v>
      </c>
      <c r="S1144" s="20">
        <v>159.6</v>
      </c>
      <c r="T1144" s="21">
        <v>162.34</v>
      </c>
      <c r="V1144" s="1">
        <v>156.36000000000001</v>
      </c>
      <c r="W1144" s="1">
        <v>162.19999999999999</v>
      </c>
      <c r="X1144" s="1">
        <v>160.02000000000001</v>
      </c>
      <c r="Y1144" s="1">
        <v>160.74</v>
      </c>
      <c r="Z1144" s="1">
        <v>160.99</v>
      </c>
      <c r="AA1144" s="1">
        <v>155.28</v>
      </c>
      <c r="AB1144" s="1">
        <v>159.97999999999999</v>
      </c>
      <c r="AE1144" s="1">
        <v>169.33</v>
      </c>
      <c r="AF1144" s="1">
        <v>168.5</v>
      </c>
      <c r="AG1144" s="1">
        <v>164.64</v>
      </c>
      <c r="AI1144" s="1">
        <v>30</v>
      </c>
      <c r="AK1144" s="1">
        <v>0</v>
      </c>
      <c r="AN1144" s="1">
        <v>3700</v>
      </c>
      <c r="AS1144" s="1">
        <v>4407.91</v>
      </c>
      <c r="AT1144" s="1">
        <v>3739.43</v>
      </c>
      <c r="AW1144" s="1">
        <v>3397.73</v>
      </c>
      <c r="AX1144" s="1">
        <v>164.21</v>
      </c>
      <c r="BA1144" s="1">
        <v>166.54</v>
      </c>
      <c r="BB1144" s="1">
        <v>172.03</v>
      </c>
      <c r="BC1144" s="1">
        <v>171.5</v>
      </c>
      <c r="BD1144" s="1">
        <v>169.5</v>
      </c>
      <c r="BE1144" s="1">
        <v>168.94</v>
      </c>
      <c r="BF1144" s="1">
        <v>167.58</v>
      </c>
      <c r="BG1144" s="1">
        <v>168.78</v>
      </c>
      <c r="BH1144" s="1">
        <v>166</v>
      </c>
      <c r="BI1144" s="1">
        <v>164.32</v>
      </c>
      <c r="BJ1144" s="1">
        <v>170.37</v>
      </c>
      <c r="BL1144" s="1">
        <v>156.16999999999999</v>
      </c>
      <c r="BN1144" s="1">
        <v>156.24</v>
      </c>
    </row>
    <row r="1145" spans="1:66" x14ac:dyDescent="0.3">
      <c r="A1145" s="2"/>
      <c r="C1145" s="14" t="str">
        <f t="shared" si="18"/>
        <v>20219</v>
      </c>
      <c r="D1145" s="3">
        <v>44468</v>
      </c>
      <c r="E1145" s="21">
        <v>2349.7399999999998</v>
      </c>
      <c r="F1145" s="21">
        <v>2350.6999999999998</v>
      </c>
      <c r="G1145" s="21">
        <v>2401.5</v>
      </c>
      <c r="H1145" s="21">
        <v>2198.4</v>
      </c>
      <c r="I1145" s="21">
        <v>2213.42</v>
      </c>
      <c r="J1145" s="21">
        <v>2378.7600000000002</v>
      </c>
      <c r="K1145" s="21">
        <v>2130.9299999999998</v>
      </c>
      <c r="L1145" s="21"/>
      <c r="M1145" s="21"/>
      <c r="N1145" s="21">
        <v>2134.67</v>
      </c>
      <c r="O1145" s="21">
        <v>2417.5</v>
      </c>
      <c r="P1145" s="21">
        <v>2157.56</v>
      </c>
      <c r="Q1145" s="21">
        <v>7530.85</v>
      </c>
      <c r="R1145" s="20">
        <v>151.52000000000001</v>
      </c>
      <c r="S1145" s="20">
        <v>161.57</v>
      </c>
      <c r="T1145" s="21">
        <v>162.54</v>
      </c>
      <c r="V1145" s="1">
        <v>156.65</v>
      </c>
      <c r="W1145" s="1">
        <v>162.66</v>
      </c>
      <c r="X1145" s="1">
        <v>160.05000000000001</v>
      </c>
      <c r="Y1145" s="1">
        <v>160.94</v>
      </c>
      <c r="Z1145" s="1">
        <v>161</v>
      </c>
      <c r="AA1145" s="1">
        <v>155.05000000000001</v>
      </c>
      <c r="AB1145" s="1">
        <v>160.37</v>
      </c>
      <c r="AE1145" s="1">
        <v>168.49</v>
      </c>
      <c r="AF1145" s="1">
        <v>166.4</v>
      </c>
      <c r="AG1145" s="1">
        <v>165.57</v>
      </c>
      <c r="AI1145" s="1">
        <v>30</v>
      </c>
      <c r="AK1145" s="1">
        <v>0</v>
      </c>
      <c r="AN1145" s="1">
        <v>3700</v>
      </c>
      <c r="AS1145" s="1">
        <v>4407.91</v>
      </c>
      <c r="AT1145" s="1">
        <v>3739.43</v>
      </c>
      <c r="AW1145" s="1">
        <v>3397.73</v>
      </c>
      <c r="AX1145" s="1">
        <v>164.67</v>
      </c>
      <c r="BA1145" s="1">
        <v>169.31</v>
      </c>
      <c r="BB1145" s="1">
        <v>173.04</v>
      </c>
      <c r="BC1145" s="1">
        <v>171.3</v>
      </c>
      <c r="BD1145" s="1">
        <v>169.38</v>
      </c>
      <c r="BE1145" s="1">
        <v>169.53</v>
      </c>
      <c r="BF1145" s="1">
        <v>167.72</v>
      </c>
      <c r="BG1145" s="1">
        <v>169.68</v>
      </c>
      <c r="BH1145" s="1">
        <v>166</v>
      </c>
      <c r="BI1145" s="1">
        <v>163.72</v>
      </c>
      <c r="BJ1145" s="1">
        <v>170.36</v>
      </c>
      <c r="BL1145" s="1">
        <v>156.79</v>
      </c>
      <c r="BN1145" s="1">
        <v>156.74</v>
      </c>
    </row>
    <row r="1146" spans="1:66" x14ac:dyDescent="0.3">
      <c r="A1146" s="2"/>
      <c r="C1146" s="14" t="str">
        <f t="shared" si="18"/>
        <v>20219</v>
      </c>
      <c r="D1146" s="3">
        <v>44467</v>
      </c>
      <c r="E1146" s="21">
        <v>2353.04</v>
      </c>
      <c r="F1146" s="21">
        <v>2370.59</v>
      </c>
      <c r="G1146" s="21">
        <v>2413.94</v>
      </c>
      <c r="H1146" s="21">
        <v>2186.41</v>
      </c>
      <c r="I1146" s="21">
        <v>2228.34</v>
      </c>
      <c r="J1146" s="21">
        <v>2433.33</v>
      </c>
      <c r="K1146" s="21">
        <v>2154.89</v>
      </c>
      <c r="L1146" s="21"/>
      <c r="M1146" s="21">
        <v>2401.48</v>
      </c>
      <c r="N1146" s="21">
        <v>2134.84</v>
      </c>
      <c r="O1146" s="21">
        <v>2392</v>
      </c>
      <c r="P1146" s="21">
        <v>2204.14</v>
      </c>
      <c r="Q1146" s="21">
        <v>7467.29</v>
      </c>
      <c r="R1146" s="20">
        <v>154.08000000000001</v>
      </c>
      <c r="S1146" s="20">
        <v>160.69</v>
      </c>
      <c r="T1146" s="21">
        <v>162.6</v>
      </c>
      <c r="U1146" s="1">
        <v>164.38</v>
      </c>
      <c r="V1146" s="1">
        <v>155.79</v>
      </c>
      <c r="W1146" s="1">
        <v>161.88</v>
      </c>
      <c r="X1146" s="1">
        <v>160.05000000000001</v>
      </c>
      <c r="Y1146" s="1">
        <v>160.35</v>
      </c>
      <c r="Z1146" s="1">
        <v>159.99</v>
      </c>
      <c r="AA1146" s="1">
        <v>155.41</v>
      </c>
      <c r="AB1146" s="1">
        <v>160.29</v>
      </c>
      <c r="AE1146" s="1">
        <v>169.44</v>
      </c>
      <c r="AF1146" s="1">
        <v>166.42</v>
      </c>
      <c r="AG1146" s="1">
        <v>165.25</v>
      </c>
      <c r="AI1146" s="1">
        <v>30</v>
      </c>
      <c r="AK1146" s="1">
        <v>0</v>
      </c>
      <c r="AN1146" s="1">
        <v>3700</v>
      </c>
      <c r="AS1146" s="1">
        <v>4407.91</v>
      </c>
      <c r="AT1146" s="1">
        <v>3739.43</v>
      </c>
      <c r="AW1146" s="1">
        <v>3397.73</v>
      </c>
      <c r="AX1146" s="1">
        <v>164.53</v>
      </c>
      <c r="BA1146" s="1">
        <v>170.58</v>
      </c>
      <c r="BB1146" s="1">
        <v>173.13</v>
      </c>
      <c r="BC1146" s="1">
        <v>170.69</v>
      </c>
      <c r="BD1146" s="1">
        <v>169.95</v>
      </c>
      <c r="BE1146" s="1">
        <v>169.23</v>
      </c>
      <c r="BF1146" s="1">
        <v>167.51</v>
      </c>
      <c r="BG1146" s="1">
        <v>169.94</v>
      </c>
      <c r="BH1146" s="1">
        <v>166.77</v>
      </c>
      <c r="BI1146" s="1">
        <v>163.52000000000001</v>
      </c>
      <c r="BJ1146" s="1">
        <v>170.35</v>
      </c>
      <c r="BL1146" s="1">
        <v>154.22</v>
      </c>
      <c r="BN1146" s="1">
        <v>156.74</v>
      </c>
    </row>
    <row r="1147" spans="1:66" x14ac:dyDescent="0.3">
      <c r="A1147" s="2"/>
      <c r="C1147" s="14" t="str">
        <f t="shared" si="18"/>
        <v>20219</v>
      </c>
      <c r="D1147" s="3">
        <v>44466</v>
      </c>
      <c r="E1147" s="21">
        <v>2334.7600000000002</v>
      </c>
      <c r="F1147" s="21">
        <v>2369.27</v>
      </c>
      <c r="G1147" s="21">
        <v>2413.94</v>
      </c>
      <c r="H1147" s="21">
        <v>2201.9299999999998</v>
      </c>
      <c r="I1147" s="21">
        <v>2228.34</v>
      </c>
      <c r="J1147" s="21">
        <v>2433.33</v>
      </c>
      <c r="K1147" s="21">
        <v>2198.8000000000002</v>
      </c>
      <c r="L1147" s="21"/>
      <c r="M1147" s="21">
        <v>2286.5</v>
      </c>
      <c r="N1147" s="21">
        <v>2119.0300000000002</v>
      </c>
      <c r="O1147" s="21">
        <v>2394</v>
      </c>
      <c r="P1147" s="21">
        <v>2190.1999999999998</v>
      </c>
      <c r="Q1147" s="21">
        <v>7533.92</v>
      </c>
      <c r="R1147" s="20">
        <v>153.88</v>
      </c>
      <c r="S1147" s="20">
        <v>160.68</v>
      </c>
      <c r="T1147" s="21">
        <v>162.47999999999999</v>
      </c>
      <c r="U1147" s="1">
        <v>164.32</v>
      </c>
      <c r="V1147" s="1">
        <v>155.61000000000001</v>
      </c>
      <c r="W1147" s="1">
        <v>162.57</v>
      </c>
      <c r="X1147" s="1">
        <v>159.13999999999999</v>
      </c>
      <c r="Y1147" s="1">
        <v>159.16</v>
      </c>
      <c r="Z1147" s="1">
        <v>158.99</v>
      </c>
      <c r="AA1147" s="1">
        <v>154.77000000000001</v>
      </c>
      <c r="AB1147" s="1">
        <v>158.97999999999999</v>
      </c>
      <c r="AE1147" s="1">
        <v>169.36</v>
      </c>
      <c r="AF1147" s="1">
        <v>166.13</v>
      </c>
      <c r="AG1147" s="1">
        <v>165.02</v>
      </c>
      <c r="AI1147" s="1">
        <v>30</v>
      </c>
      <c r="AK1147" s="1">
        <v>0</v>
      </c>
      <c r="AN1147" s="1">
        <v>3700</v>
      </c>
      <c r="AS1147" s="1">
        <v>4407.91</v>
      </c>
      <c r="AW1147" s="1">
        <v>3397.73</v>
      </c>
      <c r="AX1147" s="1">
        <v>164.48</v>
      </c>
      <c r="BA1147" s="1">
        <v>170.58</v>
      </c>
      <c r="BB1147" s="1">
        <v>172.52</v>
      </c>
      <c r="BC1147" s="1">
        <v>170.72</v>
      </c>
      <c r="BD1147" s="1">
        <v>169.72</v>
      </c>
      <c r="BE1147" s="1">
        <v>169.23</v>
      </c>
      <c r="BF1147" s="1">
        <v>168.09</v>
      </c>
      <c r="BG1147" s="1">
        <v>169.75</v>
      </c>
      <c r="BH1147" s="1">
        <v>165.47</v>
      </c>
      <c r="BI1147" s="1">
        <v>163.52000000000001</v>
      </c>
      <c r="BJ1147" s="1">
        <v>170.34</v>
      </c>
      <c r="BL1147" s="1">
        <v>153.62</v>
      </c>
      <c r="BN1147" s="1">
        <v>155.99</v>
      </c>
    </row>
    <row r="1148" spans="1:66" x14ac:dyDescent="0.3">
      <c r="A1148" s="2"/>
      <c r="C1148" s="14" t="str">
        <f t="shared" si="18"/>
        <v>20219</v>
      </c>
      <c r="D1148" s="3">
        <v>44463</v>
      </c>
      <c r="E1148" s="21">
        <v>2335.69</v>
      </c>
      <c r="F1148" s="21">
        <v>2373.41</v>
      </c>
      <c r="G1148" s="21">
        <v>2421.42</v>
      </c>
      <c r="H1148" s="21">
        <v>2201.54</v>
      </c>
      <c r="I1148" s="21">
        <v>2274.7600000000002</v>
      </c>
      <c r="J1148" s="21">
        <v>2433.33</v>
      </c>
      <c r="K1148" s="21">
        <v>2126.94</v>
      </c>
      <c r="L1148" s="21"/>
      <c r="M1148" s="21">
        <v>2211.88</v>
      </c>
      <c r="N1148" s="21">
        <v>2130.23</v>
      </c>
      <c r="O1148" s="21">
        <v>2380</v>
      </c>
      <c r="P1148" s="21">
        <v>2157.56</v>
      </c>
      <c r="Q1148" s="21">
        <v>7588.37</v>
      </c>
      <c r="R1148" s="20">
        <v>153.28</v>
      </c>
      <c r="S1148" s="20">
        <v>160.16999999999999</v>
      </c>
      <c r="T1148" s="21">
        <v>161.29</v>
      </c>
      <c r="U1148" s="1">
        <v>164.12</v>
      </c>
      <c r="V1148" s="1">
        <v>156.6</v>
      </c>
      <c r="W1148" s="1">
        <v>160.16999999999999</v>
      </c>
      <c r="X1148" s="1">
        <v>159.05000000000001</v>
      </c>
      <c r="Y1148" s="1">
        <v>158.93</v>
      </c>
      <c r="Z1148" s="1">
        <v>159.56</v>
      </c>
      <c r="AA1148" s="1">
        <v>154.24</v>
      </c>
      <c r="AB1148" s="1">
        <v>158.97999999999999</v>
      </c>
      <c r="AE1148" s="1">
        <v>168.17</v>
      </c>
      <c r="AF1148" s="1">
        <v>164.88</v>
      </c>
      <c r="AG1148" s="1">
        <v>164.71</v>
      </c>
      <c r="AI1148" s="1">
        <v>30</v>
      </c>
      <c r="AN1148" s="1">
        <v>3700</v>
      </c>
      <c r="AX1148" s="1">
        <v>164.57</v>
      </c>
      <c r="BA1148" s="1">
        <v>170.36</v>
      </c>
      <c r="BB1148" s="1">
        <v>171.3</v>
      </c>
      <c r="BC1148" s="1">
        <v>169.47</v>
      </c>
      <c r="BD1148" s="1">
        <v>168.31</v>
      </c>
      <c r="BE1148" s="1">
        <v>167.09</v>
      </c>
      <c r="BF1148" s="1">
        <v>166.67</v>
      </c>
      <c r="BG1148" s="1">
        <v>168.81</v>
      </c>
      <c r="BH1148" s="1">
        <v>166</v>
      </c>
      <c r="BI1148" s="1">
        <v>162.74</v>
      </c>
      <c r="BJ1148" s="1">
        <v>170.32</v>
      </c>
      <c r="BL1148" s="1">
        <v>155.66999999999999</v>
      </c>
      <c r="BN1148" s="1">
        <v>155.87</v>
      </c>
    </row>
    <row r="1149" spans="1:66" x14ac:dyDescent="0.3">
      <c r="A1149" s="2"/>
      <c r="C1149" s="14" t="str">
        <f t="shared" si="18"/>
        <v>20219</v>
      </c>
      <c r="D1149" s="3">
        <v>44462</v>
      </c>
      <c r="E1149" s="21">
        <v>2317.7399999999998</v>
      </c>
      <c r="F1149" s="21">
        <v>2375.41</v>
      </c>
      <c r="G1149" s="21">
        <v>2430.66</v>
      </c>
      <c r="H1149" s="21">
        <v>2189.75</v>
      </c>
      <c r="I1149" s="21">
        <v>2276.67</v>
      </c>
      <c r="J1149" s="21">
        <v>2369.52</v>
      </c>
      <c r="K1149" s="21">
        <v>2203.15</v>
      </c>
      <c r="L1149" s="21"/>
      <c r="M1149" s="21">
        <v>2226.14</v>
      </c>
      <c r="N1149" s="21">
        <v>2140.87</v>
      </c>
      <c r="O1149" s="21">
        <v>2420</v>
      </c>
      <c r="P1149" s="21">
        <v>2194.9899999999998</v>
      </c>
      <c r="Q1149" s="21">
        <v>7583.55</v>
      </c>
      <c r="R1149" s="20">
        <v>153.30000000000001</v>
      </c>
      <c r="S1149" s="20">
        <v>159.91999999999999</v>
      </c>
      <c r="T1149" s="21">
        <v>162.05000000000001</v>
      </c>
      <c r="U1149" s="1">
        <v>164.04</v>
      </c>
      <c r="V1149" s="1">
        <v>156.38</v>
      </c>
      <c r="W1149" s="1">
        <v>160.68</v>
      </c>
      <c r="X1149" s="1">
        <v>159.19</v>
      </c>
      <c r="Y1149" s="1">
        <v>159.94999999999999</v>
      </c>
      <c r="Z1149" s="1">
        <v>160</v>
      </c>
      <c r="AA1149" s="1">
        <v>154.27000000000001</v>
      </c>
      <c r="AB1149" s="1">
        <v>158.85</v>
      </c>
      <c r="AE1149" s="1">
        <v>168.91</v>
      </c>
      <c r="AF1149" s="1">
        <v>164.72</v>
      </c>
      <c r="AG1149" s="1">
        <v>165.47</v>
      </c>
      <c r="AW1149" s="1">
        <v>4114</v>
      </c>
      <c r="AX1149" s="1">
        <v>165.68</v>
      </c>
      <c r="BA1149" s="1">
        <v>170.37</v>
      </c>
      <c r="BB1149" s="1">
        <v>169.73</v>
      </c>
      <c r="BC1149" s="1">
        <v>168.9</v>
      </c>
      <c r="BD1149" s="1">
        <v>166.9</v>
      </c>
      <c r="BE1149" s="1">
        <v>168.31</v>
      </c>
      <c r="BF1149" s="1">
        <v>165.88</v>
      </c>
      <c r="BG1149" s="1">
        <v>169.01</v>
      </c>
      <c r="BH1149" s="1">
        <v>166.12</v>
      </c>
      <c r="BI1149" s="1">
        <v>161.75</v>
      </c>
      <c r="BJ1149" s="1">
        <v>169.96</v>
      </c>
      <c r="BL1149" s="1">
        <v>155.85</v>
      </c>
      <c r="BN1149" s="1">
        <v>155.16</v>
      </c>
    </row>
    <row r="1150" spans="1:66" x14ac:dyDescent="0.3">
      <c r="A1150" s="2"/>
      <c r="C1150" s="14" t="str">
        <f t="shared" si="18"/>
        <v>20219</v>
      </c>
      <c r="D1150" s="3">
        <v>44461</v>
      </c>
      <c r="E1150" s="21">
        <v>2342.1799999999998</v>
      </c>
      <c r="F1150" s="21">
        <v>2362.63</v>
      </c>
      <c r="G1150" s="21">
        <v>2430.66</v>
      </c>
      <c r="H1150" s="21">
        <v>2207.7399999999998</v>
      </c>
      <c r="I1150" s="21">
        <v>2276.67</v>
      </c>
      <c r="J1150" s="21">
        <v>2338.1</v>
      </c>
      <c r="K1150" s="21">
        <v>2211.48</v>
      </c>
      <c r="L1150" s="21"/>
      <c r="M1150" s="21">
        <v>2266.62</v>
      </c>
      <c r="N1150" s="21">
        <v>2146.19</v>
      </c>
      <c r="O1150" s="21">
        <v>2420</v>
      </c>
      <c r="P1150" s="21">
        <v>2194.9899999999998</v>
      </c>
      <c r="Q1150" s="21">
        <v>7558.66</v>
      </c>
      <c r="R1150" s="20">
        <v>153.30000000000001</v>
      </c>
      <c r="S1150" s="20">
        <v>160.21</v>
      </c>
      <c r="T1150" s="21">
        <v>162.1</v>
      </c>
      <c r="U1150" s="1">
        <v>163.71</v>
      </c>
      <c r="V1150" s="1">
        <v>156.38</v>
      </c>
      <c r="W1150" s="1">
        <v>160.51</v>
      </c>
      <c r="X1150" s="1">
        <v>158.15</v>
      </c>
      <c r="Y1150" s="1">
        <v>159.30000000000001</v>
      </c>
      <c r="Z1150" s="1">
        <v>159.28</v>
      </c>
      <c r="AA1150" s="1">
        <v>153.81</v>
      </c>
      <c r="AB1150" s="1">
        <v>158.01</v>
      </c>
      <c r="AE1150" s="1">
        <v>168.39</v>
      </c>
      <c r="AF1150" s="1">
        <v>162.41</v>
      </c>
      <c r="AG1150" s="1">
        <v>165.31</v>
      </c>
      <c r="AR1150" s="1">
        <v>4337.13</v>
      </c>
      <c r="AW1150" s="1">
        <v>4114</v>
      </c>
      <c r="AX1150" s="1">
        <v>165.39</v>
      </c>
      <c r="BA1150" s="1">
        <v>169.29</v>
      </c>
      <c r="BB1150" s="1">
        <v>168.97</v>
      </c>
      <c r="BC1150" s="1">
        <v>168.68</v>
      </c>
      <c r="BD1150" s="1">
        <v>166.56</v>
      </c>
      <c r="BE1150" s="1">
        <v>168.45</v>
      </c>
      <c r="BF1150" s="1">
        <v>165.71</v>
      </c>
      <c r="BG1150" s="1">
        <v>168.67</v>
      </c>
      <c r="BH1150" s="1">
        <v>165.12</v>
      </c>
      <c r="BI1150" s="1">
        <v>161.75</v>
      </c>
      <c r="BJ1150" s="1">
        <v>169.98</v>
      </c>
      <c r="BL1150" s="1">
        <v>155.85</v>
      </c>
      <c r="BN1150" s="1">
        <v>155.16</v>
      </c>
    </row>
    <row r="1151" spans="1:66" x14ac:dyDescent="0.3">
      <c r="A1151" s="2"/>
      <c r="C1151" s="14" t="str">
        <f t="shared" si="18"/>
        <v>20219</v>
      </c>
      <c r="D1151" s="3">
        <v>44460</v>
      </c>
      <c r="E1151" s="21">
        <v>2341.44</v>
      </c>
      <c r="F1151" s="21">
        <v>2355.91</v>
      </c>
      <c r="G1151" s="21">
        <v>2427.79</v>
      </c>
      <c r="H1151" s="21">
        <v>2217.65</v>
      </c>
      <c r="I1151" s="21">
        <v>2276.67</v>
      </c>
      <c r="J1151" s="21">
        <v>2380.23</v>
      </c>
      <c r="K1151" s="21">
        <v>2218.13</v>
      </c>
      <c r="L1151" s="21"/>
      <c r="M1151" s="21">
        <v>2266.62</v>
      </c>
      <c r="N1151" s="21">
        <v>2148.6</v>
      </c>
      <c r="O1151" s="21">
        <v>2413.33</v>
      </c>
      <c r="P1151" s="21">
        <v>2202.9699999999998</v>
      </c>
      <c r="Q1151" s="21">
        <v>7518.72</v>
      </c>
      <c r="R1151" s="20">
        <v>153.69999999999999</v>
      </c>
      <c r="S1151" s="20">
        <v>160.37</v>
      </c>
      <c r="T1151" s="21">
        <v>160.66</v>
      </c>
      <c r="V1151" s="1">
        <v>156.38</v>
      </c>
      <c r="W1151" s="1">
        <v>160.44999999999999</v>
      </c>
      <c r="X1151" s="1">
        <v>158.15</v>
      </c>
      <c r="Y1151" s="1">
        <v>159.01</v>
      </c>
      <c r="Z1151" s="1">
        <v>159</v>
      </c>
      <c r="AA1151" s="1">
        <v>154.27000000000001</v>
      </c>
      <c r="AB1151" s="1">
        <v>158.01</v>
      </c>
      <c r="AE1151" s="1">
        <v>168.55</v>
      </c>
      <c r="AF1151" s="1">
        <v>164.92</v>
      </c>
      <c r="AG1151" s="1">
        <v>166.3</v>
      </c>
      <c r="AR1151" s="1">
        <v>4337.13</v>
      </c>
      <c r="AW1151" s="1">
        <v>4114</v>
      </c>
      <c r="AX1151" s="1">
        <v>165.1</v>
      </c>
      <c r="BA1151" s="1">
        <v>169.29</v>
      </c>
      <c r="BB1151" s="1">
        <v>169.91</v>
      </c>
      <c r="BC1151" s="1">
        <v>168.13</v>
      </c>
      <c r="BD1151" s="1">
        <v>167.43</v>
      </c>
      <c r="BE1151" s="1">
        <v>168.02</v>
      </c>
      <c r="BF1151" s="1">
        <v>166.21</v>
      </c>
      <c r="BG1151" s="1">
        <v>169.05</v>
      </c>
      <c r="BH1151" s="1">
        <v>165.32</v>
      </c>
      <c r="BI1151" s="1">
        <v>162.55000000000001</v>
      </c>
      <c r="BJ1151" s="1">
        <v>170.92</v>
      </c>
      <c r="BL1151" s="1">
        <v>152.94999999999999</v>
      </c>
      <c r="BN1151" s="1">
        <v>155.9</v>
      </c>
    </row>
    <row r="1152" spans="1:66" x14ac:dyDescent="0.3">
      <c r="A1152" s="2"/>
      <c r="C1152" s="14" t="str">
        <f t="shared" si="18"/>
        <v>20219</v>
      </c>
      <c r="D1152" s="3">
        <v>44459</v>
      </c>
      <c r="E1152" s="21">
        <v>2356.09</v>
      </c>
      <c r="F1152" s="21">
        <v>2369.6</v>
      </c>
      <c r="G1152" s="21">
        <v>2415.6999999999998</v>
      </c>
      <c r="H1152" s="21">
        <v>2218.37</v>
      </c>
      <c r="I1152" s="21">
        <v>2283.31</v>
      </c>
      <c r="J1152" s="21">
        <v>2433.33</v>
      </c>
      <c r="K1152" s="21">
        <v>2136</v>
      </c>
      <c r="L1152" s="21"/>
      <c r="M1152" s="21">
        <v>2209.9899999999998</v>
      </c>
      <c r="N1152" s="21">
        <v>2143.31</v>
      </c>
      <c r="O1152" s="21">
        <v>2412.5</v>
      </c>
      <c r="P1152" s="21">
        <v>2171.58</v>
      </c>
      <c r="Q1152" s="21">
        <v>7493.26</v>
      </c>
      <c r="R1152" s="20">
        <v>153.69999999999999</v>
      </c>
      <c r="S1152" s="20">
        <v>160.66</v>
      </c>
      <c r="T1152" s="21">
        <v>160.63999999999999</v>
      </c>
      <c r="V1152" s="1">
        <v>156.66</v>
      </c>
      <c r="W1152" s="1">
        <v>160.51</v>
      </c>
      <c r="X1152" s="1">
        <v>159.06</v>
      </c>
      <c r="Y1152" s="1">
        <v>159.94999999999999</v>
      </c>
      <c r="Z1152" s="1">
        <v>160</v>
      </c>
      <c r="AA1152" s="1">
        <v>154.57</v>
      </c>
      <c r="AB1152" s="1">
        <v>159.15</v>
      </c>
      <c r="AE1152" s="1">
        <v>169.75</v>
      </c>
      <c r="AF1152" s="1">
        <v>165.32</v>
      </c>
      <c r="AG1152" s="1">
        <v>166.2</v>
      </c>
      <c r="AR1152" s="1">
        <v>4337.13</v>
      </c>
      <c r="AW1152" s="1">
        <v>4114</v>
      </c>
      <c r="AX1152" s="1">
        <v>166.89</v>
      </c>
      <c r="BA1152" s="1">
        <v>169.79</v>
      </c>
      <c r="BB1152" s="1">
        <v>170.35</v>
      </c>
      <c r="BC1152" s="1">
        <v>169.33</v>
      </c>
      <c r="BD1152" s="1">
        <v>168.81</v>
      </c>
      <c r="BE1152" s="1">
        <v>168.02</v>
      </c>
      <c r="BF1152" s="1">
        <v>166.21</v>
      </c>
      <c r="BG1152" s="1">
        <v>170.38</v>
      </c>
      <c r="BH1152" s="1">
        <v>166.87</v>
      </c>
      <c r="BI1152" s="1">
        <v>161.94999999999999</v>
      </c>
      <c r="BJ1152" s="1">
        <v>170.79</v>
      </c>
      <c r="BL1152" s="1">
        <v>153.15</v>
      </c>
      <c r="BN1152" s="1">
        <v>155.9</v>
      </c>
    </row>
    <row r="1153" spans="1:66" x14ac:dyDescent="0.3">
      <c r="A1153" s="2"/>
      <c r="C1153" s="14" t="str">
        <f t="shared" si="18"/>
        <v>20219</v>
      </c>
      <c r="D1153" s="3">
        <v>44456</v>
      </c>
      <c r="E1153" s="21">
        <v>2349.4899999999998</v>
      </c>
      <c r="F1153" s="21">
        <v>2369.6</v>
      </c>
      <c r="G1153" s="21">
        <v>2403.2399999999998</v>
      </c>
      <c r="H1153" s="21">
        <v>2210.11</v>
      </c>
      <c r="I1153" s="21">
        <v>2283.31</v>
      </c>
      <c r="J1153" s="21">
        <v>2433.33</v>
      </c>
      <c r="K1153" s="21">
        <v>2136</v>
      </c>
      <c r="L1153" s="21"/>
      <c r="M1153" s="21">
        <v>2218.17</v>
      </c>
      <c r="N1153" s="21">
        <v>2131.16</v>
      </c>
      <c r="O1153" s="21">
        <v>2350.42</v>
      </c>
      <c r="P1153" s="21">
        <v>2171.58</v>
      </c>
      <c r="Q1153" s="21">
        <v>7432.61</v>
      </c>
      <c r="R1153" s="20">
        <v>152.1</v>
      </c>
      <c r="S1153" s="20">
        <v>161.24</v>
      </c>
      <c r="T1153" s="21">
        <v>162.63999999999999</v>
      </c>
      <c r="V1153" s="1">
        <v>155.52000000000001</v>
      </c>
      <c r="W1153" s="1">
        <v>160.79</v>
      </c>
      <c r="X1153" s="1">
        <v>158.94999999999999</v>
      </c>
      <c r="Y1153" s="1">
        <v>159.94999999999999</v>
      </c>
      <c r="Z1153" s="1">
        <v>159.97999999999999</v>
      </c>
      <c r="AA1153" s="1">
        <v>154.69</v>
      </c>
      <c r="AB1153" s="1">
        <v>159.53</v>
      </c>
      <c r="AE1153" s="1">
        <v>168.46</v>
      </c>
      <c r="AF1153" s="1">
        <v>167.1</v>
      </c>
      <c r="AG1153" s="1">
        <v>166.32</v>
      </c>
      <c r="AK1153" s="1">
        <v>0</v>
      </c>
      <c r="AN1153" s="1">
        <v>3414.94</v>
      </c>
      <c r="AR1153" s="1">
        <v>4337.13</v>
      </c>
      <c r="AS1153" s="1">
        <v>3866.92</v>
      </c>
      <c r="AW1153" s="1">
        <v>4114</v>
      </c>
      <c r="AX1153" s="1">
        <v>165.7</v>
      </c>
      <c r="BA1153" s="1">
        <v>170.61</v>
      </c>
      <c r="BB1153" s="1">
        <v>171.89</v>
      </c>
      <c r="BC1153" s="1">
        <v>172.1</v>
      </c>
      <c r="BD1153" s="1">
        <v>169.02</v>
      </c>
      <c r="BE1153" s="1">
        <v>168.16</v>
      </c>
      <c r="BF1153" s="1">
        <v>169.78</v>
      </c>
      <c r="BG1153" s="1">
        <v>169.34</v>
      </c>
      <c r="BH1153" s="1">
        <v>166.87</v>
      </c>
      <c r="BI1153" s="1">
        <v>161.85</v>
      </c>
      <c r="BJ1153" s="1">
        <v>170.78</v>
      </c>
      <c r="BL1153" s="1">
        <v>156.69999999999999</v>
      </c>
      <c r="BN1153" s="1">
        <v>156.65</v>
      </c>
    </row>
    <row r="1154" spans="1:66" x14ac:dyDescent="0.3">
      <c r="A1154" s="2"/>
      <c r="C1154" s="14" t="str">
        <f t="shared" si="18"/>
        <v>20219</v>
      </c>
      <c r="D1154" s="3">
        <v>44455</v>
      </c>
      <c r="E1154" s="21">
        <v>2352.7600000000002</v>
      </c>
      <c r="F1154" s="21">
        <v>2369.6</v>
      </c>
      <c r="G1154" s="21">
        <v>2415.71</v>
      </c>
      <c r="H1154" s="21">
        <v>2204.58</v>
      </c>
      <c r="I1154" s="21">
        <v>2242.16</v>
      </c>
      <c r="J1154" s="21">
        <v>2363.6799999999998</v>
      </c>
      <c r="K1154" s="21">
        <v>2112.04</v>
      </c>
      <c r="L1154" s="21"/>
      <c r="M1154" s="21">
        <v>2242.71</v>
      </c>
      <c r="N1154" s="21">
        <v>2147.3200000000002</v>
      </c>
      <c r="O1154" s="21">
        <v>2405</v>
      </c>
      <c r="P1154" s="21">
        <v>2164.81</v>
      </c>
      <c r="Q1154" s="21">
        <v>7646.73</v>
      </c>
      <c r="R1154" s="20">
        <v>151.30000000000001</v>
      </c>
      <c r="S1154" s="20">
        <v>160.72999999999999</v>
      </c>
      <c r="T1154" s="21">
        <v>162.63999999999999</v>
      </c>
      <c r="V1154" s="1">
        <v>155.69999999999999</v>
      </c>
      <c r="W1154" s="1">
        <v>160.22</v>
      </c>
      <c r="X1154" s="1">
        <v>159.09</v>
      </c>
      <c r="Y1154" s="1">
        <v>159.94999999999999</v>
      </c>
      <c r="Z1154" s="1">
        <v>159.97999999999999</v>
      </c>
      <c r="AA1154" s="1">
        <v>154.33000000000001</v>
      </c>
      <c r="AB1154" s="1">
        <v>159.53</v>
      </c>
      <c r="AE1154" s="1">
        <v>169.53</v>
      </c>
      <c r="AF1154" s="1">
        <v>166.99</v>
      </c>
      <c r="AG1154" s="1">
        <v>166.69</v>
      </c>
      <c r="AK1154" s="1">
        <v>0</v>
      </c>
      <c r="AN1154" s="1">
        <v>3414.94</v>
      </c>
      <c r="AR1154" s="1">
        <v>4337.13</v>
      </c>
      <c r="AS1154" s="1">
        <v>3866.92</v>
      </c>
      <c r="AX1154" s="1">
        <v>164.78</v>
      </c>
      <c r="BA1154" s="1">
        <v>171.01</v>
      </c>
      <c r="BB1154" s="1">
        <v>172.64</v>
      </c>
      <c r="BC1154" s="1">
        <v>171.98</v>
      </c>
      <c r="BD1154" s="1">
        <v>169.84</v>
      </c>
      <c r="BE1154" s="1">
        <v>167.88</v>
      </c>
      <c r="BF1154" s="1">
        <v>169.58</v>
      </c>
      <c r="BG1154" s="1">
        <v>169.44</v>
      </c>
      <c r="BH1154" s="1">
        <v>164.86</v>
      </c>
      <c r="BI1154" s="1">
        <v>161.75</v>
      </c>
      <c r="BJ1154" s="1">
        <v>170.78</v>
      </c>
      <c r="BL1154" s="1">
        <v>156.15</v>
      </c>
      <c r="BN1154" s="1">
        <v>154.51</v>
      </c>
    </row>
    <row r="1155" spans="1:66" x14ac:dyDescent="0.3">
      <c r="A1155" s="2"/>
      <c r="C1155" s="14" t="str">
        <f t="shared" si="18"/>
        <v>20219</v>
      </c>
      <c r="D1155" s="3">
        <v>44454</v>
      </c>
      <c r="E1155" s="21">
        <v>2359.3000000000002</v>
      </c>
      <c r="F1155" s="21">
        <v>2369.6</v>
      </c>
      <c r="G1155" s="21">
        <v>2383.31</v>
      </c>
      <c r="H1155" s="21">
        <v>2204.58</v>
      </c>
      <c r="I1155" s="21">
        <v>2235.19</v>
      </c>
      <c r="J1155" s="21">
        <v>2363.6799999999998</v>
      </c>
      <c r="K1155" s="21">
        <v>2092.09</v>
      </c>
      <c r="L1155" s="21"/>
      <c r="M1155" s="21">
        <v>2242.71</v>
      </c>
      <c r="N1155" s="21">
        <v>2157.6999999999998</v>
      </c>
      <c r="O1155" s="21">
        <v>2321.52</v>
      </c>
      <c r="P1155" s="21">
        <v>2125.02</v>
      </c>
      <c r="Q1155" s="21">
        <v>7626.81</v>
      </c>
      <c r="R1155" s="20">
        <v>151.30000000000001</v>
      </c>
      <c r="S1155" s="20">
        <v>158.62</v>
      </c>
      <c r="T1155" s="21">
        <v>161.26</v>
      </c>
      <c r="V1155" s="1">
        <v>155.22999999999999</v>
      </c>
      <c r="W1155" s="1">
        <v>159.22</v>
      </c>
      <c r="X1155" s="1">
        <v>158.28</v>
      </c>
      <c r="Y1155" s="1">
        <v>159.47999999999999</v>
      </c>
      <c r="Z1155" s="1">
        <v>159.32</v>
      </c>
      <c r="AA1155" s="1">
        <v>154.28</v>
      </c>
      <c r="AB1155" s="1">
        <v>158.78</v>
      </c>
      <c r="AE1155" s="1">
        <v>169.07</v>
      </c>
      <c r="AF1155" s="1">
        <v>167.57</v>
      </c>
      <c r="AG1155" s="1">
        <v>166.55</v>
      </c>
      <c r="AK1155" s="1">
        <v>0</v>
      </c>
      <c r="AN1155" s="1">
        <v>3414.94</v>
      </c>
      <c r="AS1155" s="1">
        <v>3866.92</v>
      </c>
      <c r="AX1155" s="1">
        <v>165.25</v>
      </c>
      <c r="BA1155" s="1">
        <v>165.91</v>
      </c>
      <c r="BB1155" s="1">
        <v>171.8</v>
      </c>
      <c r="BC1155" s="1">
        <v>170.26</v>
      </c>
      <c r="BD1155" s="1">
        <v>170.25</v>
      </c>
      <c r="BE1155" s="1">
        <v>167.88</v>
      </c>
      <c r="BF1155" s="1">
        <v>167.77</v>
      </c>
      <c r="BG1155" s="1">
        <v>168.66</v>
      </c>
      <c r="BH1155" s="1">
        <v>164.86</v>
      </c>
      <c r="BI1155" s="1">
        <v>160.05000000000001</v>
      </c>
      <c r="BJ1155" s="1">
        <v>170.97</v>
      </c>
      <c r="BL1155" s="1">
        <v>155.75</v>
      </c>
      <c r="BN1155" s="1">
        <v>154.11000000000001</v>
      </c>
    </row>
    <row r="1156" spans="1:66" x14ac:dyDescent="0.3">
      <c r="A1156" s="2"/>
      <c r="C1156" s="14" t="str">
        <f t="shared" si="18"/>
        <v>20219</v>
      </c>
      <c r="D1156" s="3">
        <v>44453</v>
      </c>
      <c r="E1156" s="21">
        <v>2349.33</v>
      </c>
      <c r="F1156" s="21">
        <v>2369.6</v>
      </c>
      <c r="G1156" s="21">
        <v>2365.85</v>
      </c>
      <c r="H1156" s="21">
        <v>2218.52</v>
      </c>
      <c r="I1156" s="21">
        <v>2235.19</v>
      </c>
      <c r="J1156" s="21">
        <v>2362.86</v>
      </c>
      <c r="K1156" s="21">
        <v>2099.1</v>
      </c>
      <c r="L1156" s="21"/>
      <c r="M1156" s="21"/>
      <c r="N1156" s="21">
        <v>2124.94</v>
      </c>
      <c r="O1156" s="21">
        <v>2402.5</v>
      </c>
      <c r="P1156" s="21">
        <v>2125.02</v>
      </c>
      <c r="Q1156" s="21">
        <v>7416.01</v>
      </c>
      <c r="R1156" s="20">
        <v>149.9</v>
      </c>
      <c r="S1156" s="20">
        <v>158.87</v>
      </c>
      <c r="T1156" s="21">
        <v>160.19999999999999</v>
      </c>
      <c r="V1156" s="1">
        <v>155.44999999999999</v>
      </c>
      <c r="W1156" s="1">
        <v>158.81</v>
      </c>
      <c r="X1156" s="1">
        <v>157.11000000000001</v>
      </c>
      <c r="Y1156" s="1">
        <v>157.36000000000001</v>
      </c>
      <c r="Z1156" s="1">
        <v>157.32</v>
      </c>
      <c r="AA1156" s="1">
        <v>153.75</v>
      </c>
      <c r="AB1156" s="1">
        <v>157.4</v>
      </c>
      <c r="AE1156" s="1">
        <v>166.95</v>
      </c>
      <c r="AF1156" s="1">
        <v>166.13</v>
      </c>
      <c r="AG1156" s="1">
        <v>165.91</v>
      </c>
      <c r="AK1156" s="1">
        <v>0</v>
      </c>
      <c r="AN1156" s="1">
        <v>3414.94</v>
      </c>
      <c r="AS1156" s="1">
        <v>3866.92</v>
      </c>
      <c r="AX1156" s="1">
        <v>168.09</v>
      </c>
      <c r="BA1156" s="1">
        <v>169.12</v>
      </c>
      <c r="BB1156" s="1">
        <v>170.44</v>
      </c>
      <c r="BC1156" s="1">
        <v>169.56</v>
      </c>
      <c r="BD1156" s="1">
        <v>169.39</v>
      </c>
      <c r="BE1156" s="1">
        <v>166.21</v>
      </c>
      <c r="BF1156" s="1">
        <v>167.16</v>
      </c>
      <c r="BG1156" s="1">
        <v>167.37</v>
      </c>
      <c r="BI1156" s="1">
        <v>159.25</v>
      </c>
      <c r="BJ1156" s="1">
        <v>169.22</v>
      </c>
      <c r="BL1156" s="1">
        <v>153.21</v>
      </c>
      <c r="BN1156" s="1">
        <v>152.11000000000001</v>
      </c>
    </row>
    <row r="1157" spans="1:66" x14ac:dyDescent="0.3">
      <c r="A1157" s="2"/>
      <c r="C1157" s="14" t="str">
        <f t="shared" si="18"/>
        <v>20219</v>
      </c>
      <c r="D1157" s="3">
        <v>44452</v>
      </c>
      <c r="E1157" s="21">
        <v>2386.66</v>
      </c>
      <c r="F1157" s="21">
        <v>2384.5300000000002</v>
      </c>
      <c r="G1157" s="21">
        <v>2370.84</v>
      </c>
      <c r="H1157" s="21">
        <v>2213.73</v>
      </c>
      <c r="I1157" s="21">
        <v>2240.17</v>
      </c>
      <c r="J1157" s="21">
        <v>2430</v>
      </c>
      <c r="K1157" s="21">
        <v>2099.1</v>
      </c>
      <c r="L1157" s="21"/>
      <c r="M1157" s="21"/>
      <c r="N1157" s="21">
        <v>2140.7800000000002</v>
      </c>
      <c r="O1157" s="21">
        <v>2416.67</v>
      </c>
      <c r="P1157" s="21">
        <v>2125.02</v>
      </c>
      <c r="Q1157" s="21">
        <v>7454.5</v>
      </c>
      <c r="R1157" s="20">
        <v>149.9</v>
      </c>
      <c r="S1157" s="20">
        <v>158.12</v>
      </c>
      <c r="T1157" s="21">
        <v>158.65</v>
      </c>
      <c r="V1157" s="1">
        <v>154.94999999999999</v>
      </c>
      <c r="W1157" s="1">
        <v>158.61000000000001</v>
      </c>
      <c r="X1157" s="1">
        <v>156.99</v>
      </c>
      <c r="Y1157" s="1">
        <v>156.91999999999999</v>
      </c>
      <c r="Z1157" s="1">
        <v>156.97999999999999</v>
      </c>
      <c r="AA1157" s="1">
        <v>151.54</v>
      </c>
      <c r="AB1157" s="1">
        <v>157.4</v>
      </c>
      <c r="AE1157" s="1">
        <v>166.61</v>
      </c>
      <c r="AF1157" s="1">
        <v>162.28</v>
      </c>
      <c r="AG1157" s="1">
        <v>165.91</v>
      </c>
      <c r="AK1157" s="1">
        <v>0</v>
      </c>
      <c r="AN1157" s="1">
        <v>3414.94</v>
      </c>
      <c r="AS1157" s="1">
        <v>3866.92</v>
      </c>
      <c r="AX1157" s="1">
        <v>164.02</v>
      </c>
      <c r="BA1157" s="1">
        <v>168.86</v>
      </c>
      <c r="BB1157" s="1">
        <v>169.87</v>
      </c>
      <c r="BC1157" s="1">
        <v>167.89</v>
      </c>
      <c r="BD1157" s="1">
        <v>169.01</v>
      </c>
      <c r="BE1157" s="1">
        <v>165.71</v>
      </c>
      <c r="BF1157" s="1">
        <v>166.18</v>
      </c>
      <c r="BG1157" s="1">
        <v>167</v>
      </c>
      <c r="BI1157" s="1">
        <v>158.75</v>
      </c>
      <c r="BJ1157" s="1">
        <v>173.69</v>
      </c>
      <c r="BL1157" s="1">
        <v>152.46</v>
      </c>
      <c r="BN1157" s="1">
        <v>151.51</v>
      </c>
    </row>
    <row r="1158" spans="1:66" x14ac:dyDescent="0.3">
      <c r="A1158" s="2"/>
      <c r="C1158" s="14" t="str">
        <f t="shared" ref="C1158:C1221" si="19">YEAR(D1158)&amp;MONTH(D1158)</f>
        <v>20219</v>
      </c>
      <c r="D1158" s="3">
        <v>44449</v>
      </c>
      <c r="E1158" s="21">
        <v>2343.35</v>
      </c>
      <c r="F1158" s="21">
        <v>2379.56</v>
      </c>
      <c r="G1158" s="21">
        <v>2365.88</v>
      </c>
      <c r="H1158" s="21">
        <v>2257.14</v>
      </c>
      <c r="I1158" s="21">
        <v>2240.17</v>
      </c>
      <c r="J1158" s="21">
        <v>2404.12</v>
      </c>
      <c r="K1158" s="21">
        <v>2143.5500000000002</v>
      </c>
      <c r="L1158" s="21"/>
      <c r="M1158" s="21">
        <v>2204.34</v>
      </c>
      <c r="N1158" s="21">
        <v>2135.71</v>
      </c>
      <c r="O1158" s="21">
        <v>2412.5</v>
      </c>
      <c r="P1158" s="21">
        <v>2125.02</v>
      </c>
      <c r="Q1158" s="21">
        <v>7572.71</v>
      </c>
      <c r="R1158" s="20">
        <v>149.9</v>
      </c>
      <c r="S1158" s="20">
        <v>158.12</v>
      </c>
      <c r="T1158" s="21">
        <v>159.46</v>
      </c>
      <c r="V1158" s="1">
        <v>154.81</v>
      </c>
      <c r="W1158" s="1">
        <v>158.19999999999999</v>
      </c>
      <c r="X1158" s="1">
        <v>155.24</v>
      </c>
      <c r="Y1158" s="1">
        <v>155.94999999999999</v>
      </c>
      <c r="Z1158" s="1">
        <v>155.97999999999999</v>
      </c>
      <c r="AA1158" s="1">
        <v>150.35</v>
      </c>
      <c r="AB1158" s="1">
        <v>155.76</v>
      </c>
      <c r="AE1158" s="1">
        <v>166.85</v>
      </c>
      <c r="AF1158" s="1">
        <v>163.77000000000001</v>
      </c>
      <c r="AG1158" s="1">
        <v>162.69</v>
      </c>
      <c r="AT1158" s="1">
        <v>2912.74</v>
      </c>
      <c r="AX1158" s="1">
        <v>163.95</v>
      </c>
      <c r="BA1158" s="1">
        <v>168.57</v>
      </c>
      <c r="BB1158" s="1">
        <v>169.44</v>
      </c>
      <c r="BC1158" s="1">
        <v>166.57</v>
      </c>
      <c r="BD1158" s="1">
        <v>169.7</v>
      </c>
      <c r="BE1158" s="1">
        <v>166.63</v>
      </c>
      <c r="BF1158" s="1">
        <v>165.48</v>
      </c>
      <c r="BG1158" s="1">
        <v>167.16</v>
      </c>
      <c r="BI1158" s="1">
        <v>159.75</v>
      </c>
      <c r="BJ1158" s="1">
        <v>173.74</v>
      </c>
      <c r="BL1158" s="1">
        <v>152.83000000000001</v>
      </c>
      <c r="BN1158" s="1">
        <v>152.78</v>
      </c>
    </row>
    <row r="1159" spans="1:66" x14ac:dyDescent="0.3">
      <c r="A1159" s="2"/>
      <c r="C1159" s="14" t="str">
        <f t="shared" si="19"/>
        <v>20219</v>
      </c>
      <c r="D1159" s="3">
        <v>44448</v>
      </c>
      <c r="E1159" s="21">
        <v>2271.29</v>
      </c>
      <c r="F1159" s="21">
        <v>2348.0300000000002</v>
      </c>
      <c r="G1159" s="21">
        <v>2341.4</v>
      </c>
      <c r="H1159" s="21">
        <v>2257.14</v>
      </c>
      <c r="I1159" s="21">
        <v>2240.17</v>
      </c>
      <c r="J1159" s="21">
        <v>2388.12</v>
      </c>
      <c r="K1159" s="21">
        <v>2126.54</v>
      </c>
      <c r="L1159" s="21"/>
      <c r="M1159" s="21">
        <v>2204.34</v>
      </c>
      <c r="N1159" s="21">
        <v>2123.0300000000002</v>
      </c>
      <c r="O1159" s="21">
        <v>2412.5</v>
      </c>
      <c r="P1159" s="21">
        <v>2157.0700000000002</v>
      </c>
      <c r="Q1159" s="21">
        <v>7502.46</v>
      </c>
      <c r="R1159" s="20">
        <v>151.24</v>
      </c>
      <c r="S1159" s="20">
        <v>156.13</v>
      </c>
      <c r="T1159" s="21">
        <v>159.5</v>
      </c>
      <c r="V1159" s="1">
        <v>154.69999999999999</v>
      </c>
      <c r="W1159" s="1">
        <v>157.15</v>
      </c>
      <c r="X1159" s="1">
        <v>156.06</v>
      </c>
      <c r="Y1159" s="1">
        <v>156.65</v>
      </c>
      <c r="Z1159" s="1">
        <v>157.32</v>
      </c>
      <c r="AA1159" s="1">
        <v>151.68</v>
      </c>
      <c r="AB1159" s="1">
        <v>155.26</v>
      </c>
      <c r="AE1159" s="1">
        <v>166.43</v>
      </c>
      <c r="AF1159" s="1">
        <v>164.11</v>
      </c>
      <c r="AG1159" s="1">
        <v>162.55000000000001</v>
      </c>
      <c r="AT1159" s="1">
        <v>2912.74</v>
      </c>
      <c r="AU1159" s="1">
        <v>3856.87</v>
      </c>
      <c r="AX1159" s="1">
        <v>163.31</v>
      </c>
      <c r="BA1159" s="1">
        <v>167.81</v>
      </c>
      <c r="BB1159" s="1">
        <v>169.8</v>
      </c>
      <c r="BC1159" s="1">
        <v>168.37</v>
      </c>
      <c r="BD1159" s="1">
        <v>167.98</v>
      </c>
      <c r="BE1159" s="1">
        <v>162.41999999999999</v>
      </c>
      <c r="BF1159" s="1">
        <v>164.71</v>
      </c>
      <c r="BG1159" s="1">
        <v>166.16</v>
      </c>
      <c r="BI1159" s="1">
        <v>159.15</v>
      </c>
      <c r="BJ1159" s="1">
        <v>172.99</v>
      </c>
      <c r="BL1159" s="1">
        <v>153.6</v>
      </c>
      <c r="BN1159" s="1">
        <v>151.03</v>
      </c>
    </row>
    <row r="1160" spans="1:66" x14ac:dyDescent="0.3">
      <c r="A1160" s="2"/>
      <c r="C1160" s="14" t="str">
        <f t="shared" si="19"/>
        <v>20219</v>
      </c>
      <c r="D1160" s="3">
        <v>44447</v>
      </c>
      <c r="E1160" s="21">
        <v>2267.63</v>
      </c>
      <c r="F1160" s="21">
        <v>2362.36</v>
      </c>
      <c r="G1160" s="21">
        <v>2291.59</v>
      </c>
      <c r="H1160" s="21">
        <v>2246.61</v>
      </c>
      <c r="I1160" s="21">
        <v>2246.14</v>
      </c>
      <c r="J1160" s="21">
        <v>2375.56</v>
      </c>
      <c r="K1160" s="21">
        <v>2126.54</v>
      </c>
      <c r="L1160" s="21"/>
      <c r="M1160" s="21">
        <v>2212.34</v>
      </c>
      <c r="N1160" s="21">
        <v>2138.7399999999998</v>
      </c>
      <c r="O1160" s="21">
        <v>2406.67</v>
      </c>
      <c r="P1160" s="21">
        <v>2157.0700000000002</v>
      </c>
      <c r="Q1160" s="21">
        <v>7453.63</v>
      </c>
      <c r="R1160" s="20">
        <v>148.69999999999999</v>
      </c>
      <c r="S1160" s="20">
        <v>156.63</v>
      </c>
      <c r="T1160" s="21">
        <v>158.30000000000001</v>
      </c>
      <c r="V1160" s="1">
        <v>154.52000000000001</v>
      </c>
      <c r="W1160" s="1">
        <v>156.65</v>
      </c>
      <c r="X1160" s="1">
        <v>154.24</v>
      </c>
      <c r="Y1160" s="1">
        <v>155.03</v>
      </c>
      <c r="Z1160" s="1">
        <v>154.65</v>
      </c>
      <c r="AA1160" s="1">
        <v>149.96</v>
      </c>
      <c r="AB1160" s="1">
        <v>153.96</v>
      </c>
      <c r="AE1160" s="1">
        <v>165.22</v>
      </c>
      <c r="AF1160" s="1">
        <v>162.44999999999999</v>
      </c>
      <c r="AG1160" s="1">
        <v>162.91</v>
      </c>
      <c r="AT1160" s="1">
        <v>2912.74</v>
      </c>
      <c r="AU1160" s="1">
        <v>3856.87</v>
      </c>
      <c r="AX1160" s="1">
        <v>164.47</v>
      </c>
      <c r="BA1160" s="1">
        <v>168.81</v>
      </c>
      <c r="BB1160" s="1">
        <v>168.86</v>
      </c>
      <c r="BC1160" s="1">
        <v>166.44</v>
      </c>
      <c r="BD1160" s="1">
        <v>169.57</v>
      </c>
      <c r="BE1160" s="1">
        <v>165.49</v>
      </c>
      <c r="BF1160" s="1">
        <v>164.3</v>
      </c>
      <c r="BG1160" s="1">
        <v>165.82</v>
      </c>
      <c r="BI1160" s="1">
        <v>157.55000000000001</v>
      </c>
      <c r="BJ1160" s="1">
        <v>165.56</v>
      </c>
      <c r="BL1160" s="1">
        <v>152.16999999999999</v>
      </c>
      <c r="BN1160" s="1">
        <v>148.02000000000001</v>
      </c>
    </row>
    <row r="1161" spans="1:66" x14ac:dyDescent="0.3">
      <c r="A1161" s="2"/>
      <c r="C1161" s="14" t="str">
        <f t="shared" si="19"/>
        <v>20219</v>
      </c>
      <c r="D1161" s="3">
        <v>44445</v>
      </c>
      <c r="E1161" s="21">
        <v>2293.4499999999998</v>
      </c>
      <c r="F1161" s="21">
        <v>2368.77</v>
      </c>
      <c r="G1161" s="21">
        <v>2321.0300000000002</v>
      </c>
      <c r="H1161" s="21">
        <v>2259.64</v>
      </c>
      <c r="I1161" s="21">
        <v>2289.9499999999998</v>
      </c>
      <c r="J1161" s="21">
        <v>2396.67</v>
      </c>
      <c r="K1161" s="21">
        <v>2119.42</v>
      </c>
      <c r="L1161" s="21"/>
      <c r="M1161" s="21">
        <v>2205.0700000000002</v>
      </c>
      <c r="N1161" s="21">
        <v>2154.46</v>
      </c>
      <c r="O1161" s="21">
        <v>2413.33</v>
      </c>
      <c r="P1161" s="21">
        <v>2137.11</v>
      </c>
      <c r="Q1161" s="21">
        <v>7288.18</v>
      </c>
      <c r="R1161" s="20">
        <v>146.91</v>
      </c>
      <c r="S1161" s="20">
        <v>155.38</v>
      </c>
      <c r="T1161" s="21">
        <v>157.30000000000001</v>
      </c>
      <c r="V1161" s="1">
        <v>154.44999999999999</v>
      </c>
      <c r="W1161" s="1">
        <v>155.57</v>
      </c>
      <c r="X1161" s="1">
        <v>154.91</v>
      </c>
      <c r="Y1161" s="1">
        <v>154.94999999999999</v>
      </c>
      <c r="Z1161" s="1">
        <v>154.97999999999999</v>
      </c>
      <c r="AA1161" s="1">
        <v>147.13</v>
      </c>
      <c r="AB1161" s="1">
        <v>154.4</v>
      </c>
      <c r="AE1161" s="1">
        <v>163.68</v>
      </c>
      <c r="AF1161" s="1">
        <v>159.46</v>
      </c>
      <c r="AG1161" s="1">
        <v>162.24</v>
      </c>
      <c r="AP1161" s="1">
        <v>4579.88</v>
      </c>
      <c r="AU1161" s="1">
        <v>3859.89</v>
      </c>
      <c r="AW1161" s="1">
        <v>3262.91</v>
      </c>
      <c r="AX1161" s="1">
        <v>168.57</v>
      </c>
      <c r="BA1161" s="1">
        <v>163.76</v>
      </c>
      <c r="BB1161" s="1">
        <v>166.47</v>
      </c>
      <c r="BC1161" s="1">
        <v>166.95</v>
      </c>
      <c r="BD1161" s="1">
        <v>168.94</v>
      </c>
      <c r="BE1161" s="1">
        <v>164.07</v>
      </c>
      <c r="BF1161" s="1">
        <v>162.72999999999999</v>
      </c>
      <c r="BG1161" s="1">
        <v>163.97</v>
      </c>
      <c r="BH1161" s="1">
        <v>152.34</v>
      </c>
      <c r="BI1161" s="1">
        <v>157.55000000000001</v>
      </c>
      <c r="BJ1161" s="1">
        <v>165.03</v>
      </c>
      <c r="BL1161" s="1">
        <v>149.96</v>
      </c>
      <c r="BN1161" s="1">
        <v>147.91999999999999</v>
      </c>
    </row>
    <row r="1162" spans="1:66" x14ac:dyDescent="0.3">
      <c r="A1162" s="2"/>
      <c r="C1162" s="14" t="str">
        <f t="shared" si="19"/>
        <v>20219</v>
      </c>
      <c r="D1162" s="3">
        <v>44442</v>
      </c>
      <c r="E1162" s="21">
        <v>2299.44</v>
      </c>
      <c r="F1162" s="21">
        <v>2368.77</v>
      </c>
      <c r="G1162" s="21">
        <v>2321.0300000000002</v>
      </c>
      <c r="H1162" s="21">
        <v>2254.65</v>
      </c>
      <c r="I1162" s="21">
        <v>2304.88</v>
      </c>
      <c r="J1162" s="21">
        <v>2390</v>
      </c>
      <c r="K1162" s="21">
        <v>2119.42</v>
      </c>
      <c r="L1162" s="21">
        <v>2177.77</v>
      </c>
      <c r="M1162" s="21">
        <v>2183.27</v>
      </c>
      <c r="N1162" s="21">
        <v>2121.1999999999998</v>
      </c>
      <c r="O1162" s="21">
        <v>2405</v>
      </c>
      <c r="P1162" s="21">
        <v>2137.11</v>
      </c>
      <c r="Q1162" s="21">
        <v>7401.38</v>
      </c>
      <c r="R1162" s="20">
        <v>146.9</v>
      </c>
      <c r="S1162" s="20">
        <v>155.38</v>
      </c>
      <c r="T1162" s="21">
        <v>156.13</v>
      </c>
      <c r="V1162" s="1">
        <v>153.94999999999999</v>
      </c>
      <c r="W1162" s="1">
        <v>155.83000000000001</v>
      </c>
      <c r="X1162" s="1">
        <v>154.44999999999999</v>
      </c>
      <c r="Y1162" s="1">
        <v>154.36000000000001</v>
      </c>
      <c r="Z1162" s="1">
        <v>154.32</v>
      </c>
      <c r="AA1162" s="1">
        <v>148.41999999999999</v>
      </c>
      <c r="AB1162" s="1">
        <v>154.4</v>
      </c>
      <c r="AE1162" s="1">
        <v>163.66999999999999</v>
      </c>
      <c r="AF1162" s="1">
        <v>159.46</v>
      </c>
      <c r="AG1162" s="1">
        <v>162.22</v>
      </c>
      <c r="AP1162" s="1">
        <v>4579.88</v>
      </c>
      <c r="AS1162" s="1">
        <v>4240.42</v>
      </c>
      <c r="AU1162" s="1">
        <v>3881.98</v>
      </c>
      <c r="AW1162" s="1">
        <v>3262.91</v>
      </c>
      <c r="AX1162" s="1">
        <v>161.96</v>
      </c>
      <c r="BA1162" s="1">
        <v>164.41</v>
      </c>
      <c r="BB1162" s="1">
        <v>166.21</v>
      </c>
      <c r="BC1162" s="1">
        <v>166.81</v>
      </c>
      <c r="BD1162" s="1">
        <v>168.45</v>
      </c>
      <c r="BE1162" s="1">
        <v>164.07</v>
      </c>
      <c r="BF1162" s="1">
        <v>162.72999999999999</v>
      </c>
      <c r="BG1162" s="1">
        <v>163.95</v>
      </c>
      <c r="BH1162" s="1">
        <v>153.19999999999999</v>
      </c>
      <c r="BI1162" s="1">
        <v>157.55000000000001</v>
      </c>
      <c r="BJ1162" s="1">
        <v>165.03</v>
      </c>
      <c r="BL1162" s="1">
        <v>149.96</v>
      </c>
      <c r="BN1162" s="1">
        <v>149.91</v>
      </c>
    </row>
    <row r="1163" spans="1:66" x14ac:dyDescent="0.3">
      <c r="A1163" s="2"/>
      <c r="C1163" s="14" t="str">
        <f t="shared" si="19"/>
        <v>20219</v>
      </c>
      <c r="D1163" s="3">
        <v>44441</v>
      </c>
      <c r="E1163" s="21">
        <v>2258.2399999999998</v>
      </c>
      <c r="F1163" s="21">
        <v>2368.77</v>
      </c>
      <c r="G1163" s="21">
        <v>2323.52</v>
      </c>
      <c r="H1163" s="21">
        <v>2283.7399999999998</v>
      </c>
      <c r="I1163" s="21">
        <v>2251.37</v>
      </c>
      <c r="J1163" s="21">
        <v>2423.33</v>
      </c>
      <c r="K1163" s="21">
        <v>2109.44</v>
      </c>
      <c r="L1163" s="21"/>
      <c r="M1163" s="21">
        <v>2183.27</v>
      </c>
      <c r="N1163" s="21">
        <v>2026.84</v>
      </c>
      <c r="O1163" s="21">
        <v>2405</v>
      </c>
      <c r="P1163" s="21">
        <v>2123.13</v>
      </c>
      <c r="Q1163" s="21">
        <v>7469.78</v>
      </c>
      <c r="R1163" s="20">
        <v>146.5</v>
      </c>
      <c r="S1163" s="20">
        <v>155.38</v>
      </c>
      <c r="T1163" s="21">
        <v>153.79</v>
      </c>
      <c r="V1163" s="1">
        <v>153.69999999999999</v>
      </c>
      <c r="W1163" s="1">
        <v>155.62</v>
      </c>
      <c r="X1163" s="1">
        <v>154.44999999999999</v>
      </c>
      <c r="Y1163" s="1">
        <v>153.94999999999999</v>
      </c>
      <c r="Z1163" s="1">
        <v>153.99</v>
      </c>
      <c r="AA1163" s="1">
        <v>148.41999999999999</v>
      </c>
      <c r="AB1163" s="1">
        <v>154.51</v>
      </c>
      <c r="AE1163" s="1">
        <v>163.33000000000001</v>
      </c>
      <c r="AF1163" s="1">
        <v>155.63</v>
      </c>
      <c r="AG1163" s="1">
        <v>161.51</v>
      </c>
      <c r="AK1163" s="1">
        <v>0</v>
      </c>
      <c r="AP1163" s="1">
        <v>4579.88</v>
      </c>
      <c r="AS1163" s="1">
        <v>4221.24</v>
      </c>
      <c r="AU1163" s="1">
        <v>3886.17</v>
      </c>
      <c r="AW1163" s="1">
        <v>3262.91</v>
      </c>
      <c r="AX1163" s="1">
        <v>162.56</v>
      </c>
      <c r="BA1163" s="1">
        <v>164.01</v>
      </c>
      <c r="BB1163" s="1">
        <v>165.2</v>
      </c>
      <c r="BC1163" s="1">
        <v>164.4</v>
      </c>
      <c r="BD1163" s="1">
        <v>165.1</v>
      </c>
      <c r="BE1163" s="1">
        <v>162.93</v>
      </c>
      <c r="BF1163" s="1">
        <v>165.52</v>
      </c>
      <c r="BG1163" s="1">
        <v>163.19</v>
      </c>
      <c r="BH1163" s="1">
        <v>155.76</v>
      </c>
      <c r="BI1163" s="1">
        <v>157.55000000000001</v>
      </c>
      <c r="BJ1163" s="1">
        <v>165.73</v>
      </c>
      <c r="BL1163" s="1">
        <v>149.46</v>
      </c>
      <c r="BN1163" s="1">
        <v>147.52000000000001</v>
      </c>
    </row>
    <row r="1164" spans="1:66" x14ac:dyDescent="0.3">
      <c r="A1164" s="2"/>
      <c r="C1164" s="14" t="str">
        <f t="shared" si="19"/>
        <v>20219</v>
      </c>
      <c r="D1164" s="3">
        <v>44440</v>
      </c>
      <c r="E1164" s="21">
        <v>2277.9499999999998</v>
      </c>
      <c r="F1164" s="21">
        <v>2368.77</v>
      </c>
      <c r="G1164" s="21">
        <v>2323.52</v>
      </c>
      <c r="H1164" s="21">
        <v>2269.42</v>
      </c>
      <c r="I1164" s="21">
        <v>2251.37</v>
      </c>
      <c r="J1164" s="21">
        <v>2423.33</v>
      </c>
      <c r="K1164" s="21">
        <v>2157.42</v>
      </c>
      <c r="L1164" s="21"/>
      <c r="M1164" s="21">
        <v>2198.2399999999998</v>
      </c>
      <c r="N1164" s="21">
        <v>2053.77</v>
      </c>
      <c r="O1164" s="21">
        <v>2412.5</v>
      </c>
      <c r="P1164" s="21">
        <v>2149.08</v>
      </c>
      <c r="Q1164" s="21">
        <v>7461.49</v>
      </c>
      <c r="R1164" s="20">
        <v>146.1</v>
      </c>
      <c r="S1164" s="20">
        <v>153.51</v>
      </c>
      <c r="T1164" s="21">
        <v>153.18</v>
      </c>
      <c r="V1164" s="1">
        <v>153.81</v>
      </c>
      <c r="W1164" s="1">
        <v>154.62</v>
      </c>
      <c r="X1164" s="1">
        <v>155.07</v>
      </c>
      <c r="Y1164" s="1">
        <v>153.94999999999999</v>
      </c>
      <c r="Z1164" s="1">
        <v>153.99</v>
      </c>
      <c r="AA1164" s="1">
        <v>146.81</v>
      </c>
      <c r="AB1164" s="1">
        <v>155.62</v>
      </c>
      <c r="AE1164" s="1">
        <v>162.88</v>
      </c>
      <c r="AF1164" s="1">
        <v>154.94</v>
      </c>
      <c r="AG1164" s="1">
        <v>160.76</v>
      </c>
      <c r="AK1164" s="1">
        <v>0</v>
      </c>
      <c r="AP1164" s="1">
        <v>4579.88</v>
      </c>
      <c r="AS1164" s="1">
        <v>4221.24</v>
      </c>
      <c r="AU1164" s="1">
        <v>3886.17</v>
      </c>
      <c r="AW1164" s="1">
        <v>3262.91</v>
      </c>
      <c r="AX1164" s="1">
        <v>163.19</v>
      </c>
      <c r="BA1164" s="1">
        <v>162.83000000000001</v>
      </c>
      <c r="BB1164" s="1">
        <v>163.44999999999999</v>
      </c>
      <c r="BC1164" s="1">
        <v>163.13999999999999</v>
      </c>
      <c r="BD1164" s="1">
        <v>163.99</v>
      </c>
      <c r="BE1164" s="1">
        <v>161.63</v>
      </c>
      <c r="BF1164" s="1">
        <v>172.68</v>
      </c>
      <c r="BG1164" s="1">
        <v>163.02000000000001</v>
      </c>
      <c r="BH1164" s="1">
        <v>158.46</v>
      </c>
      <c r="BI1164" s="1">
        <v>157.55000000000001</v>
      </c>
      <c r="BJ1164" s="1">
        <v>167.08</v>
      </c>
      <c r="BL1164" s="1">
        <v>149.21</v>
      </c>
      <c r="BN1164" s="1">
        <v>147.32</v>
      </c>
    </row>
    <row r="1165" spans="1:66" x14ac:dyDescent="0.3">
      <c r="A1165" s="2"/>
      <c r="C1165" s="14" t="str">
        <f t="shared" si="19"/>
        <v>20218</v>
      </c>
      <c r="D1165" s="3">
        <v>44439</v>
      </c>
      <c r="E1165" s="21">
        <v>2220.0700000000002</v>
      </c>
      <c r="F1165" s="21">
        <v>2377.0700000000002</v>
      </c>
      <c r="G1165" s="21">
        <v>2333.4899999999998</v>
      </c>
      <c r="H1165" s="21">
        <v>2286.88</v>
      </c>
      <c r="I1165" s="21">
        <v>2256.35</v>
      </c>
      <c r="J1165" s="21">
        <v>2386.1799999999998</v>
      </c>
      <c r="K1165" s="21">
        <v>2174.0700000000002</v>
      </c>
      <c r="L1165" s="21"/>
      <c r="M1165" s="21">
        <v>2198.2399999999998</v>
      </c>
      <c r="N1165" s="21">
        <v>2070.5</v>
      </c>
      <c r="O1165" s="21">
        <v>2367.16</v>
      </c>
      <c r="P1165" s="21">
        <v>2169.06</v>
      </c>
      <c r="Q1165" s="21">
        <v>7497.82</v>
      </c>
      <c r="R1165" s="20">
        <v>149.91</v>
      </c>
      <c r="S1165" s="20">
        <v>155</v>
      </c>
      <c r="T1165" s="21">
        <v>155.5</v>
      </c>
      <c r="U1165" s="1">
        <v>162.69</v>
      </c>
      <c r="V1165" s="1">
        <v>155.63</v>
      </c>
      <c r="W1165" s="1">
        <v>155.41999999999999</v>
      </c>
      <c r="X1165" s="1">
        <v>156.32</v>
      </c>
      <c r="Y1165" s="1">
        <v>154.62</v>
      </c>
      <c r="Z1165" s="1">
        <v>155.32</v>
      </c>
      <c r="AA1165" s="1">
        <v>150.16999999999999</v>
      </c>
      <c r="AB1165" s="1">
        <v>156.72999999999999</v>
      </c>
      <c r="AE1165" s="1">
        <v>164.18</v>
      </c>
      <c r="AF1165" s="1">
        <v>158.74</v>
      </c>
      <c r="AG1165" s="1">
        <v>161.05000000000001</v>
      </c>
      <c r="AK1165" s="1">
        <v>0</v>
      </c>
      <c r="AS1165" s="1">
        <v>4221.24</v>
      </c>
      <c r="AU1165" s="1">
        <v>3886.17</v>
      </c>
      <c r="AX1165" s="1">
        <v>163.21</v>
      </c>
      <c r="BA1165" s="1">
        <v>166.04</v>
      </c>
      <c r="BB1165" s="1">
        <v>164.7</v>
      </c>
      <c r="BC1165" s="1">
        <v>163.69</v>
      </c>
      <c r="BD1165" s="1">
        <v>163.68</v>
      </c>
      <c r="BE1165" s="1">
        <v>164.21</v>
      </c>
      <c r="BF1165" s="1">
        <v>170.99</v>
      </c>
      <c r="BG1165" s="1">
        <v>164.26</v>
      </c>
      <c r="BH1165" s="1">
        <v>160.94999999999999</v>
      </c>
      <c r="BI1165" s="1">
        <v>157.75</v>
      </c>
      <c r="BJ1165" s="1">
        <v>166.52</v>
      </c>
      <c r="BL1165" s="1">
        <v>150.65</v>
      </c>
      <c r="BN1165" s="1">
        <v>148.72</v>
      </c>
    </row>
    <row r="1166" spans="1:66" x14ac:dyDescent="0.3">
      <c r="A1166" s="2"/>
      <c r="C1166" s="14" t="str">
        <f t="shared" si="19"/>
        <v>20218</v>
      </c>
      <c r="D1166" s="3">
        <v>44438</v>
      </c>
      <c r="E1166" s="21">
        <v>2295.3000000000002</v>
      </c>
      <c r="F1166" s="21">
        <v>2401.96</v>
      </c>
      <c r="G1166" s="21">
        <v>2383.34</v>
      </c>
      <c r="H1166" s="21">
        <v>2230.9899999999998</v>
      </c>
      <c r="I1166" s="21">
        <v>2320.92</v>
      </c>
      <c r="J1166" s="21">
        <v>2386.1799999999998</v>
      </c>
      <c r="K1166" s="21">
        <v>2192.37</v>
      </c>
      <c r="L1166" s="21"/>
      <c r="M1166" s="21"/>
      <c r="N1166" s="21">
        <v>2092.5100000000002</v>
      </c>
      <c r="O1166" s="21">
        <v>2406.67</v>
      </c>
      <c r="P1166" s="21">
        <v>2177.2399999999998</v>
      </c>
      <c r="Q1166" s="21">
        <v>7488.83</v>
      </c>
      <c r="R1166" s="20">
        <v>149.91</v>
      </c>
      <c r="S1166" s="20">
        <v>157.66</v>
      </c>
      <c r="T1166" s="21">
        <v>156.54</v>
      </c>
      <c r="U1166" s="1">
        <v>162.47</v>
      </c>
      <c r="V1166" s="1">
        <v>158.09</v>
      </c>
      <c r="W1166" s="1">
        <v>156.71</v>
      </c>
      <c r="X1166" s="1">
        <v>158.32</v>
      </c>
      <c r="Y1166" s="1">
        <v>155.47999999999999</v>
      </c>
      <c r="Z1166" s="1">
        <v>155.66</v>
      </c>
      <c r="AA1166" s="1">
        <v>150.87</v>
      </c>
      <c r="AB1166" s="1">
        <v>158.51</v>
      </c>
      <c r="AE1166" s="1">
        <v>165.7</v>
      </c>
      <c r="AF1166" s="1">
        <v>160.04</v>
      </c>
      <c r="AG1166" s="1">
        <v>162.54</v>
      </c>
      <c r="AK1166" s="1">
        <v>0</v>
      </c>
      <c r="AO1166" s="1">
        <v>7</v>
      </c>
      <c r="AS1166" s="1">
        <v>4221.24</v>
      </c>
      <c r="AT1166" s="1">
        <v>3878.5</v>
      </c>
      <c r="AU1166" s="1">
        <v>3937.22</v>
      </c>
      <c r="AX1166" s="1">
        <v>165.67</v>
      </c>
      <c r="BA1166" s="1">
        <v>166.04</v>
      </c>
      <c r="BB1166" s="1">
        <v>166.35</v>
      </c>
      <c r="BC1166" s="1">
        <v>164.94</v>
      </c>
      <c r="BD1166" s="1">
        <v>165.67</v>
      </c>
      <c r="BE1166" s="1">
        <v>164.21</v>
      </c>
      <c r="BF1166" s="1">
        <v>170.99</v>
      </c>
      <c r="BG1166" s="1">
        <v>165.77</v>
      </c>
      <c r="BI1166" s="1">
        <v>158.55000000000001</v>
      </c>
      <c r="BJ1166" s="1">
        <v>167.51</v>
      </c>
      <c r="BL1166" s="1">
        <v>150.85</v>
      </c>
      <c r="BN1166" s="1">
        <v>150.12</v>
      </c>
    </row>
    <row r="1167" spans="1:66" x14ac:dyDescent="0.3">
      <c r="A1167" s="2"/>
      <c r="C1167" s="14" t="str">
        <f t="shared" si="19"/>
        <v>20218</v>
      </c>
      <c r="D1167" s="3">
        <v>44435</v>
      </c>
      <c r="E1167" s="21">
        <v>2316.1799999999998</v>
      </c>
      <c r="F1167" s="21">
        <v>2398.56</v>
      </c>
      <c r="G1167" s="21">
        <v>2385.81</v>
      </c>
      <c r="H1167" s="21">
        <v>2108.06</v>
      </c>
      <c r="I1167" s="21">
        <v>2318.16</v>
      </c>
      <c r="J1167" s="21">
        <v>2423.33</v>
      </c>
      <c r="K1167" s="21">
        <v>2202.35</v>
      </c>
      <c r="L1167" s="21"/>
      <c r="M1167" s="21"/>
      <c r="N1167" s="21">
        <v>2085.34</v>
      </c>
      <c r="O1167" s="21">
        <v>2362.02</v>
      </c>
      <c r="P1167" s="21">
        <v>2195.16</v>
      </c>
      <c r="Q1167" s="21">
        <v>7503.36</v>
      </c>
      <c r="R1167" s="20">
        <v>151.03</v>
      </c>
      <c r="S1167" s="20">
        <v>156.85</v>
      </c>
      <c r="T1167" s="21">
        <v>157.78</v>
      </c>
      <c r="U1167" s="1">
        <v>161.80000000000001</v>
      </c>
      <c r="V1167" s="1">
        <v>158.28</v>
      </c>
      <c r="W1167" s="1">
        <v>157.91999999999999</v>
      </c>
      <c r="X1167" s="1">
        <v>157.91999999999999</v>
      </c>
      <c r="Y1167" s="1">
        <v>155.75</v>
      </c>
      <c r="Z1167" s="1">
        <v>155.97999999999999</v>
      </c>
      <c r="AA1167" s="1">
        <v>153.47</v>
      </c>
      <c r="AB1167" s="1">
        <v>157.51</v>
      </c>
      <c r="AE1167" s="1">
        <v>167.48</v>
      </c>
      <c r="AF1167" s="1">
        <v>158.79</v>
      </c>
      <c r="AG1167" s="1">
        <v>165.68</v>
      </c>
      <c r="AK1167" s="1">
        <v>0</v>
      </c>
      <c r="AO1167" s="1">
        <v>7</v>
      </c>
      <c r="AS1167" s="1">
        <v>4118.01</v>
      </c>
      <c r="AT1167" s="1">
        <v>3878.5</v>
      </c>
      <c r="AX1167" s="1">
        <v>166.76</v>
      </c>
      <c r="BA1167" s="1">
        <v>168.29</v>
      </c>
      <c r="BB1167" s="1">
        <v>167.29</v>
      </c>
      <c r="BC1167" s="1">
        <v>165.32</v>
      </c>
      <c r="BD1167" s="1">
        <v>166.48</v>
      </c>
      <c r="BE1167" s="1">
        <v>165.76</v>
      </c>
      <c r="BF1167" s="1">
        <v>170.24</v>
      </c>
      <c r="BG1167" s="1">
        <v>167.92</v>
      </c>
      <c r="BI1167" s="1">
        <v>160.15</v>
      </c>
      <c r="BJ1167" s="1">
        <v>169.01</v>
      </c>
      <c r="BL1167" s="1">
        <v>151.46</v>
      </c>
      <c r="BN1167" s="1">
        <v>150.71</v>
      </c>
    </row>
    <row r="1168" spans="1:66" x14ac:dyDescent="0.3">
      <c r="A1168" s="2"/>
      <c r="C1168" s="14" t="str">
        <f t="shared" si="19"/>
        <v>20218</v>
      </c>
      <c r="D1168" s="3">
        <v>44434</v>
      </c>
      <c r="E1168" s="21">
        <v>2294.5700000000002</v>
      </c>
      <c r="F1168" s="21">
        <v>2401.96</v>
      </c>
      <c r="G1168" s="21">
        <v>2410.73</v>
      </c>
      <c r="H1168" s="21">
        <v>2106.7800000000002</v>
      </c>
      <c r="I1168" s="21">
        <v>2273.77</v>
      </c>
      <c r="J1168" s="21">
        <v>2360.14</v>
      </c>
      <c r="K1168" s="21">
        <v>2209</v>
      </c>
      <c r="L1168" s="21"/>
      <c r="M1168" s="21"/>
      <c r="N1168" s="21">
        <v>2095.8200000000002</v>
      </c>
      <c r="O1168" s="21">
        <v>2406</v>
      </c>
      <c r="P1168" s="21">
        <v>2205.14</v>
      </c>
      <c r="Q1168" s="21">
        <v>7809.74</v>
      </c>
      <c r="R1168" s="20">
        <v>151.30000000000001</v>
      </c>
      <c r="S1168" s="20">
        <v>161.02000000000001</v>
      </c>
      <c r="T1168" s="21">
        <v>160.21</v>
      </c>
      <c r="U1168" s="1">
        <v>161.54</v>
      </c>
      <c r="V1168" s="1">
        <v>158.94999999999999</v>
      </c>
      <c r="W1168" s="1">
        <v>161.16</v>
      </c>
      <c r="X1168" s="1">
        <v>158.44999999999999</v>
      </c>
      <c r="Y1168" s="1">
        <v>156.94999999999999</v>
      </c>
      <c r="Z1168" s="1">
        <v>156.97999999999999</v>
      </c>
      <c r="AA1168" s="1">
        <v>152.99</v>
      </c>
      <c r="AB1168" s="1">
        <v>158.84</v>
      </c>
      <c r="AE1168" s="1">
        <v>167.79</v>
      </c>
      <c r="AF1168" s="1">
        <v>161.75</v>
      </c>
      <c r="AG1168" s="1">
        <v>166.29</v>
      </c>
      <c r="AK1168" s="1">
        <v>0</v>
      </c>
      <c r="AO1168" s="1">
        <v>7</v>
      </c>
      <c r="AS1168" s="1">
        <v>4168.2299999999996</v>
      </c>
      <c r="AT1168" s="1">
        <v>3731.57</v>
      </c>
      <c r="AX1168" s="1">
        <v>169.74</v>
      </c>
      <c r="BA1168" s="1">
        <v>171.77</v>
      </c>
      <c r="BB1168" s="1">
        <v>169.67</v>
      </c>
      <c r="BC1168" s="1">
        <v>166.79</v>
      </c>
      <c r="BD1168" s="1">
        <v>168.76</v>
      </c>
      <c r="BE1168" s="1">
        <v>168.74</v>
      </c>
      <c r="BF1168" s="1">
        <v>174.23</v>
      </c>
      <c r="BG1168" s="1">
        <v>168.44</v>
      </c>
      <c r="BI1168" s="1">
        <v>160.15</v>
      </c>
      <c r="BJ1168" s="1">
        <v>169.01</v>
      </c>
      <c r="BL1168" s="1">
        <v>152.35</v>
      </c>
      <c r="BN1168" s="1">
        <v>152.16</v>
      </c>
    </row>
    <row r="1169" spans="1:66" x14ac:dyDescent="0.3">
      <c r="A1169" s="2"/>
      <c r="C1169" s="14" t="str">
        <f t="shared" si="19"/>
        <v>20218</v>
      </c>
      <c r="D1169" s="3">
        <v>44433</v>
      </c>
      <c r="E1169" s="21">
        <v>2294.5700000000002</v>
      </c>
      <c r="F1169" s="21">
        <v>2401.96</v>
      </c>
      <c r="G1169" s="21">
        <v>2415.71</v>
      </c>
      <c r="H1169" s="21">
        <v>2110.9</v>
      </c>
      <c r="I1169" s="21">
        <v>2273.77</v>
      </c>
      <c r="J1169" s="21">
        <v>2360.0500000000002</v>
      </c>
      <c r="K1169" s="21">
        <v>2209</v>
      </c>
      <c r="L1169" s="21"/>
      <c r="M1169" s="21">
        <v>2222.11</v>
      </c>
      <c r="N1169" s="21">
        <v>2095</v>
      </c>
      <c r="O1169" s="21">
        <v>2399.9499999999998</v>
      </c>
      <c r="P1169" s="21">
        <v>2205.14</v>
      </c>
      <c r="Q1169" s="21">
        <v>7773.03</v>
      </c>
      <c r="R1169" s="20">
        <v>151.30000000000001</v>
      </c>
      <c r="S1169" s="20">
        <v>161.22</v>
      </c>
      <c r="T1169" s="21">
        <v>160.21</v>
      </c>
      <c r="U1169" s="1">
        <v>160.88</v>
      </c>
      <c r="V1169" s="1">
        <v>158.94999999999999</v>
      </c>
      <c r="W1169" s="1">
        <v>161.88999999999999</v>
      </c>
      <c r="X1169" s="1">
        <v>159.37</v>
      </c>
      <c r="Y1169" s="1">
        <v>156.97999999999999</v>
      </c>
      <c r="Z1169" s="1">
        <v>156.97999999999999</v>
      </c>
      <c r="AA1169" s="1">
        <v>153.13</v>
      </c>
      <c r="AB1169" s="1">
        <v>159.78</v>
      </c>
      <c r="AE1169" s="1">
        <v>166.79</v>
      </c>
      <c r="AF1169" s="1">
        <v>162.79</v>
      </c>
      <c r="AG1169" s="1">
        <v>168.58</v>
      </c>
      <c r="AK1169" s="1">
        <v>0</v>
      </c>
      <c r="AO1169" s="1">
        <v>7</v>
      </c>
      <c r="AS1169" s="1">
        <v>4168.2299999999996</v>
      </c>
      <c r="AT1169" s="1">
        <v>3731.57</v>
      </c>
      <c r="AX1169" s="1">
        <v>169.62</v>
      </c>
      <c r="BA1169" s="1">
        <v>172.27</v>
      </c>
      <c r="BB1169" s="1">
        <v>169.95</v>
      </c>
      <c r="BC1169" s="1">
        <v>166.95</v>
      </c>
      <c r="BD1169" s="1">
        <v>168.88</v>
      </c>
      <c r="BE1169" s="1">
        <v>168.63</v>
      </c>
      <c r="BF1169" s="1">
        <v>174.99</v>
      </c>
      <c r="BG1169" s="1">
        <v>167.55</v>
      </c>
      <c r="BI1169" s="1">
        <v>160.35</v>
      </c>
      <c r="BJ1169" s="1">
        <v>169.01</v>
      </c>
      <c r="BL1169" s="1">
        <v>152.94999999999999</v>
      </c>
      <c r="BN1169" s="1">
        <v>152.11000000000001</v>
      </c>
    </row>
    <row r="1170" spans="1:66" x14ac:dyDescent="0.3">
      <c r="A1170" s="2"/>
      <c r="C1170" s="14" t="str">
        <f t="shared" si="19"/>
        <v>20218</v>
      </c>
      <c r="D1170" s="3">
        <v>44432</v>
      </c>
      <c r="E1170" s="21">
        <v>2301.2199999999998</v>
      </c>
      <c r="F1170" s="21">
        <v>2414.4</v>
      </c>
      <c r="G1170" s="21">
        <v>2415.71</v>
      </c>
      <c r="H1170" s="21">
        <v>2146.36</v>
      </c>
      <c r="I1170" s="21">
        <v>2278.75</v>
      </c>
      <c r="J1170" s="21">
        <v>2409.88</v>
      </c>
      <c r="K1170" s="21">
        <v>2225.63</v>
      </c>
      <c r="L1170" s="21"/>
      <c r="M1170" s="21">
        <v>2234.38</v>
      </c>
      <c r="N1170" s="21">
        <v>2140.4699999999998</v>
      </c>
      <c r="O1170" s="21">
        <v>2341.38</v>
      </c>
      <c r="P1170" s="21">
        <v>2226.71</v>
      </c>
      <c r="Q1170" s="21">
        <v>7685</v>
      </c>
      <c r="R1170" s="20">
        <v>151.30000000000001</v>
      </c>
      <c r="S1170" s="20">
        <v>160.63</v>
      </c>
      <c r="T1170" s="21">
        <v>158.91999999999999</v>
      </c>
      <c r="V1170" s="1">
        <v>158.94999999999999</v>
      </c>
      <c r="W1170" s="1">
        <v>162.38999999999999</v>
      </c>
      <c r="X1170" s="1">
        <v>159.37</v>
      </c>
      <c r="Y1170" s="1">
        <v>157.94999999999999</v>
      </c>
      <c r="Z1170" s="1">
        <v>157.97999999999999</v>
      </c>
      <c r="AA1170" s="1">
        <v>153.62</v>
      </c>
      <c r="AB1170" s="1">
        <v>159.51</v>
      </c>
      <c r="AE1170" s="1">
        <v>167.03</v>
      </c>
      <c r="AF1170" s="1">
        <v>162.74</v>
      </c>
      <c r="AG1170" s="1">
        <v>169.53</v>
      </c>
      <c r="AK1170" s="1">
        <v>0</v>
      </c>
      <c r="AO1170" s="1">
        <v>7</v>
      </c>
      <c r="AQ1170" s="1">
        <v>3615.82</v>
      </c>
      <c r="AS1170" s="1">
        <v>4168.2299999999996</v>
      </c>
      <c r="AT1170" s="1">
        <v>3731.57</v>
      </c>
      <c r="AX1170" s="1">
        <v>171.05</v>
      </c>
      <c r="BA1170" s="1">
        <v>172.97</v>
      </c>
      <c r="BB1170" s="1">
        <v>170.12</v>
      </c>
      <c r="BC1170" s="1">
        <v>168.19</v>
      </c>
      <c r="BD1170" s="1">
        <v>168.36</v>
      </c>
      <c r="BE1170" s="1">
        <v>166.66</v>
      </c>
      <c r="BF1170" s="1">
        <v>173.31</v>
      </c>
      <c r="BG1170" s="1">
        <v>167.76</v>
      </c>
      <c r="BI1170" s="1">
        <v>160.35</v>
      </c>
      <c r="BJ1170" s="1">
        <v>169.01</v>
      </c>
      <c r="BL1170" s="1">
        <v>154.35</v>
      </c>
      <c r="BN1170" s="1">
        <v>154.12</v>
      </c>
    </row>
    <row r="1171" spans="1:66" x14ac:dyDescent="0.3">
      <c r="A1171" s="2"/>
      <c r="C1171" s="14" t="str">
        <f t="shared" si="19"/>
        <v>20218</v>
      </c>
      <c r="D1171" s="3">
        <v>44431</v>
      </c>
      <c r="E1171" s="21">
        <v>2331.1799999999998</v>
      </c>
      <c r="F1171" s="21">
        <v>2414.4</v>
      </c>
      <c r="G1171" s="21">
        <v>2428.19</v>
      </c>
      <c r="H1171" s="21">
        <v>2177.2800000000002</v>
      </c>
      <c r="I1171" s="21">
        <v>2278.75</v>
      </c>
      <c r="J1171" s="21">
        <v>2409.88</v>
      </c>
      <c r="K1171" s="21">
        <v>2225.63</v>
      </c>
      <c r="L1171" s="21"/>
      <c r="M1171" s="21">
        <v>2271.92</v>
      </c>
      <c r="N1171" s="21">
        <v>2141.08</v>
      </c>
      <c r="O1171" s="21">
        <v>2338.27</v>
      </c>
      <c r="P1171" s="21">
        <v>2216.96</v>
      </c>
      <c r="Q1171" s="21">
        <v>7606.26</v>
      </c>
      <c r="R1171" s="20">
        <v>150.9</v>
      </c>
      <c r="S1171" s="20">
        <v>159.72999999999999</v>
      </c>
      <c r="T1171" s="21">
        <v>160.13</v>
      </c>
      <c r="V1171" s="1">
        <v>159.22999999999999</v>
      </c>
      <c r="W1171" s="1">
        <v>162.01</v>
      </c>
      <c r="X1171" s="1">
        <v>159.37</v>
      </c>
      <c r="Y1171" s="1">
        <v>157.5</v>
      </c>
      <c r="Z1171" s="1">
        <v>157.65</v>
      </c>
      <c r="AA1171" s="1">
        <v>152.72</v>
      </c>
      <c r="AB1171" s="1">
        <v>159.51</v>
      </c>
      <c r="AE1171" s="1">
        <v>167.28</v>
      </c>
      <c r="AF1171" s="1">
        <v>165.03</v>
      </c>
      <c r="AG1171" s="1">
        <v>168.39</v>
      </c>
      <c r="AK1171" s="1">
        <v>0</v>
      </c>
      <c r="AQ1171" s="1">
        <v>3615.82</v>
      </c>
      <c r="AS1171" s="1">
        <v>4168.2299999999996</v>
      </c>
      <c r="AT1171" s="1">
        <v>3726.3</v>
      </c>
      <c r="AX1171" s="1">
        <v>171.63</v>
      </c>
      <c r="BA1171" s="1">
        <v>173.36</v>
      </c>
      <c r="BB1171" s="1">
        <v>170.72</v>
      </c>
      <c r="BC1171" s="1">
        <v>166.78</v>
      </c>
      <c r="BD1171" s="1">
        <v>169.83</v>
      </c>
      <c r="BE1171" s="1">
        <v>168.59</v>
      </c>
      <c r="BF1171" s="1">
        <v>174.13</v>
      </c>
      <c r="BG1171" s="1">
        <v>167.47</v>
      </c>
      <c r="BI1171" s="1">
        <v>161.44999999999999</v>
      </c>
      <c r="BJ1171" s="1">
        <v>170.76</v>
      </c>
      <c r="BL1171" s="1">
        <v>154.05000000000001</v>
      </c>
      <c r="BN1171" s="1">
        <v>153.9</v>
      </c>
    </row>
    <row r="1172" spans="1:66" x14ac:dyDescent="0.3">
      <c r="A1172" s="2"/>
      <c r="C1172" s="14" t="str">
        <f t="shared" si="19"/>
        <v>20218</v>
      </c>
      <c r="D1172" s="3">
        <v>44428</v>
      </c>
      <c r="E1172" s="21">
        <v>2351.13</v>
      </c>
      <c r="F1172" s="21">
        <v>2414.4</v>
      </c>
      <c r="G1172" s="21">
        <v>2445.61</v>
      </c>
      <c r="H1172" s="21">
        <v>2249.46</v>
      </c>
      <c r="I1172" s="21">
        <v>2251.37</v>
      </c>
      <c r="J1172" s="21">
        <v>2409.88</v>
      </c>
      <c r="K1172" s="21">
        <v>2232.2800000000002</v>
      </c>
      <c r="L1172" s="21"/>
      <c r="M1172" s="21">
        <v>2303.2199999999998</v>
      </c>
      <c r="N1172" s="21">
        <v>2149.79</v>
      </c>
      <c r="O1172" s="21">
        <v>2347.41</v>
      </c>
      <c r="P1172" s="21">
        <v>2224.94</v>
      </c>
      <c r="Q1172" s="21">
        <v>7671.01</v>
      </c>
      <c r="R1172" s="20">
        <v>150.21</v>
      </c>
      <c r="S1172" s="20">
        <v>162.68</v>
      </c>
      <c r="T1172" s="21">
        <v>161.72</v>
      </c>
      <c r="V1172" s="1">
        <v>159.22999999999999</v>
      </c>
      <c r="W1172" s="1">
        <v>163.24</v>
      </c>
      <c r="X1172" s="1">
        <v>160.57</v>
      </c>
      <c r="Y1172" s="1">
        <v>159.74</v>
      </c>
      <c r="Z1172" s="1">
        <v>159.65</v>
      </c>
      <c r="AA1172" s="1">
        <v>153.24</v>
      </c>
      <c r="AB1172" s="1">
        <v>160.84</v>
      </c>
      <c r="AE1172" s="1">
        <v>169.19</v>
      </c>
      <c r="AF1172" s="1">
        <v>164.93</v>
      </c>
      <c r="AG1172" s="1">
        <v>170.76</v>
      </c>
      <c r="AQ1172" s="1">
        <v>3615.82</v>
      </c>
      <c r="AT1172" s="1">
        <v>3726.3</v>
      </c>
      <c r="AW1172" s="1">
        <v>3391.68</v>
      </c>
      <c r="AX1172" s="1">
        <v>171.62</v>
      </c>
      <c r="BA1172" s="1">
        <v>176.09</v>
      </c>
      <c r="BB1172" s="1">
        <v>172.51</v>
      </c>
      <c r="BC1172" s="1">
        <v>169.99</v>
      </c>
      <c r="BD1172" s="1">
        <v>172.16</v>
      </c>
      <c r="BE1172" s="1">
        <v>168.58</v>
      </c>
      <c r="BF1172" s="1">
        <v>175.05</v>
      </c>
      <c r="BG1172" s="1">
        <v>169.02</v>
      </c>
      <c r="BI1172" s="1">
        <v>162.15</v>
      </c>
      <c r="BJ1172" s="1">
        <v>170.82</v>
      </c>
      <c r="BL1172" s="1">
        <v>155.65</v>
      </c>
      <c r="BN1172" s="1">
        <v>154.43</v>
      </c>
    </row>
    <row r="1173" spans="1:66" x14ac:dyDescent="0.3">
      <c r="A1173" s="2"/>
      <c r="C1173" s="14" t="str">
        <f t="shared" si="19"/>
        <v>20218</v>
      </c>
      <c r="D1173" s="3">
        <v>44427</v>
      </c>
      <c r="E1173" s="21">
        <v>2343.8000000000002</v>
      </c>
      <c r="F1173" s="21">
        <v>2414.4</v>
      </c>
      <c r="G1173" s="21">
        <v>2450.6</v>
      </c>
      <c r="H1173" s="21">
        <v>2268.19</v>
      </c>
      <c r="I1173" s="21">
        <v>2251.37</v>
      </c>
      <c r="J1173" s="21">
        <v>2318.9899999999998</v>
      </c>
      <c r="K1173" s="21">
        <v>2238.9299999999998</v>
      </c>
      <c r="L1173" s="21"/>
      <c r="M1173" s="21">
        <v>2273.16</v>
      </c>
      <c r="N1173" s="21">
        <v>2133.27</v>
      </c>
      <c r="O1173" s="21">
        <v>2403.9299999999998</v>
      </c>
      <c r="P1173" s="21">
        <v>2232.92</v>
      </c>
      <c r="Q1173" s="21">
        <v>7686.84</v>
      </c>
      <c r="R1173" s="20">
        <v>152.96</v>
      </c>
      <c r="S1173" s="20">
        <v>163.87</v>
      </c>
      <c r="T1173" s="21">
        <v>161.38999999999999</v>
      </c>
      <c r="V1173" s="1">
        <v>159.52000000000001</v>
      </c>
      <c r="W1173" s="1">
        <v>163.49</v>
      </c>
      <c r="X1173" s="1">
        <v>160.5</v>
      </c>
      <c r="Y1173" s="1">
        <v>159.94999999999999</v>
      </c>
      <c r="Z1173" s="1">
        <v>159.97999999999999</v>
      </c>
      <c r="AA1173" s="1">
        <v>154.82</v>
      </c>
      <c r="AB1173" s="1">
        <v>160.34</v>
      </c>
      <c r="AE1173" s="1">
        <v>168.94</v>
      </c>
      <c r="AF1173" s="1">
        <v>164.24</v>
      </c>
      <c r="AG1173" s="1">
        <v>169.19</v>
      </c>
      <c r="AO1173" s="1">
        <v>7</v>
      </c>
      <c r="AQ1173" s="1">
        <v>3615.82</v>
      </c>
      <c r="AT1173" s="1">
        <v>3812.79</v>
      </c>
      <c r="AW1173" s="1">
        <v>3391.68</v>
      </c>
      <c r="AX1173" s="1">
        <v>169.99</v>
      </c>
      <c r="BA1173" s="1">
        <v>175.71</v>
      </c>
      <c r="BB1173" s="1">
        <v>173.42</v>
      </c>
      <c r="BC1173" s="1">
        <v>170.31</v>
      </c>
      <c r="BD1173" s="1">
        <v>171.07</v>
      </c>
      <c r="BE1173" s="1">
        <v>167.38</v>
      </c>
      <c r="BF1173" s="1">
        <v>173.07</v>
      </c>
      <c r="BG1173" s="1">
        <v>169.94</v>
      </c>
      <c r="BI1173" s="1">
        <v>161.22999999999999</v>
      </c>
      <c r="BJ1173" s="1">
        <v>170.13</v>
      </c>
      <c r="BL1173" s="1">
        <v>157.15</v>
      </c>
      <c r="BN1173" s="1">
        <v>156.4</v>
      </c>
    </row>
    <row r="1174" spans="1:66" x14ac:dyDescent="0.3">
      <c r="A1174" s="2"/>
      <c r="C1174" s="14" t="str">
        <f t="shared" si="19"/>
        <v>20218</v>
      </c>
      <c r="D1174" s="3">
        <v>44426</v>
      </c>
      <c r="E1174" s="21">
        <v>2320.98</v>
      </c>
      <c r="F1174" s="21">
        <v>2414.4</v>
      </c>
      <c r="G1174" s="21">
        <v>2441.08</v>
      </c>
      <c r="H1174" s="21">
        <v>2250.8200000000002</v>
      </c>
      <c r="I1174" s="21">
        <v>2304.88</v>
      </c>
      <c r="J1174" s="21">
        <v>2264.0300000000002</v>
      </c>
      <c r="K1174" s="21">
        <v>2238.9299999999998</v>
      </c>
      <c r="L1174" s="21"/>
      <c r="M1174" s="21">
        <v>2273.29</v>
      </c>
      <c r="N1174" s="21">
        <v>2142.6</v>
      </c>
      <c r="O1174" s="21">
        <v>2397.9299999999998</v>
      </c>
      <c r="P1174" s="21">
        <v>2232.92</v>
      </c>
      <c r="Q1174" s="21">
        <v>7492.84</v>
      </c>
      <c r="R1174" s="20">
        <v>152.96</v>
      </c>
      <c r="S1174" s="20">
        <v>163.13999999999999</v>
      </c>
      <c r="T1174" s="21">
        <v>162.04</v>
      </c>
      <c r="V1174" s="1">
        <v>159.22999999999999</v>
      </c>
      <c r="W1174" s="1">
        <v>163.98</v>
      </c>
      <c r="X1174" s="1">
        <v>159.22999999999999</v>
      </c>
      <c r="Y1174" s="1">
        <v>159.94999999999999</v>
      </c>
      <c r="Z1174" s="1">
        <v>159.97999999999999</v>
      </c>
      <c r="AA1174" s="1">
        <v>154.06</v>
      </c>
      <c r="AB1174" s="1">
        <v>159.91</v>
      </c>
      <c r="AE1174" s="1">
        <v>169.08</v>
      </c>
      <c r="AF1174" s="1">
        <v>166.66</v>
      </c>
      <c r="AG1174" s="1">
        <v>167.88</v>
      </c>
      <c r="AO1174" s="1">
        <v>7</v>
      </c>
      <c r="AQ1174" s="1">
        <v>3615.82</v>
      </c>
      <c r="AT1174" s="1">
        <v>3812.79</v>
      </c>
      <c r="AV1174" s="1">
        <v>30</v>
      </c>
      <c r="AW1174" s="1">
        <v>3626.16</v>
      </c>
      <c r="AX1174" s="1">
        <v>169.18</v>
      </c>
      <c r="BA1174" s="1">
        <v>173.73</v>
      </c>
      <c r="BB1174" s="1">
        <v>173.2</v>
      </c>
      <c r="BC1174" s="1">
        <v>170.33</v>
      </c>
      <c r="BD1174" s="1">
        <v>171.04</v>
      </c>
      <c r="BE1174" s="1">
        <v>167.88</v>
      </c>
      <c r="BF1174" s="1">
        <v>172.45</v>
      </c>
      <c r="BG1174" s="1">
        <v>169.7</v>
      </c>
      <c r="BH1174" s="1">
        <v>163.98</v>
      </c>
      <c r="BI1174" s="1">
        <v>161.28</v>
      </c>
      <c r="BJ1174" s="1">
        <v>169.97</v>
      </c>
      <c r="BL1174" s="1">
        <v>157.15</v>
      </c>
      <c r="BN1174" s="1">
        <v>156.4</v>
      </c>
    </row>
    <row r="1175" spans="1:66" x14ac:dyDescent="0.3">
      <c r="A1175" s="2"/>
      <c r="C1175" s="14" t="str">
        <f t="shared" si="19"/>
        <v>20218</v>
      </c>
      <c r="D1175" s="3">
        <v>44425</v>
      </c>
      <c r="E1175" s="21">
        <v>2347.7800000000002</v>
      </c>
      <c r="F1175" s="21">
        <v>2414.4</v>
      </c>
      <c r="G1175" s="21">
        <v>2440.63</v>
      </c>
      <c r="H1175" s="21">
        <v>2230.12</v>
      </c>
      <c r="I1175" s="21">
        <v>2258.84</v>
      </c>
      <c r="J1175" s="21">
        <v>2264.0300000000002</v>
      </c>
      <c r="K1175" s="21">
        <v>2227.29</v>
      </c>
      <c r="L1175" s="21"/>
      <c r="M1175" s="21">
        <v>2273.29</v>
      </c>
      <c r="N1175" s="21">
        <v>2163.81</v>
      </c>
      <c r="O1175" s="21">
        <v>2344.91</v>
      </c>
      <c r="P1175" s="21">
        <v>2224.94</v>
      </c>
      <c r="Q1175" s="21">
        <v>7467.17</v>
      </c>
      <c r="R1175" s="20">
        <v>152.96</v>
      </c>
      <c r="S1175" s="20">
        <v>161.75</v>
      </c>
      <c r="T1175" s="21">
        <v>161.52000000000001</v>
      </c>
      <c r="V1175" s="1">
        <v>158.52000000000001</v>
      </c>
      <c r="W1175" s="1">
        <v>161.68</v>
      </c>
      <c r="X1175" s="1">
        <v>159.41</v>
      </c>
      <c r="Y1175" s="1">
        <v>159.36000000000001</v>
      </c>
      <c r="Z1175" s="1">
        <v>159.28</v>
      </c>
      <c r="AA1175" s="1">
        <v>154.36000000000001</v>
      </c>
      <c r="AB1175" s="1">
        <v>159.51</v>
      </c>
      <c r="AE1175" s="1">
        <v>169.12</v>
      </c>
      <c r="AF1175" s="1">
        <v>165.07</v>
      </c>
      <c r="AG1175" s="1">
        <v>167.73</v>
      </c>
      <c r="AO1175" s="1">
        <v>7</v>
      </c>
      <c r="AT1175" s="1">
        <v>3812.79</v>
      </c>
      <c r="AV1175" s="1">
        <v>30</v>
      </c>
      <c r="AW1175" s="1">
        <v>3626.16</v>
      </c>
      <c r="AX1175" s="1">
        <v>169.3</v>
      </c>
      <c r="BA1175" s="1">
        <v>173.42</v>
      </c>
      <c r="BB1175" s="1">
        <v>170.97</v>
      </c>
      <c r="BC1175" s="1">
        <v>170.64</v>
      </c>
      <c r="BD1175" s="1">
        <v>167.76</v>
      </c>
      <c r="BE1175" s="1">
        <v>167.26</v>
      </c>
      <c r="BF1175" s="1">
        <v>173.13</v>
      </c>
      <c r="BG1175" s="1">
        <v>169.81</v>
      </c>
      <c r="BH1175" s="1">
        <v>165.17</v>
      </c>
      <c r="BI1175" s="1">
        <v>160.75</v>
      </c>
      <c r="BJ1175" s="1">
        <v>169.75</v>
      </c>
      <c r="BL1175" s="1">
        <v>155.44999999999999</v>
      </c>
      <c r="BN1175" s="1">
        <v>155.65</v>
      </c>
    </row>
    <row r="1176" spans="1:66" x14ac:dyDescent="0.3">
      <c r="A1176" s="2"/>
      <c r="C1176" s="14" t="str">
        <f t="shared" si="19"/>
        <v>20218</v>
      </c>
      <c r="D1176" s="3">
        <v>44424</v>
      </c>
      <c r="E1176" s="21">
        <v>2326.6799999999998</v>
      </c>
      <c r="F1176" s="21">
        <v>2398.64</v>
      </c>
      <c r="G1176" s="21">
        <v>2440.63</v>
      </c>
      <c r="H1176" s="21">
        <v>2249.4499999999998</v>
      </c>
      <c r="I1176" s="21">
        <v>2258.84</v>
      </c>
      <c r="J1176" s="21">
        <v>2289.09</v>
      </c>
      <c r="K1176" s="21">
        <v>2227.33</v>
      </c>
      <c r="L1176" s="21"/>
      <c r="M1176" s="21">
        <v>2273.29</v>
      </c>
      <c r="N1176" s="21">
        <v>2133.9699999999998</v>
      </c>
      <c r="O1176" s="21">
        <v>2323.06</v>
      </c>
      <c r="P1176" s="21">
        <v>2224.98</v>
      </c>
      <c r="Q1176" s="21">
        <v>7451.04</v>
      </c>
      <c r="R1176" s="20">
        <v>151.96</v>
      </c>
      <c r="S1176" s="20">
        <v>161.27000000000001</v>
      </c>
      <c r="T1176" s="21">
        <v>160.66999999999999</v>
      </c>
      <c r="U1176" s="1">
        <v>166.53</v>
      </c>
      <c r="V1176" s="1">
        <v>158.52000000000001</v>
      </c>
      <c r="W1176" s="1">
        <v>161.05000000000001</v>
      </c>
      <c r="X1176" s="1">
        <v>157.83000000000001</v>
      </c>
      <c r="Y1176" s="1">
        <v>158.94999999999999</v>
      </c>
      <c r="Z1176" s="1">
        <v>159</v>
      </c>
      <c r="AA1176" s="1">
        <v>153.94999999999999</v>
      </c>
      <c r="AB1176" s="1">
        <v>158.4</v>
      </c>
      <c r="AE1176" s="1">
        <v>169.11</v>
      </c>
      <c r="AF1176" s="1">
        <v>164.7</v>
      </c>
      <c r="AG1176" s="1">
        <v>167.64</v>
      </c>
      <c r="AO1176" s="1">
        <v>7</v>
      </c>
      <c r="AS1176" s="1">
        <v>4419.33</v>
      </c>
      <c r="AT1176" s="1">
        <v>3812.79</v>
      </c>
      <c r="AV1176" s="1">
        <v>30</v>
      </c>
      <c r="AW1176" s="1">
        <v>3626.16</v>
      </c>
      <c r="AX1176" s="1">
        <v>169.29</v>
      </c>
      <c r="BA1176" s="1">
        <v>173.43</v>
      </c>
      <c r="BB1176" s="1">
        <v>169.98</v>
      </c>
      <c r="BC1176" s="1">
        <v>168.19</v>
      </c>
      <c r="BD1176" s="1">
        <v>166.98</v>
      </c>
      <c r="BE1176" s="1">
        <v>164.64</v>
      </c>
      <c r="BF1176" s="1">
        <v>174.33</v>
      </c>
      <c r="BG1176" s="1">
        <v>169.94</v>
      </c>
      <c r="BH1176" s="1">
        <v>163.75</v>
      </c>
      <c r="BI1176" s="1">
        <v>160.75</v>
      </c>
      <c r="BJ1176" s="1">
        <v>169.75</v>
      </c>
      <c r="BL1176" s="1">
        <v>154.44999999999999</v>
      </c>
      <c r="BN1176" s="1">
        <v>154.4</v>
      </c>
    </row>
    <row r="1177" spans="1:66" x14ac:dyDescent="0.3">
      <c r="A1177" s="2"/>
      <c r="C1177" s="14" t="str">
        <f t="shared" si="19"/>
        <v>20218</v>
      </c>
      <c r="D1177" s="3">
        <v>44421</v>
      </c>
      <c r="E1177" s="21">
        <v>2323.7399999999998</v>
      </c>
      <c r="F1177" s="21">
        <v>2370.4299999999998</v>
      </c>
      <c r="G1177" s="21">
        <v>2428.19</v>
      </c>
      <c r="H1177" s="21">
        <v>2244.3200000000002</v>
      </c>
      <c r="I1177" s="21">
        <v>2258.84</v>
      </c>
      <c r="J1177" s="21">
        <v>2289.09</v>
      </c>
      <c r="K1177" s="21">
        <v>2230.62</v>
      </c>
      <c r="L1177" s="21"/>
      <c r="M1177" s="21">
        <v>2188.7800000000002</v>
      </c>
      <c r="N1177" s="21">
        <v>2120.5500000000002</v>
      </c>
      <c r="O1177" s="21">
        <v>2337.25</v>
      </c>
      <c r="P1177" s="21">
        <v>2204.98</v>
      </c>
      <c r="Q1177" s="21">
        <v>7419.33</v>
      </c>
      <c r="R1177" s="20">
        <v>151.08000000000001</v>
      </c>
      <c r="S1177" s="20">
        <v>160.94</v>
      </c>
      <c r="T1177" s="21">
        <v>160.61000000000001</v>
      </c>
      <c r="U1177" s="1">
        <v>165.73</v>
      </c>
      <c r="V1177" s="1">
        <v>156.22999999999999</v>
      </c>
      <c r="W1177" s="1">
        <v>160.76</v>
      </c>
      <c r="X1177" s="1">
        <v>156.49</v>
      </c>
      <c r="Y1177" s="1">
        <v>158.30000000000001</v>
      </c>
      <c r="Z1177" s="1">
        <v>158.32</v>
      </c>
      <c r="AA1177" s="1">
        <v>151.66999999999999</v>
      </c>
      <c r="AB1177" s="1">
        <v>156.29</v>
      </c>
      <c r="AE1177" s="1">
        <v>165.76</v>
      </c>
      <c r="AF1177" s="1">
        <v>164.65</v>
      </c>
      <c r="AG1177" s="1">
        <v>170.09</v>
      </c>
      <c r="AK1177" s="1">
        <v>0</v>
      </c>
      <c r="AO1177" s="1">
        <v>7</v>
      </c>
      <c r="AS1177" s="1">
        <v>4469.55</v>
      </c>
      <c r="AT1177" s="1">
        <v>3812.79</v>
      </c>
      <c r="AV1177" s="1">
        <v>30</v>
      </c>
      <c r="AW1177" s="1">
        <v>4095.12</v>
      </c>
      <c r="AX1177" s="1">
        <v>169.28</v>
      </c>
      <c r="BA1177" s="1">
        <v>173.41</v>
      </c>
      <c r="BB1177" s="1">
        <v>170.29</v>
      </c>
      <c r="BC1177" s="1">
        <v>168.74</v>
      </c>
      <c r="BD1177" s="1">
        <v>169.6</v>
      </c>
      <c r="BE1177" s="1">
        <v>165.27</v>
      </c>
      <c r="BF1177" s="1">
        <v>174.77</v>
      </c>
      <c r="BG1177" s="1">
        <v>166.43</v>
      </c>
      <c r="BH1177" s="1">
        <v>161.99</v>
      </c>
      <c r="BI1177" s="1">
        <v>160.15</v>
      </c>
      <c r="BJ1177" s="1">
        <v>169.75</v>
      </c>
      <c r="BL1177" s="1">
        <v>154.69999999999999</v>
      </c>
      <c r="BN1177" s="1">
        <v>154.65</v>
      </c>
    </row>
    <row r="1178" spans="1:66" x14ac:dyDescent="0.3">
      <c r="A1178" s="2"/>
      <c r="C1178" s="14" t="str">
        <f t="shared" si="19"/>
        <v>20218</v>
      </c>
      <c r="D1178" s="3">
        <v>44420</v>
      </c>
      <c r="E1178" s="21">
        <v>2328.0300000000002</v>
      </c>
      <c r="F1178" s="21">
        <v>2353.31</v>
      </c>
      <c r="G1178" s="21">
        <v>2423.21</v>
      </c>
      <c r="H1178" s="21">
        <v>2245.54</v>
      </c>
      <c r="I1178" s="21">
        <v>2258.84</v>
      </c>
      <c r="J1178" s="21">
        <v>2284</v>
      </c>
      <c r="K1178" s="21">
        <v>2228.9499999999998</v>
      </c>
      <c r="L1178" s="21">
        <v>2152.89</v>
      </c>
      <c r="M1178" s="21">
        <v>2221.63</v>
      </c>
      <c r="N1178" s="21">
        <v>2099.17</v>
      </c>
      <c r="O1178" s="21">
        <v>2393.9299999999998</v>
      </c>
      <c r="P1178" s="21">
        <v>2204.98</v>
      </c>
      <c r="Q1178" s="21">
        <v>7416.42</v>
      </c>
      <c r="R1178" s="20">
        <v>150.63999999999999</v>
      </c>
      <c r="S1178" s="20">
        <v>157.71</v>
      </c>
      <c r="T1178" s="21">
        <v>159.68</v>
      </c>
      <c r="U1178" s="1">
        <v>163.35</v>
      </c>
      <c r="V1178" s="1">
        <v>155.09</v>
      </c>
      <c r="W1178" s="1">
        <v>160.16</v>
      </c>
      <c r="X1178" s="1">
        <v>155.82</v>
      </c>
      <c r="Y1178" s="1">
        <v>157.47</v>
      </c>
      <c r="Z1178" s="1">
        <v>157.65</v>
      </c>
      <c r="AA1178" s="1">
        <v>151.62</v>
      </c>
      <c r="AB1178" s="1">
        <v>155.72999999999999</v>
      </c>
      <c r="AE1178" s="1">
        <v>165.9</v>
      </c>
      <c r="AF1178" s="1">
        <v>164.03</v>
      </c>
      <c r="AG1178" s="1">
        <v>168.14</v>
      </c>
      <c r="AK1178" s="1">
        <v>0</v>
      </c>
      <c r="AP1178" s="1">
        <v>4128.33</v>
      </c>
      <c r="AS1178" s="1">
        <v>4469.55</v>
      </c>
      <c r="AV1178" s="1">
        <v>30</v>
      </c>
      <c r="AW1178" s="1">
        <v>4095.12</v>
      </c>
      <c r="AX1178" s="1">
        <v>166.93</v>
      </c>
      <c r="BA1178" s="1">
        <v>171.01</v>
      </c>
      <c r="BB1178" s="1">
        <v>168.05</v>
      </c>
      <c r="BC1178" s="1">
        <v>165.55</v>
      </c>
      <c r="BD1178" s="1">
        <v>169.06</v>
      </c>
      <c r="BE1178" s="1">
        <v>162.06</v>
      </c>
      <c r="BF1178" s="1">
        <v>175.57</v>
      </c>
      <c r="BG1178" s="1">
        <v>166.12</v>
      </c>
      <c r="BH1178" s="1">
        <v>159.69</v>
      </c>
      <c r="BI1178" s="1">
        <v>159.55000000000001</v>
      </c>
      <c r="BJ1178" s="1">
        <v>169.26</v>
      </c>
      <c r="BL1178" s="1">
        <v>153.21</v>
      </c>
      <c r="BN1178" s="1">
        <v>153.06</v>
      </c>
    </row>
    <row r="1179" spans="1:66" x14ac:dyDescent="0.3">
      <c r="A1179" s="2"/>
      <c r="C1179" s="14" t="str">
        <f t="shared" si="19"/>
        <v>20218</v>
      </c>
      <c r="D1179" s="3">
        <v>44419</v>
      </c>
      <c r="E1179" s="21">
        <v>2318.0500000000002</v>
      </c>
      <c r="F1179" s="21">
        <v>2353.31</v>
      </c>
      <c r="G1179" s="21">
        <v>2423.21</v>
      </c>
      <c r="H1179" s="21">
        <v>2245.54</v>
      </c>
      <c r="I1179" s="21">
        <v>2298.25</v>
      </c>
      <c r="J1179" s="21">
        <v>2290</v>
      </c>
      <c r="K1179" s="21">
        <v>2212.3200000000002</v>
      </c>
      <c r="L1179" s="21">
        <v>2152.89</v>
      </c>
      <c r="M1179" s="21">
        <v>2245.8200000000002</v>
      </c>
      <c r="N1179" s="21">
        <v>2093.6999999999998</v>
      </c>
      <c r="O1179" s="21">
        <v>2399.9299999999998</v>
      </c>
      <c r="P1179" s="21">
        <v>2204.98</v>
      </c>
      <c r="Q1179" s="21">
        <v>7318.67</v>
      </c>
      <c r="R1179" s="20">
        <v>149.88</v>
      </c>
      <c r="S1179" s="20">
        <v>156.36000000000001</v>
      </c>
      <c r="T1179" s="21">
        <v>158.87</v>
      </c>
      <c r="U1179" s="1">
        <v>157.71</v>
      </c>
      <c r="V1179" s="1">
        <v>156.93</v>
      </c>
      <c r="W1179" s="1">
        <v>160.43</v>
      </c>
      <c r="X1179" s="1">
        <v>155.37</v>
      </c>
      <c r="Y1179" s="1">
        <v>156.19</v>
      </c>
      <c r="Z1179" s="1">
        <v>156.65</v>
      </c>
      <c r="AA1179" s="1">
        <v>152.41999999999999</v>
      </c>
      <c r="AB1179" s="1">
        <v>155.24</v>
      </c>
      <c r="AE1179" s="1">
        <v>166.16</v>
      </c>
      <c r="AF1179" s="1">
        <v>162.54</v>
      </c>
      <c r="AG1179" s="1">
        <v>167.34</v>
      </c>
      <c r="AK1179" s="1">
        <v>0</v>
      </c>
      <c r="AP1179" s="1">
        <v>4128.33</v>
      </c>
      <c r="AS1179" s="1">
        <v>4469.55</v>
      </c>
      <c r="AX1179" s="1">
        <v>166.68</v>
      </c>
      <c r="BA1179" s="1">
        <v>166.73</v>
      </c>
      <c r="BB1179" s="1">
        <v>168.08</v>
      </c>
      <c r="BC1179" s="1">
        <v>165.98</v>
      </c>
      <c r="BD1179" s="1">
        <v>168.14</v>
      </c>
      <c r="BE1179" s="1">
        <v>161.72999999999999</v>
      </c>
      <c r="BF1179" s="1">
        <v>174.91</v>
      </c>
      <c r="BG1179" s="1">
        <v>165.93</v>
      </c>
      <c r="BH1179" s="1">
        <v>157.97999999999999</v>
      </c>
      <c r="BI1179" s="1">
        <v>158.75</v>
      </c>
      <c r="BJ1179" s="1">
        <v>168.51</v>
      </c>
      <c r="BL1179" s="1">
        <v>152.65</v>
      </c>
      <c r="BN1179" s="1">
        <v>152.66</v>
      </c>
    </row>
    <row r="1180" spans="1:66" x14ac:dyDescent="0.3">
      <c r="A1180" s="2"/>
      <c r="C1180" s="14" t="str">
        <f t="shared" si="19"/>
        <v>20218</v>
      </c>
      <c r="D1180" s="3">
        <v>44418</v>
      </c>
      <c r="E1180" s="21">
        <v>2322.33</v>
      </c>
      <c r="F1180" s="21">
        <v>2353.31</v>
      </c>
      <c r="G1180" s="21">
        <v>2423.21</v>
      </c>
      <c r="H1180" s="21">
        <v>2254.58</v>
      </c>
      <c r="I1180" s="21">
        <v>2268.79</v>
      </c>
      <c r="J1180" s="21">
        <v>2275.16</v>
      </c>
      <c r="K1180" s="21">
        <v>2215.65</v>
      </c>
      <c r="L1180" s="21">
        <v>2150.3000000000002</v>
      </c>
      <c r="M1180" s="21">
        <v>2298.6799999999998</v>
      </c>
      <c r="N1180" s="21">
        <v>2111</v>
      </c>
      <c r="O1180" s="21">
        <v>2350</v>
      </c>
      <c r="P1180" s="21">
        <v>2206.9699999999998</v>
      </c>
      <c r="Q1180" s="21">
        <v>7292.96</v>
      </c>
      <c r="R1180" s="20">
        <v>148.54</v>
      </c>
      <c r="S1180" s="20">
        <v>157.09</v>
      </c>
      <c r="T1180" s="21">
        <v>156.72</v>
      </c>
      <c r="U1180" s="1">
        <v>159.54</v>
      </c>
      <c r="V1180" s="1">
        <v>155.94999999999999</v>
      </c>
      <c r="W1180" s="1">
        <v>159.80000000000001</v>
      </c>
      <c r="X1180" s="1">
        <v>154.91</v>
      </c>
      <c r="Y1180" s="1">
        <v>156.25</v>
      </c>
      <c r="Z1180" s="1">
        <v>156.32</v>
      </c>
      <c r="AA1180" s="1">
        <v>151.69999999999999</v>
      </c>
      <c r="AB1180" s="1">
        <v>155.16</v>
      </c>
      <c r="AE1180" s="1">
        <v>165.18</v>
      </c>
      <c r="AF1180" s="1">
        <v>160.05000000000001</v>
      </c>
      <c r="AG1180" s="1">
        <v>167.29</v>
      </c>
      <c r="AK1180" s="1">
        <v>0</v>
      </c>
      <c r="AO1180" s="1">
        <v>0</v>
      </c>
      <c r="AP1180" s="1">
        <v>4128.33</v>
      </c>
      <c r="AS1180" s="1">
        <v>4519.7700000000004</v>
      </c>
      <c r="AT1180" s="1">
        <v>3816.7</v>
      </c>
      <c r="AX1180" s="1">
        <v>167.47</v>
      </c>
      <c r="BA1180" s="1">
        <v>167.47</v>
      </c>
      <c r="BB1180" s="1">
        <v>168.45</v>
      </c>
      <c r="BC1180" s="1">
        <v>167.39</v>
      </c>
      <c r="BD1180" s="1">
        <v>166.49</v>
      </c>
      <c r="BE1180" s="1">
        <v>162.09</v>
      </c>
      <c r="BF1180" s="1">
        <v>168.48</v>
      </c>
      <c r="BG1180" s="1">
        <v>165.5</v>
      </c>
      <c r="BI1180" s="1">
        <v>158.37</v>
      </c>
      <c r="BJ1180" s="1">
        <v>167.83</v>
      </c>
      <c r="BL1180" s="1">
        <v>152.44999999999999</v>
      </c>
      <c r="BN1180" s="1">
        <v>152.4</v>
      </c>
    </row>
    <row r="1181" spans="1:66" x14ac:dyDescent="0.3">
      <c r="A1181" s="2"/>
      <c r="C1181" s="14" t="str">
        <f t="shared" si="19"/>
        <v>20218</v>
      </c>
      <c r="D1181" s="3">
        <v>44417</v>
      </c>
      <c r="E1181" s="21">
        <v>2303.8000000000002</v>
      </c>
      <c r="F1181" s="21">
        <v>2339.73</v>
      </c>
      <c r="G1181" s="21">
        <v>2423.21</v>
      </c>
      <c r="H1181" s="21">
        <v>2246.0100000000002</v>
      </c>
      <c r="I1181" s="21">
        <v>2268.79</v>
      </c>
      <c r="J1181" s="21">
        <v>2310.19</v>
      </c>
      <c r="K1181" s="21">
        <v>2215.65</v>
      </c>
      <c r="L1181" s="21">
        <v>2102.64</v>
      </c>
      <c r="M1181" s="21">
        <v>2235.71</v>
      </c>
      <c r="N1181" s="21">
        <v>2087.2399999999998</v>
      </c>
      <c r="O1181" s="21">
        <v>2389.9299999999998</v>
      </c>
      <c r="P1181" s="21">
        <v>2206.9699999999998</v>
      </c>
      <c r="Q1181" s="21">
        <v>7274.48</v>
      </c>
      <c r="R1181" s="20">
        <v>148.86000000000001</v>
      </c>
      <c r="S1181" s="20">
        <v>156.5</v>
      </c>
      <c r="T1181" s="21">
        <v>157.99</v>
      </c>
      <c r="U1181" s="1">
        <v>160.86000000000001</v>
      </c>
      <c r="V1181" s="1">
        <v>155.52000000000001</v>
      </c>
      <c r="W1181" s="1">
        <v>159.05000000000001</v>
      </c>
      <c r="X1181" s="1">
        <v>152.41</v>
      </c>
      <c r="Y1181" s="1">
        <v>156.47999999999999</v>
      </c>
      <c r="Z1181" s="1">
        <v>156.65</v>
      </c>
      <c r="AA1181" s="1">
        <v>154</v>
      </c>
      <c r="AB1181" s="1">
        <v>152.6</v>
      </c>
      <c r="AE1181" s="1">
        <v>162.34</v>
      </c>
      <c r="AG1181" s="1">
        <v>162.97</v>
      </c>
      <c r="AK1181" s="1">
        <v>0</v>
      </c>
      <c r="AO1181" s="1">
        <v>0</v>
      </c>
      <c r="AP1181" s="1">
        <v>4128.33</v>
      </c>
      <c r="AS1181" s="1">
        <v>4519.7700000000004</v>
      </c>
      <c r="AT1181" s="1">
        <v>3816.7</v>
      </c>
      <c r="AX1181" s="1">
        <v>166.76</v>
      </c>
      <c r="BA1181" s="1">
        <v>166.67</v>
      </c>
      <c r="BB1181" s="1">
        <v>168.54</v>
      </c>
      <c r="BC1181" s="1">
        <v>165.72</v>
      </c>
      <c r="BD1181" s="1">
        <v>168.51</v>
      </c>
      <c r="BE1181" s="1">
        <v>163.69</v>
      </c>
      <c r="BF1181" s="1">
        <v>169.97</v>
      </c>
      <c r="BG1181" s="1">
        <v>163.13</v>
      </c>
      <c r="BI1181" s="1">
        <v>156.84</v>
      </c>
      <c r="BJ1181" s="1">
        <v>166.55</v>
      </c>
      <c r="BL1181" s="1">
        <v>151.85</v>
      </c>
      <c r="BN1181" s="1">
        <v>152.66</v>
      </c>
    </row>
    <row r="1182" spans="1:66" x14ac:dyDescent="0.3">
      <c r="A1182" s="2"/>
      <c r="C1182" s="14" t="str">
        <f t="shared" si="19"/>
        <v>20218</v>
      </c>
      <c r="D1182" s="3">
        <v>44414</v>
      </c>
      <c r="E1182" s="21">
        <v>2292.4</v>
      </c>
      <c r="F1182" s="21">
        <v>2347.88</v>
      </c>
      <c r="G1182" s="21">
        <v>2415.7199999999998</v>
      </c>
      <c r="H1182" s="21">
        <v>2230.08</v>
      </c>
      <c r="I1182" s="21">
        <v>2311.52</v>
      </c>
      <c r="J1182" s="21">
        <v>2310.19</v>
      </c>
      <c r="K1182" s="21">
        <v>2222.3000000000002</v>
      </c>
      <c r="L1182" s="21"/>
      <c r="M1182" s="21"/>
      <c r="N1182" s="21">
        <v>2061.96</v>
      </c>
      <c r="O1182" s="21">
        <v>2387.9299999999998</v>
      </c>
      <c r="P1182" s="21">
        <v>2214.9499999999998</v>
      </c>
      <c r="Q1182" s="21">
        <v>7295.74</v>
      </c>
      <c r="R1182" s="20">
        <v>147.88</v>
      </c>
      <c r="S1182" s="20">
        <v>157.25</v>
      </c>
      <c r="T1182" s="21">
        <v>157.69</v>
      </c>
      <c r="U1182" s="1">
        <v>162.72</v>
      </c>
      <c r="V1182" s="1">
        <v>153.61000000000001</v>
      </c>
      <c r="W1182" s="1">
        <v>157.03</v>
      </c>
      <c r="X1182" s="1">
        <v>151.82</v>
      </c>
      <c r="Y1182" s="1">
        <v>155.91</v>
      </c>
      <c r="Z1182" s="1">
        <v>156.32</v>
      </c>
      <c r="AA1182" s="1">
        <v>151.26</v>
      </c>
      <c r="AB1182" s="1">
        <v>151.85</v>
      </c>
      <c r="AE1182" s="1">
        <v>161.78</v>
      </c>
      <c r="AG1182" s="1">
        <v>163.06</v>
      </c>
      <c r="AO1182" s="1">
        <v>0</v>
      </c>
      <c r="AP1182" s="1">
        <v>4128.33</v>
      </c>
      <c r="AT1182" s="1">
        <v>3816.7</v>
      </c>
      <c r="AW1182" s="1">
        <v>3194.78</v>
      </c>
      <c r="AX1182" s="1">
        <v>164.16</v>
      </c>
      <c r="BA1182" s="1">
        <v>167.87</v>
      </c>
      <c r="BB1182" s="1">
        <v>166.91</v>
      </c>
      <c r="BC1182" s="1">
        <v>166.42</v>
      </c>
      <c r="BD1182" s="1">
        <v>166.32</v>
      </c>
      <c r="BE1182" s="1">
        <v>163.37</v>
      </c>
      <c r="BF1182" s="1">
        <v>167.01</v>
      </c>
      <c r="BG1182" s="1">
        <v>162.69</v>
      </c>
      <c r="BI1182" s="1">
        <v>156.15</v>
      </c>
      <c r="BJ1182" s="1">
        <v>166.52</v>
      </c>
      <c r="BL1182" s="1">
        <v>150.97999999999999</v>
      </c>
      <c r="BN1182" s="1">
        <v>151.43</v>
      </c>
    </row>
    <row r="1183" spans="1:66" x14ac:dyDescent="0.3">
      <c r="A1183" s="2"/>
      <c r="C1183" s="14" t="str">
        <f t="shared" si="19"/>
        <v>20218</v>
      </c>
      <c r="D1183" s="3">
        <v>44413</v>
      </c>
      <c r="E1183" s="21">
        <v>2285.1</v>
      </c>
      <c r="F1183" s="21">
        <v>2314.52</v>
      </c>
      <c r="G1183" s="21">
        <v>2402.5500000000002</v>
      </c>
      <c r="H1183" s="21">
        <v>2221.8200000000002</v>
      </c>
      <c r="I1183" s="21">
        <v>2333.39</v>
      </c>
      <c r="J1183" s="21">
        <v>2387.4299999999998</v>
      </c>
      <c r="K1183" s="21">
        <v>2158.79</v>
      </c>
      <c r="L1183" s="21"/>
      <c r="M1183" s="21"/>
      <c r="N1183" s="21">
        <v>2041.74</v>
      </c>
      <c r="O1183" s="21">
        <v>2391.62</v>
      </c>
      <c r="P1183" s="21">
        <v>2167.84</v>
      </c>
      <c r="Q1183" s="21">
        <v>7298.39</v>
      </c>
      <c r="R1183" s="20">
        <v>147.9</v>
      </c>
      <c r="S1183" s="20">
        <v>153.9</v>
      </c>
      <c r="T1183" s="21">
        <v>154.94999999999999</v>
      </c>
      <c r="U1183" s="1">
        <v>156.30000000000001</v>
      </c>
      <c r="V1183" s="1">
        <v>150.47999999999999</v>
      </c>
      <c r="W1183" s="1">
        <v>155.84</v>
      </c>
      <c r="X1183" s="1">
        <v>151.18</v>
      </c>
      <c r="Y1183" s="1">
        <v>153.22999999999999</v>
      </c>
      <c r="Z1183" s="1">
        <v>152.99</v>
      </c>
      <c r="AA1183" s="1">
        <v>150.6</v>
      </c>
      <c r="AB1183" s="1">
        <v>151.1</v>
      </c>
      <c r="AE1183" s="1">
        <v>161.36000000000001</v>
      </c>
      <c r="AG1183" s="1">
        <v>162.19999999999999</v>
      </c>
      <c r="AO1183" s="1">
        <v>0</v>
      </c>
      <c r="AT1183" s="1">
        <v>3763.34</v>
      </c>
      <c r="AW1183" s="1">
        <v>3192.11</v>
      </c>
      <c r="AX1183" s="1">
        <v>163.97</v>
      </c>
      <c r="BA1183" s="1">
        <v>163.97</v>
      </c>
      <c r="BB1183" s="1">
        <v>164.88</v>
      </c>
      <c r="BC1183" s="1">
        <v>162.91</v>
      </c>
      <c r="BD1183" s="1">
        <v>163.92</v>
      </c>
      <c r="BE1183" s="1">
        <v>162.35</v>
      </c>
      <c r="BF1183" s="1">
        <v>166.64</v>
      </c>
      <c r="BG1183" s="1">
        <v>161.88999999999999</v>
      </c>
      <c r="BI1183" s="1">
        <v>155.58000000000001</v>
      </c>
      <c r="BJ1183" s="1">
        <v>165.91</v>
      </c>
      <c r="BL1183" s="1">
        <v>149.07</v>
      </c>
      <c r="BN1183" s="1">
        <v>149.16999999999999</v>
      </c>
    </row>
    <row r="1184" spans="1:66" x14ac:dyDescent="0.3">
      <c r="A1184" s="2"/>
      <c r="C1184" s="14" t="str">
        <f t="shared" si="19"/>
        <v>20218</v>
      </c>
      <c r="D1184" s="3">
        <v>44412</v>
      </c>
      <c r="E1184" s="21">
        <v>2267.34</v>
      </c>
      <c r="F1184" s="21">
        <v>2314.79</v>
      </c>
      <c r="G1184" s="21">
        <v>2432.8000000000002</v>
      </c>
      <c r="H1184" s="21">
        <v>2202.7800000000002</v>
      </c>
      <c r="I1184" s="21">
        <v>2346.6799999999998</v>
      </c>
      <c r="J1184" s="21">
        <v>2356.67</v>
      </c>
      <c r="K1184" s="21">
        <v>2173.04</v>
      </c>
      <c r="L1184" s="21"/>
      <c r="M1184" s="21"/>
      <c r="N1184" s="21">
        <v>2020.68</v>
      </c>
      <c r="O1184" s="21">
        <v>2314.65</v>
      </c>
      <c r="P1184" s="21">
        <v>2197.7399999999998</v>
      </c>
      <c r="Q1184" s="21">
        <v>7267.07</v>
      </c>
      <c r="R1184" s="20">
        <v>147.57</v>
      </c>
      <c r="S1184" s="20">
        <v>153.68</v>
      </c>
      <c r="T1184" s="21">
        <v>154.79</v>
      </c>
      <c r="U1184" s="1">
        <v>156.30000000000001</v>
      </c>
      <c r="V1184" s="1">
        <v>150.79</v>
      </c>
      <c r="W1184" s="1">
        <v>156.35</v>
      </c>
      <c r="X1184" s="1">
        <v>151.16</v>
      </c>
      <c r="Y1184" s="1">
        <v>152.15</v>
      </c>
      <c r="Z1184" s="1">
        <v>152.32</v>
      </c>
      <c r="AA1184" s="1">
        <v>150.18</v>
      </c>
      <c r="AB1184" s="1">
        <v>150.88999999999999</v>
      </c>
      <c r="AE1184" s="1">
        <v>162.78</v>
      </c>
      <c r="AF1184" s="1">
        <v>159.43</v>
      </c>
      <c r="AG1184" s="1">
        <v>162.53</v>
      </c>
      <c r="AO1184" s="1">
        <v>0</v>
      </c>
      <c r="AT1184" s="1">
        <v>3763.34</v>
      </c>
      <c r="AW1184" s="1">
        <v>3192.11</v>
      </c>
      <c r="AX1184" s="1">
        <v>162.58000000000001</v>
      </c>
      <c r="BA1184" s="1">
        <v>163.97</v>
      </c>
      <c r="BB1184" s="1">
        <v>164.76</v>
      </c>
      <c r="BC1184" s="1">
        <v>163.38</v>
      </c>
      <c r="BD1184" s="1">
        <v>164.31</v>
      </c>
      <c r="BE1184" s="1">
        <v>162.35</v>
      </c>
      <c r="BF1184" s="1">
        <v>167.43</v>
      </c>
      <c r="BG1184" s="1">
        <v>162.81</v>
      </c>
      <c r="BH1184" s="1">
        <v>157.09</v>
      </c>
      <c r="BI1184" s="1">
        <v>155.58000000000001</v>
      </c>
      <c r="BJ1184" s="1">
        <v>165.91</v>
      </c>
      <c r="BL1184" s="1">
        <v>148.24</v>
      </c>
      <c r="BN1184" s="1">
        <v>148.44</v>
      </c>
    </row>
    <row r="1185" spans="1:66" x14ac:dyDescent="0.3">
      <c r="A1185" s="2"/>
      <c r="C1185" s="14" t="str">
        <f t="shared" si="19"/>
        <v>20218</v>
      </c>
      <c r="D1185" s="3">
        <v>44411</v>
      </c>
      <c r="E1185" s="21">
        <v>2260.7199999999998</v>
      </c>
      <c r="F1185" s="21">
        <v>2314.52</v>
      </c>
      <c r="G1185" s="21">
        <v>2386.31</v>
      </c>
      <c r="H1185" s="21">
        <v>2226.0700000000002</v>
      </c>
      <c r="I1185" s="21">
        <v>2346.6799999999998</v>
      </c>
      <c r="J1185" s="21">
        <v>2326.41</v>
      </c>
      <c r="K1185" s="21">
        <v>2196.7199999999998</v>
      </c>
      <c r="L1185" s="21">
        <v>2235.59</v>
      </c>
      <c r="M1185" s="21"/>
      <c r="N1185" s="21">
        <v>2061.36</v>
      </c>
      <c r="O1185" s="21">
        <v>2310.0500000000002</v>
      </c>
      <c r="P1185" s="21">
        <v>2177.83</v>
      </c>
      <c r="Q1185" s="21">
        <v>7378.55</v>
      </c>
      <c r="R1185" s="20">
        <v>148.91999999999999</v>
      </c>
      <c r="S1185" s="20">
        <v>150.93</v>
      </c>
      <c r="T1185" s="21">
        <v>155.63</v>
      </c>
      <c r="U1185" s="1">
        <v>156.6</v>
      </c>
      <c r="V1185" s="1">
        <v>151.12</v>
      </c>
      <c r="W1185" s="1">
        <v>156.63999999999999</v>
      </c>
      <c r="X1185" s="1">
        <v>151.38999999999999</v>
      </c>
      <c r="Y1185" s="1">
        <v>151.94</v>
      </c>
      <c r="Z1185" s="1">
        <v>151.97</v>
      </c>
      <c r="AA1185" s="1">
        <v>150.27000000000001</v>
      </c>
      <c r="AB1185" s="1">
        <v>152.13</v>
      </c>
      <c r="AE1185" s="1">
        <v>161.44999999999999</v>
      </c>
      <c r="AF1185" s="1">
        <v>159.4</v>
      </c>
      <c r="AG1185" s="1">
        <v>159.82</v>
      </c>
      <c r="AT1185" s="1">
        <v>3713.16</v>
      </c>
      <c r="AW1185" s="1">
        <v>3192.11</v>
      </c>
      <c r="AX1185" s="1">
        <v>161.75</v>
      </c>
      <c r="BA1185" s="1">
        <v>164.12</v>
      </c>
      <c r="BB1185" s="1">
        <v>164.7</v>
      </c>
      <c r="BC1185" s="1">
        <v>162.93</v>
      </c>
      <c r="BD1185" s="1">
        <v>162.62</v>
      </c>
      <c r="BE1185" s="1">
        <v>160.65</v>
      </c>
      <c r="BF1185" s="1">
        <v>165.5</v>
      </c>
      <c r="BG1185" s="1">
        <v>162.19999999999999</v>
      </c>
      <c r="BH1185" s="1">
        <v>157.09</v>
      </c>
      <c r="BI1185" s="1">
        <v>157.18</v>
      </c>
      <c r="BJ1185" s="1">
        <v>165.91</v>
      </c>
      <c r="BL1185" s="1">
        <v>150.47999999999999</v>
      </c>
      <c r="BN1185" s="1">
        <v>147.94</v>
      </c>
    </row>
    <row r="1186" spans="1:66" x14ac:dyDescent="0.3">
      <c r="A1186" s="2"/>
      <c r="C1186" s="14" t="str">
        <f t="shared" si="19"/>
        <v>20218</v>
      </c>
      <c r="D1186" s="3">
        <v>44410</v>
      </c>
      <c r="E1186" s="21">
        <v>2229.11</v>
      </c>
      <c r="F1186" s="21">
        <v>2314.52</v>
      </c>
      <c r="G1186" s="21">
        <v>2366.36</v>
      </c>
      <c r="H1186" s="21">
        <v>2226.0700000000002</v>
      </c>
      <c r="I1186" s="21">
        <v>2336.71</v>
      </c>
      <c r="J1186" s="21">
        <v>2236.7199999999998</v>
      </c>
      <c r="K1186" s="21">
        <v>2213.35</v>
      </c>
      <c r="L1186" s="21">
        <v>2235.59</v>
      </c>
      <c r="M1186" s="21"/>
      <c r="N1186" s="21">
        <v>2043.25</v>
      </c>
      <c r="O1186" s="21">
        <v>2323.4699999999998</v>
      </c>
      <c r="P1186" s="21">
        <v>2197.8000000000002</v>
      </c>
      <c r="Q1186" s="21">
        <v>7403.37</v>
      </c>
      <c r="R1186" s="20">
        <v>148.91999999999999</v>
      </c>
      <c r="S1186" s="20">
        <v>150.41</v>
      </c>
      <c r="T1186" s="21">
        <v>156.30000000000001</v>
      </c>
      <c r="U1186" s="1">
        <v>156.24</v>
      </c>
      <c r="V1186" s="1">
        <v>151.29</v>
      </c>
      <c r="W1186" s="1">
        <v>154.59</v>
      </c>
      <c r="X1186" s="1">
        <v>151.38999999999999</v>
      </c>
      <c r="Y1186" s="1">
        <v>151.52000000000001</v>
      </c>
      <c r="Z1186" s="1">
        <v>151.65</v>
      </c>
      <c r="AA1186" s="1">
        <v>149.88999999999999</v>
      </c>
      <c r="AB1186" s="1">
        <v>152.13</v>
      </c>
      <c r="AE1186" s="1">
        <v>163.46</v>
      </c>
      <c r="AF1186" s="1">
        <v>161.18</v>
      </c>
      <c r="AG1186" s="1">
        <v>159.15</v>
      </c>
      <c r="AT1186" s="1">
        <v>3713.16</v>
      </c>
      <c r="AW1186" s="1">
        <v>3192.11</v>
      </c>
      <c r="AX1186" s="1">
        <v>161.75</v>
      </c>
      <c r="BA1186" s="1">
        <v>164.24</v>
      </c>
      <c r="BB1186" s="1">
        <v>164.03</v>
      </c>
      <c r="BC1186" s="1">
        <v>162.47</v>
      </c>
      <c r="BD1186" s="1">
        <v>162.43</v>
      </c>
      <c r="BE1186" s="1">
        <v>161.02000000000001</v>
      </c>
      <c r="BF1186" s="1">
        <v>165.4</v>
      </c>
      <c r="BG1186" s="1">
        <v>162.88</v>
      </c>
      <c r="BH1186" s="1">
        <v>157.09</v>
      </c>
      <c r="BI1186" s="1">
        <v>157.58000000000001</v>
      </c>
      <c r="BJ1186" s="1">
        <v>166.41</v>
      </c>
      <c r="BL1186" s="1">
        <v>150.15</v>
      </c>
      <c r="BN1186" s="1">
        <v>147.06</v>
      </c>
    </row>
    <row r="1187" spans="1:66" x14ac:dyDescent="0.3">
      <c r="A1187" s="2"/>
      <c r="C1187" s="14" t="str">
        <f t="shared" si="19"/>
        <v>20217</v>
      </c>
      <c r="D1187" s="3">
        <v>44407</v>
      </c>
      <c r="E1187" s="21">
        <v>2238.02</v>
      </c>
      <c r="F1187" s="21">
        <v>2314.52</v>
      </c>
      <c r="G1187" s="21">
        <v>2380.12</v>
      </c>
      <c r="H1187" s="21">
        <v>2244.48</v>
      </c>
      <c r="I1187" s="21">
        <v>2336.71</v>
      </c>
      <c r="J1187" s="21">
        <v>2239.7600000000002</v>
      </c>
      <c r="K1187" s="21">
        <v>2144.5300000000002</v>
      </c>
      <c r="L1187" s="21">
        <v>2200.2199999999998</v>
      </c>
      <c r="M1187" s="21"/>
      <c r="N1187" s="21">
        <v>2014.47</v>
      </c>
      <c r="O1187" s="21">
        <v>2400</v>
      </c>
      <c r="P1187" s="21">
        <v>2157.87</v>
      </c>
      <c r="Q1187" s="21">
        <v>7411.16</v>
      </c>
      <c r="R1187" s="20">
        <v>146.9</v>
      </c>
      <c r="S1187" s="20">
        <v>152.43</v>
      </c>
      <c r="T1187" s="21">
        <v>154.38</v>
      </c>
      <c r="V1187" s="1">
        <v>151.13</v>
      </c>
      <c r="W1187" s="1">
        <v>153.77000000000001</v>
      </c>
      <c r="X1187" s="1">
        <v>151.94999999999999</v>
      </c>
      <c r="Y1187" s="1">
        <v>150.96</v>
      </c>
      <c r="Z1187" s="1">
        <v>151</v>
      </c>
      <c r="AA1187" s="1">
        <v>150.96</v>
      </c>
      <c r="AB1187" s="1">
        <v>151.88999999999999</v>
      </c>
      <c r="AE1187" s="1">
        <v>162.61000000000001</v>
      </c>
      <c r="AF1187" s="1">
        <v>160.43</v>
      </c>
      <c r="AG1187" s="1">
        <v>161.97</v>
      </c>
      <c r="AT1187" s="1">
        <v>3713.16</v>
      </c>
      <c r="AX1187" s="1">
        <v>161.9</v>
      </c>
      <c r="BA1187" s="1">
        <v>165.08</v>
      </c>
      <c r="BB1187" s="1">
        <v>164.16</v>
      </c>
      <c r="BC1187" s="1">
        <v>163.13999999999999</v>
      </c>
      <c r="BD1187" s="1">
        <v>161.34</v>
      </c>
      <c r="BE1187" s="1">
        <v>160.93</v>
      </c>
      <c r="BF1187" s="1">
        <v>167.36</v>
      </c>
      <c r="BG1187" s="1">
        <v>163.09</v>
      </c>
      <c r="BH1187" s="1">
        <v>157.30000000000001</v>
      </c>
      <c r="BI1187" s="1">
        <v>157.58000000000001</v>
      </c>
      <c r="BJ1187" s="1">
        <v>166.41</v>
      </c>
      <c r="BL1187" s="1">
        <v>147.49</v>
      </c>
      <c r="BN1187" s="1">
        <v>147.82</v>
      </c>
    </row>
    <row r="1188" spans="1:66" x14ac:dyDescent="0.3">
      <c r="A1188" s="2"/>
      <c r="C1188" s="14" t="str">
        <f t="shared" si="19"/>
        <v>20217</v>
      </c>
      <c r="D1188" s="3">
        <v>44406</v>
      </c>
      <c r="E1188" s="21">
        <v>2255.13</v>
      </c>
      <c r="F1188" s="21">
        <v>2314.52</v>
      </c>
      <c r="G1188" s="21">
        <v>2385.11</v>
      </c>
      <c r="H1188" s="21">
        <v>2253.0100000000002</v>
      </c>
      <c r="I1188" s="21">
        <v>2330.0700000000002</v>
      </c>
      <c r="J1188" s="21">
        <v>2306.0300000000002</v>
      </c>
      <c r="K1188" s="21">
        <v>2144.5300000000002</v>
      </c>
      <c r="L1188" s="21">
        <v>2202.66</v>
      </c>
      <c r="M1188" s="21">
        <v>2133.2600000000002</v>
      </c>
      <c r="N1188" s="21">
        <v>2014.34</v>
      </c>
      <c r="O1188" s="21">
        <v>2410</v>
      </c>
      <c r="P1188" s="21">
        <v>2146.16</v>
      </c>
      <c r="Q1188" s="21">
        <v>7370.24</v>
      </c>
      <c r="R1188" s="20">
        <v>147.22999999999999</v>
      </c>
      <c r="S1188" s="20">
        <v>153.68</v>
      </c>
      <c r="T1188" s="21">
        <v>154.87</v>
      </c>
      <c r="V1188" s="1">
        <v>151.46</v>
      </c>
      <c r="W1188" s="1">
        <v>153.88999999999999</v>
      </c>
      <c r="X1188" s="1">
        <v>152.66999999999999</v>
      </c>
      <c r="Y1188" s="1">
        <v>151.52000000000001</v>
      </c>
      <c r="Z1188" s="1">
        <v>151.28</v>
      </c>
      <c r="AA1188" s="1">
        <v>151.16</v>
      </c>
      <c r="AB1188" s="1">
        <v>152.99</v>
      </c>
      <c r="AE1188" s="1">
        <v>162.29</v>
      </c>
      <c r="AF1188" s="1">
        <v>159.25</v>
      </c>
      <c r="AG1188" s="1">
        <v>160.88</v>
      </c>
      <c r="AX1188" s="1">
        <v>163.01</v>
      </c>
      <c r="BA1188" s="1">
        <v>165.98</v>
      </c>
      <c r="BB1188" s="1">
        <v>164.55</v>
      </c>
      <c r="BC1188" s="1">
        <v>162.28</v>
      </c>
      <c r="BD1188" s="1">
        <v>160.93</v>
      </c>
      <c r="BE1188" s="1">
        <v>160.93</v>
      </c>
      <c r="BF1188" s="1">
        <v>165.83</v>
      </c>
      <c r="BG1188" s="1">
        <v>162.31</v>
      </c>
      <c r="BH1188" s="1">
        <v>156.63999999999999</v>
      </c>
      <c r="BI1188" s="1">
        <v>156.78</v>
      </c>
      <c r="BJ1188" s="1">
        <v>167.16</v>
      </c>
      <c r="BL1188" s="1">
        <v>147.74</v>
      </c>
      <c r="BN1188" s="1">
        <v>147.69</v>
      </c>
    </row>
    <row r="1189" spans="1:66" x14ac:dyDescent="0.3">
      <c r="A1189" s="2"/>
      <c r="C1189" s="14" t="str">
        <f t="shared" si="19"/>
        <v>20217</v>
      </c>
      <c r="D1189" s="3">
        <v>44405</v>
      </c>
      <c r="E1189" s="21">
        <v>2245.1</v>
      </c>
      <c r="F1189" s="21">
        <v>2319.96</v>
      </c>
      <c r="G1189" s="21">
        <v>2385.11</v>
      </c>
      <c r="H1189" s="21">
        <v>2223.06</v>
      </c>
      <c r="I1189" s="21">
        <v>2330.0700000000002</v>
      </c>
      <c r="J1189" s="21">
        <v>2306.0300000000002</v>
      </c>
      <c r="K1189" s="21">
        <v>2144.5300000000002</v>
      </c>
      <c r="L1189" s="21">
        <v>2202.66</v>
      </c>
      <c r="M1189" s="21">
        <v>2114.9499999999998</v>
      </c>
      <c r="N1189" s="21">
        <v>2021.58</v>
      </c>
      <c r="O1189" s="21">
        <v>2392.5</v>
      </c>
      <c r="P1189" s="21">
        <v>2157.87</v>
      </c>
      <c r="Q1189" s="21">
        <v>7409.34</v>
      </c>
      <c r="R1189" s="20">
        <v>147.22999999999999</v>
      </c>
      <c r="S1189" s="20">
        <v>151.94999999999999</v>
      </c>
      <c r="T1189" s="21">
        <v>155.94</v>
      </c>
      <c r="V1189" s="1">
        <v>151.76</v>
      </c>
      <c r="W1189" s="1">
        <v>154.05000000000001</v>
      </c>
      <c r="X1189" s="1">
        <v>152.66</v>
      </c>
      <c r="Y1189" s="1">
        <v>152.96</v>
      </c>
      <c r="Z1189" s="1">
        <v>153</v>
      </c>
      <c r="AA1189" s="1">
        <v>150.09</v>
      </c>
      <c r="AB1189" s="1">
        <v>153.05000000000001</v>
      </c>
      <c r="AE1189" s="1">
        <v>163.01</v>
      </c>
      <c r="AF1189" s="1">
        <v>161.93</v>
      </c>
      <c r="AG1189" s="1">
        <v>160.46</v>
      </c>
      <c r="AX1189" s="1">
        <v>160.78</v>
      </c>
      <c r="BA1189" s="1">
        <v>164.72</v>
      </c>
      <c r="BB1189" s="1">
        <v>165.01</v>
      </c>
      <c r="BC1189" s="1">
        <v>163.83000000000001</v>
      </c>
      <c r="BD1189" s="1">
        <v>162.47999999999999</v>
      </c>
      <c r="BE1189" s="1">
        <v>162.66999999999999</v>
      </c>
      <c r="BF1189" s="1">
        <v>165.2</v>
      </c>
      <c r="BG1189" s="1">
        <v>162.9</v>
      </c>
      <c r="BH1189" s="1">
        <v>157.84</v>
      </c>
      <c r="BI1189" s="1">
        <v>156.78</v>
      </c>
      <c r="BJ1189" s="1">
        <v>167.16</v>
      </c>
      <c r="BL1189" s="1">
        <v>148.49</v>
      </c>
      <c r="BN1189" s="1">
        <v>148.44</v>
      </c>
    </row>
    <row r="1190" spans="1:66" x14ac:dyDescent="0.3">
      <c r="A1190" s="2"/>
      <c r="C1190" s="14" t="str">
        <f t="shared" si="19"/>
        <v>20217</v>
      </c>
      <c r="D1190" s="3">
        <v>44404</v>
      </c>
      <c r="E1190" s="21">
        <v>2262.27</v>
      </c>
      <c r="F1190" s="21">
        <v>2317.2399999999998</v>
      </c>
      <c r="G1190" s="21">
        <v>2385.11</v>
      </c>
      <c r="H1190" s="21">
        <v>2279.81</v>
      </c>
      <c r="I1190" s="21">
        <v>2265.7199999999998</v>
      </c>
      <c r="J1190" s="21">
        <v>2370</v>
      </c>
      <c r="K1190" s="21">
        <v>2144.5300000000002</v>
      </c>
      <c r="L1190" s="21">
        <v>2190.16</v>
      </c>
      <c r="M1190" s="21">
        <v>2110.4299999999998</v>
      </c>
      <c r="N1190" s="21">
        <v>2049.7399999999998</v>
      </c>
      <c r="O1190" s="21">
        <v>2401.2600000000002</v>
      </c>
      <c r="P1190" s="21">
        <v>2154.83</v>
      </c>
      <c r="Q1190" s="21">
        <v>7269.42</v>
      </c>
      <c r="R1190" s="20">
        <v>147.22999999999999</v>
      </c>
      <c r="S1190" s="20">
        <v>150.21</v>
      </c>
      <c r="T1190" s="21">
        <v>156.07</v>
      </c>
      <c r="V1190" s="1">
        <v>152.16</v>
      </c>
      <c r="W1190" s="1">
        <v>154.07</v>
      </c>
      <c r="X1190" s="1">
        <v>152.85</v>
      </c>
      <c r="Y1190" s="1">
        <v>152.91999999999999</v>
      </c>
      <c r="Z1190" s="1">
        <v>152.41999999999999</v>
      </c>
      <c r="AA1190" s="1">
        <v>149.53</v>
      </c>
      <c r="AB1190" s="1">
        <v>152.1</v>
      </c>
      <c r="AE1190" s="1">
        <v>162.88</v>
      </c>
      <c r="AF1190" s="1">
        <v>161.18</v>
      </c>
      <c r="AG1190" s="1">
        <v>161.79</v>
      </c>
      <c r="AT1190" s="1">
        <v>4024.26</v>
      </c>
      <c r="AX1190" s="1">
        <v>162</v>
      </c>
      <c r="BA1190" s="1">
        <v>162.76</v>
      </c>
      <c r="BB1190" s="1">
        <v>164.81</v>
      </c>
      <c r="BC1190" s="1">
        <v>165.87</v>
      </c>
      <c r="BD1190" s="1">
        <v>162.68</v>
      </c>
      <c r="BE1190" s="1">
        <v>162.66999999999999</v>
      </c>
      <c r="BF1190" s="1">
        <v>166.42</v>
      </c>
      <c r="BG1190" s="1">
        <v>162.47999999999999</v>
      </c>
      <c r="BH1190" s="1">
        <v>158.78</v>
      </c>
      <c r="BI1190" s="1">
        <v>156.78</v>
      </c>
      <c r="BJ1190" s="1">
        <v>169.4</v>
      </c>
      <c r="BL1190" s="1">
        <v>148.49</v>
      </c>
      <c r="BN1190" s="1">
        <v>148.44</v>
      </c>
    </row>
    <row r="1191" spans="1:66" x14ac:dyDescent="0.3">
      <c r="A1191" s="2"/>
      <c r="C1191" s="14" t="str">
        <f t="shared" si="19"/>
        <v>20217</v>
      </c>
      <c r="D1191" s="3">
        <v>44403</v>
      </c>
      <c r="E1191" s="21">
        <v>2262.27</v>
      </c>
      <c r="F1191" s="21">
        <v>2311.8000000000002</v>
      </c>
      <c r="G1191" s="21">
        <v>2402.54</v>
      </c>
      <c r="H1191" s="21">
        <v>2213.1999999999998</v>
      </c>
      <c r="I1191" s="21">
        <v>2265.7199999999998</v>
      </c>
      <c r="J1191" s="21">
        <v>2305.7600000000002</v>
      </c>
      <c r="K1191" s="21">
        <v>2130.27</v>
      </c>
      <c r="L1191" s="21">
        <v>2185.16</v>
      </c>
      <c r="M1191" s="21">
        <v>2102.3000000000002</v>
      </c>
      <c r="N1191" s="21">
        <v>2060.39</v>
      </c>
      <c r="O1191" s="21">
        <v>2332.5</v>
      </c>
      <c r="P1191" s="21">
        <v>2143.9</v>
      </c>
      <c r="Q1191" s="21">
        <v>7398.1</v>
      </c>
      <c r="R1191" s="20">
        <v>147.22999999999999</v>
      </c>
      <c r="S1191" s="20">
        <v>150.56</v>
      </c>
      <c r="T1191" s="21">
        <v>154.79</v>
      </c>
      <c r="V1191" s="1">
        <v>151.63</v>
      </c>
      <c r="W1191" s="1">
        <v>153.91</v>
      </c>
      <c r="X1191" s="1">
        <v>152.94999999999999</v>
      </c>
      <c r="Y1191" s="1">
        <v>153</v>
      </c>
      <c r="Z1191" s="1">
        <v>152</v>
      </c>
      <c r="AA1191" s="1">
        <v>149.4</v>
      </c>
      <c r="AB1191" s="1">
        <v>151</v>
      </c>
      <c r="AE1191" s="1">
        <v>161.38999999999999</v>
      </c>
      <c r="AF1191" s="1">
        <v>160.91</v>
      </c>
      <c r="AG1191" s="1">
        <v>161.63</v>
      </c>
      <c r="AT1191" s="1">
        <v>4024.26</v>
      </c>
      <c r="AX1191" s="1">
        <v>161.08000000000001</v>
      </c>
      <c r="BA1191" s="1">
        <v>162.74</v>
      </c>
      <c r="BB1191" s="1">
        <v>164.49</v>
      </c>
      <c r="BC1191" s="1">
        <v>161.83000000000001</v>
      </c>
      <c r="BD1191" s="1">
        <v>161.71</v>
      </c>
      <c r="BE1191" s="1">
        <v>161.84</v>
      </c>
      <c r="BF1191" s="1">
        <v>165.79</v>
      </c>
      <c r="BG1191" s="1">
        <v>161.56</v>
      </c>
      <c r="BH1191" s="1">
        <v>158.78</v>
      </c>
      <c r="BI1191" s="1">
        <v>156.78</v>
      </c>
      <c r="BJ1191" s="1">
        <v>169.4</v>
      </c>
      <c r="BL1191" s="1">
        <v>146.99</v>
      </c>
      <c r="BN1191" s="1">
        <v>146.69</v>
      </c>
    </row>
    <row r="1192" spans="1:66" x14ac:dyDescent="0.3">
      <c r="A1192" s="2"/>
      <c r="C1192" s="14" t="str">
        <f t="shared" si="19"/>
        <v>20217</v>
      </c>
      <c r="D1192" s="3">
        <v>44400</v>
      </c>
      <c r="E1192" s="21">
        <v>2286.12</v>
      </c>
      <c r="F1192" s="21">
        <v>2290.06</v>
      </c>
      <c r="G1192" s="21">
        <v>2407.56</v>
      </c>
      <c r="H1192" s="21">
        <v>2268.9899999999998</v>
      </c>
      <c r="I1192" s="21">
        <v>2310.14</v>
      </c>
      <c r="J1192" s="21">
        <v>2292.1999999999998</v>
      </c>
      <c r="K1192" s="21">
        <v>2180.14</v>
      </c>
      <c r="L1192" s="21">
        <v>2170.23</v>
      </c>
      <c r="M1192" s="21">
        <v>2233.36</v>
      </c>
      <c r="N1192" s="21">
        <v>2103.9699999999998</v>
      </c>
      <c r="O1192" s="21">
        <v>2420</v>
      </c>
      <c r="P1192" s="21">
        <v>2152.38</v>
      </c>
      <c r="Q1192" s="21">
        <v>7324.81</v>
      </c>
      <c r="R1192" s="20">
        <v>147.22999999999999</v>
      </c>
      <c r="S1192" s="20">
        <v>152.76</v>
      </c>
      <c r="T1192" s="21">
        <v>155.80000000000001</v>
      </c>
      <c r="U1192" s="1">
        <v>161.54</v>
      </c>
      <c r="V1192" s="1">
        <v>151.63</v>
      </c>
      <c r="W1192" s="1">
        <v>154.6</v>
      </c>
      <c r="X1192" s="1">
        <v>154.54</v>
      </c>
      <c r="Y1192" s="1">
        <v>151.96</v>
      </c>
      <c r="Z1192" s="1">
        <v>152</v>
      </c>
      <c r="AA1192" s="1">
        <v>149.62</v>
      </c>
      <c r="AB1192" s="1">
        <v>154.54</v>
      </c>
      <c r="AE1192" s="1">
        <v>164.42</v>
      </c>
      <c r="AF1192" s="1">
        <v>162.08000000000001</v>
      </c>
      <c r="AG1192" s="1">
        <v>160.69999999999999</v>
      </c>
      <c r="AO1192" s="1">
        <v>7</v>
      </c>
      <c r="AT1192" s="1">
        <v>4167.99</v>
      </c>
      <c r="AV1192" s="1">
        <v>30</v>
      </c>
      <c r="AW1192" s="1">
        <v>3799.47</v>
      </c>
      <c r="AX1192" s="1">
        <v>158.56</v>
      </c>
      <c r="BA1192" s="1">
        <v>162.94</v>
      </c>
      <c r="BB1192" s="1">
        <v>165.36</v>
      </c>
      <c r="BC1192" s="1">
        <v>163.46</v>
      </c>
      <c r="BD1192" s="1">
        <v>161.97999999999999</v>
      </c>
      <c r="BE1192" s="1">
        <v>162.43</v>
      </c>
      <c r="BF1192" s="1">
        <v>165.66</v>
      </c>
      <c r="BG1192" s="1">
        <v>165.09</v>
      </c>
      <c r="BH1192" s="1">
        <v>156.01</v>
      </c>
      <c r="BI1192" s="1">
        <v>157.38</v>
      </c>
      <c r="BJ1192" s="1">
        <v>169.4</v>
      </c>
      <c r="BL1192" s="1">
        <v>147.74</v>
      </c>
      <c r="BN1192" s="1">
        <v>146.56</v>
      </c>
    </row>
    <row r="1193" spans="1:66" x14ac:dyDescent="0.3">
      <c r="A1193" s="2"/>
      <c r="C1193" s="14" t="str">
        <f t="shared" si="19"/>
        <v>20217</v>
      </c>
      <c r="D1193" s="3">
        <v>44399</v>
      </c>
      <c r="E1193" s="21">
        <v>2322.6</v>
      </c>
      <c r="F1193" s="21">
        <v>2306.37</v>
      </c>
      <c r="G1193" s="21">
        <v>2410.04</v>
      </c>
      <c r="H1193" s="21">
        <v>2271.73</v>
      </c>
      <c r="I1193" s="21">
        <v>2310.14</v>
      </c>
      <c r="J1193" s="21">
        <v>2303.3000000000002</v>
      </c>
      <c r="K1193" s="21">
        <v>2221.9899999999998</v>
      </c>
      <c r="L1193" s="21">
        <v>2200.11</v>
      </c>
      <c r="M1193" s="21">
        <v>2236.41</v>
      </c>
      <c r="N1193" s="21">
        <v>2089.6</v>
      </c>
      <c r="O1193" s="21">
        <v>2368</v>
      </c>
      <c r="P1193" s="21">
        <v>2151.87</v>
      </c>
      <c r="Q1193" s="21">
        <v>7314.59</v>
      </c>
      <c r="R1193" s="20">
        <v>148.72</v>
      </c>
      <c r="S1193" s="20">
        <v>152.93</v>
      </c>
      <c r="T1193" s="21">
        <v>156.33000000000001</v>
      </c>
      <c r="U1193" s="1">
        <v>160.22999999999999</v>
      </c>
      <c r="V1193" s="1">
        <v>153.13</v>
      </c>
      <c r="W1193" s="1">
        <v>155.16999999999999</v>
      </c>
      <c r="X1193" s="1">
        <v>156.01</v>
      </c>
      <c r="Y1193" s="1">
        <v>151.99</v>
      </c>
      <c r="Z1193" s="1">
        <v>151.57</v>
      </c>
      <c r="AA1193" s="1">
        <v>149.93</v>
      </c>
      <c r="AB1193" s="1">
        <v>156.65</v>
      </c>
      <c r="AE1193" s="1">
        <v>166.34</v>
      </c>
      <c r="AF1193" s="1">
        <v>161.81</v>
      </c>
      <c r="AG1193" s="1">
        <v>160.91</v>
      </c>
      <c r="AO1193" s="1">
        <v>8.5</v>
      </c>
      <c r="AT1193" s="1">
        <v>4198.68</v>
      </c>
      <c r="AV1193" s="1">
        <v>30</v>
      </c>
      <c r="AW1193" s="1">
        <v>3799.47</v>
      </c>
      <c r="AX1193" s="1">
        <v>160</v>
      </c>
      <c r="BA1193" s="1">
        <v>168.5</v>
      </c>
      <c r="BB1193" s="1">
        <v>165.97</v>
      </c>
      <c r="BC1193" s="1">
        <v>165.66</v>
      </c>
      <c r="BD1193" s="1">
        <v>163.80000000000001</v>
      </c>
      <c r="BE1193" s="1">
        <v>165.27</v>
      </c>
      <c r="BF1193" s="1">
        <v>167.04</v>
      </c>
      <c r="BG1193" s="1">
        <v>166.81</v>
      </c>
      <c r="BH1193" s="1">
        <v>164.67</v>
      </c>
      <c r="BI1193" s="1">
        <v>159.18</v>
      </c>
      <c r="BJ1193" s="1">
        <v>169.4</v>
      </c>
      <c r="BL1193" s="1">
        <v>148.78</v>
      </c>
      <c r="BN1193" s="1">
        <v>148.34</v>
      </c>
    </row>
    <row r="1194" spans="1:66" x14ac:dyDescent="0.3">
      <c r="A1194" s="2"/>
      <c r="C1194" s="14" t="str">
        <f t="shared" si="19"/>
        <v>20217</v>
      </c>
      <c r="D1194" s="3">
        <v>44398</v>
      </c>
      <c r="E1194" s="21">
        <v>2334.31</v>
      </c>
      <c r="F1194" s="21">
        <v>2317.2399999999998</v>
      </c>
      <c r="G1194" s="21">
        <v>2402.54</v>
      </c>
      <c r="H1194" s="21">
        <v>2256.86</v>
      </c>
      <c r="I1194" s="21">
        <v>2310.14</v>
      </c>
      <c r="J1194" s="21">
        <v>2276.12</v>
      </c>
      <c r="K1194" s="21">
        <v>2221.9899999999998</v>
      </c>
      <c r="L1194" s="21">
        <v>2200.11</v>
      </c>
      <c r="M1194" s="21">
        <v>2236.41</v>
      </c>
      <c r="N1194" s="21">
        <v>2099.63</v>
      </c>
      <c r="O1194" s="21">
        <v>2345</v>
      </c>
      <c r="P1194" s="21">
        <v>2152.67</v>
      </c>
      <c r="Q1194" s="21">
        <v>7364.79</v>
      </c>
      <c r="R1194" s="20">
        <v>148.72</v>
      </c>
      <c r="S1194" s="20">
        <v>155.80000000000001</v>
      </c>
      <c r="T1194" s="21">
        <v>158.04</v>
      </c>
      <c r="U1194" s="1">
        <v>162.79</v>
      </c>
      <c r="V1194" s="1">
        <v>152.96</v>
      </c>
      <c r="W1194" s="1">
        <v>157.22</v>
      </c>
      <c r="X1194" s="1">
        <v>156.66999999999999</v>
      </c>
      <c r="Y1194" s="1">
        <v>154.96</v>
      </c>
      <c r="Z1194" s="1">
        <v>155</v>
      </c>
      <c r="AA1194" s="1">
        <v>151.71</v>
      </c>
      <c r="AB1194" s="1">
        <v>157.1</v>
      </c>
      <c r="AE1194" s="1">
        <v>166.53</v>
      </c>
      <c r="AF1194" s="1">
        <v>164.13</v>
      </c>
      <c r="AG1194" s="1">
        <v>164.37</v>
      </c>
      <c r="AO1194" s="1">
        <v>8.5</v>
      </c>
      <c r="AT1194" s="1">
        <v>4198.68</v>
      </c>
      <c r="AV1194" s="1">
        <v>30</v>
      </c>
      <c r="AW1194" s="1">
        <v>3799.47</v>
      </c>
      <c r="AX1194" s="1">
        <v>160.06</v>
      </c>
      <c r="BA1194" s="1">
        <v>170.38</v>
      </c>
      <c r="BB1194" s="1">
        <v>168.14</v>
      </c>
      <c r="BC1194" s="1">
        <v>167.76</v>
      </c>
      <c r="BD1194" s="1">
        <v>164.99</v>
      </c>
      <c r="BE1194" s="1">
        <v>164.39</v>
      </c>
      <c r="BF1194" s="1">
        <v>168.72</v>
      </c>
      <c r="BG1194" s="1">
        <v>168.11</v>
      </c>
      <c r="BH1194" s="1">
        <v>164.62</v>
      </c>
      <c r="BI1194" s="1">
        <v>156.78</v>
      </c>
      <c r="BJ1194" s="1">
        <v>169.37</v>
      </c>
      <c r="BL1194" s="1">
        <v>150.97999999999999</v>
      </c>
      <c r="BN1194" s="1">
        <v>150.94</v>
      </c>
    </row>
    <row r="1195" spans="1:66" x14ac:dyDescent="0.3">
      <c r="A1195" s="2"/>
      <c r="C1195" s="14" t="str">
        <f t="shared" si="19"/>
        <v>20217</v>
      </c>
      <c r="D1195" s="3">
        <v>44397</v>
      </c>
      <c r="E1195" s="21">
        <v>2318.7800000000002</v>
      </c>
      <c r="F1195" s="21">
        <v>2335.7199999999998</v>
      </c>
      <c r="G1195" s="21">
        <v>2390.09</v>
      </c>
      <c r="H1195" s="21">
        <v>2243.3000000000002</v>
      </c>
      <c r="I1195" s="21">
        <v>2320.11</v>
      </c>
      <c r="J1195" s="21">
        <v>2212.3200000000002</v>
      </c>
      <c r="K1195" s="21">
        <v>2187.79</v>
      </c>
      <c r="L1195" s="21">
        <v>2180.15</v>
      </c>
      <c r="M1195" s="21">
        <v>2215.1</v>
      </c>
      <c r="N1195" s="21">
        <v>2085.64</v>
      </c>
      <c r="O1195" s="21">
        <v>2382.5</v>
      </c>
      <c r="P1195" s="21">
        <v>2175.84</v>
      </c>
      <c r="Q1195" s="21">
        <v>7316.14</v>
      </c>
      <c r="R1195" s="20">
        <v>146.24</v>
      </c>
      <c r="S1195" s="20">
        <v>154.68</v>
      </c>
      <c r="T1195" s="21">
        <v>157.07</v>
      </c>
      <c r="U1195" s="1">
        <v>163</v>
      </c>
      <c r="V1195" s="1">
        <v>152.96</v>
      </c>
      <c r="W1195" s="1">
        <v>156.68</v>
      </c>
      <c r="X1195" s="1">
        <v>156.94</v>
      </c>
      <c r="Y1195" s="1">
        <v>154.93</v>
      </c>
      <c r="Z1195" s="1">
        <v>154.41999999999999</v>
      </c>
      <c r="AA1195" s="1">
        <v>150.69999999999999</v>
      </c>
      <c r="AB1195" s="1">
        <v>156.21</v>
      </c>
      <c r="AE1195" s="1">
        <v>168.72</v>
      </c>
      <c r="AF1195" s="1">
        <v>164.02</v>
      </c>
      <c r="AG1195" s="1">
        <v>165.17</v>
      </c>
      <c r="AO1195" s="1">
        <v>8.5</v>
      </c>
      <c r="AT1195" s="1">
        <v>4198.68</v>
      </c>
      <c r="AX1195" s="1">
        <v>159.38</v>
      </c>
      <c r="BA1195" s="1">
        <v>169.1</v>
      </c>
      <c r="BB1195" s="1">
        <v>168.09</v>
      </c>
      <c r="BC1195" s="1">
        <v>167.82</v>
      </c>
      <c r="BD1195" s="1">
        <v>164.85</v>
      </c>
      <c r="BE1195" s="1">
        <v>166.1</v>
      </c>
      <c r="BF1195" s="1">
        <v>172.17</v>
      </c>
      <c r="BG1195" s="1">
        <v>168.75</v>
      </c>
      <c r="BI1195" s="1">
        <v>156.18</v>
      </c>
      <c r="BJ1195" s="1">
        <v>169.27</v>
      </c>
      <c r="BL1195" s="1">
        <v>150.88</v>
      </c>
      <c r="BN1195" s="1">
        <v>150.54</v>
      </c>
    </row>
    <row r="1196" spans="1:66" x14ac:dyDescent="0.3">
      <c r="A1196" s="2"/>
      <c r="C1196" s="14" t="str">
        <f t="shared" si="19"/>
        <v>20217</v>
      </c>
      <c r="D1196" s="3">
        <v>44396</v>
      </c>
      <c r="E1196" s="21">
        <v>2315.0100000000002</v>
      </c>
      <c r="F1196" s="21">
        <v>2333.54</v>
      </c>
      <c r="G1196" s="21">
        <v>2390.09</v>
      </c>
      <c r="H1196" s="21">
        <v>2247.0300000000002</v>
      </c>
      <c r="I1196" s="21">
        <v>2318.0300000000002</v>
      </c>
      <c r="J1196" s="21">
        <v>2256.25</v>
      </c>
      <c r="K1196" s="21">
        <v>2221.9899999999998</v>
      </c>
      <c r="L1196" s="21"/>
      <c r="M1196" s="21">
        <v>2263.8000000000002</v>
      </c>
      <c r="N1196" s="21">
        <v>2081.36</v>
      </c>
      <c r="O1196" s="21">
        <v>2365.58</v>
      </c>
      <c r="P1196" s="21">
        <v>2206.92</v>
      </c>
      <c r="Q1196" s="21">
        <v>7344.45</v>
      </c>
      <c r="R1196" s="20">
        <v>145.57</v>
      </c>
      <c r="S1196" s="20">
        <v>153.13</v>
      </c>
      <c r="T1196" s="21">
        <v>156.63999999999999</v>
      </c>
      <c r="U1196" s="1">
        <v>160.94999999999999</v>
      </c>
      <c r="V1196" s="1">
        <v>151.96</v>
      </c>
      <c r="W1196" s="1">
        <v>155.4</v>
      </c>
      <c r="X1196" s="1">
        <v>154.18</v>
      </c>
      <c r="Y1196" s="1">
        <v>153.32</v>
      </c>
      <c r="Z1196" s="1">
        <v>153.57</v>
      </c>
      <c r="AA1196" s="1">
        <v>147.97</v>
      </c>
      <c r="AB1196" s="1">
        <v>154.32</v>
      </c>
      <c r="AE1196" s="1">
        <v>164.81</v>
      </c>
      <c r="AF1196" s="1">
        <v>163.68</v>
      </c>
      <c r="AG1196" s="1">
        <v>157.88</v>
      </c>
      <c r="AO1196" s="1">
        <v>8.5</v>
      </c>
      <c r="AT1196" s="1">
        <v>4285.8900000000003</v>
      </c>
      <c r="AX1196" s="1">
        <v>159.38999999999999</v>
      </c>
      <c r="BA1196" s="1">
        <v>165.07</v>
      </c>
      <c r="BB1196" s="1">
        <v>167.59</v>
      </c>
      <c r="BC1196" s="1">
        <v>165.23</v>
      </c>
      <c r="BD1196" s="1">
        <v>164.53</v>
      </c>
      <c r="BE1196" s="1">
        <v>167.09</v>
      </c>
      <c r="BF1196" s="1">
        <v>170.41</v>
      </c>
      <c r="BG1196" s="1">
        <v>165.26</v>
      </c>
      <c r="BI1196" s="1">
        <v>155.08000000000001</v>
      </c>
      <c r="BJ1196" s="1">
        <v>168.94</v>
      </c>
      <c r="BL1196" s="1">
        <v>149.12</v>
      </c>
      <c r="BN1196" s="1">
        <v>149.04</v>
      </c>
    </row>
    <row r="1197" spans="1:66" x14ac:dyDescent="0.3">
      <c r="A1197" s="2"/>
      <c r="C1197" s="14" t="str">
        <f t="shared" si="19"/>
        <v>20217</v>
      </c>
      <c r="D1197" s="3">
        <v>44393</v>
      </c>
      <c r="E1197" s="21">
        <v>2307.08</v>
      </c>
      <c r="F1197" s="21">
        <v>2349.85</v>
      </c>
      <c r="G1197" s="21">
        <v>2397.56</v>
      </c>
      <c r="H1197" s="21">
        <v>2229.6</v>
      </c>
      <c r="I1197" s="21">
        <v>2320.11</v>
      </c>
      <c r="J1197" s="21">
        <v>2266.67</v>
      </c>
      <c r="K1197" s="21">
        <v>2165.5</v>
      </c>
      <c r="L1197" s="21"/>
      <c r="M1197" s="21">
        <v>2263.8000000000002</v>
      </c>
      <c r="N1197" s="21">
        <v>2073.71</v>
      </c>
      <c r="O1197" s="21">
        <v>2360.58</v>
      </c>
      <c r="P1197" s="21">
        <v>2148.6799999999998</v>
      </c>
      <c r="Q1197" s="21">
        <v>7088.25</v>
      </c>
      <c r="R1197" s="20">
        <v>145.57</v>
      </c>
      <c r="S1197" s="20">
        <v>152.55000000000001</v>
      </c>
      <c r="T1197" s="21">
        <v>155.88999999999999</v>
      </c>
      <c r="U1197" s="1">
        <v>158.16999999999999</v>
      </c>
      <c r="V1197" s="1">
        <v>149.96</v>
      </c>
      <c r="W1197" s="1">
        <v>154.56</v>
      </c>
      <c r="X1197" s="1">
        <v>153.84</v>
      </c>
      <c r="Y1197" s="1">
        <v>152.93</v>
      </c>
      <c r="Z1197" s="1">
        <v>153</v>
      </c>
      <c r="AA1197" s="1">
        <v>148.88999999999999</v>
      </c>
      <c r="AB1197" s="1">
        <v>154.21</v>
      </c>
      <c r="AE1197" s="1">
        <v>164.04</v>
      </c>
      <c r="AF1197" s="1">
        <v>161.36000000000001</v>
      </c>
      <c r="AG1197" s="1">
        <v>154.02000000000001</v>
      </c>
      <c r="AO1197" s="1">
        <v>10</v>
      </c>
      <c r="AT1197" s="1">
        <v>4260.07</v>
      </c>
      <c r="AW1197" s="1">
        <v>3735.74</v>
      </c>
      <c r="AX1197" s="1">
        <v>160.49</v>
      </c>
      <c r="BA1197" s="1">
        <v>162.74</v>
      </c>
      <c r="BB1197" s="1">
        <v>165.87</v>
      </c>
      <c r="BC1197" s="1">
        <v>164.4</v>
      </c>
      <c r="BD1197" s="1">
        <v>162.37</v>
      </c>
      <c r="BE1197" s="1">
        <v>166.59</v>
      </c>
      <c r="BF1197" s="1">
        <v>168.41</v>
      </c>
      <c r="BG1197" s="1">
        <v>164.57</v>
      </c>
      <c r="BI1197" s="1">
        <v>154.97999999999999</v>
      </c>
      <c r="BJ1197" s="1">
        <v>168.9</v>
      </c>
      <c r="BL1197" s="1">
        <v>148.37</v>
      </c>
      <c r="BN1197" s="1">
        <v>147.44</v>
      </c>
    </row>
    <row r="1198" spans="1:66" x14ac:dyDescent="0.3">
      <c r="A1198" s="2"/>
      <c r="C1198" s="14" t="str">
        <f t="shared" si="19"/>
        <v>20217</v>
      </c>
      <c r="D1198" s="3">
        <v>44392</v>
      </c>
      <c r="E1198" s="21">
        <v>2302.71</v>
      </c>
      <c r="F1198" s="21">
        <v>2349.85</v>
      </c>
      <c r="G1198" s="21">
        <v>2432.48</v>
      </c>
      <c r="H1198" s="21">
        <v>2272.3000000000002</v>
      </c>
      <c r="I1198" s="21">
        <v>2326.75</v>
      </c>
      <c r="J1198" s="21">
        <v>2333.33</v>
      </c>
      <c r="K1198" s="21">
        <v>2165.5</v>
      </c>
      <c r="L1198" s="21"/>
      <c r="M1198" s="21">
        <v>2302.7600000000002</v>
      </c>
      <c r="N1198" s="21">
        <v>2079.34</v>
      </c>
      <c r="O1198" s="21">
        <v>2373.33</v>
      </c>
      <c r="P1198" s="21">
        <v>2134.85</v>
      </c>
      <c r="Q1198" s="21">
        <v>7192.95</v>
      </c>
      <c r="R1198" s="20">
        <v>145.12</v>
      </c>
      <c r="S1198" s="20">
        <v>148.93</v>
      </c>
      <c r="T1198" s="21">
        <v>155.88999999999999</v>
      </c>
      <c r="U1198" s="1">
        <v>156.6</v>
      </c>
      <c r="V1198" s="1">
        <v>146.96</v>
      </c>
      <c r="W1198" s="1">
        <v>153.18</v>
      </c>
      <c r="X1198" s="1">
        <v>152.02000000000001</v>
      </c>
      <c r="Y1198" s="1">
        <v>151.34</v>
      </c>
      <c r="Z1198" s="1">
        <v>151.71</v>
      </c>
      <c r="AA1198" s="1">
        <v>146.43</v>
      </c>
      <c r="AB1198" s="1">
        <v>152.13</v>
      </c>
      <c r="AE1198" s="1">
        <v>162.78</v>
      </c>
      <c r="AF1198" s="1">
        <v>159.36000000000001</v>
      </c>
      <c r="AG1198" s="1">
        <v>153.02000000000001</v>
      </c>
      <c r="AW1198" s="1">
        <v>3735.74</v>
      </c>
      <c r="AX1198" s="1">
        <v>158.51</v>
      </c>
      <c r="BA1198" s="1">
        <v>160.31</v>
      </c>
      <c r="BB1198" s="1">
        <v>164.11</v>
      </c>
      <c r="BC1198" s="1">
        <v>164.28</v>
      </c>
      <c r="BD1198" s="1">
        <v>159.91</v>
      </c>
      <c r="BE1198" s="1">
        <v>162.65</v>
      </c>
      <c r="BF1198" s="1">
        <v>165.45</v>
      </c>
      <c r="BG1198" s="1">
        <v>163.32</v>
      </c>
      <c r="BI1198" s="1">
        <v>154.97999999999999</v>
      </c>
      <c r="BJ1198" s="1">
        <v>168.9</v>
      </c>
      <c r="BK1198" s="1">
        <v>145.43</v>
      </c>
      <c r="BL1198" s="1">
        <v>147.6</v>
      </c>
      <c r="BN1198" s="1">
        <v>147.43</v>
      </c>
    </row>
    <row r="1199" spans="1:66" x14ac:dyDescent="0.3">
      <c r="A1199" s="2"/>
      <c r="C1199" s="14" t="str">
        <f t="shared" si="19"/>
        <v>20217</v>
      </c>
      <c r="D1199" s="3">
        <v>44391</v>
      </c>
      <c r="E1199" s="21">
        <v>2322.6799999999998</v>
      </c>
      <c r="F1199" s="21">
        <v>2357.4699999999998</v>
      </c>
      <c r="G1199" s="21">
        <v>2444.9299999999998</v>
      </c>
      <c r="H1199" s="21">
        <v>2189.98</v>
      </c>
      <c r="I1199" s="21">
        <v>2320.11</v>
      </c>
      <c r="J1199" s="21">
        <v>2333.33</v>
      </c>
      <c r="K1199" s="21">
        <v>2217.6</v>
      </c>
      <c r="L1199" s="21"/>
      <c r="M1199" s="21">
        <v>2280.64</v>
      </c>
      <c r="N1199" s="21">
        <v>2066.7399999999998</v>
      </c>
      <c r="O1199" s="21">
        <v>2365</v>
      </c>
      <c r="P1199" s="21">
        <v>2205.59</v>
      </c>
      <c r="Q1199" s="21">
        <v>7153.68</v>
      </c>
      <c r="R1199" s="20">
        <v>144.32</v>
      </c>
      <c r="S1199" s="20">
        <v>147.93</v>
      </c>
      <c r="T1199" s="21">
        <v>154.09</v>
      </c>
      <c r="U1199" s="1">
        <v>155.27000000000001</v>
      </c>
      <c r="V1199" s="1">
        <v>146.63</v>
      </c>
      <c r="W1199" s="1">
        <v>153.26</v>
      </c>
      <c r="X1199" s="1">
        <v>151.38999999999999</v>
      </c>
      <c r="Y1199" s="1">
        <v>152.1</v>
      </c>
      <c r="Z1199" s="1">
        <v>151.13999999999999</v>
      </c>
      <c r="AA1199" s="1">
        <v>145.27000000000001</v>
      </c>
      <c r="AB1199" s="1">
        <v>151.75</v>
      </c>
      <c r="AE1199" s="1">
        <v>161.93</v>
      </c>
      <c r="AF1199" s="1">
        <v>159.19999999999999</v>
      </c>
      <c r="AG1199" s="1">
        <v>152.41999999999999</v>
      </c>
      <c r="AW1199" s="1">
        <v>3735.74</v>
      </c>
      <c r="AX1199" s="1">
        <v>156</v>
      </c>
      <c r="BA1199" s="1">
        <v>158.54</v>
      </c>
      <c r="BB1199" s="1">
        <v>163.57</v>
      </c>
      <c r="BC1199" s="1">
        <v>164.05</v>
      </c>
      <c r="BD1199" s="1">
        <v>161.74</v>
      </c>
      <c r="BE1199" s="1">
        <v>161.9</v>
      </c>
      <c r="BF1199" s="1">
        <v>161.27000000000001</v>
      </c>
      <c r="BG1199" s="1">
        <v>163.08000000000001</v>
      </c>
      <c r="BI1199" s="1">
        <v>154.97999999999999</v>
      </c>
      <c r="BJ1199" s="1">
        <v>168.9</v>
      </c>
      <c r="BK1199" s="1">
        <v>145.43</v>
      </c>
      <c r="BL1199" s="1">
        <v>147.6</v>
      </c>
      <c r="BN1199" s="1">
        <v>147.63999999999999</v>
      </c>
    </row>
    <row r="1200" spans="1:66" x14ac:dyDescent="0.3">
      <c r="A1200" s="2"/>
      <c r="C1200" s="14" t="str">
        <f t="shared" si="19"/>
        <v>20217</v>
      </c>
      <c r="D1200" s="3">
        <v>44390</v>
      </c>
      <c r="E1200" s="21">
        <v>2286.5100000000002</v>
      </c>
      <c r="F1200" s="21">
        <v>2357.4699999999998</v>
      </c>
      <c r="G1200" s="21">
        <v>2444.9299999999998</v>
      </c>
      <c r="H1200" s="21">
        <v>2060.91</v>
      </c>
      <c r="I1200" s="21">
        <v>2263.2199999999998</v>
      </c>
      <c r="J1200" s="21">
        <v>2333.33</v>
      </c>
      <c r="K1200" s="21">
        <v>2210.11</v>
      </c>
      <c r="L1200" s="21"/>
      <c r="M1200" s="21">
        <v>2214.2800000000002</v>
      </c>
      <c r="N1200" s="21">
        <v>2019.53</v>
      </c>
      <c r="O1200" s="21">
        <v>2377.5</v>
      </c>
      <c r="P1200" s="21">
        <v>2205.59</v>
      </c>
      <c r="Q1200" s="21">
        <v>6902.95</v>
      </c>
      <c r="R1200" s="20">
        <v>144.52000000000001</v>
      </c>
      <c r="S1200" s="20">
        <v>145.63</v>
      </c>
      <c r="T1200" s="21">
        <v>153.63999999999999</v>
      </c>
      <c r="U1200" s="1">
        <v>152.1</v>
      </c>
      <c r="V1200" s="1">
        <v>148.88</v>
      </c>
      <c r="W1200" s="1">
        <v>153</v>
      </c>
      <c r="X1200" s="1">
        <v>150.66</v>
      </c>
      <c r="Y1200" s="1">
        <v>150.15</v>
      </c>
      <c r="Z1200" s="1">
        <v>150.71</v>
      </c>
      <c r="AA1200" s="1">
        <v>145.27000000000001</v>
      </c>
      <c r="AB1200" s="1">
        <v>150.22</v>
      </c>
      <c r="AE1200" s="1">
        <v>160.78</v>
      </c>
      <c r="AF1200" s="1">
        <v>161.59</v>
      </c>
      <c r="AG1200" s="1">
        <v>151.77000000000001</v>
      </c>
      <c r="AW1200" s="1">
        <v>3735.74</v>
      </c>
      <c r="AX1200" s="1">
        <v>153.88999999999999</v>
      </c>
      <c r="BA1200" s="1">
        <v>158.04</v>
      </c>
      <c r="BB1200" s="1">
        <v>164.44</v>
      </c>
      <c r="BC1200" s="1">
        <v>163.38999999999999</v>
      </c>
      <c r="BD1200" s="1">
        <v>160.47</v>
      </c>
      <c r="BE1200" s="1">
        <v>161.65</v>
      </c>
      <c r="BF1200" s="1">
        <v>161.27000000000001</v>
      </c>
      <c r="BG1200" s="1">
        <v>161.33000000000001</v>
      </c>
      <c r="BI1200" s="1">
        <v>154.08000000000001</v>
      </c>
      <c r="BJ1200" s="1">
        <v>164.11</v>
      </c>
      <c r="BL1200" s="1">
        <v>147.24</v>
      </c>
      <c r="BN1200" s="1">
        <v>147.54</v>
      </c>
    </row>
    <row r="1201" spans="1:66" x14ac:dyDescent="0.3">
      <c r="A1201" s="2"/>
      <c r="C1201" s="14" t="str">
        <f t="shared" si="19"/>
        <v>20217</v>
      </c>
      <c r="D1201" s="3">
        <v>44389</v>
      </c>
      <c r="E1201" s="21">
        <v>2244.5100000000002</v>
      </c>
      <c r="F1201" s="21">
        <v>2349.85</v>
      </c>
      <c r="G1201" s="21">
        <v>2432.83</v>
      </c>
      <c r="H1201" s="21">
        <v>2146.9299999999998</v>
      </c>
      <c r="I1201" s="21">
        <v>2263.2199999999998</v>
      </c>
      <c r="J1201" s="21">
        <v>2326.67</v>
      </c>
      <c r="K1201" s="21">
        <v>2220.1</v>
      </c>
      <c r="L1201" s="21"/>
      <c r="M1201" s="21">
        <v>2214.2800000000002</v>
      </c>
      <c r="N1201" s="21">
        <v>2045.56</v>
      </c>
      <c r="O1201" s="21">
        <v>2372.5</v>
      </c>
      <c r="P1201" s="21">
        <v>2205.59</v>
      </c>
      <c r="Q1201" s="21">
        <v>6655</v>
      </c>
      <c r="R1201" s="20">
        <v>141.59</v>
      </c>
      <c r="S1201" s="20">
        <v>144.04</v>
      </c>
      <c r="T1201" s="21">
        <v>153.13</v>
      </c>
      <c r="U1201" s="1">
        <v>149.55000000000001</v>
      </c>
      <c r="V1201" s="1">
        <v>143.96</v>
      </c>
      <c r="W1201" s="1">
        <v>155.22999999999999</v>
      </c>
      <c r="X1201" s="1">
        <v>149.93</v>
      </c>
      <c r="Y1201" s="1">
        <v>149.96</v>
      </c>
      <c r="Z1201" s="1">
        <v>150</v>
      </c>
      <c r="AA1201" s="1">
        <v>145.75</v>
      </c>
      <c r="AB1201" s="1">
        <v>149.88</v>
      </c>
      <c r="AE1201" s="1">
        <v>159.96</v>
      </c>
      <c r="AF1201" s="1">
        <v>158.19999999999999</v>
      </c>
      <c r="AG1201" s="1">
        <v>147.88999999999999</v>
      </c>
      <c r="AW1201" s="1">
        <v>3735.74</v>
      </c>
      <c r="AX1201" s="1">
        <v>155.38</v>
      </c>
      <c r="BA1201" s="1">
        <v>153.71</v>
      </c>
      <c r="BB1201" s="1">
        <v>162.25</v>
      </c>
      <c r="BC1201" s="1">
        <v>161.88</v>
      </c>
      <c r="BD1201" s="1">
        <v>159.54</v>
      </c>
      <c r="BE1201" s="1">
        <v>157.99</v>
      </c>
      <c r="BF1201" s="1">
        <v>161.02000000000001</v>
      </c>
      <c r="BG1201" s="1">
        <v>160.94999999999999</v>
      </c>
      <c r="BI1201" s="1">
        <v>152.78</v>
      </c>
      <c r="BJ1201" s="1">
        <v>162.47</v>
      </c>
      <c r="BL1201" s="1">
        <v>145.5</v>
      </c>
      <c r="BN1201" s="1">
        <v>145.32</v>
      </c>
    </row>
    <row r="1202" spans="1:66" x14ac:dyDescent="0.3">
      <c r="A1202" s="2"/>
      <c r="C1202" s="14" t="str">
        <f t="shared" si="19"/>
        <v>20217</v>
      </c>
      <c r="D1202" s="3">
        <v>44386</v>
      </c>
      <c r="E1202" s="21">
        <v>2310.7800000000002</v>
      </c>
      <c r="F1202" s="21">
        <v>2349.85</v>
      </c>
      <c r="G1202" s="21">
        <v>2432.83</v>
      </c>
      <c r="H1202" s="21">
        <v>2113.12</v>
      </c>
      <c r="I1202" s="21">
        <v>2259.4899999999998</v>
      </c>
      <c r="J1202" s="21">
        <v>2305.64</v>
      </c>
      <c r="K1202" s="21">
        <v>2140.2399999999998</v>
      </c>
      <c r="L1202" s="21"/>
      <c r="M1202" s="21">
        <v>2121.71</v>
      </c>
      <c r="N1202" s="21">
        <v>2066.89</v>
      </c>
      <c r="O1202" s="21">
        <v>2252.2800000000002</v>
      </c>
      <c r="P1202" s="21">
        <v>2100.44</v>
      </c>
      <c r="Q1202" s="21">
        <v>6722.61</v>
      </c>
      <c r="R1202" s="20">
        <v>142.91999999999999</v>
      </c>
      <c r="S1202" s="20">
        <v>143.79</v>
      </c>
      <c r="T1202" s="21">
        <v>150.44</v>
      </c>
      <c r="U1202" s="1">
        <v>149.82</v>
      </c>
      <c r="V1202" s="1">
        <v>143.94999999999999</v>
      </c>
      <c r="W1202" s="1">
        <v>152.97</v>
      </c>
      <c r="X1202" s="1">
        <v>148.76</v>
      </c>
      <c r="Y1202" s="1">
        <v>149.96</v>
      </c>
      <c r="Z1202" s="1">
        <v>150</v>
      </c>
      <c r="AA1202" s="1">
        <v>144.5</v>
      </c>
      <c r="AB1202" s="1">
        <v>149.12</v>
      </c>
      <c r="AE1202" s="1">
        <v>158.77000000000001</v>
      </c>
      <c r="AF1202" s="1">
        <v>155.80000000000001</v>
      </c>
      <c r="AG1202" s="1">
        <v>147.88999999999999</v>
      </c>
      <c r="AX1202" s="1">
        <v>151.65</v>
      </c>
      <c r="BA1202" s="1">
        <v>153.57</v>
      </c>
      <c r="BB1202" s="1">
        <v>160.43</v>
      </c>
      <c r="BC1202" s="1">
        <v>160.87</v>
      </c>
      <c r="BD1202" s="1">
        <v>157.16999999999999</v>
      </c>
      <c r="BE1202" s="1">
        <v>154.6</v>
      </c>
      <c r="BF1202" s="1">
        <v>158.52000000000001</v>
      </c>
      <c r="BG1202" s="1">
        <v>159.74</v>
      </c>
      <c r="BI1202" s="1">
        <v>152.78</v>
      </c>
      <c r="BJ1202" s="1">
        <v>162.46</v>
      </c>
      <c r="BL1202" s="1">
        <v>145</v>
      </c>
      <c r="BN1202" s="1">
        <v>144.94999999999999</v>
      </c>
    </row>
    <row r="1203" spans="1:66" x14ac:dyDescent="0.3">
      <c r="A1203" s="2"/>
      <c r="C1203" s="14" t="str">
        <f t="shared" si="19"/>
        <v>20217</v>
      </c>
      <c r="D1203" s="3">
        <v>44385</v>
      </c>
      <c r="E1203" s="21">
        <v>2300.8000000000002</v>
      </c>
      <c r="F1203" s="21">
        <v>2349.85</v>
      </c>
      <c r="G1203" s="21">
        <v>2432.83</v>
      </c>
      <c r="H1203" s="21">
        <v>2141.69</v>
      </c>
      <c r="I1203" s="21">
        <v>2253.2600000000002</v>
      </c>
      <c r="J1203" s="21">
        <v>2270.86</v>
      </c>
      <c r="K1203" s="21">
        <v>2133.17</v>
      </c>
      <c r="L1203" s="21"/>
      <c r="M1203" s="21">
        <v>2123.64</v>
      </c>
      <c r="N1203" s="21">
        <v>2062.29</v>
      </c>
      <c r="O1203" s="21">
        <v>2260.61</v>
      </c>
      <c r="P1203" s="21">
        <v>2126.71</v>
      </c>
      <c r="Q1203" s="21">
        <v>6668.09</v>
      </c>
      <c r="R1203" s="20">
        <v>144.52000000000001</v>
      </c>
      <c r="S1203" s="20">
        <v>142.22</v>
      </c>
      <c r="T1203" s="21">
        <v>150.34</v>
      </c>
      <c r="U1203" s="1">
        <v>149.51</v>
      </c>
      <c r="V1203" s="1">
        <v>143.94999999999999</v>
      </c>
      <c r="W1203" s="1">
        <v>151.15</v>
      </c>
      <c r="X1203" s="1">
        <v>148.69999999999999</v>
      </c>
      <c r="Y1203" s="1">
        <v>148.96</v>
      </c>
      <c r="Z1203" s="1">
        <v>149</v>
      </c>
      <c r="AA1203" s="1">
        <v>144.52000000000001</v>
      </c>
      <c r="AB1203" s="1">
        <v>148.55000000000001</v>
      </c>
      <c r="AE1203" s="1">
        <v>157.19999999999999</v>
      </c>
      <c r="AF1203" s="1">
        <v>154.04</v>
      </c>
      <c r="AG1203" s="1">
        <v>146.88999999999999</v>
      </c>
      <c r="AX1203" s="1">
        <v>149.47999999999999</v>
      </c>
      <c r="BA1203" s="1">
        <v>154.36000000000001</v>
      </c>
      <c r="BB1203" s="1">
        <v>159.94</v>
      </c>
      <c r="BC1203" s="1">
        <v>160.68</v>
      </c>
      <c r="BD1203" s="1">
        <v>156.66</v>
      </c>
      <c r="BE1203" s="1">
        <v>153.05000000000001</v>
      </c>
      <c r="BF1203" s="1">
        <v>157.34</v>
      </c>
      <c r="BG1203" s="1">
        <v>157.68</v>
      </c>
      <c r="BI1203" s="1">
        <v>152.79</v>
      </c>
      <c r="BJ1203" s="1">
        <v>161.97999999999999</v>
      </c>
      <c r="BL1203" s="1">
        <v>144.5</v>
      </c>
      <c r="BN1203" s="1">
        <v>142.91</v>
      </c>
    </row>
    <row r="1204" spans="1:66" x14ac:dyDescent="0.3">
      <c r="A1204" s="2"/>
      <c r="C1204" s="14" t="str">
        <f t="shared" si="19"/>
        <v>20217</v>
      </c>
      <c r="D1204" s="3">
        <v>44384</v>
      </c>
      <c r="E1204" s="21">
        <v>2283.67</v>
      </c>
      <c r="F1204" s="21">
        <v>2348.34</v>
      </c>
      <c r="G1204" s="21">
        <v>2417.5100000000002</v>
      </c>
      <c r="H1204" s="21">
        <v>2113.12</v>
      </c>
      <c r="I1204" s="21">
        <v>2253.2600000000002</v>
      </c>
      <c r="J1204" s="21">
        <v>2248.2399999999998</v>
      </c>
      <c r="K1204" s="21">
        <v>2163.84</v>
      </c>
      <c r="L1204" s="21"/>
      <c r="M1204" s="21">
        <v>2157.21</v>
      </c>
      <c r="N1204" s="21">
        <v>2046.51</v>
      </c>
      <c r="O1204" s="21">
        <v>2258.9299999999998</v>
      </c>
      <c r="P1204" s="21">
        <v>2130.6999999999998</v>
      </c>
      <c r="Q1204" s="21">
        <v>6568.41</v>
      </c>
      <c r="R1204" s="20">
        <v>141.12</v>
      </c>
      <c r="S1204" s="20">
        <v>141.56</v>
      </c>
      <c r="T1204" s="21">
        <v>148.38</v>
      </c>
      <c r="V1204" s="1">
        <v>143.94999999999999</v>
      </c>
      <c r="W1204" s="1">
        <v>148.94</v>
      </c>
      <c r="X1204" s="1">
        <v>147.78</v>
      </c>
      <c r="Y1204" s="1">
        <v>147.99</v>
      </c>
      <c r="Z1204" s="1">
        <v>147.71</v>
      </c>
      <c r="AA1204" s="1">
        <v>142.38</v>
      </c>
      <c r="AB1204" s="1">
        <v>147.18</v>
      </c>
      <c r="AE1204" s="1">
        <v>157.03</v>
      </c>
      <c r="AF1204" s="1">
        <v>151.05000000000001</v>
      </c>
      <c r="AG1204" s="1">
        <v>143.51</v>
      </c>
      <c r="AO1204" s="1">
        <v>7</v>
      </c>
      <c r="AT1204" s="1">
        <v>3509.54</v>
      </c>
      <c r="AX1204" s="1">
        <v>150.86000000000001</v>
      </c>
      <c r="BA1204" s="1">
        <v>150.47999999999999</v>
      </c>
      <c r="BB1204" s="1">
        <v>157.61000000000001</v>
      </c>
      <c r="BC1204" s="1">
        <v>157.13999999999999</v>
      </c>
      <c r="BD1204" s="1">
        <v>153.54</v>
      </c>
      <c r="BE1204" s="1">
        <v>149.31</v>
      </c>
      <c r="BF1204" s="1">
        <v>148.55000000000001</v>
      </c>
      <c r="BG1204" s="1">
        <v>156.53</v>
      </c>
      <c r="BI1204" s="1">
        <v>149.79</v>
      </c>
      <c r="BJ1204" s="1">
        <v>158.41999999999999</v>
      </c>
      <c r="BL1204" s="1">
        <v>144.1</v>
      </c>
      <c r="BN1204" s="1">
        <v>142.71</v>
      </c>
    </row>
    <row r="1205" spans="1:66" x14ac:dyDescent="0.3">
      <c r="A1205" s="2"/>
      <c r="C1205" s="14" t="str">
        <f t="shared" si="19"/>
        <v>20217</v>
      </c>
      <c r="D1205" s="3">
        <v>44383</v>
      </c>
      <c r="E1205" s="21">
        <v>2293.65</v>
      </c>
      <c r="F1205" s="21">
        <v>2349.04</v>
      </c>
      <c r="G1205" s="21">
        <v>2422.5</v>
      </c>
      <c r="H1205" s="21">
        <v>2103.6799999999998</v>
      </c>
      <c r="I1205" s="21">
        <v>2253.2600000000002</v>
      </c>
      <c r="J1205" s="21">
        <v>2266.4299999999998</v>
      </c>
      <c r="K1205" s="21">
        <v>2143.88</v>
      </c>
      <c r="L1205" s="21"/>
      <c r="M1205" s="21">
        <v>2157.21</v>
      </c>
      <c r="N1205" s="21">
        <v>2056.83</v>
      </c>
      <c r="O1205" s="21">
        <v>2276.5500000000002</v>
      </c>
      <c r="P1205" s="21">
        <v>2106.75</v>
      </c>
      <c r="Q1205" s="21">
        <v>6610.51</v>
      </c>
      <c r="R1205" s="20">
        <v>141.43</v>
      </c>
      <c r="S1205" s="20">
        <v>140.82</v>
      </c>
      <c r="T1205" s="21">
        <v>148.18</v>
      </c>
      <c r="V1205" s="1">
        <v>142.28</v>
      </c>
      <c r="W1205" s="1">
        <v>147.51</v>
      </c>
      <c r="X1205" s="1">
        <v>148.69999999999999</v>
      </c>
      <c r="Y1205" s="1">
        <v>148.02000000000001</v>
      </c>
      <c r="Z1205" s="1">
        <v>147.85</v>
      </c>
      <c r="AA1205" s="1">
        <v>143.25</v>
      </c>
      <c r="AB1205" s="1">
        <v>148.76</v>
      </c>
      <c r="AE1205" s="1">
        <v>155.72</v>
      </c>
      <c r="AF1205" s="1">
        <v>150.72</v>
      </c>
      <c r="AG1205" s="1">
        <v>144.55000000000001</v>
      </c>
      <c r="AO1205" s="1">
        <v>7</v>
      </c>
      <c r="AT1205" s="1">
        <v>3509.54</v>
      </c>
      <c r="BA1205" s="1">
        <v>151.84</v>
      </c>
      <c r="BB1205" s="1">
        <v>155.99</v>
      </c>
      <c r="BC1205" s="1">
        <v>156.9</v>
      </c>
      <c r="BD1205" s="1">
        <v>151.19999999999999</v>
      </c>
      <c r="BE1205" s="1">
        <v>148.22</v>
      </c>
      <c r="BF1205" s="1">
        <v>149.22</v>
      </c>
      <c r="BG1205" s="1">
        <v>156.46</v>
      </c>
      <c r="BI1205" s="1">
        <v>149.79</v>
      </c>
      <c r="BJ1205" s="1">
        <v>158.19</v>
      </c>
      <c r="BL1205" s="1">
        <v>143.30000000000001</v>
      </c>
      <c r="BN1205" s="1">
        <v>142.41</v>
      </c>
    </row>
    <row r="1206" spans="1:66" x14ac:dyDescent="0.3">
      <c r="A1206" s="2"/>
      <c r="C1206" s="14" t="str">
        <f t="shared" si="19"/>
        <v>20217</v>
      </c>
      <c r="D1206" s="3">
        <v>44382</v>
      </c>
      <c r="E1206" s="21">
        <v>2281.0500000000002</v>
      </c>
      <c r="F1206" s="21">
        <v>2333.39</v>
      </c>
      <c r="G1206" s="21">
        <v>2422.5</v>
      </c>
      <c r="H1206" s="21">
        <v>2120.69</v>
      </c>
      <c r="I1206" s="21">
        <v>2233.33</v>
      </c>
      <c r="J1206" s="21">
        <v>2233.5100000000002</v>
      </c>
      <c r="K1206" s="21">
        <v>2160.5100000000002</v>
      </c>
      <c r="L1206" s="21"/>
      <c r="M1206" s="21"/>
      <c r="N1206" s="21">
        <v>2000.99</v>
      </c>
      <c r="O1206" s="21">
        <v>2268.83</v>
      </c>
      <c r="P1206" s="21">
        <v>2146.6799999999998</v>
      </c>
      <c r="Q1206" s="21">
        <v>6666.67</v>
      </c>
      <c r="R1206" s="20">
        <v>143.24</v>
      </c>
      <c r="S1206" s="20">
        <v>142.62</v>
      </c>
      <c r="T1206" s="21">
        <v>149.47</v>
      </c>
      <c r="V1206" s="1">
        <v>146.62</v>
      </c>
      <c r="W1206" s="1">
        <v>150.99</v>
      </c>
      <c r="X1206" s="1">
        <v>148.76</v>
      </c>
      <c r="Y1206" s="1">
        <v>147.96</v>
      </c>
      <c r="Z1206" s="1">
        <v>148</v>
      </c>
      <c r="AA1206" s="1">
        <v>143.80000000000001</v>
      </c>
      <c r="AB1206" s="1">
        <v>148.99</v>
      </c>
      <c r="AE1206" s="1">
        <v>156.38</v>
      </c>
      <c r="AF1206" s="1">
        <v>154.38</v>
      </c>
      <c r="AG1206" s="1">
        <v>145.27000000000001</v>
      </c>
      <c r="AK1206" s="1">
        <v>28</v>
      </c>
      <c r="AO1206" s="1">
        <v>7</v>
      </c>
      <c r="AS1206" s="1">
        <v>3800.9</v>
      </c>
      <c r="AT1206" s="1">
        <v>3509.54</v>
      </c>
      <c r="AX1206" s="1">
        <v>153.47999999999999</v>
      </c>
      <c r="BA1206" s="1">
        <v>154.78</v>
      </c>
      <c r="BB1206" s="1">
        <v>158.44999999999999</v>
      </c>
      <c r="BC1206" s="1">
        <v>158.38999999999999</v>
      </c>
      <c r="BD1206" s="1">
        <v>154.13</v>
      </c>
      <c r="BE1206" s="1">
        <v>152.46</v>
      </c>
      <c r="BF1206" s="1">
        <v>150.19999999999999</v>
      </c>
      <c r="BG1206" s="1">
        <v>157.12</v>
      </c>
      <c r="BI1206" s="1">
        <v>149.79</v>
      </c>
      <c r="BJ1206" s="1">
        <v>161.18</v>
      </c>
      <c r="BL1206" s="1">
        <v>144.30000000000001</v>
      </c>
      <c r="BN1206" s="1">
        <v>144.04</v>
      </c>
    </row>
    <row r="1207" spans="1:66" x14ac:dyDescent="0.3">
      <c r="A1207" s="2"/>
      <c r="C1207" s="14" t="str">
        <f t="shared" si="19"/>
        <v>20217</v>
      </c>
      <c r="D1207" s="3">
        <v>44379</v>
      </c>
      <c r="E1207" s="21">
        <v>2237.38</v>
      </c>
      <c r="F1207" s="21">
        <v>2328.11</v>
      </c>
      <c r="G1207" s="21">
        <v>2432.83</v>
      </c>
      <c r="H1207" s="21">
        <v>2230.84</v>
      </c>
      <c r="I1207" s="21">
        <v>2223.37</v>
      </c>
      <c r="J1207" s="21">
        <v>2233.67</v>
      </c>
      <c r="K1207" s="21">
        <v>2144.1999999999998</v>
      </c>
      <c r="L1207" s="21"/>
      <c r="M1207" s="21"/>
      <c r="N1207" s="21">
        <v>2019.45</v>
      </c>
      <c r="O1207" s="21">
        <v>2277.17</v>
      </c>
      <c r="P1207" s="21">
        <v>2110.6999999999998</v>
      </c>
      <c r="Q1207" s="21">
        <v>6699.27</v>
      </c>
      <c r="R1207" s="20">
        <v>143.24</v>
      </c>
      <c r="S1207" s="20">
        <v>142.55000000000001</v>
      </c>
      <c r="T1207" s="21">
        <v>149.47</v>
      </c>
      <c r="V1207" s="1">
        <v>146.29</v>
      </c>
      <c r="W1207" s="1">
        <v>150.99</v>
      </c>
      <c r="X1207" s="1">
        <v>148.76</v>
      </c>
      <c r="Y1207" s="1">
        <v>147.96</v>
      </c>
      <c r="Z1207" s="1">
        <v>148.66999999999999</v>
      </c>
      <c r="AA1207" s="1">
        <v>143.80000000000001</v>
      </c>
      <c r="AB1207" s="1">
        <v>148.99</v>
      </c>
      <c r="AE1207" s="1">
        <v>157.43</v>
      </c>
      <c r="AF1207" s="1">
        <v>154.38</v>
      </c>
      <c r="AG1207" s="1">
        <v>146.86000000000001</v>
      </c>
      <c r="AK1207" s="1">
        <v>28</v>
      </c>
      <c r="AO1207" s="1">
        <v>7</v>
      </c>
      <c r="AS1207" s="1">
        <v>3800.9</v>
      </c>
      <c r="AT1207" s="1">
        <v>3509.54</v>
      </c>
      <c r="AX1207" s="1">
        <v>153.46</v>
      </c>
      <c r="BA1207" s="1">
        <v>153.26</v>
      </c>
      <c r="BB1207" s="1">
        <v>160.07</v>
      </c>
      <c r="BC1207" s="1">
        <v>158.5</v>
      </c>
      <c r="BD1207" s="1">
        <v>154.88999999999999</v>
      </c>
      <c r="BE1207" s="1">
        <v>152.46</v>
      </c>
      <c r="BF1207" s="1">
        <v>156.78</v>
      </c>
      <c r="BG1207" s="1">
        <v>157.08000000000001</v>
      </c>
      <c r="BI1207" s="1">
        <v>149.79</v>
      </c>
      <c r="BJ1207" s="1">
        <v>161.18</v>
      </c>
      <c r="BL1207" s="1">
        <v>144.19999999999999</v>
      </c>
      <c r="BN1207" s="1">
        <v>143.85</v>
      </c>
    </row>
    <row r="1208" spans="1:66" x14ac:dyDescent="0.3">
      <c r="A1208" s="2"/>
      <c r="C1208" s="14" t="str">
        <f t="shared" si="19"/>
        <v>20217</v>
      </c>
      <c r="D1208" s="3">
        <v>44378</v>
      </c>
      <c r="E1208" s="21">
        <v>2238.17</v>
      </c>
      <c r="F1208" s="21">
        <v>2290.21</v>
      </c>
      <c r="G1208" s="21">
        <v>2352.7199999999998</v>
      </c>
      <c r="H1208" s="21">
        <v>2175.7199999999998</v>
      </c>
      <c r="I1208" s="21">
        <v>2223.37</v>
      </c>
      <c r="J1208" s="21">
        <v>2275.81</v>
      </c>
      <c r="K1208" s="21">
        <v>2041.73</v>
      </c>
      <c r="L1208" s="21"/>
      <c r="M1208" s="21"/>
      <c r="N1208" s="21">
        <v>2034.83</v>
      </c>
      <c r="O1208" s="21">
        <v>2308.33</v>
      </c>
      <c r="P1208" s="21">
        <v>2054.8000000000002</v>
      </c>
      <c r="Q1208" s="21">
        <v>6601.58</v>
      </c>
      <c r="R1208" s="20">
        <v>139.91999999999999</v>
      </c>
      <c r="S1208" s="20">
        <v>142.44999999999999</v>
      </c>
      <c r="T1208" s="21">
        <v>147.18</v>
      </c>
      <c r="U1208" s="1">
        <v>146.77000000000001</v>
      </c>
      <c r="V1208" s="1">
        <v>146.93</v>
      </c>
      <c r="W1208" s="1">
        <v>146.81</v>
      </c>
      <c r="X1208" s="1">
        <v>144.85</v>
      </c>
      <c r="Y1208" s="1">
        <v>143.6</v>
      </c>
      <c r="Z1208" s="1">
        <v>145.21</v>
      </c>
      <c r="AA1208" s="1">
        <v>141.54</v>
      </c>
      <c r="AB1208" s="1">
        <v>143.33000000000001</v>
      </c>
      <c r="AE1208" s="1">
        <v>153.47999999999999</v>
      </c>
      <c r="AF1208" s="1">
        <v>153.94999999999999</v>
      </c>
      <c r="AG1208" s="1">
        <v>146.86000000000001</v>
      </c>
      <c r="AK1208" s="1">
        <v>28</v>
      </c>
      <c r="AO1208" s="1">
        <v>7</v>
      </c>
      <c r="AS1208" s="1">
        <v>3800.9</v>
      </c>
      <c r="AT1208" s="1">
        <v>3509.54</v>
      </c>
      <c r="BA1208" s="1">
        <v>153.26</v>
      </c>
      <c r="BB1208" s="1">
        <v>158.35</v>
      </c>
      <c r="BC1208" s="1">
        <v>157.69</v>
      </c>
      <c r="BD1208" s="1">
        <v>154.72</v>
      </c>
      <c r="BE1208" s="1">
        <v>148.81</v>
      </c>
      <c r="BF1208" s="1">
        <v>153.68</v>
      </c>
      <c r="BG1208" s="1">
        <v>153.46</v>
      </c>
      <c r="BH1208" s="1">
        <v>140.91999999999999</v>
      </c>
      <c r="BI1208" s="1">
        <v>146.79</v>
      </c>
      <c r="BJ1208" s="1">
        <v>160.68</v>
      </c>
      <c r="BL1208" s="1">
        <v>141.22</v>
      </c>
      <c r="BN1208" s="1">
        <v>140.05000000000001</v>
      </c>
    </row>
    <row r="1209" spans="1:66" x14ac:dyDescent="0.3">
      <c r="A1209" s="2"/>
      <c r="C1209" s="14" t="str">
        <f t="shared" si="19"/>
        <v>20216</v>
      </c>
      <c r="D1209" s="3">
        <v>44377</v>
      </c>
      <c r="E1209" s="21">
        <v>2219.1</v>
      </c>
      <c r="F1209" s="21">
        <v>2227.1</v>
      </c>
      <c r="G1209" s="21">
        <v>2287.9499999999998</v>
      </c>
      <c r="H1209" s="21"/>
      <c r="I1209" s="21">
        <v>2253.6799999999998</v>
      </c>
      <c r="J1209" s="21">
        <v>2290</v>
      </c>
      <c r="K1209" s="21">
        <v>2041.73</v>
      </c>
      <c r="L1209" s="21"/>
      <c r="M1209" s="21"/>
      <c r="N1209" s="21">
        <v>2014.22</v>
      </c>
      <c r="O1209" s="21">
        <v>2346.67</v>
      </c>
      <c r="P1209" s="21">
        <v>2054.8000000000002</v>
      </c>
      <c r="Q1209" s="21">
        <v>6601.34</v>
      </c>
      <c r="R1209" s="20">
        <v>139.74</v>
      </c>
      <c r="S1209" s="20">
        <v>138.91999999999999</v>
      </c>
      <c r="T1209" s="21">
        <v>145.41</v>
      </c>
      <c r="U1209" s="1">
        <v>138.01</v>
      </c>
      <c r="V1209" s="1">
        <v>136.54</v>
      </c>
      <c r="W1209" s="1">
        <v>142.76</v>
      </c>
      <c r="X1209" s="1">
        <v>138.02000000000001</v>
      </c>
      <c r="Y1209" s="1">
        <v>139.11000000000001</v>
      </c>
      <c r="Z1209" s="1">
        <v>139.85</v>
      </c>
      <c r="AA1209" s="1">
        <v>141.5</v>
      </c>
      <c r="AB1209" s="1">
        <v>137.97</v>
      </c>
      <c r="AE1209" s="1">
        <v>149.51</v>
      </c>
      <c r="AF1209" s="1">
        <v>151.38999999999999</v>
      </c>
      <c r="AG1209" s="1">
        <v>138.69</v>
      </c>
      <c r="AK1209" s="1">
        <v>28</v>
      </c>
      <c r="AP1209" s="1">
        <v>4227.1000000000004</v>
      </c>
      <c r="AS1209" s="1">
        <v>3800.9</v>
      </c>
      <c r="BA1209" s="1">
        <v>150.65</v>
      </c>
      <c r="BB1209" s="1">
        <v>153.53</v>
      </c>
      <c r="BC1209" s="1">
        <v>152.66999999999999</v>
      </c>
      <c r="BD1209" s="1">
        <v>150.30000000000001</v>
      </c>
      <c r="BE1209" s="1">
        <v>148.86000000000001</v>
      </c>
      <c r="BF1209" s="1">
        <v>143.88999999999999</v>
      </c>
      <c r="BG1209" s="1">
        <v>151.9</v>
      </c>
      <c r="BH1209" s="1">
        <v>139.87</v>
      </c>
      <c r="BI1209" s="1">
        <v>142.9</v>
      </c>
      <c r="BJ1209" s="1">
        <v>152.97</v>
      </c>
      <c r="BL1209" s="1">
        <v>136.72999999999999</v>
      </c>
      <c r="BN1209" s="1">
        <v>136.68</v>
      </c>
    </row>
    <row r="1210" spans="1:66" x14ac:dyDescent="0.3">
      <c r="A1210" s="2"/>
      <c r="C1210" s="14" t="str">
        <f t="shared" si="19"/>
        <v>20216</v>
      </c>
      <c r="D1210" s="3">
        <v>44376</v>
      </c>
      <c r="E1210" s="21">
        <v>2233.12</v>
      </c>
      <c r="F1210" s="21">
        <v>2217.14</v>
      </c>
      <c r="G1210" s="21">
        <v>2260.5</v>
      </c>
      <c r="H1210" s="21">
        <v>2095.4299999999998</v>
      </c>
      <c r="I1210" s="21">
        <v>2132.44</v>
      </c>
      <c r="J1210" s="21">
        <v>2326.67</v>
      </c>
      <c r="K1210" s="21">
        <v>2046.15</v>
      </c>
      <c r="L1210" s="21"/>
      <c r="M1210" s="21"/>
      <c r="N1210" s="21">
        <v>1969.94</v>
      </c>
      <c r="O1210" s="21">
        <v>2333.33</v>
      </c>
      <c r="P1210" s="21">
        <v>2014.87</v>
      </c>
      <c r="Q1210" s="21">
        <v>6549.17</v>
      </c>
      <c r="R1210" s="20">
        <v>136.26</v>
      </c>
      <c r="S1210" s="20">
        <v>131.83000000000001</v>
      </c>
      <c r="T1210" s="21">
        <v>139.19</v>
      </c>
      <c r="U1210" s="1">
        <v>138.01</v>
      </c>
      <c r="V1210" s="1">
        <v>137.12</v>
      </c>
      <c r="W1210" s="1">
        <v>140.49</v>
      </c>
      <c r="X1210" s="1">
        <v>137.52000000000001</v>
      </c>
      <c r="Y1210" s="1">
        <v>137.08000000000001</v>
      </c>
      <c r="Z1210" s="1">
        <v>137.35</v>
      </c>
      <c r="AA1210" s="1">
        <v>135.06</v>
      </c>
      <c r="AB1210" s="1">
        <v>137.34</v>
      </c>
      <c r="AE1210" s="1">
        <v>145.88999999999999</v>
      </c>
      <c r="AF1210" s="1">
        <v>142.74</v>
      </c>
      <c r="AG1210" s="1">
        <v>135.72999999999999</v>
      </c>
      <c r="AK1210" s="1">
        <v>14</v>
      </c>
      <c r="AP1210" s="1">
        <v>4227.1000000000004</v>
      </c>
      <c r="AS1210" s="1">
        <v>4007.92</v>
      </c>
      <c r="AX1210" s="1">
        <v>142.11000000000001</v>
      </c>
      <c r="BA1210" s="1">
        <v>141.78</v>
      </c>
      <c r="BB1210" s="1">
        <v>148.1</v>
      </c>
      <c r="BC1210" s="1">
        <v>148</v>
      </c>
      <c r="BD1210" s="1">
        <v>145.38</v>
      </c>
      <c r="BE1210" s="1">
        <v>144.41</v>
      </c>
      <c r="BF1210" s="1">
        <v>143.77000000000001</v>
      </c>
      <c r="BG1210" s="1">
        <v>146.4</v>
      </c>
      <c r="BH1210" s="1">
        <v>136.72</v>
      </c>
      <c r="BI1210" s="1">
        <v>140.30000000000001</v>
      </c>
      <c r="BJ1210" s="1">
        <v>153.03</v>
      </c>
      <c r="BK1210" s="1">
        <v>132.94</v>
      </c>
      <c r="BL1210" s="1">
        <v>133.87</v>
      </c>
      <c r="BN1210" s="1">
        <v>133.33000000000001</v>
      </c>
    </row>
    <row r="1211" spans="1:66" x14ac:dyDescent="0.3">
      <c r="A1211" s="2"/>
      <c r="C1211" s="14" t="str">
        <f t="shared" si="19"/>
        <v>20216</v>
      </c>
      <c r="D1211" s="3">
        <v>44375</v>
      </c>
      <c r="E1211" s="21">
        <v>2215.25</v>
      </c>
      <c r="F1211" s="21">
        <v>2242.0500000000002</v>
      </c>
      <c r="G1211" s="21">
        <v>2260.5</v>
      </c>
      <c r="H1211" s="21">
        <v>2098.85</v>
      </c>
      <c r="I1211" s="21">
        <v>2271.94</v>
      </c>
      <c r="J1211" s="21">
        <v>2326.67</v>
      </c>
      <c r="K1211" s="21">
        <v>2027.47</v>
      </c>
      <c r="L1211" s="21"/>
      <c r="M1211" s="21"/>
      <c r="N1211" s="21">
        <v>1987.66</v>
      </c>
      <c r="O1211" s="21">
        <v>2353.33</v>
      </c>
      <c r="P1211" s="21">
        <v>2034.83</v>
      </c>
      <c r="Q1211" s="21">
        <v>6524.17</v>
      </c>
      <c r="R1211" s="20">
        <v>133.33000000000001</v>
      </c>
      <c r="S1211" s="20">
        <v>131.4</v>
      </c>
      <c r="T1211" s="21">
        <v>138.9</v>
      </c>
      <c r="U1211" s="1">
        <v>138.01</v>
      </c>
      <c r="V1211" s="1">
        <v>135.96</v>
      </c>
      <c r="W1211" s="1">
        <v>139.69</v>
      </c>
      <c r="X1211" s="1">
        <v>135.94</v>
      </c>
      <c r="Y1211" s="1">
        <v>137.22999999999999</v>
      </c>
      <c r="Z1211" s="1">
        <v>136.57</v>
      </c>
      <c r="AA1211" s="1">
        <v>134.38999999999999</v>
      </c>
      <c r="AB1211" s="1">
        <v>136.02000000000001</v>
      </c>
      <c r="AE1211" s="1">
        <v>144.65</v>
      </c>
      <c r="AF1211" s="1">
        <v>142.22</v>
      </c>
      <c r="AG1211" s="1">
        <v>135.71</v>
      </c>
      <c r="AK1211" s="1">
        <v>0</v>
      </c>
      <c r="AP1211" s="1">
        <v>4227.1000000000004</v>
      </c>
      <c r="AS1211" s="1">
        <v>4214.9399999999996</v>
      </c>
      <c r="AX1211" s="1">
        <v>142.84</v>
      </c>
      <c r="AZ1211" s="1">
        <v>4014.22</v>
      </c>
      <c r="BA1211" s="1">
        <v>140.38999999999999</v>
      </c>
      <c r="BB1211" s="1">
        <v>147.16</v>
      </c>
      <c r="BC1211" s="1">
        <v>146.13</v>
      </c>
      <c r="BD1211" s="1">
        <v>142.31</v>
      </c>
      <c r="BE1211" s="1">
        <v>144.81</v>
      </c>
      <c r="BF1211" s="1">
        <v>143.9</v>
      </c>
      <c r="BG1211" s="1">
        <v>145.82</v>
      </c>
      <c r="BH1211" s="1">
        <v>136.72</v>
      </c>
      <c r="BI1211" s="1">
        <v>139.4</v>
      </c>
      <c r="BK1211" s="1">
        <v>132.91</v>
      </c>
      <c r="BL1211" s="1">
        <v>133.68</v>
      </c>
      <c r="BN1211" s="1">
        <v>133.04</v>
      </c>
    </row>
    <row r="1212" spans="1:66" x14ac:dyDescent="0.3">
      <c r="A1212" s="2"/>
      <c r="C1212" s="14" t="str">
        <f t="shared" si="19"/>
        <v>20216</v>
      </c>
      <c r="D1212" s="3">
        <v>44372</v>
      </c>
      <c r="E1212" s="21">
        <v>2161.65</v>
      </c>
      <c r="F1212" s="21">
        <v>2257</v>
      </c>
      <c r="G1212" s="21">
        <v>2262.9899999999998</v>
      </c>
      <c r="H1212" s="21">
        <v>2118.31</v>
      </c>
      <c r="I1212" s="21">
        <v>2132.44</v>
      </c>
      <c r="J1212" s="21">
        <v>2343.33</v>
      </c>
      <c r="K1212" s="21">
        <v>2057.65</v>
      </c>
      <c r="L1212" s="21"/>
      <c r="M1212" s="21"/>
      <c r="N1212" s="21">
        <v>2018.94</v>
      </c>
      <c r="O1212" s="21">
        <v>2360</v>
      </c>
      <c r="P1212" s="21">
        <v>2045.82</v>
      </c>
      <c r="Q1212" s="21">
        <v>6498.83</v>
      </c>
      <c r="R1212" s="20">
        <v>130.91</v>
      </c>
      <c r="S1212" s="20">
        <v>129.46</v>
      </c>
      <c r="T1212" s="21">
        <v>137.96</v>
      </c>
      <c r="V1212" s="1">
        <v>137.93</v>
      </c>
      <c r="W1212" s="1">
        <v>138.16</v>
      </c>
      <c r="X1212" s="1">
        <v>137.16999999999999</v>
      </c>
      <c r="Y1212" s="1">
        <v>136.6</v>
      </c>
      <c r="Z1212" s="1">
        <v>136.28</v>
      </c>
      <c r="AA1212" s="1">
        <v>133.69</v>
      </c>
      <c r="AB1212" s="1">
        <v>137</v>
      </c>
      <c r="AE1212" s="1">
        <v>144.44</v>
      </c>
      <c r="AF1212" s="1">
        <v>141.08000000000001</v>
      </c>
      <c r="AG1212" s="1">
        <v>129.71</v>
      </c>
      <c r="AK1212" s="1">
        <v>0</v>
      </c>
      <c r="AP1212" s="1">
        <v>4227.1000000000004</v>
      </c>
      <c r="AS1212" s="1">
        <v>4214.9399999999996</v>
      </c>
      <c r="AW1212" s="1">
        <v>3929.41</v>
      </c>
      <c r="AX1212" s="1">
        <v>144.56</v>
      </c>
      <c r="AZ1212" s="1">
        <v>4014.22</v>
      </c>
      <c r="BB1212" s="1">
        <v>145.78</v>
      </c>
      <c r="BC1212" s="1">
        <v>145.15</v>
      </c>
      <c r="BD1212" s="1">
        <v>141.62</v>
      </c>
      <c r="BE1212" s="1">
        <v>144.13999999999999</v>
      </c>
      <c r="BF1212" s="1">
        <v>145.24</v>
      </c>
      <c r="BG1212" s="1">
        <v>144.75</v>
      </c>
      <c r="BH1212" s="1">
        <v>136.72</v>
      </c>
      <c r="BI1212" s="1">
        <v>138.80000000000001</v>
      </c>
      <c r="BK1212" s="1">
        <v>132.84</v>
      </c>
      <c r="BL1212" s="1">
        <v>133.5</v>
      </c>
      <c r="BN1212" s="1">
        <v>132.56</v>
      </c>
    </row>
    <row r="1213" spans="1:66" x14ac:dyDescent="0.3">
      <c r="A1213" s="2"/>
      <c r="C1213" s="14" t="str">
        <f t="shared" si="19"/>
        <v>20216</v>
      </c>
      <c r="D1213" s="3">
        <v>44371</v>
      </c>
      <c r="E1213" s="21">
        <v>2101.1799999999998</v>
      </c>
      <c r="F1213" s="21">
        <v>2270.13</v>
      </c>
      <c r="G1213" s="21">
        <v>2279.94</v>
      </c>
      <c r="H1213" s="21">
        <v>2096.89</v>
      </c>
      <c r="I1213" s="21">
        <v>2125.8000000000002</v>
      </c>
      <c r="J1213" s="21">
        <v>2325.62</v>
      </c>
      <c r="K1213" s="21">
        <v>2084.4899999999998</v>
      </c>
      <c r="L1213" s="21"/>
      <c r="M1213" s="21"/>
      <c r="N1213" s="21">
        <v>2018.39</v>
      </c>
      <c r="O1213" s="21">
        <v>2276.89</v>
      </c>
      <c r="P1213" s="21">
        <v>2053.8000000000002</v>
      </c>
      <c r="Q1213" s="21">
        <v>6606.58</v>
      </c>
      <c r="R1213" s="20">
        <v>135.13</v>
      </c>
      <c r="S1213" s="20">
        <v>127.11</v>
      </c>
      <c r="T1213" s="21">
        <v>138.91999999999999</v>
      </c>
      <c r="V1213" s="1">
        <v>137.66999999999999</v>
      </c>
      <c r="W1213" s="1">
        <v>140.33000000000001</v>
      </c>
      <c r="X1213" s="1">
        <v>136.61000000000001</v>
      </c>
      <c r="Y1213" s="1">
        <v>137.63999999999999</v>
      </c>
      <c r="Z1213" s="1">
        <v>137.28</v>
      </c>
      <c r="AA1213" s="1">
        <v>136.54</v>
      </c>
      <c r="AB1213" s="1">
        <v>137.02000000000001</v>
      </c>
      <c r="AE1213" s="1">
        <v>146.46</v>
      </c>
      <c r="AF1213" s="1">
        <v>142.09</v>
      </c>
      <c r="AG1213" s="1">
        <v>131.57</v>
      </c>
      <c r="AK1213" s="1">
        <v>0</v>
      </c>
      <c r="AP1213" s="1">
        <v>4227.1000000000004</v>
      </c>
      <c r="AS1213" s="1">
        <v>4214.9399999999996</v>
      </c>
      <c r="AW1213" s="1">
        <v>3929.41</v>
      </c>
      <c r="AX1213" s="1">
        <v>143.29</v>
      </c>
      <c r="AZ1213" s="1">
        <v>4014.22</v>
      </c>
      <c r="BB1213" s="1">
        <v>147.55000000000001</v>
      </c>
      <c r="BC1213" s="1">
        <v>147.12</v>
      </c>
      <c r="BD1213" s="1">
        <v>142.32</v>
      </c>
      <c r="BE1213" s="1">
        <v>147.01</v>
      </c>
      <c r="BF1213" s="1">
        <v>146.53</v>
      </c>
      <c r="BG1213" s="1">
        <v>146.6</v>
      </c>
      <c r="BH1213" s="1">
        <v>140.26</v>
      </c>
      <c r="BI1213" s="1">
        <v>139.19999999999999</v>
      </c>
      <c r="BK1213" s="1">
        <v>134.63</v>
      </c>
      <c r="BL1213" s="1">
        <v>135.66999999999999</v>
      </c>
      <c r="BN1213" s="1">
        <v>135.56</v>
      </c>
    </row>
    <row r="1214" spans="1:66" x14ac:dyDescent="0.3">
      <c r="A1214" s="2"/>
      <c r="C1214" s="14" t="str">
        <f t="shared" si="19"/>
        <v>20216</v>
      </c>
      <c r="D1214" s="3">
        <v>44370</v>
      </c>
      <c r="E1214" s="21">
        <v>2121.58</v>
      </c>
      <c r="F1214" s="21">
        <v>2270.13</v>
      </c>
      <c r="G1214" s="21">
        <v>2293.2399999999998</v>
      </c>
      <c r="H1214" s="21">
        <v>2098.41</v>
      </c>
      <c r="I1214" s="21">
        <v>2271.94</v>
      </c>
      <c r="J1214" s="21">
        <v>2297.9899999999998</v>
      </c>
      <c r="K1214" s="21">
        <v>2084.4899999999998</v>
      </c>
      <c r="L1214" s="21"/>
      <c r="M1214" s="21"/>
      <c r="N1214" s="21">
        <v>2033.96</v>
      </c>
      <c r="O1214" s="21">
        <v>2289.66</v>
      </c>
      <c r="P1214" s="21">
        <v>2053.8000000000002</v>
      </c>
      <c r="Q1214" s="21">
        <v>6643.95</v>
      </c>
      <c r="R1214" s="20">
        <v>137.72999999999999</v>
      </c>
      <c r="S1214" s="20">
        <v>130.09</v>
      </c>
      <c r="T1214" s="21">
        <v>141.69999999999999</v>
      </c>
      <c r="V1214" s="1">
        <v>139.96</v>
      </c>
      <c r="W1214" s="1">
        <v>141.47999999999999</v>
      </c>
      <c r="X1214" s="1">
        <v>138.32</v>
      </c>
      <c r="Y1214" s="1">
        <v>139.71</v>
      </c>
      <c r="Z1214" s="1">
        <v>139.28</v>
      </c>
      <c r="AA1214" s="1">
        <v>139.11000000000001</v>
      </c>
      <c r="AB1214" s="1">
        <v>138.66</v>
      </c>
      <c r="AE1214" s="1">
        <v>147.36000000000001</v>
      </c>
      <c r="AF1214" s="1">
        <v>146.08000000000001</v>
      </c>
      <c r="AG1214" s="1">
        <v>134.43</v>
      </c>
      <c r="AK1214" s="1">
        <v>0</v>
      </c>
      <c r="AS1214" s="1">
        <v>4214.9399999999996</v>
      </c>
      <c r="AW1214" s="1">
        <v>4128.37</v>
      </c>
      <c r="AX1214" s="1">
        <v>144.28</v>
      </c>
      <c r="AZ1214" s="1">
        <v>4014.22</v>
      </c>
      <c r="BA1214" s="1">
        <v>143.5</v>
      </c>
      <c r="BB1214" s="1">
        <v>149.24</v>
      </c>
      <c r="BC1214" s="1">
        <v>147.91999999999999</v>
      </c>
      <c r="BD1214" s="1">
        <v>146.05000000000001</v>
      </c>
      <c r="BE1214" s="1">
        <v>146.4</v>
      </c>
      <c r="BF1214" s="1">
        <v>147.53</v>
      </c>
      <c r="BG1214" s="1">
        <v>147.47999999999999</v>
      </c>
      <c r="BI1214" s="1">
        <v>139.78</v>
      </c>
      <c r="BK1214" s="1">
        <v>134.63</v>
      </c>
      <c r="BL1214" s="1">
        <v>135.69999999999999</v>
      </c>
      <c r="BN1214" s="1">
        <v>135.56</v>
      </c>
    </row>
    <row r="1215" spans="1:66" x14ac:dyDescent="0.3">
      <c r="A1215" s="2"/>
      <c r="C1215" s="14" t="str">
        <f t="shared" si="19"/>
        <v>20216</v>
      </c>
      <c r="D1215" s="3">
        <v>44369</v>
      </c>
      <c r="E1215" s="21">
        <v>2185.06</v>
      </c>
      <c r="F1215" s="21">
        <v>2270.13</v>
      </c>
      <c r="G1215" s="21">
        <v>2313.19</v>
      </c>
      <c r="H1215" s="21">
        <v>2160.87</v>
      </c>
      <c r="I1215" s="21">
        <v>2165.65</v>
      </c>
      <c r="J1215" s="21">
        <v>2370.4499999999998</v>
      </c>
      <c r="K1215" s="21">
        <v>2087.34</v>
      </c>
      <c r="L1215" s="21"/>
      <c r="M1215" s="21"/>
      <c r="N1215" s="21">
        <v>2097.96</v>
      </c>
      <c r="O1215" s="21">
        <v>2333.23</v>
      </c>
      <c r="P1215" s="21">
        <v>2057.8000000000002</v>
      </c>
      <c r="Q1215" s="21">
        <v>6512.63</v>
      </c>
      <c r="R1215" s="20">
        <v>137.93</v>
      </c>
      <c r="S1215" s="20">
        <v>132.76</v>
      </c>
      <c r="T1215" s="21">
        <v>141.30000000000001</v>
      </c>
      <c r="V1215" s="1">
        <v>141.1</v>
      </c>
      <c r="W1215" s="1">
        <v>142</v>
      </c>
      <c r="X1215" s="1">
        <v>139.1</v>
      </c>
      <c r="Y1215" s="1">
        <v>139.29</v>
      </c>
      <c r="Z1215" s="1">
        <v>139.71</v>
      </c>
      <c r="AA1215" s="1">
        <v>139.76</v>
      </c>
      <c r="AB1215" s="1">
        <v>139.11000000000001</v>
      </c>
      <c r="AE1215" s="1">
        <v>147.52000000000001</v>
      </c>
      <c r="AF1215" s="1">
        <v>146.35</v>
      </c>
      <c r="AG1215" s="1">
        <v>135.55000000000001</v>
      </c>
      <c r="AW1215" s="1">
        <v>4128.37</v>
      </c>
      <c r="AX1215" s="1">
        <v>146.6</v>
      </c>
      <c r="AZ1215" s="1">
        <v>4014.22</v>
      </c>
      <c r="BA1215" s="1">
        <v>142.97999999999999</v>
      </c>
      <c r="BB1215" s="1">
        <v>150.24</v>
      </c>
      <c r="BC1215" s="1">
        <v>149.12</v>
      </c>
      <c r="BD1215" s="1">
        <v>146.41999999999999</v>
      </c>
      <c r="BE1215" s="1">
        <v>146.4</v>
      </c>
      <c r="BF1215" s="1">
        <v>147.53</v>
      </c>
      <c r="BG1215" s="1">
        <v>147.56</v>
      </c>
      <c r="BI1215" s="1">
        <v>140.6</v>
      </c>
      <c r="BL1215" s="1">
        <v>137.66999999999999</v>
      </c>
      <c r="BN1215" s="1">
        <v>137.13</v>
      </c>
    </row>
    <row r="1216" spans="1:66" x14ac:dyDescent="0.3">
      <c r="A1216" s="2"/>
      <c r="C1216" s="14" t="str">
        <f t="shared" si="19"/>
        <v>20216</v>
      </c>
      <c r="D1216" s="3">
        <v>44368</v>
      </c>
      <c r="E1216" s="21">
        <v>2179.21</v>
      </c>
      <c r="F1216" s="21">
        <v>2270.13</v>
      </c>
      <c r="G1216" s="21">
        <v>2316.5100000000002</v>
      </c>
      <c r="H1216" s="21">
        <v>2177.7199999999998</v>
      </c>
      <c r="I1216" s="21">
        <v>2172.3000000000002</v>
      </c>
      <c r="J1216" s="21">
        <v>2380</v>
      </c>
      <c r="K1216" s="21">
        <v>2087.34</v>
      </c>
      <c r="L1216" s="21"/>
      <c r="M1216" s="21"/>
      <c r="N1216" s="21">
        <v>2077.9499999999998</v>
      </c>
      <c r="O1216" s="21">
        <v>2335.73</v>
      </c>
      <c r="P1216" s="21">
        <v>2036.64</v>
      </c>
      <c r="Q1216" s="21">
        <v>6615.02</v>
      </c>
      <c r="R1216" s="20">
        <v>139.32</v>
      </c>
      <c r="S1216" s="20">
        <v>130.47</v>
      </c>
      <c r="T1216" s="21">
        <v>143.9</v>
      </c>
      <c r="V1216" s="1">
        <v>139.96</v>
      </c>
      <c r="W1216" s="1">
        <v>141.74</v>
      </c>
      <c r="X1216" s="1">
        <v>139.19</v>
      </c>
      <c r="Y1216" s="1">
        <v>139.4</v>
      </c>
      <c r="Z1216" s="1">
        <v>140.41999999999999</v>
      </c>
      <c r="AA1216" s="1">
        <v>141.47</v>
      </c>
      <c r="AB1216" s="1">
        <v>139</v>
      </c>
      <c r="AE1216" s="1">
        <v>146.75</v>
      </c>
      <c r="AF1216" s="1">
        <v>146.52000000000001</v>
      </c>
      <c r="AG1216" s="1">
        <v>133.69</v>
      </c>
      <c r="AT1216" s="1">
        <v>3561.48</v>
      </c>
      <c r="AV1216" s="1">
        <v>30</v>
      </c>
      <c r="AW1216" s="1">
        <v>4023.79</v>
      </c>
      <c r="AX1216" s="1">
        <v>145.93</v>
      </c>
      <c r="BA1216" s="1">
        <v>140.93</v>
      </c>
      <c r="BB1216" s="1">
        <v>150.38</v>
      </c>
      <c r="BC1216" s="1">
        <v>147.33000000000001</v>
      </c>
      <c r="BD1216" s="1">
        <v>145.72</v>
      </c>
      <c r="BE1216" s="1">
        <v>145.34</v>
      </c>
      <c r="BF1216" s="1">
        <v>146.94999999999999</v>
      </c>
      <c r="BG1216" s="1">
        <v>147.56</v>
      </c>
      <c r="BH1216" s="1">
        <v>142</v>
      </c>
      <c r="BI1216" s="1">
        <v>139.80000000000001</v>
      </c>
      <c r="BJ1216" s="1">
        <v>154.37</v>
      </c>
      <c r="BK1216" s="1">
        <v>136.61000000000001</v>
      </c>
      <c r="BL1216" s="1">
        <v>137.37</v>
      </c>
      <c r="BN1216" s="1">
        <v>136.85</v>
      </c>
    </row>
    <row r="1217" spans="1:66" x14ac:dyDescent="0.3">
      <c r="A1217" s="2"/>
      <c r="C1217" s="14" t="str">
        <f t="shared" si="19"/>
        <v>20216</v>
      </c>
      <c r="D1217" s="3">
        <v>44365</v>
      </c>
      <c r="E1217" s="21">
        <v>2092.58</v>
      </c>
      <c r="F1217" s="21">
        <v>2291.87</v>
      </c>
      <c r="G1217" s="21">
        <v>2346.42</v>
      </c>
      <c r="H1217" s="21">
        <v>2129.6999999999998</v>
      </c>
      <c r="I1217" s="21">
        <v>2305.16</v>
      </c>
      <c r="J1217" s="21">
        <v>2380</v>
      </c>
      <c r="K1217" s="21">
        <v>1955.79</v>
      </c>
      <c r="L1217" s="21"/>
      <c r="M1217" s="21"/>
      <c r="N1217" s="21">
        <v>2076.12</v>
      </c>
      <c r="O1217" s="21">
        <v>2338.23</v>
      </c>
      <c r="P1217" s="21">
        <v>2072.75</v>
      </c>
      <c r="Q1217" s="21">
        <v>6581.67</v>
      </c>
      <c r="R1217" s="20">
        <v>138.26</v>
      </c>
      <c r="S1217" s="20">
        <v>129.05000000000001</v>
      </c>
      <c r="T1217" s="21">
        <v>143</v>
      </c>
      <c r="V1217" s="1">
        <v>145.76</v>
      </c>
      <c r="W1217" s="1">
        <v>141.27000000000001</v>
      </c>
      <c r="X1217" s="1">
        <v>136</v>
      </c>
      <c r="Y1217" s="1">
        <v>137</v>
      </c>
      <c r="Z1217" s="1">
        <v>139.13999999999999</v>
      </c>
      <c r="AA1217" s="1">
        <v>139.25</v>
      </c>
      <c r="AB1217" s="1">
        <v>136</v>
      </c>
      <c r="AE1217" s="1">
        <v>146.58000000000001</v>
      </c>
      <c r="AF1217" s="1">
        <v>147.43</v>
      </c>
      <c r="AG1217" s="1">
        <v>131.72</v>
      </c>
      <c r="AQ1217" s="1">
        <v>4415.6499999999996</v>
      </c>
      <c r="AT1217" s="1">
        <v>3561.48</v>
      </c>
      <c r="AV1217" s="1">
        <v>30</v>
      </c>
      <c r="AW1217" s="1">
        <v>4055.25</v>
      </c>
      <c r="AX1217" s="1">
        <v>153.61000000000001</v>
      </c>
      <c r="BA1217" s="1">
        <v>139.19999999999999</v>
      </c>
      <c r="BB1217" s="1">
        <v>149.6</v>
      </c>
      <c r="BC1217" s="1">
        <v>146.09</v>
      </c>
      <c r="BD1217" s="1">
        <v>145.58000000000001</v>
      </c>
      <c r="BE1217" s="1">
        <v>147.19</v>
      </c>
      <c r="BF1217" s="1">
        <v>145.19</v>
      </c>
      <c r="BG1217" s="1">
        <v>144.49</v>
      </c>
      <c r="BH1217" s="1">
        <v>144.11000000000001</v>
      </c>
      <c r="BI1217" s="1">
        <v>139.88</v>
      </c>
      <c r="BJ1217" s="1">
        <v>150.91</v>
      </c>
      <c r="BK1217" s="1">
        <v>137.11000000000001</v>
      </c>
      <c r="BL1217" s="1">
        <v>137.32</v>
      </c>
      <c r="BN1217" s="1">
        <v>133.78</v>
      </c>
    </row>
    <row r="1218" spans="1:66" x14ac:dyDescent="0.3">
      <c r="A1218" s="2"/>
      <c r="C1218" s="14" t="str">
        <f t="shared" si="19"/>
        <v>20216</v>
      </c>
      <c r="D1218" s="3">
        <v>44364</v>
      </c>
      <c r="E1218" s="21">
        <v>2226.54</v>
      </c>
      <c r="F1218" s="21">
        <v>2293.3200000000002</v>
      </c>
      <c r="G1218" s="21">
        <v>2370.92</v>
      </c>
      <c r="H1218" s="21">
        <v>2229.8000000000002</v>
      </c>
      <c r="I1218" s="21">
        <v>2319.91</v>
      </c>
      <c r="J1218" s="21">
        <v>2298.02</v>
      </c>
      <c r="K1218" s="21">
        <v>2086.84</v>
      </c>
      <c r="L1218" s="21"/>
      <c r="M1218" s="21"/>
      <c r="N1218" s="21">
        <v>2088.9699999999998</v>
      </c>
      <c r="O1218" s="21">
        <v>2351.5100000000002</v>
      </c>
      <c r="P1218" s="21">
        <v>2120.66</v>
      </c>
      <c r="Q1218" s="21">
        <v>6863.04</v>
      </c>
      <c r="R1218" s="20">
        <v>146.94</v>
      </c>
      <c r="S1218" s="20">
        <v>134.53</v>
      </c>
      <c r="T1218" s="21">
        <v>144.30000000000001</v>
      </c>
      <c r="V1218" s="1">
        <v>150.56</v>
      </c>
      <c r="W1218" s="1">
        <v>145.57</v>
      </c>
      <c r="X1218" s="1">
        <v>147.9</v>
      </c>
      <c r="Y1218" s="1">
        <v>142.30000000000001</v>
      </c>
      <c r="Z1218" s="1">
        <v>140.80000000000001</v>
      </c>
      <c r="AA1218" s="1">
        <v>148.11000000000001</v>
      </c>
      <c r="AB1218" s="1">
        <v>149.02000000000001</v>
      </c>
      <c r="AE1218" s="1">
        <v>152.62</v>
      </c>
      <c r="AF1218" s="1">
        <v>148.05000000000001</v>
      </c>
      <c r="AG1218" s="1">
        <v>142.63999999999999</v>
      </c>
      <c r="AQ1218" s="1">
        <v>4412.8599999999997</v>
      </c>
      <c r="AT1218" s="1">
        <v>3559.23</v>
      </c>
      <c r="AV1218" s="1">
        <v>30</v>
      </c>
      <c r="AW1218" s="1">
        <v>4053.49</v>
      </c>
      <c r="AX1218" s="1">
        <v>153.61000000000001</v>
      </c>
      <c r="BA1218" s="1">
        <v>137.65</v>
      </c>
      <c r="BB1218" s="1">
        <v>147.72</v>
      </c>
      <c r="BC1218" s="1">
        <v>148.96</v>
      </c>
      <c r="BD1218" s="1">
        <v>142.36000000000001</v>
      </c>
      <c r="BE1218" s="1">
        <v>150.41999999999999</v>
      </c>
      <c r="BF1218" s="1">
        <v>150.9</v>
      </c>
      <c r="BG1218" s="1">
        <v>155.27000000000001</v>
      </c>
      <c r="BH1218" s="1">
        <v>147.44999999999999</v>
      </c>
      <c r="BI1218" s="1">
        <v>149.35</v>
      </c>
      <c r="BJ1218" s="1">
        <v>160.59</v>
      </c>
      <c r="BK1218" s="1">
        <v>138.12</v>
      </c>
      <c r="BL1218" s="1">
        <v>138.35</v>
      </c>
      <c r="BN1218" s="1">
        <v>137.79</v>
      </c>
    </row>
    <row r="1219" spans="1:66" x14ac:dyDescent="0.3">
      <c r="A1219" s="2"/>
      <c r="C1219" s="14" t="str">
        <f t="shared" si="19"/>
        <v>20216</v>
      </c>
      <c r="D1219" s="3">
        <v>44363</v>
      </c>
      <c r="E1219" s="21">
        <v>2244.63</v>
      </c>
      <c r="F1219" s="21">
        <v>2293.3200000000002</v>
      </c>
      <c r="G1219" s="21">
        <v>2363.98</v>
      </c>
      <c r="H1219" s="21">
        <v>2240.62</v>
      </c>
      <c r="I1219" s="21">
        <v>2313.2600000000002</v>
      </c>
      <c r="J1219" s="21">
        <v>2302.31</v>
      </c>
      <c r="K1219" s="21">
        <v>2118.54</v>
      </c>
      <c r="L1219" s="21"/>
      <c r="M1219" s="21"/>
      <c r="N1219" s="21">
        <v>2084.17</v>
      </c>
      <c r="O1219" s="21">
        <v>2357.23</v>
      </c>
      <c r="P1219" s="21">
        <v>2125.31</v>
      </c>
      <c r="Q1219" s="21">
        <v>6920.02</v>
      </c>
      <c r="R1219" s="20">
        <v>146.94</v>
      </c>
      <c r="S1219" s="20">
        <v>139.94</v>
      </c>
      <c r="T1219" s="21">
        <v>151.1</v>
      </c>
      <c r="V1219" s="1">
        <v>151.1</v>
      </c>
      <c r="W1219" s="1">
        <v>149</v>
      </c>
      <c r="X1219" s="1">
        <v>150.72999999999999</v>
      </c>
      <c r="Y1219" s="1">
        <v>146.44999999999999</v>
      </c>
      <c r="Z1219" s="1">
        <v>146.28</v>
      </c>
      <c r="AA1219" s="1">
        <v>150.18</v>
      </c>
      <c r="AB1219" s="1">
        <v>150.57</v>
      </c>
      <c r="AE1219" s="1">
        <v>155.28</v>
      </c>
      <c r="AF1219" s="1">
        <v>154.22999999999999</v>
      </c>
      <c r="AG1219" s="1">
        <v>145.51</v>
      </c>
      <c r="AQ1219" s="1">
        <v>4412.8599999999997</v>
      </c>
      <c r="AT1219" s="1">
        <v>3559.23</v>
      </c>
      <c r="AV1219" s="1">
        <v>30</v>
      </c>
      <c r="AW1219" s="1">
        <v>3917.93</v>
      </c>
      <c r="AX1219" s="1">
        <v>152.25</v>
      </c>
      <c r="BA1219" s="1">
        <v>148.04</v>
      </c>
      <c r="BB1219" s="1">
        <v>159.41999999999999</v>
      </c>
      <c r="BC1219" s="1">
        <v>156.96</v>
      </c>
      <c r="BD1219" s="1">
        <v>153.93</v>
      </c>
      <c r="BE1219" s="1">
        <v>152.75</v>
      </c>
      <c r="BF1219" s="1">
        <v>155.91</v>
      </c>
      <c r="BG1219" s="1">
        <v>155.63999999999999</v>
      </c>
      <c r="BH1219" s="1">
        <v>149.97</v>
      </c>
      <c r="BI1219" s="1">
        <v>150.81</v>
      </c>
      <c r="BJ1219" s="1">
        <v>160.59</v>
      </c>
      <c r="BK1219" s="1">
        <v>141.97</v>
      </c>
      <c r="BL1219" s="1">
        <v>142.9</v>
      </c>
      <c r="BN1219" s="1">
        <v>142.35</v>
      </c>
    </row>
    <row r="1220" spans="1:66" x14ac:dyDescent="0.3">
      <c r="A1220" s="2"/>
      <c r="C1220" s="14" t="str">
        <f t="shared" si="19"/>
        <v>20216</v>
      </c>
      <c r="D1220" s="3">
        <v>44362</v>
      </c>
      <c r="E1220" s="21">
        <v>2237.5</v>
      </c>
      <c r="F1220" s="21">
        <v>2293.3200000000002</v>
      </c>
      <c r="G1220" s="21">
        <v>2356.5100000000002</v>
      </c>
      <c r="H1220" s="21">
        <v>2241.8000000000002</v>
      </c>
      <c r="I1220" s="21">
        <v>2326.5500000000002</v>
      </c>
      <c r="J1220" s="21">
        <v>2283.1999999999998</v>
      </c>
      <c r="K1220" s="21">
        <v>2146.9899999999998</v>
      </c>
      <c r="L1220" s="21"/>
      <c r="M1220" s="21"/>
      <c r="N1220" s="21">
        <v>2030.52</v>
      </c>
      <c r="O1220" s="21">
        <v>2343.6999999999998</v>
      </c>
      <c r="P1220" s="21">
        <v>2149.27</v>
      </c>
      <c r="Q1220" s="21">
        <v>7113.29</v>
      </c>
      <c r="R1220" s="20">
        <v>152.26</v>
      </c>
      <c r="S1220" s="20">
        <v>141.61000000000001</v>
      </c>
      <c r="T1220" s="21">
        <v>153.56</v>
      </c>
      <c r="V1220" s="1">
        <v>154.1</v>
      </c>
      <c r="W1220" s="1">
        <v>152.99</v>
      </c>
      <c r="X1220" s="1">
        <v>153.78</v>
      </c>
      <c r="Y1220" s="1">
        <v>147.97</v>
      </c>
      <c r="Z1220" s="1">
        <v>148</v>
      </c>
      <c r="AA1220" s="1">
        <v>151.33000000000001</v>
      </c>
      <c r="AB1220" s="1">
        <v>154.34</v>
      </c>
      <c r="AE1220" s="1">
        <v>160.87</v>
      </c>
      <c r="AF1220" s="1">
        <v>155.49</v>
      </c>
      <c r="AG1220" s="1">
        <v>146.61000000000001</v>
      </c>
      <c r="AK1220" s="1">
        <v>15</v>
      </c>
      <c r="AQ1220" s="1">
        <v>4412.8599999999997</v>
      </c>
      <c r="AS1220" s="1">
        <v>4318.3</v>
      </c>
      <c r="AT1220" s="1">
        <v>3559.23</v>
      </c>
      <c r="AV1220" s="1">
        <v>30</v>
      </c>
      <c r="AW1220" s="1">
        <v>3889.47</v>
      </c>
      <c r="AX1220" s="1">
        <v>154.1</v>
      </c>
      <c r="AZ1220" s="1">
        <v>4011.69</v>
      </c>
      <c r="BA1220" s="1">
        <v>150.24</v>
      </c>
      <c r="BB1220" s="1">
        <v>160.08000000000001</v>
      </c>
      <c r="BC1220" s="1">
        <v>160.30000000000001</v>
      </c>
      <c r="BD1220" s="1">
        <v>155.57</v>
      </c>
      <c r="BE1220" s="1">
        <v>158.04</v>
      </c>
      <c r="BF1220" s="1">
        <v>156.91</v>
      </c>
      <c r="BG1220" s="1">
        <v>160.34</v>
      </c>
      <c r="BH1220" s="1">
        <v>151.72</v>
      </c>
      <c r="BI1220" s="1">
        <v>155.61000000000001</v>
      </c>
      <c r="BJ1220" s="1">
        <v>162.5</v>
      </c>
      <c r="BK1220" s="1">
        <v>144.63</v>
      </c>
      <c r="BL1220" s="1">
        <v>146.37</v>
      </c>
      <c r="BN1220" s="1">
        <v>145.65</v>
      </c>
    </row>
    <row r="1221" spans="1:66" x14ac:dyDescent="0.3">
      <c r="A1221" s="2"/>
      <c r="C1221" s="14" t="str">
        <f t="shared" si="19"/>
        <v>20216</v>
      </c>
      <c r="D1221" s="3">
        <v>44361</v>
      </c>
      <c r="E1221" s="21">
        <v>2268.9</v>
      </c>
      <c r="F1221" s="21">
        <v>2293.3200000000002</v>
      </c>
      <c r="G1221" s="21">
        <v>2376.46</v>
      </c>
      <c r="H1221" s="21">
        <v>2270.4899999999998</v>
      </c>
      <c r="I1221" s="21">
        <v>2326.5500000000002</v>
      </c>
      <c r="J1221" s="21">
        <v>2328.5100000000002</v>
      </c>
      <c r="K1221" s="21">
        <v>2146.9899999999998</v>
      </c>
      <c r="L1221" s="21"/>
      <c r="M1221" s="21"/>
      <c r="N1221" s="21">
        <v>2063.9299999999998</v>
      </c>
      <c r="O1221" s="21">
        <v>2363.75</v>
      </c>
      <c r="P1221" s="21">
        <v>2149.27</v>
      </c>
      <c r="Q1221" s="21">
        <v>7084.83</v>
      </c>
      <c r="R1221" s="20">
        <v>156.87</v>
      </c>
      <c r="S1221" s="20">
        <v>143.01</v>
      </c>
      <c r="T1221" s="21">
        <v>155.75</v>
      </c>
      <c r="V1221" s="1">
        <v>153.97</v>
      </c>
      <c r="W1221" s="1">
        <v>156.15</v>
      </c>
      <c r="X1221" s="1">
        <v>155.36000000000001</v>
      </c>
      <c r="Y1221" s="1">
        <v>149.78</v>
      </c>
      <c r="Z1221" s="1">
        <v>151.66</v>
      </c>
      <c r="AA1221" s="1">
        <v>152.76</v>
      </c>
      <c r="AB1221" s="1">
        <v>155.34</v>
      </c>
      <c r="AE1221" s="1">
        <v>161.71</v>
      </c>
      <c r="AF1221" s="1">
        <v>160.16</v>
      </c>
      <c r="AG1221" s="1">
        <v>146.80000000000001</v>
      </c>
      <c r="AK1221" s="1">
        <v>15</v>
      </c>
      <c r="AQ1221" s="1">
        <v>4412.8599999999997</v>
      </c>
      <c r="AS1221" s="1">
        <v>4318.3</v>
      </c>
      <c r="AW1221" s="1">
        <v>3832.55</v>
      </c>
      <c r="AX1221" s="1">
        <v>155.22999999999999</v>
      </c>
      <c r="AZ1221" s="1">
        <v>4011.69</v>
      </c>
      <c r="BA1221" s="1">
        <v>152.75</v>
      </c>
      <c r="BB1221" s="1">
        <v>164.08</v>
      </c>
      <c r="BC1221" s="1">
        <v>159</v>
      </c>
      <c r="BD1221" s="1">
        <v>160.56</v>
      </c>
      <c r="BE1221" s="1">
        <v>163.63999999999999</v>
      </c>
      <c r="BF1221" s="1">
        <v>161.94</v>
      </c>
      <c r="BG1221" s="1">
        <v>160.55000000000001</v>
      </c>
      <c r="BI1221" s="1">
        <v>158.78</v>
      </c>
      <c r="BJ1221" s="1">
        <v>165.42</v>
      </c>
      <c r="BL1221" s="1">
        <v>147.54</v>
      </c>
      <c r="BN1221" s="1">
        <v>147.94</v>
      </c>
    </row>
    <row r="1222" spans="1:66" x14ac:dyDescent="0.3">
      <c r="A1222" s="2"/>
      <c r="C1222" s="14" t="str">
        <f t="shared" ref="C1222:C1285" si="20">YEAR(D1222)&amp;MONTH(D1222)</f>
        <v>20216</v>
      </c>
      <c r="D1222" s="3">
        <v>44358</v>
      </c>
      <c r="E1222" s="21">
        <v>2251.7399999999998</v>
      </c>
      <c r="F1222" s="21">
        <v>2324.14</v>
      </c>
      <c r="G1222" s="21">
        <v>2411.38</v>
      </c>
      <c r="H1222" s="21">
        <v>2308.83</v>
      </c>
      <c r="I1222" s="21">
        <v>2329.88</v>
      </c>
      <c r="J1222" s="21">
        <v>2368.1999999999998</v>
      </c>
      <c r="K1222" s="21">
        <v>2144.2600000000002</v>
      </c>
      <c r="L1222" s="21"/>
      <c r="M1222" s="21"/>
      <c r="N1222" s="21">
        <v>2013.59</v>
      </c>
      <c r="O1222" s="21">
        <v>2378.19</v>
      </c>
      <c r="P1222" s="21">
        <v>2161.2600000000002</v>
      </c>
      <c r="Q1222" s="21">
        <v>7287.05</v>
      </c>
      <c r="R1222" s="20">
        <v>156.75</v>
      </c>
      <c r="S1222" s="20">
        <v>149.66</v>
      </c>
      <c r="T1222" s="21">
        <v>159.36000000000001</v>
      </c>
      <c r="V1222" s="1">
        <v>160.94</v>
      </c>
      <c r="W1222" s="1">
        <v>157.81</v>
      </c>
      <c r="X1222" s="1">
        <v>157.94</v>
      </c>
      <c r="Y1222" s="1">
        <v>152</v>
      </c>
      <c r="Z1222" s="1">
        <v>153.13999999999999</v>
      </c>
      <c r="AA1222" s="1">
        <v>158.01</v>
      </c>
      <c r="AB1222" s="1">
        <v>158.07</v>
      </c>
      <c r="AE1222" s="1">
        <v>164.57</v>
      </c>
      <c r="AF1222" s="1">
        <v>163.9</v>
      </c>
      <c r="AG1222" s="1">
        <v>156.26</v>
      </c>
      <c r="AK1222" s="1">
        <v>15</v>
      </c>
      <c r="AS1222" s="1">
        <v>4318.3</v>
      </c>
      <c r="AW1222" s="1">
        <v>3832.55</v>
      </c>
      <c r="AX1222" s="1">
        <v>165.01</v>
      </c>
      <c r="AZ1222" s="1">
        <v>4011.69</v>
      </c>
      <c r="BA1222" s="1">
        <v>160.33000000000001</v>
      </c>
      <c r="BB1222" s="1">
        <v>166.37</v>
      </c>
      <c r="BC1222" s="1">
        <v>164.33</v>
      </c>
      <c r="BD1222" s="1">
        <v>163.31</v>
      </c>
      <c r="BE1222" s="1">
        <v>163.13</v>
      </c>
      <c r="BF1222" s="1">
        <v>164.16</v>
      </c>
      <c r="BG1222" s="1">
        <v>165.16</v>
      </c>
      <c r="BI1222" s="1">
        <v>160.91999999999999</v>
      </c>
      <c r="BJ1222" s="1">
        <v>173.79</v>
      </c>
      <c r="BL1222" s="1">
        <v>149.24</v>
      </c>
      <c r="BN1222" s="1">
        <v>150.44</v>
      </c>
    </row>
    <row r="1223" spans="1:66" x14ac:dyDescent="0.3">
      <c r="A1223" s="2"/>
      <c r="C1223" s="14" t="str">
        <f t="shared" si="20"/>
        <v>20216</v>
      </c>
      <c r="D1223" s="3">
        <v>44357</v>
      </c>
      <c r="E1223" s="21">
        <v>2261.7199999999998</v>
      </c>
      <c r="F1223" s="21">
        <v>2334.11</v>
      </c>
      <c r="G1223" s="21">
        <v>2418.86</v>
      </c>
      <c r="H1223" s="21">
        <v>2256.75</v>
      </c>
      <c r="I1223" s="21">
        <v>2352.04</v>
      </c>
      <c r="J1223" s="21">
        <v>2416.92</v>
      </c>
      <c r="K1223" s="21">
        <v>2185.11</v>
      </c>
      <c r="L1223" s="21"/>
      <c r="M1223" s="21"/>
      <c r="N1223" s="21">
        <v>2086.52</v>
      </c>
      <c r="O1223" s="21">
        <v>2410.7800000000002</v>
      </c>
      <c r="P1223" s="21">
        <v>2165.2800000000002</v>
      </c>
      <c r="Q1223" s="21">
        <v>7337.05</v>
      </c>
      <c r="R1223" s="20">
        <v>158.59</v>
      </c>
      <c r="S1223" s="20">
        <v>150.52000000000001</v>
      </c>
      <c r="T1223" s="21">
        <v>159.79</v>
      </c>
      <c r="U1223" s="1">
        <v>159.41999999999999</v>
      </c>
      <c r="V1223" s="1">
        <v>159.96</v>
      </c>
      <c r="W1223" s="1">
        <v>158.34</v>
      </c>
      <c r="X1223" s="1">
        <v>158.94</v>
      </c>
      <c r="Y1223" s="1">
        <v>153.47</v>
      </c>
      <c r="Z1223" s="1">
        <v>153.71</v>
      </c>
      <c r="AA1223" s="1">
        <v>159.58000000000001</v>
      </c>
      <c r="AB1223" s="1">
        <v>158.78</v>
      </c>
      <c r="AE1223" s="1">
        <v>166.34</v>
      </c>
      <c r="AF1223" s="1">
        <v>163.99</v>
      </c>
      <c r="AG1223" s="1">
        <v>155.31</v>
      </c>
      <c r="AK1223" s="1">
        <v>15</v>
      </c>
      <c r="AS1223" s="1">
        <v>4318.3</v>
      </c>
      <c r="AT1223" s="1">
        <v>4212.28</v>
      </c>
      <c r="AW1223" s="1">
        <v>3832.55</v>
      </c>
      <c r="AX1223" s="1">
        <v>164.85</v>
      </c>
      <c r="AZ1223" s="1">
        <v>4011.69</v>
      </c>
      <c r="BA1223" s="1">
        <v>160.58000000000001</v>
      </c>
      <c r="BB1223" s="1">
        <v>167.3</v>
      </c>
      <c r="BC1223" s="1">
        <v>165.72</v>
      </c>
      <c r="BD1223" s="1">
        <v>162.94</v>
      </c>
      <c r="BE1223" s="1">
        <v>165.42</v>
      </c>
      <c r="BF1223" s="1">
        <v>166.03</v>
      </c>
      <c r="BG1223" s="1">
        <v>166.94</v>
      </c>
      <c r="BI1223" s="1">
        <v>160.80000000000001</v>
      </c>
      <c r="BJ1223" s="1">
        <v>173.78</v>
      </c>
      <c r="BK1223" s="1">
        <v>150.57</v>
      </c>
      <c r="BL1223" s="1">
        <v>152.74</v>
      </c>
      <c r="BN1223" s="1">
        <v>150.94</v>
      </c>
    </row>
    <row r="1224" spans="1:66" x14ac:dyDescent="0.3">
      <c r="A1224" s="2"/>
      <c r="C1224" s="14" t="str">
        <f t="shared" si="20"/>
        <v>20216</v>
      </c>
      <c r="D1224" s="3">
        <v>44356</v>
      </c>
      <c r="E1224" s="21">
        <v>2293.6799999999998</v>
      </c>
      <c r="F1224" s="21">
        <v>2329.58</v>
      </c>
      <c r="G1224" s="21">
        <v>2418.86</v>
      </c>
      <c r="H1224" s="21">
        <v>2240.7800000000002</v>
      </c>
      <c r="I1224" s="21">
        <v>2329.88</v>
      </c>
      <c r="J1224" s="21">
        <v>2398.65</v>
      </c>
      <c r="K1224" s="21">
        <v>2179.73</v>
      </c>
      <c r="L1224" s="21">
        <v>2257.4899999999998</v>
      </c>
      <c r="M1224" s="21">
        <v>2325.12</v>
      </c>
      <c r="N1224" s="21">
        <v>2107.92</v>
      </c>
      <c r="O1224" s="21">
        <v>2386.52</v>
      </c>
      <c r="P1224" s="21">
        <v>2171.2600000000002</v>
      </c>
      <c r="Q1224" s="21">
        <v>7359.43</v>
      </c>
      <c r="R1224" s="20">
        <v>158.99</v>
      </c>
      <c r="S1224" s="20">
        <v>150.03</v>
      </c>
      <c r="T1224" s="21">
        <v>162.52000000000001</v>
      </c>
      <c r="U1224" s="1">
        <v>160.59</v>
      </c>
      <c r="V1224" s="1">
        <v>160.37</v>
      </c>
      <c r="W1224" s="1">
        <v>157.99</v>
      </c>
      <c r="X1224" s="1">
        <v>158.94</v>
      </c>
      <c r="Y1224" s="1">
        <v>152.94</v>
      </c>
      <c r="Z1224" s="1">
        <v>153</v>
      </c>
      <c r="AA1224" s="1">
        <v>160.18</v>
      </c>
      <c r="AB1224" s="1">
        <v>158.78</v>
      </c>
      <c r="AE1224" s="1">
        <v>166.43</v>
      </c>
      <c r="AF1224" s="1">
        <v>165.12</v>
      </c>
      <c r="AG1224" s="1">
        <v>160.44999999999999</v>
      </c>
      <c r="AK1224" s="1">
        <v>15</v>
      </c>
      <c r="AS1224" s="1">
        <v>4318.3</v>
      </c>
      <c r="AT1224" s="1">
        <v>4212.28</v>
      </c>
      <c r="AW1224" s="1">
        <v>3832.55</v>
      </c>
      <c r="AX1224" s="1">
        <v>164.55</v>
      </c>
      <c r="AZ1224" s="1">
        <v>4011.69</v>
      </c>
      <c r="BA1224" s="1">
        <v>164.14</v>
      </c>
      <c r="BB1224" s="1">
        <v>168.73</v>
      </c>
      <c r="BC1224" s="1">
        <v>166.44</v>
      </c>
      <c r="BD1224" s="1">
        <v>165.29</v>
      </c>
      <c r="BE1224" s="1">
        <v>164.5</v>
      </c>
      <c r="BF1224" s="1">
        <v>167.29</v>
      </c>
      <c r="BG1224" s="1">
        <v>166.94</v>
      </c>
      <c r="BI1224" s="1">
        <v>160.69999999999999</v>
      </c>
      <c r="BJ1224" s="1">
        <v>173.78</v>
      </c>
      <c r="BK1224" s="1">
        <v>150.41</v>
      </c>
      <c r="BL1224" s="1">
        <v>149.99</v>
      </c>
      <c r="BN1224" s="1">
        <v>150.94</v>
      </c>
    </row>
    <row r="1225" spans="1:66" x14ac:dyDescent="0.3">
      <c r="A1225" s="2"/>
      <c r="C1225" s="14" t="str">
        <f t="shared" si="20"/>
        <v>20216</v>
      </c>
      <c r="D1225" s="3">
        <v>44355</v>
      </c>
      <c r="E1225" s="21">
        <v>2297.89</v>
      </c>
      <c r="F1225" s="21">
        <v>2329.58</v>
      </c>
      <c r="G1225" s="21">
        <v>2418.86</v>
      </c>
      <c r="H1225" s="21">
        <v>2247.64</v>
      </c>
      <c r="I1225" s="21">
        <v>2336.52</v>
      </c>
      <c r="J1225" s="21">
        <v>2476.67</v>
      </c>
      <c r="K1225" s="21">
        <v>2239.3000000000002</v>
      </c>
      <c r="L1225" s="21">
        <v>2300.4899999999998</v>
      </c>
      <c r="M1225" s="21">
        <v>2356.34</v>
      </c>
      <c r="N1225" s="21">
        <v>2068.4699999999998</v>
      </c>
      <c r="O1225" s="21">
        <v>2383.96</v>
      </c>
      <c r="P1225" s="21">
        <v>2268.9299999999998</v>
      </c>
      <c r="Q1225" s="21">
        <v>7574.41</v>
      </c>
      <c r="R1225" s="20">
        <v>160.13</v>
      </c>
      <c r="S1225" s="20">
        <v>152.34</v>
      </c>
      <c r="T1225" s="21">
        <v>161.47999999999999</v>
      </c>
      <c r="U1225" s="1">
        <v>161.85</v>
      </c>
      <c r="V1225" s="1">
        <v>162.29</v>
      </c>
      <c r="W1225" s="1">
        <v>159.91</v>
      </c>
      <c r="X1225" s="1">
        <v>158.94</v>
      </c>
      <c r="Y1225" s="1">
        <v>152.44</v>
      </c>
      <c r="Z1225" s="1">
        <v>152.66</v>
      </c>
      <c r="AA1225" s="1">
        <v>161.07</v>
      </c>
      <c r="AB1225" s="1">
        <v>159.31</v>
      </c>
      <c r="AE1225" s="1">
        <v>167.15</v>
      </c>
      <c r="AF1225" s="1">
        <v>165.14</v>
      </c>
      <c r="AG1225" s="1">
        <v>159.91</v>
      </c>
      <c r="AT1225" s="1">
        <v>4212.28</v>
      </c>
      <c r="AX1225" s="1">
        <v>164.72</v>
      </c>
      <c r="BA1225" s="1">
        <v>163.9</v>
      </c>
      <c r="BB1225" s="1">
        <v>169.84</v>
      </c>
      <c r="BC1225" s="1">
        <v>166.94</v>
      </c>
      <c r="BD1225" s="1">
        <v>165.38</v>
      </c>
      <c r="BE1225" s="1">
        <v>165.78</v>
      </c>
      <c r="BF1225" s="1">
        <v>167.23</v>
      </c>
      <c r="BG1225" s="1">
        <v>168.09</v>
      </c>
      <c r="BI1225" s="1">
        <v>162.5</v>
      </c>
      <c r="BJ1225" s="1">
        <v>174.03</v>
      </c>
      <c r="BK1225" s="1">
        <v>150.34</v>
      </c>
      <c r="BL1225" s="1">
        <v>149.68</v>
      </c>
      <c r="BN1225" s="1">
        <v>151.58000000000001</v>
      </c>
    </row>
    <row r="1226" spans="1:66" x14ac:dyDescent="0.3">
      <c r="A1226" s="2"/>
      <c r="C1226" s="14" t="str">
        <f t="shared" si="20"/>
        <v>20216</v>
      </c>
      <c r="D1226" s="3">
        <v>44354</v>
      </c>
      <c r="E1226" s="21">
        <v>2298.12</v>
      </c>
      <c r="F1226" s="21">
        <v>2329.58</v>
      </c>
      <c r="G1226" s="21">
        <v>2431.33</v>
      </c>
      <c r="H1226" s="21">
        <v>2269.91</v>
      </c>
      <c r="I1226" s="21">
        <v>2379.73</v>
      </c>
      <c r="J1226" s="21">
        <v>2451.5500000000002</v>
      </c>
      <c r="K1226" s="21">
        <v>2265.63</v>
      </c>
      <c r="L1226" s="21">
        <v>2309.71</v>
      </c>
      <c r="M1226" s="21">
        <v>2350.62</v>
      </c>
      <c r="N1226" s="21">
        <v>2073.87</v>
      </c>
      <c r="O1226" s="21">
        <v>2374.5300000000002</v>
      </c>
      <c r="P1226" s="21">
        <v>2253.14</v>
      </c>
      <c r="Q1226" s="21">
        <v>7555.17</v>
      </c>
      <c r="R1226" s="20">
        <v>160.03</v>
      </c>
      <c r="S1226" s="20">
        <v>153.13</v>
      </c>
      <c r="T1226" s="21">
        <v>160.35</v>
      </c>
      <c r="U1226" s="1">
        <v>159.85</v>
      </c>
      <c r="V1226" s="1">
        <v>162.1</v>
      </c>
      <c r="W1226" s="1">
        <v>159.47999999999999</v>
      </c>
      <c r="X1226" s="1">
        <v>159.44</v>
      </c>
      <c r="Y1226" s="1">
        <v>153.55000000000001</v>
      </c>
      <c r="Z1226" s="1">
        <v>153.41999999999999</v>
      </c>
      <c r="AA1226" s="1">
        <v>160.43</v>
      </c>
      <c r="AB1226" s="1">
        <v>159.22999999999999</v>
      </c>
      <c r="AE1226" s="1">
        <v>167.25</v>
      </c>
      <c r="AF1226" s="1">
        <v>165.03</v>
      </c>
      <c r="AG1226" s="1">
        <v>158.09</v>
      </c>
      <c r="AT1226" s="1">
        <v>4212.28</v>
      </c>
      <c r="AX1226" s="1">
        <v>164.91</v>
      </c>
      <c r="BA1226" s="1">
        <v>162.72</v>
      </c>
      <c r="BB1226" s="1">
        <v>168.89</v>
      </c>
      <c r="BC1226" s="1">
        <v>168.3</v>
      </c>
      <c r="BD1226" s="1">
        <v>165.68</v>
      </c>
      <c r="BE1226" s="1">
        <v>166.36</v>
      </c>
      <c r="BF1226" s="1">
        <v>167.41</v>
      </c>
      <c r="BG1226" s="1">
        <v>168.17</v>
      </c>
      <c r="BI1226" s="1">
        <v>162.5</v>
      </c>
      <c r="BJ1226" s="1">
        <v>174.01</v>
      </c>
      <c r="BK1226" s="1">
        <v>150.13</v>
      </c>
      <c r="BL1226" s="1">
        <v>149.88</v>
      </c>
      <c r="BN1226" s="1">
        <v>150.94</v>
      </c>
    </row>
    <row r="1227" spans="1:66" x14ac:dyDescent="0.3">
      <c r="A1227" s="2"/>
      <c r="C1227" s="14" t="str">
        <f t="shared" si="20"/>
        <v>20216</v>
      </c>
      <c r="D1227" s="3">
        <v>44351</v>
      </c>
      <c r="E1227" s="21">
        <v>2299.31</v>
      </c>
      <c r="F1227" s="21">
        <v>2329.58</v>
      </c>
      <c r="G1227" s="21">
        <v>2431.33</v>
      </c>
      <c r="H1227" s="21">
        <v>2287.12</v>
      </c>
      <c r="I1227" s="21">
        <v>2379.73</v>
      </c>
      <c r="J1227" s="21">
        <v>2464.65</v>
      </c>
      <c r="K1227" s="21">
        <v>2271.12</v>
      </c>
      <c r="L1227" s="21">
        <v>2337.37</v>
      </c>
      <c r="M1227" s="21">
        <v>2350.62</v>
      </c>
      <c r="N1227" s="21">
        <v>2066.7399999999998</v>
      </c>
      <c r="O1227" s="21">
        <v>2432.87</v>
      </c>
      <c r="P1227" s="21">
        <v>2273.11</v>
      </c>
      <c r="Q1227" s="21">
        <v>7529.31</v>
      </c>
      <c r="R1227" s="20">
        <v>159.72999999999999</v>
      </c>
      <c r="S1227" s="20">
        <v>151.93</v>
      </c>
      <c r="T1227" s="21">
        <v>161.30000000000001</v>
      </c>
      <c r="U1227" s="1">
        <v>160.25</v>
      </c>
      <c r="V1227" s="1">
        <v>161.66999999999999</v>
      </c>
      <c r="W1227" s="1">
        <v>159.31</v>
      </c>
      <c r="X1227" s="1">
        <v>159.02000000000001</v>
      </c>
      <c r="Y1227" s="1">
        <v>152.97</v>
      </c>
      <c r="Z1227" s="1">
        <v>153</v>
      </c>
      <c r="AA1227" s="1">
        <v>160.69999999999999</v>
      </c>
      <c r="AB1227" s="1">
        <v>158.44</v>
      </c>
      <c r="AE1227" s="1">
        <v>166.92</v>
      </c>
      <c r="AF1227" s="1">
        <v>166.51</v>
      </c>
      <c r="AG1227" s="1">
        <v>155.75</v>
      </c>
      <c r="AT1227" s="1">
        <v>4212.28</v>
      </c>
      <c r="AU1227" s="1">
        <v>3976.59</v>
      </c>
      <c r="AW1227" s="1">
        <v>3633.77</v>
      </c>
      <c r="AX1227" s="1">
        <v>164.76</v>
      </c>
      <c r="BA1227" s="1">
        <v>163.49</v>
      </c>
      <c r="BB1227" s="1">
        <v>169.63</v>
      </c>
      <c r="BC1227" s="1">
        <v>166.71</v>
      </c>
      <c r="BD1227" s="1">
        <v>165.38</v>
      </c>
      <c r="BE1227" s="1">
        <v>166.78</v>
      </c>
      <c r="BF1227" s="1">
        <v>166.4</v>
      </c>
      <c r="BG1227" s="1">
        <v>167.93</v>
      </c>
      <c r="BI1227" s="1">
        <v>162.5</v>
      </c>
      <c r="BJ1227" s="1">
        <v>172.51</v>
      </c>
      <c r="BK1227" s="1">
        <v>150.03</v>
      </c>
      <c r="BL1227" s="1">
        <v>149.66999999999999</v>
      </c>
      <c r="BN1227" s="1">
        <v>150.54</v>
      </c>
    </row>
    <row r="1228" spans="1:66" x14ac:dyDescent="0.3">
      <c r="A1228" s="2"/>
      <c r="C1228" s="14" t="str">
        <f t="shared" si="20"/>
        <v>20216</v>
      </c>
      <c r="D1228" s="3">
        <v>44349</v>
      </c>
      <c r="E1228" s="21">
        <v>2320.0100000000002</v>
      </c>
      <c r="F1228" s="21">
        <v>2329.58</v>
      </c>
      <c r="G1228" s="21">
        <v>2431.33</v>
      </c>
      <c r="H1228" s="21">
        <v>2290.0100000000002</v>
      </c>
      <c r="I1228" s="21">
        <v>2386.38</v>
      </c>
      <c r="J1228" s="21">
        <v>2413.7800000000002</v>
      </c>
      <c r="K1228" s="21">
        <v>2271.12</v>
      </c>
      <c r="L1228" s="21">
        <v>2363.9899999999998</v>
      </c>
      <c r="M1228" s="21">
        <v>2350.62</v>
      </c>
      <c r="N1228" s="21">
        <v>2083.8000000000002</v>
      </c>
      <c r="O1228" s="21">
        <v>2485</v>
      </c>
      <c r="P1228" s="21">
        <v>2273.11</v>
      </c>
      <c r="Q1228" s="21">
        <v>7475.17</v>
      </c>
      <c r="R1228" s="20">
        <v>159.72999999999999</v>
      </c>
      <c r="S1228" s="20">
        <v>150.77000000000001</v>
      </c>
      <c r="T1228" s="21">
        <v>159.35</v>
      </c>
      <c r="U1228" s="1">
        <v>159.38999999999999</v>
      </c>
      <c r="V1228" s="1">
        <v>162.12</v>
      </c>
      <c r="W1228" s="1">
        <v>158.66</v>
      </c>
      <c r="X1228" s="1">
        <v>160.49</v>
      </c>
      <c r="Y1228" s="1">
        <v>154.19999999999999</v>
      </c>
      <c r="Z1228" s="1">
        <v>153.57</v>
      </c>
      <c r="AA1228" s="1">
        <v>160.74</v>
      </c>
      <c r="AB1228" s="1">
        <v>161.08000000000001</v>
      </c>
      <c r="AE1228" s="1">
        <v>167.21</v>
      </c>
      <c r="AF1228" s="1">
        <v>165.42</v>
      </c>
      <c r="AG1228" s="1">
        <v>159.32</v>
      </c>
      <c r="AP1228" s="1">
        <v>3595.2</v>
      </c>
      <c r="AU1228" s="1">
        <v>3976.59</v>
      </c>
      <c r="AV1228" s="1">
        <v>30</v>
      </c>
      <c r="AW1228" s="1">
        <v>3497.25</v>
      </c>
      <c r="AX1228" s="1">
        <v>166.69</v>
      </c>
      <c r="BA1228" s="1">
        <v>161.91</v>
      </c>
      <c r="BB1228" s="1">
        <v>169.46</v>
      </c>
      <c r="BC1228" s="1">
        <v>167.96</v>
      </c>
      <c r="BD1228" s="1">
        <v>165.69</v>
      </c>
      <c r="BE1228" s="1">
        <v>165.74</v>
      </c>
      <c r="BF1228" s="1">
        <v>167.03</v>
      </c>
      <c r="BG1228" s="1">
        <v>167.91</v>
      </c>
      <c r="BI1228" s="1">
        <v>162.84</v>
      </c>
      <c r="BJ1228" s="1">
        <v>174.86</v>
      </c>
      <c r="BK1228" s="1">
        <v>149.87</v>
      </c>
      <c r="BL1228" s="1">
        <v>150.41999999999999</v>
      </c>
      <c r="BN1228" s="1">
        <v>150.82</v>
      </c>
    </row>
    <row r="1229" spans="1:66" x14ac:dyDescent="0.3">
      <c r="A1229" s="2"/>
      <c r="C1229" s="14" t="str">
        <f t="shared" si="20"/>
        <v>20216</v>
      </c>
      <c r="D1229" s="3">
        <v>44348</v>
      </c>
      <c r="E1229" s="21">
        <v>2305.36</v>
      </c>
      <c r="F1229" s="21">
        <v>2313.2600000000002</v>
      </c>
      <c r="G1229" s="21">
        <v>2434.12</v>
      </c>
      <c r="H1229" s="21">
        <v>2226.94</v>
      </c>
      <c r="I1229" s="21">
        <v>2358.13</v>
      </c>
      <c r="J1229" s="21">
        <v>2428</v>
      </c>
      <c r="K1229" s="21">
        <v>2262.96</v>
      </c>
      <c r="L1229" s="21"/>
      <c r="M1229" s="21">
        <v>2375.63</v>
      </c>
      <c r="N1229" s="21">
        <v>2099.8000000000002</v>
      </c>
      <c r="O1229" s="21">
        <v>2500.75</v>
      </c>
      <c r="P1229" s="21">
        <v>2277.11</v>
      </c>
      <c r="Q1229" s="21">
        <v>7575.14</v>
      </c>
      <c r="R1229" s="20">
        <v>159.09</v>
      </c>
      <c r="S1229" s="20">
        <v>153.35</v>
      </c>
      <c r="T1229" s="21">
        <v>158.83000000000001</v>
      </c>
      <c r="U1229" s="1">
        <v>159.55000000000001</v>
      </c>
      <c r="V1229" s="1">
        <v>161.96</v>
      </c>
      <c r="W1229" s="1">
        <v>159.97</v>
      </c>
      <c r="X1229" s="1">
        <v>160.49</v>
      </c>
      <c r="Y1229" s="1">
        <v>154.97</v>
      </c>
      <c r="Z1229" s="1">
        <v>155</v>
      </c>
      <c r="AA1229" s="1">
        <v>160.28</v>
      </c>
      <c r="AB1229" s="1">
        <v>161.28</v>
      </c>
      <c r="AE1229" s="1">
        <v>167.12</v>
      </c>
      <c r="AF1229" s="1">
        <v>165.42</v>
      </c>
      <c r="AG1229" s="1">
        <v>159.33000000000001</v>
      </c>
      <c r="AP1229" s="1">
        <v>3595.2</v>
      </c>
      <c r="AU1229" s="1">
        <v>3976.59</v>
      </c>
      <c r="AV1229" s="1">
        <v>30</v>
      </c>
      <c r="AW1229" s="1">
        <v>3497.25</v>
      </c>
      <c r="AX1229" s="1">
        <v>166.68</v>
      </c>
      <c r="BA1229" s="1">
        <v>161.76</v>
      </c>
      <c r="BB1229" s="1">
        <v>170.23</v>
      </c>
      <c r="BC1229" s="1">
        <v>169.38</v>
      </c>
      <c r="BD1229" s="1">
        <v>165.94</v>
      </c>
      <c r="BE1229" s="1">
        <v>164.62</v>
      </c>
      <c r="BF1229" s="1">
        <v>164.47</v>
      </c>
      <c r="BG1229" s="1">
        <v>168.04</v>
      </c>
      <c r="BI1229" s="1">
        <v>163.19999999999999</v>
      </c>
      <c r="BJ1229" s="1">
        <v>174.85</v>
      </c>
      <c r="BK1229" s="1">
        <v>153.19999999999999</v>
      </c>
      <c r="BL1229" s="1">
        <v>154.55000000000001</v>
      </c>
      <c r="BN1229" s="1">
        <v>154.55000000000001</v>
      </c>
    </row>
    <row r="1230" spans="1:66" x14ac:dyDescent="0.3">
      <c r="A1230" s="2"/>
      <c r="C1230" s="14" t="str">
        <f t="shared" si="20"/>
        <v>20215</v>
      </c>
      <c r="D1230" s="3">
        <v>44347</v>
      </c>
      <c r="E1230" s="21">
        <v>2300.6799999999998</v>
      </c>
      <c r="F1230" s="21">
        <v>2313.54</v>
      </c>
      <c r="G1230" s="21">
        <v>2444.35</v>
      </c>
      <c r="H1230" s="21">
        <v>2265.61</v>
      </c>
      <c r="I1230" s="21">
        <v>2358.41</v>
      </c>
      <c r="J1230" s="21">
        <v>2435.5700000000002</v>
      </c>
      <c r="K1230" s="21">
        <v>2274.13</v>
      </c>
      <c r="L1230" s="21"/>
      <c r="M1230" s="21">
        <v>2335.83</v>
      </c>
      <c r="N1230" s="21">
        <v>2094.7199999999998</v>
      </c>
      <c r="O1230" s="21">
        <v>2442.7199999999998</v>
      </c>
      <c r="P1230" s="21">
        <v>2277.23</v>
      </c>
      <c r="Q1230" s="21">
        <v>7440</v>
      </c>
      <c r="R1230" s="20">
        <v>158.53</v>
      </c>
      <c r="S1230" s="20">
        <v>152.86000000000001</v>
      </c>
      <c r="T1230" s="21">
        <v>157.22999999999999</v>
      </c>
      <c r="U1230" s="1">
        <v>159.44999999999999</v>
      </c>
      <c r="V1230" s="1">
        <v>160.72</v>
      </c>
      <c r="W1230" s="1">
        <v>159.57</v>
      </c>
      <c r="X1230" s="1">
        <v>160.47999999999999</v>
      </c>
      <c r="Y1230" s="1">
        <v>154.96</v>
      </c>
      <c r="Z1230" s="1">
        <v>155</v>
      </c>
      <c r="AA1230" s="1">
        <v>160.77000000000001</v>
      </c>
      <c r="AB1230" s="1">
        <v>160.29</v>
      </c>
      <c r="AE1230" s="1">
        <v>168.39</v>
      </c>
      <c r="AF1230" s="1">
        <v>164.44</v>
      </c>
      <c r="AG1230" s="1">
        <v>160.21</v>
      </c>
      <c r="AP1230" s="1">
        <v>3595.2</v>
      </c>
      <c r="AV1230" s="1">
        <v>30</v>
      </c>
      <c r="AW1230" s="1">
        <v>3574.09</v>
      </c>
      <c r="AX1230" s="1">
        <v>162.16</v>
      </c>
      <c r="BA1230" s="1">
        <v>162</v>
      </c>
      <c r="BB1230" s="1">
        <v>169.46</v>
      </c>
      <c r="BC1230" s="1">
        <v>168.64</v>
      </c>
      <c r="BD1230" s="1">
        <v>164.64</v>
      </c>
      <c r="BE1230" s="1">
        <v>163.9</v>
      </c>
      <c r="BF1230" s="1">
        <v>163.22999999999999</v>
      </c>
      <c r="BG1230" s="1">
        <v>168.69</v>
      </c>
      <c r="BI1230" s="1">
        <v>162.41</v>
      </c>
      <c r="BJ1230" s="1">
        <v>172.62</v>
      </c>
      <c r="BK1230" s="1">
        <v>155.30000000000001</v>
      </c>
      <c r="BL1230" s="1">
        <v>151.80000000000001</v>
      </c>
      <c r="BN1230" s="1">
        <v>153.6</v>
      </c>
    </row>
    <row r="1231" spans="1:66" x14ac:dyDescent="0.3">
      <c r="A1231" s="2"/>
      <c r="C1231" s="14" t="str">
        <f t="shared" si="20"/>
        <v>20215</v>
      </c>
      <c r="D1231" s="3">
        <v>44344</v>
      </c>
      <c r="E1231" s="21">
        <v>2303.81</v>
      </c>
      <c r="F1231" s="21">
        <v>2375.1799999999998</v>
      </c>
      <c r="G1231" s="21">
        <v>2436.58</v>
      </c>
      <c r="H1231" s="21">
        <v>2282.2600000000002</v>
      </c>
      <c r="I1231" s="21">
        <v>2393.31</v>
      </c>
      <c r="J1231" s="21">
        <v>2435.5700000000002</v>
      </c>
      <c r="K1231" s="21">
        <v>2286.11</v>
      </c>
      <c r="L1231" s="21"/>
      <c r="M1231" s="21">
        <v>2335.83</v>
      </c>
      <c r="N1231" s="21">
        <v>2084.0700000000002</v>
      </c>
      <c r="O1231" s="21">
        <v>2444.7199999999998</v>
      </c>
      <c r="P1231" s="21">
        <v>2359.04</v>
      </c>
      <c r="Q1231" s="21">
        <v>7529.56</v>
      </c>
      <c r="R1231" s="20">
        <v>158.53</v>
      </c>
      <c r="S1231" s="20">
        <v>150.81</v>
      </c>
      <c r="T1231" s="21">
        <v>156.47</v>
      </c>
      <c r="U1231" s="1">
        <v>159.16999999999999</v>
      </c>
      <c r="V1231" s="1">
        <v>161.44999999999999</v>
      </c>
      <c r="W1231" s="1">
        <v>159.88999999999999</v>
      </c>
      <c r="X1231" s="1">
        <v>161.21</v>
      </c>
      <c r="Y1231" s="1">
        <v>155.53</v>
      </c>
      <c r="Z1231" s="1">
        <v>155</v>
      </c>
      <c r="AA1231" s="1">
        <v>159.83000000000001</v>
      </c>
      <c r="AB1231" s="1">
        <v>161.33000000000001</v>
      </c>
      <c r="AE1231" s="1">
        <v>168.45</v>
      </c>
      <c r="AF1231" s="1">
        <v>164.03</v>
      </c>
      <c r="AG1231" s="1">
        <v>159.03</v>
      </c>
      <c r="AP1231" s="1">
        <v>3595.2</v>
      </c>
      <c r="AV1231" s="1">
        <v>30</v>
      </c>
      <c r="AW1231" s="1">
        <v>3514.9</v>
      </c>
      <c r="AX1231" s="1">
        <v>162.35</v>
      </c>
      <c r="BA1231" s="1">
        <v>161.9</v>
      </c>
      <c r="BB1231" s="1">
        <v>168.83</v>
      </c>
      <c r="BC1231" s="1">
        <v>168.28</v>
      </c>
      <c r="BD1231" s="1">
        <v>164.95</v>
      </c>
      <c r="BE1231" s="1">
        <v>162.58000000000001</v>
      </c>
      <c r="BF1231" s="1">
        <v>164.8</v>
      </c>
      <c r="BG1231" s="1">
        <v>168.99</v>
      </c>
      <c r="BI1231" s="1">
        <v>161.81</v>
      </c>
      <c r="BJ1231" s="1">
        <v>172.61</v>
      </c>
    </row>
    <row r="1232" spans="1:66" x14ac:dyDescent="0.3">
      <c r="A1232" s="2"/>
      <c r="C1232" s="14" t="str">
        <f t="shared" si="20"/>
        <v>20215</v>
      </c>
      <c r="D1232" s="3">
        <v>44343</v>
      </c>
      <c r="E1232" s="21">
        <v>2292.2600000000002</v>
      </c>
      <c r="F1232" s="21">
        <v>2376.69</v>
      </c>
      <c r="G1232" s="21">
        <v>2409.9299999999998</v>
      </c>
      <c r="H1232" s="21">
        <v>2255.67</v>
      </c>
      <c r="I1232" s="21">
        <v>2393.31</v>
      </c>
      <c r="J1232" s="21">
        <v>2435.5700000000002</v>
      </c>
      <c r="K1232" s="21">
        <v>2297.5300000000002</v>
      </c>
      <c r="L1232" s="21"/>
      <c r="M1232" s="21">
        <v>2360.79</v>
      </c>
      <c r="N1232" s="21">
        <v>2129.4</v>
      </c>
      <c r="O1232" s="21">
        <v>2448.7199999999998</v>
      </c>
      <c r="P1232" s="21">
        <v>2299.21</v>
      </c>
      <c r="Q1232" s="21">
        <v>7557.84</v>
      </c>
      <c r="R1232" s="20">
        <v>159.34</v>
      </c>
      <c r="S1232" s="20">
        <v>151.27000000000001</v>
      </c>
      <c r="T1232" s="21">
        <v>158.11000000000001</v>
      </c>
      <c r="U1232" s="1">
        <v>159.19</v>
      </c>
      <c r="V1232" s="1">
        <v>161.38999999999999</v>
      </c>
      <c r="W1232" s="1">
        <v>160.22</v>
      </c>
      <c r="X1232" s="1">
        <v>161.25</v>
      </c>
      <c r="Y1232" s="1">
        <v>155.53</v>
      </c>
      <c r="Z1232" s="1">
        <v>155.71</v>
      </c>
      <c r="AA1232" s="1">
        <v>160.59</v>
      </c>
      <c r="AB1232" s="1">
        <v>161.44</v>
      </c>
      <c r="AE1232" s="1">
        <v>168.47</v>
      </c>
      <c r="AF1232" s="1">
        <v>163.31</v>
      </c>
      <c r="AG1232" s="1">
        <v>155.27000000000001</v>
      </c>
      <c r="AV1232" s="1">
        <v>30</v>
      </c>
      <c r="AW1232" s="1">
        <v>3514.9</v>
      </c>
      <c r="AX1232" s="1">
        <v>164.83</v>
      </c>
      <c r="BA1232" s="1">
        <v>162.5</v>
      </c>
      <c r="BB1232" s="1">
        <v>170.11</v>
      </c>
      <c r="BC1232" s="1">
        <v>167.12</v>
      </c>
      <c r="BD1232" s="1">
        <v>164.87</v>
      </c>
      <c r="BE1232" s="1">
        <v>162.91</v>
      </c>
      <c r="BF1232" s="1">
        <v>165.07</v>
      </c>
      <c r="BG1232" s="1">
        <v>169.33</v>
      </c>
      <c r="BH1232" s="1">
        <v>156.99</v>
      </c>
      <c r="BI1232" s="1">
        <v>161.81</v>
      </c>
      <c r="BJ1232" s="1">
        <v>169.61</v>
      </c>
    </row>
    <row r="1233" spans="1:66" x14ac:dyDescent="0.3">
      <c r="A1233" s="2"/>
      <c r="C1233" s="14" t="str">
        <f t="shared" si="20"/>
        <v>20215</v>
      </c>
      <c r="D1233" s="3">
        <v>44342</v>
      </c>
      <c r="E1233" s="21">
        <v>2310.4</v>
      </c>
      <c r="F1233" s="21">
        <v>2385</v>
      </c>
      <c r="G1233" s="21">
        <v>2456.52</v>
      </c>
      <c r="H1233" s="21">
        <v>2240.3200000000002</v>
      </c>
      <c r="I1233" s="21">
        <v>2393.31</v>
      </c>
      <c r="J1233" s="21">
        <v>2412.0700000000002</v>
      </c>
      <c r="K1233" s="21">
        <v>2290</v>
      </c>
      <c r="L1233" s="21">
        <v>2338.2399999999998</v>
      </c>
      <c r="M1233" s="21">
        <v>2360.79</v>
      </c>
      <c r="N1233" s="21">
        <v>2189.31</v>
      </c>
      <c r="O1233" s="21">
        <v>2456.7199999999998</v>
      </c>
      <c r="P1233" s="21">
        <v>2299.21</v>
      </c>
      <c r="Q1233" s="21">
        <v>7629.13</v>
      </c>
      <c r="R1233" s="20">
        <v>156.25</v>
      </c>
      <c r="S1233" s="20">
        <v>151.03</v>
      </c>
      <c r="T1233" s="21">
        <v>157.62</v>
      </c>
      <c r="U1233" s="1">
        <v>158.26</v>
      </c>
      <c r="V1233" s="1">
        <v>160.66999999999999</v>
      </c>
      <c r="W1233" s="1">
        <v>161.35</v>
      </c>
      <c r="X1233" s="1">
        <v>161.47999999999999</v>
      </c>
      <c r="Y1233" s="1">
        <v>156</v>
      </c>
      <c r="Z1233" s="1">
        <v>156</v>
      </c>
      <c r="AA1233" s="1">
        <v>159.06</v>
      </c>
      <c r="AB1233" s="1">
        <v>161.77000000000001</v>
      </c>
      <c r="AE1233" s="1">
        <v>168.44</v>
      </c>
      <c r="AF1233" s="1">
        <v>164.63</v>
      </c>
      <c r="AG1233" s="1">
        <v>154.62</v>
      </c>
      <c r="AW1233" s="1">
        <v>3805.59</v>
      </c>
      <c r="AX1233" s="1">
        <v>164.99</v>
      </c>
      <c r="BA1233" s="1">
        <v>163.16999999999999</v>
      </c>
      <c r="BB1233" s="1">
        <v>169.11</v>
      </c>
      <c r="BC1233" s="1">
        <v>166.86</v>
      </c>
      <c r="BD1233" s="1">
        <v>166.18</v>
      </c>
      <c r="BE1233" s="1">
        <v>162.94</v>
      </c>
      <c r="BF1233" s="1">
        <v>164.19</v>
      </c>
      <c r="BG1233" s="1">
        <v>169.24</v>
      </c>
      <c r="BH1233" s="1">
        <v>157.08000000000001</v>
      </c>
      <c r="BI1233" s="1">
        <v>161.81</v>
      </c>
      <c r="BJ1233" s="1">
        <v>170.36</v>
      </c>
    </row>
    <row r="1234" spans="1:66" x14ac:dyDescent="0.3">
      <c r="A1234" s="2"/>
      <c r="C1234" s="14" t="str">
        <f t="shared" si="20"/>
        <v>20215</v>
      </c>
      <c r="D1234" s="3">
        <v>44341</v>
      </c>
      <c r="E1234" s="21">
        <v>2347.09</v>
      </c>
      <c r="F1234" s="21">
        <v>2389.16</v>
      </c>
      <c r="G1234" s="21">
        <v>2473.98</v>
      </c>
      <c r="H1234" s="21">
        <v>2260.15</v>
      </c>
      <c r="I1234" s="21">
        <v>2405.7800000000002</v>
      </c>
      <c r="J1234" s="21">
        <v>2516.67</v>
      </c>
      <c r="K1234" s="21">
        <v>2314.64</v>
      </c>
      <c r="L1234" s="21">
        <v>2342.75</v>
      </c>
      <c r="M1234" s="21">
        <v>2385.7600000000002</v>
      </c>
      <c r="N1234" s="21">
        <v>2166.77</v>
      </c>
      <c r="O1234" s="21">
        <v>2478.44</v>
      </c>
      <c r="P1234" s="21">
        <v>2323.1799999999998</v>
      </c>
      <c r="Q1234" s="21">
        <v>7631.37</v>
      </c>
      <c r="R1234" s="20">
        <v>158.13</v>
      </c>
      <c r="S1234" s="20">
        <v>151.44</v>
      </c>
      <c r="T1234" s="21">
        <v>157.6</v>
      </c>
      <c r="U1234" s="1">
        <v>157.99</v>
      </c>
      <c r="V1234" s="1">
        <v>160.79</v>
      </c>
      <c r="W1234" s="1">
        <v>160.88999999999999</v>
      </c>
      <c r="X1234" s="1">
        <v>161.32</v>
      </c>
      <c r="Y1234" s="1">
        <v>157.03</v>
      </c>
      <c r="Z1234" s="1">
        <v>157.13999999999999</v>
      </c>
      <c r="AA1234" s="1">
        <v>159.56</v>
      </c>
      <c r="AB1234" s="1">
        <v>161.38</v>
      </c>
      <c r="AE1234" s="1">
        <v>168.89</v>
      </c>
      <c r="AF1234" s="1">
        <v>166.51</v>
      </c>
      <c r="AG1234" s="1">
        <v>154.94999999999999</v>
      </c>
      <c r="AW1234" s="1">
        <v>3805.59</v>
      </c>
      <c r="AX1234" s="1">
        <v>163.16999999999999</v>
      </c>
      <c r="BA1234" s="1">
        <v>163.69</v>
      </c>
      <c r="BB1234" s="1">
        <v>168.76</v>
      </c>
      <c r="BC1234" s="1">
        <v>169.64</v>
      </c>
      <c r="BD1234" s="1">
        <v>165.03</v>
      </c>
      <c r="BE1234" s="1">
        <v>163.81</v>
      </c>
      <c r="BF1234" s="1">
        <v>164.74</v>
      </c>
      <c r="BG1234" s="1">
        <v>169.68</v>
      </c>
      <c r="BH1234" s="1">
        <v>157.61000000000001</v>
      </c>
      <c r="BI1234" s="1">
        <v>162.81</v>
      </c>
      <c r="BJ1234" s="1">
        <v>170.87</v>
      </c>
    </row>
    <row r="1235" spans="1:66" x14ac:dyDescent="0.3">
      <c r="A1235" s="2"/>
      <c r="C1235" s="14" t="str">
        <f t="shared" si="20"/>
        <v>20215</v>
      </c>
      <c r="D1235" s="3">
        <v>44340</v>
      </c>
      <c r="E1235" s="21">
        <v>2351.7600000000002</v>
      </c>
      <c r="F1235" s="21">
        <v>2389.16</v>
      </c>
      <c r="G1235" s="21">
        <v>2461.5</v>
      </c>
      <c r="H1235" s="21">
        <v>2297.59</v>
      </c>
      <c r="I1235" s="21">
        <v>2415.75</v>
      </c>
      <c r="J1235" s="21">
        <v>2540</v>
      </c>
      <c r="K1235" s="21">
        <v>2328.85</v>
      </c>
      <c r="L1235" s="21">
        <v>2356.29</v>
      </c>
      <c r="M1235" s="21">
        <v>2385.7600000000002</v>
      </c>
      <c r="N1235" s="21">
        <v>2131.64</v>
      </c>
      <c r="O1235" s="21">
        <v>2526.75</v>
      </c>
      <c r="P1235" s="21">
        <v>2343.15</v>
      </c>
      <c r="Q1235" s="21">
        <v>7709.66</v>
      </c>
      <c r="R1235" s="20">
        <v>158.33000000000001</v>
      </c>
      <c r="S1235" s="20">
        <v>152.99</v>
      </c>
      <c r="T1235" s="21">
        <v>158.49</v>
      </c>
      <c r="U1235" s="1">
        <v>159.88999999999999</v>
      </c>
      <c r="V1235" s="1">
        <v>160.53</v>
      </c>
      <c r="W1235" s="1">
        <v>161</v>
      </c>
      <c r="X1235" s="1">
        <v>161.32</v>
      </c>
      <c r="Y1235" s="1">
        <v>156.97</v>
      </c>
      <c r="Z1235" s="1">
        <v>157</v>
      </c>
      <c r="AA1235" s="1">
        <v>160.05000000000001</v>
      </c>
      <c r="AB1235" s="1">
        <v>161.38</v>
      </c>
      <c r="AE1235" s="1">
        <v>168.65</v>
      </c>
      <c r="AF1235" s="1">
        <v>166.5</v>
      </c>
      <c r="AG1235" s="1">
        <v>156.37</v>
      </c>
      <c r="AX1235" s="1">
        <v>165.24</v>
      </c>
      <c r="BA1235" s="1">
        <v>163.72999999999999</v>
      </c>
      <c r="BB1235" s="1">
        <v>169.12</v>
      </c>
      <c r="BC1235" s="1">
        <v>167.72</v>
      </c>
      <c r="BD1235" s="1">
        <v>165.53</v>
      </c>
      <c r="BE1235" s="1">
        <v>163.72999999999999</v>
      </c>
      <c r="BF1235" s="1">
        <v>165.41</v>
      </c>
      <c r="BG1235" s="1">
        <v>169.65</v>
      </c>
      <c r="BH1235" s="1">
        <v>157.33000000000001</v>
      </c>
      <c r="BI1235" s="1">
        <v>163.21</v>
      </c>
      <c r="BJ1235" s="1">
        <v>169.59</v>
      </c>
    </row>
    <row r="1236" spans="1:66" x14ac:dyDescent="0.3">
      <c r="A1236" s="2"/>
      <c r="C1236" s="14" t="str">
        <f t="shared" si="20"/>
        <v>20215</v>
      </c>
      <c r="D1236" s="3">
        <v>44337</v>
      </c>
      <c r="E1236" s="21">
        <v>2343.1</v>
      </c>
      <c r="F1236" s="21">
        <v>2402.4499999999998</v>
      </c>
      <c r="G1236" s="21">
        <v>2493.94</v>
      </c>
      <c r="H1236" s="21">
        <v>2319.08</v>
      </c>
      <c r="I1236" s="21">
        <v>2423.23</v>
      </c>
      <c r="J1236" s="21">
        <v>2491.59</v>
      </c>
      <c r="K1236" s="21">
        <v>2343.1799999999998</v>
      </c>
      <c r="L1236" s="21">
        <v>2376.94</v>
      </c>
      <c r="M1236" s="21">
        <v>2355.65</v>
      </c>
      <c r="N1236" s="21">
        <v>2149.48</v>
      </c>
      <c r="O1236" s="21">
        <v>2475.2800000000002</v>
      </c>
      <c r="P1236" s="21">
        <v>2351.94</v>
      </c>
      <c r="Q1236" s="21">
        <v>7655.6</v>
      </c>
      <c r="R1236" s="20">
        <v>159.93</v>
      </c>
      <c r="S1236" s="20">
        <v>153.02000000000001</v>
      </c>
      <c r="T1236" s="21">
        <v>158.30000000000001</v>
      </c>
      <c r="U1236" s="1">
        <v>159.47</v>
      </c>
      <c r="V1236" s="1">
        <v>160.53</v>
      </c>
      <c r="W1236" s="1">
        <v>160.91</v>
      </c>
      <c r="X1236" s="1">
        <v>161.66999999999999</v>
      </c>
      <c r="Y1236" s="1">
        <v>157.44</v>
      </c>
      <c r="Z1236" s="1">
        <v>157.71</v>
      </c>
      <c r="AA1236" s="1">
        <v>161.43</v>
      </c>
      <c r="AB1236" s="1">
        <v>162.55000000000001</v>
      </c>
      <c r="AE1236" s="1">
        <v>168.08</v>
      </c>
      <c r="AF1236" s="1">
        <v>166.21</v>
      </c>
      <c r="AG1236" s="1">
        <v>157.59</v>
      </c>
      <c r="AX1236" s="1">
        <v>167.57</v>
      </c>
      <c r="BA1236" s="1">
        <v>164.2</v>
      </c>
      <c r="BB1236" s="1">
        <v>169.06</v>
      </c>
      <c r="BC1236" s="1">
        <v>166.71</v>
      </c>
      <c r="BD1236" s="1">
        <v>165.84</v>
      </c>
      <c r="BE1236" s="1">
        <v>165.7</v>
      </c>
      <c r="BF1236" s="1">
        <v>166.9</v>
      </c>
      <c r="BG1236" s="1">
        <v>169.55</v>
      </c>
      <c r="BH1236" s="1">
        <v>159.22</v>
      </c>
      <c r="BI1236" s="1">
        <v>163.21</v>
      </c>
      <c r="BJ1236" s="1">
        <v>172.07</v>
      </c>
      <c r="BK1236" s="1">
        <v>154.80000000000001</v>
      </c>
      <c r="BL1236" s="1">
        <v>154.96</v>
      </c>
      <c r="BN1236" s="1">
        <v>154.80000000000001</v>
      </c>
    </row>
    <row r="1237" spans="1:66" x14ac:dyDescent="0.3">
      <c r="A1237" s="2"/>
      <c r="C1237" s="14" t="str">
        <f t="shared" si="20"/>
        <v>20215</v>
      </c>
      <c r="D1237" s="3">
        <v>44336</v>
      </c>
      <c r="E1237" s="21">
        <v>2394.5100000000002</v>
      </c>
      <c r="F1237" s="21">
        <v>2444.17</v>
      </c>
      <c r="G1237" s="21">
        <v>2551.2800000000002</v>
      </c>
      <c r="H1237" s="21">
        <v>2317.7800000000002</v>
      </c>
      <c r="I1237" s="21">
        <v>2438.19</v>
      </c>
      <c r="J1237" s="21">
        <v>2496.7399999999998</v>
      </c>
      <c r="K1237" s="21">
        <v>2307.0300000000002</v>
      </c>
      <c r="L1237" s="21">
        <v>2376.94</v>
      </c>
      <c r="M1237" s="21">
        <v>2366.9699999999998</v>
      </c>
      <c r="N1237" s="21">
        <v>2161.5100000000002</v>
      </c>
      <c r="O1237" s="21">
        <v>2506</v>
      </c>
      <c r="P1237" s="21">
        <v>2354.06</v>
      </c>
      <c r="Q1237" s="21">
        <v>7824.26</v>
      </c>
      <c r="R1237" s="20">
        <v>160.13</v>
      </c>
      <c r="S1237" s="20">
        <v>152.35</v>
      </c>
      <c r="T1237" s="21">
        <v>159.93</v>
      </c>
      <c r="U1237" s="1">
        <v>158.66999999999999</v>
      </c>
      <c r="V1237" s="1">
        <v>164.1</v>
      </c>
      <c r="W1237" s="1">
        <v>160.91</v>
      </c>
      <c r="X1237" s="1">
        <v>162.94</v>
      </c>
      <c r="Y1237" s="1">
        <v>157.97</v>
      </c>
      <c r="Z1237" s="1">
        <v>158</v>
      </c>
      <c r="AA1237" s="1">
        <v>161.82</v>
      </c>
      <c r="AB1237" s="1">
        <v>163.33000000000001</v>
      </c>
      <c r="AE1237" s="1">
        <v>169.3</v>
      </c>
      <c r="AF1237" s="1">
        <v>164.32</v>
      </c>
      <c r="AG1237" s="1">
        <v>155.72999999999999</v>
      </c>
      <c r="AX1237" s="1">
        <v>168.37</v>
      </c>
      <c r="BA1237" s="1">
        <v>163.74</v>
      </c>
      <c r="BB1237" s="1">
        <v>168.02</v>
      </c>
      <c r="BC1237" s="1">
        <v>165.59</v>
      </c>
      <c r="BD1237" s="1">
        <v>164.29</v>
      </c>
      <c r="BE1237" s="1">
        <v>166.26</v>
      </c>
      <c r="BF1237" s="1">
        <v>166.91</v>
      </c>
      <c r="BG1237" s="1">
        <v>170.06</v>
      </c>
      <c r="BH1237" s="1">
        <v>159.72</v>
      </c>
      <c r="BI1237" s="1">
        <v>164.41</v>
      </c>
      <c r="BJ1237" s="1">
        <v>174.36</v>
      </c>
      <c r="BK1237" s="1">
        <v>154.80000000000001</v>
      </c>
      <c r="BL1237" s="1">
        <v>154.96</v>
      </c>
      <c r="BN1237" s="1">
        <v>159.30000000000001</v>
      </c>
    </row>
    <row r="1238" spans="1:66" x14ac:dyDescent="0.3">
      <c r="A1238" s="2"/>
      <c r="C1238" s="14" t="str">
        <f t="shared" si="20"/>
        <v>20215</v>
      </c>
      <c r="D1238" s="3">
        <v>44335</v>
      </c>
      <c r="E1238" s="21">
        <v>2395.94</v>
      </c>
      <c r="F1238" s="21">
        <v>2442.27</v>
      </c>
      <c r="G1238" s="21">
        <v>2566.25</v>
      </c>
      <c r="H1238" s="21">
        <v>2328.02</v>
      </c>
      <c r="I1238" s="21">
        <v>2489.71</v>
      </c>
      <c r="J1238" s="21">
        <v>2527.39</v>
      </c>
      <c r="K1238" s="21">
        <v>2321.31</v>
      </c>
      <c r="L1238" s="21">
        <v>2376.94</v>
      </c>
      <c r="M1238" s="21">
        <v>2368.5100000000002</v>
      </c>
      <c r="N1238" s="21">
        <v>2183.89</v>
      </c>
      <c r="O1238" s="21">
        <v>2585</v>
      </c>
      <c r="P1238" s="21">
        <v>2345.14</v>
      </c>
      <c r="Q1238" s="21">
        <v>7840.82</v>
      </c>
      <c r="R1238" s="20">
        <v>160.91</v>
      </c>
      <c r="S1238" s="20">
        <v>154.49</v>
      </c>
      <c r="T1238" s="21">
        <v>159.88999999999999</v>
      </c>
      <c r="V1238" s="1">
        <v>164.82</v>
      </c>
      <c r="W1238" s="1">
        <v>163.89</v>
      </c>
      <c r="X1238" s="1">
        <v>163.77000000000001</v>
      </c>
      <c r="Y1238" s="1">
        <v>158.07</v>
      </c>
      <c r="Z1238" s="1">
        <v>158</v>
      </c>
      <c r="AA1238" s="1">
        <v>163.22999999999999</v>
      </c>
      <c r="AB1238" s="1">
        <v>163.93</v>
      </c>
      <c r="AE1238" s="1">
        <v>169.68</v>
      </c>
      <c r="AF1238" s="1">
        <v>164.31</v>
      </c>
      <c r="AG1238" s="1">
        <v>161.94999999999999</v>
      </c>
      <c r="AS1238" s="1">
        <v>4281.91</v>
      </c>
      <c r="AX1238" s="1">
        <v>168.84</v>
      </c>
      <c r="BA1238" s="1">
        <v>164.25</v>
      </c>
      <c r="BB1238" s="1">
        <v>168.05</v>
      </c>
      <c r="BC1238" s="1">
        <v>166.53</v>
      </c>
      <c r="BD1238" s="1">
        <v>163.49</v>
      </c>
      <c r="BE1238" s="1">
        <v>166.23</v>
      </c>
      <c r="BF1238" s="1">
        <v>171.18</v>
      </c>
      <c r="BG1238" s="1">
        <v>170.11</v>
      </c>
      <c r="BH1238" s="1">
        <v>158</v>
      </c>
      <c r="BI1238" s="1">
        <v>166.8</v>
      </c>
      <c r="BJ1238" s="1">
        <v>175.56</v>
      </c>
      <c r="BK1238" s="1">
        <v>155.51</v>
      </c>
      <c r="BL1238" s="1">
        <v>154.80000000000001</v>
      </c>
      <c r="BN1238" s="1">
        <v>159.30000000000001</v>
      </c>
    </row>
    <row r="1239" spans="1:66" x14ac:dyDescent="0.3">
      <c r="A1239" s="2"/>
      <c r="C1239" s="14" t="str">
        <f t="shared" si="20"/>
        <v>20215</v>
      </c>
      <c r="D1239" s="3">
        <v>44334</v>
      </c>
      <c r="E1239" s="21">
        <v>2421.92</v>
      </c>
      <c r="F1239" s="21">
        <v>2493.0300000000002</v>
      </c>
      <c r="G1239" s="21">
        <v>2588.6999999999998</v>
      </c>
      <c r="H1239" s="21">
        <v>2369.54</v>
      </c>
      <c r="I1239" s="21">
        <v>2445.67</v>
      </c>
      <c r="J1239" s="21">
        <v>2538.86</v>
      </c>
      <c r="K1239" s="21">
        <v>2343.1799999999998</v>
      </c>
      <c r="L1239" s="21">
        <v>2443.5</v>
      </c>
      <c r="M1239" s="21">
        <v>2377.88</v>
      </c>
      <c r="N1239" s="21">
        <v>2210.6</v>
      </c>
      <c r="O1239" s="21">
        <v>2523.2800000000002</v>
      </c>
      <c r="P1239" s="21">
        <v>2377.7800000000002</v>
      </c>
      <c r="Q1239" s="21">
        <v>7842.14</v>
      </c>
      <c r="R1239" s="20">
        <v>162.72999999999999</v>
      </c>
      <c r="S1239" s="20">
        <v>156.79</v>
      </c>
      <c r="T1239" s="21">
        <v>162.26</v>
      </c>
      <c r="V1239" s="1">
        <v>165.74</v>
      </c>
      <c r="W1239" s="1">
        <v>163.72</v>
      </c>
      <c r="X1239" s="1">
        <v>164.78</v>
      </c>
      <c r="Y1239" s="1">
        <v>159.5</v>
      </c>
      <c r="Z1239" s="1">
        <v>158.66</v>
      </c>
      <c r="AA1239" s="1">
        <v>164.98</v>
      </c>
      <c r="AB1239" s="1">
        <v>165.01</v>
      </c>
      <c r="AE1239" s="1">
        <v>171.53</v>
      </c>
      <c r="AF1239" s="1">
        <v>168.55</v>
      </c>
      <c r="AG1239" s="1">
        <v>164.31</v>
      </c>
      <c r="AS1239" s="1">
        <v>4281.91</v>
      </c>
      <c r="AX1239" s="1">
        <v>170.4</v>
      </c>
      <c r="BA1239" s="1">
        <v>168.03</v>
      </c>
      <c r="BB1239" s="1">
        <v>170.74</v>
      </c>
      <c r="BC1239" s="1">
        <v>169.43</v>
      </c>
      <c r="BD1239" s="1">
        <v>167.71</v>
      </c>
      <c r="BE1239" s="1">
        <v>170.58</v>
      </c>
      <c r="BF1239" s="1">
        <v>172.31</v>
      </c>
      <c r="BG1239" s="1">
        <v>171.82</v>
      </c>
      <c r="BH1239" s="1">
        <v>160.5</v>
      </c>
      <c r="BI1239" s="1">
        <v>166.78</v>
      </c>
      <c r="BJ1239" s="1">
        <v>176.75</v>
      </c>
      <c r="BK1239" s="1">
        <v>156.6</v>
      </c>
      <c r="BL1239" s="1">
        <v>159.26</v>
      </c>
      <c r="BN1239" s="1">
        <v>161.94999999999999</v>
      </c>
    </row>
    <row r="1240" spans="1:66" x14ac:dyDescent="0.3">
      <c r="A1240" s="2"/>
      <c r="C1240" s="14" t="str">
        <f t="shared" si="20"/>
        <v>20215</v>
      </c>
      <c r="D1240" s="3">
        <v>44333</v>
      </c>
      <c r="E1240" s="21">
        <v>2437.33</v>
      </c>
      <c r="F1240" s="21">
        <v>2505.5</v>
      </c>
      <c r="G1240" s="21">
        <v>2588.6999999999998</v>
      </c>
      <c r="H1240" s="21">
        <v>2345.5700000000002</v>
      </c>
      <c r="I1240" s="21">
        <v>2445.67</v>
      </c>
      <c r="J1240" s="21">
        <v>2583.33</v>
      </c>
      <c r="K1240" s="21">
        <v>2339.77</v>
      </c>
      <c r="L1240" s="21">
        <v>2403.6</v>
      </c>
      <c r="M1240" s="21">
        <v>2403.41</v>
      </c>
      <c r="N1240" s="21">
        <v>2202.7399999999998</v>
      </c>
      <c r="O1240" s="21">
        <v>2536.14</v>
      </c>
      <c r="P1240" s="21">
        <v>2404.09</v>
      </c>
      <c r="Q1240" s="21">
        <v>7804.56</v>
      </c>
      <c r="R1240" s="20">
        <v>163.27000000000001</v>
      </c>
      <c r="S1240" s="20">
        <v>158.08000000000001</v>
      </c>
      <c r="T1240" s="21">
        <v>162.91999999999999</v>
      </c>
      <c r="V1240" s="1">
        <v>165.94</v>
      </c>
      <c r="W1240" s="1">
        <v>166.39</v>
      </c>
      <c r="X1240" s="1">
        <v>164.75</v>
      </c>
      <c r="Y1240" s="1">
        <v>160.38999999999999</v>
      </c>
      <c r="Z1240" s="1">
        <v>161.41999999999999</v>
      </c>
      <c r="AA1240" s="1">
        <v>166.26</v>
      </c>
      <c r="AB1240" s="1">
        <v>165.12</v>
      </c>
      <c r="AE1240" s="1">
        <v>172.48</v>
      </c>
      <c r="AF1240" s="1">
        <v>167.39</v>
      </c>
      <c r="AG1240" s="1">
        <v>161.31</v>
      </c>
      <c r="AS1240" s="1">
        <v>4281.91</v>
      </c>
      <c r="AX1240" s="1">
        <v>170.6</v>
      </c>
      <c r="BA1240" s="1">
        <v>169.1</v>
      </c>
      <c r="BB1240" s="1">
        <v>172.31</v>
      </c>
      <c r="BC1240" s="1">
        <v>170</v>
      </c>
      <c r="BD1240" s="1">
        <v>169.37</v>
      </c>
      <c r="BE1240" s="1">
        <v>172.1</v>
      </c>
      <c r="BF1240" s="1">
        <v>172.9</v>
      </c>
      <c r="BG1240" s="1">
        <v>172.87</v>
      </c>
      <c r="BH1240" s="1">
        <v>160.59</v>
      </c>
      <c r="BI1240" s="1">
        <v>166.8</v>
      </c>
      <c r="BJ1240" s="1">
        <v>174.62</v>
      </c>
      <c r="BK1240" s="1">
        <v>157</v>
      </c>
      <c r="BL1240" s="1">
        <v>158.26</v>
      </c>
      <c r="BN1240" s="1">
        <v>161.94999999999999</v>
      </c>
    </row>
    <row r="1241" spans="1:66" x14ac:dyDescent="0.3">
      <c r="A1241" s="2"/>
      <c r="C1241" s="14" t="str">
        <f t="shared" si="20"/>
        <v>20215</v>
      </c>
      <c r="D1241" s="3">
        <v>44330</v>
      </c>
      <c r="E1241" s="21">
        <v>2486.8000000000002</v>
      </c>
      <c r="F1241" s="21">
        <v>2529.3000000000002</v>
      </c>
      <c r="G1241" s="21">
        <v>2606.13</v>
      </c>
      <c r="H1241" s="21">
        <v>2366.15</v>
      </c>
      <c r="I1241" s="21">
        <v>2503.0100000000002</v>
      </c>
      <c r="J1241" s="21">
        <v>2491.34</v>
      </c>
      <c r="K1241" s="21">
        <v>2394.65</v>
      </c>
      <c r="L1241" s="21">
        <v>2458.9699999999998</v>
      </c>
      <c r="M1241" s="21"/>
      <c r="N1241" s="21">
        <v>2236.0500000000002</v>
      </c>
      <c r="O1241" s="21">
        <v>2584.4899999999998</v>
      </c>
      <c r="P1241" s="21">
        <v>2402.09</v>
      </c>
      <c r="Q1241" s="21">
        <v>7535</v>
      </c>
      <c r="R1241" s="20">
        <v>162.58000000000001</v>
      </c>
      <c r="S1241" s="20">
        <v>158.66999999999999</v>
      </c>
      <c r="T1241" s="21">
        <v>163.87</v>
      </c>
      <c r="V1241" s="1">
        <v>165.61</v>
      </c>
      <c r="W1241" s="1">
        <v>165.89</v>
      </c>
      <c r="X1241" s="1">
        <v>165.4</v>
      </c>
      <c r="Y1241" s="1">
        <v>162.80000000000001</v>
      </c>
      <c r="Z1241" s="1">
        <v>161.99</v>
      </c>
      <c r="AA1241" s="1">
        <v>166.15</v>
      </c>
      <c r="AB1241" s="1">
        <v>165.9</v>
      </c>
      <c r="AE1241" s="1">
        <v>173.7</v>
      </c>
      <c r="AF1241" s="1">
        <v>168.4</v>
      </c>
      <c r="AG1241" s="1">
        <v>164.71</v>
      </c>
      <c r="AS1241" s="1">
        <v>4281.91</v>
      </c>
      <c r="AX1241" s="1">
        <v>171.39</v>
      </c>
      <c r="BA1241" s="1">
        <v>171.79</v>
      </c>
      <c r="BB1241" s="1">
        <v>171.98</v>
      </c>
      <c r="BC1241" s="1">
        <v>174.03</v>
      </c>
      <c r="BD1241" s="1">
        <v>168.38</v>
      </c>
      <c r="BE1241" s="1">
        <v>167.69</v>
      </c>
      <c r="BF1241" s="1">
        <v>169.53</v>
      </c>
      <c r="BG1241" s="1">
        <v>174.68</v>
      </c>
      <c r="BH1241" s="1">
        <v>160.87</v>
      </c>
      <c r="BI1241" s="1">
        <v>167.6</v>
      </c>
      <c r="BJ1241" s="1">
        <v>176.74</v>
      </c>
      <c r="BK1241" s="1">
        <v>157.30000000000001</v>
      </c>
      <c r="BL1241" s="1">
        <v>158.13999999999999</v>
      </c>
      <c r="BN1241" s="1">
        <v>158.36000000000001</v>
      </c>
    </row>
    <row r="1242" spans="1:66" x14ac:dyDescent="0.3">
      <c r="A1242" s="2"/>
      <c r="C1242" s="14" t="str">
        <f t="shared" si="20"/>
        <v>20215</v>
      </c>
      <c r="D1242" s="3">
        <v>44329</v>
      </c>
      <c r="E1242" s="21">
        <v>2496.7800000000002</v>
      </c>
      <c r="F1242" s="21">
        <v>2529.3000000000002</v>
      </c>
      <c r="G1242" s="21">
        <v>2631.09</v>
      </c>
      <c r="H1242" s="21">
        <v>2386.16</v>
      </c>
      <c r="I1242" s="21">
        <v>2503.0100000000002</v>
      </c>
      <c r="J1242" s="21">
        <v>2551.2199999999998</v>
      </c>
      <c r="K1242" s="21">
        <v>2354.75</v>
      </c>
      <c r="L1242" s="21">
        <v>2485.34</v>
      </c>
      <c r="M1242" s="21"/>
      <c r="N1242" s="21">
        <v>2247.73</v>
      </c>
      <c r="O1242" s="21">
        <v>2572.38</v>
      </c>
      <c r="P1242" s="21">
        <v>2422.06</v>
      </c>
      <c r="Q1242" s="21">
        <v>7658.6</v>
      </c>
      <c r="R1242" s="20">
        <v>164.53</v>
      </c>
      <c r="S1242" s="20">
        <v>162.82</v>
      </c>
      <c r="T1242" s="21">
        <v>166.19</v>
      </c>
      <c r="U1242" s="1">
        <v>173.04</v>
      </c>
      <c r="V1242" s="1">
        <v>166.67</v>
      </c>
      <c r="W1242" s="1">
        <v>165.38</v>
      </c>
      <c r="X1242" s="1">
        <v>167.07</v>
      </c>
      <c r="Y1242" s="1">
        <v>163.13</v>
      </c>
      <c r="Z1242" s="1">
        <v>162.85</v>
      </c>
      <c r="AA1242" s="1">
        <v>167.53</v>
      </c>
      <c r="AB1242" s="1">
        <v>166.79</v>
      </c>
      <c r="AE1242" s="1">
        <v>175.52</v>
      </c>
      <c r="AF1242" s="1">
        <v>169.36</v>
      </c>
      <c r="AG1242" s="1">
        <v>167.95</v>
      </c>
      <c r="AS1242" s="1">
        <v>4281.91</v>
      </c>
      <c r="AX1242" s="1">
        <v>171.13</v>
      </c>
      <c r="BA1242" s="1">
        <v>174.18</v>
      </c>
      <c r="BB1242" s="1">
        <v>172.47</v>
      </c>
      <c r="BC1242" s="1">
        <v>175.31</v>
      </c>
      <c r="BD1242" s="1">
        <v>169.16</v>
      </c>
      <c r="BE1242" s="1">
        <v>170.58</v>
      </c>
      <c r="BF1242" s="1">
        <v>173.03</v>
      </c>
      <c r="BG1242" s="1">
        <v>176.12</v>
      </c>
      <c r="BH1242" s="1">
        <v>160.72</v>
      </c>
      <c r="BI1242" s="1">
        <v>169</v>
      </c>
      <c r="BJ1242" s="1">
        <v>179.72</v>
      </c>
      <c r="BK1242" s="1">
        <v>151.30000000000001</v>
      </c>
      <c r="BL1242" s="1">
        <v>158.11000000000001</v>
      </c>
      <c r="BN1242" s="1">
        <v>158.68</v>
      </c>
    </row>
    <row r="1243" spans="1:66" x14ac:dyDescent="0.3">
      <c r="A1243" s="2"/>
      <c r="C1243" s="14" t="str">
        <f t="shared" si="20"/>
        <v>20215</v>
      </c>
      <c r="D1243" s="3">
        <v>44328</v>
      </c>
      <c r="E1243" s="21">
        <v>2586.79</v>
      </c>
      <c r="F1243" s="21">
        <v>2514.79</v>
      </c>
      <c r="G1243" s="21">
        <v>2608.64</v>
      </c>
      <c r="H1243" s="21">
        <v>2442.0700000000002</v>
      </c>
      <c r="I1243" s="21">
        <v>2496.36</v>
      </c>
      <c r="J1243" s="21">
        <v>2533.87</v>
      </c>
      <c r="K1243" s="21">
        <v>2412.96</v>
      </c>
      <c r="L1243" s="21">
        <v>2461.66</v>
      </c>
      <c r="M1243" s="21">
        <v>2539.79</v>
      </c>
      <c r="N1243" s="21">
        <v>2340.69</v>
      </c>
      <c r="O1243" s="21">
        <v>2539.69</v>
      </c>
      <c r="P1243" s="21">
        <v>2417.06</v>
      </c>
      <c r="Q1243" s="21">
        <v>7538.33</v>
      </c>
      <c r="R1243" s="20">
        <v>165.13</v>
      </c>
      <c r="S1243" s="20">
        <v>162.58000000000001</v>
      </c>
      <c r="T1243" s="21">
        <v>166.26</v>
      </c>
      <c r="U1243" s="1">
        <v>171.72</v>
      </c>
      <c r="V1243" s="1">
        <v>166.18</v>
      </c>
      <c r="W1243" s="1">
        <v>167.55</v>
      </c>
      <c r="X1243" s="1">
        <v>166.15</v>
      </c>
      <c r="Y1243" s="1">
        <v>164.26</v>
      </c>
      <c r="Z1243" s="1">
        <v>164.71</v>
      </c>
      <c r="AA1243" s="1">
        <v>168.15</v>
      </c>
      <c r="AB1243" s="1">
        <v>166.12</v>
      </c>
      <c r="AE1243" s="1">
        <v>176.15</v>
      </c>
      <c r="AF1243" s="1">
        <v>174.22</v>
      </c>
      <c r="AG1243" s="1">
        <v>169.64</v>
      </c>
      <c r="AX1243" s="1">
        <v>172.33</v>
      </c>
      <c r="BA1243" s="1">
        <v>175.19</v>
      </c>
      <c r="BB1243" s="1">
        <v>178.1</v>
      </c>
      <c r="BC1243" s="1">
        <v>176.61</v>
      </c>
      <c r="BD1243" s="1">
        <v>174.43</v>
      </c>
      <c r="BE1243" s="1">
        <v>171.01</v>
      </c>
      <c r="BF1243" s="1">
        <v>174.78</v>
      </c>
      <c r="BG1243" s="1">
        <v>176.12</v>
      </c>
      <c r="BH1243" s="1">
        <v>160.72</v>
      </c>
      <c r="BI1243" s="1">
        <v>169.4</v>
      </c>
      <c r="BJ1243" s="1">
        <v>181.77</v>
      </c>
      <c r="BK1243" s="1">
        <v>153.30000000000001</v>
      </c>
      <c r="BL1243" s="1">
        <v>161.61000000000001</v>
      </c>
      <c r="BN1243" s="1">
        <v>160.46</v>
      </c>
    </row>
    <row r="1244" spans="1:66" x14ac:dyDescent="0.3">
      <c r="A1244" s="2"/>
      <c r="C1244" s="14" t="str">
        <f t="shared" si="20"/>
        <v>20215</v>
      </c>
      <c r="D1244" s="3">
        <v>44327</v>
      </c>
      <c r="E1244" s="21">
        <v>2498.66</v>
      </c>
      <c r="F1244" s="21">
        <v>2496.66</v>
      </c>
      <c r="G1244" s="21">
        <v>2593.6799999999998</v>
      </c>
      <c r="H1244" s="21">
        <v>2399.75</v>
      </c>
      <c r="I1244" s="21">
        <v>2458.13</v>
      </c>
      <c r="J1244" s="21">
        <v>2515.56</v>
      </c>
      <c r="K1244" s="21">
        <v>2357.44</v>
      </c>
      <c r="L1244" s="21">
        <v>2438.75</v>
      </c>
      <c r="M1244" s="21">
        <v>2485.69</v>
      </c>
      <c r="N1244" s="21">
        <v>2260.6799999999998</v>
      </c>
      <c r="O1244" s="21">
        <v>2588</v>
      </c>
      <c r="P1244" s="21">
        <v>2361.11</v>
      </c>
      <c r="Q1244" s="21">
        <v>7535.44</v>
      </c>
      <c r="R1244" s="20">
        <v>163.33000000000001</v>
      </c>
      <c r="S1244" s="20">
        <v>161.22</v>
      </c>
      <c r="T1244" s="21">
        <v>165.83</v>
      </c>
      <c r="U1244" s="1">
        <v>170.78</v>
      </c>
      <c r="V1244" s="1">
        <v>164.28</v>
      </c>
      <c r="W1244" s="1">
        <v>165.21</v>
      </c>
      <c r="X1244" s="1">
        <v>165.3</v>
      </c>
      <c r="Y1244" s="1">
        <v>161.83000000000001</v>
      </c>
      <c r="Z1244" s="1">
        <v>161.85</v>
      </c>
      <c r="AA1244" s="1">
        <v>165.83</v>
      </c>
      <c r="AB1244" s="1">
        <v>165.56</v>
      </c>
      <c r="AE1244" s="1">
        <v>174.16</v>
      </c>
      <c r="AF1244" s="1">
        <v>170.05</v>
      </c>
      <c r="AG1244" s="1">
        <v>168.88</v>
      </c>
      <c r="AX1244" s="1">
        <v>168.61</v>
      </c>
      <c r="BA1244" s="1">
        <v>173.02</v>
      </c>
      <c r="BB1244" s="1">
        <v>173.55</v>
      </c>
      <c r="BC1244" s="1">
        <v>174.83</v>
      </c>
      <c r="BD1244" s="1">
        <v>170.35</v>
      </c>
      <c r="BE1244" s="1">
        <v>168.29</v>
      </c>
      <c r="BF1244" s="1">
        <v>172.76</v>
      </c>
      <c r="BG1244" s="1">
        <v>173.77</v>
      </c>
      <c r="BI1244" s="1">
        <v>167</v>
      </c>
      <c r="BJ1244" s="1">
        <v>178.62</v>
      </c>
      <c r="BK1244" s="1">
        <v>151.97</v>
      </c>
      <c r="BL1244" s="1">
        <v>158.88</v>
      </c>
      <c r="BN1244" s="1">
        <v>159.68</v>
      </c>
    </row>
    <row r="1245" spans="1:66" x14ac:dyDescent="0.3">
      <c r="A1245" s="2"/>
      <c r="C1245" s="14" t="str">
        <f t="shared" si="20"/>
        <v>20215</v>
      </c>
      <c r="D1245" s="3">
        <v>44326</v>
      </c>
      <c r="E1245" s="21">
        <v>2498.66</v>
      </c>
      <c r="F1245" s="21">
        <v>2515.6999999999998</v>
      </c>
      <c r="G1245" s="21">
        <v>2582.7800000000002</v>
      </c>
      <c r="H1245" s="21">
        <v>2387.9499999999998</v>
      </c>
      <c r="I1245" s="21">
        <v>2453.15</v>
      </c>
      <c r="J1245" s="21">
        <v>2456.75</v>
      </c>
      <c r="K1245" s="21">
        <v>2348.65</v>
      </c>
      <c r="L1245" s="21">
        <v>2413.08</v>
      </c>
      <c r="M1245" s="21">
        <v>2474.6799999999998</v>
      </c>
      <c r="N1245" s="21">
        <v>2267</v>
      </c>
      <c r="O1245" s="21">
        <v>2549.67</v>
      </c>
      <c r="P1245" s="21">
        <v>2361.11</v>
      </c>
      <c r="Q1245" s="21">
        <v>7416</v>
      </c>
      <c r="R1245" s="20">
        <v>162.53</v>
      </c>
      <c r="S1245" s="20">
        <v>158.4</v>
      </c>
      <c r="T1245" s="21">
        <v>164.74</v>
      </c>
      <c r="U1245" s="1">
        <v>167.75</v>
      </c>
      <c r="V1245" s="1">
        <v>164.28</v>
      </c>
      <c r="W1245" s="1">
        <v>164.89</v>
      </c>
      <c r="X1245" s="1">
        <v>165.3</v>
      </c>
      <c r="Y1245" s="1">
        <v>161.97</v>
      </c>
      <c r="Z1245" s="1">
        <v>161.99</v>
      </c>
      <c r="AA1245" s="1">
        <v>165.26</v>
      </c>
      <c r="AB1245" s="1">
        <v>165.56</v>
      </c>
      <c r="AE1245" s="1">
        <v>173.31</v>
      </c>
      <c r="AF1245" s="1">
        <v>169.85</v>
      </c>
      <c r="AG1245" s="1">
        <v>162.94</v>
      </c>
      <c r="AX1245" s="1">
        <v>167.39</v>
      </c>
      <c r="BA1245" s="1">
        <v>169.68</v>
      </c>
      <c r="BB1245" s="1">
        <v>173.06</v>
      </c>
      <c r="BC1245" s="1">
        <v>171.44</v>
      </c>
      <c r="BD1245" s="1">
        <v>170.05</v>
      </c>
      <c r="BE1245" s="1">
        <v>167.78</v>
      </c>
      <c r="BF1245" s="1">
        <v>169.41</v>
      </c>
      <c r="BG1245" s="1">
        <v>173.65</v>
      </c>
      <c r="BI1245" s="1">
        <v>168.2</v>
      </c>
      <c r="BJ1245" s="1">
        <v>178.92</v>
      </c>
      <c r="BK1245" s="1">
        <v>151.63</v>
      </c>
      <c r="BL1245" s="1">
        <v>157.88</v>
      </c>
      <c r="BN1245" s="1">
        <v>157.84</v>
      </c>
    </row>
    <row r="1246" spans="1:66" x14ac:dyDescent="0.3">
      <c r="A1246" s="2"/>
      <c r="C1246" s="14" t="str">
        <f t="shared" si="20"/>
        <v>20215</v>
      </c>
      <c r="D1246" s="3">
        <v>44323</v>
      </c>
      <c r="E1246" s="21">
        <v>2486.81</v>
      </c>
      <c r="F1246" s="21">
        <v>2537.91</v>
      </c>
      <c r="G1246" s="21">
        <v>2593.6799999999998</v>
      </c>
      <c r="H1246" s="21">
        <v>2390.23</v>
      </c>
      <c r="I1246" s="21">
        <v>2453.15</v>
      </c>
      <c r="J1246" s="21">
        <v>2456.75</v>
      </c>
      <c r="K1246" s="21">
        <v>2353.65</v>
      </c>
      <c r="L1246" s="21">
        <v>2407.5700000000002</v>
      </c>
      <c r="M1246" s="21">
        <v>2441.67</v>
      </c>
      <c r="N1246" s="21">
        <v>2248.44</v>
      </c>
      <c r="O1246" s="21">
        <v>2544.59</v>
      </c>
      <c r="P1246" s="21">
        <v>2374.11</v>
      </c>
      <c r="Q1246" s="21">
        <v>7566.89</v>
      </c>
      <c r="R1246" s="20">
        <v>162.53</v>
      </c>
      <c r="S1246" s="20">
        <v>158.77000000000001</v>
      </c>
      <c r="T1246" s="21">
        <v>165.05</v>
      </c>
      <c r="U1246" s="1">
        <v>169.15</v>
      </c>
      <c r="V1246" s="1">
        <v>164.22</v>
      </c>
      <c r="W1246" s="1">
        <v>166.19</v>
      </c>
      <c r="X1246" s="1">
        <v>165.12</v>
      </c>
      <c r="Y1246" s="1">
        <v>161.41999999999999</v>
      </c>
      <c r="Z1246" s="1">
        <v>161.28</v>
      </c>
      <c r="AA1246" s="1">
        <v>165.52</v>
      </c>
      <c r="AB1246" s="1">
        <v>165.69</v>
      </c>
      <c r="AE1246" s="1">
        <v>174.66</v>
      </c>
      <c r="AF1246" s="1">
        <v>170.53</v>
      </c>
      <c r="AG1246" s="1">
        <v>164.29</v>
      </c>
      <c r="AX1246" s="1">
        <v>168.26</v>
      </c>
      <c r="BA1246" s="1">
        <v>170.65</v>
      </c>
      <c r="BB1246" s="1">
        <v>173.29</v>
      </c>
      <c r="BC1246" s="1">
        <v>172.2</v>
      </c>
      <c r="BD1246" s="1">
        <v>172.17</v>
      </c>
      <c r="BE1246" s="1">
        <v>166.56</v>
      </c>
      <c r="BF1246" s="1">
        <v>170.16</v>
      </c>
      <c r="BG1246" s="1">
        <v>174.78</v>
      </c>
      <c r="BI1246" s="1">
        <v>167.6</v>
      </c>
      <c r="BJ1246" s="1">
        <v>179.01</v>
      </c>
      <c r="BK1246" s="1">
        <v>150.97</v>
      </c>
      <c r="BL1246" s="1">
        <v>157.79</v>
      </c>
      <c r="BN1246" s="1">
        <v>157.16</v>
      </c>
    </row>
    <row r="1247" spans="1:66" x14ac:dyDescent="0.3">
      <c r="A1247" s="2"/>
      <c r="C1247" s="14" t="str">
        <f t="shared" si="20"/>
        <v>20215</v>
      </c>
      <c r="D1247" s="3">
        <v>44322</v>
      </c>
      <c r="E1247" s="21">
        <v>2497.84</v>
      </c>
      <c r="F1247" s="21">
        <v>2539.4299999999998</v>
      </c>
      <c r="G1247" s="21">
        <v>2595.04</v>
      </c>
      <c r="H1247" s="21">
        <v>2396.56</v>
      </c>
      <c r="I1247" s="21">
        <v>2467.09</v>
      </c>
      <c r="J1247" s="21">
        <v>2470.9899999999998</v>
      </c>
      <c r="K1247" s="21">
        <v>2334.75</v>
      </c>
      <c r="L1247" s="21">
        <v>2470.88</v>
      </c>
      <c r="M1247" s="21">
        <v>2408.08</v>
      </c>
      <c r="N1247" s="21">
        <v>2255.12</v>
      </c>
      <c r="O1247" s="21">
        <v>2539.88</v>
      </c>
      <c r="P1247" s="21">
        <v>2327.7800000000002</v>
      </c>
      <c r="Q1247" s="21">
        <v>7675.25</v>
      </c>
      <c r="R1247" s="20">
        <v>163.35</v>
      </c>
      <c r="S1247" s="20">
        <v>158.94999999999999</v>
      </c>
      <c r="T1247" s="21">
        <v>164.46</v>
      </c>
      <c r="U1247" s="1">
        <v>167.52</v>
      </c>
      <c r="V1247" s="1">
        <v>164.3</v>
      </c>
      <c r="W1247" s="1">
        <v>163.89</v>
      </c>
      <c r="X1247" s="1">
        <v>166.57</v>
      </c>
      <c r="Y1247" s="1">
        <v>161.54</v>
      </c>
      <c r="Z1247" s="1">
        <v>161.28</v>
      </c>
      <c r="AA1247" s="1">
        <v>165.78</v>
      </c>
      <c r="AB1247" s="1">
        <v>166.22</v>
      </c>
      <c r="AE1247" s="1">
        <v>175.08</v>
      </c>
      <c r="AF1247" s="1">
        <v>170.32</v>
      </c>
      <c r="AG1247" s="1">
        <v>164.48</v>
      </c>
      <c r="AX1247" s="1">
        <v>168.22</v>
      </c>
      <c r="BA1247" s="1">
        <v>171.45</v>
      </c>
      <c r="BB1247" s="1">
        <v>173.73</v>
      </c>
      <c r="BC1247" s="1">
        <v>174.13</v>
      </c>
      <c r="BD1247" s="1">
        <v>171.78</v>
      </c>
      <c r="BE1247" s="1">
        <v>167.45</v>
      </c>
      <c r="BF1247" s="1">
        <v>170.93</v>
      </c>
      <c r="BG1247" s="1">
        <v>175.51</v>
      </c>
      <c r="BI1247" s="1">
        <v>167.62</v>
      </c>
      <c r="BJ1247" s="1">
        <v>179.81</v>
      </c>
      <c r="BL1247" s="1">
        <v>157.96</v>
      </c>
      <c r="BN1247" s="1">
        <v>158.41999999999999</v>
      </c>
    </row>
    <row r="1248" spans="1:66" x14ac:dyDescent="0.3">
      <c r="A1248" s="2"/>
      <c r="C1248" s="14" t="str">
        <f t="shared" si="20"/>
        <v>20215</v>
      </c>
      <c r="D1248" s="3">
        <v>44321</v>
      </c>
      <c r="E1248" s="21">
        <v>2518.4699999999998</v>
      </c>
      <c r="F1248" s="21">
        <v>2539.4299999999998</v>
      </c>
      <c r="G1248" s="21">
        <v>2595.04</v>
      </c>
      <c r="H1248" s="21">
        <v>2391.6999999999998</v>
      </c>
      <c r="I1248" s="21">
        <v>2491.21</v>
      </c>
      <c r="J1248" s="21">
        <v>2473.0500000000002</v>
      </c>
      <c r="K1248" s="21">
        <v>2334.75</v>
      </c>
      <c r="L1248" s="21">
        <v>2434.7800000000002</v>
      </c>
      <c r="M1248" s="21">
        <v>2401.02</v>
      </c>
      <c r="N1248" s="21">
        <v>2228.06</v>
      </c>
      <c r="O1248" s="21">
        <v>2549.91</v>
      </c>
      <c r="P1248" s="21">
        <v>2334.7800000000002</v>
      </c>
      <c r="Q1248" s="21">
        <v>7805.65</v>
      </c>
      <c r="R1248" s="20">
        <v>163.35</v>
      </c>
      <c r="S1248" s="20">
        <v>158.72999999999999</v>
      </c>
      <c r="T1248" s="21">
        <v>166.13</v>
      </c>
      <c r="U1248" s="1">
        <v>165.42</v>
      </c>
      <c r="V1248" s="1">
        <v>164.29</v>
      </c>
      <c r="W1248" s="1">
        <v>161.97</v>
      </c>
      <c r="X1248" s="1">
        <v>165.5</v>
      </c>
      <c r="Y1248" s="1">
        <v>162.29</v>
      </c>
      <c r="Z1248" s="1">
        <v>162.66</v>
      </c>
      <c r="AA1248" s="1">
        <v>165.16</v>
      </c>
      <c r="AB1248" s="1">
        <v>165.92</v>
      </c>
      <c r="AE1248" s="1">
        <v>175.26</v>
      </c>
      <c r="AF1248" s="1">
        <v>169.3</v>
      </c>
      <c r="AG1248" s="1">
        <v>163.98</v>
      </c>
      <c r="AX1248" s="1">
        <v>167.41</v>
      </c>
      <c r="BA1248" s="1">
        <v>169.32</v>
      </c>
      <c r="BB1248" s="1">
        <v>175.93</v>
      </c>
      <c r="BC1248" s="1">
        <v>176.42</v>
      </c>
      <c r="BD1248" s="1">
        <v>176.06</v>
      </c>
      <c r="BE1248" s="1">
        <v>167.9</v>
      </c>
      <c r="BF1248" s="1">
        <v>172.59</v>
      </c>
      <c r="BG1248" s="1">
        <v>175.66</v>
      </c>
      <c r="BI1248" s="1">
        <v>167.62</v>
      </c>
      <c r="BJ1248" s="1">
        <v>180.7</v>
      </c>
      <c r="BL1248" s="1">
        <v>158.16</v>
      </c>
      <c r="BN1248" s="1">
        <v>158.26</v>
      </c>
    </row>
    <row r="1249" spans="1:66" x14ac:dyDescent="0.3">
      <c r="A1249" s="2"/>
      <c r="C1249" s="14" t="str">
        <f t="shared" si="20"/>
        <v>20215</v>
      </c>
      <c r="D1249" s="3">
        <v>44320</v>
      </c>
      <c r="E1249" s="21">
        <v>2500.4899999999998</v>
      </c>
      <c r="F1249" s="21">
        <v>2538.98</v>
      </c>
      <c r="G1249" s="21">
        <v>2595.04</v>
      </c>
      <c r="H1249" s="21">
        <v>2412.1999999999998</v>
      </c>
      <c r="I1249" s="21">
        <v>2454.62</v>
      </c>
      <c r="J1249" s="21">
        <v>2560.23</v>
      </c>
      <c r="K1249" s="21">
        <v>2337.6</v>
      </c>
      <c r="L1249" s="21">
        <v>2450.91</v>
      </c>
      <c r="M1249" s="21">
        <v>2400.7600000000002</v>
      </c>
      <c r="N1249" s="21">
        <v>2315.86</v>
      </c>
      <c r="O1249" s="21">
        <v>2545.52</v>
      </c>
      <c r="P1249" s="21">
        <v>2334.7800000000002</v>
      </c>
      <c r="Q1249" s="21">
        <v>7607.83</v>
      </c>
      <c r="R1249" s="20">
        <v>163.35</v>
      </c>
      <c r="S1249" s="20">
        <v>159.72999999999999</v>
      </c>
      <c r="T1249" s="21">
        <v>165.22</v>
      </c>
      <c r="U1249" s="1">
        <v>165.34</v>
      </c>
      <c r="V1249" s="1">
        <v>164.75</v>
      </c>
      <c r="W1249" s="1">
        <v>162.97</v>
      </c>
      <c r="X1249" s="1">
        <v>164.96</v>
      </c>
      <c r="Y1249" s="1">
        <v>161.34</v>
      </c>
      <c r="Z1249" s="1">
        <v>161.33000000000001</v>
      </c>
      <c r="AA1249" s="1">
        <v>165.43</v>
      </c>
      <c r="AB1249" s="1">
        <v>165.58</v>
      </c>
      <c r="AE1249" s="1">
        <v>175.23</v>
      </c>
      <c r="AF1249" s="1">
        <v>167.63</v>
      </c>
      <c r="AG1249" s="1">
        <v>164.74</v>
      </c>
      <c r="AQ1249" s="1">
        <v>4166.47</v>
      </c>
      <c r="AX1249" s="1">
        <v>165.49</v>
      </c>
      <c r="BA1249" s="1">
        <v>170.9</v>
      </c>
      <c r="BB1249" s="1">
        <v>175.72</v>
      </c>
      <c r="BC1249" s="1">
        <v>175.5</v>
      </c>
      <c r="BD1249" s="1">
        <v>175.07</v>
      </c>
      <c r="BE1249" s="1">
        <v>167.83</v>
      </c>
      <c r="BF1249" s="1">
        <v>171.12</v>
      </c>
      <c r="BG1249" s="1">
        <v>175.86</v>
      </c>
      <c r="BH1249" s="1">
        <v>163.91</v>
      </c>
      <c r="BI1249" s="1">
        <v>166.82</v>
      </c>
      <c r="BJ1249" s="1">
        <v>180.8</v>
      </c>
      <c r="BL1249" s="1">
        <v>157.1</v>
      </c>
      <c r="BN1249" s="1">
        <v>158.06</v>
      </c>
    </row>
    <row r="1250" spans="1:66" x14ac:dyDescent="0.3">
      <c r="A1250" s="2"/>
      <c r="C1250" s="14" t="str">
        <f t="shared" si="20"/>
        <v>20215</v>
      </c>
      <c r="D1250" s="3">
        <v>44319</v>
      </c>
      <c r="E1250" s="21">
        <v>2474.54</v>
      </c>
      <c r="F1250" s="21">
        <v>2549.87</v>
      </c>
      <c r="G1250" s="21">
        <v>2594.31</v>
      </c>
      <c r="H1250" s="21">
        <v>2417.25</v>
      </c>
      <c r="I1250" s="21">
        <v>2454.62</v>
      </c>
      <c r="J1250" s="21">
        <v>2560.23</v>
      </c>
      <c r="K1250" s="21">
        <v>2336.17</v>
      </c>
      <c r="L1250" s="21">
        <v>2450.91</v>
      </c>
      <c r="M1250" s="21">
        <v>2400.7600000000002</v>
      </c>
      <c r="N1250" s="21">
        <v>2265.52</v>
      </c>
      <c r="O1250" s="21">
        <v>2522.11</v>
      </c>
      <c r="P1250" s="21">
        <v>2325.7800000000002</v>
      </c>
      <c r="Q1250" s="21">
        <v>7604.5</v>
      </c>
      <c r="R1250" s="20">
        <v>161.93</v>
      </c>
      <c r="S1250" s="20">
        <v>158.04</v>
      </c>
      <c r="T1250" s="21">
        <v>164.09</v>
      </c>
      <c r="U1250" s="1">
        <v>165.13</v>
      </c>
      <c r="V1250" s="1">
        <v>163.69999999999999</v>
      </c>
      <c r="W1250" s="1">
        <v>163.65</v>
      </c>
      <c r="X1250" s="1">
        <v>165.25</v>
      </c>
      <c r="Y1250" s="1">
        <v>160.80000000000001</v>
      </c>
      <c r="Z1250" s="1">
        <v>159.13999999999999</v>
      </c>
      <c r="AA1250" s="1">
        <v>164.08</v>
      </c>
      <c r="AB1250" s="1">
        <v>165.47</v>
      </c>
      <c r="AE1250" s="1">
        <v>174.53</v>
      </c>
      <c r="AF1250" s="1">
        <v>167.63</v>
      </c>
      <c r="AG1250" s="1">
        <v>162.38</v>
      </c>
      <c r="AQ1250" s="1">
        <v>4166.47</v>
      </c>
      <c r="AX1250" s="1">
        <v>166.1</v>
      </c>
      <c r="BA1250" s="1">
        <v>166.02</v>
      </c>
      <c r="BB1250" s="1">
        <v>172.74</v>
      </c>
      <c r="BC1250" s="1">
        <v>175.63</v>
      </c>
      <c r="BD1250" s="1">
        <v>169.71</v>
      </c>
      <c r="BE1250" s="1">
        <v>169</v>
      </c>
      <c r="BF1250" s="1">
        <v>170.61</v>
      </c>
      <c r="BG1250" s="1">
        <v>175.31</v>
      </c>
      <c r="BH1250" s="1">
        <v>163.80000000000001</v>
      </c>
      <c r="BI1250" s="1">
        <v>166.22</v>
      </c>
      <c r="BJ1250" s="1">
        <v>179.02</v>
      </c>
      <c r="BL1250" s="1">
        <v>156.1</v>
      </c>
      <c r="BN1250" s="1">
        <v>156.86000000000001</v>
      </c>
    </row>
    <row r="1251" spans="1:66" x14ac:dyDescent="0.3">
      <c r="A1251" s="2"/>
      <c r="C1251" s="14" t="str">
        <f t="shared" si="20"/>
        <v>20214</v>
      </c>
      <c r="D1251" s="3">
        <v>44316</v>
      </c>
      <c r="E1251" s="21">
        <v>2463.7399999999998</v>
      </c>
      <c r="F1251" s="21">
        <v>2512.4499999999998</v>
      </c>
      <c r="G1251" s="21">
        <v>2610.71</v>
      </c>
      <c r="H1251" s="21">
        <v>2391.54</v>
      </c>
      <c r="I1251" s="21">
        <v>2434.44</v>
      </c>
      <c r="J1251" s="21">
        <v>2537.3200000000002</v>
      </c>
      <c r="K1251" s="21">
        <v>2336.0500000000002</v>
      </c>
      <c r="L1251" s="21">
        <v>2413.86</v>
      </c>
      <c r="M1251" s="21">
        <v>2404.33</v>
      </c>
      <c r="N1251" s="21">
        <v>2233.16</v>
      </c>
      <c r="O1251" s="21">
        <v>2526.14</v>
      </c>
      <c r="P1251" s="21">
        <v>2343.6799999999998</v>
      </c>
      <c r="Q1251" s="21">
        <v>7654.08</v>
      </c>
      <c r="R1251" s="20">
        <v>163.68</v>
      </c>
      <c r="S1251" s="20">
        <v>156.12</v>
      </c>
      <c r="T1251" s="21">
        <v>163.97</v>
      </c>
      <c r="U1251" s="1">
        <v>163.13</v>
      </c>
      <c r="V1251" s="1">
        <v>161.79</v>
      </c>
      <c r="W1251" s="1">
        <v>161.31</v>
      </c>
      <c r="X1251" s="1">
        <v>165.06</v>
      </c>
      <c r="Y1251" s="1">
        <v>158.74</v>
      </c>
      <c r="Z1251" s="1">
        <v>158.28</v>
      </c>
      <c r="AA1251" s="1">
        <v>163.03</v>
      </c>
      <c r="AB1251" s="1">
        <v>166.27</v>
      </c>
      <c r="AE1251" s="1">
        <v>172.29</v>
      </c>
      <c r="AF1251" s="1">
        <v>166.06</v>
      </c>
      <c r="AG1251" s="1">
        <v>164.22</v>
      </c>
      <c r="AQ1251" s="1">
        <v>4166.8999999999996</v>
      </c>
      <c r="AX1251" s="1">
        <v>165.69</v>
      </c>
      <c r="BA1251" s="1">
        <v>166.87</v>
      </c>
      <c r="BB1251" s="1">
        <v>171.63</v>
      </c>
      <c r="BC1251" s="1">
        <v>171.82</v>
      </c>
      <c r="BD1251" s="1">
        <v>169.19</v>
      </c>
      <c r="BE1251" s="1">
        <v>170.16</v>
      </c>
      <c r="BF1251" s="1">
        <v>171.94</v>
      </c>
      <c r="BG1251" s="1">
        <v>172.7</v>
      </c>
      <c r="BH1251" s="1">
        <v>162.69999999999999</v>
      </c>
      <c r="BI1251" s="1">
        <v>165.62</v>
      </c>
      <c r="BJ1251" s="1">
        <v>172.86</v>
      </c>
      <c r="BL1251" s="1">
        <v>155.9</v>
      </c>
      <c r="BN1251" s="1">
        <v>155.59</v>
      </c>
    </row>
    <row r="1252" spans="1:66" x14ac:dyDescent="0.3">
      <c r="A1252" s="2"/>
      <c r="C1252" s="14" t="str">
        <f t="shared" si="20"/>
        <v>20214</v>
      </c>
      <c r="D1252" s="3">
        <v>44315</v>
      </c>
      <c r="E1252" s="21">
        <v>2505.11</v>
      </c>
      <c r="F1252" s="21">
        <v>2573.29</v>
      </c>
      <c r="G1252" s="21">
        <v>2660.59</v>
      </c>
      <c r="H1252" s="21">
        <v>2374.23</v>
      </c>
      <c r="I1252" s="21">
        <v>2434.44</v>
      </c>
      <c r="J1252" s="21">
        <v>2515.6</v>
      </c>
      <c r="K1252" s="21">
        <v>2353.17</v>
      </c>
      <c r="L1252" s="21">
        <v>2418.85</v>
      </c>
      <c r="M1252" s="21">
        <v>2404.33</v>
      </c>
      <c r="N1252" s="21">
        <v>2255.46</v>
      </c>
      <c r="O1252" s="21">
        <v>2534.4499999999998</v>
      </c>
      <c r="P1252" s="21">
        <v>2366.46</v>
      </c>
      <c r="Q1252" s="21">
        <v>7764.08</v>
      </c>
      <c r="R1252" s="20">
        <v>166.64</v>
      </c>
      <c r="S1252" s="20">
        <v>155.47999999999999</v>
      </c>
      <c r="T1252" s="21">
        <v>165.2</v>
      </c>
      <c r="U1252" s="1">
        <v>160.94999999999999</v>
      </c>
      <c r="V1252" s="1">
        <v>163.15</v>
      </c>
      <c r="W1252" s="1">
        <v>163.83000000000001</v>
      </c>
      <c r="X1252" s="1">
        <v>167.59</v>
      </c>
      <c r="Y1252" s="1">
        <v>158.44</v>
      </c>
      <c r="Z1252" s="1">
        <v>158.13999999999999</v>
      </c>
      <c r="AA1252" s="1">
        <v>164.14</v>
      </c>
      <c r="AB1252" s="1">
        <v>169.26</v>
      </c>
      <c r="AE1252" s="1">
        <v>174.07</v>
      </c>
      <c r="AF1252" s="1">
        <v>166.18</v>
      </c>
      <c r="AG1252" s="1">
        <v>162.69</v>
      </c>
      <c r="AQ1252" s="1">
        <v>4166.8999999999996</v>
      </c>
      <c r="AX1252" s="1">
        <v>166.8</v>
      </c>
      <c r="BA1252" s="1">
        <v>166.13</v>
      </c>
      <c r="BB1252" s="1">
        <v>173.27</v>
      </c>
      <c r="BC1252" s="1">
        <v>173.9</v>
      </c>
      <c r="BD1252" s="1">
        <v>169.74</v>
      </c>
      <c r="BE1252" s="1">
        <v>169.92</v>
      </c>
      <c r="BF1252" s="1">
        <v>171.93</v>
      </c>
      <c r="BG1252" s="1">
        <v>175.23</v>
      </c>
      <c r="BH1252" s="1">
        <v>163.47999999999999</v>
      </c>
      <c r="BI1252" s="1">
        <v>169.13</v>
      </c>
      <c r="BJ1252" s="1">
        <v>175.35</v>
      </c>
      <c r="BL1252" s="1">
        <v>154.5</v>
      </c>
      <c r="BN1252" s="1">
        <v>154.34</v>
      </c>
    </row>
    <row r="1253" spans="1:66" x14ac:dyDescent="0.3">
      <c r="A1253" s="2"/>
      <c r="C1253" s="14" t="str">
        <f t="shared" si="20"/>
        <v>20214</v>
      </c>
      <c r="D1253" s="3">
        <v>44314</v>
      </c>
      <c r="E1253" s="21">
        <v>2595.3000000000002</v>
      </c>
      <c r="F1253" s="21">
        <v>2573.29</v>
      </c>
      <c r="G1253" s="21">
        <v>2660.59</v>
      </c>
      <c r="H1253" s="21">
        <v>2396.5700000000002</v>
      </c>
      <c r="I1253" s="21">
        <v>2457.7199999999998</v>
      </c>
      <c r="J1253" s="21">
        <v>2508.83</v>
      </c>
      <c r="K1253" s="21">
        <v>2366.7800000000002</v>
      </c>
      <c r="L1253" s="21">
        <v>2433.34</v>
      </c>
      <c r="M1253" s="21"/>
      <c r="N1253" s="21">
        <v>2252.44</v>
      </c>
      <c r="O1253" s="21">
        <v>2546.2600000000002</v>
      </c>
      <c r="P1253" s="21">
        <v>2386.4299999999998</v>
      </c>
      <c r="Q1253" s="21">
        <v>7548.06</v>
      </c>
      <c r="R1253" s="20">
        <v>165.16</v>
      </c>
      <c r="S1253" s="20">
        <v>156.32</v>
      </c>
      <c r="T1253" s="21">
        <v>166.23</v>
      </c>
      <c r="U1253" s="1">
        <v>162.46</v>
      </c>
      <c r="V1253" s="1">
        <v>164.62</v>
      </c>
      <c r="W1253" s="1">
        <v>167.43</v>
      </c>
      <c r="X1253" s="1">
        <v>169.25</v>
      </c>
      <c r="Y1253" s="1">
        <v>161.36000000000001</v>
      </c>
      <c r="Z1253" s="1">
        <v>161.71</v>
      </c>
      <c r="AA1253" s="1">
        <v>165.49</v>
      </c>
      <c r="AB1253" s="1">
        <v>169.82</v>
      </c>
      <c r="AE1253" s="1">
        <v>175.2</v>
      </c>
      <c r="AF1253" s="1">
        <v>169.91</v>
      </c>
      <c r="AG1253" s="1">
        <v>163.28</v>
      </c>
      <c r="AQ1253" s="1">
        <v>4166.8999999999996</v>
      </c>
      <c r="AX1253" s="1">
        <v>167.8</v>
      </c>
      <c r="BA1253" s="1">
        <v>167.74</v>
      </c>
      <c r="BB1253" s="1">
        <v>175.83</v>
      </c>
      <c r="BC1253" s="1">
        <v>175.3</v>
      </c>
      <c r="BD1253" s="1">
        <v>172.67</v>
      </c>
      <c r="BE1253" s="1">
        <v>171.44</v>
      </c>
      <c r="BF1253" s="1">
        <v>175.27</v>
      </c>
      <c r="BG1253" s="1">
        <v>175.59</v>
      </c>
      <c r="BH1253" s="1">
        <v>163.47999999999999</v>
      </c>
      <c r="BI1253" s="1">
        <v>169.02</v>
      </c>
      <c r="BJ1253" s="1">
        <v>175.34</v>
      </c>
      <c r="BL1253" s="1">
        <v>158.63</v>
      </c>
      <c r="BN1253" s="1">
        <v>158.41</v>
      </c>
    </row>
    <row r="1254" spans="1:66" x14ac:dyDescent="0.3">
      <c r="A1254" s="2"/>
      <c r="C1254" s="14" t="str">
        <f t="shared" si="20"/>
        <v>20214</v>
      </c>
      <c r="D1254" s="3">
        <v>44313</v>
      </c>
      <c r="E1254" s="21">
        <v>2557.58</v>
      </c>
      <c r="F1254" s="21">
        <v>2580.4699999999998</v>
      </c>
      <c r="G1254" s="21">
        <v>2637.21</v>
      </c>
      <c r="H1254" s="21">
        <v>2431.15</v>
      </c>
      <c r="I1254" s="21">
        <v>2424.46</v>
      </c>
      <c r="J1254" s="21">
        <v>2496.5100000000002</v>
      </c>
      <c r="K1254" s="21">
        <v>2368.87</v>
      </c>
      <c r="L1254" s="21">
        <v>2476.8000000000002</v>
      </c>
      <c r="M1254" s="21"/>
      <c r="N1254" s="21">
        <v>2295.29</v>
      </c>
      <c r="O1254" s="21">
        <v>2556.35</v>
      </c>
      <c r="P1254" s="21">
        <v>2386.4299999999998</v>
      </c>
      <c r="Q1254" s="21">
        <v>7706.45</v>
      </c>
      <c r="R1254" s="20">
        <v>162.56</v>
      </c>
      <c r="S1254" s="20">
        <v>159.66</v>
      </c>
      <c r="T1254" s="21">
        <v>167.52</v>
      </c>
      <c r="U1254" s="1">
        <v>166.6</v>
      </c>
      <c r="V1254" s="1">
        <v>164.94</v>
      </c>
      <c r="W1254" s="1">
        <v>167.35</v>
      </c>
      <c r="X1254" s="1">
        <v>170.64</v>
      </c>
      <c r="Y1254" s="1">
        <v>163.15</v>
      </c>
      <c r="Z1254" s="1">
        <v>162.57</v>
      </c>
      <c r="AA1254" s="1">
        <v>164.69</v>
      </c>
      <c r="AB1254" s="1">
        <v>171.04</v>
      </c>
      <c r="AE1254" s="1">
        <v>177.58</v>
      </c>
      <c r="AF1254" s="1">
        <v>171.91</v>
      </c>
      <c r="AG1254" s="1">
        <v>162.38999999999999</v>
      </c>
      <c r="BA1254" s="1">
        <v>169.84</v>
      </c>
      <c r="BB1254" s="1">
        <v>176.17</v>
      </c>
      <c r="BC1254" s="1">
        <v>177.18</v>
      </c>
      <c r="BD1254" s="1">
        <v>172.68</v>
      </c>
      <c r="BE1254" s="1">
        <v>168.94</v>
      </c>
      <c r="BF1254" s="1">
        <v>172.94</v>
      </c>
      <c r="BG1254" s="1">
        <v>177.43</v>
      </c>
      <c r="BH1254" s="1">
        <v>166.13</v>
      </c>
      <c r="BI1254" s="1">
        <v>169.02</v>
      </c>
      <c r="BJ1254" s="1">
        <v>175.34</v>
      </c>
      <c r="BL1254" s="1">
        <v>158.76</v>
      </c>
      <c r="BN1254" s="1">
        <v>158.62</v>
      </c>
    </row>
    <row r="1255" spans="1:66" x14ac:dyDescent="0.3">
      <c r="A1255" s="2"/>
      <c r="C1255" s="14" t="str">
        <f t="shared" si="20"/>
        <v>20214</v>
      </c>
      <c r="D1255" s="3">
        <v>44312</v>
      </c>
      <c r="E1255" s="21">
        <v>2552.2800000000002</v>
      </c>
      <c r="F1255" s="21">
        <v>2580.4699999999998</v>
      </c>
      <c r="G1255" s="21">
        <v>2644.73</v>
      </c>
      <c r="H1255" s="21">
        <v>2463.17</v>
      </c>
      <c r="I1255" s="21">
        <v>2419.48</v>
      </c>
      <c r="J1255" s="21">
        <v>2498.09</v>
      </c>
      <c r="K1255" s="21">
        <v>2368.87</v>
      </c>
      <c r="L1255" s="21">
        <v>2456.83</v>
      </c>
      <c r="M1255" s="21"/>
      <c r="N1255" s="21">
        <v>2296.38</v>
      </c>
      <c r="O1255" s="21">
        <v>2548.35</v>
      </c>
      <c r="P1255" s="21">
        <v>2373.64</v>
      </c>
      <c r="Q1255" s="21">
        <v>7618.84</v>
      </c>
      <c r="R1255" s="20">
        <v>161.96</v>
      </c>
      <c r="S1255" s="20">
        <v>159.94999999999999</v>
      </c>
      <c r="T1255" s="21">
        <v>165.84</v>
      </c>
      <c r="U1255" s="1">
        <v>170.66</v>
      </c>
      <c r="V1255" s="1">
        <v>163.44999999999999</v>
      </c>
      <c r="W1255" s="1">
        <v>166.99</v>
      </c>
      <c r="X1255" s="1">
        <v>169.82</v>
      </c>
      <c r="Y1255" s="1">
        <v>162.41999999999999</v>
      </c>
      <c r="Z1255" s="1">
        <v>162.28</v>
      </c>
      <c r="AA1255" s="1">
        <v>164.58</v>
      </c>
      <c r="AB1255" s="1">
        <v>170.71</v>
      </c>
      <c r="AE1255" s="1">
        <v>177.01</v>
      </c>
      <c r="AF1255" s="1">
        <v>169.76</v>
      </c>
      <c r="AG1255" s="1">
        <v>165.2</v>
      </c>
      <c r="AY1255" s="1">
        <v>3974.06</v>
      </c>
      <c r="BA1255" s="1">
        <v>173.24</v>
      </c>
      <c r="BB1255" s="1">
        <v>176.29</v>
      </c>
      <c r="BC1255" s="1">
        <v>177.08</v>
      </c>
      <c r="BD1255" s="1">
        <v>171.05</v>
      </c>
      <c r="BE1255" s="1">
        <v>169.46</v>
      </c>
      <c r="BF1255" s="1">
        <v>168.42</v>
      </c>
      <c r="BG1255" s="1">
        <v>177.43</v>
      </c>
      <c r="BH1255" s="1">
        <v>164.48</v>
      </c>
      <c r="BI1255" s="1">
        <v>168.82</v>
      </c>
      <c r="BJ1255" s="1">
        <v>175.34</v>
      </c>
      <c r="BL1255" s="1">
        <v>159.36000000000001</v>
      </c>
      <c r="BN1255" s="1">
        <v>159.13</v>
      </c>
    </row>
    <row r="1256" spans="1:66" x14ac:dyDescent="0.3">
      <c r="A1256" s="2"/>
      <c r="C1256" s="14" t="str">
        <f t="shared" si="20"/>
        <v>20214</v>
      </c>
      <c r="D1256" s="3">
        <v>44309</v>
      </c>
      <c r="E1256" s="21">
        <v>2526.52</v>
      </c>
      <c r="F1256" s="21">
        <v>2610.71</v>
      </c>
      <c r="G1256" s="21">
        <v>2612.27</v>
      </c>
      <c r="H1256" s="21">
        <v>2439.0300000000002</v>
      </c>
      <c r="I1256" s="21">
        <v>2421.14</v>
      </c>
      <c r="J1256" s="21">
        <v>2498.09</v>
      </c>
      <c r="K1256" s="21">
        <v>2407.4299999999998</v>
      </c>
      <c r="L1256" s="21">
        <v>2456.83</v>
      </c>
      <c r="M1256" s="21"/>
      <c r="N1256" s="21">
        <v>2282.41</v>
      </c>
      <c r="O1256" s="21">
        <v>2514.41</v>
      </c>
      <c r="P1256" s="21">
        <v>2375.64</v>
      </c>
      <c r="Q1256" s="21">
        <v>7690.73</v>
      </c>
      <c r="R1256" s="20">
        <v>162.72999999999999</v>
      </c>
      <c r="S1256" s="20">
        <v>159.19</v>
      </c>
      <c r="T1256" s="21">
        <v>165.49</v>
      </c>
      <c r="U1256" s="1">
        <v>169.83</v>
      </c>
      <c r="V1256" s="1">
        <v>163.44999999999999</v>
      </c>
      <c r="W1256" s="1">
        <v>166.16</v>
      </c>
      <c r="X1256" s="1">
        <v>169.17</v>
      </c>
      <c r="Y1256" s="1">
        <v>161.4</v>
      </c>
      <c r="Z1256" s="1">
        <v>161.74</v>
      </c>
      <c r="AA1256" s="1">
        <v>163.96</v>
      </c>
      <c r="AB1256" s="1">
        <v>170.1</v>
      </c>
      <c r="AE1256" s="1">
        <v>175.92</v>
      </c>
      <c r="AF1256" s="1">
        <v>168.88</v>
      </c>
      <c r="AG1256" s="1">
        <v>165.55</v>
      </c>
      <c r="AK1256" s="1">
        <v>0</v>
      </c>
      <c r="AN1256" s="1">
        <v>4159.49</v>
      </c>
      <c r="AO1256" s="1">
        <v>7</v>
      </c>
      <c r="AS1256" s="1">
        <v>4630.5600000000004</v>
      </c>
      <c r="AT1256" s="1">
        <v>3801.37</v>
      </c>
      <c r="AY1256" s="1">
        <v>3974.06</v>
      </c>
      <c r="AZ1256" s="1">
        <v>4209.6000000000004</v>
      </c>
      <c r="BA1256" s="1">
        <v>171.92</v>
      </c>
      <c r="BB1256" s="1">
        <v>175.79</v>
      </c>
      <c r="BC1256" s="1">
        <v>174.06</v>
      </c>
      <c r="BD1256" s="1">
        <v>170.17</v>
      </c>
      <c r="BE1256" s="1">
        <v>167.69</v>
      </c>
      <c r="BF1256" s="1">
        <v>166.92</v>
      </c>
      <c r="BG1256" s="1">
        <v>176.81</v>
      </c>
      <c r="BH1256" s="1">
        <v>162.30000000000001</v>
      </c>
      <c r="BI1256" s="1">
        <v>168.82</v>
      </c>
      <c r="BJ1256" s="1">
        <v>175.19</v>
      </c>
      <c r="BL1256" s="1">
        <v>158.5</v>
      </c>
      <c r="BN1256" s="1">
        <v>158.36000000000001</v>
      </c>
    </row>
    <row r="1257" spans="1:66" x14ac:dyDescent="0.3">
      <c r="A1257" s="2"/>
      <c r="C1257" s="14" t="str">
        <f t="shared" si="20"/>
        <v>20214</v>
      </c>
      <c r="D1257" s="3">
        <v>44308</v>
      </c>
      <c r="E1257" s="21">
        <v>2522.2399999999998</v>
      </c>
      <c r="F1257" s="21">
        <v>2616.25</v>
      </c>
      <c r="G1257" s="21">
        <v>2589.81</v>
      </c>
      <c r="H1257" s="21">
        <v>2445.13</v>
      </c>
      <c r="I1257" s="21">
        <v>2451.0700000000002</v>
      </c>
      <c r="J1257" s="21">
        <v>2482.85</v>
      </c>
      <c r="K1257" s="21">
        <v>2389.87</v>
      </c>
      <c r="L1257" s="21">
        <v>2463.4899999999998</v>
      </c>
      <c r="M1257" s="21"/>
      <c r="N1257" s="21">
        <v>2269.12</v>
      </c>
      <c r="O1257" s="21">
        <v>2520.41</v>
      </c>
      <c r="P1257" s="21">
        <v>2337.9299999999998</v>
      </c>
      <c r="Q1257" s="21">
        <v>7516.43</v>
      </c>
      <c r="R1257" s="20">
        <v>161.13</v>
      </c>
      <c r="S1257" s="20">
        <v>161.28</v>
      </c>
      <c r="T1257" s="21">
        <v>164.55</v>
      </c>
      <c r="U1257" s="1">
        <v>171.16</v>
      </c>
      <c r="V1257" s="1">
        <v>163.44999999999999</v>
      </c>
      <c r="W1257" s="1">
        <v>166.07</v>
      </c>
      <c r="X1257" s="1">
        <v>168.32</v>
      </c>
      <c r="Y1257" s="1">
        <v>161.97</v>
      </c>
      <c r="Z1257" s="1">
        <v>162</v>
      </c>
      <c r="AA1257" s="1">
        <v>162.72</v>
      </c>
      <c r="AB1257" s="1">
        <v>169.48</v>
      </c>
      <c r="AE1257" s="1">
        <v>175.5</v>
      </c>
      <c r="AF1257" s="1">
        <v>169.89</v>
      </c>
      <c r="AG1257" s="1">
        <v>165.05</v>
      </c>
      <c r="AK1257" s="1">
        <v>0</v>
      </c>
      <c r="AN1257" s="1">
        <v>4159.49</v>
      </c>
      <c r="AO1257" s="1">
        <v>7</v>
      </c>
      <c r="AS1257" s="1">
        <v>4630.5600000000004</v>
      </c>
      <c r="AT1257" s="1">
        <v>3801.37</v>
      </c>
      <c r="AY1257" s="1">
        <v>3974.06</v>
      </c>
      <c r="AZ1257" s="1">
        <v>4209.6000000000004</v>
      </c>
      <c r="BA1257" s="1">
        <v>171.38</v>
      </c>
      <c r="BB1257" s="1">
        <v>177.31</v>
      </c>
      <c r="BC1257" s="1">
        <v>174.32</v>
      </c>
      <c r="BD1257" s="1">
        <v>172.24</v>
      </c>
      <c r="BE1257" s="1">
        <v>165.23</v>
      </c>
      <c r="BF1257" s="1">
        <v>167.73</v>
      </c>
      <c r="BG1257" s="1">
        <v>176.11</v>
      </c>
      <c r="BI1257" s="1">
        <v>167.82</v>
      </c>
      <c r="BJ1257" s="1">
        <v>175.87</v>
      </c>
      <c r="BL1257" s="1">
        <v>158.44</v>
      </c>
      <c r="BN1257" s="1">
        <v>158.16</v>
      </c>
    </row>
    <row r="1258" spans="1:66" x14ac:dyDescent="0.3">
      <c r="A1258" s="2"/>
      <c r="C1258" s="14" t="str">
        <f t="shared" si="20"/>
        <v>20214</v>
      </c>
      <c r="D1258" s="3">
        <v>44306</v>
      </c>
      <c r="E1258" s="21">
        <v>2504.34</v>
      </c>
      <c r="F1258" s="21">
        <v>2544.19</v>
      </c>
      <c r="G1258" s="21">
        <v>2544.92</v>
      </c>
      <c r="H1258" s="21">
        <v>2413.67</v>
      </c>
      <c r="I1258" s="21">
        <v>2427.79</v>
      </c>
      <c r="J1258" s="21">
        <v>2486.85</v>
      </c>
      <c r="K1258" s="21">
        <v>2373.1799999999998</v>
      </c>
      <c r="L1258" s="21">
        <v>2443.52</v>
      </c>
      <c r="M1258" s="21"/>
      <c r="N1258" s="21">
        <v>2218.41</v>
      </c>
      <c r="O1258" s="21">
        <v>2490.42</v>
      </c>
      <c r="P1258" s="21">
        <v>2343.6799999999998</v>
      </c>
      <c r="Q1258" s="21">
        <v>7383.47</v>
      </c>
      <c r="R1258" s="20">
        <v>159.96</v>
      </c>
      <c r="S1258" s="20">
        <v>156.94999999999999</v>
      </c>
      <c r="T1258" s="21">
        <v>162.38</v>
      </c>
      <c r="U1258" s="1">
        <v>165.5</v>
      </c>
      <c r="V1258" s="1">
        <v>161.69999999999999</v>
      </c>
      <c r="W1258" s="1">
        <v>163.55000000000001</v>
      </c>
      <c r="X1258" s="1">
        <v>166.73</v>
      </c>
      <c r="Y1258" s="1">
        <v>160.56</v>
      </c>
      <c r="Z1258" s="1">
        <v>160.47999999999999</v>
      </c>
      <c r="AA1258" s="1">
        <v>161.63999999999999</v>
      </c>
      <c r="AB1258" s="1">
        <v>167.16</v>
      </c>
      <c r="AE1258" s="1">
        <v>172.89</v>
      </c>
      <c r="AF1258" s="1">
        <v>164.76</v>
      </c>
      <c r="AG1258" s="1">
        <v>161.66</v>
      </c>
      <c r="AK1258" s="1">
        <v>0</v>
      </c>
      <c r="AN1258" s="1">
        <v>4159.49</v>
      </c>
      <c r="AO1258" s="1">
        <v>7</v>
      </c>
      <c r="AS1258" s="1">
        <v>4630.5600000000004</v>
      </c>
      <c r="AT1258" s="1">
        <v>3801.37</v>
      </c>
      <c r="AY1258" s="1">
        <v>3974.06</v>
      </c>
      <c r="AZ1258" s="1">
        <v>4209.6000000000004</v>
      </c>
      <c r="BA1258" s="1">
        <v>169.22</v>
      </c>
      <c r="BB1258" s="1">
        <v>172.73</v>
      </c>
      <c r="BC1258" s="1">
        <v>171.86</v>
      </c>
      <c r="BD1258" s="1">
        <v>166.15</v>
      </c>
      <c r="BE1258" s="1">
        <v>164.69</v>
      </c>
      <c r="BF1258" s="1">
        <v>166.44</v>
      </c>
      <c r="BG1258" s="1">
        <v>172.68</v>
      </c>
      <c r="BH1258" s="1">
        <v>161.68</v>
      </c>
      <c r="BI1258" s="1">
        <v>167.82</v>
      </c>
      <c r="BJ1258" s="1">
        <v>175.87</v>
      </c>
      <c r="BL1258" s="1">
        <v>156.36000000000001</v>
      </c>
      <c r="BN1258" s="1">
        <v>155.91999999999999</v>
      </c>
    </row>
    <row r="1259" spans="1:66" x14ac:dyDescent="0.3">
      <c r="A1259" s="2"/>
      <c r="C1259" s="14" t="str">
        <f t="shared" si="20"/>
        <v>20214</v>
      </c>
      <c r="D1259" s="3">
        <v>44305</v>
      </c>
      <c r="E1259" s="21">
        <v>2496.02</v>
      </c>
      <c r="F1259" s="21">
        <v>2544.19</v>
      </c>
      <c r="G1259" s="21">
        <v>2549.91</v>
      </c>
      <c r="H1259" s="21">
        <v>2402.75</v>
      </c>
      <c r="I1259" s="21">
        <v>2424.46</v>
      </c>
      <c r="J1259" s="21">
        <v>2516.81</v>
      </c>
      <c r="K1259" s="21">
        <v>2373.1799999999998</v>
      </c>
      <c r="L1259" s="21">
        <v>2443.52</v>
      </c>
      <c r="M1259" s="21"/>
      <c r="N1259" s="21">
        <v>2216.69</v>
      </c>
      <c r="O1259" s="21">
        <v>2486.42</v>
      </c>
      <c r="P1259" s="21">
        <v>2343.6799999999998</v>
      </c>
      <c r="Q1259" s="21">
        <v>7362.19</v>
      </c>
      <c r="R1259" s="20">
        <v>159.26</v>
      </c>
      <c r="S1259" s="20">
        <v>155.12</v>
      </c>
      <c r="T1259" s="21">
        <v>162.01</v>
      </c>
      <c r="U1259" s="1">
        <v>164</v>
      </c>
      <c r="V1259" s="1">
        <v>159.19999999999999</v>
      </c>
      <c r="W1259" s="1">
        <v>162.13999999999999</v>
      </c>
      <c r="X1259" s="1">
        <v>166.1</v>
      </c>
      <c r="Y1259" s="1">
        <v>159.97</v>
      </c>
      <c r="Z1259" s="1">
        <v>160</v>
      </c>
      <c r="AA1259" s="1">
        <v>160.53</v>
      </c>
      <c r="AB1259" s="1">
        <v>166.71</v>
      </c>
      <c r="AE1259" s="1">
        <v>172.37</v>
      </c>
      <c r="AF1259" s="1">
        <v>166.11</v>
      </c>
      <c r="AG1259" s="1">
        <v>160.46</v>
      </c>
      <c r="AK1259" s="1">
        <v>0</v>
      </c>
      <c r="AN1259" s="1">
        <v>4159.49</v>
      </c>
      <c r="AS1259" s="1">
        <v>4630.5600000000004</v>
      </c>
      <c r="AT1259" s="1">
        <v>3908.92</v>
      </c>
      <c r="AY1259" s="1">
        <v>4006.64</v>
      </c>
      <c r="AZ1259" s="1">
        <v>4209.6000000000004</v>
      </c>
      <c r="BA1259" s="1">
        <v>167.78</v>
      </c>
      <c r="BB1259" s="1">
        <v>172.25</v>
      </c>
      <c r="BC1259" s="1">
        <v>171.13</v>
      </c>
      <c r="BD1259" s="1">
        <v>167.89</v>
      </c>
      <c r="BE1259" s="1">
        <v>164.69</v>
      </c>
      <c r="BF1259" s="1">
        <v>165.44</v>
      </c>
      <c r="BG1259" s="1">
        <v>172.11</v>
      </c>
      <c r="BH1259" s="1">
        <v>162.44</v>
      </c>
      <c r="BI1259" s="1">
        <v>166.42</v>
      </c>
      <c r="BJ1259" s="1">
        <v>174.17</v>
      </c>
      <c r="BL1259" s="1">
        <v>156.33000000000001</v>
      </c>
      <c r="BN1259" s="1">
        <v>155.96</v>
      </c>
    </row>
    <row r="1260" spans="1:66" x14ac:dyDescent="0.3">
      <c r="A1260" s="2"/>
      <c r="C1260" s="14" t="str">
        <f t="shared" si="20"/>
        <v>20214</v>
      </c>
      <c r="D1260" s="3">
        <v>44302</v>
      </c>
      <c r="E1260" s="21">
        <v>2535.41</v>
      </c>
      <c r="F1260" s="21">
        <v>2544.19</v>
      </c>
      <c r="G1260" s="21">
        <v>2582.36</v>
      </c>
      <c r="H1260" s="21">
        <v>2402.75</v>
      </c>
      <c r="I1260" s="21">
        <v>2467.6999999999998</v>
      </c>
      <c r="J1260" s="21">
        <v>2506.81</v>
      </c>
      <c r="K1260" s="21">
        <v>2370.33</v>
      </c>
      <c r="L1260" s="21">
        <v>2443.52</v>
      </c>
      <c r="M1260" s="21"/>
      <c r="N1260" s="21">
        <v>2272.31</v>
      </c>
      <c r="O1260" s="21">
        <v>2485.35</v>
      </c>
      <c r="P1260" s="21">
        <v>2343.6799999999998</v>
      </c>
      <c r="Q1260" s="21">
        <v>7175.73</v>
      </c>
      <c r="R1260" s="20">
        <v>158.06</v>
      </c>
      <c r="S1260" s="20">
        <v>153.62</v>
      </c>
      <c r="T1260" s="21">
        <v>160.94999999999999</v>
      </c>
      <c r="U1260" s="1">
        <v>162.13999999999999</v>
      </c>
      <c r="V1260" s="1">
        <v>160.19999999999999</v>
      </c>
      <c r="W1260" s="1">
        <v>161.57</v>
      </c>
      <c r="X1260" s="1">
        <v>166.04</v>
      </c>
      <c r="Y1260" s="1">
        <v>159.97</v>
      </c>
      <c r="Z1260" s="1">
        <v>160</v>
      </c>
      <c r="AA1260" s="1">
        <v>159.96</v>
      </c>
      <c r="AB1260" s="1">
        <v>166.71</v>
      </c>
      <c r="AE1260" s="1">
        <v>171.2</v>
      </c>
      <c r="AF1260" s="1">
        <v>165.63</v>
      </c>
      <c r="AG1260" s="1">
        <v>157.44</v>
      </c>
      <c r="AW1260" s="1">
        <v>2895.36</v>
      </c>
      <c r="AY1260" s="1">
        <v>4006.64</v>
      </c>
      <c r="BA1260" s="1">
        <v>167.14</v>
      </c>
      <c r="BB1260" s="1">
        <v>171.55</v>
      </c>
      <c r="BC1260" s="1">
        <v>170.44</v>
      </c>
      <c r="BD1260" s="1">
        <v>169</v>
      </c>
      <c r="BE1260" s="1">
        <v>163.89</v>
      </c>
      <c r="BF1260" s="1">
        <v>159.93</v>
      </c>
      <c r="BG1260" s="1">
        <v>171.38</v>
      </c>
      <c r="BH1260" s="1">
        <v>163.97</v>
      </c>
      <c r="BI1260" s="1">
        <v>165.23</v>
      </c>
      <c r="BJ1260" s="1">
        <v>172.91</v>
      </c>
      <c r="BL1260" s="1">
        <v>156.13999999999999</v>
      </c>
      <c r="BN1260" s="1">
        <v>155.52000000000001</v>
      </c>
    </row>
    <row r="1261" spans="1:66" x14ac:dyDescent="0.3">
      <c r="A1261" s="2"/>
      <c r="C1261" s="14" t="str">
        <f t="shared" si="20"/>
        <v>20214</v>
      </c>
      <c r="D1261" s="3">
        <v>44301</v>
      </c>
      <c r="E1261" s="21">
        <v>2515.44</v>
      </c>
      <c r="F1261" s="21">
        <v>2544.19</v>
      </c>
      <c r="G1261" s="21">
        <v>2582.36</v>
      </c>
      <c r="H1261" s="21">
        <v>2420.62</v>
      </c>
      <c r="I1261" s="21">
        <v>2424.46</v>
      </c>
      <c r="J1261" s="21">
        <v>2473.37</v>
      </c>
      <c r="K1261" s="21">
        <v>2347.67</v>
      </c>
      <c r="L1261" s="21">
        <v>2433.25</v>
      </c>
      <c r="M1261" s="21"/>
      <c r="N1261" s="21">
        <v>2256.71</v>
      </c>
      <c r="O1261" s="21">
        <v>2492.79</v>
      </c>
      <c r="P1261" s="21">
        <v>2351.67</v>
      </c>
      <c r="Q1261" s="21">
        <v>7213.21</v>
      </c>
      <c r="R1261" s="20">
        <v>158.1</v>
      </c>
      <c r="S1261" s="20">
        <v>151.62</v>
      </c>
      <c r="T1261" s="21">
        <v>160.28</v>
      </c>
      <c r="U1261" s="1">
        <v>159.4</v>
      </c>
      <c r="V1261" s="1">
        <v>159.69999999999999</v>
      </c>
      <c r="W1261" s="1">
        <v>162.21</v>
      </c>
      <c r="X1261" s="1">
        <v>165.71</v>
      </c>
      <c r="Y1261" s="1">
        <v>159.88999999999999</v>
      </c>
      <c r="Z1261" s="1">
        <v>159.35</v>
      </c>
      <c r="AA1261" s="1">
        <v>160.18</v>
      </c>
      <c r="AB1261" s="1">
        <v>166.15</v>
      </c>
      <c r="AE1261" s="1">
        <v>169.63</v>
      </c>
      <c r="AF1261" s="1">
        <v>164.42</v>
      </c>
      <c r="AG1261" s="1">
        <v>157.11000000000001</v>
      </c>
      <c r="AW1261" s="1">
        <v>2895.36</v>
      </c>
      <c r="AY1261" s="1">
        <v>4006.64</v>
      </c>
      <c r="AZ1261" s="1">
        <v>4267.2299999999996</v>
      </c>
      <c r="BA1261" s="1">
        <v>164.61</v>
      </c>
      <c r="BB1261" s="1">
        <v>170.94</v>
      </c>
      <c r="BC1261" s="1">
        <v>168.33</v>
      </c>
      <c r="BD1261" s="1">
        <v>165.12</v>
      </c>
      <c r="BF1261" s="1">
        <v>159.88</v>
      </c>
      <c r="BG1261" s="1">
        <v>170.02</v>
      </c>
      <c r="BH1261" s="1">
        <v>163.22999999999999</v>
      </c>
      <c r="BI1261" s="1">
        <v>164.32</v>
      </c>
      <c r="BJ1261" s="1">
        <v>172.05</v>
      </c>
      <c r="BL1261" s="1">
        <v>155.88999999999999</v>
      </c>
      <c r="BN1261" s="1">
        <v>154.72</v>
      </c>
    </row>
    <row r="1262" spans="1:66" x14ac:dyDescent="0.3">
      <c r="A1262" s="2"/>
      <c r="C1262" s="14" t="str">
        <f t="shared" si="20"/>
        <v>20214</v>
      </c>
      <c r="D1262" s="3">
        <v>44300</v>
      </c>
      <c r="E1262" s="21">
        <v>2488.35</v>
      </c>
      <c r="F1262" s="21">
        <v>2544.19</v>
      </c>
      <c r="G1262" s="21">
        <v>2594.83</v>
      </c>
      <c r="H1262" s="21">
        <v>2414.21</v>
      </c>
      <c r="I1262" s="21">
        <v>2424.46</v>
      </c>
      <c r="J1262" s="21">
        <v>2479.37</v>
      </c>
      <c r="K1262" s="21">
        <v>2343.2800000000002</v>
      </c>
      <c r="L1262" s="21">
        <v>2433.25</v>
      </c>
      <c r="M1262" s="21"/>
      <c r="N1262" s="21">
        <v>2217.85</v>
      </c>
      <c r="O1262" s="21">
        <v>2511.8000000000002</v>
      </c>
      <c r="P1262" s="21">
        <v>2351.67</v>
      </c>
      <c r="Q1262" s="21">
        <v>7233.19</v>
      </c>
      <c r="R1262" s="20">
        <v>158.1</v>
      </c>
      <c r="S1262" s="20">
        <v>152.04</v>
      </c>
      <c r="T1262" s="21">
        <v>159.37</v>
      </c>
      <c r="U1262" s="1">
        <v>159.66</v>
      </c>
      <c r="V1262" s="1">
        <v>159.69999999999999</v>
      </c>
      <c r="W1262" s="1">
        <v>161.62</v>
      </c>
      <c r="X1262" s="1">
        <v>164.96</v>
      </c>
      <c r="Y1262" s="1">
        <v>158.97</v>
      </c>
      <c r="Z1262" s="1">
        <v>159.19</v>
      </c>
      <c r="AA1262" s="1">
        <v>160.13</v>
      </c>
      <c r="AB1262" s="1">
        <v>165.6</v>
      </c>
      <c r="AD1262" s="1">
        <v>161.96</v>
      </c>
      <c r="AE1262" s="1">
        <v>169.34</v>
      </c>
      <c r="AF1262" s="1">
        <v>162.52000000000001</v>
      </c>
      <c r="AG1262" s="1">
        <v>156.87</v>
      </c>
      <c r="AP1262" s="1">
        <v>4531.25</v>
      </c>
      <c r="AW1262" s="1">
        <v>2895.36</v>
      </c>
      <c r="AY1262" s="1">
        <v>4006.64</v>
      </c>
      <c r="AZ1262" s="1">
        <v>4267.2299999999996</v>
      </c>
      <c r="BA1262" s="1">
        <v>163.68</v>
      </c>
      <c r="BB1262" s="1">
        <v>172.79</v>
      </c>
      <c r="BC1262" s="1">
        <v>169.64</v>
      </c>
      <c r="BD1262" s="1">
        <v>172.06</v>
      </c>
      <c r="BF1262" s="1">
        <v>159.77000000000001</v>
      </c>
      <c r="BG1262" s="1">
        <v>169.37</v>
      </c>
      <c r="BH1262" s="1">
        <v>160.38</v>
      </c>
      <c r="BI1262" s="1">
        <v>161.62</v>
      </c>
      <c r="BJ1262" s="1">
        <v>172.05</v>
      </c>
      <c r="BL1262" s="1">
        <v>155.13999999999999</v>
      </c>
      <c r="BN1262" s="1">
        <v>154.32</v>
      </c>
    </row>
    <row r="1263" spans="1:66" x14ac:dyDescent="0.3">
      <c r="A1263" s="2"/>
      <c r="C1263" s="14" t="str">
        <f t="shared" si="20"/>
        <v>20214</v>
      </c>
      <c r="D1263" s="3">
        <v>44299</v>
      </c>
      <c r="E1263" s="21">
        <v>2449.48</v>
      </c>
      <c r="F1263" s="21">
        <v>2539.1999999999998</v>
      </c>
      <c r="G1263" s="21">
        <v>2594.83</v>
      </c>
      <c r="H1263" s="21">
        <v>2406.34</v>
      </c>
      <c r="I1263" s="21">
        <v>2419.48</v>
      </c>
      <c r="J1263" s="21">
        <v>2477.81</v>
      </c>
      <c r="K1263" s="21">
        <v>2466.86</v>
      </c>
      <c r="L1263" s="21">
        <v>2446.56</v>
      </c>
      <c r="M1263" s="21"/>
      <c r="N1263" s="21">
        <v>2210.09</v>
      </c>
      <c r="O1263" s="21">
        <v>2480.44</v>
      </c>
      <c r="P1263" s="21">
        <v>2483.41</v>
      </c>
      <c r="Q1263" s="21">
        <v>7270</v>
      </c>
      <c r="R1263" s="20">
        <v>157.16</v>
      </c>
      <c r="S1263" s="20">
        <v>152.04</v>
      </c>
      <c r="T1263" s="21">
        <v>159.51</v>
      </c>
      <c r="U1263" s="1">
        <v>159.88999999999999</v>
      </c>
      <c r="V1263" s="1">
        <v>159.69999999999999</v>
      </c>
      <c r="W1263" s="1">
        <v>160.31</v>
      </c>
      <c r="X1263" s="1">
        <v>164.78</v>
      </c>
      <c r="Y1263" s="1">
        <v>158.84</v>
      </c>
      <c r="Z1263" s="1">
        <v>158.47</v>
      </c>
      <c r="AA1263" s="1">
        <v>158.66999999999999</v>
      </c>
      <c r="AB1263" s="1">
        <v>165.71</v>
      </c>
      <c r="AE1263" s="1">
        <v>167.86</v>
      </c>
      <c r="AF1263" s="1">
        <v>161.24</v>
      </c>
      <c r="AG1263" s="1">
        <v>156.44</v>
      </c>
      <c r="AP1263" s="1">
        <v>4531.25</v>
      </c>
      <c r="AW1263" s="1">
        <v>2895.36</v>
      </c>
      <c r="AX1263" s="1">
        <v>160.84</v>
      </c>
      <c r="AY1263" s="1">
        <v>4006.64</v>
      </c>
      <c r="AZ1263" s="1">
        <v>4267.2299999999996</v>
      </c>
      <c r="BA1263" s="1">
        <v>162.53</v>
      </c>
      <c r="BB1263" s="1">
        <v>169.38</v>
      </c>
      <c r="BC1263" s="1">
        <v>168.45</v>
      </c>
      <c r="BD1263" s="1">
        <v>163.97</v>
      </c>
      <c r="BE1263" s="1">
        <v>161.41999999999999</v>
      </c>
      <c r="BF1263" s="1">
        <v>159.43</v>
      </c>
      <c r="BG1263" s="1">
        <v>168.45</v>
      </c>
      <c r="BH1263" s="1">
        <v>159.71</v>
      </c>
      <c r="BI1263" s="1">
        <v>163.02000000000001</v>
      </c>
      <c r="BJ1263" s="1">
        <v>168.65</v>
      </c>
      <c r="BL1263" s="1">
        <v>154.46</v>
      </c>
      <c r="BN1263" s="1">
        <v>153.41999999999999</v>
      </c>
    </row>
    <row r="1264" spans="1:66" x14ac:dyDescent="0.3">
      <c r="A1264" s="2"/>
      <c r="C1264" s="14" t="str">
        <f t="shared" si="20"/>
        <v>20214</v>
      </c>
      <c r="D1264" s="3">
        <v>44298</v>
      </c>
      <c r="E1264" s="21">
        <v>2438.69</v>
      </c>
      <c r="F1264" s="21">
        <v>2538.75</v>
      </c>
      <c r="G1264" s="21">
        <v>2611.71</v>
      </c>
      <c r="H1264" s="21">
        <v>2417.58</v>
      </c>
      <c r="I1264" s="21">
        <v>2419.48</v>
      </c>
      <c r="J1264" s="21">
        <v>2541.59</v>
      </c>
      <c r="K1264" s="21">
        <v>2466.86</v>
      </c>
      <c r="L1264" s="21">
        <v>2446.56</v>
      </c>
      <c r="M1264" s="21"/>
      <c r="N1264" s="21">
        <v>2230.1999999999998</v>
      </c>
      <c r="O1264" s="21">
        <v>2483</v>
      </c>
      <c r="P1264" s="21">
        <v>2505.9</v>
      </c>
      <c r="Q1264" s="21">
        <v>7249.37</v>
      </c>
      <c r="R1264" s="20">
        <v>156.16</v>
      </c>
      <c r="S1264" s="20">
        <v>150.62</v>
      </c>
      <c r="T1264" s="21">
        <v>158.86000000000001</v>
      </c>
      <c r="U1264" s="1">
        <v>160.19999999999999</v>
      </c>
      <c r="V1264" s="1">
        <v>159.94999999999999</v>
      </c>
      <c r="W1264" s="1">
        <v>159.97</v>
      </c>
      <c r="X1264" s="1">
        <v>164.96</v>
      </c>
      <c r="Y1264" s="1">
        <v>157.97</v>
      </c>
      <c r="Z1264" s="1">
        <v>158</v>
      </c>
      <c r="AA1264" s="1">
        <v>157.74</v>
      </c>
      <c r="AB1264" s="1">
        <v>165.67</v>
      </c>
      <c r="AE1264" s="1">
        <v>167.8</v>
      </c>
      <c r="AF1264" s="1">
        <v>161.68</v>
      </c>
      <c r="AG1264" s="1">
        <v>156.18</v>
      </c>
      <c r="AP1264" s="1">
        <v>4531.25</v>
      </c>
      <c r="AW1264" s="1">
        <v>2895.36</v>
      </c>
      <c r="AX1264" s="1">
        <v>160.96</v>
      </c>
      <c r="AZ1264" s="1">
        <v>4267.2299999999996</v>
      </c>
      <c r="BA1264" s="1">
        <v>160.56</v>
      </c>
      <c r="BB1264" s="1">
        <v>167.04</v>
      </c>
      <c r="BC1264" s="1">
        <v>166.54</v>
      </c>
      <c r="BD1264" s="1">
        <v>163.05000000000001</v>
      </c>
      <c r="BE1264" s="1">
        <v>160.85</v>
      </c>
      <c r="BF1264" s="1">
        <v>160.44</v>
      </c>
      <c r="BG1264" s="1">
        <v>167.93</v>
      </c>
      <c r="BH1264" s="1">
        <v>159.63999999999999</v>
      </c>
      <c r="BI1264" s="1">
        <v>162.82</v>
      </c>
      <c r="BJ1264" s="1">
        <v>168.65</v>
      </c>
      <c r="BL1264" s="1">
        <v>154.41999999999999</v>
      </c>
      <c r="BN1264" s="1">
        <v>152.84</v>
      </c>
    </row>
    <row r="1265" spans="1:66" x14ac:dyDescent="0.3">
      <c r="A1265" s="2"/>
      <c r="C1265" s="14" t="str">
        <f t="shared" si="20"/>
        <v>20214</v>
      </c>
      <c r="D1265" s="3">
        <v>44295</v>
      </c>
      <c r="E1265" s="21">
        <v>2515.44</v>
      </c>
      <c r="F1265" s="21">
        <v>2531.7199999999998</v>
      </c>
      <c r="G1265" s="21">
        <v>2582.35</v>
      </c>
      <c r="H1265" s="21">
        <v>2416.04</v>
      </c>
      <c r="I1265" s="21">
        <v>2419.48</v>
      </c>
      <c r="J1265" s="21">
        <v>2498.14</v>
      </c>
      <c r="K1265" s="21">
        <v>2448.54</v>
      </c>
      <c r="L1265" s="21">
        <v>2449.61</v>
      </c>
      <c r="M1265" s="21">
        <v>2379.0100000000002</v>
      </c>
      <c r="N1265" s="21">
        <v>2259.7600000000002</v>
      </c>
      <c r="O1265" s="21">
        <v>2505.9</v>
      </c>
      <c r="P1265" s="21">
        <v>2478.4299999999998</v>
      </c>
      <c r="Q1265" s="21">
        <v>7279.3</v>
      </c>
      <c r="R1265" s="20">
        <v>157.56</v>
      </c>
      <c r="S1265" s="20">
        <v>151.55000000000001</v>
      </c>
      <c r="T1265" s="21">
        <v>159.34</v>
      </c>
      <c r="U1265" s="1">
        <v>160.93</v>
      </c>
      <c r="V1265" s="1">
        <v>159.69999999999999</v>
      </c>
      <c r="W1265" s="1">
        <v>159.86000000000001</v>
      </c>
      <c r="X1265" s="1">
        <v>164.96</v>
      </c>
      <c r="Y1265" s="1">
        <v>157.34</v>
      </c>
      <c r="Z1265" s="1">
        <v>158.18</v>
      </c>
      <c r="AA1265" s="1">
        <v>158.72</v>
      </c>
      <c r="AB1265" s="1">
        <v>165.25</v>
      </c>
      <c r="AE1265" s="1">
        <v>167.78</v>
      </c>
      <c r="AF1265" s="1">
        <v>166.82</v>
      </c>
      <c r="AG1265" s="1">
        <v>156.31</v>
      </c>
      <c r="AP1265" s="1">
        <v>4531.25</v>
      </c>
      <c r="AW1265" s="1">
        <v>3038.43</v>
      </c>
      <c r="AX1265" s="1">
        <v>161.32</v>
      </c>
      <c r="AZ1265" s="1">
        <v>4267.2299999999996</v>
      </c>
      <c r="BA1265" s="1">
        <v>162.59</v>
      </c>
      <c r="BB1265" s="1">
        <v>168.77</v>
      </c>
      <c r="BC1265" s="1">
        <v>166.78</v>
      </c>
      <c r="BD1265" s="1">
        <v>166.89</v>
      </c>
      <c r="BE1265" s="1">
        <v>162.59</v>
      </c>
      <c r="BF1265" s="1">
        <v>161.53</v>
      </c>
      <c r="BG1265" s="1">
        <v>167.82</v>
      </c>
      <c r="BH1265" s="1">
        <v>160.83000000000001</v>
      </c>
      <c r="BI1265" s="1">
        <v>162.82</v>
      </c>
      <c r="BJ1265" s="1">
        <v>171.2</v>
      </c>
      <c r="BL1265" s="1">
        <v>153.63999999999999</v>
      </c>
      <c r="BN1265" s="1">
        <v>153.12</v>
      </c>
    </row>
    <row r="1266" spans="1:66" x14ac:dyDescent="0.3">
      <c r="A1266" s="2"/>
      <c r="C1266" s="14" t="str">
        <f t="shared" si="20"/>
        <v>20214</v>
      </c>
      <c r="D1266" s="3">
        <v>44294</v>
      </c>
      <c r="E1266" s="21">
        <v>2474.38</v>
      </c>
      <c r="F1266" s="21">
        <v>2531.7199999999998</v>
      </c>
      <c r="G1266" s="21">
        <v>2599.83</v>
      </c>
      <c r="H1266" s="21">
        <v>2419.38</v>
      </c>
      <c r="I1266" s="21">
        <v>2407</v>
      </c>
      <c r="J1266" s="21">
        <v>2497.54</v>
      </c>
      <c r="K1266" s="21">
        <v>2448.54</v>
      </c>
      <c r="L1266" s="21">
        <v>2449.61</v>
      </c>
      <c r="M1266" s="21">
        <v>2375.3000000000002</v>
      </c>
      <c r="N1266" s="21">
        <v>2186.7600000000002</v>
      </c>
      <c r="O1266" s="21">
        <v>2504.73</v>
      </c>
      <c r="P1266" s="21">
        <v>2478.4299999999998</v>
      </c>
      <c r="Q1266" s="21">
        <v>7399.14</v>
      </c>
      <c r="R1266" s="20">
        <v>157.96</v>
      </c>
      <c r="S1266" s="20">
        <v>150.44</v>
      </c>
      <c r="T1266" s="21">
        <v>158.88999999999999</v>
      </c>
      <c r="U1266" s="1">
        <v>159.35</v>
      </c>
      <c r="V1266" s="1">
        <v>159.56</v>
      </c>
      <c r="W1266" s="1">
        <v>160.99</v>
      </c>
      <c r="X1266" s="1">
        <v>164.96</v>
      </c>
      <c r="Y1266" s="1">
        <v>157.6</v>
      </c>
      <c r="Z1266" s="1">
        <v>158.1</v>
      </c>
      <c r="AA1266" s="1">
        <v>158.87</v>
      </c>
      <c r="AB1266" s="1">
        <v>165.25</v>
      </c>
      <c r="AE1266" s="1">
        <v>167.98</v>
      </c>
      <c r="AF1266" s="1">
        <v>163.27000000000001</v>
      </c>
      <c r="AG1266" s="1">
        <v>155.99</v>
      </c>
      <c r="AP1266" s="1">
        <v>4531.25</v>
      </c>
      <c r="AW1266" s="1">
        <v>3038.43</v>
      </c>
      <c r="AX1266" s="1">
        <v>161.36000000000001</v>
      </c>
      <c r="BA1266" s="1">
        <v>162.16999999999999</v>
      </c>
      <c r="BB1266" s="1">
        <v>166.83</v>
      </c>
      <c r="BC1266" s="1">
        <v>165.13</v>
      </c>
      <c r="BD1266" s="1">
        <v>161.79</v>
      </c>
      <c r="BE1266" s="1">
        <v>162.59</v>
      </c>
      <c r="BF1266" s="1">
        <v>161.53</v>
      </c>
      <c r="BG1266" s="1">
        <v>167.39</v>
      </c>
      <c r="BH1266" s="1">
        <v>161.47999999999999</v>
      </c>
      <c r="BI1266" s="1">
        <v>162.82</v>
      </c>
      <c r="BJ1266" s="1">
        <v>171.2</v>
      </c>
      <c r="BL1266" s="1">
        <v>153.36000000000001</v>
      </c>
      <c r="BN1266" s="1">
        <v>152.72</v>
      </c>
    </row>
    <row r="1267" spans="1:66" x14ac:dyDescent="0.3">
      <c r="A1267" s="2"/>
      <c r="C1267" s="14" t="str">
        <f t="shared" si="20"/>
        <v>20214</v>
      </c>
      <c r="D1267" s="3">
        <v>44293</v>
      </c>
      <c r="E1267" s="21">
        <v>2466.61</v>
      </c>
      <c r="F1267" s="21">
        <v>2528.0700000000002</v>
      </c>
      <c r="G1267" s="21">
        <v>2587.33</v>
      </c>
      <c r="H1267" s="21">
        <v>2350.65</v>
      </c>
      <c r="I1267" s="21">
        <v>2407</v>
      </c>
      <c r="J1267" s="21">
        <v>2380.9699999999998</v>
      </c>
      <c r="K1267" s="21">
        <v>2448.54</v>
      </c>
      <c r="L1267" s="21">
        <v>2419.7399999999998</v>
      </c>
      <c r="M1267" s="21">
        <v>2364.1799999999998</v>
      </c>
      <c r="N1267" s="21">
        <v>2217.2800000000002</v>
      </c>
      <c r="O1267" s="21">
        <v>2467.29</v>
      </c>
      <c r="P1267" s="21">
        <v>2479.23</v>
      </c>
      <c r="Q1267" s="21">
        <v>7353.26</v>
      </c>
      <c r="R1267" s="20">
        <v>157.96</v>
      </c>
      <c r="S1267" s="20">
        <v>150.88</v>
      </c>
      <c r="T1267" s="21">
        <v>159.21</v>
      </c>
      <c r="U1267" s="1">
        <v>160.62</v>
      </c>
      <c r="V1267" s="1">
        <v>159.56</v>
      </c>
      <c r="W1267" s="1">
        <v>161.66999999999999</v>
      </c>
      <c r="X1267" s="1">
        <v>165.06</v>
      </c>
      <c r="Y1267" s="1">
        <v>158.09</v>
      </c>
      <c r="Z1267" s="1">
        <v>158.1</v>
      </c>
      <c r="AA1267" s="1">
        <v>158.65</v>
      </c>
      <c r="AB1267" s="1">
        <v>165.25</v>
      </c>
      <c r="AE1267" s="1">
        <v>168.31</v>
      </c>
      <c r="AF1267" s="1">
        <v>161.22</v>
      </c>
      <c r="AG1267" s="1">
        <v>155.61000000000001</v>
      </c>
      <c r="AW1267" s="1">
        <v>3038.43</v>
      </c>
      <c r="AX1267" s="1">
        <v>161.26</v>
      </c>
      <c r="BA1267" s="1">
        <v>162.43</v>
      </c>
      <c r="BB1267" s="1">
        <v>167.14</v>
      </c>
      <c r="BC1267" s="1">
        <v>165.47</v>
      </c>
      <c r="BD1267" s="1">
        <v>161.04</v>
      </c>
      <c r="BE1267" s="1">
        <v>162.41999999999999</v>
      </c>
      <c r="BF1267" s="1">
        <v>161.93</v>
      </c>
      <c r="BG1267" s="1">
        <v>167.91</v>
      </c>
      <c r="BH1267" s="1">
        <v>161.97</v>
      </c>
      <c r="BI1267" s="1">
        <v>162.82</v>
      </c>
      <c r="BJ1267" s="1">
        <v>170.14</v>
      </c>
      <c r="BL1267" s="1">
        <v>153.96</v>
      </c>
      <c r="BN1267" s="1">
        <v>153.49</v>
      </c>
    </row>
    <row r="1268" spans="1:66" x14ac:dyDescent="0.3">
      <c r="A1268" s="2"/>
      <c r="C1268" s="14" t="str">
        <f t="shared" si="20"/>
        <v>20214</v>
      </c>
      <c r="D1268" s="3">
        <v>44292</v>
      </c>
      <c r="E1268" s="21">
        <v>2459.48</v>
      </c>
      <c r="F1268" s="21">
        <v>2525.14</v>
      </c>
      <c r="G1268" s="21">
        <v>2587.33</v>
      </c>
      <c r="H1268" s="21">
        <v>2422.58</v>
      </c>
      <c r="I1268" s="21">
        <v>2344.65</v>
      </c>
      <c r="J1268" s="21">
        <v>2446.21</v>
      </c>
      <c r="K1268" s="21">
        <v>2464.2600000000002</v>
      </c>
      <c r="L1268" s="21">
        <v>2505.91</v>
      </c>
      <c r="M1268" s="21">
        <v>2357.46</v>
      </c>
      <c r="N1268" s="21">
        <v>2213.56</v>
      </c>
      <c r="O1268" s="21">
        <v>2503.15</v>
      </c>
      <c r="P1268" s="21">
        <v>2467.86</v>
      </c>
      <c r="Q1268" s="21">
        <v>7394.98</v>
      </c>
      <c r="R1268" s="20">
        <v>158.36000000000001</v>
      </c>
      <c r="S1268" s="20">
        <v>150.78</v>
      </c>
      <c r="T1268" s="21">
        <v>160.77000000000001</v>
      </c>
      <c r="U1268" s="1">
        <v>160.33000000000001</v>
      </c>
      <c r="V1268" s="1">
        <v>159.76</v>
      </c>
      <c r="W1268" s="1">
        <v>161.66999999999999</v>
      </c>
      <c r="X1268" s="1">
        <v>163.86</v>
      </c>
      <c r="Y1268" s="1">
        <v>158.62</v>
      </c>
      <c r="Z1268" s="1">
        <v>158</v>
      </c>
      <c r="AA1268" s="1">
        <v>158.57</v>
      </c>
      <c r="AB1268" s="1">
        <v>164.42</v>
      </c>
      <c r="AE1268" s="1">
        <v>167.91</v>
      </c>
      <c r="AF1268" s="1">
        <v>162.78</v>
      </c>
      <c r="AG1268" s="1">
        <v>155.97</v>
      </c>
      <c r="AU1268" s="1">
        <v>4059.26</v>
      </c>
      <c r="AW1268" s="1">
        <v>3038.43</v>
      </c>
      <c r="BA1268" s="1">
        <v>163.26</v>
      </c>
      <c r="BB1268" s="1">
        <v>168.8</v>
      </c>
      <c r="BC1268" s="1">
        <v>166.29</v>
      </c>
      <c r="BD1268" s="1">
        <v>163.26</v>
      </c>
      <c r="BE1268" s="1">
        <v>163.41999999999999</v>
      </c>
      <c r="BF1268" s="1">
        <v>160.93</v>
      </c>
      <c r="BG1268" s="1">
        <v>167.33</v>
      </c>
      <c r="BH1268" s="1">
        <v>160.32</v>
      </c>
      <c r="BI1268" s="1">
        <v>162.82</v>
      </c>
      <c r="BJ1268" s="1">
        <v>170.14</v>
      </c>
      <c r="BL1268" s="1">
        <v>153.69999999999999</v>
      </c>
      <c r="BN1268" s="1">
        <v>153.52000000000001</v>
      </c>
    </row>
    <row r="1269" spans="1:66" x14ac:dyDescent="0.3">
      <c r="A1269" s="2"/>
      <c r="C1269" s="14" t="str">
        <f t="shared" si="20"/>
        <v>20214</v>
      </c>
      <c r="D1269" s="3">
        <v>44291</v>
      </c>
      <c r="E1269" s="21">
        <v>2529.61</v>
      </c>
      <c r="F1269" s="21">
        <v>2506.7800000000002</v>
      </c>
      <c r="G1269" s="21">
        <v>2587.33</v>
      </c>
      <c r="H1269" s="21">
        <v>2428.44</v>
      </c>
      <c r="I1269" s="21">
        <v>2437.77</v>
      </c>
      <c r="J1269" s="21">
        <v>2521.16</v>
      </c>
      <c r="K1269" s="21">
        <v>2439.11</v>
      </c>
      <c r="L1269" s="21">
        <v>2505.91</v>
      </c>
      <c r="M1269" s="21"/>
      <c r="N1269" s="21">
        <v>2355.44</v>
      </c>
      <c r="O1269" s="21">
        <v>2423.98</v>
      </c>
      <c r="P1269" s="21">
        <v>2406.29</v>
      </c>
      <c r="Q1269" s="21">
        <v>7349.26</v>
      </c>
      <c r="R1269" s="20">
        <v>157.77000000000001</v>
      </c>
      <c r="S1269" s="20">
        <v>151.44999999999999</v>
      </c>
      <c r="T1269" s="21">
        <v>160.16</v>
      </c>
      <c r="U1269" s="1">
        <v>161.16999999999999</v>
      </c>
      <c r="V1269" s="1">
        <v>159.47</v>
      </c>
      <c r="W1269" s="1">
        <v>161.54</v>
      </c>
      <c r="X1269" s="1">
        <v>163.33000000000001</v>
      </c>
      <c r="Y1269" s="1">
        <v>159.49</v>
      </c>
      <c r="Z1269" s="1">
        <v>159.46</v>
      </c>
      <c r="AA1269" s="1">
        <v>157.71</v>
      </c>
      <c r="AB1269" s="1">
        <v>164.04</v>
      </c>
      <c r="AE1269" s="1">
        <v>167.82</v>
      </c>
      <c r="AF1269" s="1">
        <v>160.34</v>
      </c>
      <c r="AG1269" s="1">
        <v>156.94</v>
      </c>
      <c r="AU1269" s="1">
        <v>4059.26</v>
      </c>
      <c r="AW1269" s="1">
        <v>3038.43</v>
      </c>
      <c r="AX1269" s="1">
        <v>160.9</v>
      </c>
      <c r="BA1269" s="1">
        <v>163.01</v>
      </c>
      <c r="BB1269" s="1">
        <v>168.31</v>
      </c>
      <c r="BC1269" s="1">
        <v>163.89</v>
      </c>
      <c r="BD1269" s="1">
        <v>161.09</v>
      </c>
      <c r="BE1269" s="1">
        <v>160.59</v>
      </c>
      <c r="BF1269" s="1">
        <v>160.38</v>
      </c>
      <c r="BG1269" s="1">
        <v>166.11</v>
      </c>
      <c r="BH1269" s="1">
        <v>160.72999999999999</v>
      </c>
      <c r="BI1269" s="1">
        <v>163.22</v>
      </c>
      <c r="BJ1269" s="1">
        <v>170.14</v>
      </c>
      <c r="BL1269" s="1">
        <v>154.1</v>
      </c>
      <c r="BN1269" s="1">
        <v>153.72</v>
      </c>
    </row>
    <row r="1270" spans="1:66" x14ac:dyDescent="0.3">
      <c r="A1270" s="2"/>
      <c r="C1270" s="14" t="str">
        <f t="shared" si="20"/>
        <v>20214</v>
      </c>
      <c r="D1270" s="3">
        <v>44287</v>
      </c>
      <c r="E1270" s="21">
        <v>2500.46</v>
      </c>
      <c r="F1270" s="21">
        <v>2503.38</v>
      </c>
      <c r="G1270" s="21">
        <v>2607.31</v>
      </c>
      <c r="H1270" s="21">
        <v>2503.15</v>
      </c>
      <c r="I1270" s="21">
        <v>2471.86</v>
      </c>
      <c r="J1270" s="21">
        <v>2541.16</v>
      </c>
      <c r="K1270" s="21">
        <v>2485.61</v>
      </c>
      <c r="L1270" s="21">
        <v>2505.91</v>
      </c>
      <c r="M1270" s="21"/>
      <c r="N1270" s="21">
        <v>2322.44</v>
      </c>
      <c r="O1270" s="21">
        <v>2447.7199999999998</v>
      </c>
      <c r="P1270" s="21">
        <v>2547.46</v>
      </c>
      <c r="Q1270" s="21">
        <v>7425.73</v>
      </c>
      <c r="R1270" s="20">
        <v>158.12</v>
      </c>
      <c r="S1270" s="20">
        <v>152.12</v>
      </c>
      <c r="T1270" s="21">
        <v>159.88999999999999</v>
      </c>
      <c r="U1270" s="1">
        <v>163.13999999999999</v>
      </c>
      <c r="V1270" s="1">
        <v>158.76</v>
      </c>
      <c r="W1270" s="1">
        <v>160.5</v>
      </c>
      <c r="X1270" s="1">
        <v>163.13</v>
      </c>
      <c r="Y1270" s="1">
        <v>159.52000000000001</v>
      </c>
      <c r="Z1270" s="1">
        <v>159</v>
      </c>
      <c r="AA1270" s="1">
        <v>157.69</v>
      </c>
      <c r="AB1270" s="1">
        <v>163.15</v>
      </c>
      <c r="AE1270" s="1">
        <v>166.83</v>
      </c>
      <c r="AF1270" s="1">
        <v>163.16</v>
      </c>
      <c r="AG1270" s="1">
        <v>156.88999999999999</v>
      </c>
      <c r="AL1270" s="1">
        <v>30</v>
      </c>
      <c r="AU1270" s="1">
        <v>4059.26</v>
      </c>
      <c r="AX1270" s="1">
        <v>160.11000000000001</v>
      </c>
      <c r="AZ1270" s="1">
        <v>4389.84</v>
      </c>
      <c r="BA1270" s="1">
        <v>164.17</v>
      </c>
      <c r="BB1270" s="1">
        <v>167.58</v>
      </c>
      <c r="BC1270" s="1">
        <v>165.93</v>
      </c>
      <c r="BD1270" s="1">
        <v>161.63</v>
      </c>
      <c r="BE1270" s="1">
        <v>160.1</v>
      </c>
      <c r="BF1270" s="1">
        <v>160.22</v>
      </c>
      <c r="BG1270" s="1">
        <v>167.49</v>
      </c>
      <c r="BH1270" s="1">
        <v>159.97</v>
      </c>
      <c r="BI1270" s="1">
        <v>162.55000000000001</v>
      </c>
      <c r="BJ1270" s="1">
        <v>170.16</v>
      </c>
      <c r="BL1270" s="1">
        <v>154.9</v>
      </c>
      <c r="BN1270" s="1">
        <v>153.91999999999999</v>
      </c>
    </row>
    <row r="1271" spans="1:66" x14ac:dyDescent="0.3">
      <c r="A1271" s="2"/>
      <c r="C1271" s="14" t="str">
        <f t="shared" si="20"/>
        <v>20213</v>
      </c>
      <c r="D1271" s="3">
        <v>44286</v>
      </c>
      <c r="E1271" s="21">
        <v>2462.81</v>
      </c>
      <c r="F1271" s="21">
        <v>2394.25</v>
      </c>
      <c r="G1271" s="21">
        <v>2478.38</v>
      </c>
      <c r="H1271" s="21">
        <v>2489.0500000000002</v>
      </c>
      <c r="I1271" s="21">
        <v>2451.61</v>
      </c>
      <c r="J1271" s="21">
        <v>2469.61</v>
      </c>
      <c r="K1271" s="21">
        <v>2460.8000000000002</v>
      </c>
      <c r="L1271" s="21">
        <v>2503.0700000000002</v>
      </c>
      <c r="M1271" s="21"/>
      <c r="N1271" s="21">
        <v>2219.5300000000002</v>
      </c>
      <c r="O1271" s="21">
        <v>2501.66</v>
      </c>
      <c r="P1271" s="21">
        <v>2527.35</v>
      </c>
      <c r="Q1271" s="21">
        <v>7302.74</v>
      </c>
      <c r="R1271" s="20">
        <v>158.44</v>
      </c>
      <c r="S1271" s="20">
        <v>151.38</v>
      </c>
      <c r="T1271" s="21">
        <v>159.74</v>
      </c>
      <c r="U1271" s="1">
        <v>161.47999999999999</v>
      </c>
      <c r="V1271" s="1">
        <v>157.94999999999999</v>
      </c>
      <c r="W1271" s="1">
        <v>161.5</v>
      </c>
      <c r="X1271" s="1">
        <v>160.87</v>
      </c>
      <c r="Y1271" s="1">
        <v>158.49</v>
      </c>
      <c r="Z1271" s="1">
        <v>160</v>
      </c>
      <c r="AA1271" s="1">
        <v>159.28</v>
      </c>
      <c r="AB1271" s="1">
        <v>162.06</v>
      </c>
      <c r="AE1271" s="1">
        <v>164.94</v>
      </c>
      <c r="AF1271" s="1">
        <v>162.16</v>
      </c>
      <c r="AG1271" s="1">
        <v>154.52000000000001</v>
      </c>
      <c r="AL1271" s="1">
        <v>30</v>
      </c>
      <c r="AU1271" s="1">
        <v>4059.68</v>
      </c>
      <c r="AX1271" s="1">
        <v>159.26</v>
      </c>
      <c r="AZ1271" s="1">
        <v>4390.04</v>
      </c>
      <c r="BA1271" s="1">
        <v>162.79</v>
      </c>
      <c r="BB1271" s="1">
        <v>168.86</v>
      </c>
      <c r="BC1271" s="1">
        <v>161.71</v>
      </c>
      <c r="BD1271" s="1">
        <v>163.01</v>
      </c>
      <c r="BE1271" s="1">
        <v>159.07</v>
      </c>
      <c r="BF1271" s="1">
        <v>157.53</v>
      </c>
      <c r="BG1271" s="1">
        <v>166.23</v>
      </c>
      <c r="BH1271" s="1">
        <v>159.97</v>
      </c>
      <c r="BI1271" s="1">
        <v>161.41999999999999</v>
      </c>
      <c r="BJ1271" s="1">
        <v>169.38</v>
      </c>
      <c r="BL1271" s="1">
        <v>155.1</v>
      </c>
      <c r="BN1271" s="1">
        <v>153.91999999999999</v>
      </c>
    </row>
    <row r="1272" spans="1:66" x14ac:dyDescent="0.3">
      <c r="A1272" s="2"/>
      <c r="C1272" s="14" t="str">
        <f t="shared" si="20"/>
        <v>20213</v>
      </c>
      <c r="D1272" s="3">
        <v>44285</v>
      </c>
      <c r="E1272" s="21">
        <v>2463.4</v>
      </c>
      <c r="F1272" s="21">
        <v>2394.25</v>
      </c>
      <c r="G1272" s="21">
        <v>2489.77</v>
      </c>
      <c r="H1272" s="21">
        <v>2351.1799999999998</v>
      </c>
      <c r="I1272" s="21">
        <v>2469.0700000000002</v>
      </c>
      <c r="J1272" s="21">
        <v>2444.6</v>
      </c>
      <c r="K1272" s="21">
        <v>2408.2199999999998</v>
      </c>
      <c r="L1272" s="21">
        <v>2401.8000000000002</v>
      </c>
      <c r="M1272" s="21"/>
      <c r="N1272" s="21">
        <v>2215.73</v>
      </c>
      <c r="O1272" s="21">
        <v>2454.59</v>
      </c>
      <c r="P1272" s="21">
        <v>2527.35</v>
      </c>
      <c r="Q1272" s="21">
        <v>7300.47</v>
      </c>
      <c r="R1272" s="20">
        <v>155.61000000000001</v>
      </c>
      <c r="S1272" s="20">
        <v>151.62</v>
      </c>
      <c r="T1272" s="21">
        <v>158.63</v>
      </c>
      <c r="U1272" s="1">
        <v>157.66999999999999</v>
      </c>
      <c r="V1272" s="1">
        <v>158.63</v>
      </c>
      <c r="W1272" s="1">
        <v>159.5</v>
      </c>
      <c r="X1272" s="1">
        <v>161.79</v>
      </c>
      <c r="Y1272" s="1">
        <v>157.61000000000001</v>
      </c>
      <c r="Z1272" s="1">
        <v>157.57</v>
      </c>
      <c r="AA1272" s="1">
        <v>154.4</v>
      </c>
      <c r="AB1272" s="1">
        <v>162.66</v>
      </c>
      <c r="AE1272" s="1">
        <v>165.92</v>
      </c>
      <c r="AF1272" s="1">
        <v>160.81</v>
      </c>
      <c r="AG1272" s="1">
        <v>152.78</v>
      </c>
      <c r="AL1272" s="1">
        <v>30</v>
      </c>
      <c r="AX1272" s="1">
        <v>159.19</v>
      </c>
      <c r="AZ1272" s="1">
        <v>4390.04</v>
      </c>
      <c r="BA1272" s="1">
        <v>159.15</v>
      </c>
      <c r="BB1272" s="1">
        <v>165.51</v>
      </c>
      <c r="BC1272" s="1">
        <v>163.08000000000001</v>
      </c>
      <c r="BD1272" s="1">
        <v>160.94</v>
      </c>
      <c r="BE1272" s="1">
        <v>157.66</v>
      </c>
      <c r="BF1272" s="1">
        <v>157.16999999999999</v>
      </c>
      <c r="BG1272" s="1">
        <v>166.48</v>
      </c>
      <c r="BH1272" s="1">
        <v>161.22</v>
      </c>
      <c r="BI1272" s="1">
        <v>161.91999999999999</v>
      </c>
      <c r="BJ1272" s="1">
        <v>169.38</v>
      </c>
      <c r="BL1272" s="1">
        <v>153.1</v>
      </c>
      <c r="BN1272" s="1">
        <v>152.32</v>
      </c>
    </row>
    <row r="1273" spans="1:66" x14ac:dyDescent="0.3">
      <c r="A1273" s="2"/>
      <c r="C1273" s="14" t="str">
        <f t="shared" si="20"/>
        <v>20213</v>
      </c>
      <c r="D1273" s="3">
        <v>44284</v>
      </c>
      <c r="E1273" s="21">
        <v>2452.08</v>
      </c>
      <c r="F1273" s="21">
        <v>2394.25</v>
      </c>
      <c r="G1273" s="21">
        <v>2482.29</v>
      </c>
      <c r="H1273" s="21">
        <v>2354.0300000000002</v>
      </c>
      <c r="I1273" s="21">
        <v>2479.04</v>
      </c>
      <c r="J1273" s="21">
        <v>2512.27</v>
      </c>
      <c r="K1273" s="21">
        <v>2482.4499999999998</v>
      </c>
      <c r="L1273" s="21">
        <v>2452.4299999999998</v>
      </c>
      <c r="M1273" s="21"/>
      <c r="N1273" s="21">
        <v>2210.33</v>
      </c>
      <c r="O1273" s="21">
        <v>2459.25</v>
      </c>
      <c r="P1273" s="21">
        <v>2495.81</v>
      </c>
      <c r="Q1273" s="21">
        <v>7366.83</v>
      </c>
      <c r="R1273" s="20">
        <v>156.44</v>
      </c>
      <c r="S1273" s="20">
        <v>149.78</v>
      </c>
      <c r="T1273" s="21">
        <v>157.5</v>
      </c>
      <c r="V1273" s="1">
        <v>158.55000000000001</v>
      </c>
      <c r="W1273" s="1">
        <v>159.59</v>
      </c>
      <c r="X1273" s="1">
        <v>161.79</v>
      </c>
      <c r="Y1273" s="1">
        <v>157.97999999999999</v>
      </c>
      <c r="Z1273" s="1">
        <v>158</v>
      </c>
      <c r="AA1273" s="1">
        <v>158.46</v>
      </c>
      <c r="AB1273" s="1">
        <v>162.59</v>
      </c>
      <c r="AE1273" s="1">
        <v>166.12</v>
      </c>
      <c r="AF1273" s="1">
        <v>161.75</v>
      </c>
      <c r="AG1273" s="1">
        <v>151.80000000000001</v>
      </c>
      <c r="AL1273" s="1">
        <v>30</v>
      </c>
      <c r="AP1273" s="1">
        <v>4289.75</v>
      </c>
      <c r="AW1273" s="1">
        <v>3638.68</v>
      </c>
      <c r="AX1273" s="1">
        <v>158.72</v>
      </c>
      <c r="AZ1273" s="1">
        <v>4390.04</v>
      </c>
      <c r="BA1273" s="1">
        <v>161.58000000000001</v>
      </c>
      <c r="BB1273" s="1">
        <v>167.58</v>
      </c>
      <c r="BC1273" s="1">
        <v>163.66</v>
      </c>
      <c r="BD1273" s="1">
        <v>162.22999999999999</v>
      </c>
      <c r="BE1273" s="1">
        <v>160.44</v>
      </c>
      <c r="BF1273" s="1">
        <v>157.78</v>
      </c>
      <c r="BG1273" s="1">
        <v>166.51</v>
      </c>
      <c r="BH1273" s="1">
        <v>161.22</v>
      </c>
      <c r="BI1273" s="1">
        <v>161.72</v>
      </c>
      <c r="BJ1273" s="1">
        <v>169.34</v>
      </c>
      <c r="BL1273" s="1">
        <v>153.74</v>
      </c>
      <c r="BN1273" s="1">
        <v>153</v>
      </c>
    </row>
    <row r="1274" spans="1:66" x14ac:dyDescent="0.3">
      <c r="A1274" s="2"/>
      <c r="C1274" s="14" t="str">
        <f t="shared" si="20"/>
        <v>20213</v>
      </c>
      <c r="D1274" s="3">
        <v>44281</v>
      </c>
      <c r="E1274" s="21">
        <v>2418.11</v>
      </c>
      <c r="F1274" s="21">
        <v>2353.44</v>
      </c>
      <c r="G1274" s="21">
        <v>2492.27</v>
      </c>
      <c r="H1274" s="21">
        <v>2336.1999999999998</v>
      </c>
      <c r="I1274" s="21">
        <v>2553.86</v>
      </c>
      <c r="J1274" s="21">
        <v>2525.6</v>
      </c>
      <c r="K1274" s="21">
        <v>2599.37</v>
      </c>
      <c r="L1274" s="21">
        <v>2450.98</v>
      </c>
      <c r="M1274" s="21"/>
      <c r="N1274" s="21">
        <v>2191.1999999999998</v>
      </c>
      <c r="O1274" s="21">
        <v>2485.87</v>
      </c>
      <c r="P1274" s="21">
        <v>2577.2800000000002</v>
      </c>
      <c r="Q1274" s="21">
        <v>7326.81</v>
      </c>
      <c r="R1274" s="20">
        <v>155.56</v>
      </c>
      <c r="S1274" s="20">
        <v>149.78</v>
      </c>
      <c r="T1274" s="21">
        <v>157.15</v>
      </c>
      <c r="V1274" s="1">
        <v>155.94999999999999</v>
      </c>
      <c r="W1274" s="1">
        <v>159.35</v>
      </c>
      <c r="X1274" s="1">
        <v>161.68</v>
      </c>
      <c r="Y1274" s="1">
        <v>157.19</v>
      </c>
      <c r="Z1274" s="1">
        <v>157.71</v>
      </c>
      <c r="AA1274" s="1">
        <v>158.21</v>
      </c>
      <c r="AB1274" s="1">
        <v>162.47999999999999</v>
      </c>
      <c r="AE1274" s="1">
        <v>166.13</v>
      </c>
      <c r="AF1274" s="1">
        <v>160.97</v>
      </c>
      <c r="AG1274" s="1">
        <v>151.80000000000001</v>
      </c>
      <c r="AP1274" s="1">
        <v>4289.75</v>
      </c>
      <c r="AW1274" s="1">
        <v>3510.43</v>
      </c>
      <c r="AX1274" s="1">
        <v>158.03</v>
      </c>
      <c r="BA1274" s="1">
        <v>161.32</v>
      </c>
      <c r="BB1274" s="1">
        <v>166.49</v>
      </c>
      <c r="BC1274" s="1">
        <v>162.36000000000001</v>
      </c>
      <c r="BD1274" s="1">
        <v>161.69</v>
      </c>
      <c r="BF1274" s="1">
        <v>157.57</v>
      </c>
      <c r="BG1274" s="1">
        <v>166.46</v>
      </c>
      <c r="BH1274" s="1">
        <v>158.71</v>
      </c>
      <c r="BI1274" s="1">
        <v>160.02000000000001</v>
      </c>
      <c r="BJ1274" s="1">
        <v>167.63</v>
      </c>
      <c r="BL1274" s="1">
        <v>153.54</v>
      </c>
      <c r="BN1274" s="1">
        <v>153.51</v>
      </c>
    </row>
    <row r="1275" spans="1:66" x14ac:dyDescent="0.3">
      <c r="A1275" s="2"/>
      <c r="C1275" s="14" t="str">
        <f t="shared" si="20"/>
        <v>20213</v>
      </c>
      <c r="D1275" s="3">
        <v>44280</v>
      </c>
      <c r="E1275" s="21">
        <v>2443.0500000000002</v>
      </c>
      <c r="F1275" s="21">
        <v>2353.44</v>
      </c>
      <c r="G1275" s="21">
        <v>2524.69</v>
      </c>
      <c r="H1275" s="21">
        <v>2328.85</v>
      </c>
      <c r="I1275" s="21">
        <v>2460.75</v>
      </c>
      <c r="J1275" s="21">
        <v>2519.83</v>
      </c>
      <c r="K1275" s="21">
        <v>2596.04</v>
      </c>
      <c r="L1275" s="21">
        <v>2351.7800000000002</v>
      </c>
      <c r="M1275" s="21"/>
      <c r="N1275" s="21">
        <v>2190.4499999999998</v>
      </c>
      <c r="O1275" s="21">
        <v>2494.1799999999998</v>
      </c>
      <c r="P1275" s="21">
        <v>2625.59</v>
      </c>
      <c r="Q1275" s="21">
        <v>7275.51</v>
      </c>
      <c r="R1275" s="20">
        <v>154.81</v>
      </c>
      <c r="S1275" s="20">
        <v>149.28</v>
      </c>
      <c r="T1275" s="21">
        <v>155.6</v>
      </c>
      <c r="V1275" s="1">
        <v>155.16</v>
      </c>
      <c r="W1275" s="1">
        <v>158.47999999999999</v>
      </c>
      <c r="X1275" s="1">
        <v>161.1</v>
      </c>
      <c r="Y1275" s="1">
        <v>156.72999999999999</v>
      </c>
      <c r="Z1275" s="1">
        <v>156.41999999999999</v>
      </c>
      <c r="AA1275" s="1">
        <v>157.75</v>
      </c>
      <c r="AB1275" s="1">
        <v>161.47999999999999</v>
      </c>
      <c r="AE1275" s="1">
        <v>164.48</v>
      </c>
      <c r="AF1275" s="1">
        <v>155.69999999999999</v>
      </c>
      <c r="AG1275" s="1">
        <v>152.06</v>
      </c>
      <c r="AP1275" s="1">
        <v>4289.75</v>
      </c>
      <c r="AW1275" s="1">
        <v>3510.43</v>
      </c>
      <c r="AX1275" s="1">
        <v>156.5</v>
      </c>
      <c r="BA1275" s="1">
        <v>159.5</v>
      </c>
      <c r="BB1275" s="1">
        <v>165.34</v>
      </c>
      <c r="BC1275" s="1">
        <v>162.36000000000001</v>
      </c>
      <c r="BD1275" s="1">
        <v>160.5</v>
      </c>
      <c r="BF1275" s="1">
        <v>157.16999999999999</v>
      </c>
      <c r="BG1275" s="1">
        <v>164.68</v>
      </c>
      <c r="BH1275" s="1">
        <v>158.21</v>
      </c>
      <c r="BI1275" s="1">
        <v>160.41999999999999</v>
      </c>
      <c r="BJ1275" s="1">
        <v>167.63</v>
      </c>
      <c r="BL1275" s="1">
        <v>151.9</v>
      </c>
      <c r="BN1275" s="1">
        <v>151.91999999999999</v>
      </c>
    </row>
    <row r="1276" spans="1:66" x14ac:dyDescent="0.3">
      <c r="A1276" s="2"/>
      <c r="C1276" s="14" t="str">
        <f t="shared" si="20"/>
        <v>20213</v>
      </c>
      <c r="D1276" s="3">
        <v>44279</v>
      </c>
      <c r="E1276" s="21">
        <v>2432.5700000000002</v>
      </c>
      <c r="F1276" s="21">
        <v>2353.44</v>
      </c>
      <c r="G1276" s="21">
        <v>2549.65</v>
      </c>
      <c r="H1276" s="21">
        <v>2310.64</v>
      </c>
      <c r="I1276" s="21">
        <v>2467.4</v>
      </c>
      <c r="J1276" s="21">
        <v>2519.83</v>
      </c>
      <c r="K1276" s="21">
        <v>2596.0100000000002</v>
      </c>
      <c r="L1276" s="21">
        <v>2351.7800000000002</v>
      </c>
      <c r="M1276" s="21"/>
      <c r="N1276" s="21">
        <v>2166.0700000000002</v>
      </c>
      <c r="O1276" s="21">
        <v>2501.02</v>
      </c>
      <c r="P1276" s="21">
        <v>2599.27</v>
      </c>
      <c r="Q1276" s="21">
        <v>7346.74</v>
      </c>
      <c r="R1276" s="20">
        <v>154.06</v>
      </c>
      <c r="S1276" s="20">
        <v>148.94999999999999</v>
      </c>
      <c r="T1276" s="21">
        <v>154.69</v>
      </c>
      <c r="U1276" s="1">
        <v>160.71</v>
      </c>
      <c r="V1276" s="1">
        <v>155.16</v>
      </c>
      <c r="W1276" s="1">
        <v>156.31</v>
      </c>
      <c r="X1276" s="1">
        <v>159.96</v>
      </c>
      <c r="Y1276" s="1">
        <v>155.46</v>
      </c>
      <c r="Z1276" s="1">
        <v>154.43</v>
      </c>
      <c r="AA1276" s="1">
        <v>157.57</v>
      </c>
      <c r="AB1276" s="1">
        <v>160.79</v>
      </c>
      <c r="AE1276" s="1">
        <v>163.33000000000001</v>
      </c>
      <c r="AF1276" s="1">
        <v>156</v>
      </c>
      <c r="AG1276" s="1">
        <v>153.94999999999999</v>
      </c>
      <c r="AP1276" s="1">
        <v>4289.75</v>
      </c>
      <c r="AU1276" s="1">
        <v>4009.56</v>
      </c>
      <c r="AW1276" s="1">
        <v>3510.43</v>
      </c>
      <c r="AX1276" s="1">
        <v>156.49</v>
      </c>
      <c r="BA1276" s="1">
        <v>160.41999999999999</v>
      </c>
      <c r="BB1276" s="1">
        <v>162.19999999999999</v>
      </c>
      <c r="BC1276" s="1">
        <v>160.22999999999999</v>
      </c>
      <c r="BD1276" s="1">
        <v>156.41999999999999</v>
      </c>
      <c r="BE1276" s="1">
        <v>163.69</v>
      </c>
      <c r="BF1276" s="1">
        <v>156.16999999999999</v>
      </c>
      <c r="BG1276" s="1">
        <v>163.77000000000001</v>
      </c>
      <c r="BH1276" s="1">
        <v>155.97999999999999</v>
      </c>
      <c r="BI1276" s="1">
        <v>159.41999999999999</v>
      </c>
      <c r="BJ1276" s="1">
        <v>167.63</v>
      </c>
      <c r="BL1276" s="1">
        <v>151.72</v>
      </c>
      <c r="BN1276" s="1">
        <v>151.74</v>
      </c>
    </row>
    <row r="1277" spans="1:66" x14ac:dyDescent="0.3">
      <c r="A1277" s="2"/>
      <c r="C1277" s="14" t="str">
        <f t="shared" si="20"/>
        <v>20213</v>
      </c>
      <c r="D1277" s="3">
        <v>44278</v>
      </c>
      <c r="E1277" s="21">
        <v>2384.37</v>
      </c>
      <c r="F1277" s="21">
        <v>2385.1799999999998</v>
      </c>
      <c r="G1277" s="21">
        <v>2557.14</v>
      </c>
      <c r="H1277" s="21">
        <v>2367.89</v>
      </c>
      <c r="I1277" s="21">
        <v>2631.18</v>
      </c>
      <c r="J1277" s="21">
        <v>2595.87</v>
      </c>
      <c r="K1277" s="21">
        <v>2596.31</v>
      </c>
      <c r="L1277" s="21">
        <v>2462.14</v>
      </c>
      <c r="M1277" s="21"/>
      <c r="N1277" s="21">
        <v>2212.66</v>
      </c>
      <c r="O1277" s="21">
        <v>2579.52</v>
      </c>
      <c r="P1277" s="21">
        <v>2599.27</v>
      </c>
      <c r="Q1277" s="21">
        <v>7200.83</v>
      </c>
      <c r="R1277" s="20">
        <v>154.44</v>
      </c>
      <c r="S1277" s="20">
        <v>147.93</v>
      </c>
      <c r="T1277" s="21">
        <v>155.44</v>
      </c>
      <c r="V1277" s="1">
        <v>155.19999999999999</v>
      </c>
      <c r="W1277" s="1">
        <v>156.22999999999999</v>
      </c>
      <c r="X1277" s="1">
        <v>159.34</v>
      </c>
      <c r="Y1277" s="1">
        <v>154.13999999999999</v>
      </c>
      <c r="Z1277" s="1">
        <v>154.07</v>
      </c>
      <c r="AA1277" s="1">
        <v>158.34</v>
      </c>
      <c r="AB1277" s="1">
        <v>160.04</v>
      </c>
      <c r="AE1277" s="1">
        <v>162.87</v>
      </c>
      <c r="AF1277" s="1">
        <v>155.91999999999999</v>
      </c>
      <c r="AG1277" s="1">
        <v>152.36000000000001</v>
      </c>
      <c r="AP1277" s="1">
        <v>4179.92</v>
      </c>
      <c r="AU1277" s="1">
        <v>4009.56</v>
      </c>
      <c r="AW1277" s="1">
        <v>3510.43</v>
      </c>
      <c r="AX1277" s="1">
        <v>156.36000000000001</v>
      </c>
      <c r="BA1277" s="1">
        <v>159.03</v>
      </c>
      <c r="BB1277" s="1">
        <v>161.31</v>
      </c>
      <c r="BC1277" s="1">
        <v>159.69</v>
      </c>
      <c r="BD1277" s="1">
        <v>156.16999999999999</v>
      </c>
      <c r="BE1277" s="1">
        <v>162.44</v>
      </c>
      <c r="BF1277" s="1">
        <v>156.16999999999999</v>
      </c>
      <c r="BG1277" s="1">
        <v>163.58000000000001</v>
      </c>
      <c r="BH1277" s="1">
        <v>154.07</v>
      </c>
      <c r="BI1277" s="1">
        <v>159.41999999999999</v>
      </c>
      <c r="BJ1277" s="1">
        <v>166.88</v>
      </c>
      <c r="BL1277" s="1">
        <v>150.30000000000001</v>
      </c>
      <c r="BN1277" s="1">
        <v>149.56</v>
      </c>
    </row>
    <row r="1278" spans="1:66" x14ac:dyDescent="0.3">
      <c r="A1278" s="2"/>
      <c r="C1278" s="14" t="str">
        <f t="shared" si="20"/>
        <v>20213</v>
      </c>
      <c r="D1278" s="3">
        <v>44277</v>
      </c>
      <c r="E1278" s="21">
        <v>2460.5100000000002</v>
      </c>
      <c r="F1278" s="21">
        <v>2416.92</v>
      </c>
      <c r="G1278" s="21">
        <v>2594.56</v>
      </c>
      <c r="H1278" s="21">
        <v>2355.5700000000002</v>
      </c>
      <c r="I1278" s="21">
        <v>2631.18</v>
      </c>
      <c r="J1278" s="21">
        <v>2559.54</v>
      </c>
      <c r="K1278" s="21">
        <v>2660.03</v>
      </c>
      <c r="L1278" s="21">
        <v>2462.14</v>
      </c>
      <c r="M1278" s="21"/>
      <c r="N1278" s="21">
        <v>2224.4699999999998</v>
      </c>
      <c r="O1278" s="21">
        <v>2584.4499999999998</v>
      </c>
      <c r="P1278" s="21">
        <v>2707.45</v>
      </c>
      <c r="Q1278" s="21">
        <v>7271.13</v>
      </c>
      <c r="R1278" s="20">
        <v>154.44</v>
      </c>
      <c r="S1278" s="20">
        <v>147.44999999999999</v>
      </c>
      <c r="T1278" s="21">
        <v>155.07</v>
      </c>
      <c r="U1278" s="1">
        <v>157.66</v>
      </c>
      <c r="V1278" s="1">
        <v>154.69999999999999</v>
      </c>
      <c r="W1278" s="1">
        <v>156.06</v>
      </c>
      <c r="X1278" s="1">
        <v>159.28</v>
      </c>
      <c r="Y1278" s="1">
        <v>154.02000000000001</v>
      </c>
      <c r="Z1278" s="1">
        <v>154</v>
      </c>
      <c r="AA1278" s="1">
        <v>158.22999999999999</v>
      </c>
      <c r="AB1278" s="1">
        <v>159.62</v>
      </c>
      <c r="AE1278" s="1">
        <v>162.80000000000001</v>
      </c>
      <c r="AF1278" s="1">
        <v>156.71</v>
      </c>
      <c r="AG1278" s="1">
        <v>149.29</v>
      </c>
      <c r="AP1278" s="1">
        <v>4125</v>
      </c>
      <c r="AU1278" s="1">
        <v>4009.56</v>
      </c>
      <c r="AW1278" s="1">
        <v>3382.18</v>
      </c>
      <c r="AX1278" s="1">
        <v>155.49</v>
      </c>
      <c r="BA1278" s="1">
        <v>158.16999999999999</v>
      </c>
      <c r="BB1278" s="1">
        <v>161.46</v>
      </c>
      <c r="BC1278" s="1">
        <v>159.22999999999999</v>
      </c>
      <c r="BD1278" s="1">
        <v>157.41</v>
      </c>
      <c r="BE1278" s="1">
        <v>159.94</v>
      </c>
      <c r="BF1278" s="1">
        <v>155.63</v>
      </c>
      <c r="BG1278" s="1">
        <v>163.19</v>
      </c>
      <c r="BH1278" s="1">
        <v>154.82</v>
      </c>
      <c r="BI1278" s="1">
        <v>159.41999999999999</v>
      </c>
      <c r="BJ1278" s="1">
        <v>166.88</v>
      </c>
      <c r="BL1278" s="1">
        <v>150.01</v>
      </c>
      <c r="BN1278" s="1">
        <v>149.22</v>
      </c>
    </row>
    <row r="1279" spans="1:66" x14ac:dyDescent="0.3">
      <c r="A1279" s="2"/>
      <c r="C1279" s="14" t="str">
        <f t="shared" si="20"/>
        <v>20213</v>
      </c>
      <c r="D1279" s="3">
        <v>44274</v>
      </c>
      <c r="E1279" s="21">
        <v>2396.91</v>
      </c>
      <c r="F1279" s="21">
        <v>2482.12</v>
      </c>
      <c r="G1279" s="21">
        <v>2658.53</v>
      </c>
      <c r="H1279" s="21">
        <v>2384.08</v>
      </c>
      <c r="I1279" s="21">
        <v>2687.9</v>
      </c>
      <c r="J1279" s="21">
        <v>2565.52</v>
      </c>
      <c r="K1279" s="21">
        <v>2635.9</v>
      </c>
      <c r="L1279" s="21">
        <v>2506.42</v>
      </c>
      <c r="M1279" s="21"/>
      <c r="N1279" s="21">
        <v>2210.34</v>
      </c>
      <c r="O1279" s="21">
        <v>2585.23</v>
      </c>
      <c r="P1279" s="21">
        <v>2654.02</v>
      </c>
      <c r="Q1279" s="21">
        <v>7332.51</v>
      </c>
      <c r="R1279" s="20">
        <v>153.63999999999999</v>
      </c>
      <c r="S1279" s="20">
        <v>149.66999999999999</v>
      </c>
      <c r="T1279" s="21">
        <v>155.97999999999999</v>
      </c>
      <c r="U1279" s="1">
        <v>157.56</v>
      </c>
      <c r="V1279" s="1">
        <v>154.22</v>
      </c>
      <c r="W1279" s="1">
        <v>156.4</v>
      </c>
      <c r="X1279" s="1">
        <v>159.34</v>
      </c>
      <c r="Y1279" s="1">
        <v>154.31</v>
      </c>
      <c r="Z1279" s="1">
        <v>154.13999999999999</v>
      </c>
      <c r="AA1279" s="1">
        <v>156.74</v>
      </c>
      <c r="AB1279" s="1">
        <v>160.06</v>
      </c>
      <c r="AE1279" s="1">
        <v>162.65</v>
      </c>
      <c r="AF1279" s="1">
        <v>157.04</v>
      </c>
      <c r="AG1279" s="1">
        <v>148.66</v>
      </c>
      <c r="AP1279" s="1">
        <v>4125</v>
      </c>
      <c r="AU1279" s="1">
        <v>4006.88</v>
      </c>
      <c r="AW1279" s="1">
        <v>3456.23</v>
      </c>
      <c r="AX1279" s="1">
        <v>154.53</v>
      </c>
      <c r="BA1279" s="1">
        <v>158.1</v>
      </c>
      <c r="BB1279" s="1">
        <v>161.57</v>
      </c>
      <c r="BC1279" s="1">
        <v>157.16999999999999</v>
      </c>
      <c r="BD1279" s="1">
        <v>157.33000000000001</v>
      </c>
      <c r="BE1279" s="1">
        <v>158.94</v>
      </c>
      <c r="BF1279" s="1">
        <v>156.63</v>
      </c>
      <c r="BG1279" s="1">
        <v>163.68</v>
      </c>
      <c r="BH1279" s="1">
        <v>156.72</v>
      </c>
      <c r="BI1279" s="1">
        <v>161.04</v>
      </c>
      <c r="BJ1279" s="1">
        <v>166.99</v>
      </c>
      <c r="BL1279" s="1">
        <v>150.04</v>
      </c>
      <c r="BN1279" s="1">
        <v>149.54</v>
      </c>
    </row>
    <row r="1280" spans="1:66" x14ac:dyDescent="0.3">
      <c r="A1280" s="2"/>
      <c r="C1280" s="14" t="str">
        <f t="shared" si="20"/>
        <v>20213</v>
      </c>
      <c r="D1280" s="3">
        <v>44273</v>
      </c>
      <c r="E1280" s="21">
        <v>2424.38</v>
      </c>
      <c r="F1280" s="21">
        <v>2545.64</v>
      </c>
      <c r="G1280" s="21">
        <v>2718.44</v>
      </c>
      <c r="H1280" s="21">
        <v>2377.2199999999998</v>
      </c>
      <c r="I1280" s="21">
        <v>2638.82</v>
      </c>
      <c r="J1280" s="21">
        <v>2620.35</v>
      </c>
      <c r="K1280" s="21">
        <v>2645.89</v>
      </c>
      <c r="L1280" s="21">
        <v>2586.65</v>
      </c>
      <c r="M1280" s="21"/>
      <c r="N1280" s="21">
        <v>2222.23</v>
      </c>
      <c r="O1280" s="21">
        <v>2583.98</v>
      </c>
      <c r="P1280" s="21">
        <v>2657.15</v>
      </c>
      <c r="Q1280" s="21">
        <v>7371.88</v>
      </c>
      <c r="R1280" s="20">
        <v>154.30000000000001</v>
      </c>
      <c r="S1280" s="20">
        <v>149.53</v>
      </c>
      <c r="T1280" s="21">
        <v>157.69</v>
      </c>
      <c r="U1280" s="1">
        <v>157.12</v>
      </c>
      <c r="V1280" s="1">
        <v>155.97</v>
      </c>
      <c r="W1280" s="1">
        <v>158.15</v>
      </c>
      <c r="X1280" s="1">
        <v>161.97</v>
      </c>
      <c r="Y1280" s="1">
        <v>156.22</v>
      </c>
      <c r="Z1280" s="1">
        <v>155.78</v>
      </c>
      <c r="AA1280" s="1">
        <v>157.51</v>
      </c>
      <c r="AB1280" s="1">
        <v>162.94999999999999</v>
      </c>
      <c r="AE1280" s="1">
        <v>166.95</v>
      </c>
      <c r="AF1280" s="1">
        <v>158.26</v>
      </c>
      <c r="AG1280" s="1">
        <v>151.02000000000001</v>
      </c>
      <c r="AP1280" s="1">
        <v>4125</v>
      </c>
      <c r="AT1280" s="1">
        <v>3696.34</v>
      </c>
      <c r="AU1280" s="1">
        <v>4207.22</v>
      </c>
      <c r="AW1280" s="1">
        <v>3418.52</v>
      </c>
      <c r="AX1280" s="1">
        <v>157.22999999999999</v>
      </c>
      <c r="BA1280" s="1">
        <v>160.5</v>
      </c>
      <c r="BB1280" s="1">
        <v>163.9</v>
      </c>
      <c r="BC1280" s="1">
        <v>159.19999999999999</v>
      </c>
      <c r="BD1280" s="1">
        <v>157.44999999999999</v>
      </c>
      <c r="BE1280" s="1">
        <v>158.28</v>
      </c>
      <c r="BF1280" s="1">
        <v>156.63</v>
      </c>
      <c r="BG1280" s="1">
        <v>167.77</v>
      </c>
      <c r="BH1280" s="1">
        <v>158.97</v>
      </c>
      <c r="BI1280" s="1">
        <v>161.63999999999999</v>
      </c>
      <c r="BJ1280" s="1">
        <v>169.24</v>
      </c>
      <c r="BL1280" s="1">
        <v>152.82</v>
      </c>
      <c r="BN1280" s="1">
        <v>152.04</v>
      </c>
    </row>
    <row r="1281" spans="1:66" x14ac:dyDescent="0.3">
      <c r="A1281" s="2"/>
      <c r="C1281" s="14" t="str">
        <f t="shared" si="20"/>
        <v>20213</v>
      </c>
      <c r="D1281" s="3">
        <v>44272</v>
      </c>
      <c r="E1281" s="21">
        <v>2493.64</v>
      </c>
      <c r="F1281" s="21">
        <v>2600.1</v>
      </c>
      <c r="G1281" s="21">
        <v>2788.35</v>
      </c>
      <c r="H1281" s="21">
        <v>2365.38</v>
      </c>
      <c r="I1281" s="21">
        <v>2728.66</v>
      </c>
      <c r="J1281" s="21">
        <v>2656.67</v>
      </c>
      <c r="K1281" s="21">
        <v>2660.17</v>
      </c>
      <c r="L1281" s="21">
        <v>2494.94</v>
      </c>
      <c r="M1281" s="21"/>
      <c r="N1281" s="21">
        <v>2252.1799999999998</v>
      </c>
      <c r="O1281" s="21">
        <v>2629.74</v>
      </c>
      <c r="P1281" s="21">
        <v>2678</v>
      </c>
      <c r="Q1281" s="21">
        <v>7321.8</v>
      </c>
      <c r="R1281" s="20">
        <v>156.71</v>
      </c>
      <c r="S1281" s="20">
        <v>150.63</v>
      </c>
      <c r="T1281" s="21">
        <v>159.13999999999999</v>
      </c>
      <c r="U1281" s="1">
        <v>159.41999999999999</v>
      </c>
      <c r="V1281" s="1">
        <v>156.22</v>
      </c>
      <c r="W1281" s="1">
        <v>159.9</v>
      </c>
      <c r="X1281" s="1">
        <v>162.65</v>
      </c>
      <c r="Y1281" s="1">
        <v>158.47999999999999</v>
      </c>
      <c r="Z1281" s="1">
        <v>158.5</v>
      </c>
      <c r="AA1281" s="1">
        <v>158.6</v>
      </c>
      <c r="AB1281" s="1">
        <v>163.5</v>
      </c>
      <c r="AE1281" s="1">
        <v>167.29</v>
      </c>
      <c r="AF1281" s="1">
        <v>158.75</v>
      </c>
      <c r="AG1281" s="1">
        <v>153.71</v>
      </c>
      <c r="AP1281" s="1">
        <v>4125</v>
      </c>
      <c r="AT1281" s="1">
        <v>3696.34</v>
      </c>
      <c r="AW1281" s="1">
        <v>3418.52</v>
      </c>
      <c r="BA1281" s="1">
        <v>161.47</v>
      </c>
      <c r="BB1281" s="1">
        <v>166.59</v>
      </c>
      <c r="BC1281" s="1">
        <v>161.83000000000001</v>
      </c>
      <c r="BD1281" s="1">
        <v>159.75</v>
      </c>
      <c r="BE1281" s="1">
        <v>163.37</v>
      </c>
      <c r="BF1281" s="1">
        <v>158.81</v>
      </c>
      <c r="BG1281" s="1">
        <v>168.07</v>
      </c>
      <c r="BH1281" s="1">
        <v>158.63</v>
      </c>
      <c r="BI1281" s="1">
        <v>161.63999999999999</v>
      </c>
      <c r="BJ1281" s="1">
        <v>169.24</v>
      </c>
      <c r="BL1281" s="1">
        <v>154.62</v>
      </c>
      <c r="BN1281" s="1">
        <v>153.84</v>
      </c>
    </row>
    <row r="1282" spans="1:66" x14ac:dyDescent="0.3">
      <c r="A1282" s="2"/>
      <c r="C1282" s="14" t="str">
        <f t="shared" si="20"/>
        <v>20213</v>
      </c>
      <c r="D1282" s="3">
        <v>44271</v>
      </c>
      <c r="E1282" s="21">
        <v>2501.27</v>
      </c>
      <c r="F1282" s="21">
        <v>2600.1</v>
      </c>
      <c r="G1282" s="21">
        <v>2810.8</v>
      </c>
      <c r="H1282" s="21">
        <v>2366.46</v>
      </c>
      <c r="I1282" s="21">
        <v>2712.86</v>
      </c>
      <c r="J1282" s="21">
        <v>2653.64</v>
      </c>
      <c r="K1282" s="21">
        <v>2654.46</v>
      </c>
      <c r="L1282" s="21">
        <v>2589.9699999999998</v>
      </c>
      <c r="M1282" s="21"/>
      <c r="N1282" s="21">
        <v>2268.2199999999998</v>
      </c>
      <c r="O1282" s="21">
        <v>2617.4699999999998</v>
      </c>
      <c r="P1282" s="21">
        <v>2698</v>
      </c>
      <c r="Q1282" s="21">
        <v>7321.8</v>
      </c>
      <c r="R1282" s="20">
        <v>156.46</v>
      </c>
      <c r="S1282" s="20">
        <v>150.9</v>
      </c>
      <c r="T1282" s="21">
        <v>157.56</v>
      </c>
      <c r="U1282" s="1">
        <v>159.85</v>
      </c>
      <c r="V1282" s="1">
        <v>156.22</v>
      </c>
      <c r="W1282" s="1">
        <v>159.72999999999999</v>
      </c>
      <c r="X1282" s="1">
        <v>162.27000000000001</v>
      </c>
      <c r="Y1282" s="1">
        <v>158.75</v>
      </c>
      <c r="Z1282" s="1">
        <v>158.29</v>
      </c>
      <c r="AA1282" s="1">
        <v>158.05000000000001</v>
      </c>
      <c r="AB1282" s="1">
        <v>162.94</v>
      </c>
      <c r="AE1282" s="1">
        <v>166.56</v>
      </c>
      <c r="AF1282" s="1">
        <v>158.82</v>
      </c>
      <c r="AG1282" s="1">
        <v>154.41999999999999</v>
      </c>
      <c r="AT1282" s="1">
        <v>3696.34</v>
      </c>
      <c r="AW1282" s="1">
        <v>3418.52</v>
      </c>
      <c r="AX1282" s="1">
        <v>156.88</v>
      </c>
      <c r="BA1282" s="1">
        <v>160.66999999999999</v>
      </c>
      <c r="BB1282" s="1">
        <v>165.73</v>
      </c>
      <c r="BC1282" s="1">
        <v>161.4</v>
      </c>
      <c r="BD1282" s="1">
        <v>160.01</v>
      </c>
      <c r="BE1282" s="1">
        <v>165.79</v>
      </c>
      <c r="BF1282" s="1">
        <v>158.13</v>
      </c>
      <c r="BG1282" s="1">
        <v>167.69</v>
      </c>
      <c r="BH1282" s="1">
        <v>156.96</v>
      </c>
      <c r="BI1282" s="1">
        <v>161.74</v>
      </c>
      <c r="BJ1282" s="1">
        <v>168.49</v>
      </c>
      <c r="BL1282" s="1">
        <v>153.52000000000001</v>
      </c>
      <c r="BN1282" s="1">
        <v>153.63999999999999</v>
      </c>
    </row>
    <row r="1283" spans="1:66" x14ac:dyDescent="0.3">
      <c r="A1283" s="2"/>
      <c r="C1283" s="14" t="str">
        <f t="shared" si="20"/>
        <v>20213</v>
      </c>
      <c r="D1283" s="3">
        <v>44270</v>
      </c>
      <c r="E1283" s="21">
        <v>2427.75</v>
      </c>
      <c r="F1283" s="21">
        <v>2695.39</v>
      </c>
      <c r="G1283" s="21">
        <v>2865.72</v>
      </c>
      <c r="H1283" s="21">
        <v>2447.91</v>
      </c>
      <c r="I1283" s="21">
        <v>2742.81</v>
      </c>
      <c r="J1283" s="21">
        <v>2650.31</v>
      </c>
      <c r="K1283" s="21">
        <v>2656.97</v>
      </c>
      <c r="L1283" s="21">
        <v>2589.9699999999998</v>
      </c>
      <c r="M1283" s="21"/>
      <c r="N1283" s="21">
        <v>2232.33</v>
      </c>
      <c r="O1283" s="21">
        <v>2583.14</v>
      </c>
      <c r="P1283" s="21">
        <v>2698</v>
      </c>
      <c r="Q1283" s="21">
        <v>7395.73</v>
      </c>
      <c r="R1283" s="20">
        <v>155.96</v>
      </c>
      <c r="S1283" s="20">
        <v>152.13</v>
      </c>
      <c r="T1283" s="21">
        <v>157.6</v>
      </c>
      <c r="U1283" s="1">
        <v>161.18</v>
      </c>
      <c r="V1283" s="1">
        <v>156.72</v>
      </c>
      <c r="W1283" s="1">
        <v>159.09</v>
      </c>
      <c r="X1283" s="1">
        <v>161.38</v>
      </c>
      <c r="Y1283" s="1">
        <v>157.27000000000001</v>
      </c>
      <c r="Z1283" s="1">
        <v>158.25</v>
      </c>
      <c r="AA1283" s="1">
        <v>159.28</v>
      </c>
      <c r="AB1283" s="1">
        <v>162.44</v>
      </c>
      <c r="AE1283" s="1">
        <v>166.43</v>
      </c>
      <c r="AF1283" s="1">
        <v>158.25</v>
      </c>
      <c r="AG1283" s="1">
        <v>154.76</v>
      </c>
      <c r="AT1283" s="1">
        <v>3696.34</v>
      </c>
      <c r="AW1283" s="1">
        <v>3418.52</v>
      </c>
      <c r="AX1283" s="1">
        <v>158.22</v>
      </c>
      <c r="BA1283" s="1">
        <v>161.66</v>
      </c>
      <c r="BB1283" s="1">
        <v>165.04</v>
      </c>
      <c r="BC1283" s="1">
        <v>160.59</v>
      </c>
      <c r="BD1283" s="1">
        <v>160.46</v>
      </c>
      <c r="BE1283" s="1">
        <v>167.21</v>
      </c>
      <c r="BF1283" s="1">
        <v>158.38</v>
      </c>
      <c r="BG1283" s="1">
        <v>167.89</v>
      </c>
      <c r="BH1283" s="1">
        <v>154.63</v>
      </c>
      <c r="BI1283" s="1">
        <v>160.63999999999999</v>
      </c>
      <c r="BJ1283" s="1">
        <v>169.24</v>
      </c>
      <c r="BL1283" s="1">
        <v>153.97</v>
      </c>
      <c r="BN1283" s="1">
        <v>153.99</v>
      </c>
    </row>
    <row r="1284" spans="1:66" x14ac:dyDescent="0.3">
      <c r="A1284" s="2"/>
      <c r="C1284" s="14" t="str">
        <f t="shared" si="20"/>
        <v>20213</v>
      </c>
      <c r="D1284" s="3">
        <v>44267</v>
      </c>
      <c r="E1284" s="21">
        <v>2397.86</v>
      </c>
      <c r="F1284" s="21">
        <v>2722.01</v>
      </c>
      <c r="G1284" s="21">
        <v>2878.21</v>
      </c>
      <c r="H1284" s="21">
        <v>2331.0700000000002</v>
      </c>
      <c r="I1284" s="21">
        <v>2717.85</v>
      </c>
      <c r="J1284" s="21">
        <v>2652.26</v>
      </c>
      <c r="K1284" s="21">
        <v>2632.69</v>
      </c>
      <c r="L1284" s="21">
        <v>2759.17</v>
      </c>
      <c r="M1284" s="21"/>
      <c r="N1284" s="21">
        <v>2248.85</v>
      </c>
      <c r="O1284" s="21">
        <v>2593.59</v>
      </c>
      <c r="P1284" s="21">
        <v>2712.67</v>
      </c>
      <c r="Q1284" s="21">
        <v>7026.82</v>
      </c>
      <c r="R1284" s="20">
        <v>155.21</v>
      </c>
      <c r="S1284" s="20">
        <v>152.22999999999999</v>
      </c>
      <c r="T1284" s="21">
        <v>157.97999999999999</v>
      </c>
      <c r="V1284" s="1">
        <v>159.47</v>
      </c>
      <c r="W1284" s="1">
        <v>156.94</v>
      </c>
      <c r="X1284" s="1">
        <v>163.55000000000001</v>
      </c>
      <c r="Y1284" s="1">
        <v>157.13999999999999</v>
      </c>
      <c r="Z1284" s="1">
        <v>157</v>
      </c>
      <c r="AA1284" s="1">
        <v>157.53</v>
      </c>
      <c r="AB1284" s="1">
        <v>163.11000000000001</v>
      </c>
      <c r="AE1284" s="1">
        <v>166.24</v>
      </c>
      <c r="AF1284" s="1">
        <v>161.35</v>
      </c>
      <c r="AG1284" s="1">
        <v>154.51</v>
      </c>
      <c r="AP1284" s="1">
        <v>4030</v>
      </c>
      <c r="AT1284" s="1">
        <v>3696.34</v>
      </c>
      <c r="AW1284" s="1">
        <v>3380.8</v>
      </c>
      <c r="BA1284" s="1">
        <v>162.13</v>
      </c>
      <c r="BB1284" s="1">
        <v>163.31</v>
      </c>
      <c r="BC1284" s="1">
        <v>160.33000000000001</v>
      </c>
      <c r="BD1284" s="1">
        <v>159.83000000000001</v>
      </c>
      <c r="BE1284" s="1">
        <v>167.79</v>
      </c>
      <c r="BF1284" s="1">
        <v>157.87</v>
      </c>
      <c r="BG1284" s="1">
        <v>167.3</v>
      </c>
      <c r="BH1284" s="1">
        <v>157.97999999999999</v>
      </c>
      <c r="BI1284" s="1">
        <v>160.44</v>
      </c>
      <c r="BJ1284" s="1">
        <v>169.24</v>
      </c>
      <c r="BL1284" s="1">
        <v>154.04</v>
      </c>
      <c r="BN1284" s="1">
        <v>152.91999999999999</v>
      </c>
    </row>
    <row r="1285" spans="1:66" x14ac:dyDescent="0.3">
      <c r="A1285" s="2"/>
      <c r="C1285" s="14" t="str">
        <f t="shared" si="20"/>
        <v>20213</v>
      </c>
      <c r="D1285" s="3">
        <v>44266</v>
      </c>
      <c r="E1285" s="21">
        <v>2480.2800000000002</v>
      </c>
      <c r="F1285" s="21">
        <v>2763.6</v>
      </c>
      <c r="G1285" s="21">
        <v>2920.64</v>
      </c>
      <c r="H1285" s="21">
        <v>2330.2199999999998</v>
      </c>
      <c r="I1285" s="21">
        <v>2722.84</v>
      </c>
      <c r="J1285" s="21">
        <v>2653.33</v>
      </c>
      <c r="K1285" s="21">
        <v>2671.96</v>
      </c>
      <c r="L1285" s="21">
        <v>2653.24</v>
      </c>
      <c r="M1285" s="21"/>
      <c r="N1285" s="21">
        <v>2284.2800000000002</v>
      </c>
      <c r="O1285" s="21">
        <v>2579.48</v>
      </c>
      <c r="P1285" s="21">
        <v>2748.17</v>
      </c>
      <c r="Q1285" s="21">
        <v>6993.64</v>
      </c>
      <c r="R1285" s="20">
        <v>156.96</v>
      </c>
      <c r="S1285" s="20">
        <v>152.82</v>
      </c>
      <c r="T1285" s="21">
        <v>159.97999999999999</v>
      </c>
      <c r="U1285" s="1">
        <v>161.35</v>
      </c>
      <c r="V1285" s="1">
        <v>160.37</v>
      </c>
      <c r="W1285" s="1">
        <v>161.38999999999999</v>
      </c>
      <c r="X1285" s="1">
        <v>165.47</v>
      </c>
      <c r="Y1285" s="1">
        <v>159.15</v>
      </c>
      <c r="Z1285" s="1">
        <v>160.62</v>
      </c>
      <c r="AA1285" s="1">
        <v>159.76</v>
      </c>
      <c r="AB1285" s="1">
        <v>165.09</v>
      </c>
      <c r="AE1285" s="1">
        <v>171.32</v>
      </c>
      <c r="AF1285" s="1">
        <v>163.59</v>
      </c>
      <c r="AG1285" s="1">
        <v>155.53</v>
      </c>
      <c r="AP1285" s="1">
        <v>4030</v>
      </c>
      <c r="AX1285" s="1">
        <v>160.84</v>
      </c>
      <c r="BA1285" s="1">
        <v>163.75</v>
      </c>
      <c r="BB1285" s="1">
        <v>164.76</v>
      </c>
      <c r="BC1285" s="1">
        <v>163.94</v>
      </c>
      <c r="BD1285" s="1">
        <v>163.32</v>
      </c>
      <c r="BE1285" s="1">
        <v>167.17</v>
      </c>
      <c r="BF1285" s="1">
        <v>158.96</v>
      </c>
      <c r="BG1285" s="1">
        <v>175.43</v>
      </c>
      <c r="BH1285" s="1">
        <v>160.59</v>
      </c>
      <c r="BI1285" s="1">
        <v>164.04</v>
      </c>
      <c r="BJ1285" s="1">
        <v>178.22</v>
      </c>
      <c r="BL1285" s="1">
        <v>155.29</v>
      </c>
      <c r="BN1285" s="1">
        <v>153.66999999999999</v>
      </c>
    </row>
    <row r="1286" spans="1:66" x14ac:dyDescent="0.3">
      <c r="A1286" s="2"/>
      <c r="C1286" s="14" t="str">
        <f t="shared" ref="C1286:C1349" si="21">YEAR(D1286)&amp;MONTH(D1286)</f>
        <v>20213</v>
      </c>
      <c r="D1286" s="3">
        <v>44265</v>
      </c>
      <c r="E1286" s="21">
        <v>2637.25</v>
      </c>
      <c r="F1286" s="21">
        <v>2776.08</v>
      </c>
      <c r="G1286" s="21">
        <v>2935.62</v>
      </c>
      <c r="H1286" s="21">
        <v>2336.06</v>
      </c>
      <c r="I1286" s="21">
        <v>2770.26</v>
      </c>
      <c r="J1286" s="21">
        <v>2669.07</v>
      </c>
      <c r="K1286" s="21">
        <v>2719.82</v>
      </c>
      <c r="L1286" s="21">
        <v>2653.24</v>
      </c>
      <c r="M1286" s="21"/>
      <c r="N1286" s="21">
        <v>2312.7399999999998</v>
      </c>
      <c r="O1286" s="21">
        <v>2659.97</v>
      </c>
      <c r="P1286" s="21">
        <v>2737.96</v>
      </c>
      <c r="Q1286" s="21">
        <v>7043.55</v>
      </c>
      <c r="R1286" s="20">
        <v>159.94999999999999</v>
      </c>
      <c r="S1286" s="20">
        <v>158.97999999999999</v>
      </c>
      <c r="T1286" s="21">
        <v>161.04</v>
      </c>
      <c r="U1286" s="1">
        <v>164.6</v>
      </c>
      <c r="V1286" s="1">
        <v>160.77000000000001</v>
      </c>
      <c r="W1286" s="1">
        <v>164.23</v>
      </c>
      <c r="X1286" s="1">
        <v>167.61</v>
      </c>
      <c r="Y1286" s="1">
        <v>161.69999999999999</v>
      </c>
      <c r="Z1286" s="1">
        <v>162.75</v>
      </c>
      <c r="AA1286" s="1">
        <v>163.28</v>
      </c>
      <c r="AB1286" s="1">
        <v>167.06</v>
      </c>
      <c r="AE1286" s="1">
        <v>174.32</v>
      </c>
      <c r="AF1286" s="1">
        <v>167.04</v>
      </c>
      <c r="AG1286" s="1">
        <v>157.58000000000001</v>
      </c>
      <c r="AP1286" s="1">
        <v>4030</v>
      </c>
      <c r="AX1286" s="1">
        <v>161.09</v>
      </c>
      <c r="BA1286" s="1">
        <v>166.17</v>
      </c>
      <c r="BB1286" s="1">
        <v>169.62</v>
      </c>
      <c r="BC1286" s="1">
        <v>166.51</v>
      </c>
      <c r="BD1286" s="1">
        <v>166.5</v>
      </c>
      <c r="BE1286" s="1">
        <v>169.39</v>
      </c>
      <c r="BF1286" s="1">
        <v>161.44999999999999</v>
      </c>
      <c r="BG1286" s="1">
        <v>174.43</v>
      </c>
      <c r="BH1286" s="1">
        <v>162.85</v>
      </c>
      <c r="BI1286" s="1">
        <v>163.84</v>
      </c>
      <c r="BJ1286" s="1">
        <v>175.54</v>
      </c>
      <c r="BL1286" s="1">
        <v>157.72</v>
      </c>
      <c r="BN1286" s="1">
        <v>155.16999999999999</v>
      </c>
    </row>
    <row r="1287" spans="1:66" x14ac:dyDescent="0.3">
      <c r="A1287" s="2"/>
      <c r="C1287" s="14" t="str">
        <f t="shared" si="21"/>
        <v>20213</v>
      </c>
      <c r="D1287" s="3">
        <v>44264</v>
      </c>
      <c r="E1287" s="21">
        <v>2612.71</v>
      </c>
      <c r="F1287" s="21">
        <v>2767.99</v>
      </c>
      <c r="G1287" s="21">
        <v>2955.58</v>
      </c>
      <c r="H1287" s="21">
        <v>2357.6799999999998</v>
      </c>
      <c r="I1287" s="21">
        <v>2762.77</v>
      </c>
      <c r="J1287" s="21">
        <v>2669.07</v>
      </c>
      <c r="K1287" s="21">
        <v>2735.8</v>
      </c>
      <c r="L1287" s="21">
        <v>2686.54</v>
      </c>
      <c r="M1287" s="21"/>
      <c r="N1287" s="21">
        <v>2380.33</v>
      </c>
      <c r="O1287" s="21">
        <v>2684.73</v>
      </c>
      <c r="P1287" s="21">
        <v>2769.94</v>
      </c>
      <c r="Q1287" s="21">
        <v>7019.06</v>
      </c>
      <c r="R1287" s="20">
        <v>159.94999999999999</v>
      </c>
      <c r="S1287" s="20">
        <v>161.47999999999999</v>
      </c>
      <c r="T1287" s="21">
        <v>162.13999999999999</v>
      </c>
      <c r="U1287" s="1">
        <v>167.87</v>
      </c>
      <c r="V1287" s="1">
        <v>160.97</v>
      </c>
      <c r="W1287" s="1">
        <v>164.52</v>
      </c>
      <c r="X1287" s="1">
        <v>166.8</v>
      </c>
      <c r="Y1287" s="1">
        <v>162.82</v>
      </c>
      <c r="Z1287" s="1">
        <v>163</v>
      </c>
      <c r="AA1287" s="1">
        <v>163.54</v>
      </c>
      <c r="AB1287" s="1">
        <v>165.7</v>
      </c>
      <c r="AE1287" s="1">
        <v>174.69</v>
      </c>
      <c r="AF1287" s="1">
        <v>168.35</v>
      </c>
      <c r="AG1287" s="1">
        <v>160.18</v>
      </c>
      <c r="AP1287" s="1">
        <v>4030</v>
      </c>
      <c r="AX1287" s="1">
        <v>161.57</v>
      </c>
      <c r="AY1287" s="1">
        <v>4102.04</v>
      </c>
      <c r="BA1287" s="1">
        <v>168</v>
      </c>
      <c r="BB1287" s="1">
        <v>173.23</v>
      </c>
      <c r="BC1287" s="1">
        <v>169.21</v>
      </c>
      <c r="BD1287" s="1">
        <v>167.22</v>
      </c>
      <c r="BE1287" s="1">
        <v>169.83</v>
      </c>
      <c r="BF1287" s="1">
        <v>164.65</v>
      </c>
      <c r="BG1287" s="1">
        <v>175.23</v>
      </c>
      <c r="BH1287" s="1">
        <v>165.51</v>
      </c>
      <c r="BI1287" s="1">
        <v>162.24</v>
      </c>
      <c r="BJ1287" s="1">
        <v>174.94</v>
      </c>
      <c r="BL1287" s="1">
        <v>159.22</v>
      </c>
      <c r="BN1287" s="1">
        <v>157.57</v>
      </c>
    </row>
    <row r="1288" spans="1:66" x14ac:dyDescent="0.3">
      <c r="A1288" s="2"/>
      <c r="C1288" s="14" t="str">
        <f t="shared" si="21"/>
        <v>20213</v>
      </c>
      <c r="D1288" s="3">
        <v>44263</v>
      </c>
      <c r="E1288" s="21">
        <v>2597.62</v>
      </c>
      <c r="F1288" s="21">
        <v>2808.83</v>
      </c>
      <c r="G1288" s="21">
        <v>2955.58</v>
      </c>
      <c r="H1288" s="21">
        <v>2482.5300000000002</v>
      </c>
      <c r="I1288" s="21">
        <v>2775.25</v>
      </c>
      <c r="J1288" s="21">
        <v>2675.32</v>
      </c>
      <c r="K1288" s="21">
        <v>2735.8</v>
      </c>
      <c r="L1288" s="21">
        <v>2686.54</v>
      </c>
      <c r="M1288" s="21"/>
      <c r="N1288" s="21">
        <v>2360.64</v>
      </c>
      <c r="O1288" s="21">
        <v>2675.97</v>
      </c>
      <c r="P1288" s="21">
        <v>2769.94</v>
      </c>
      <c r="Q1288" s="21">
        <v>6675.3</v>
      </c>
      <c r="R1288" s="20">
        <v>158.69999999999999</v>
      </c>
      <c r="S1288" s="20">
        <v>158.15</v>
      </c>
      <c r="T1288" s="21">
        <v>160.74</v>
      </c>
      <c r="U1288" s="1">
        <v>166.68</v>
      </c>
      <c r="V1288" s="1">
        <v>160.37</v>
      </c>
      <c r="W1288" s="1">
        <v>161.94</v>
      </c>
      <c r="X1288" s="1">
        <v>163.61000000000001</v>
      </c>
      <c r="Y1288" s="1">
        <v>160.5</v>
      </c>
      <c r="Z1288" s="1">
        <v>160.62</v>
      </c>
      <c r="AA1288" s="1">
        <v>161.54</v>
      </c>
      <c r="AB1288" s="1">
        <v>163.5</v>
      </c>
      <c r="AE1288" s="1">
        <v>172.6</v>
      </c>
      <c r="AF1288" s="1">
        <v>165.13</v>
      </c>
      <c r="AG1288" s="1">
        <v>158.65</v>
      </c>
      <c r="AP1288" s="1">
        <v>4030</v>
      </c>
      <c r="AX1288" s="1">
        <v>162.82</v>
      </c>
      <c r="AY1288" s="1">
        <v>4102.04</v>
      </c>
      <c r="BA1288" s="1">
        <v>165.16</v>
      </c>
      <c r="BB1288" s="1">
        <v>170.5</v>
      </c>
      <c r="BC1288" s="1">
        <v>166.5</v>
      </c>
      <c r="BD1288" s="1">
        <v>165.81</v>
      </c>
      <c r="BE1288" s="1">
        <v>164.7</v>
      </c>
      <c r="BF1288" s="1">
        <v>160.88999999999999</v>
      </c>
      <c r="BG1288" s="1">
        <v>173.02</v>
      </c>
      <c r="BH1288" s="1">
        <v>165.51</v>
      </c>
      <c r="BI1288" s="1">
        <v>162.04</v>
      </c>
      <c r="BJ1288" s="1">
        <v>174.94</v>
      </c>
      <c r="BL1288" s="1">
        <v>156.29</v>
      </c>
      <c r="BN1288" s="1">
        <v>156.22999999999999</v>
      </c>
    </row>
    <row r="1289" spans="1:66" x14ac:dyDescent="0.3">
      <c r="A1289" s="2"/>
      <c r="C1289" s="14" t="str">
        <f t="shared" si="21"/>
        <v>20213</v>
      </c>
      <c r="D1289" s="3">
        <v>44260</v>
      </c>
      <c r="E1289" s="21">
        <v>2599.2800000000002</v>
      </c>
      <c r="F1289" s="21">
        <v>2808.83</v>
      </c>
      <c r="G1289" s="21">
        <v>3030.49</v>
      </c>
      <c r="H1289" s="21">
        <v>2499.41</v>
      </c>
      <c r="I1289" s="21">
        <v>2775.25</v>
      </c>
      <c r="J1289" s="21">
        <v>2731.98</v>
      </c>
      <c r="K1289" s="21">
        <v>2711.82</v>
      </c>
      <c r="L1289" s="21">
        <v>2673.22</v>
      </c>
      <c r="M1289" s="21"/>
      <c r="N1289" s="21">
        <v>2355.6999999999998</v>
      </c>
      <c r="O1289" s="21">
        <v>2660.34</v>
      </c>
      <c r="P1289" s="21">
        <v>2745.96</v>
      </c>
      <c r="Q1289" s="21">
        <v>6662.8</v>
      </c>
      <c r="R1289" s="20">
        <v>157.96</v>
      </c>
      <c r="S1289" s="20">
        <v>155.59</v>
      </c>
      <c r="T1289" s="21">
        <v>158.72</v>
      </c>
      <c r="U1289" s="1">
        <v>164.68</v>
      </c>
      <c r="V1289" s="1">
        <v>158.47</v>
      </c>
      <c r="W1289" s="1">
        <v>159.94</v>
      </c>
      <c r="X1289" s="1">
        <v>161.79</v>
      </c>
      <c r="Y1289" s="1">
        <v>157.38999999999999</v>
      </c>
      <c r="Z1289" s="1">
        <v>157.62</v>
      </c>
      <c r="AA1289" s="1">
        <v>159.77000000000001</v>
      </c>
      <c r="AB1289" s="1">
        <v>162.38999999999999</v>
      </c>
      <c r="AE1289" s="1">
        <v>169.97</v>
      </c>
      <c r="AF1289" s="1">
        <v>161.09</v>
      </c>
      <c r="AG1289" s="1">
        <v>157.31</v>
      </c>
      <c r="AX1289" s="1">
        <v>159.15</v>
      </c>
      <c r="AY1289" s="1">
        <v>4016.89</v>
      </c>
      <c r="BA1289" s="1">
        <v>164.59</v>
      </c>
      <c r="BB1289" s="1">
        <v>167.36</v>
      </c>
      <c r="BC1289" s="1">
        <v>163.98</v>
      </c>
      <c r="BD1289" s="1">
        <v>162.81</v>
      </c>
      <c r="BE1289" s="1">
        <v>164.7</v>
      </c>
      <c r="BF1289" s="1">
        <v>159.75</v>
      </c>
      <c r="BG1289" s="1">
        <v>170.45</v>
      </c>
      <c r="BH1289" s="1">
        <v>159.29</v>
      </c>
      <c r="BI1289" s="1">
        <v>160.84</v>
      </c>
      <c r="BJ1289" s="1">
        <v>173.14</v>
      </c>
      <c r="BL1289" s="1">
        <v>153.79</v>
      </c>
      <c r="BN1289" s="1">
        <v>154.22999999999999</v>
      </c>
    </row>
    <row r="1290" spans="1:66" x14ac:dyDescent="0.3">
      <c r="A1290" s="2"/>
      <c r="C1290" s="14" t="str">
        <f t="shared" si="21"/>
        <v>20213</v>
      </c>
      <c r="D1290" s="3">
        <v>44259</v>
      </c>
      <c r="E1290" s="21">
        <v>2607.14</v>
      </c>
      <c r="F1290" s="21">
        <v>2808.83</v>
      </c>
      <c r="G1290" s="21">
        <v>3018</v>
      </c>
      <c r="H1290" s="21">
        <v>2497.5100000000002</v>
      </c>
      <c r="I1290" s="21">
        <v>2755.29</v>
      </c>
      <c r="J1290" s="21">
        <v>2760.48</v>
      </c>
      <c r="K1290" s="21">
        <v>2741.8</v>
      </c>
      <c r="L1290" s="21">
        <v>2693.2</v>
      </c>
      <c r="M1290" s="21"/>
      <c r="N1290" s="21">
        <v>2390.7399999999998</v>
      </c>
      <c r="O1290" s="21">
        <v>2752.22</v>
      </c>
      <c r="P1290" s="21">
        <v>2767.95</v>
      </c>
      <c r="Q1290" s="21">
        <v>6497.46</v>
      </c>
      <c r="R1290" s="20">
        <v>155.63999999999999</v>
      </c>
      <c r="S1290" s="20">
        <v>153.35</v>
      </c>
      <c r="T1290" s="21">
        <v>157.97</v>
      </c>
      <c r="V1290" s="1">
        <v>157.96</v>
      </c>
      <c r="W1290" s="1">
        <v>159.28</v>
      </c>
      <c r="X1290" s="1">
        <v>161.79</v>
      </c>
      <c r="Y1290" s="1">
        <v>156.99</v>
      </c>
      <c r="Z1290" s="1">
        <v>157</v>
      </c>
      <c r="AA1290" s="1">
        <v>158.22</v>
      </c>
      <c r="AB1290" s="1">
        <v>162.38999999999999</v>
      </c>
      <c r="AE1290" s="1">
        <v>168.8</v>
      </c>
      <c r="AF1290" s="1">
        <v>162.56</v>
      </c>
      <c r="AG1290" s="1">
        <v>153.96</v>
      </c>
      <c r="AX1290" s="1">
        <v>159.15</v>
      </c>
      <c r="AY1290" s="1">
        <v>4016.89</v>
      </c>
      <c r="BA1290" s="1">
        <v>162.33000000000001</v>
      </c>
      <c r="BB1290" s="1">
        <v>166.13</v>
      </c>
      <c r="BC1290" s="1">
        <v>161.22999999999999</v>
      </c>
      <c r="BD1290" s="1">
        <v>162.28</v>
      </c>
      <c r="BE1290" s="1">
        <v>160.44999999999999</v>
      </c>
      <c r="BF1290" s="1">
        <v>159.91</v>
      </c>
      <c r="BG1290" s="1">
        <v>172.32</v>
      </c>
      <c r="BH1290" s="1">
        <v>160.57</v>
      </c>
      <c r="BI1290" s="1">
        <v>160.84</v>
      </c>
      <c r="BJ1290" s="1">
        <v>173.14</v>
      </c>
      <c r="BL1290" s="1">
        <v>153.29</v>
      </c>
      <c r="BN1290" s="1">
        <v>153.66999999999999</v>
      </c>
    </row>
    <row r="1291" spans="1:66" x14ac:dyDescent="0.3">
      <c r="A1291" s="2"/>
      <c r="C1291" s="14" t="str">
        <f t="shared" si="21"/>
        <v>20213</v>
      </c>
      <c r="D1291" s="3">
        <v>44258</v>
      </c>
      <c r="E1291" s="21">
        <v>2728.95</v>
      </c>
      <c r="F1291" s="21">
        <v>2880.07</v>
      </c>
      <c r="G1291" s="21">
        <v>3042.97</v>
      </c>
      <c r="H1291" s="21">
        <v>2621.38</v>
      </c>
      <c r="I1291" s="21">
        <v>2755.29</v>
      </c>
      <c r="J1291" s="21">
        <v>2788.48</v>
      </c>
      <c r="K1291" s="21">
        <v>2741.8</v>
      </c>
      <c r="L1291" s="21">
        <v>2693.2</v>
      </c>
      <c r="M1291" s="21"/>
      <c r="N1291" s="21">
        <v>2432.4299999999998</v>
      </c>
      <c r="O1291" s="21">
        <v>2792.22</v>
      </c>
      <c r="P1291" s="21">
        <v>2767.95</v>
      </c>
      <c r="Q1291" s="21">
        <v>6486.19</v>
      </c>
      <c r="R1291" s="20">
        <v>155.30000000000001</v>
      </c>
      <c r="S1291" s="20">
        <v>153.80000000000001</v>
      </c>
      <c r="T1291" s="21">
        <v>157.71</v>
      </c>
      <c r="V1291" s="1">
        <v>157.22</v>
      </c>
      <c r="W1291" s="1">
        <v>159.28</v>
      </c>
      <c r="X1291" s="1">
        <v>161.78</v>
      </c>
      <c r="Y1291" s="1">
        <v>157.04</v>
      </c>
      <c r="Z1291" s="1">
        <v>157.5</v>
      </c>
      <c r="AA1291" s="1">
        <v>158.22</v>
      </c>
      <c r="AB1291" s="1">
        <v>162.28</v>
      </c>
      <c r="AE1291" s="1">
        <v>170.67</v>
      </c>
      <c r="AF1291" s="1">
        <v>163.16</v>
      </c>
      <c r="AG1291" s="1">
        <v>156.6</v>
      </c>
      <c r="AO1291" s="1">
        <v>7</v>
      </c>
      <c r="AT1291" s="1">
        <v>3863.59</v>
      </c>
      <c r="AX1291" s="1">
        <v>158.47999999999999</v>
      </c>
      <c r="AY1291" s="1">
        <v>4016.89</v>
      </c>
      <c r="BA1291" s="1">
        <v>163.41999999999999</v>
      </c>
      <c r="BB1291" s="1">
        <v>166.5</v>
      </c>
      <c r="BC1291" s="1">
        <v>161.52000000000001</v>
      </c>
      <c r="BD1291" s="1">
        <v>163.19999999999999</v>
      </c>
      <c r="BE1291" s="1">
        <v>161.28</v>
      </c>
      <c r="BF1291" s="1">
        <v>159.9</v>
      </c>
      <c r="BG1291" s="1">
        <v>172.31</v>
      </c>
      <c r="BH1291" s="1">
        <v>160.57</v>
      </c>
      <c r="BI1291" s="1">
        <v>160.63999999999999</v>
      </c>
      <c r="BJ1291" s="1">
        <v>168.95</v>
      </c>
      <c r="BL1291" s="1">
        <v>153.54</v>
      </c>
      <c r="BN1291" s="1">
        <v>153.66999999999999</v>
      </c>
    </row>
    <row r="1292" spans="1:66" x14ac:dyDescent="0.3">
      <c r="A1292" s="2"/>
      <c r="C1292" s="14" t="str">
        <f t="shared" si="21"/>
        <v>20213</v>
      </c>
      <c r="D1292" s="3">
        <v>44257</v>
      </c>
      <c r="E1292" s="21">
        <v>2811.95</v>
      </c>
      <c r="F1292" s="21">
        <v>2885.06</v>
      </c>
      <c r="G1292" s="21">
        <v>3042.96</v>
      </c>
      <c r="H1292" s="21">
        <v>2639.93</v>
      </c>
      <c r="I1292" s="21">
        <v>2800.21</v>
      </c>
      <c r="J1292" s="21">
        <v>2788.2</v>
      </c>
      <c r="K1292" s="21">
        <v>2734.87</v>
      </c>
      <c r="L1292" s="21">
        <v>2753.14</v>
      </c>
      <c r="M1292" s="21"/>
      <c r="N1292" s="21">
        <v>2460.17</v>
      </c>
      <c r="O1292" s="21">
        <v>2761.31</v>
      </c>
      <c r="P1292" s="21">
        <v>2754.96</v>
      </c>
      <c r="Q1292" s="21">
        <v>6387.27</v>
      </c>
      <c r="R1292" s="20">
        <v>152.72999999999999</v>
      </c>
      <c r="S1292" s="20">
        <v>153.77000000000001</v>
      </c>
      <c r="T1292" s="21">
        <v>156.46</v>
      </c>
      <c r="V1292" s="1">
        <v>154.97</v>
      </c>
      <c r="W1292" s="1">
        <v>158.38999999999999</v>
      </c>
      <c r="X1292" s="1">
        <v>159.22</v>
      </c>
      <c r="Y1292" s="1">
        <v>156.16999999999999</v>
      </c>
      <c r="Z1292" s="1">
        <v>156</v>
      </c>
      <c r="AA1292" s="1">
        <v>154.69999999999999</v>
      </c>
      <c r="AB1292" s="1">
        <v>159.44</v>
      </c>
      <c r="AE1292" s="1">
        <v>168.39</v>
      </c>
      <c r="AF1292" s="1">
        <v>158.37</v>
      </c>
      <c r="AG1292" s="1">
        <v>152.83000000000001</v>
      </c>
      <c r="AO1292" s="1">
        <v>7</v>
      </c>
      <c r="AT1292" s="1">
        <v>3863.59</v>
      </c>
      <c r="AU1292" s="1">
        <v>3911.71</v>
      </c>
      <c r="AX1292" s="1">
        <v>156.15</v>
      </c>
      <c r="AY1292" s="1">
        <v>3846.6</v>
      </c>
      <c r="BA1292" s="1">
        <v>162.5</v>
      </c>
      <c r="BB1292" s="1">
        <v>164.67</v>
      </c>
      <c r="BC1292" s="1">
        <v>161.91999999999999</v>
      </c>
      <c r="BD1292" s="1">
        <v>159.41</v>
      </c>
      <c r="BE1292" s="1">
        <v>161.28</v>
      </c>
      <c r="BF1292" s="1">
        <v>159.19999999999999</v>
      </c>
      <c r="BG1292" s="1">
        <v>169.51</v>
      </c>
      <c r="BH1292" s="1">
        <v>158.62</v>
      </c>
      <c r="BI1292" s="1">
        <v>159.84</v>
      </c>
      <c r="BJ1292" s="1">
        <v>167.35</v>
      </c>
      <c r="BL1292" s="1">
        <v>153.09</v>
      </c>
      <c r="BN1292" s="1">
        <v>153</v>
      </c>
    </row>
    <row r="1293" spans="1:66" x14ac:dyDescent="0.3">
      <c r="A1293" s="2"/>
      <c r="C1293" s="14" t="str">
        <f t="shared" si="21"/>
        <v>20213</v>
      </c>
      <c r="D1293" s="3">
        <v>44256</v>
      </c>
      <c r="E1293" s="21">
        <v>2781.03</v>
      </c>
      <c r="F1293" s="21">
        <v>2916.55</v>
      </c>
      <c r="G1293" s="21">
        <v>2991.42</v>
      </c>
      <c r="H1293" s="21">
        <v>2569.13</v>
      </c>
      <c r="I1293" s="21">
        <v>2832.65</v>
      </c>
      <c r="J1293" s="21">
        <v>2833.35</v>
      </c>
      <c r="K1293" s="21">
        <v>2735.81</v>
      </c>
      <c r="L1293" s="21">
        <v>2753.14</v>
      </c>
      <c r="M1293" s="21"/>
      <c r="N1293" s="21">
        <v>2502.23</v>
      </c>
      <c r="O1293" s="21">
        <v>2851.56</v>
      </c>
      <c r="P1293" s="21">
        <v>2754.96</v>
      </c>
      <c r="Q1293" s="21">
        <v>6123.33</v>
      </c>
      <c r="R1293" s="20">
        <v>152.30000000000001</v>
      </c>
      <c r="S1293" s="20">
        <v>151.47</v>
      </c>
      <c r="T1293" s="21">
        <v>155.97999999999999</v>
      </c>
      <c r="V1293" s="1">
        <v>153.72</v>
      </c>
      <c r="W1293" s="1">
        <v>157.38</v>
      </c>
      <c r="X1293" s="1">
        <v>158.57</v>
      </c>
      <c r="Y1293" s="1">
        <v>156.41999999999999</v>
      </c>
      <c r="Z1293" s="1">
        <v>156.29</v>
      </c>
      <c r="AA1293" s="1">
        <v>153.82</v>
      </c>
      <c r="AB1293" s="1">
        <v>157.69</v>
      </c>
      <c r="AE1293" s="1">
        <v>164.47</v>
      </c>
      <c r="AF1293" s="1">
        <v>157.34</v>
      </c>
      <c r="AG1293" s="1">
        <v>151.99</v>
      </c>
      <c r="AO1293" s="1">
        <v>7</v>
      </c>
      <c r="AT1293" s="1">
        <v>3863.59</v>
      </c>
      <c r="AU1293" s="1">
        <v>3911.71</v>
      </c>
      <c r="AX1293" s="1">
        <v>153.47999999999999</v>
      </c>
      <c r="AY1293" s="1">
        <v>3846.6</v>
      </c>
      <c r="BA1293" s="1">
        <v>160.24</v>
      </c>
      <c r="BB1293" s="1">
        <v>163.11000000000001</v>
      </c>
      <c r="BC1293" s="1">
        <v>160.19999999999999</v>
      </c>
      <c r="BD1293" s="1">
        <v>158.13</v>
      </c>
      <c r="BE1293" s="1">
        <v>159.61000000000001</v>
      </c>
      <c r="BF1293" s="1">
        <v>158.11000000000001</v>
      </c>
      <c r="BG1293" s="1">
        <v>165.98</v>
      </c>
      <c r="BH1293" s="1">
        <v>156.62</v>
      </c>
      <c r="BI1293" s="1">
        <v>159.44</v>
      </c>
      <c r="BJ1293" s="1">
        <v>167.15</v>
      </c>
      <c r="BL1293" s="1">
        <v>152.29</v>
      </c>
      <c r="BN1293" s="1">
        <v>152</v>
      </c>
    </row>
    <row r="1294" spans="1:66" x14ac:dyDescent="0.3">
      <c r="A1294" s="2"/>
      <c r="C1294" s="14" t="str">
        <f t="shared" si="21"/>
        <v>20212</v>
      </c>
      <c r="D1294" s="3">
        <v>44253</v>
      </c>
      <c r="E1294" s="21">
        <v>2898.98</v>
      </c>
      <c r="F1294" s="21">
        <v>2928.68</v>
      </c>
      <c r="G1294" s="21">
        <v>3037.94</v>
      </c>
      <c r="H1294" s="21">
        <v>2565.63</v>
      </c>
      <c r="I1294" s="21">
        <v>2848.22</v>
      </c>
      <c r="J1294" s="21">
        <v>2789.22</v>
      </c>
      <c r="K1294" s="21">
        <v>2734.08</v>
      </c>
      <c r="L1294" s="21">
        <v>2627.38</v>
      </c>
      <c r="M1294" s="21">
        <v>2573.5500000000002</v>
      </c>
      <c r="N1294" s="21">
        <v>2557.02</v>
      </c>
      <c r="O1294" s="21">
        <v>2824.73</v>
      </c>
      <c r="P1294" s="21">
        <v>2737.94</v>
      </c>
      <c r="Q1294" s="21">
        <v>6352.05</v>
      </c>
      <c r="R1294" s="20">
        <v>152.22</v>
      </c>
      <c r="S1294" s="20">
        <v>149.63</v>
      </c>
      <c r="T1294" s="21">
        <v>154.15</v>
      </c>
      <c r="V1294" s="1">
        <v>152.77000000000001</v>
      </c>
      <c r="W1294" s="1">
        <v>154.78</v>
      </c>
      <c r="X1294" s="1">
        <v>156.52000000000001</v>
      </c>
      <c r="Y1294" s="1">
        <v>154.31</v>
      </c>
      <c r="Z1294" s="1">
        <v>154</v>
      </c>
      <c r="AA1294" s="1">
        <v>152.81</v>
      </c>
      <c r="AB1294" s="1">
        <v>157.19999999999999</v>
      </c>
      <c r="AE1294" s="1">
        <v>163.25</v>
      </c>
      <c r="AF1294" s="1">
        <v>155.77000000000001</v>
      </c>
      <c r="AG1294" s="1">
        <v>151.44999999999999</v>
      </c>
      <c r="AO1294" s="1">
        <v>7</v>
      </c>
      <c r="AP1294" s="1">
        <v>4313.55</v>
      </c>
      <c r="AT1294" s="1">
        <v>3862.93</v>
      </c>
      <c r="AU1294" s="1">
        <v>3507.74</v>
      </c>
      <c r="AX1294" s="1">
        <v>152.83000000000001</v>
      </c>
      <c r="BA1294" s="1">
        <v>158.75</v>
      </c>
      <c r="BB1294" s="1">
        <v>161.74</v>
      </c>
      <c r="BC1294" s="1">
        <v>156.97999999999999</v>
      </c>
      <c r="BD1294" s="1">
        <v>158.16</v>
      </c>
      <c r="BE1294" s="1">
        <v>158.28</v>
      </c>
      <c r="BF1294" s="1">
        <v>156.79</v>
      </c>
      <c r="BG1294" s="1">
        <v>164.29</v>
      </c>
      <c r="BH1294" s="1">
        <v>154.88</v>
      </c>
      <c r="BI1294" s="1">
        <v>158.44999999999999</v>
      </c>
      <c r="BJ1294" s="1">
        <v>165.81</v>
      </c>
      <c r="BL1294" s="1">
        <v>151.30000000000001</v>
      </c>
      <c r="BN1294" s="1">
        <v>151</v>
      </c>
    </row>
    <row r="1295" spans="1:66" x14ac:dyDescent="0.3">
      <c r="A1295" s="2"/>
      <c r="C1295" s="14" t="str">
        <f t="shared" si="21"/>
        <v>20212</v>
      </c>
      <c r="D1295" s="3">
        <v>44252</v>
      </c>
      <c r="E1295" s="21">
        <v>2736.68</v>
      </c>
      <c r="F1295" s="21">
        <v>2909.48</v>
      </c>
      <c r="G1295" s="21">
        <v>2985.52</v>
      </c>
      <c r="H1295" s="21">
        <v>2641.05</v>
      </c>
      <c r="I1295" s="21">
        <v>2819.1</v>
      </c>
      <c r="J1295" s="21">
        <v>2823</v>
      </c>
      <c r="K1295" s="21">
        <v>2737.94</v>
      </c>
      <c r="L1295" s="21">
        <v>2686.96</v>
      </c>
      <c r="M1295" s="21"/>
      <c r="N1295" s="21">
        <v>2540.02</v>
      </c>
      <c r="O1295" s="21">
        <v>2807.91</v>
      </c>
      <c r="P1295" s="21">
        <v>2755.21</v>
      </c>
      <c r="Q1295" s="21">
        <v>6045.06</v>
      </c>
      <c r="R1295" s="20">
        <v>149.81</v>
      </c>
      <c r="S1295" s="20">
        <v>150.22</v>
      </c>
      <c r="T1295" s="21">
        <v>153.97999999999999</v>
      </c>
      <c r="V1295" s="1">
        <v>153.16999999999999</v>
      </c>
      <c r="W1295" s="1">
        <v>154.38</v>
      </c>
      <c r="X1295" s="1">
        <v>156.80000000000001</v>
      </c>
      <c r="Y1295" s="1">
        <v>153.99</v>
      </c>
      <c r="Z1295" s="1">
        <v>154</v>
      </c>
      <c r="AA1295" s="1">
        <v>152.11000000000001</v>
      </c>
      <c r="AB1295" s="1">
        <v>157.57</v>
      </c>
      <c r="AE1295" s="1">
        <v>162.76</v>
      </c>
      <c r="AF1295" s="1">
        <v>155.91</v>
      </c>
      <c r="AG1295" s="1">
        <v>151.77000000000001</v>
      </c>
      <c r="AO1295" s="1">
        <v>7</v>
      </c>
      <c r="AP1295" s="1">
        <v>4313.55</v>
      </c>
      <c r="AT1295" s="1">
        <v>3862.93</v>
      </c>
      <c r="AU1295" s="1">
        <v>3473.76</v>
      </c>
      <c r="AX1295" s="1">
        <v>153.35</v>
      </c>
      <c r="BA1295" s="1">
        <v>160.66999999999999</v>
      </c>
      <c r="BB1295" s="1">
        <v>160.85</v>
      </c>
      <c r="BC1295" s="1">
        <v>157.32</v>
      </c>
      <c r="BD1295" s="1">
        <v>157.78</v>
      </c>
      <c r="BE1295" s="1">
        <v>158.28</v>
      </c>
      <c r="BF1295" s="1">
        <v>156.5</v>
      </c>
      <c r="BG1295" s="1">
        <v>164.52</v>
      </c>
      <c r="BH1295" s="1">
        <v>155.72999999999999</v>
      </c>
      <c r="BI1295" s="1">
        <v>156.05000000000001</v>
      </c>
      <c r="BJ1295" s="1">
        <v>166.98</v>
      </c>
      <c r="BL1295" s="1">
        <v>149.79</v>
      </c>
      <c r="BN1295" s="1">
        <v>149.66999999999999</v>
      </c>
    </row>
    <row r="1296" spans="1:66" x14ac:dyDescent="0.3">
      <c r="A1296" s="2"/>
      <c r="C1296" s="14" t="str">
        <f t="shared" si="21"/>
        <v>20212</v>
      </c>
      <c r="D1296" s="3">
        <v>44251</v>
      </c>
      <c r="E1296" s="21">
        <v>2768.73</v>
      </c>
      <c r="F1296" s="21">
        <v>2891.66</v>
      </c>
      <c r="G1296" s="21">
        <v>3140.91</v>
      </c>
      <c r="H1296" s="21">
        <v>2691.84</v>
      </c>
      <c r="I1296" s="21">
        <v>2888.16</v>
      </c>
      <c r="J1296" s="21">
        <v>2833</v>
      </c>
      <c r="K1296" s="21">
        <v>2740.07</v>
      </c>
      <c r="L1296" s="21">
        <v>2802.97</v>
      </c>
      <c r="M1296" s="21"/>
      <c r="N1296" s="21">
        <v>2541.41</v>
      </c>
      <c r="O1296" s="21">
        <v>2831.59</v>
      </c>
      <c r="P1296" s="21">
        <v>2755.21</v>
      </c>
      <c r="Q1296" s="21">
        <v>5920.25</v>
      </c>
      <c r="R1296" s="20">
        <v>150.01</v>
      </c>
      <c r="S1296" s="20">
        <v>148.97</v>
      </c>
      <c r="T1296" s="21">
        <v>153.97999999999999</v>
      </c>
      <c r="V1296" s="1">
        <v>152.47</v>
      </c>
      <c r="W1296" s="1">
        <v>154.24</v>
      </c>
      <c r="X1296" s="1">
        <v>155.88999999999999</v>
      </c>
      <c r="Y1296" s="1">
        <v>152.99</v>
      </c>
      <c r="Z1296" s="1">
        <v>153</v>
      </c>
      <c r="AA1296" s="1">
        <v>150.03</v>
      </c>
      <c r="AB1296" s="1">
        <v>156.82</v>
      </c>
      <c r="AE1296" s="1">
        <v>162.58000000000001</v>
      </c>
      <c r="AF1296" s="1">
        <v>155.84</v>
      </c>
      <c r="AG1296" s="1">
        <v>150.56</v>
      </c>
      <c r="AP1296" s="1">
        <v>4313.55</v>
      </c>
      <c r="AU1296" s="1">
        <v>3473.76</v>
      </c>
      <c r="AX1296" s="1">
        <v>153.30000000000001</v>
      </c>
      <c r="BA1296" s="1">
        <v>160.25</v>
      </c>
      <c r="BB1296" s="1">
        <v>159.80000000000001</v>
      </c>
      <c r="BC1296" s="1">
        <v>156.26</v>
      </c>
      <c r="BD1296" s="1">
        <v>157.24</v>
      </c>
      <c r="BE1296" s="1">
        <v>157.94999999999999</v>
      </c>
      <c r="BF1296" s="1">
        <v>156.41999999999999</v>
      </c>
      <c r="BG1296" s="1">
        <v>163.83000000000001</v>
      </c>
      <c r="BH1296" s="1">
        <v>155.22999999999999</v>
      </c>
      <c r="BI1296" s="1">
        <v>155.58000000000001</v>
      </c>
      <c r="BJ1296" s="1">
        <v>166.18</v>
      </c>
      <c r="BL1296" s="1">
        <v>149.29</v>
      </c>
      <c r="BN1296" s="1">
        <v>149</v>
      </c>
    </row>
    <row r="1297" spans="1:66" x14ac:dyDescent="0.3">
      <c r="A1297" s="2"/>
      <c r="C1297" s="14" t="str">
        <f t="shared" si="21"/>
        <v>20212</v>
      </c>
      <c r="D1297" s="3">
        <v>44250</v>
      </c>
      <c r="E1297" s="21">
        <v>2844.08</v>
      </c>
      <c r="F1297" s="21">
        <v>2888.66</v>
      </c>
      <c r="G1297" s="21">
        <v>3155.89</v>
      </c>
      <c r="H1297" s="21">
        <v>2687.01</v>
      </c>
      <c r="I1297" s="21">
        <v>2893.16</v>
      </c>
      <c r="J1297" s="21">
        <v>2896.43</v>
      </c>
      <c r="K1297" s="21">
        <v>2748.07</v>
      </c>
      <c r="L1297" s="21">
        <v>2740.25</v>
      </c>
      <c r="M1297" s="21">
        <v>2604</v>
      </c>
      <c r="N1297" s="21">
        <v>2615.0100000000002</v>
      </c>
      <c r="O1297" s="21">
        <v>2899.75</v>
      </c>
      <c r="P1297" s="21">
        <v>2763.2</v>
      </c>
      <c r="Q1297" s="21">
        <v>5936.97</v>
      </c>
      <c r="R1297" s="20">
        <v>151.19</v>
      </c>
      <c r="S1297" s="20">
        <v>149.6</v>
      </c>
      <c r="T1297" s="21">
        <v>154.22</v>
      </c>
      <c r="V1297" s="1">
        <v>151.47</v>
      </c>
      <c r="W1297" s="1">
        <v>154.1</v>
      </c>
      <c r="X1297" s="1">
        <v>154.97999999999999</v>
      </c>
      <c r="Y1297" s="1">
        <v>153</v>
      </c>
      <c r="Z1297" s="1">
        <v>153</v>
      </c>
      <c r="AA1297" s="1">
        <v>149.6</v>
      </c>
      <c r="AB1297" s="1">
        <v>155.58000000000001</v>
      </c>
      <c r="AE1297" s="1">
        <v>162</v>
      </c>
      <c r="AF1297" s="1">
        <v>156.94</v>
      </c>
      <c r="AG1297" s="1">
        <v>150.61000000000001</v>
      </c>
      <c r="AP1297" s="1">
        <v>4313.55</v>
      </c>
      <c r="AU1297" s="1">
        <v>3400.91</v>
      </c>
      <c r="AX1297" s="1">
        <v>150.5</v>
      </c>
      <c r="BA1297" s="1">
        <v>158.79</v>
      </c>
      <c r="BB1297" s="1">
        <v>159.65</v>
      </c>
      <c r="BC1297" s="1">
        <v>156.82</v>
      </c>
      <c r="BD1297" s="1">
        <v>156.83000000000001</v>
      </c>
      <c r="BE1297" s="1">
        <v>156.46</v>
      </c>
      <c r="BF1297" s="1">
        <v>155</v>
      </c>
      <c r="BG1297" s="1">
        <v>162.91999999999999</v>
      </c>
      <c r="BI1297" s="1">
        <v>155.65</v>
      </c>
      <c r="BJ1297" s="1">
        <v>166.18</v>
      </c>
      <c r="BL1297" s="1">
        <v>148.97</v>
      </c>
      <c r="BN1297" s="1">
        <v>148.66999999999999</v>
      </c>
    </row>
    <row r="1298" spans="1:66" x14ac:dyDescent="0.3">
      <c r="A1298" s="2"/>
      <c r="C1298" s="14" t="str">
        <f t="shared" si="21"/>
        <v>20212</v>
      </c>
      <c r="D1298" s="3">
        <v>44249</v>
      </c>
      <c r="E1298" s="21">
        <v>2960.03</v>
      </c>
      <c r="F1298" s="21">
        <v>2885.67</v>
      </c>
      <c r="G1298" s="21">
        <v>3155.89</v>
      </c>
      <c r="H1298" s="21">
        <v>2739.71</v>
      </c>
      <c r="I1298" s="21">
        <v>2893.16</v>
      </c>
      <c r="J1298" s="21">
        <v>2850.84</v>
      </c>
      <c r="K1298" s="21">
        <v>2748.07</v>
      </c>
      <c r="L1298" s="21">
        <v>2834.33</v>
      </c>
      <c r="M1298" s="21">
        <v>2574.08</v>
      </c>
      <c r="N1298" s="21">
        <v>2654.66</v>
      </c>
      <c r="O1298" s="21">
        <v>2898</v>
      </c>
      <c r="P1298" s="21">
        <v>2763.2</v>
      </c>
      <c r="Q1298" s="21">
        <v>5964.59</v>
      </c>
      <c r="R1298" s="20">
        <v>150.21</v>
      </c>
      <c r="S1298" s="20">
        <v>148.97</v>
      </c>
      <c r="T1298" s="21">
        <v>152.97</v>
      </c>
      <c r="V1298" s="1">
        <v>150.16999999999999</v>
      </c>
      <c r="W1298" s="1">
        <v>155.12</v>
      </c>
      <c r="X1298" s="1">
        <v>154.97999999999999</v>
      </c>
      <c r="Y1298" s="1">
        <v>151.41999999999999</v>
      </c>
      <c r="Z1298" s="1">
        <v>151.57</v>
      </c>
      <c r="AA1298" s="1">
        <v>148.12</v>
      </c>
      <c r="AB1298" s="1">
        <v>154.38</v>
      </c>
      <c r="AE1298" s="1">
        <v>162.22999999999999</v>
      </c>
      <c r="AF1298" s="1">
        <v>155.55000000000001</v>
      </c>
      <c r="AG1298" s="1">
        <v>150.47</v>
      </c>
      <c r="AP1298" s="1">
        <v>4313.55</v>
      </c>
      <c r="AU1298" s="1">
        <v>3400.91</v>
      </c>
      <c r="AX1298" s="1">
        <v>149.9</v>
      </c>
      <c r="BA1298" s="1">
        <v>156.46</v>
      </c>
      <c r="BB1298" s="1">
        <v>158.88</v>
      </c>
      <c r="BC1298" s="1">
        <v>156.11000000000001</v>
      </c>
      <c r="BD1298" s="1">
        <v>155.1</v>
      </c>
      <c r="BE1298" s="1">
        <v>156.21</v>
      </c>
      <c r="BF1298" s="1">
        <v>155.13</v>
      </c>
      <c r="BG1298" s="1">
        <v>163.38999999999999</v>
      </c>
      <c r="BI1298" s="1">
        <v>155.85</v>
      </c>
      <c r="BJ1298" s="1">
        <v>166.18</v>
      </c>
      <c r="BL1298" s="1">
        <v>147.97</v>
      </c>
      <c r="BN1298" s="1">
        <v>147.66999999999999</v>
      </c>
    </row>
    <row r="1299" spans="1:66" x14ac:dyDescent="0.3">
      <c r="A1299" s="2"/>
      <c r="C1299" s="14" t="str">
        <f t="shared" si="21"/>
        <v>20212</v>
      </c>
      <c r="D1299" s="3">
        <v>44246</v>
      </c>
      <c r="E1299" s="21">
        <v>2948.99</v>
      </c>
      <c r="F1299" s="21">
        <v>2900.65</v>
      </c>
      <c r="G1299" s="21">
        <v>3155.89</v>
      </c>
      <c r="H1299" s="21">
        <v>2796.53</v>
      </c>
      <c r="I1299" s="21">
        <v>3065.4</v>
      </c>
      <c r="J1299" s="21">
        <v>2834.07</v>
      </c>
      <c r="K1299" s="21">
        <v>2748.07</v>
      </c>
      <c r="L1299" s="21">
        <v>2802.97</v>
      </c>
      <c r="M1299" s="21">
        <v>2576.6</v>
      </c>
      <c r="N1299" s="21">
        <v>2646.66</v>
      </c>
      <c r="O1299" s="21">
        <v>2896</v>
      </c>
      <c r="P1299" s="21">
        <v>2763.2</v>
      </c>
      <c r="Q1299" s="21">
        <v>6010.34</v>
      </c>
      <c r="R1299" s="20">
        <v>148.46</v>
      </c>
      <c r="S1299" s="20">
        <v>146.47</v>
      </c>
      <c r="T1299" s="21">
        <v>152.03</v>
      </c>
      <c r="V1299" s="1">
        <v>150.57</v>
      </c>
      <c r="W1299" s="1">
        <v>153.79</v>
      </c>
      <c r="X1299" s="1">
        <v>154.97999999999999</v>
      </c>
      <c r="Y1299" s="1">
        <v>151.69999999999999</v>
      </c>
      <c r="Z1299" s="1">
        <v>151.37</v>
      </c>
      <c r="AA1299" s="1">
        <v>147.44</v>
      </c>
      <c r="AB1299" s="1">
        <v>154.28</v>
      </c>
      <c r="AE1299" s="1">
        <v>160.49</v>
      </c>
      <c r="AF1299" s="1">
        <v>154.57</v>
      </c>
      <c r="AG1299" s="1">
        <v>149.16</v>
      </c>
      <c r="AU1299" s="1">
        <v>3428.45</v>
      </c>
      <c r="AX1299" s="1">
        <v>150.56</v>
      </c>
      <c r="BB1299" s="1">
        <v>158.80000000000001</v>
      </c>
      <c r="BC1299" s="1">
        <v>153.77000000000001</v>
      </c>
      <c r="BD1299" s="1">
        <v>155.91999999999999</v>
      </c>
      <c r="BE1299" s="1">
        <v>154.71</v>
      </c>
      <c r="BF1299" s="1">
        <v>153.62</v>
      </c>
      <c r="BG1299" s="1">
        <v>162.81</v>
      </c>
      <c r="BI1299" s="1">
        <v>156.44999999999999</v>
      </c>
      <c r="BJ1299" s="1">
        <v>166.18</v>
      </c>
      <c r="BL1299" s="1">
        <v>147.30000000000001</v>
      </c>
      <c r="BN1299" s="1">
        <v>147</v>
      </c>
    </row>
    <row r="1300" spans="1:66" x14ac:dyDescent="0.3">
      <c r="A1300" s="2"/>
      <c r="C1300" s="14" t="str">
        <f t="shared" si="21"/>
        <v>20212</v>
      </c>
      <c r="D1300" s="3">
        <v>44245</v>
      </c>
      <c r="E1300" s="21">
        <v>2948.99</v>
      </c>
      <c r="F1300" s="21">
        <v>2900.65</v>
      </c>
      <c r="G1300" s="21">
        <v>3158.39</v>
      </c>
      <c r="H1300" s="21">
        <v>2867.13</v>
      </c>
      <c r="I1300" s="21">
        <v>3075.38</v>
      </c>
      <c r="J1300" s="21">
        <v>2836.57</v>
      </c>
      <c r="K1300" s="21">
        <v>2742.07</v>
      </c>
      <c r="L1300" s="21">
        <v>2740.25</v>
      </c>
      <c r="M1300" s="21">
        <v>2576.6</v>
      </c>
      <c r="N1300" s="21">
        <v>2673.82</v>
      </c>
      <c r="O1300" s="21">
        <v>2894.99</v>
      </c>
      <c r="P1300" s="21">
        <v>2752.92</v>
      </c>
      <c r="Q1300" s="21">
        <v>5865.25</v>
      </c>
      <c r="R1300" s="20">
        <v>148.63999999999999</v>
      </c>
      <c r="S1300" s="20">
        <v>147.97</v>
      </c>
      <c r="T1300" s="21">
        <v>152.52000000000001</v>
      </c>
      <c r="V1300" s="1">
        <v>150.72</v>
      </c>
      <c r="W1300" s="1">
        <v>153.38</v>
      </c>
      <c r="X1300" s="1">
        <v>154.97999999999999</v>
      </c>
      <c r="Y1300" s="1">
        <v>151.97999999999999</v>
      </c>
      <c r="Z1300" s="1">
        <v>152</v>
      </c>
      <c r="AA1300" s="1">
        <v>147.33000000000001</v>
      </c>
      <c r="AB1300" s="1">
        <v>154.61000000000001</v>
      </c>
      <c r="AE1300" s="1">
        <v>161.49</v>
      </c>
      <c r="AF1300" s="1">
        <v>154.57</v>
      </c>
      <c r="AG1300" s="1">
        <v>149.11000000000001</v>
      </c>
      <c r="AU1300" s="1">
        <v>3254.86</v>
      </c>
      <c r="AX1300" s="1">
        <v>150.88999999999999</v>
      </c>
      <c r="BA1300" s="1">
        <v>156.47</v>
      </c>
      <c r="BB1300" s="1">
        <v>158.62</v>
      </c>
      <c r="BC1300" s="1">
        <v>156.18</v>
      </c>
      <c r="BD1300" s="1">
        <v>155.30000000000001</v>
      </c>
      <c r="BE1300" s="1">
        <v>156.12</v>
      </c>
      <c r="BF1300" s="1">
        <v>156.15</v>
      </c>
      <c r="BG1300" s="1">
        <v>163.07</v>
      </c>
      <c r="BI1300" s="1">
        <v>156.44999999999999</v>
      </c>
      <c r="BJ1300" s="1">
        <v>165.52</v>
      </c>
      <c r="BL1300" s="1">
        <v>147.97</v>
      </c>
      <c r="BN1300" s="1">
        <v>148.47</v>
      </c>
    </row>
    <row r="1301" spans="1:66" x14ac:dyDescent="0.3">
      <c r="A1301" s="2"/>
      <c r="C1301" s="14" t="str">
        <f t="shared" si="21"/>
        <v>20212</v>
      </c>
      <c r="D1301" s="3">
        <v>44244</v>
      </c>
      <c r="E1301" s="21">
        <v>2920.17</v>
      </c>
      <c r="F1301" s="21">
        <v>2931.96</v>
      </c>
      <c r="G1301" s="21">
        <v>3199.37</v>
      </c>
      <c r="H1301" s="21">
        <v>2867.13</v>
      </c>
      <c r="I1301" s="21">
        <v>2980.53</v>
      </c>
      <c r="J1301" s="21">
        <v>2878.58</v>
      </c>
      <c r="K1301" s="21">
        <v>2772.88</v>
      </c>
      <c r="L1301" s="21">
        <v>2740.25</v>
      </c>
      <c r="M1301" s="21"/>
      <c r="N1301" s="21">
        <v>2693.11</v>
      </c>
      <c r="O1301" s="21">
        <v>2894.93</v>
      </c>
      <c r="P1301" s="21">
        <v>2752.92</v>
      </c>
      <c r="Q1301" s="21">
        <v>5865.25</v>
      </c>
      <c r="R1301" s="20">
        <v>148.97999999999999</v>
      </c>
      <c r="S1301" s="20">
        <v>147.06</v>
      </c>
      <c r="T1301" s="21">
        <v>154.22</v>
      </c>
      <c r="V1301" s="1">
        <v>150.97</v>
      </c>
      <c r="W1301" s="1">
        <v>154.65</v>
      </c>
      <c r="X1301" s="1">
        <v>155.25</v>
      </c>
      <c r="Y1301" s="1">
        <v>152.44999999999999</v>
      </c>
      <c r="Z1301" s="1">
        <v>152.83000000000001</v>
      </c>
      <c r="AA1301" s="1">
        <v>146.81</v>
      </c>
      <c r="AB1301" s="1">
        <v>155.72999999999999</v>
      </c>
      <c r="AC1301" s="1">
        <v>144.19999999999999</v>
      </c>
      <c r="AE1301" s="1">
        <v>160.82</v>
      </c>
      <c r="AF1301" s="1">
        <v>155.96</v>
      </c>
      <c r="AG1301" s="1">
        <v>148.99</v>
      </c>
      <c r="AU1301" s="1">
        <v>3254.86</v>
      </c>
      <c r="AX1301" s="1">
        <v>150.81</v>
      </c>
      <c r="BA1301" s="1">
        <v>156.09</v>
      </c>
      <c r="BB1301" s="1">
        <v>159.57</v>
      </c>
      <c r="BC1301" s="1">
        <v>157.93</v>
      </c>
      <c r="BD1301" s="1">
        <v>156.28</v>
      </c>
      <c r="BE1301" s="1">
        <v>156.75</v>
      </c>
      <c r="BF1301" s="1">
        <v>156.15</v>
      </c>
      <c r="BG1301" s="1">
        <v>161.88999999999999</v>
      </c>
      <c r="BI1301" s="1">
        <v>156.44999999999999</v>
      </c>
      <c r="BJ1301" s="1">
        <v>165.52</v>
      </c>
      <c r="BL1301" s="1">
        <v>148.53</v>
      </c>
      <c r="BN1301" s="1">
        <v>148.99</v>
      </c>
    </row>
    <row r="1302" spans="1:66" x14ac:dyDescent="0.3">
      <c r="A1302" s="2"/>
      <c r="C1302" s="14" t="str">
        <f t="shared" si="21"/>
        <v>20212</v>
      </c>
      <c r="D1302" s="3">
        <v>44239</v>
      </c>
      <c r="E1302" s="21">
        <v>3099.82</v>
      </c>
      <c r="F1302" s="21">
        <v>2951.4</v>
      </c>
      <c r="G1302" s="21">
        <v>3230.78</v>
      </c>
      <c r="H1302" s="21">
        <v>2897.11</v>
      </c>
      <c r="I1302" s="21">
        <v>3002.16</v>
      </c>
      <c r="J1302" s="21">
        <v>2911.43</v>
      </c>
      <c r="K1302" s="21">
        <v>2887.28</v>
      </c>
      <c r="L1302" s="21">
        <v>2740.25</v>
      </c>
      <c r="M1302" s="21"/>
      <c r="N1302" s="21">
        <v>2673.9</v>
      </c>
      <c r="O1302" s="21">
        <v>2864.8</v>
      </c>
      <c r="P1302" s="21">
        <v>2809.17</v>
      </c>
      <c r="Q1302" s="21">
        <v>5915.25</v>
      </c>
      <c r="R1302" s="20">
        <v>147.55000000000001</v>
      </c>
      <c r="S1302" s="20">
        <v>146.47</v>
      </c>
      <c r="T1302" s="21">
        <v>152.76</v>
      </c>
      <c r="V1302" s="1">
        <v>150.72</v>
      </c>
      <c r="W1302" s="1">
        <v>153.62</v>
      </c>
      <c r="X1302" s="1">
        <v>155.97999999999999</v>
      </c>
      <c r="Y1302" s="1">
        <v>154.41999999999999</v>
      </c>
      <c r="Z1302" s="1">
        <v>154.37</v>
      </c>
      <c r="AA1302" s="1">
        <v>145.81</v>
      </c>
      <c r="AB1302" s="1">
        <v>156.4</v>
      </c>
      <c r="AC1302" s="1">
        <v>143.41999999999999</v>
      </c>
      <c r="AE1302" s="1">
        <v>161.08000000000001</v>
      </c>
      <c r="AF1302" s="1">
        <v>156.76</v>
      </c>
      <c r="AG1302" s="1">
        <v>148.83000000000001</v>
      </c>
      <c r="AU1302" s="1">
        <v>3254.86</v>
      </c>
      <c r="AX1302" s="1">
        <v>150.68</v>
      </c>
      <c r="AZ1302" s="1">
        <v>3755.61</v>
      </c>
      <c r="BA1302" s="1">
        <v>155.33000000000001</v>
      </c>
      <c r="BB1302" s="1">
        <v>159.16</v>
      </c>
      <c r="BC1302" s="1">
        <v>160.75</v>
      </c>
      <c r="BD1302" s="1">
        <v>158.36000000000001</v>
      </c>
      <c r="BE1302" s="1">
        <v>157.94999999999999</v>
      </c>
      <c r="BF1302" s="1">
        <v>154.69999999999999</v>
      </c>
      <c r="BG1302" s="1">
        <v>161.97</v>
      </c>
      <c r="BI1302" s="1">
        <v>155.65</v>
      </c>
      <c r="BJ1302" s="1">
        <v>166.38</v>
      </c>
      <c r="BL1302" s="1">
        <v>149.88999999999999</v>
      </c>
      <c r="BN1302" s="1">
        <v>149.57</v>
      </c>
    </row>
    <row r="1303" spans="1:66" x14ac:dyDescent="0.3">
      <c r="A1303" s="2"/>
      <c r="C1303" s="14" t="str">
        <f t="shared" si="21"/>
        <v>20212</v>
      </c>
      <c r="D1303" s="3">
        <v>44238</v>
      </c>
      <c r="E1303" s="21">
        <v>3068.82</v>
      </c>
      <c r="F1303" s="21">
        <v>3001.33</v>
      </c>
      <c r="G1303" s="21">
        <v>3255.74</v>
      </c>
      <c r="H1303" s="21">
        <v>2892.12</v>
      </c>
      <c r="I1303" s="21">
        <v>2925.61</v>
      </c>
      <c r="J1303" s="21">
        <v>2911.43</v>
      </c>
      <c r="K1303" s="21">
        <v>2853.97</v>
      </c>
      <c r="L1303" s="21">
        <v>2740.25</v>
      </c>
      <c r="M1303" s="21"/>
      <c r="N1303" s="21">
        <v>2670.86</v>
      </c>
      <c r="O1303" s="21">
        <v>2864.8</v>
      </c>
      <c r="P1303" s="21">
        <v>2778.6</v>
      </c>
      <c r="Q1303" s="21">
        <v>5982.17</v>
      </c>
      <c r="R1303" s="20">
        <v>148.66</v>
      </c>
      <c r="S1303" s="20">
        <v>148.47</v>
      </c>
      <c r="T1303" s="21">
        <v>153.33000000000001</v>
      </c>
      <c r="V1303" s="1">
        <v>150.57</v>
      </c>
      <c r="W1303" s="1">
        <v>153.79</v>
      </c>
      <c r="X1303" s="1">
        <v>154.31</v>
      </c>
      <c r="Y1303" s="1">
        <v>154.19</v>
      </c>
      <c r="Z1303" s="1">
        <v>154.62</v>
      </c>
      <c r="AA1303" s="1">
        <v>145.61000000000001</v>
      </c>
      <c r="AB1303" s="1">
        <v>155.4</v>
      </c>
      <c r="AC1303" s="1">
        <v>143.41999999999999</v>
      </c>
      <c r="AE1303" s="1">
        <v>161.22</v>
      </c>
      <c r="AF1303" s="1">
        <v>155.97</v>
      </c>
      <c r="AG1303" s="1">
        <v>148.65</v>
      </c>
      <c r="AQ1303" s="1">
        <v>3254.86</v>
      </c>
      <c r="AX1303" s="1">
        <v>150.69</v>
      </c>
      <c r="AZ1303" s="1">
        <v>3755.61</v>
      </c>
      <c r="BA1303" s="1">
        <v>155.33000000000001</v>
      </c>
      <c r="BB1303" s="1">
        <v>160.22999999999999</v>
      </c>
      <c r="BC1303" s="1">
        <v>161.19999999999999</v>
      </c>
      <c r="BD1303" s="1">
        <v>156.21</v>
      </c>
      <c r="BE1303" s="1">
        <v>157.94999999999999</v>
      </c>
      <c r="BF1303" s="1">
        <v>153.80000000000001</v>
      </c>
      <c r="BG1303" s="1">
        <v>163.26</v>
      </c>
      <c r="BI1303" s="1">
        <v>156.05000000000001</v>
      </c>
      <c r="BJ1303" s="1">
        <v>166.38</v>
      </c>
      <c r="BL1303" s="1">
        <v>150.27000000000001</v>
      </c>
      <c r="BN1303" s="1">
        <v>149.57</v>
      </c>
    </row>
    <row r="1304" spans="1:66" x14ac:dyDescent="0.3">
      <c r="A1304" s="2"/>
      <c r="C1304" s="14" t="str">
        <f t="shared" si="21"/>
        <v>20212</v>
      </c>
      <c r="D1304" s="3">
        <v>44237</v>
      </c>
      <c r="E1304" s="21">
        <v>3275.5</v>
      </c>
      <c r="F1304" s="21">
        <v>3241.8</v>
      </c>
      <c r="G1304" s="21">
        <v>3355.59</v>
      </c>
      <c r="H1304" s="21">
        <v>2897.11</v>
      </c>
      <c r="I1304" s="21">
        <v>2890.66</v>
      </c>
      <c r="J1304" s="21">
        <v>2911.43</v>
      </c>
      <c r="K1304" s="21">
        <v>2887.28</v>
      </c>
      <c r="L1304" s="21">
        <v>2841.16</v>
      </c>
      <c r="M1304" s="21"/>
      <c r="N1304" s="21">
        <v>2664.39</v>
      </c>
      <c r="O1304" s="21">
        <v>2862.8</v>
      </c>
      <c r="P1304" s="21">
        <v>2818.57</v>
      </c>
      <c r="Q1304" s="21">
        <v>5952.75</v>
      </c>
      <c r="R1304" s="20">
        <v>147.72999999999999</v>
      </c>
      <c r="S1304" s="20">
        <v>147.59</v>
      </c>
      <c r="T1304" s="21">
        <v>153.63</v>
      </c>
      <c r="V1304" s="1">
        <v>151.16999999999999</v>
      </c>
      <c r="W1304" s="1">
        <v>155.79</v>
      </c>
      <c r="X1304" s="1">
        <v>156.72999999999999</v>
      </c>
      <c r="Y1304" s="1">
        <v>155.4</v>
      </c>
      <c r="Z1304" s="1">
        <v>155.43</v>
      </c>
      <c r="AA1304" s="1">
        <v>146.09</v>
      </c>
      <c r="AB1304" s="1">
        <v>157.69999999999999</v>
      </c>
      <c r="AC1304" s="1">
        <v>144.86000000000001</v>
      </c>
      <c r="AE1304" s="1">
        <v>163.22</v>
      </c>
      <c r="AF1304" s="1">
        <v>156.76</v>
      </c>
      <c r="AG1304" s="1">
        <v>147.44</v>
      </c>
      <c r="AQ1304" s="1">
        <v>3254.86</v>
      </c>
      <c r="AX1304" s="1">
        <v>153.53</v>
      </c>
      <c r="AZ1304" s="1">
        <v>3755.61</v>
      </c>
      <c r="BA1304" s="1">
        <v>153.66999999999999</v>
      </c>
      <c r="BB1304" s="1">
        <v>161.44999999999999</v>
      </c>
      <c r="BC1304" s="1">
        <v>163.78</v>
      </c>
      <c r="BD1304" s="1">
        <v>158</v>
      </c>
      <c r="BE1304" s="1">
        <v>158.94999999999999</v>
      </c>
      <c r="BF1304" s="1">
        <v>155.34</v>
      </c>
      <c r="BG1304" s="1">
        <v>164.31</v>
      </c>
      <c r="BI1304" s="1">
        <v>156.05000000000001</v>
      </c>
      <c r="BJ1304" s="1">
        <v>165.52</v>
      </c>
      <c r="BL1304" s="1">
        <v>151.30000000000001</v>
      </c>
      <c r="BN1304" s="1">
        <v>150</v>
      </c>
    </row>
    <row r="1305" spans="1:66" x14ac:dyDescent="0.3">
      <c r="A1305" s="2"/>
      <c r="C1305" s="14" t="str">
        <f t="shared" si="21"/>
        <v>20212</v>
      </c>
      <c r="D1305" s="3">
        <v>44236</v>
      </c>
      <c r="E1305" s="21">
        <v>3096.59</v>
      </c>
      <c r="F1305" s="21">
        <v>3291.73</v>
      </c>
      <c r="G1305" s="21">
        <v>3380.55</v>
      </c>
      <c r="H1305" s="21">
        <v>2887.28</v>
      </c>
      <c r="I1305" s="21">
        <v>2890.66</v>
      </c>
      <c r="J1305" s="21">
        <v>2878.58</v>
      </c>
      <c r="K1305" s="21">
        <v>2890.61</v>
      </c>
      <c r="L1305" s="21">
        <v>2819.62</v>
      </c>
      <c r="M1305" s="21"/>
      <c r="N1305" s="21">
        <v>2684.36</v>
      </c>
      <c r="O1305" s="21">
        <v>2834.35</v>
      </c>
      <c r="P1305" s="21">
        <v>2852.55</v>
      </c>
      <c r="Q1305" s="21">
        <v>5968.43</v>
      </c>
      <c r="R1305" s="20">
        <v>148.81</v>
      </c>
      <c r="S1305" s="20">
        <v>147.96</v>
      </c>
      <c r="T1305" s="21">
        <v>155.66</v>
      </c>
      <c r="V1305" s="1">
        <v>152.22</v>
      </c>
      <c r="W1305" s="1">
        <v>157.5</v>
      </c>
      <c r="X1305" s="1">
        <v>156.56</v>
      </c>
      <c r="Y1305" s="1">
        <v>157.35</v>
      </c>
      <c r="Z1305" s="1">
        <v>157.71</v>
      </c>
      <c r="AA1305" s="1">
        <v>147.13</v>
      </c>
      <c r="AB1305" s="1">
        <v>155.62</v>
      </c>
      <c r="AC1305" s="1">
        <v>147.63</v>
      </c>
      <c r="AE1305" s="1">
        <v>163.79</v>
      </c>
      <c r="AG1305" s="1">
        <v>149.35</v>
      </c>
      <c r="AQ1305" s="1">
        <v>3254.86</v>
      </c>
      <c r="AW1305" s="1">
        <v>3635.43</v>
      </c>
      <c r="AX1305" s="1">
        <v>157.24</v>
      </c>
      <c r="AZ1305" s="1">
        <v>3755.61</v>
      </c>
      <c r="BA1305" s="1">
        <v>157.33000000000001</v>
      </c>
      <c r="BB1305" s="1">
        <v>165.36</v>
      </c>
      <c r="BC1305" s="1">
        <v>165.54</v>
      </c>
      <c r="BD1305" s="1">
        <v>161.07</v>
      </c>
      <c r="BE1305" s="1">
        <v>156.96</v>
      </c>
      <c r="BF1305" s="1">
        <v>159.13999999999999</v>
      </c>
      <c r="BG1305" s="1">
        <v>164.2</v>
      </c>
      <c r="BI1305" s="1">
        <v>156.05000000000001</v>
      </c>
      <c r="BJ1305" s="1">
        <v>165.52</v>
      </c>
      <c r="BL1305" s="1">
        <v>153.63</v>
      </c>
      <c r="BN1305" s="1">
        <v>153</v>
      </c>
    </row>
    <row r="1306" spans="1:66" x14ac:dyDescent="0.3">
      <c r="A1306" s="2"/>
      <c r="C1306" s="14" t="str">
        <f t="shared" si="21"/>
        <v>20212</v>
      </c>
      <c r="D1306" s="3">
        <v>44235</v>
      </c>
      <c r="E1306" s="21">
        <v>3096.59</v>
      </c>
      <c r="F1306" s="21">
        <v>3386.58</v>
      </c>
      <c r="G1306" s="21">
        <v>3380.55</v>
      </c>
      <c r="H1306" s="21">
        <v>2841.86</v>
      </c>
      <c r="I1306" s="21">
        <v>3065.4</v>
      </c>
      <c r="J1306" s="21">
        <v>2865.34</v>
      </c>
      <c r="K1306" s="21">
        <v>2885.62</v>
      </c>
      <c r="L1306" s="21">
        <v>2773.55</v>
      </c>
      <c r="M1306" s="21"/>
      <c r="N1306" s="21">
        <v>2712.35</v>
      </c>
      <c r="O1306" s="21">
        <v>2873.46</v>
      </c>
      <c r="P1306" s="21">
        <v>2846.56</v>
      </c>
      <c r="Q1306" s="21">
        <v>5860.21</v>
      </c>
      <c r="R1306" s="20">
        <v>147.47999999999999</v>
      </c>
      <c r="S1306" s="20">
        <v>146.94999999999999</v>
      </c>
      <c r="T1306" s="21">
        <v>153.33000000000001</v>
      </c>
      <c r="V1306" s="1">
        <v>152.16999999999999</v>
      </c>
      <c r="W1306" s="1">
        <v>156.75</v>
      </c>
      <c r="X1306" s="1">
        <v>155.62</v>
      </c>
      <c r="Y1306" s="1">
        <v>154.97999999999999</v>
      </c>
      <c r="Z1306" s="1">
        <v>155</v>
      </c>
      <c r="AA1306" s="1">
        <v>144.31</v>
      </c>
      <c r="AB1306" s="1">
        <v>155.29</v>
      </c>
      <c r="AC1306" s="1">
        <v>150.30000000000001</v>
      </c>
      <c r="AE1306" s="1">
        <v>162.59</v>
      </c>
      <c r="AF1306" s="1">
        <v>157.96</v>
      </c>
      <c r="AG1306" s="1">
        <v>149.61000000000001</v>
      </c>
      <c r="AQ1306" s="1">
        <v>3254.86</v>
      </c>
      <c r="AW1306" s="1">
        <v>3635.43</v>
      </c>
      <c r="AX1306" s="1">
        <v>154.97999999999999</v>
      </c>
      <c r="BA1306" s="1">
        <v>156.91</v>
      </c>
      <c r="BB1306" s="1">
        <v>164.56</v>
      </c>
      <c r="BC1306" s="1">
        <v>166.53</v>
      </c>
      <c r="BD1306" s="1">
        <v>159.32</v>
      </c>
      <c r="BE1306" s="1">
        <v>154.96</v>
      </c>
      <c r="BF1306" s="1">
        <v>157.93</v>
      </c>
      <c r="BG1306" s="1">
        <v>163.86</v>
      </c>
      <c r="BI1306" s="1">
        <v>155.44999999999999</v>
      </c>
      <c r="BJ1306" s="1">
        <v>165.52</v>
      </c>
      <c r="BL1306" s="1">
        <v>151.97</v>
      </c>
      <c r="BN1306" s="1">
        <v>152</v>
      </c>
    </row>
    <row r="1307" spans="1:66" x14ac:dyDescent="0.3">
      <c r="A1307" s="2"/>
      <c r="C1307" s="14" t="str">
        <f t="shared" si="21"/>
        <v>20212</v>
      </c>
      <c r="D1307" s="3">
        <v>44232</v>
      </c>
      <c r="E1307" s="21">
        <v>3176.49</v>
      </c>
      <c r="F1307" s="21">
        <v>3449.37</v>
      </c>
      <c r="G1307" s="21">
        <v>3418</v>
      </c>
      <c r="H1307" s="21">
        <v>2896.97</v>
      </c>
      <c r="I1307" s="21">
        <v>3065.4</v>
      </c>
      <c r="J1307" s="21">
        <v>2865.34</v>
      </c>
      <c r="K1307" s="21">
        <v>2862.08</v>
      </c>
      <c r="L1307" s="21">
        <v>2773.55</v>
      </c>
      <c r="M1307" s="21"/>
      <c r="N1307" s="21">
        <v>2699.63</v>
      </c>
      <c r="O1307" s="21">
        <v>2875.25</v>
      </c>
      <c r="P1307" s="21">
        <v>2879.01</v>
      </c>
      <c r="Q1307" s="21">
        <v>5953.72</v>
      </c>
      <c r="R1307" s="20">
        <v>144.32</v>
      </c>
      <c r="S1307" s="20">
        <v>147.41</v>
      </c>
      <c r="T1307" s="21">
        <v>153.13</v>
      </c>
      <c r="V1307" s="1">
        <v>153.57</v>
      </c>
      <c r="W1307" s="1">
        <v>156.5</v>
      </c>
      <c r="X1307" s="1">
        <v>156.78</v>
      </c>
      <c r="Y1307" s="1">
        <v>155.47999999999999</v>
      </c>
      <c r="Z1307" s="1">
        <v>154.81</v>
      </c>
      <c r="AA1307" s="1">
        <v>144.31</v>
      </c>
      <c r="AB1307" s="1">
        <v>157.33000000000001</v>
      </c>
      <c r="AE1307" s="1">
        <v>165.02</v>
      </c>
      <c r="AF1307" s="1">
        <v>158.76</v>
      </c>
      <c r="AG1307" s="1">
        <v>149.57</v>
      </c>
      <c r="AQ1307" s="1">
        <v>3254.86</v>
      </c>
      <c r="AW1307" s="1">
        <v>3635.43</v>
      </c>
      <c r="AX1307" s="1">
        <v>158.86000000000001</v>
      </c>
      <c r="BA1307" s="1">
        <v>156.16</v>
      </c>
      <c r="BB1307" s="1">
        <v>167.3</v>
      </c>
      <c r="BC1307" s="1">
        <v>167.85</v>
      </c>
      <c r="BD1307" s="1">
        <v>161.61000000000001</v>
      </c>
      <c r="BE1307" s="1">
        <v>154.29</v>
      </c>
      <c r="BF1307" s="1">
        <v>158.13</v>
      </c>
      <c r="BG1307" s="1">
        <v>165.22</v>
      </c>
      <c r="BI1307" s="1">
        <v>154.85</v>
      </c>
      <c r="BJ1307" s="1">
        <v>163.30000000000001</v>
      </c>
      <c r="BL1307" s="1">
        <v>150.97</v>
      </c>
      <c r="BN1307" s="1">
        <v>151.33000000000001</v>
      </c>
    </row>
    <row r="1308" spans="1:66" x14ac:dyDescent="0.3">
      <c r="A1308" s="2"/>
      <c r="C1308" s="14" t="str">
        <f t="shared" si="21"/>
        <v>20212</v>
      </c>
      <c r="D1308" s="3">
        <v>44231</v>
      </c>
      <c r="E1308" s="21">
        <v>3226.51</v>
      </c>
      <c r="F1308" s="21">
        <v>3453.15</v>
      </c>
      <c r="G1308" s="21">
        <v>3418</v>
      </c>
      <c r="H1308" s="21">
        <v>2909.59</v>
      </c>
      <c r="I1308" s="21">
        <v>3008.82</v>
      </c>
      <c r="J1308" s="21">
        <v>2865.24</v>
      </c>
      <c r="K1308" s="21">
        <v>2867.07</v>
      </c>
      <c r="L1308" s="21">
        <v>2766.89</v>
      </c>
      <c r="M1308" s="21"/>
      <c r="N1308" s="21">
        <v>2710.76</v>
      </c>
      <c r="O1308" s="21">
        <v>2876.62</v>
      </c>
      <c r="P1308" s="21">
        <v>2875.01</v>
      </c>
      <c r="Q1308" s="21">
        <v>5982.13</v>
      </c>
      <c r="R1308" s="20">
        <v>143.97999999999999</v>
      </c>
      <c r="S1308" s="20">
        <v>147.29</v>
      </c>
      <c r="T1308" s="21">
        <v>153.72999999999999</v>
      </c>
      <c r="V1308" s="1">
        <v>153.16999999999999</v>
      </c>
      <c r="W1308" s="1">
        <v>156.35</v>
      </c>
      <c r="X1308" s="1">
        <v>155.76</v>
      </c>
      <c r="Y1308" s="1">
        <v>154.94</v>
      </c>
      <c r="Z1308" s="1">
        <v>155.75</v>
      </c>
      <c r="AA1308" s="1">
        <v>145.24</v>
      </c>
      <c r="AB1308" s="1">
        <v>156.13</v>
      </c>
      <c r="AE1308" s="1">
        <v>164.17</v>
      </c>
      <c r="AF1308" s="1">
        <v>158.74</v>
      </c>
      <c r="AG1308" s="1">
        <v>148.85</v>
      </c>
      <c r="AW1308" s="1">
        <v>3635.43</v>
      </c>
      <c r="AX1308" s="1">
        <v>156.85</v>
      </c>
      <c r="BA1308" s="1">
        <v>155.74</v>
      </c>
      <c r="BB1308" s="1">
        <v>167.6</v>
      </c>
      <c r="BC1308" s="1">
        <v>167.41</v>
      </c>
      <c r="BD1308" s="1">
        <v>161.31</v>
      </c>
      <c r="BE1308" s="1">
        <v>153.96</v>
      </c>
      <c r="BF1308" s="1">
        <v>155.44999999999999</v>
      </c>
      <c r="BG1308" s="1">
        <v>165.42</v>
      </c>
      <c r="BH1308" s="1">
        <v>156.46</v>
      </c>
      <c r="BI1308" s="1">
        <v>154.85</v>
      </c>
      <c r="BJ1308" s="1">
        <v>163.28</v>
      </c>
      <c r="BL1308" s="1">
        <v>151.63</v>
      </c>
      <c r="BN1308" s="1">
        <v>151.33000000000001</v>
      </c>
    </row>
    <row r="1309" spans="1:66" x14ac:dyDescent="0.3">
      <c r="A1309" s="2"/>
      <c r="C1309" s="14" t="str">
        <f t="shared" si="21"/>
        <v>20212</v>
      </c>
      <c r="D1309" s="3">
        <v>44230</v>
      </c>
      <c r="E1309" s="21">
        <v>3449.98</v>
      </c>
      <c r="F1309" s="21">
        <v>3453.15</v>
      </c>
      <c r="G1309" s="21">
        <v>3418</v>
      </c>
      <c r="H1309" s="21">
        <v>2909.59</v>
      </c>
      <c r="I1309" s="21">
        <v>3065.4</v>
      </c>
      <c r="J1309" s="21">
        <v>2906.42</v>
      </c>
      <c r="K1309" s="21">
        <v>2867.07</v>
      </c>
      <c r="L1309" s="21">
        <v>2766.89</v>
      </c>
      <c r="M1309" s="21"/>
      <c r="N1309" s="21">
        <v>2767.42</v>
      </c>
      <c r="O1309" s="21">
        <v>2871.62</v>
      </c>
      <c r="P1309" s="21">
        <v>2875.01</v>
      </c>
      <c r="Q1309" s="21">
        <v>5982.13</v>
      </c>
      <c r="R1309" s="20">
        <v>143.97999999999999</v>
      </c>
      <c r="S1309" s="20">
        <v>146.96</v>
      </c>
      <c r="T1309" s="21">
        <v>154.65</v>
      </c>
      <c r="V1309" s="1">
        <v>153.16999999999999</v>
      </c>
      <c r="W1309" s="1">
        <v>156.5</v>
      </c>
      <c r="X1309" s="1">
        <v>155.06</v>
      </c>
      <c r="Y1309" s="1">
        <v>153.01</v>
      </c>
      <c r="Z1309" s="1">
        <v>153.57</v>
      </c>
      <c r="AA1309" s="1">
        <v>145.24</v>
      </c>
      <c r="AB1309" s="1">
        <v>154.44999999999999</v>
      </c>
      <c r="AE1309" s="1">
        <v>163.35</v>
      </c>
      <c r="AF1309" s="1">
        <v>158.66999999999999</v>
      </c>
      <c r="AG1309" s="1">
        <v>149.47</v>
      </c>
      <c r="AU1309" s="1">
        <v>3905.83</v>
      </c>
      <c r="AW1309" s="1">
        <v>3635.43</v>
      </c>
      <c r="AX1309" s="1">
        <v>156.85</v>
      </c>
      <c r="AY1309" s="1">
        <v>4142.8500000000004</v>
      </c>
      <c r="BA1309" s="1">
        <v>153.83000000000001</v>
      </c>
      <c r="BB1309" s="1">
        <v>166.2</v>
      </c>
      <c r="BC1309" s="1">
        <v>161.27000000000001</v>
      </c>
      <c r="BD1309" s="1">
        <v>161.41</v>
      </c>
      <c r="BE1309" s="1">
        <v>153.62</v>
      </c>
      <c r="BF1309" s="1">
        <v>152.44999999999999</v>
      </c>
      <c r="BG1309" s="1">
        <v>162.99</v>
      </c>
      <c r="BH1309" s="1">
        <v>156.97999999999999</v>
      </c>
      <c r="BI1309" s="1">
        <v>154.85</v>
      </c>
      <c r="BJ1309" s="1">
        <v>163.28</v>
      </c>
      <c r="BL1309" s="1">
        <v>150.30000000000001</v>
      </c>
      <c r="BN1309" s="1">
        <v>150</v>
      </c>
    </row>
    <row r="1310" spans="1:66" x14ac:dyDescent="0.3">
      <c r="A1310" s="2"/>
      <c r="C1310" s="14" t="str">
        <f t="shared" si="21"/>
        <v>20212</v>
      </c>
      <c r="D1310" s="3">
        <v>44229</v>
      </c>
      <c r="E1310" s="21">
        <v>3370.41</v>
      </c>
      <c r="F1310" s="21">
        <v>3449.37</v>
      </c>
      <c r="G1310" s="21">
        <v>3418</v>
      </c>
      <c r="H1310" s="21">
        <v>2854.36</v>
      </c>
      <c r="I1310" s="21">
        <v>2948.07</v>
      </c>
      <c r="J1310" s="21">
        <v>2901.42</v>
      </c>
      <c r="K1310" s="21">
        <v>2903.3</v>
      </c>
      <c r="L1310" s="21">
        <v>2766.89</v>
      </c>
      <c r="M1310" s="21"/>
      <c r="N1310" s="21">
        <v>2737.99</v>
      </c>
      <c r="O1310" s="21">
        <v>2904.64</v>
      </c>
      <c r="P1310" s="21">
        <v>2937.96</v>
      </c>
      <c r="Q1310" s="21">
        <v>5992.85</v>
      </c>
      <c r="R1310" s="20">
        <v>143.29</v>
      </c>
      <c r="S1310" s="20">
        <v>146.79</v>
      </c>
      <c r="T1310" s="21">
        <v>154.65</v>
      </c>
      <c r="V1310" s="1">
        <v>153.16999999999999</v>
      </c>
      <c r="W1310" s="1">
        <v>156.25</v>
      </c>
      <c r="X1310" s="1">
        <v>156.47999999999999</v>
      </c>
      <c r="Y1310" s="1">
        <v>154.37</v>
      </c>
      <c r="Z1310" s="1">
        <v>153.91</v>
      </c>
      <c r="AA1310" s="1">
        <v>144.93</v>
      </c>
      <c r="AB1310" s="1">
        <v>154.44999999999999</v>
      </c>
      <c r="AE1310" s="1">
        <v>163.12</v>
      </c>
      <c r="AF1310" s="1">
        <v>159.01</v>
      </c>
      <c r="AG1310" s="1">
        <v>148.37</v>
      </c>
      <c r="AU1310" s="1">
        <v>3905.83</v>
      </c>
      <c r="AY1310" s="1">
        <v>4361.51</v>
      </c>
      <c r="BA1310" s="1">
        <v>152.6</v>
      </c>
      <c r="BB1310" s="1">
        <v>165.86</v>
      </c>
      <c r="BC1310" s="1">
        <v>168.47</v>
      </c>
      <c r="BD1310" s="1">
        <v>161.21</v>
      </c>
      <c r="BE1310" s="1">
        <v>157.32</v>
      </c>
      <c r="BF1310" s="1">
        <v>158.61000000000001</v>
      </c>
      <c r="BG1310" s="1">
        <v>162.88999999999999</v>
      </c>
      <c r="BH1310" s="1">
        <v>157.47999999999999</v>
      </c>
      <c r="BI1310" s="1">
        <v>154.85</v>
      </c>
      <c r="BJ1310" s="1">
        <v>168.48</v>
      </c>
      <c r="BL1310" s="1">
        <v>150.97</v>
      </c>
      <c r="BN1310" s="1">
        <v>151.07</v>
      </c>
    </row>
    <row r="1311" spans="1:66" x14ac:dyDescent="0.3">
      <c r="A1311" s="2"/>
      <c r="C1311" s="14" t="str">
        <f t="shared" si="21"/>
        <v>20212</v>
      </c>
      <c r="D1311" s="3">
        <v>44228</v>
      </c>
      <c r="E1311" s="21">
        <v>3256.06</v>
      </c>
      <c r="F1311" s="21">
        <v>3453.15</v>
      </c>
      <c r="G1311" s="21">
        <v>3418</v>
      </c>
      <c r="H1311" s="21">
        <v>2859.35</v>
      </c>
      <c r="I1311" s="21">
        <v>2925.61</v>
      </c>
      <c r="J1311" s="21">
        <v>2878.57</v>
      </c>
      <c r="K1311" s="21">
        <v>2867.37</v>
      </c>
      <c r="L1311" s="21">
        <v>2766.89</v>
      </c>
      <c r="M1311" s="21"/>
      <c r="N1311" s="21">
        <v>2750.78</v>
      </c>
      <c r="O1311" s="21">
        <v>2906.19</v>
      </c>
      <c r="P1311" s="21">
        <v>2876.67</v>
      </c>
      <c r="Q1311" s="21">
        <v>6070.21</v>
      </c>
      <c r="R1311" s="20">
        <v>144.63</v>
      </c>
      <c r="S1311" s="20">
        <v>148.62</v>
      </c>
      <c r="T1311" s="21">
        <v>155.65</v>
      </c>
      <c r="V1311" s="1">
        <v>153.78</v>
      </c>
      <c r="W1311" s="1">
        <v>156.5</v>
      </c>
      <c r="X1311" s="1">
        <v>156.47999999999999</v>
      </c>
      <c r="Y1311" s="1">
        <v>155.51</v>
      </c>
      <c r="Z1311" s="1">
        <v>155.28</v>
      </c>
      <c r="AA1311" s="1">
        <v>145.78</v>
      </c>
      <c r="AB1311" s="1">
        <v>154.57</v>
      </c>
      <c r="AE1311" s="1">
        <v>164.08</v>
      </c>
      <c r="AF1311" s="1">
        <v>159.66999999999999</v>
      </c>
      <c r="AG1311" s="1">
        <v>151.11000000000001</v>
      </c>
      <c r="AU1311" s="1">
        <v>3905.83</v>
      </c>
      <c r="AY1311" s="1">
        <v>4361.51</v>
      </c>
      <c r="AZ1311" s="1">
        <v>3705.53</v>
      </c>
      <c r="BA1311" s="1">
        <v>156.33000000000001</v>
      </c>
      <c r="BB1311" s="1">
        <v>168.65</v>
      </c>
      <c r="BC1311" s="1">
        <v>169.71</v>
      </c>
      <c r="BD1311" s="1">
        <v>162.16</v>
      </c>
      <c r="BE1311" s="1">
        <v>161.28</v>
      </c>
      <c r="BF1311" s="1">
        <v>158.61000000000001</v>
      </c>
      <c r="BG1311" s="1">
        <v>164.47</v>
      </c>
      <c r="BH1311" s="1">
        <v>157.21</v>
      </c>
      <c r="BI1311" s="1">
        <v>154.85</v>
      </c>
      <c r="BJ1311" s="1">
        <v>169.12</v>
      </c>
      <c r="BL1311" s="1">
        <v>151.72</v>
      </c>
      <c r="BN1311" s="1">
        <v>151.07</v>
      </c>
    </row>
    <row r="1312" spans="1:66" x14ac:dyDescent="0.3">
      <c r="A1312" s="2"/>
      <c r="C1312" s="14" t="str">
        <f t="shared" si="21"/>
        <v>20211</v>
      </c>
      <c r="D1312" s="3">
        <v>44225</v>
      </c>
      <c r="E1312" s="21"/>
      <c r="F1312" s="21">
        <v>3386.38</v>
      </c>
      <c r="G1312" s="21">
        <v>3417.82</v>
      </c>
      <c r="H1312" s="21">
        <v>2857.12</v>
      </c>
      <c r="I1312" s="21">
        <v>2902.97</v>
      </c>
      <c r="J1312" s="21">
        <v>2901.38</v>
      </c>
      <c r="K1312" s="21">
        <v>2831.37</v>
      </c>
      <c r="L1312" s="21">
        <v>2766.76</v>
      </c>
      <c r="M1312" s="21"/>
      <c r="N1312" s="21">
        <v>2774.36</v>
      </c>
      <c r="O1312" s="21">
        <v>2913.33</v>
      </c>
      <c r="P1312" s="21">
        <v>2876.6</v>
      </c>
      <c r="Q1312" s="21">
        <v>5900.31</v>
      </c>
      <c r="R1312" s="20">
        <v>146.32</v>
      </c>
      <c r="S1312" s="20">
        <v>146.87</v>
      </c>
      <c r="T1312" s="21">
        <v>156.22999999999999</v>
      </c>
      <c r="V1312" s="1">
        <v>153.47</v>
      </c>
      <c r="W1312" s="1">
        <v>156.5</v>
      </c>
      <c r="X1312" s="1">
        <v>154.81</v>
      </c>
      <c r="Y1312" s="1">
        <v>154.94999999999999</v>
      </c>
      <c r="Z1312" s="1">
        <v>154.85</v>
      </c>
      <c r="AA1312" s="1">
        <v>146.81</v>
      </c>
      <c r="AB1312" s="1">
        <v>153.82</v>
      </c>
      <c r="AE1312" s="1">
        <v>163.74</v>
      </c>
      <c r="AF1312" s="1">
        <v>160.19999999999999</v>
      </c>
      <c r="AG1312" s="1">
        <v>151.4</v>
      </c>
      <c r="AU1312" s="1">
        <v>3906.12</v>
      </c>
      <c r="AV1312" s="1">
        <v>0</v>
      </c>
      <c r="AW1312" s="1">
        <v>2884.62</v>
      </c>
      <c r="AY1312" s="1">
        <v>4361.84</v>
      </c>
      <c r="AZ1312" s="1">
        <v>3705.81</v>
      </c>
      <c r="BA1312" s="1">
        <v>155.93</v>
      </c>
      <c r="BB1312" s="1">
        <v>166.75</v>
      </c>
      <c r="BC1312" s="1">
        <v>167.76</v>
      </c>
      <c r="BD1312" s="1">
        <v>162.15</v>
      </c>
      <c r="BE1312" s="1">
        <v>161.61000000000001</v>
      </c>
      <c r="BF1312" s="1">
        <v>163.44999999999999</v>
      </c>
      <c r="BG1312" s="1">
        <v>164.02</v>
      </c>
      <c r="BH1312" s="1">
        <v>156.72999999999999</v>
      </c>
      <c r="BI1312" s="1">
        <v>154.85</v>
      </c>
      <c r="BJ1312" s="1">
        <v>170.41</v>
      </c>
      <c r="BL1312" s="1">
        <v>150.97</v>
      </c>
      <c r="BN1312" s="1">
        <v>150.72999999999999</v>
      </c>
    </row>
    <row r="1313" spans="1:66" x14ac:dyDescent="0.3">
      <c r="A1313" s="2"/>
      <c r="C1313" s="14" t="str">
        <f t="shared" si="21"/>
        <v>20211</v>
      </c>
      <c r="D1313" s="3">
        <v>44224</v>
      </c>
      <c r="E1313" s="21"/>
      <c r="F1313" s="21">
        <v>3353.1</v>
      </c>
      <c r="G1313" s="21">
        <v>3380.38</v>
      </c>
      <c r="H1313" s="21">
        <v>2857.12</v>
      </c>
      <c r="I1313" s="21">
        <v>2875.51</v>
      </c>
      <c r="J1313" s="21">
        <v>2901.38</v>
      </c>
      <c r="K1313" s="21">
        <v>2821.37</v>
      </c>
      <c r="L1313" s="21">
        <v>2773.42</v>
      </c>
      <c r="M1313" s="21"/>
      <c r="N1313" s="21">
        <v>2781.22</v>
      </c>
      <c r="O1313" s="21">
        <v>2898.8</v>
      </c>
      <c r="P1313" s="21">
        <v>2866.61</v>
      </c>
      <c r="Q1313" s="21">
        <v>5930.26</v>
      </c>
      <c r="R1313" s="20">
        <v>145.97999999999999</v>
      </c>
      <c r="S1313" s="20">
        <v>147.13</v>
      </c>
      <c r="T1313" s="21">
        <v>155.65</v>
      </c>
      <c r="V1313" s="1">
        <v>152.97</v>
      </c>
      <c r="W1313" s="1">
        <v>155.79</v>
      </c>
      <c r="X1313" s="1">
        <v>155.31</v>
      </c>
      <c r="Y1313" s="1">
        <v>154.69999999999999</v>
      </c>
      <c r="Z1313" s="1">
        <v>154.85</v>
      </c>
      <c r="AA1313" s="1">
        <v>146.81</v>
      </c>
      <c r="AB1313" s="1">
        <v>154.65</v>
      </c>
      <c r="AE1313" s="1">
        <v>163.51</v>
      </c>
      <c r="AF1313" s="1">
        <v>160.19999999999999</v>
      </c>
      <c r="AG1313" s="1">
        <v>148.56</v>
      </c>
      <c r="AU1313" s="1">
        <v>3906.12</v>
      </c>
      <c r="AV1313" s="1">
        <v>0</v>
      </c>
      <c r="AW1313" s="1">
        <v>2884.62</v>
      </c>
      <c r="AY1313" s="1">
        <v>4361.84</v>
      </c>
      <c r="AZ1313" s="1">
        <v>3705.81</v>
      </c>
      <c r="BA1313" s="1">
        <v>154.76</v>
      </c>
      <c r="BB1313" s="1">
        <v>168.67</v>
      </c>
      <c r="BC1313" s="1">
        <v>167.77</v>
      </c>
      <c r="BD1313" s="1">
        <v>161.97</v>
      </c>
      <c r="BE1313" s="1">
        <v>162.94999999999999</v>
      </c>
      <c r="BF1313" s="1">
        <v>163.44999999999999</v>
      </c>
      <c r="BG1313" s="1">
        <v>163.43</v>
      </c>
      <c r="BH1313" s="1">
        <v>155.30000000000001</v>
      </c>
      <c r="BI1313" s="1">
        <v>154.85</v>
      </c>
      <c r="BJ1313" s="1">
        <v>173</v>
      </c>
      <c r="BL1313" s="1">
        <v>150.22</v>
      </c>
      <c r="BN1313" s="1">
        <v>151</v>
      </c>
    </row>
    <row r="1314" spans="1:66" x14ac:dyDescent="0.3">
      <c r="A1314" s="2"/>
      <c r="C1314" s="14" t="str">
        <f t="shared" si="21"/>
        <v>20211</v>
      </c>
      <c r="D1314" s="3">
        <v>44223</v>
      </c>
      <c r="E1314" s="21"/>
      <c r="F1314" s="21">
        <v>3328.14</v>
      </c>
      <c r="G1314" s="21">
        <v>3367.9</v>
      </c>
      <c r="H1314" s="21">
        <v>2857.12</v>
      </c>
      <c r="I1314" s="21">
        <v>2865.53</v>
      </c>
      <c r="J1314" s="21">
        <v>2898.88</v>
      </c>
      <c r="K1314" s="21">
        <v>2821.37</v>
      </c>
      <c r="L1314" s="21">
        <v>2773.42</v>
      </c>
      <c r="M1314" s="21"/>
      <c r="N1314" s="21">
        <v>2765.41</v>
      </c>
      <c r="O1314" s="21">
        <v>2873.5</v>
      </c>
      <c r="P1314" s="21">
        <v>2811.62</v>
      </c>
      <c r="Q1314" s="21">
        <v>5870.4</v>
      </c>
      <c r="R1314" s="20"/>
      <c r="S1314" s="20">
        <v>146.96</v>
      </c>
      <c r="T1314" s="21">
        <v>155.72999999999999</v>
      </c>
      <c r="V1314" s="1">
        <v>153.47</v>
      </c>
      <c r="W1314" s="1">
        <v>154.94999999999999</v>
      </c>
      <c r="X1314" s="1">
        <v>154.43</v>
      </c>
      <c r="Y1314" s="1">
        <v>154.19999999999999</v>
      </c>
      <c r="Z1314" s="1">
        <v>154</v>
      </c>
      <c r="AA1314" s="1">
        <v>145.77000000000001</v>
      </c>
      <c r="AB1314" s="1">
        <v>154.44999999999999</v>
      </c>
      <c r="AE1314" s="1">
        <v>163.18</v>
      </c>
      <c r="AF1314" s="1">
        <v>160.49</v>
      </c>
      <c r="AG1314" s="1">
        <v>148.49</v>
      </c>
      <c r="AV1314" s="1">
        <v>15</v>
      </c>
      <c r="AW1314" s="1">
        <v>2760.2</v>
      </c>
      <c r="AZ1314" s="1">
        <v>3801.79</v>
      </c>
      <c r="BA1314" s="1">
        <v>155.24</v>
      </c>
      <c r="BB1314" s="1">
        <v>168.56</v>
      </c>
      <c r="BC1314" s="1">
        <v>168.72</v>
      </c>
      <c r="BD1314" s="1">
        <v>162.07</v>
      </c>
      <c r="BE1314" s="1">
        <v>162.5</v>
      </c>
      <c r="BG1314" s="1">
        <v>162.84</v>
      </c>
      <c r="BH1314" s="1">
        <v>155.30000000000001</v>
      </c>
      <c r="BI1314" s="1">
        <v>154.85</v>
      </c>
      <c r="BJ1314" s="1">
        <v>173</v>
      </c>
      <c r="BL1314" s="1">
        <v>150.22</v>
      </c>
      <c r="BN1314" s="1">
        <v>150.33000000000001</v>
      </c>
    </row>
    <row r="1315" spans="1:66" x14ac:dyDescent="0.3">
      <c r="A1315" s="2"/>
      <c r="C1315" s="14" t="str">
        <f t="shared" si="21"/>
        <v>20211</v>
      </c>
      <c r="D1315" s="3">
        <v>44222</v>
      </c>
      <c r="E1315" s="21"/>
      <c r="F1315" s="21">
        <v>3176.86</v>
      </c>
      <c r="G1315" s="21">
        <v>3293.01</v>
      </c>
      <c r="H1315" s="21"/>
      <c r="I1315" s="21">
        <v>2865.53</v>
      </c>
      <c r="J1315" s="21">
        <v>2883.33</v>
      </c>
      <c r="K1315" s="21">
        <v>2859.27</v>
      </c>
      <c r="L1315" s="21"/>
      <c r="M1315" s="21"/>
      <c r="N1315" s="21">
        <v>2745.9</v>
      </c>
      <c r="O1315" s="21">
        <v>2864.25</v>
      </c>
      <c r="P1315" s="21">
        <v>2814.95</v>
      </c>
      <c r="Q1315" s="21">
        <v>5926.72</v>
      </c>
      <c r="R1315" s="20"/>
      <c r="S1315" s="20">
        <v>146.29</v>
      </c>
      <c r="T1315" s="21">
        <v>155.72999999999999</v>
      </c>
      <c r="V1315" s="1">
        <v>152.22</v>
      </c>
      <c r="W1315" s="1">
        <v>154.69999999999999</v>
      </c>
      <c r="X1315" s="1">
        <v>154.08000000000001</v>
      </c>
      <c r="Y1315" s="1">
        <v>153.99</v>
      </c>
      <c r="Z1315" s="1">
        <v>154</v>
      </c>
      <c r="AA1315" s="1">
        <v>144.77000000000001</v>
      </c>
      <c r="AB1315" s="1">
        <v>153.94999999999999</v>
      </c>
      <c r="AE1315" s="1">
        <v>161.06</v>
      </c>
      <c r="AF1315" s="1">
        <v>161.75</v>
      </c>
      <c r="AG1315" s="1">
        <v>149.22999999999999</v>
      </c>
      <c r="AV1315" s="1">
        <v>15</v>
      </c>
      <c r="AW1315" s="1">
        <v>2760.2</v>
      </c>
      <c r="AZ1315" s="1">
        <v>3727.72</v>
      </c>
      <c r="BA1315" s="1">
        <v>154.09</v>
      </c>
      <c r="BB1315" s="1">
        <v>167.3</v>
      </c>
      <c r="BC1315" s="1">
        <v>166.07</v>
      </c>
      <c r="BD1315" s="1">
        <v>162.65</v>
      </c>
      <c r="BE1315" s="1">
        <v>161.62</v>
      </c>
      <c r="BG1315" s="1">
        <v>162.08000000000001</v>
      </c>
      <c r="BI1315" s="1">
        <v>154.85</v>
      </c>
      <c r="BJ1315" s="1">
        <v>173</v>
      </c>
      <c r="BL1315" s="1">
        <v>152.47</v>
      </c>
      <c r="BN1315" s="1">
        <v>150</v>
      </c>
    </row>
    <row r="1316" spans="1:66" x14ac:dyDescent="0.3">
      <c r="A1316" s="2"/>
      <c r="C1316" s="14" t="str">
        <f t="shared" si="21"/>
        <v>20211</v>
      </c>
      <c r="D1316" s="3">
        <v>44221</v>
      </c>
      <c r="E1316" s="21"/>
      <c r="F1316" s="21">
        <v>3224.97</v>
      </c>
      <c r="G1316" s="21">
        <v>3317.97</v>
      </c>
      <c r="H1316" s="21"/>
      <c r="I1316" s="21">
        <v>2845.56</v>
      </c>
      <c r="J1316" s="21">
        <v>2796.09</v>
      </c>
      <c r="K1316" s="21">
        <v>2859.27</v>
      </c>
      <c r="L1316" s="21"/>
      <c r="M1316" s="21"/>
      <c r="N1316" s="21">
        <v>2680.57</v>
      </c>
      <c r="O1316" s="21">
        <v>2876.67</v>
      </c>
      <c r="P1316" s="21">
        <v>2814.95</v>
      </c>
      <c r="Q1316" s="21">
        <v>5912.1</v>
      </c>
      <c r="R1316" s="20"/>
      <c r="S1316" s="20">
        <v>143.52000000000001</v>
      </c>
      <c r="T1316" s="21">
        <v>155.97999999999999</v>
      </c>
      <c r="V1316" s="1">
        <v>150.30000000000001</v>
      </c>
      <c r="W1316" s="1">
        <v>154.65</v>
      </c>
      <c r="X1316" s="1">
        <v>153.18</v>
      </c>
      <c r="Y1316" s="1">
        <v>153.47999999999999</v>
      </c>
      <c r="Z1316" s="1">
        <v>153.93</v>
      </c>
      <c r="AA1316" s="1">
        <v>144.77000000000001</v>
      </c>
      <c r="AB1316" s="1">
        <v>153.44999999999999</v>
      </c>
      <c r="AE1316" s="1">
        <v>161.57</v>
      </c>
      <c r="AF1316" s="1">
        <v>160.38999999999999</v>
      </c>
      <c r="AG1316" s="1">
        <v>144.79</v>
      </c>
      <c r="AK1316" s="1">
        <v>0</v>
      </c>
      <c r="AS1316" s="1">
        <v>3916.14</v>
      </c>
      <c r="AV1316" s="1">
        <v>15</v>
      </c>
      <c r="AW1316" s="1">
        <v>2760.2</v>
      </c>
      <c r="AZ1316" s="1">
        <v>3735.02</v>
      </c>
      <c r="BA1316" s="1">
        <v>153.34</v>
      </c>
      <c r="BB1316" s="1">
        <v>167.72</v>
      </c>
      <c r="BC1316" s="1">
        <v>167.99</v>
      </c>
      <c r="BD1316" s="1">
        <v>162.41</v>
      </c>
      <c r="BE1316" s="1">
        <v>162.28</v>
      </c>
      <c r="BF1316" s="1">
        <v>157.49</v>
      </c>
      <c r="BG1316" s="1">
        <v>161.74</v>
      </c>
      <c r="BI1316" s="1">
        <v>154.85</v>
      </c>
      <c r="BJ1316" s="1">
        <v>173</v>
      </c>
      <c r="BL1316" s="1">
        <v>152.47</v>
      </c>
      <c r="BN1316" s="1">
        <v>150</v>
      </c>
    </row>
    <row r="1317" spans="1:66" x14ac:dyDescent="0.3">
      <c r="A1317" s="2"/>
      <c r="C1317" s="14" t="str">
        <f t="shared" si="21"/>
        <v>20211</v>
      </c>
      <c r="D1317" s="3">
        <v>44218</v>
      </c>
      <c r="E1317" s="21"/>
      <c r="F1317" s="21">
        <v>3095.17</v>
      </c>
      <c r="G1317" s="21">
        <v>3265.56</v>
      </c>
      <c r="H1317" s="21"/>
      <c r="I1317" s="21">
        <v>2825.59</v>
      </c>
      <c r="J1317" s="21">
        <v>2821.01</v>
      </c>
      <c r="K1317" s="21">
        <v>2831.72</v>
      </c>
      <c r="L1317" s="21"/>
      <c r="M1317" s="21"/>
      <c r="N1317" s="21">
        <v>2694.16</v>
      </c>
      <c r="O1317" s="21">
        <v>2895.51</v>
      </c>
      <c r="P1317" s="21">
        <v>2780.11</v>
      </c>
      <c r="Q1317" s="21">
        <v>5958.83</v>
      </c>
      <c r="R1317" s="20">
        <v>144.81</v>
      </c>
      <c r="S1317" s="20">
        <v>143.62</v>
      </c>
      <c r="T1317" s="21">
        <v>155.72</v>
      </c>
      <c r="V1317" s="1">
        <v>149.63</v>
      </c>
      <c r="W1317" s="1">
        <v>156.03</v>
      </c>
      <c r="X1317" s="1">
        <v>154.58000000000001</v>
      </c>
      <c r="Y1317" s="1">
        <v>153.38999999999999</v>
      </c>
      <c r="Z1317" s="1">
        <v>153.71</v>
      </c>
      <c r="AA1317" s="1">
        <v>145.22999999999999</v>
      </c>
      <c r="AB1317" s="1">
        <v>153.72999999999999</v>
      </c>
      <c r="AE1317" s="1">
        <v>161.32</v>
      </c>
      <c r="AF1317" s="1">
        <v>161.75</v>
      </c>
      <c r="AG1317" s="1">
        <v>149.03</v>
      </c>
      <c r="AK1317" s="1">
        <v>0</v>
      </c>
      <c r="AS1317" s="1">
        <v>3916.14</v>
      </c>
      <c r="AV1317" s="1">
        <v>30</v>
      </c>
      <c r="AW1317" s="1">
        <v>2511.36</v>
      </c>
      <c r="AZ1317" s="1">
        <v>3735.02</v>
      </c>
      <c r="BA1317" s="1">
        <v>153.34</v>
      </c>
      <c r="BB1317" s="1">
        <v>165.95</v>
      </c>
      <c r="BC1317" s="1">
        <v>167.58</v>
      </c>
      <c r="BD1317" s="1">
        <v>164.2</v>
      </c>
      <c r="BE1317" s="1">
        <v>163.61000000000001</v>
      </c>
      <c r="BF1317" s="1">
        <v>164.52</v>
      </c>
      <c r="BG1317" s="1">
        <v>162.24</v>
      </c>
      <c r="BH1317" s="1">
        <v>155.16</v>
      </c>
      <c r="BI1317" s="1">
        <v>154.85</v>
      </c>
      <c r="BJ1317" s="1">
        <v>173</v>
      </c>
      <c r="BL1317" s="1">
        <v>149.97</v>
      </c>
      <c r="BN1317" s="1">
        <v>150</v>
      </c>
    </row>
    <row r="1318" spans="1:66" x14ac:dyDescent="0.3">
      <c r="A1318" s="2"/>
      <c r="C1318" s="14" t="str">
        <f t="shared" si="21"/>
        <v>20211</v>
      </c>
      <c r="D1318" s="3">
        <v>44217</v>
      </c>
      <c r="E1318" s="21">
        <v>3158.79</v>
      </c>
      <c r="F1318" s="21">
        <v>3095.17</v>
      </c>
      <c r="G1318" s="21">
        <v>3260.56</v>
      </c>
      <c r="H1318" s="21">
        <v>2765.47</v>
      </c>
      <c r="I1318" s="21">
        <v>2838.07</v>
      </c>
      <c r="J1318" s="21">
        <v>2780.81</v>
      </c>
      <c r="K1318" s="21">
        <v>2791.96</v>
      </c>
      <c r="L1318" s="21"/>
      <c r="M1318" s="21"/>
      <c r="N1318" s="21">
        <v>2699.95</v>
      </c>
      <c r="O1318" s="21">
        <v>2891.87</v>
      </c>
      <c r="P1318" s="21">
        <v>2772.11</v>
      </c>
      <c r="Q1318" s="21">
        <v>5938.02</v>
      </c>
      <c r="R1318" s="20">
        <v>144.44</v>
      </c>
      <c r="S1318" s="20">
        <v>146.29</v>
      </c>
      <c r="T1318" s="21">
        <v>155.71</v>
      </c>
      <c r="V1318" s="1">
        <v>149.65</v>
      </c>
      <c r="W1318" s="1">
        <v>156.09</v>
      </c>
      <c r="X1318" s="1">
        <v>154.61000000000001</v>
      </c>
      <c r="Y1318" s="1">
        <v>154.31</v>
      </c>
      <c r="Z1318" s="1">
        <v>154.71</v>
      </c>
      <c r="AA1318" s="1">
        <v>145.24</v>
      </c>
      <c r="AB1318" s="1">
        <v>153.84</v>
      </c>
      <c r="AE1318" s="1">
        <v>162.53</v>
      </c>
      <c r="AF1318" s="1">
        <v>162.55000000000001</v>
      </c>
      <c r="AG1318" s="1">
        <v>149.46</v>
      </c>
      <c r="AK1318" s="1">
        <v>0</v>
      </c>
      <c r="AS1318" s="1">
        <v>3916.14</v>
      </c>
      <c r="AV1318" s="1">
        <v>30</v>
      </c>
      <c r="AW1318" s="1">
        <v>2511.36</v>
      </c>
      <c r="AZ1318" s="1">
        <v>3735.02</v>
      </c>
      <c r="BA1318" s="1">
        <v>154.18</v>
      </c>
      <c r="BB1318" s="1">
        <v>167.24</v>
      </c>
      <c r="BC1318" s="1">
        <v>167.03</v>
      </c>
      <c r="BD1318" s="1">
        <v>165.42</v>
      </c>
      <c r="BE1318" s="1">
        <v>163.61000000000001</v>
      </c>
      <c r="BF1318" s="1">
        <v>164.11</v>
      </c>
      <c r="BG1318" s="1">
        <v>162.69999999999999</v>
      </c>
      <c r="BH1318" s="1">
        <v>156.08000000000001</v>
      </c>
      <c r="BI1318" s="1">
        <v>154.85</v>
      </c>
      <c r="BJ1318" s="1">
        <v>173</v>
      </c>
      <c r="BL1318" s="1">
        <v>151.22</v>
      </c>
      <c r="BN1318" s="1">
        <v>150.33000000000001</v>
      </c>
    </row>
    <row r="1319" spans="1:66" x14ac:dyDescent="0.3">
      <c r="A1319" s="2"/>
      <c r="C1319" s="14" t="str">
        <f t="shared" si="21"/>
        <v>20211</v>
      </c>
      <c r="D1319" s="3">
        <v>44216</v>
      </c>
      <c r="E1319" s="21">
        <v>3146.25</v>
      </c>
      <c r="F1319" s="21">
        <v>3095.17</v>
      </c>
      <c r="G1319" s="21">
        <v>3260.57</v>
      </c>
      <c r="H1319" s="21">
        <v>2742.96</v>
      </c>
      <c r="I1319" s="21">
        <v>2788.15</v>
      </c>
      <c r="J1319" s="21">
        <v>2752.07</v>
      </c>
      <c r="K1319" s="21">
        <v>2828.86</v>
      </c>
      <c r="L1319" s="21"/>
      <c r="M1319" s="21"/>
      <c r="N1319" s="21">
        <v>2680.98</v>
      </c>
      <c r="O1319" s="21">
        <v>2870</v>
      </c>
      <c r="P1319" s="21">
        <v>2772.11</v>
      </c>
      <c r="Q1319" s="21">
        <v>5948.55</v>
      </c>
      <c r="R1319" s="20">
        <v>143.33000000000001</v>
      </c>
      <c r="S1319" s="20">
        <v>142.96</v>
      </c>
      <c r="T1319" s="21">
        <v>156.46</v>
      </c>
      <c r="V1319" s="1">
        <v>150.97</v>
      </c>
      <c r="W1319" s="1">
        <v>155.79</v>
      </c>
      <c r="X1319" s="1">
        <v>155.34</v>
      </c>
      <c r="Y1319" s="1">
        <v>154.44999999999999</v>
      </c>
      <c r="Z1319" s="1">
        <v>156.47</v>
      </c>
      <c r="AA1319" s="1">
        <v>145.22999999999999</v>
      </c>
      <c r="AB1319" s="1">
        <v>154.28</v>
      </c>
      <c r="AE1319" s="1">
        <v>162.93</v>
      </c>
      <c r="AG1319" s="1">
        <v>147.09</v>
      </c>
      <c r="AK1319" s="1">
        <v>0</v>
      </c>
      <c r="AS1319" s="1">
        <v>3916.14</v>
      </c>
      <c r="AZ1319" s="1">
        <v>3505.49</v>
      </c>
      <c r="BA1319" s="1">
        <v>155.49</v>
      </c>
      <c r="BB1319" s="1">
        <v>166.25</v>
      </c>
      <c r="BC1319" s="1">
        <v>165.07</v>
      </c>
      <c r="BD1319" s="1">
        <v>164.94</v>
      </c>
      <c r="BE1319" s="1">
        <v>163.61000000000001</v>
      </c>
      <c r="BF1319" s="1">
        <v>162.46</v>
      </c>
      <c r="BG1319" s="1">
        <v>163.1</v>
      </c>
      <c r="BH1319" s="1">
        <v>158.31</v>
      </c>
      <c r="BI1319" s="1">
        <v>154.85</v>
      </c>
      <c r="BJ1319" s="1">
        <v>172.25</v>
      </c>
      <c r="BL1319" s="1">
        <v>150.72</v>
      </c>
      <c r="BN1319" s="1">
        <v>150</v>
      </c>
    </row>
    <row r="1320" spans="1:66" x14ac:dyDescent="0.3">
      <c r="A1320" s="2"/>
      <c r="C1320" s="14" t="str">
        <f t="shared" si="21"/>
        <v>20211</v>
      </c>
      <c r="D1320" s="3">
        <v>44215</v>
      </c>
      <c r="E1320" s="21">
        <v>3108.64</v>
      </c>
      <c r="F1320" s="21">
        <v>3095.17</v>
      </c>
      <c r="G1320" s="21">
        <v>3255.57</v>
      </c>
      <c r="H1320" s="21">
        <v>2697.95</v>
      </c>
      <c r="I1320" s="21">
        <v>2788.15</v>
      </c>
      <c r="J1320" s="21">
        <v>2724.59</v>
      </c>
      <c r="K1320" s="21">
        <v>2824.38</v>
      </c>
      <c r="L1320" s="21"/>
      <c r="M1320" s="21"/>
      <c r="N1320" s="21">
        <v>2691.84</v>
      </c>
      <c r="O1320" s="21">
        <v>2876.67</v>
      </c>
      <c r="P1320" s="21">
        <v>2746.21</v>
      </c>
      <c r="Q1320" s="21">
        <v>5987.94</v>
      </c>
      <c r="R1320" s="20">
        <v>139.97999999999999</v>
      </c>
      <c r="S1320" s="20">
        <v>149.26</v>
      </c>
      <c r="T1320" s="21">
        <v>156.46</v>
      </c>
      <c r="V1320" s="1">
        <v>152.72</v>
      </c>
      <c r="W1320" s="1">
        <v>155.94999999999999</v>
      </c>
      <c r="X1320" s="1">
        <v>156.28</v>
      </c>
      <c r="Y1320" s="1">
        <v>156.87</v>
      </c>
      <c r="Z1320" s="1">
        <v>157</v>
      </c>
      <c r="AA1320" s="1">
        <v>143.35</v>
      </c>
      <c r="AB1320" s="1">
        <v>156.82</v>
      </c>
      <c r="AE1320" s="1">
        <v>163.72</v>
      </c>
      <c r="AG1320" s="1">
        <v>149.22</v>
      </c>
      <c r="AK1320" s="1">
        <v>0</v>
      </c>
      <c r="AS1320" s="1">
        <v>3916.14</v>
      </c>
      <c r="BA1320" s="1">
        <v>157.76</v>
      </c>
      <c r="BB1320" s="1">
        <v>168.16</v>
      </c>
      <c r="BC1320" s="1">
        <v>167.42</v>
      </c>
      <c r="BD1320" s="1">
        <v>165.66</v>
      </c>
      <c r="BE1320" s="1">
        <v>161.61000000000001</v>
      </c>
      <c r="BF1320" s="1">
        <v>161.28</v>
      </c>
      <c r="BG1320" s="1">
        <v>165.55</v>
      </c>
      <c r="BH1320" s="1">
        <v>154.97</v>
      </c>
      <c r="BI1320" s="1">
        <v>154.85</v>
      </c>
      <c r="BJ1320" s="1">
        <v>172.25</v>
      </c>
      <c r="BL1320" s="1">
        <v>152.97</v>
      </c>
      <c r="BN1320" s="1">
        <v>153</v>
      </c>
    </row>
    <row r="1321" spans="1:66" x14ac:dyDescent="0.3">
      <c r="A1321" s="2"/>
      <c r="C1321" s="14" t="str">
        <f t="shared" si="21"/>
        <v>20211</v>
      </c>
      <c r="D1321" s="3">
        <v>44214</v>
      </c>
      <c r="E1321" s="21">
        <v>3108.64</v>
      </c>
      <c r="F1321" s="21">
        <v>3095.17</v>
      </c>
      <c r="G1321" s="21">
        <v>3258.07</v>
      </c>
      <c r="H1321" s="21">
        <v>2698.15</v>
      </c>
      <c r="I1321" s="21">
        <v>2738.23</v>
      </c>
      <c r="J1321" s="21">
        <v>2696.05</v>
      </c>
      <c r="K1321" s="21">
        <v>2819.56</v>
      </c>
      <c r="L1321" s="21">
        <v>2736.14</v>
      </c>
      <c r="M1321" s="21"/>
      <c r="N1321" s="21">
        <v>2698.6</v>
      </c>
      <c r="O1321" s="21">
        <v>2829.25</v>
      </c>
      <c r="P1321" s="21">
        <v>2746.21</v>
      </c>
      <c r="Q1321" s="21">
        <v>6175.98</v>
      </c>
      <c r="R1321" s="20">
        <v>139.96</v>
      </c>
      <c r="S1321" s="20">
        <v>148.85</v>
      </c>
      <c r="T1321" s="21">
        <v>156.46</v>
      </c>
      <c r="V1321" s="1">
        <v>154.97</v>
      </c>
      <c r="W1321" s="1">
        <v>158.38</v>
      </c>
      <c r="X1321" s="1">
        <v>156.28</v>
      </c>
      <c r="Y1321" s="1">
        <v>156.59</v>
      </c>
      <c r="Z1321" s="1">
        <v>157</v>
      </c>
      <c r="AA1321" s="1">
        <v>144.77000000000001</v>
      </c>
      <c r="AB1321" s="1">
        <v>156.82</v>
      </c>
      <c r="AE1321" s="1">
        <v>162.09</v>
      </c>
      <c r="AG1321" s="1">
        <v>150.22</v>
      </c>
      <c r="BA1321" s="1">
        <v>158.43</v>
      </c>
      <c r="BB1321" s="1">
        <v>168.47</v>
      </c>
      <c r="BC1321" s="1">
        <v>165.16</v>
      </c>
      <c r="BD1321" s="1">
        <v>164.29</v>
      </c>
      <c r="BE1321" s="1">
        <v>161.28</v>
      </c>
      <c r="BF1321" s="1">
        <v>159.96</v>
      </c>
      <c r="BG1321" s="1">
        <v>164.92</v>
      </c>
      <c r="BH1321" s="1">
        <v>156.69</v>
      </c>
      <c r="BI1321" s="1">
        <v>153.85</v>
      </c>
      <c r="BJ1321" s="1">
        <v>170.76</v>
      </c>
      <c r="BL1321" s="1">
        <v>152.97</v>
      </c>
      <c r="BN1321" s="1">
        <v>153</v>
      </c>
    </row>
    <row r="1322" spans="1:66" x14ac:dyDescent="0.3">
      <c r="A1322" s="2"/>
      <c r="C1322" s="14" t="str">
        <f t="shared" si="21"/>
        <v>20211</v>
      </c>
      <c r="D1322" s="3">
        <v>44211</v>
      </c>
      <c r="E1322" s="21">
        <v>3108.64</v>
      </c>
      <c r="F1322" s="21">
        <v>3031.63</v>
      </c>
      <c r="G1322" s="21">
        <v>3255.57</v>
      </c>
      <c r="H1322" s="21">
        <v>2648.97</v>
      </c>
      <c r="I1322" s="21">
        <v>2690.8</v>
      </c>
      <c r="J1322" s="21">
        <v>2718.16</v>
      </c>
      <c r="K1322" s="21">
        <v>2771.61</v>
      </c>
      <c r="L1322" s="21">
        <v>2833.6</v>
      </c>
      <c r="M1322" s="21"/>
      <c r="N1322" s="21">
        <v>2686.61</v>
      </c>
      <c r="O1322" s="21">
        <v>2792.29</v>
      </c>
      <c r="P1322" s="21">
        <v>2733.71</v>
      </c>
      <c r="Q1322" s="21">
        <v>6164.34</v>
      </c>
      <c r="R1322" s="20">
        <v>139.97999999999999</v>
      </c>
      <c r="S1322" s="20">
        <v>146.62</v>
      </c>
      <c r="T1322" s="21">
        <v>156.47999999999999</v>
      </c>
      <c r="V1322" s="1">
        <v>153.72</v>
      </c>
      <c r="W1322" s="1">
        <v>158.37</v>
      </c>
      <c r="X1322" s="1">
        <v>156.34</v>
      </c>
      <c r="Y1322" s="1">
        <v>156.13999999999999</v>
      </c>
      <c r="Z1322" s="1">
        <v>156.5</v>
      </c>
      <c r="AA1322" s="1">
        <v>143.57</v>
      </c>
      <c r="AB1322" s="1">
        <v>156.97</v>
      </c>
      <c r="AE1322" s="1">
        <v>162.78</v>
      </c>
      <c r="AG1322" s="1">
        <v>151.71</v>
      </c>
      <c r="AZ1322" s="1">
        <v>3255.1</v>
      </c>
      <c r="BA1322" s="1">
        <v>158.74</v>
      </c>
      <c r="BB1322" s="1">
        <v>168.9</v>
      </c>
      <c r="BC1322" s="1">
        <v>167.2</v>
      </c>
      <c r="BD1322" s="1">
        <v>163.65</v>
      </c>
      <c r="BE1322" s="1">
        <v>161.61000000000001</v>
      </c>
      <c r="BF1322" s="1">
        <v>159.96</v>
      </c>
      <c r="BG1322" s="1">
        <v>164.14</v>
      </c>
      <c r="BH1322" s="1">
        <v>156.18</v>
      </c>
      <c r="BI1322" s="1">
        <v>153.85</v>
      </c>
      <c r="BJ1322" s="1">
        <v>170.76</v>
      </c>
      <c r="BL1322" s="1">
        <v>156.22</v>
      </c>
      <c r="BN1322" s="1">
        <v>153</v>
      </c>
    </row>
    <row r="1323" spans="1:66" x14ac:dyDescent="0.3">
      <c r="A1323" s="2"/>
      <c r="C1323" s="14" t="str">
        <f t="shared" si="21"/>
        <v>20211</v>
      </c>
      <c r="D1323" s="3">
        <v>44210</v>
      </c>
      <c r="E1323" s="21">
        <v>3108.64</v>
      </c>
      <c r="F1323" s="21">
        <v>3036.93</v>
      </c>
      <c r="G1323" s="21">
        <v>3258.07</v>
      </c>
      <c r="H1323" s="21">
        <v>2720.35</v>
      </c>
      <c r="I1323" s="21">
        <v>2658.35</v>
      </c>
      <c r="J1323" s="21">
        <v>2784.47</v>
      </c>
      <c r="K1323" s="21">
        <v>2753.62</v>
      </c>
      <c r="L1323" s="21">
        <v>2833.6</v>
      </c>
      <c r="M1323" s="21"/>
      <c r="N1323" s="21">
        <v>2683.43</v>
      </c>
      <c r="O1323" s="21">
        <v>2763.56</v>
      </c>
      <c r="P1323" s="21">
        <v>2711.23</v>
      </c>
      <c r="Q1323" s="21">
        <v>6221.95</v>
      </c>
      <c r="R1323" s="20">
        <v>139.97999999999999</v>
      </c>
      <c r="S1323" s="20">
        <v>146.62</v>
      </c>
      <c r="T1323" s="21">
        <v>155.22999999999999</v>
      </c>
      <c r="V1323" s="1">
        <v>153.30000000000001</v>
      </c>
      <c r="W1323" s="1">
        <v>158.21</v>
      </c>
      <c r="X1323" s="1">
        <v>154.88999999999999</v>
      </c>
      <c r="Y1323" s="1">
        <v>155.69999999999999</v>
      </c>
      <c r="Z1323" s="1">
        <v>155.5</v>
      </c>
      <c r="AA1323" s="1">
        <v>143.57</v>
      </c>
      <c r="AB1323" s="1">
        <v>154.16999999999999</v>
      </c>
      <c r="AE1323" s="1">
        <v>161.49</v>
      </c>
      <c r="AG1323" s="1">
        <v>150.22</v>
      </c>
      <c r="AZ1323" s="1">
        <v>3255.1</v>
      </c>
      <c r="BA1323" s="1">
        <v>159.22</v>
      </c>
      <c r="BB1323" s="1">
        <v>168.48</v>
      </c>
      <c r="BC1323" s="1">
        <v>166.05</v>
      </c>
      <c r="BD1323" s="1">
        <v>164.42</v>
      </c>
      <c r="BE1323" s="1">
        <v>161.61000000000001</v>
      </c>
      <c r="BF1323" s="1">
        <v>159.96</v>
      </c>
      <c r="BG1323" s="1">
        <v>163.96</v>
      </c>
      <c r="BH1323" s="1">
        <v>154.63</v>
      </c>
      <c r="BI1323" s="1">
        <v>154.44999999999999</v>
      </c>
      <c r="BJ1323" s="1">
        <v>165.51</v>
      </c>
      <c r="BL1323" s="1">
        <v>152.22</v>
      </c>
      <c r="BN1323" s="1">
        <v>152</v>
      </c>
    </row>
    <row r="1324" spans="1:66" x14ac:dyDescent="0.3">
      <c r="A1324" s="2"/>
      <c r="C1324" s="14" t="str">
        <f t="shared" si="21"/>
        <v>20211</v>
      </c>
      <c r="D1324" s="3">
        <v>44209</v>
      </c>
      <c r="E1324" s="21">
        <v>3123.63</v>
      </c>
      <c r="F1324" s="21">
        <v>3020.67</v>
      </c>
      <c r="G1324" s="21">
        <v>3255.57</v>
      </c>
      <c r="H1324" s="21">
        <v>2749.34</v>
      </c>
      <c r="I1324" s="21">
        <v>2643.37</v>
      </c>
      <c r="J1324" s="21">
        <v>2784.8</v>
      </c>
      <c r="K1324" s="21">
        <v>2733.64</v>
      </c>
      <c r="L1324" s="21">
        <v>2833.6</v>
      </c>
      <c r="M1324" s="21"/>
      <c r="N1324" s="21">
        <v>2648.28</v>
      </c>
      <c r="O1324" s="21">
        <v>2747.48</v>
      </c>
      <c r="P1324" s="21">
        <v>2686.25</v>
      </c>
      <c r="Q1324" s="21">
        <v>6339.86</v>
      </c>
      <c r="R1324" s="20">
        <v>136.65</v>
      </c>
      <c r="S1324" s="20"/>
      <c r="T1324" s="21">
        <v>154.97</v>
      </c>
      <c r="V1324" s="1">
        <v>154.63</v>
      </c>
      <c r="W1324" s="1">
        <v>154.37</v>
      </c>
      <c r="X1324" s="1">
        <v>153.88999999999999</v>
      </c>
      <c r="Y1324" s="1">
        <v>155.41999999999999</v>
      </c>
      <c r="Z1324" s="1">
        <v>155.37</v>
      </c>
      <c r="AA1324" s="1">
        <v>142.94999999999999</v>
      </c>
      <c r="AB1324" s="1">
        <v>153.69999999999999</v>
      </c>
      <c r="AC1324" s="1">
        <v>122.67</v>
      </c>
      <c r="AE1324" s="1">
        <v>159.75</v>
      </c>
      <c r="AG1324" s="1">
        <v>151.06</v>
      </c>
      <c r="AW1324" s="1">
        <v>3154.94</v>
      </c>
      <c r="AX1324" s="1">
        <v>156.53</v>
      </c>
      <c r="AZ1324" s="1">
        <v>3255.1</v>
      </c>
      <c r="BA1324" s="1">
        <v>159.65</v>
      </c>
      <c r="BB1324" s="1">
        <v>167.45</v>
      </c>
      <c r="BC1324" s="1">
        <v>165.64</v>
      </c>
      <c r="BD1324" s="1">
        <v>163.74</v>
      </c>
      <c r="BE1324" s="1">
        <v>161.61000000000001</v>
      </c>
      <c r="BF1324" s="1">
        <v>163.46</v>
      </c>
      <c r="BG1324" s="1">
        <v>163.07</v>
      </c>
      <c r="BH1324" s="1">
        <v>153.30000000000001</v>
      </c>
      <c r="BI1324" s="1">
        <v>154.44999999999999</v>
      </c>
      <c r="BJ1324" s="1">
        <v>165.51</v>
      </c>
      <c r="BL1324" s="1">
        <v>151.72</v>
      </c>
      <c r="BN1324" s="1">
        <v>151.33000000000001</v>
      </c>
    </row>
    <row r="1325" spans="1:66" x14ac:dyDescent="0.3">
      <c r="A1325" s="2"/>
      <c r="C1325" s="14" t="str">
        <f t="shared" si="21"/>
        <v>20211</v>
      </c>
      <c r="D1325" s="3">
        <v>44208</v>
      </c>
      <c r="E1325" s="21">
        <v>3071.2</v>
      </c>
      <c r="F1325" s="21">
        <v>2987.4</v>
      </c>
      <c r="G1325" s="21">
        <v>3168.19</v>
      </c>
      <c r="H1325" s="21">
        <v>2662.88</v>
      </c>
      <c r="I1325" s="21">
        <v>2613.42</v>
      </c>
      <c r="J1325" s="21">
        <v>2776.98</v>
      </c>
      <c r="K1325" s="21">
        <v>2717.66</v>
      </c>
      <c r="L1325" s="21">
        <v>2883.55</v>
      </c>
      <c r="M1325" s="21"/>
      <c r="N1325" s="21">
        <v>2677.14</v>
      </c>
      <c r="O1325" s="21">
        <v>2693.51</v>
      </c>
      <c r="P1325" s="21">
        <v>2666.27</v>
      </c>
      <c r="Q1325" s="21">
        <v>6384.35</v>
      </c>
      <c r="R1325" s="20">
        <v>133.32</v>
      </c>
      <c r="S1325" s="20"/>
      <c r="T1325" s="21">
        <v>153.97999999999999</v>
      </c>
      <c r="V1325" s="1">
        <v>152.22</v>
      </c>
      <c r="W1325" s="1">
        <v>150.28</v>
      </c>
      <c r="X1325" s="1">
        <v>151.81</v>
      </c>
      <c r="Y1325" s="1">
        <v>154.38999999999999</v>
      </c>
      <c r="Z1325" s="1">
        <v>153.31</v>
      </c>
      <c r="AA1325" s="1">
        <v>141.44</v>
      </c>
      <c r="AB1325" s="1">
        <v>151.5</v>
      </c>
      <c r="AC1325" s="1">
        <v>125.38</v>
      </c>
      <c r="AE1325" s="1">
        <v>159.06</v>
      </c>
      <c r="AG1325" s="1">
        <v>152.38999999999999</v>
      </c>
      <c r="AW1325" s="1">
        <v>3154.94</v>
      </c>
      <c r="AZ1325" s="1">
        <v>3330.22</v>
      </c>
      <c r="BA1325" s="1">
        <v>159.65</v>
      </c>
      <c r="BB1325" s="1">
        <v>168.08</v>
      </c>
      <c r="BC1325" s="1">
        <v>166.58</v>
      </c>
      <c r="BD1325" s="1">
        <v>162.08000000000001</v>
      </c>
      <c r="BE1325" s="1">
        <v>158.61000000000001</v>
      </c>
      <c r="BF1325" s="1">
        <v>162.46</v>
      </c>
      <c r="BG1325" s="1">
        <v>164.85</v>
      </c>
      <c r="BI1325" s="1">
        <v>150.65</v>
      </c>
      <c r="BJ1325" s="1">
        <v>165.51</v>
      </c>
      <c r="BL1325" s="1">
        <v>151.47</v>
      </c>
      <c r="BN1325" s="1">
        <v>151</v>
      </c>
    </row>
    <row r="1326" spans="1:66" x14ac:dyDescent="0.3">
      <c r="A1326" s="2"/>
      <c r="C1326" s="14" t="str">
        <f t="shared" si="21"/>
        <v>20211</v>
      </c>
      <c r="D1326" s="3">
        <v>44207</v>
      </c>
      <c r="E1326" s="21">
        <v>3033.25</v>
      </c>
      <c r="F1326" s="21">
        <v>2954.48</v>
      </c>
      <c r="G1326" s="21">
        <v>3135.94</v>
      </c>
      <c r="H1326" s="21">
        <v>2629.57</v>
      </c>
      <c r="I1326" s="21">
        <v>2636.14</v>
      </c>
      <c r="J1326" s="21">
        <v>2821.9</v>
      </c>
      <c r="K1326" s="21">
        <v>2715.66</v>
      </c>
      <c r="L1326" s="21">
        <v>2888.59</v>
      </c>
      <c r="M1326" s="21"/>
      <c r="N1326" s="21">
        <v>2696.19</v>
      </c>
      <c r="O1326" s="21">
        <v>2690.59</v>
      </c>
      <c r="P1326" s="21">
        <v>2663.77</v>
      </c>
      <c r="Q1326" s="21">
        <v>6316.4</v>
      </c>
      <c r="R1326" s="20">
        <v>130.65</v>
      </c>
      <c r="S1326" s="20"/>
      <c r="T1326" s="21">
        <v>153.44</v>
      </c>
      <c r="V1326" s="1">
        <v>149.97</v>
      </c>
      <c r="W1326" s="1">
        <v>148.44999999999999</v>
      </c>
      <c r="X1326" s="1">
        <v>150.16</v>
      </c>
      <c r="Y1326" s="1">
        <v>152.30000000000001</v>
      </c>
      <c r="Z1326" s="1">
        <v>152.44</v>
      </c>
      <c r="AA1326" s="1">
        <v>140.16999999999999</v>
      </c>
      <c r="AB1326" s="1">
        <v>150.69999999999999</v>
      </c>
      <c r="AC1326" s="1">
        <v>130.80000000000001</v>
      </c>
      <c r="AE1326" s="1">
        <v>158.21</v>
      </c>
      <c r="AG1326" s="1">
        <v>150.66999999999999</v>
      </c>
      <c r="AW1326" s="1">
        <v>3154.94</v>
      </c>
      <c r="AZ1326" s="1">
        <v>3330.22</v>
      </c>
      <c r="BA1326" s="1">
        <v>157.08000000000001</v>
      </c>
      <c r="BB1326" s="1">
        <v>166.06</v>
      </c>
      <c r="BC1326" s="1">
        <v>164.78</v>
      </c>
      <c r="BD1326" s="1">
        <v>161.30000000000001</v>
      </c>
      <c r="BE1326" s="1">
        <v>158.61000000000001</v>
      </c>
      <c r="BF1326" s="1">
        <v>157.51</v>
      </c>
      <c r="BG1326" s="1">
        <v>160.84</v>
      </c>
      <c r="BI1326" s="1">
        <v>149.25</v>
      </c>
      <c r="BL1326" s="1">
        <v>147.19</v>
      </c>
      <c r="BN1326" s="1">
        <v>147.15</v>
      </c>
    </row>
    <row r="1327" spans="1:66" x14ac:dyDescent="0.3">
      <c r="A1327" s="2"/>
      <c r="C1327" s="14" t="str">
        <f t="shared" si="21"/>
        <v>20211</v>
      </c>
      <c r="D1327" s="3">
        <v>44204</v>
      </c>
      <c r="E1327" s="21">
        <v>2908.9</v>
      </c>
      <c r="F1327" s="21">
        <v>2788.65</v>
      </c>
      <c r="G1327" s="21">
        <v>3012.5</v>
      </c>
      <c r="H1327" s="21">
        <v>2560.9299999999998</v>
      </c>
      <c r="I1327" s="21">
        <v>2583.4699999999998</v>
      </c>
      <c r="J1327" s="21">
        <v>2749.93</v>
      </c>
      <c r="K1327" s="21">
        <v>2687.69</v>
      </c>
      <c r="L1327" s="21">
        <v>2776.15</v>
      </c>
      <c r="M1327" s="21"/>
      <c r="N1327" s="21">
        <v>2608.84</v>
      </c>
      <c r="O1327" s="21">
        <v>2670.66</v>
      </c>
      <c r="P1327" s="21">
        <v>2653.77</v>
      </c>
      <c r="Q1327" s="21">
        <v>6279.62</v>
      </c>
      <c r="R1327" s="20">
        <v>127.97</v>
      </c>
      <c r="S1327" s="20"/>
      <c r="T1327" s="21">
        <v>151.96</v>
      </c>
      <c r="V1327" s="1">
        <v>146.47</v>
      </c>
      <c r="W1327" s="1">
        <v>150.15</v>
      </c>
      <c r="X1327" s="1">
        <v>147.22999999999999</v>
      </c>
      <c r="Y1327" s="1">
        <v>150.05000000000001</v>
      </c>
      <c r="Z1327" s="1">
        <v>150.71</v>
      </c>
      <c r="AA1327" s="1">
        <v>141.88999999999999</v>
      </c>
      <c r="AB1327" s="1">
        <v>146.28</v>
      </c>
      <c r="AC1327" s="1">
        <v>141.63999999999999</v>
      </c>
      <c r="AE1327" s="1">
        <v>158.11000000000001</v>
      </c>
      <c r="AG1327" s="1">
        <v>148.88999999999999</v>
      </c>
      <c r="AW1327" s="1">
        <v>3154.94</v>
      </c>
      <c r="AZ1327" s="1">
        <v>3405.34</v>
      </c>
      <c r="BA1327" s="1">
        <v>154.83000000000001</v>
      </c>
      <c r="BB1327" s="1">
        <v>161.44999999999999</v>
      </c>
      <c r="BC1327" s="1">
        <v>160.07</v>
      </c>
      <c r="BD1327" s="1">
        <v>158.44</v>
      </c>
      <c r="BE1327" s="1">
        <v>155.62</v>
      </c>
      <c r="BF1327" s="1">
        <v>163.30000000000001</v>
      </c>
      <c r="BG1327" s="1">
        <v>160.46</v>
      </c>
      <c r="BI1327" s="1">
        <v>145.25</v>
      </c>
      <c r="BJ1327" s="1">
        <v>153.25</v>
      </c>
      <c r="BL1327" s="1">
        <v>145.72</v>
      </c>
      <c r="BN1327" s="1">
        <v>145.9</v>
      </c>
    </row>
    <row r="1328" spans="1:66" x14ac:dyDescent="0.3">
      <c r="A1328" s="2"/>
      <c r="C1328" s="14" t="str">
        <f t="shared" si="21"/>
        <v>20211</v>
      </c>
      <c r="D1328" s="3">
        <v>44203</v>
      </c>
      <c r="E1328" s="21">
        <v>2908.9</v>
      </c>
      <c r="F1328" s="21">
        <v>2793.82</v>
      </c>
      <c r="G1328" s="21">
        <v>3038.37</v>
      </c>
      <c r="H1328" s="21">
        <v>2535.12</v>
      </c>
      <c r="I1328" s="21">
        <v>2583.4699999999998</v>
      </c>
      <c r="J1328" s="21">
        <v>2695.9</v>
      </c>
      <c r="K1328" s="21">
        <v>2667.71</v>
      </c>
      <c r="L1328" s="21">
        <v>2776.15</v>
      </c>
      <c r="M1328" s="21"/>
      <c r="N1328" s="21">
        <v>2620.92</v>
      </c>
      <c r="O1328" s="21">
        <v>2651.98</v>
      </c>
      <c r="P1328" s="21">
        <v>2638.39</v>
      </c>
      <c r="Q1328" s="21">
        <v>6293.79</v>
      </c>
      <c r="R1328" s="20">
        <v>133.99</v>
      </c>
      <c r="S1328" s="20"/>
      <c r="T1328" s="21">
        <v>147.97999999999999</v>
      </c>
      <c r="V1328" s="1">
        <v>145.47</v>
      </c>
      <c r="W1328" s="1">
        <v>150.15</v>
      </c>
      <c r="X1328" s="1">
        <v>144.31</v>
      </c>
      <c r="Y1328" s="1">
        <v>148.47999999999999</v>
      </c>
      <c r="Z1328" s="1">
        <v>148.71</v>
      </c>
      <c r="AA1328" s="1">
        <v>140.03</v>
      </c>
      <c r="AB1328" s="1">
        <v>142.51</v>
      </c>
      <c r="AE1328" s="1">
        <v>153.19999999999999</v>
      </c>
      <c r="AG1328" s="1">
        <v>149.72</v>
      </c>
      <c r="AW1328" s="1">
        <v>3154.94</v>
      </c>
      <c r="AZ1328" s="1">
        <v>3405.34</v>
      </c>
      <c r="BA1328" s="1">
        <v>152.27000000000001</v>
      </c>
      <c r="BB1328" s="1">
        <v>159.4</v>
      </c>
      <c r="BC1328" s="1">
        <v>159.66999999999999</v>
      </c>
      <c r="BD1328" s="1">
        <v>156.4</v>
      </c>
      <c r="BE1328" s="1">
        <v>155.28</v>
      </c>
      <c r="BF1328" s="1">
        <v>159.94999999999999</v>
      </c>
      <c r="BG1328" s="1">
        <v>154.74</v>
      </c>
      <c r="BI1328" s="1">
        <v>144.85</v>
      </c>
      <c r="BJ1328" s="1">
        <v>153.25</v>
      </c>
      <c r="BL1328" s="1">
        <v>145.30000000000001</v>
      </c>
      <c r="BN1328" s="1">
        <v>145.22999999999999</v>
      </c>
    </row>
    <row r="1329" spans="1:66" x14ac:dyDescent="0.3">
      <c r="A1329" s="2"/>
      <c r="C1329" s="14" t="str">
        <f t="shared" si="21"/>
        <v>20211</v>
      </c>
      <c r="D1329" s="3">
        <v>44202</v>
      </c>
      <c r="E1329" s="21">
        <v>2928.87</v>
      </c>
      <c r="F1329" s="21">
        <v>2843.74</v>
      </c>
      <c r="G1329" s="21">
        <v>3055.84</v>
      </c>
      <c r="H1329" s="21">
        <v>2535.12</v>
      </c>
      <c r="I1329" s="21">
        <v>2573.48</v>
      </c>
      <c r="J1329" s="21">
        <v>2759.91</v>
      </c>
      <c r="K1329" s="21">
        <v>2657.71</v>
      </c>
      <c r="L1329" s="21">
        <v>2781.15</v>
      </c>
      <c r="M1329" s="21"/>
      <c r="N1329" s="21">
        <v>2635.75</v>
      </c>
      <c r="O1329" s="21">
        <v>2611.9299999999998</v>
      </c>
      <c r="P1329" s="21">
        <v>2606.31</v>
      </c>
      <c r="Q1329" s="21">
        <v>6281.69</v>
      </c>
      <c r="R1329" s="20">
        <v>133.99</v>
      </c>
      <c r="S1329" s="20"/>
      <c r="T1329" s="21">
        <v>147.97999999999999</v>
      </c>
      <c r="V1329" s="1">
        <v>145.97</v>
      </c>
      <c r="W1329" s="1">
        <v>149.75</v>
      </c>
      <c r="X1329" s="1">
        <v>142.62</v>
      </c>
      <c r="Y1329" s="1">
        <v>144.91999999999999</v>
      </c>
      <c r="Z1329" s="1">
        <v>146.12</v>
      </c>
      <c r="AA1329" s="1">
        <v>140.02000000000001</v>
      </c>
      <c r="AB1329" s="1">
        <v>141.4</v>
      </c>
      <c r="AC1329" s="1">
        <v>125.59</v>
      </c>
      <c r="AE1329" s="1">
        <v>151.91</v>
      </c>
      <c r="AG1329" s="1">
        <v>150.07</v>
      </c>
      <c r="AZ1329" s="1">
        <v>3405.34</v>
      </c>
      <c r="BA1329" s="1">
        <v>151.37</v>
      </c>
      <c r="BB1329" s="1">
        <v>158.62</v>
      </c>
      <c r="BC1329" s="1">
        <v>157.4</v>
      </c>
      <c r="BD1329" s="1">
        <v>156.56</v>
      </c>
      <c r="BE1329" s="1">
        <v>155.27000000000001</v>
      </c>
      <c r="BF1329" s="1">
        <v>159.94999999999999</v>
      </c>
      <c r="BG1329" s="1">
        <v>154.94</v>
      </c>
      <c r="BH1329" s="1">
        <v>140.01</v>
      </c>
      <c r="BI1329" s="1">
        <v>144.85</v>
      </c>
      <c r="BJ1329" s="1">
        <v>153.25</v>
      </c>
      <c r="BL1329" s="1">
        <v>144.30000000000001</v>
      </c>
      <c r="BN1329" s="1">
        <v>144.22999999999999</v>
      </c>
    </row>
    <row r="1330" spans="1:66" x14ac:dyDescent="0.3">
      <c r="A1330" s="2"/>
      <c r="C1330" s="14" t="str">
        <f t="shared" si="21"/>
        <v>20211</v>
      </c>
      <c r="D1330" s="3">
        <v>44201</v>
      </c>
      <c r="E1330" s="21">
        <v>2868.95</v>
      </c>
      <c r="F1330" s="21">
        <v>2804.79</v>
      </c>
      <c r="G1330" s="21">
        <v>2993.43</v>
      </c>
      <c r="H1330" s="21"/>
      <c r="I1330" s="21">
        <v>2553.5100000000002</v>
      </c>
      <c r="J1330" s="21">
        <v>2684.65</v>
      </c>
      <c r="K1330" s="21">
        <v>2659.65</v>
      </c>
      <c r="L1330" s="21">
        <v>2700.5</v>
      </c>
      <c r="M1330" s="21"/>
      <c r="N1330" s="21">
        <v>2577.75</v>
      </c>
      <c r="O1330" s="21">
        <v>2559.85</v>
      </c>
      <c r="P1330" s="21">
        <v>2591.75</v>
      </c>
      <c r="Q1330" s="21">
        <v>6063.59</v>
      </c>
      <c r="R1330" s="20">
        <v>123.99</v>
      </c>
      <c r="S1330" s="20"/>
      <c r="T1330" s="21">
        <v>142.99</v>
      </c>
      <c r="V1330" s="1">
        <v>139.72</v>
      </c>
      <c r="W1330" s="1">
        <v>146.12</v>
      </c>
      <c r="X1330" s="1">
        <v>141.25</v>
      </c>
      <c r="Y1330" s="1">
        <v>141.91999999999999</v>
      </c>
      <c r="Z1330" s="1">
        <v>142.71</v>
      </c>
      <c r="AA1330" s="1">
        <v>133.88</v>
      </c>
      <c r="AB1330" s="1">
        <v>141.19999999999999</v>
      </c>
      <c r="AC1330" s="1">
        <v>131.22</v>
      </c>
      <c r="AE1330" s="1">
        <v>150.91999999999999</v>
      </c>
      <c r="AG1330" s="1">
        <v>149.41999999999999</v>
      </c>
      <c r="BA1330" s="1">
        <v>151.37</v>
      </c>
      <c r="BB1330" s="1">
        <v>154.81</v>
      </c>
      <c r="BC1330" s="1">
        <v>153.47999999999999</v>
      </c>
      <c r="BD1330" s="1">
        <v>154.30000000000001</v>
      </c>
      <c r="BE1330" s="1">
        <v>151.93</v>
      </c>
      <c r="BF1330" s="1">
        <v>153.44999999999999</v>
      </c>
      <c r="BG1330" s="1">
        <v>152.02000000000001</v>
      </c>
      <c r="BH1330" s="1">
        <v>140.06</v>
      </c>
      <c r="BI1330" s="1">
        <v>139.91999999999999</v>
      </c>
      <c r="BJ1330" s="1">
        <v>151.66</v>
      </c>
      <c r="BL1330" s="1">
        <v>137.63</v>
      </c>
      <c r="BN1330" s="1">
        <v>137.9</v>
      </c>
    </row>
    <row r="1331" spans="1:66" x14ac:dyDescent="0.3">
      <c r="A1331" s="2"/>
      <c r="C1331" s="14" t="str">
        <f t="shared" si="21"/>
        <v>20211</v>
      </c>
      <c r="D1331" s="3">
        <v>44200</v>
      </c>
      <c r="E1331" s="21">
        <v>2820.15</v>
      </c>
      <c r="F1331" s="21">
        <v>2806.62</v>
      </c>
      <c r="G1331" s="21">
        <v>2999.45</v>
      </c>
      <c r="H1331" s="21"/>
      <c r="I1331" s="21">
        <v>2541.0300000000002</v>
      </c>
      <c r="J1331" s="21">
        <v>2563.37</v>
      </c>
      <c r="K1331" s="21">
        <v>2591.0300000000002</v>
      </c>
      <c r="L1331" s="21">
        <v>2537.17</v>
      </c>
      <c r="M1331" s="21"/>
      <c r="N1331" s="21">
        <v>2527.36</v>
      </c>
      <c r="O1331" s="21">
        <v>2518.58</v>
      </c>
      <c r="P1331" s="21">
        <v>2575.09</v>
      </c>
      <c r="Q1331" s="21">
        <v>6056.93</v>
      </c>
      <c r="R1331" s="20"/>
      <c r="S1331" s="20"/>
      <c r="T1331" s="21">
        <v>136.88999999999999</v>
      </c>
      <c r="V1331" s="1">
        <v>136.63999999999999</v>
      </c>
      <c r="W1331" s="1">
        <v>138.31</v>
      </c>
      <c r="X1331" s="1">
        <v>139.81</v>
      </c>
      <c r="Y1331" s="1">
        <v>140.78</v>
      </c>
      <c r="Z1331" s="1">
        <v>140.66999999999999</v>
      </c>
      <c r="AA1331" s="1">
        <v>126.66</v>
      </c>
      <c r="AB1331" s="1">
        <v>140.19999999999999</v>
      </c>
      <c r="AC1331" s="1">
        <v>128.47</v>
      </c>
      <c r="AE1331" s="1">
        <v>149.06</v>
      </c>
      <c r="AG1331" s="1">
        <v>150.47</v>
      </c>
      <c r="BA1331" s="1">
        <v>151.08000000000001</v>
      </c>
      <c r="BB1331" s="1">
        <v>151.21</v>
      </c>
      <c r="BC1331" s="1">
        <v>146.19999999999999</v>
      </c>
      <c r="BD1331" s="1">
        <v>142.75</v>
      </c>
      <c r="BE1331" s="1">
        <v>151.6</v>
      </c>
      <c r="BF1331" s="1">
        <v>153.44</v>
      </c>
      <c r="BG1331" s="1">
        <v>148.91</v>
      </c>
      <c r="BH1331" s="1">
        <v>140.16</v>
      </c>
      <c r="BI1331" s="1">
        <v>139.41999999999999</v>
      </c>
      <c r="BJ1331" s="1">
        <v>151.6</v>
      </c>
      <c r="BL1331" s="1">
        <v>134.93</v>
      </c>
      <c r="BN1331" s="1">
        <v>136.47999999999999</v>
      </c>
    </row>
    <row r="1332" spans="1:66" x14ac:dyDescent="0.3">
      <c r="A1332" s="2"/>
      <c r="C1332" s="14" t="str">
        <f t="shared" si="21"/>
        <v>202012</v>
      </c>
      <c r="D1332" s="3">
        <v>44195</v>
      </c>
      <c r="E1332" s="21">
        <v>2759.02</v>
      </c>
      <c r="F1332" s="21">
        <v>2758.46</v>
      </c>
      <c r="G1332" s="21">
        <v>2888.57</v>
      </c>
      <c r="H1332" s="21">
        <v>2471.04</v>
      </c>
      <c r="I1332" s="21">
        <v>2500.7199999999998</v>
      </c>
      <c r="J1332" s="21">
        <v>2520.12</v>
      </c>
      <c r="K1332" s="21">
        <v>2421.2199999999998</v>
      </c>
      <c r="L1332" s="21">
        <v>2496.33</v>
      </c>
      <c r="M1332" s="21"/>
      <c r="N1332" s="21">
        <v>2376.77</v>
      </c>
      <c r="O1332" s="21">
        <v>2541.63</v>
      </c>
      <c r="P1332" s="21">
        <v>2374.2399999999998</v>
      </c>
      <c r="Q1332" s="21">
        <v>5917.38</v>
      </c>
      <c r="R1332" s="20"/>
      <c r="S1332" s="20"/>
      <c r="T1332" s="21">
        <v>134.84</v>
      </c>
      <c r="V1332" s="1">
        <v>128.47</v>
      </c>
      <c r="W1332" s="1">
        <v>133.99</v>
      </c>
      <c r="X1332" s="1">
        <v>132.72999999999999</v>
      </c>
      <c r="Y1332" s="1">
        <v>134.34</v>
      </c>
      <c r="Z1332" s="1">
        <v>136.07</v>
      </c>
      <c r="AA1332" s="1">
        <v>129.74</v>
      </c>
      <c r="AB1332" s="1">
        <v>131.69999999999999</v>
      </c>
      <c r="AC1332" s="1">
        <v>122.97</v>
      </c>
      <c r="AE1332" s="1">
        <v>138.54</v>
      </c>
      <c r="AG1332" s="1">
        <v>145.22</v>
      </c>
      <c r="BA1332" s="1">
        <v>148.83000000000001</v>
      </c>
      <c r="BB1332" s="1">
        <v>143.96</v>
      </c>
      <c r="BC1332" s="1">
        <v>144.41999999999999</v>
      </c>
      <c r="BD1332" s="1">
        <v>141.66</v>
      </c>
      <c r="BE1332" s="1">
        <v>144.91999999999999</v>
      </c>
      <c r="BF1332" s="1">
        <v>147.44</v>
      </c>
      <c r="BG1332" s="1">
        <v>139.38999999999999</v>
      </c>
      <c r="BH1332" s="1">
        <v>140.35</v>
      </c>
      <c r="BI1332" s="1">
        <v>132.11000000000001</v>
      </c>
      <c r="BJ1332" s="1">
        <v>141.78</v>
      </c>
      <c r="BL1332" s="1">
        <v>132.19999999999999</v>
      </c>
      <c r="BN1332" s="1">
        <v>133.37</v>
      </c>
    </row>
    <row r="1333" spans="1:66" x14ac:dyDescent="0.3">
      <c r="A1333" s="2"/>
      <c r="C1333" s="14" t="str">
        <f t="shared" si="21"/>
        <v>202012</v>
      </c>
      <c r="D1333" s="3">
        <v>44194</v>
      </c>
      <c r="E1333" s="21">
        <v>2729.07</v>
      </c>
      <c r="F1333" s="21">
        <v>2690.4</v>
      </c>
      <c r="G1333" s="21">
        <v>2871.77</v>
      </c>
      <c r="H1333" s="21">
        <v>2477.7800000000002</v>
      </c>
      <c r="I1333" s="21">
        <v>2500.7199999999998</v>
      </c>
      <c r="J1333" s="21">
        <v>2528.08</v>
      </c>
      <c r="K1333" s="21">
        <v>2484.63</v>
      </c>
      <c r="L1333" s="21">
        <v>2496.33</v>
      </c>
      <c r="M1333" s="21"/>
      <c r="N1333" s="21">
        <v>2376.77</v>
      </c>
      <c r="O1333" s="21">
        <v>2541.63</v>
      </c>
      <c r="P1333" s="21">
        <v>2374.2399999999998</v>
      </c>
      <c r="Q1333" s="21">
        <v>5917.38</v>
      </c>
      <c r="R1333" s="20"/>
      <c r="S1333" s="20"/>
      <c r="T1333" s="21">
        <v>134.86000000000001</v>
      </c>
      <c r="V1333" s="1">
        <v>128.47</v>
      </c>
      <c r="W1333" s="1">
        <v>132.99</v>
      </c>
      <c r="X1333" s="1">
        <v>132.72999999999999</v>
      </c>
      <c r="Y1333" s="1">
        <v>134.25</v>
      </c>
      <c r="Z1333" s="1">
        <v>134.93</v>
      </c>
      <c r="AA1333" s="1">
        <v>129.74</v>
      </c>
      <c r="AB1333" s="1">
        <v>131.69999999999999</v>
      </c>
      <c r="AC1333" s="1">
        <v>122.97</v>
      </c>
      <c r="AE1333" s="1">
        <v>138.54</v>
      </c>
      <c r="AG1333" s="1">
        <v>145.22</v>
      </c>
      <c r="BA1333" s="1">
        <v>148.83000000000001</v>
      </c>
      <c r="BB1333" s="1">
        <v>144.97</v>
      </c>
      <c r="BC1333" s="1">
        <v>143.38</v>
      </c>
      <c r="BD1333" s="1">
        <v>142.26</v>
      </c>
      <c r="BE1333" s="1">
        <v>144.91999999999999</v>
      </c>
      <c r="BF1333" s="1">
        <v>147.44</v>
      </c>
      <c r="BG1333" s="1">
        <v>139.38999999999999</v>
      </c>
      <c r="BH1333" s="1">
        <v>140.35</v>
      </c>
      <c r="BI1333" s="1">
        <v>132.11000000000001</v>
      </c>
      <c r="BJ1333" s="1">
        <v>141.78</v>
      </c>
      <c r="BL1333" s="1">
        <v>134.13</v>
      </c>
      <c r="BN1333" s="1">
        <v>133.37</v>
      </c>
    </row>
    <row r="1334" spans="1:66" x14ac:dyDescent="0.3">
      <c r="A1334" s="2"/>
      <c r="C1334" s="14" t="str">
        <f t="shared" si="21"/>
        <v>202012</v>
      </c>
      <c r="D1334" s="3">
        <v>44193</v>
      </c>
      <c r="E1334" s="21">
        <v>2729.07</v>
      </c>
      <c r="F1334" s="21">
        <v>2694.97</v>
      </c>
      <c r="G1334" s="21">
        <v>2871.77</v>
      </c>
      <c r="H1334" s="21">
        <v>2415.33</v>
      </c>
      <c r="I1334" s="21">
        <v>2500.7199999999998</v>
      </c>
      <c r="J1334" s="21">
        <v>2528.08</v>
      </c>
      <c r="K1334" s="21">
        <v>2421.2199999999998</v>
      </c>
      <c r="L1334" s="21">
        <v>2488.69</v>
      </c>
      <c r="M1334" s="21"/>
      <c r="N1334" s="21">
        <v>2370.7800000000002</v>
      </c>
      <c r="O1334" s="21">
        <v>2554.9699999999998</v>
      </c>
      <c r="P1334" s="21">
        <v>2374.2399999999998</v>
      </c>
      <c r="Q1334" s="21">
        <v>5843.9</v>
      </c>
      <c r="R1334" s="20"/>
      <c r="S1334" s="20"/>
      <c r="T1334" s="21">
        <v>134.47999999999999</v>
      </c>
      <c r="V1334" s="1">
        <v>128.47</v>
      </c>
      <c r="W1334" s="1">
        <v>132.65</v>
      </c>
      <c r="X1334" s="1">
        <v>132.72999999999999</v>
      </c>
      <c r="Y1334" s="1">
        <v>134.16</v>
      </c>
      <c r="Z1334" s="1">
        <v>134.93</v>
      </c>
      <c r="AA1334" s="1">
        <v>124.81</v>
      </c>
      <c r="AB1334" s="1">
        <v>131.69999999999999</v>
      </c>
      <c r="AC1334" s="1">
        <v>122.97</v>
      </c>
      <c r="AE1334" s="1">
        <v>138.54</v>
      </c>
      <c r="AG1334" s="1">
        <v>145.22</v>
      </c>
      <c r="BA1334" s="1">
        <v>148.03</v>
      </c>
      <c r="BB1334" s="1">
        <v>141.61000000000001</v>
      </c>
      <c r="BC1334" s="1">
        <v>143.52000000000001</v>
      </c>
      <c r="BD1334" s="1">
        <v>137.1</v>
      </c>
      <c r="BE1334" s="1">
        <v>144.91999999999999</v>
      </c>
      <c r="BF1334" s="1">
        <v>147.44</v>
      </c>
      <c r="BG1334" s="1">
        <v>139.38999999999999</v>
      </c>
      <c r="BH1334" s="1">
        <v>140.35</v>
      </c>
      <c r="BI1334" s="1">
        <v>132.11000000000001</v>
      </c>
      <c r="BJ1334" s="1">
        <v>141.78</v>
      </c>
      <c r="BL1334" s="1">
        <v>130.87</v>
      </c>
      <c r="BN1334" s="1">
        <v>132.03</v>
      </c>
    </row>
    <row r="1335" spans="1:66" x14ac:dyDescent="0.3">
      <c r="A1335" s="2"/>
      <c r="C1335" s="14" t="str">
        <f t="shared" si="21"/>
        <v>202012</v>
      </c>
      <c r="D1335" s="3">
        <v>44188</v>
      </c>
      <c r="E1335" s="21">
        <v>2709.11</v>
      </c>
      <c r="F1335" s="21">
        <v>2645.09</v>
      </c>
      <c r="G1335" s="21">
        <v>2818.67</v>
      </c>
      <c r="H1335" s="21">
        <v>2415.33</v>
      </c>
      <c r="I1335" s="21">
        <v>2525.6799999999998</v>
      </c>
      <c r="J1335" s="21">
        <v>2563.8000000000002</v>
      </c>
      <c r="K1335" s="21">
        <v>2404.56</v>
      </c>
      <c r="L1335" s="21">
        <v>2488.69</v>
      </c>
      <c r="M1335" s="21"/>
      <c r="N1335" s="21">
        <v>2294.5700000000002</v>
      </c>
      <c r="O1335" s="21">
        <v>2588</v>
      </c>
      <c r="P1335" s="21">
        <v>2374.2399999999998</v>
      </c>
      <c r="Q1335" s="21">
        <v>5807.44</v>
      </c>
      <c r="R1335" s="20"/>
      <c r="S1335" s="20"/>
      <c r="T1335" s="21">
        <v>133.4</v>
      </c>
      <c r="V1335" s="1">
        <v>125.97</v>
      </c>
      <c r="W1335" s="1">
        <v>132.65</v>
      </c>
      <c r="X1335" s="1">
        <v>131.22999999999999</v>
      </c>
      <c r="Y1335" s="1">
        <v>132.97</v>
      </c>
      <c r="Z1335" s="1">
        <v>133</v>
      </c>
      <c r="AA1335" s="1">
        <v>124.81</v>
      </c>
      <c r="AB1335" s="1">
        <v>131.69999999999999</v>
      </c>
      <c r="AC1335" s="1">
        <v>122.97</v>
      </c>
      <c r="AE1335" s="1">
        <v>137.91999999999999</v>
      </c>
      <c r="AG1335" s="1">
        <v>145.22</v>
      </c>
      <c r="AW1335" s="1">
        <v>3320.7</v>
      </c>
      <c r="BA1335" s="1">
        <v>145.03</v>
      </c>
      <c r="BB1335" s="1">
        <v>142.41999999999999</v>
      </c>
      <c r="BC1335" s="1">
        <v>143.28</v>
      </c>
      <c r="BD1335" s="1">
        <v>137.09</v>
      </c>
      <c r="BE1335" s="1">
        <v>144.91999999999999</v>
      </c>
      <c r="BF1335" s="1">
        <v>147.44</v>
      </c>
      <c r="BG1335" s="1">
        <v>138.94</v>
      </c>
      <c r="BH1335" s="1">
        <v>140.35</v>
      </c>
      <c r="BI1335" s="1">
        <v>132.11000000000001</v>
      </c>
      <c r="BJ1335" s="1">
        <v>141.78</v>
      </c>
      <c r="BL1335" s="1">
        <v>129.30000000000001</v>
      </c>
      <c r="BN1335" s="1">
        <v>129.22999999999999</v>
      </c>
    </row>
    <row r="1336" spans="1:66" x14ac:dyDescent="0.3">
      <c r="A1336" s="2"/>
      <c r="C1336" s="14" t="str">
        <f t="shared" si="21"/>
        <v>202012</v>
      </c>
      <c r="D1336" s="3">
        <v>44187</v>
      </c>
      <c r="E1336" s="21">
        <v>2709.11</v>
      </c>
      <c r="F1336" s="21">
        <v>2645.09</v>
      </c>
      <c r="G1336" s="21">
        <v>2818.67</v>
      </c>
      <c r="H1336" s="21">
        <v>2415.33</v>
      </c>
      <c r="I1336" s="21">
        <v>2525.6799999999998</v>
      </c>
      <c r="J1336" s="21">
        <v>2550.4699999999998</v>
      </c>
      <c r="K1336" s="21">
        <v>2404.56</v>
      </c>
      <c r="L1336" s="21">
        <v>2488.69</v>
      </c>
      <c r="M1336" s="21"/>
      <c r="N1336" s="21">
        <v>2290.25</v>
      </c>
      <c r="O1336" s="21">
        <v>2566</v>
      </c>
      <c r="P1336" s="21">
        <v>2374.2399999999998</v>
      </c>
      <c r="Q1336" s="21">
        <v>5807.44</v>
      </c>
      <c r="R1336" s="20"/>
      <c r="S1336" s="20"/>
      <c r="T1336" s="21">
        <v>133.4</v>
      </c>
      <c r="V1336" s="1">
        <v>125.97</v>
      </c>
      <c r="W1336" s="1">
        <v>132.65</v>
      </c>
      <c r="X1336" s="1">
        <v>131.22999999999999</v>
      </c>
      <c r="Y1336" s="1">
        <v>133.32</v>
      </c>
      <c r="Z1336" s="1">
        <v>133</v>
      </c>
      <c r="AA1336" s="1">
        <v>125.06</v>
      </c>
      <c r="AB1336" s="1">
        <v>131.69999999999999</v>
      </c>
      <c r="AC1336" s="1">
        <v>122.97</v>
      </c>
      <c r="AE1336" s="1">
        <v>137.91999999999999</v>
      </c>
      <c r="AG1336" s="1">
        <v>145.22</v>
      </c>
      <c r="AW1336" s="1">
        <v>3320.7</v>
      </c>
      <c r="BA1336" s="1">
        <v>145.03</v>
      </c>
      <c r="BB1336" s="1">
        <v>140.11000000000001</v>
      </c>
      <c r="BC1336" s="1">
        <v>143.36000000000001</v>
      </c>
      <c r="BD1336" s="1">
        <v>136.54</v>
      </c>
      <c r="BE1336" s="1">
        <v>144.91999999999999</v>
      </c>
      <c r="BF1336" s="1">
        <v>147.44</v>
      </c>
      <c r="BG1336" s="1">
        <v>138.94</v>
      </c>
      <c r="BH1336" s="1">
        <v>140.35</v>
      </c>
      <c r="BI1336" s="1">
        <v>132.11000000000001</v>
      </c>
      <c r="BJ1336" s="1">
        <v>141.78</v>
      </c>
      <c r="BL1336" s="1">
        <v>129.80000000000001</v>
      </c>
      <c r="BN1336" s="1">
        <v>130.22999999999999</v>
      </c>
    </row>
    <row r="1337" spans="1:66" x14ac:dyDescent="0.3">
      <c r="A1337" s="2"/>
      <c r="C1337" s="14" t="str">
        <f t="shared" si="21"/>
        <v>202012</v>
      </c>
      <c r="D1337" s="3">
        <v>44186</v>
      </c>
      <c r="E1337" s="21">
        <v>2709.11</v>
      </c>
      <c r="F1337" s="21">
        <v>2645.09</v>
      </c>
      <c r="G1337" s="21">
        <v>2818.67</v>
      </c>
      <c r="H1337" s="21">
        <v>2415.33</v>
      </c>
      <c r="I1337" s="21">
        <v>2525.6799999999998</v>
      </c>
      <c r="J1337" s="21">
        <v>2528.08</v>
      </c>
      <c r="K1337" s="21">
        <v>2404.56</v>
      </c>
      <c r="L1337" s="21">
        <v>2488.69</v>
      </c>
      <c r="M1337" s="21"/>
      <c r="N1337" s="21">
        <v>2271.2600000000002</v>
      </c>
      <c r="O1337" s="21">
        <v>2588</v>
      </c>
      <c r="P1337" s="21">
        <v>2374.2399999999998</v>
      </c>
      <c r="Q1337" s="21">
        <v>5807.44</v>
      </c>
      <c r="R1337" s="20"/>
      <c r="S1337" s="20"/>
      <c r="T1337" s="21">
        <v>133.65</v>
      </c>
      <c r="V1337" s="1">
        <v>125.97</v>
      </c>
      <c r="W1337" s="1">
        <v>132.65</v>
      </c>
      <c r="X1337" s="1">
        <v>131.22999999999999</v>
      </c>
      <c r="Y1337" s="1">
        <v>132.99</v>
      </c>
      <c r="Z1337" s="1">
        <v>133</v>
      </c>
      <c r="AA1337" s="1">
        <v>124.81</v>
      </c>
      <c r="AB1337" s="1">
        <v>131.69999999999999</v>
      </c>
      <c r="AC1337" s="1">
        <v>122.97</v>
      </c>
      <c r="AE1337" s="1">
        <v>137.91999999999999</v>
      </c>
      <c r="AG1337" s="1">
        <v>145.22</v>
      </c>
      <c r="AW1337" s="1">
        <v>3320.7</v>
      </c>
      <c r="BA1337" s="1">
        <v>145.03</v>
      </c>
      <c r="BB1337" s="1">
        <v>140.27000000000001</v>
      </c>
      <c r="BC1337" s="1">
        <v>143.46</v>
      </c>
      <c r="BD1337" s="1">
        <v>136.54</v>
      </c>
      <c r="BE1337" s="1">
        <v>144.91999999999999</v>
      </c>
      <c r="BF1337" s="1">
        <v>147.44</v>
      </c>
      <c r="BG1337" s="1">
        <v>138.94</v>
      </c>
      <c r="BH1337" s="1">
        <v>140.35</v>
      </c>
      <c r="BI1337" s="1">
        <v>132.11000000000001</v>
      </c>
      <c r="BJ1337" s="1">
        <v>141.78</v>
      </c>
      <c r="BL1337" s="1">
        <v>129.30000000000001</v>
      </c>
      <c r="BN1337" s="1">
        <v>129.22999999999999</v>
      </c>
    </row>
    <row r="1338" spans="1:66" x14ac:dyDescent="0.3">
      <c r="A1338" s="2"/>
      <c r="C1338" s="14" t="str">
        <f t="shared" si="21"/>
        <v>202012</v>
      </c>
      <c r="D1338" s="3">
        <v>44183</v>
      </c>
      <c r="E1338" s="21">
        <v>2709.11</v>
      </c>
      <c r="F1338" s="21">
        <v>2645.09</v>
      </c>
      <c r="G1338" s="21">
        <v>2818.67</v>
      </c>
      <c r="H1338" s="21">
        <v>2415.33</v>
      </c>
      <c r="I1338" s="21">
        <v>2525.6799999999998</v>
      </c>
      <c r="J1338" s="21">
        <v>2528.08</v>
      </c>
      <c r="K1338" s="21">
        <v>2404.56</v>
      </c>
      <c r="L1338" s="21">
        <v>2488.69</v>
      </c>
      <c r="M1338" s="21"/>
      <c r="N1338" s="21">
        <v>2290.25</v>
      </c>
      <c r="O1338" s="21">
        <v>2588</v>
      </c>
      <c r="P1338" s="21">
        <v>2374.2399999999998</v>
      </c>
      <c r="Q1338" s="21">
        <v>5807.44</v>
      </c>
      <c r="R1338" s="20"/>
      <c r="S1338" s="20"/>
      <c r="T1338" s="21">
        <v>133.4</v>
      </c>
      <c r="V1338" s="1">
        <v>125.97</v>
      </c>
      <c r="W1338" s="1">
        <v>132.65</v>
      </c>
      <c r="X1338" s="1">
        <v>131.22999999999999</v>
      </c>
      <c r="Y1338" s="1">
        <v>132.97</v>
      </c>
      <c r="Z1338" s="1">
        <v>133</v>
      </c>
      <c r="AA1338" s="1">
        <v>124.81</v>
      </c>
      <c r="AB1338" s="1">
        <v>131.69999999999999</v>
      </c>
      <c r="AC1338" s="1">
        <v>122.97</v>
      </c>
      <c r="AE1338" s="1">
        <v>137.91999999999999</v>
      </c>
      <c r="AF1338" s="1">
        <v>139.37</v>
      </c>
      <c r="AG1338" s="1">
        <v>145.22</v>
      </c>
      <c r="BA1338" s="1">
        <v>145.03</v>
      </c>
      <c r="BB1338" s="1">
        <v>139.26</v>
      </c>
      <c r="BC1338" s="1">
        <v>141.87</v>
      </c>
      <c r="BD1338" s="1">
        <v>136.66999999999999</v>
      </c>
      <c r="BE1338" s="1">
        <v>144.91999999999999</v>
      </c>
      <c r="BF1338" s="1">
        <v>147.44</v>
      </c>
      <c r="BG1338" s="1">
        <v>138.94</v>
      </c>
      <c r="BH1338" s="1">
        <v>140.35</v>
      </c>
      <c r="BI1338" s="1">
        <v>132.11000000000001</v>
      </c>
      <c r="BJ1338" s="1">
        <v>141.78</v>
      </c>
      <c r="BL1338" s="1">
        <v>129.30000000000001</v>
      </c>
      <c r="BN1338" s="1">
        <v>129.22999999999999</v>
      </c>
    </row>
    <row r="1339" spans="1:66" x14ac:dyDescent="0.3">
      <c r="A1339" s="2"/>
      <c r="C1339" s="14" t="str">
        <f t="shared" si="21"/>
        <v>202012</v>
      </c>
      <c r="D1339" s="3">
        <v>44182</v>
      </c>
      <c r="E1339" s="21">
        <v>2661.17</v>
      </c>
      <c r="F1339" s="21">
        <v>2622.05</v>
      </c>
      <c r="G1339" s="21">
        <v>2808.69</v>
      </c>
      <c r="H1339" s="21">
        <v>2417.27</v>
      </c>
      <c r="I1339" s="21">
        <v>2543.15</v>
      </c>
      <c r="J1339" s="21">
        <v>2517.63</v>
      </c>
      <c r="K1339" s="21">
        <v>2404.56</v>
      </c>
      <c r="L1339" s="21">
        <v>2473.0100000000002</v>
      </c>
      <c r="M1339" s="21"/>
      <c r="N1339" s="21">
        <v>2208.0700000000002</v>
      </c>
      <c r="O1339" s="21">
        <v>2554.9699999999998</v>
      </c>
      <c r="P1339" s="21">
        <v>2380.23</v>
      </c>
      <c r="Q1339" s="21">
        <v>5496.73</v>
      </c>
      <c r="R1339" s="20"/>
      <c r="S1339" s="20"/>
      <c r="T1339" s="21">
        <v>133.63999999999999</v>
      </c>
      <c r="V1339" s="1">
        <v>124.63</v>
      </c>
      <c r="W1339" s="1">
        <v>134.32</v>
      </c>
      <c r="X1339" s="1">
        <v>130.53</v>
      </c>
      <c r="Y1339" s="1">
        <v>132</v>
      </c>
      <c r="Z1339" s="1">
        <v>132.57</v>
      </c>
      <c r="AA1339" s="1">
        <v>124.81</v>
      </c>
      <c r="AB1339" s="1">
        <v>129.28</v>
      </c>
      <c r="AC1339" s="1">
        <v>121.64</v>
      </c>
      <c r="AE1339" s="1">
        <v>138.53</v>
      </c>
      <c r="AF1339" s="1">
        <v>141.79</v>
      </c>
      <c r="AW1339" s="1">
        <v>2173.73</v>
      </c>
      <c r="BB1339" s="1">
        <v>140.84</v>
      </c>
      <c r="BC1339" s="1">
        <v>141.5</v>
      </c>
      <c r="BD1339" s="1">
        <v>138.76</v>
      </c>
      <c r="BE1339" s="1">
        <v>144.91999999999999</v>
      </c>
      <c r="BF1339" s="1">
        <v>147.1</v>
      </c>
      <c r="BG1339" s="1">
        <v>139.07</v>
      </c>
      <c r="BH1339" s="1">
        <v>140.97999999999999</v>
      </c>
      <c r="BI1339" s="1">
        <v>131.85</v>
      </c>
      <c r="BJ1339" s="1">
        <v>141.27000000000001</v>
      </c>
      <c r="BL1339" s="1">
        <v>128.63</v>
      </c>
      <c r="BN1339" s="1">
        <v>128.57</v>
      </c>
    </row>
    <row r="1340" spans="1:66" x14ac:dyDescent="0.3">
      <c r="A1340" s="2"/>
      <c r="C1340" s="14" t="str">
        <f t="shared" si="21"/>
        <v>202012</v>
      </c>
      <c r="D1340" s="3">
        <v>44181</v>
      </c>
      <c r="E1340" s="21">
        <v>2578.96</v>
      </c>
      <c r="F1340" s="21">
        <v>2628.39</v>
      </c>
      <c r="G1340" s="21">
        <v>2825.8</v>
      </c>
      <c r="H1340" s="21">
        <v>2417.27</v>
      </c>
      <c r="I1340" s="21">
        <v>2515.6999999999998</v>
      </c>
      <c r="J1340" s="21">
        <v>2514.7800000000002</v>
      </c>
      <c r="K1340" s="21">
        <v>2498.9</v>
      </c>
      <c r="L1340" s="21">
        <v>2441.2399999999998</v>
      </c>
      <c r="M1340" s="21"/>
      <c r="N1340" s="21">
        <v>2249.06</v>
      </c>
      <c r="O1340" s="21">
        <v>2549.96</v>
      </c>
      <c r="P1340" s="21">
        <v>2414.1999999999998</v>
      </c>
      <c r="Q1340" s="21">
        <v>5375</v>
      </c>
      <c r="R1340" s="20"/>
      <c r="S1340" s="20"/>
      <c r="T1340" s="21">
        <v>134.32</v>
      </c>
      <c r="V1340" s="1">
        <v>124.96</v>
      </c>
      <c r="W1340" s="1">
        <v>135.5</v>
      </c>
      <c r="X1340" s="1">
        <v>130.68</v>
      </c>
      <c r="Y1340" s="1">
        <v>132.99</v>
      </c>
      <c r="Z1340" s="1">
        <v>133</v>
      </c>
      <c r="AA1340" s="1">
        <v>124.81</v>
      </c>
      <c r="AB1340" s="1">
        <v>131.19999999999999</v>
      </c>
      <c r="AC1340" s="1">
        <v>122.19</v>
      </c>
      <c r="AE1340" s="1">
        <v>138.31</v>
      </c>
      <c r="AF1340" s="1">
        <v>141.91</v>
      </c>
      <c r="AW1340" s="1">
        <v>2173.73</v>
      </c>
      <c r="BB1340" s="1">
        <v>140.62</v>
      </c>
      <c r="BC1340" s="1">
        <v>140.6</v>
      </c>
      <c r="BD1340" s="1">
        <v>138.87</v>
      </c>
      <c r="BE1340" s="1">
        <v>144.91</v>
      </c>
      <c r="BF1340" s="1">
        <v>148.22</v>
      </c>
      <c r="BG1340" s="1">
        <v>138.47999999999999</v>
      </c>
      <c r="BH1340" s="1">
        <v>135.79</v>
      </c>
      <c r="BI1340" s="1">
        <v>131.85</v>
      </c>
      <c r="BJ1340" s="1">
        <v>141.59</v>
      </c>
      <c r="BL1340" s="1">
        <v>129.30000000000001</v>
      </c>
      <c r="BN1340" s="1">
        <v>129.22999999999999</v>
      </c>
    </row>
    <row r="1341" spans="1:66" x14ac:dyDescent="0.3">
      <c r="A1341" s="2"/>
      <c r="C1341" s="14" t="str">
        <f t="shared" si="21"/>
        <v>202012</v>
      </c>
      <c r="D1341" s="3">
        <v>44180</v>
      </c>
      <c r="E1341" s="21">
        <v>2578.96</v>
      </c>
      <c r="F1341" s="21">
        <v>2644.64</v>
      </c>
      <c r="G1341" s="21">
        <v>2838.29</v>
      </c>
      <c r="H1341" s="21">
        <v>2413.37</v>
      </c>
      <c r="I1341" s="21">
        <v>2543.15</v>
      </c>
      <c r="J1341" s="21">
        <v>2640</v>
      </c>
      <c r="K1341" s="21">
        <v>2556.04</v>
      </c>
      <c r="L1341" s="21"/>
      <c r="M1341" s="21"/>
      <c r="N1341" s="21">
        <v>2293.3000000000002</v>
      </c>
      <c r="O1341" s="21">
        <v>2579.9699999999998</v>
      </c>
      <c r="P1341" s="21">
        <v>2478.75</v>
      </c>
      <c r="Q1341" s="21">
        <v>5860</v>
      </c>
      <c r="R1341" s="20"/>
      <c r="S1341" s="20"/>
      <c r="T1341" s="21">
        <v>134.91</v>
      </c>
      <c r="V1341" s="1">
        <v>124.3</v>
      </c>
      <c r="W1341" s="1">
        <v>134.38999999999999</v>
      </c>
      <c r="X1341" s="1">
        <v>132.06</v>
      </c>
      <c r="Y1341" s="1">
        <v>132.99</v>
      </c>
      <c r="Z1341" s="1">
        <v>133</v>
      </c>
      <c r="AA1341" s="1">
        <v>124.81</v>
      </c>
      <c r="AB1341" s="1">
        <v>132.62</v>
      </c>
      <c r="AC1341" s="1">
        <v>121.64</v>
      </c>
      <c r="AE1341" s="1">
        <v>138.30000000000001</v>
      </c>
      <c r="AF1341" s="1">
        <v>141.38</v>
      </c>
      <c r="AW1341" s="1">
        <v>2173.73</v>
      </c>
      <c r="BB1341" s="1">
        <v>140.63999999999999</v>
      </c>
      <c r="BC1341" s="1">
        <v>140.33000000000001</v>
      </c>
      <c r="BD1341" s="1">
        <v>138.32</v>
      </c>
      <c r="BE1341" s="1">
        <v>138.18</v>
      </c>
      <c r="BF1341" s="1">
        <v>148.22</v>
      </c>
      <c r="BG1341" s="1">
        <v>139.32</v>
      </c>
      <c r="BH1341" s="1">
        <v>141.63</v>
      </c>
      <c r="BI1341" s="1">
        <v>133.44999999999999</v>
      </c>
      <c r="BJ1341" s="1">
        <v>142.78</v>
      </c>
      <c r="BL1341" s="1">
        <v>129.30000000000001</v>
      </c>
      <c r="BN1341" s="1">
        <v>129.22999999999999</v>
      </c>
    </row>
    <row r="1342" spans="1:66" x14ac:dyDescent="0.3">
      <c r="A1342" s="2"/>
      <c r="C1342" s="14" t="str">
        <f t="shared" si="21"/>
        <v>202012</v>
      </c>
      <c r="D1342" s="3">
        <v>44179</v>
      </c>
      <c r="E1342" s="21">
        <v>2578.96</v>
      </c>
      <c r="F1342" s="21">
        <v>2644.64</v>
      </c>
      <c r="G1342" s="21">
        <v>2875.74</v>
      </c>
      <c r="H1342" s="21">
        <v>2394</v>
      </c>
      <c r="I1342" s="21">
        <v>2560.62</v>
      </c>
      <c r="J1342" s="21">
        <v>2673.33</v>
      </c>
      <c r="K1342" s="21">
        <v>2531.89</v>
      </c>
      <c r="L1342" s="21"/>
      <c r="M1342" s="21"/>
      <c r="N1342" s="21">
        <v>2319.77</v>
      </c>
      <c r="O1342" s="21">
        <v>2576.35</v>
      </c>
      <c r="P1342" s="21">
        <v>2478.9299999999998</v>
      </c>
      <c r="Q1342" s="21">
        <v>5863.19</v>
      </c>
      <c r="R1342" s="20">
        <v>110.21</v>
      </c>
      <c r="S1342" s="20"/>
      <c r="T1342" s="21">
        <v>134.91</v>
      </c>
      <c r="V1342" s="1">
        <v>125.47</v>
      </c>
      <c r="W1342" s="1">
        <v>134.38999999999999</v>
      </c>
      <c r="X1342" s="1">
        <v>132.06</v>
      </c>
      <c r="Y1342" s="1">
        <v>132.99</v>
      </c>
      <c r="Z1342" s="1">
        <v>133</v>
      </c>
      <c r="AA1342" s="1">
        <v>124.76</v>
      </c>
      <c r="AB1342" s="1">
        <v>132.72999999999999</v>
      </c>
      <c r="AC1342" s="1">
        <v>121.64</v>
      </c>
      <c r="AE1342" s="1">
        <v>138.1</v>
      </c>
      <c r="AF1342" s="1">
        <v>140.38</v>
      </c>
      <c r="AW1342" s="1">
        <v>2173.73</v>
      </c>
      <c r="BB1342" s="1">
        <v>140.5</v>
      </c>
      <c r="BC1342" s="1">
        <v>140.28</v>
      </c>
      <c r="BD1342" s="1">
        <v>138.59</v>
      </c>
      <c r="BE1342" s="1">
        <v>144.9</v>
      </c>
      <c r="BF1342" s="1">
        <v>147.18</v>
      </c>
      <c r="BG1342" s="1">
        <v>138.88</v>
      </c>
      <c r="BH1342" s="1">
        <v>144.97999999999999</v>
      </c>
      <c r="BI1342" s="1">
        <v>133.44999999999999</v>
      </c>
      <c r="BJ1342" s="1">
        <v>142.78</v>
      </c>
      <c r="BL1342" s="1">
        <v>129.30000000000001</v>
      </c>
      <c r="BN1342" s="1">
        <v>129.41999999999999</v>
      </c>
    </row>
    <row r="1343" spans="1:66" x14ac:dyDescent="0.3">
      <c r="A1343" s="2"/>
      <c r="C1343" s="14" t="str">
        <f t="shared" si="21"/>
        <v>202012</v>
      </c>
      <c r="D1343" s="3">
        <v>44176</v>
      </c>
      <c r="E1343" s="21">
        <v>2605.15</v>
      </c>
      <c r="F1343" s="21">
        <v>2689.56</v>
      </c>
      <c r="G1343" s="21">
        <v>2750.73</v>
      </c>
      <c r="H1343" s="21">
        <v>2493.4899999999998</v>
      </c>
      <c r="I1343" s="21">
        <v>2550.64</v>
      </c>
      <c r="J1343" s="21">
        <v>2673.33</v>
      </c>
      <c r="K1343" s="21">
        <v>2607.23</v>
      </c>
      <c r="L1343" s="21"/>
      <c r="M1343" s="21"/>
      <c r="N1343" s="21">
        <v>2362.04</v>
      </c>
      <c r="O1343" s="21">
        <v>2594.69</v>
      </c>
      <c r="P1343" s="21">
        <v>2538.3000000000002</v>
      </c>
      <c r="Q1343" s="21">
        <v>5777.92</v>
      </c>
      <c r="R1343" s="20">
        <v>110.63</v>
      </c>
      <c r="S1343" s="20"/>
      <c r="T1343" s="21">
        <v>135.22</v>
      </c>
      <c r="V1343" s="1">
        <v>126.22</v>
      </c>
      <c r="W1343" s="1">
        <v>137.24</v>
      </c>
      <c r="X1343" s="1">
        <v>132.88999999999999</v>
      </c>
      <c r="Y1343" s="1">
        <v>133.18</v>
      </c>
      <c r="Z1343" s="1">
        <v>133.12</v>
      </c>
      <c r="AA1343" s="1">
        <v>124.81</v>
      </c>
      <c r="AB1343" s="1">
        <v>133.6</v>
      </c>
      <c r="AC1343" s="1">
        <v>124.97</v>
      </c>
      <c r="AE1343" s="1">
        <v>138.81</v>
      </c>
      <c r="AF1343" s="1">
        <v>141.85</v>
      </c>
      <c r="AW1343" s="1">
        <v>2173.73</v>
      </c>
      <c r="BB1343" s="1">
        <v>140.79</v>
      </c>
      <c r="BC1343" s="1">
        <v>140.77000000000001</v>
      </c>
      <c r="BD1343" s="1">
        <v>138.41999999999999</v>
      </c>
      <c r="BE1343" s="1">
        <v>144.88</v>
      </c>
      <c r="BF1343" s="1">
        <v>150.41999999999999</v>
      </c>
      <c r="BG1343" s="1">
        <v>140.87</v>
      </c>
      <c r="BH1343" s="1">
        <v>147.97999999999999</v>
      </c>
      <c r="BI1343" s="1">
        <v>135.05000000000001</v>
      </c>
      <c r="BJ1343" s="1">
        <v>143.38999999999999</v>
      </c>
      <c r="BL1343" s="1">
        <v>129.30000000000001</v>
      </c>
      <c r="BN1343" s="1">
        <v>129.41999999999999</v>
      </c>
    </row>
    <row r="1344" spans="1:66" x14ac:dyDescent="0.3">
      <c r="A1344" s="2"/>
      <c r="C1344" s="14" t="str">
        <f t="shared" si="21"/>
        <v>202012</v>
      </c>
      <c r="D1344" s="3">
        <v>44175</v>
      </c>
      <c r="E1344" s="21">
        <v>2566.8000000000002</v>
      </c>
      <c r="F1344" s="21">
        <v>2770.26</v>
      </c>
      <c r="G1344" s="21">
        <v>2935.64</v>
      </c>
      <c r="H1344" s="21">
        <v>2487.12</v>
      </c>
      <c r="I1344" s="21">
        <v>2550.64</v>
      </c>
      <c r="J1344" s="21">
        <v>2611.67</v>
      </c>
      <c r="K1344" s="21">
        <v>2620.52</v>
      </c>
      <c r="L1344" s="21"/>
      <c r="M1344" s="21"/>
      <c r="N1344" s="21">
        <v>2317.59</v>
      </c>
      <c r="O1344" s="21">
        <v>2560.08</v>
      </c>
      <c r="P1344" s="21">
        <v>2540.11</v>
      </c>
      <c r="Q1344" s="21">
        <v>5777.92</v>
      </c>
      <c r="R1344" s="20">
        <v>111.88</v>
      </c>
      <c r="S1344" s="20"/>
      <c r="T1344" s="21">
        <v>137.21</v>
      </c>
      <c r="V1344" s="1">
        <v>128.72</v>
      </c>
      <c r="W1344" s="1">
        <v>137.94999999999999</v>
      </c>
      <c r="X1344" s="1">
        <v>134.63999999999999</v>
      </c>
      <c r="Y1344" s="1">
        <v>135.66999999999999</v>
      </c>
      <c r="Z1344" s="1">
        <v>135.37</v>
      </c>
      <c r="AA1344" s="1">
        <v>124.81</v>
      </c>
      <c r="AB1344" s="1">
        <v>134.22999999999999</v>
      </c>
      <c r="AC1344" s="1">
        <v>122.31</v>
      </c>
      <c r="AE1344" s="1">
        <v>140.41</v>
      </c>
      <c r="AF1344" s="1">
        <v>142.19999999999999</v>
      </c>
      <c r="BB1344" s="1">
        <v>143.21</v>
      </c>
      <c r="BC1344" s="1">
        <v>143.08000000000001</v>
      </c>
      <c r="BD1344" s="1">
        <v>140.85</v>
      </c>
      <c r="BE1344" s="1">
        <v>144.96</v>
      </c>
      <c r="BF1344" s="1">
        <v>152.30000000000001</v>
      </c>
      <c r="BG1344" s="1">
        <v>140.01</v>
      </c>
      <c r="BH1344" s="1">
        <v>144.97999999999999</v>
      </c>
      <c r="BI1344" s="1">
        <v>135.03</v>
      </c>
      <c r="BJ1344" s="1">
        <v>148.52000000000001</v>
      </c>
      <c r="BL1344" s="1">
        <v>131.80000000000001</v>
      </c>
      <c r="BN1344" s="1">
        <v>131.66999999999999</v>
      </c>
    </row>
    <row r="1345" spans="1:66" x14ac:dyDescent="0.3">
      <c r="A1345" s="2"/>
      <c r="C1345" s="14" t="str">
        <f t="shared" si="21"/>
        <v>202012</v>
      </c>
      <c r="D1345" s="3">
        <v>44174</v>
      </c>
      <c r="E1345" s="21">
        <v>2566.8000000000002</v>
      </c>
      <c r="F1345" s="21">
        <v>2770.26</v>
      </c>
      <c r="G1345" s="21">
        <v>2949.45</v>
      </c>
      <c r="H1345" s="21">
        <v>2487.12</v>
      </c>
      <c r="I1345" s="21">
        <v>2588.0700000000002</v>
      </c>
      <c r="J1345" s="21">
        <v>2611.67</v>
      </c>
      <c r="K1345" s="21">
        <v>2620.52</v>
      </c>
      <c r="L1345" s="21"/>
      <c r="M1345" s="21"/>
      <c r="N1345" s="21">
        <v>2297.02</v>
      </c>
      <c r="O1345" s="21">
        <v>2580.0700000000002</v>
      </c>
      <c r="P1345" s="21">
        <v>2540.11</v>
      </c>
      <c r="Q1345" s="21">
        <v>5945.58</v>
      </c>
      <c r="R1345" s="20">
        <v>115.65</v>
      </c>
      <c r="S1345" s="20"/>
      <c r="T1345" s="21">
        <v>137.21</v>
      </c>
      <c r="V1345" s="1">
        <v>128.72</v>
      </c>
      <c r="W1345" s="1">
        <v>137.63999999999999</v>
      </c>
      <c r="X1345" s="1">
        <v>135.38999999999999</v>
      </c>
      <c r="Y1345" s="1">
        <v>136.43</v>
      </c>
      <c r="Z1345" s="1">
        <v>136.5</v>
      </c>
      <c r="AA1345" s="1">
        <v>124.81</v>
      </c>
      <c r="AB1345" s="1">
        <v>136.19999999999999</v>
      </c>
      <c r="AC1345" s="1">
        <v>122.31</v>
      </c>
      <c r="AE1345" s="1">
        <v>140.44999999999999</v>
      </c>
      <c r="AF1345" s="1">
        <v>144.16</v>
      </c>
      <c r="AG1345" s="1">
        <v>144.81</v>
      </c>
      <c r="BB1345" s="1">
        <v>143.66999999999999</v>
      </c>
      <c r="BC1345" s="1">
        <v>142.36000000000001</v>
      </c>
      <c r="BD1345" s="1">
        <v>141.43</v>
      </c>
      <c r="BE1345" s="1">
        <v>145.29</v>
      </c>
      <c r="BF1345" s="1">
        <v>151.63</v>
      </c>
      <c r="BG1345" s="1">
        <v>141.24</v>
      </c>
      <c r="BH1345" s="1">
        <v>144.97999999999999</v>
      </c>
      <c r="BI1345" s="1">
        <v>135.44999999999999</v>
      </c>
      <c r="BJ1345" s="1">
        <v>148.52000000000001</v>
      </c>
      <c r="BL1345" s="1">
        <v>132.80000000000001</v>
      </c>
      <c r="BN1345" s="1">
        <v>132.04</v>
      </c>
    </row>
    <row r="1346" spans="1:66" x14ac:dyDescent="0.3">
      <c r="A1346" s="2"/>
      <c r="C1346" s="14" t="str">
        <f t="shared" si="21"/>
        <v>202012</v>
      </c>
      <c r="D1346" s="3">
        <v>44173</v>
      </c>
      <c r="E1346" s="21">
        <v>2524.0700000000002</v>
      </c>
      <c r="F1346" s="21">
        <v>2740.77</v>
      </c>
      <c r="G1346" s="21">
        <v>2978.07</v>
      </c>
      <c r="H1346" s="21">
        <v>2510.9</v>
      </c>
      <c r="I1346" s="21">
        <v>2598.0500000000002</v>
      </c>
      <c r="J1346" s="21">
        <v>2659.99</v>
      </c>
      <c r="K1346" s="21">
        <v>2611.66</v>
      </c>
      <c r="L1346" s="21"/>
      <c r="M1346" s="21">
        <v>2295.85</v>
      </c>
      <c r="N1346" s="21">
        <v>2304.4899999999998</v>
      </c>
      <c r="O1346" s="21">
        <v>2537.33</v>
      </c>
      <c r="P1346" s="21">
        <v>2558.1</v>
      </c>
      <c r="Q1346" s="21">
        <v>5987.5</v>
      </c>
      <c r="R1346" s="20">
        <v>110.96</v>
      </c>
      <c r="S1346" s="20"/>
      <c r="T1346" s="21">
        <v>138.72</v>
      </c>
      <c r="V1346" s="1">
        <v>128.97</v>
      </c>
      <c r="W1346" s="1">
        <v>137.6</v>
      </c>
      <c r="X1346" s="1">
        <v>135.72999999999999</v>
      </c>
      <c r="Y1346" s="1">
        <v>136.99</v>
      </c>
      <c r="Z1346" s="1">
        <v>136.63999999999999</v>
      </c>
      <c r="AA1346" s="1">
        <v>124.04</v>
      </c>
      <c r="AB1346" s="1">
        <v>135.94999999999999</v>
      </c>
      <c r="AC1346" s="1">
        <v>125.3</v>
      </c>
      <c r="AE1346" s="1">
        <v>142.32</v>
      </c>
      <c r="AF1346" s="1">
        <v>147.83000000000001</v>
      </c>
      <c r="AG1346" s="1">
        <v>144.5</v>
      </c>
      <c r="AO1346" s="1">
        <v>7</v>
      </c>
      <c r="AT1346" s="1">
        <v>3965.22</v>
      </c>
      <c r="BB1346" s="1">
        <v>144.72999999999999</v>
      </c>
      <c r="BC1346" s="1">
        <v>144.22</v>
      </c>
      <c r="BD1346" s="1">
        <v>144.34</v>
      </c>
      <c r="BE1346" s="1">
        <v>151.94999999999999</v>
      </c>
      <c r="BF1346" s="1">
        <v>152.1</v>
      </c>
      <c r="BG1346" s="1">
        <v>144.49</v>
      </c>
      <c r="BH1346" s="1">
        <v>147.69999999999999</v>
      </c>
      <c r="BI1346" s="1">
        <v>135.61000000000001</v>
      </c>
      <c r="BJ1346" s="1">
        <v>149.77000000000001</v>
      </c>
      <c r="BL1346" s="1">
        <v>132.80000000000001</v>
      </c>
      <c r="BN1346" s="1">
        <v>132.04</v>
      </c>
    </row>
    <row r="1347" spans="1:66" x14ac:dyDescent="0.3">
      <c r="A1347" s="2"/>
      <c r="C1347" s="14" t="str">
        <f t="shared" si="21"/>
        <v>202012</v>
      </c>
      <c r="D1347" s="3">
        <v>44172</v>
      </c>
      <c r="E1347" s="21">
        <v>2725.34</v>
      </c>
      <c r="F1347" s="21">
        <v>2795.22</v>
      </c>
      <c r="G1347" s="21">
        <v>3004.31</v>
      </c>
      <c r="H1347" s="21">
        <v>2537.08</v>
      </c>
      <c r="I1347" s="21">
        <v>2615.52</v>
      </c>
      <c r="J1347" s="21">
        <v>2637.49</v>
      </c>
      <c r="K1347" s="21">
        <v>2637.17</v>
      </c>
      <c r="L1347" s="21"/>
      <c r="M1347" s="21">
        <v>2280.08</v>
      </c>
      <c r="N1347" s="21">
        <v>2341.98</v>
      </c>
      <c r="O1347" s="21">
        <v>2598.25</v>
      </c>
      <c r="P1347" s="21">
        <v>2570.09</v>
      </c>
      <c r="Q1347" s="21">
        <v>6064.86</v>
      </c>
      <c r="R1347" s="20">
        <v>112.88</v>
      </c>
      <c r="S1347" s="20"/>
      <c r="T1347" s="21">
        <v>138.71</v>
      </c>
      <c r="V1347" s="1">
        <v>132.72</v>
      </c>
      <c r="W1347" s="1">
        <v>139.19999999999999</v>
      </c>
      <c r="X1347" s="1">
        <v>136.47999999999999</v>
      </c>
      <c r="Y1347" s="1">
        <v>138.53</v>
      </c>
      <c r="Z1347" s="1">
        <v>138.13999999999999</v>
      </c>
      <c r="AA1347" s="1">
        <v>124.81</v>
      </c>
      <c r="AB1347" s="1">
        <v>136.32</v>
      </c>
      <c r="AC1347" s="1">
        <v>125.3</v>
      </c>
      <c r="AE1347" s="1">
        <v>143.72999999999999</v>
      </c>
      <c r="AF1347" s="1">
        <v>148.16999999999999</v>
      </c>
      <c r="AG1347" s="1">
        <v>143.59</v>
      </c>
      <c r="AO1347" s="1">
        <v>7</v>
      </c>
      <c r="AT1347" s="1">
        <v>3965.22</v>
      </c>
      <c r="AZ1347" s="1">
        <v>3506.02</v>
      </c>
      <c r="BB1347" s="1">
        <v>145.04</v>
      </c>
      <c r="BC1347" s="1">
        <v>143.52000000000001</v>
      </c>
      <c r="BD1347" s="1">
        <v>145.47999999999999</v>
      </c>
      <c r="BE1347" s="1">
        <v>147.83000000000001</v>
      </c>
      <c r="BF1347" s="1">
        <v>141.61000000000001</v>
      </c>
      <c r="BG1347" s="1">
        <v>145.71</v>
      </c>
      <c r="BH1347" s="1">
        <v>147.69999999999999</v>
      </c>
      <c r="BI1347" s="1">
        <v>135.94999999999999</v>
      </c>
      <c r="BJ1347" s="1">
        <v>149.76</v>
      </c>
      <c r="BL1347" s="1">
        <v>134.97</v>
      </c>
      <c r="BN1347" s="1">
        <v>134.16999999999999</v>
      </c>
    </row>
    <row r="1348" spans="1:66" x14ac:dyDescent="0.3">
      <c r="A1348" s="2"/>
      <c r="C1348" s="14" t="str">
        <f t="shared" si="21"/>
        <v>202012</v>
      </c>
      <c r="D1348" s="3">
        <v>44169</v>
      </c>
      <c r="E1348" s="21">
        <v>2741.98</v>
      </c>
      <c r="F1348" s="21">
        <v>2877.58</v>
      </c>
      <c r="G1348" s="21">
        <v>3010.51</v>
      </c>
      <c r="H1348" s="21">
        <v>2550.08</v>
      </c>
      <c r="I1348" s="21">
        <v>2630.5</v>
      </c>
      <c r="J1348" s="21">
        <v>2736.67</v>
      </c>
      <c r="K1348" s="21">
        <v>2620.52</v>
      </c>
      <c r="L1348" s="21">
        <v>2462.98</v>
      </c>
      <c r="M1348" s="21">
        <v>2287.14</v>
      </c>
      <c r="N1348" s="21">
        <v>2360.27</v>
      </c>
      <c r="O1348" s="21">
        <v>2589.9</v>
      </c>
      <c r="P1348" s="21">
        <v>2528.5500000000002</v>
      </c>
      <c r="Q1348" s="21">
        <v>6087.33</v>
      </c>
      <c r="R1348" s="20">
        <v>118.65</v>
      </c>
      <c r="S1348" s="20"/>
      <c r="T1348" s="21">
        <v>139.94999999999999</v>
      </c>
      <c r="V1348" s="1">
        <v>140.77000000000001</v>
      </c>
      <c r="W1348" s="1">
        <v>140.1</v>
      </c>
      <c r="X1348" s="1">
        <v>137.61000000000001</v>
      </c>
      <c r="Y1348" s="1">
        <v>139.99</v>
      </c>
      <c r="Z1348" s="1">
        <v>140</v>
      </c>
      <c r="AA1348" s="1">
        <v>126.06</v>
      </c>
      <c r="AB1348" s="1">
        <v>138.07</v>
      </c>
      <c r="AC1348" s="1">
        <v>126.3</v>
      </c>
      <c r="AE1348" s="1">
        <v>144.97999999999999</v>
      </c>
      <c r="AF1348" s="1">
        <v>146.84</v>
      </c>
      <c r="AG1348" s="1">
        <v>150.85</v>
      </c>
      <c r="AO1348" s="1">
        <v>7</v>
      </c>
      <c r="AT1348" s="1">
        <v>3965.22</v>
      </c>
      <c r="AZ1348" s="1">
        <v>3506.02</v>
      </c>
      <c r="BB1348" s="1">
        <v>148.61000000000001</v>
      </c>
      <c r="BC1348" s="1">
        <v>145.91</v>
      </c>
      <c r="BD1348" s="1">
        <v>147.94999999999999</v>
      </c>
      <c r="BE1348" s="1">
        <v>155</v>
      </c>
      <c r="BF1348" s="1">
        <v>165.61</v>
      </c>
      <c r="BG1348" s="1">
        <v>146.05000000000001</v>
      </c>
      <c r="BH1348" s="1">
        <v>153.28</v>
      </c>
      <c r="BI1348" s="1">
        <v>138.25</v>
      </c>
      <c r="BJ1348" s="1">
        <v>149.74</v>
      </c>
      <c r="BL1348" s="1">
        <v>136.30000000000001</v>
      </c>
      <c r="BN1348" s="1">
        <v>136.22999999999999</v>
      </c>
    </row>
    <row r="1349" spans="1:66" x14ac:dyDescent="0.3">
      <c r="A1349" s="2"/>
      <c r="C1349" s="14" t="str">
        <f t="shared" si="21"/>
        <v>202012</v>
      </c>
      <c r="D1349" s="3">
        <v>44168</v>
      </c>
      <c r="E1349" s="21">
        <v>2640.26</v>
      </c>
      <c r="F1349" s="21">
        <v>2877.58</v>
      </c>
      <c r="G1349" s="21">
        <v>3010.51</v>
      </c>
      <c r="H1349" s="21">
        <v>2564.33</v>
      </c>
      <c r="I1349" s="21">
        <v>2647.97</v>
      </c>
      <c r="J1349" s="21">
        <v>2667.36</v>
      </c>
      <c r="K1349" s="21">
        <v>2657.19</v>
      </c>
      <c r="L1349" s="21">
        <v>2394.2199999999998</v>
      </c>
      <c r="M1349" s="21"/>
      <c r="N1349" s="21">
        <v>2355.92</v>
      </c>
      <c r="O1349" s="21">
        <v>2667.66</v>
      </c>
      <c r="P1349" s="21">
        <v>2570.09</v>
      </c>
      <c r="Q1349" s="21">
        <v>6131.19</v>
      </c>
      <c r="R1349" s="20">
        <v>118.65</v>
      </c>
      <c r="S1349" s="20"/>
      <c r="T1349" s="21">
        <v>139.94999999999999</v>
      </c>
      <c r="V1349" s="1">
        <v>144.57</v>
      </c>
      <c r="W1349" s="1">
        <v>141.44</v>
      </c>
      <c r="X1349" s="1">
        <v>138.63999999999999</v>
      </c>
      <c r="Y1349" s="1">
        <v>141.18</v>
      </c>
      <c r="Z1349" s="1">
        <v>140.5</v>
      </c>
      <c r="AA1349" s="1">
        <v>126.06</v>
      </c>
      <c r="AB1349" s="1">
        <v>138.94999999999999</v>
      </c>
      <c r="AC1349" s="1">
        <v>129.63999999999999</v>
      </c>
      <c r="AE1349" s="1">
        <v>145.32</v>
      </c>
      <c r="AF1349" s="1">
        <v>153.54</v>
      </c>
      <c r="AG1349" s="1">
        <v>150.85</v>
      </c>
      <c r="AO1349" s="1">
        <v>7</v>
      </c>
      <c r="AT1349" s="1">
        <v>3965.22</v>
      </c>
      <c r="AZ1349" s="1">
        <v>3506.02</v>
      </c>
      <c r="BB1349" s="1">
        <v>150.06</v>
      </c>
      <c r="BC1349" s="1">
        <v>145.63999999999999</v>
      </c>
      <c r="BD1349" s="1">
        <v>154.61000000000001</v>
      </c>
      <c r="BE1349" s="1">
        <v>161.91</v>
      </c>
      <c r="BF1349" s="1">
        <v>167.6</v>
      </c>
      <c r="BG1349" s="1">
        <v>146.44</v>
      </c>
      <c r="BH1349" s="1">
        <v>156.62</v>
      </c>
      <c r="BI1349" s="1">
        <v>139.85</v>
      </c>
      <c r="BJ1349" s="1">
        <v>149.74</v>
      </c>
      <c r="BL1349" s="1">
        <v>137.19999999999999</v>
      </c>
      <c r="BN1349" s="1">
        <v>138.22999999999999</v>
      </c>
    </row>
    <row r="1350" spans="1:66" x14ac:dyDescent="0.3">
      <c r="A1350" s="2"/>
      <c r="C1350" s="14" t="str">
        <f t="shared" ref="C1350:C1413" si="22">YEAR(D1350)&amp;MONTH(D1350)</f>
        <v>202012</v>
      </c>
      <c r="D1350" s="3">
        <v>44167</v>
      </c>
      <c r="E1350" s="21">
        <v>2691.74</v>
      </c>
      <c r="F1350" s="21">
        <v>2895.05</v>
      </c>
      <c r="G1350" s="21">
        <v>3010.51</v>
      </c>
      <c r="H1350" s="21">
        <v>2526.2800000000002</v>
      </c>
      <c r="I1350" s="21">
        <v>2652.96</v>
      </c>
      <c r="J1350" s="21">
        <v>2663.79</v>
      </c>
      <c r="K1350" s="21">
        <v>2611.65</v>
      </c>
      <c r="L1350" s="21">
        <v>2459.4499999999998</v>
      </c>
      <c r="M1350" s="21">
        <v>2270.54</v>
      </c>
      <c r="N1350" s="21">
        <v>2379.61</v>
      </c>
      <c r="O1350" s="21">
        <v>2624.84</v>
      </c>
      <c r="P1350" s="21">
        <v>2570.09</v>
      </c>
      <c r="Q1350" s="21">
        <v>6243.49</v>
      </c>
      <c r="R1350" s="20">
        <v>119.32</v>
      </c>
      <c r="S1350" s="20"/>
      <c r="T1350" s="21">
        <v>150.16</v>
      </c>
      <c r="V1350" s="1">
        <v>146.57</v>
      </c>
      <c r="W1350" s="1">
        <v>144.81</v>
      </c>
      <c r="X1350" s="1">
        <v>139.97</v>
      </c>
      <c r="Y1350" s="1">
        <v>143.4</v>
      </c>
      <c r="Z1350" s="1">
        <v>143.5</v>
      </c>
      <c r="AA1350" s="1">
        <v>126.71</v>
      </c>
      <c r="AB1350" s="1">
        <v>139.44</v>
      </c>
      <c r="AC1350" s="1">
        <v>129.63999999999999</v>
      </c>
      <c r="AE1350" s="1">
        <v>146.99</v>
      </c>
      <c r="AF1350" s="1">
        <v>164.72</v>
      </c>
      <c r="AG1350" s="1">
        <v>150.85</v>
      </c>
      <c r="AO1350" s="1">
        <v>7</v>
      </c>
      <c r="AT1350" s="1">
        <v>3965.22</v>
      </c>
      <c r="AX1350" s="1">
        <v>164.17</v>
      </c>
      <c r="AZ1350" s="1">
        <v>3405.85</v>
      </c>
      <c r="BB1350" s="1">
        <v>153.99</v>
      </c>
      <c r="BC1350" s="1">
        <v>153.37</v>
      </c>
      <c r="BD1350" s="1">
        <v>156.13</v>
      </c>
      <c r="BE1350" s="1">
        <v>161.9</v>
      </c>
      <c r="BF1350" s="1">
        <v>165.85</v>
      </c>
      <c r="BG1350" s="1">
        <v>147.16</v>
      </c>
      <c r="BH1350" s="1">
        <v>156.31</v>
      </c>
      <c r="BI1350" s="1">
        <v>139.85</v>
      </c>
      <c r="BJ1350" s="1">
        <v>149.74</v>
      </c>
      <c r="BL1350" s="1">
        <v>140.30000000000001</v>
      </c>
      <c r="BN1350" s="1">
        <v>140.22999999999999</v>
      </c>
    </row>
    <row r="1351" spans="1:66" x14ac:dyDescent="0.3">
      <c r="A1351" s="2"/>
      <c r="C1351" s="14" t="str">
        <f t="shared" si="22"/>
        <v>202012</v>
      </c>
      <c r="D1351" s="3">
        <v>44166</v>
      </c>
      <c r="E1351" s="21">
        <v>2653.07</v>
      </c>
      <c r="F1351" s="21">
        <v>2969.92</v>
      </c>
      <c r="G1351" s="21">
        <v>3065.42</v>
      </c>
      <c r="H1351" s="21">
        <v>2586.5500000000002</v>
      </c>
      <c r="I1351" s="21">
        <v>2657.95</v>
      </c>
      <c r="J1351" s="21">
        <v>2663.18</v>
      </c>
      <c r="K1351" s="21">
        <v>2637.71</v>
      </c>
      <c r="L1351" s="21">
        <v>2442.81</v>
      </c>
      <c r="M1351" s="21"/>
      <c r="N1351" s="21">
        <v>2409.19</v>
      </c>
      <c r="O1351" s="21">
        <v>2656.28</v>
      </c>
      <c r="P1351" s="21">
        <v>2620.0500000000002</v>
      </c>
      <c r="Q1351" s="21">
        <v>6269.78</v>
      </c>
      <c r="R1351" s="20">
        <v>119.32</v>
      </c>
      <c r="S1351" s="20"/>
      <c r="T1351" s="21">
        <v>152.16</v>
      </c>
      <c r="V1351" s="1">
        <v>151.16999999999999</v>
      </c>
      <c r="W1351" s="1">
        <v>148.38999999999999</v>
      </c>
      <c r="X1351" s="1">
        <v>142.16999999999999</v>
      </c>
      <c r="Y1351" s="1">
        <v>146.57</v>
      </c>
      <c r="Z1351" s="1">
        <v>146.28</v>
      </c>
      <c r="AA1351" s="1">
        <v>126.06</v>
      </c>
      <c r="AB1351" s="1">
        <v>141.61000000000001</v>
      </c>
      <c r="AC1351" s="1">
        <v>127.97</v>
      </c>
      <c r="AE1351" s="1">
        <v>148.59</v>
      </c>
      <c r="AF1351" s="1">
        <v>164.72</v>
      </c>
      <c r="AX1351" s="1">
        <v>168.61</v>
      </c>
      <c r="AZ1351" s="1">
        <v>3405.85</v>
      </c>
      <c r="BB1351" s="1">
        <v>156.78</v>
      </c>
      <c r="BC1351" s="1">
        <v>156.85</v>
      </c>
      <c r="BD1351" s="1">
        <v>160.61000000000001</v>
      </c>
      <c r="BE1351" s="1">
        <v>161.9</v>
      </c>
      <c r="BF1351" s="1">
        <v>165.6</v>
      </c>
      <c r="BG1351" s="1">
        <v>149.44999999999999</v>
      </c>
      <c r="BH1351" s="1">
        <v>157.13999999999999</v>
      </c>
      <c r="BI1351" s="1">
        <v>144.44999999999999</v>
      </c>
      <c r="BJ1351" s="1">
        <v>154.76</v>
      </c>
      <c r="BL1351" s="1">
        <v>142.30000000000001</v>
      </c>
      <c r="BN1351" s="1">
        <v>141.66999999999999</v>
      </c>
    </row>
    <row r="1352" spans="1:66" x14ac:dyDescent="0.3">
      <c r="A1352" s="2"/>
      <c r="C1352" s="14" t="str">
        <f t="shared" si="22"/>
        <v>202011</v>
      </c>
      <c r="D1352" s="3">
        <v>44165</v>
      </c>
      <c r="E1352" s="21"/>
      <c r="F1352" s="21">
        <v>3005.89</v>
      </c>
      <c r="G1352" s="21">
        <v>3056.55</v>
      </c>
      <c r="H1352" s="21">
        <v>2658.21</v>
      </c>
      <c r="I1352" s="21">
        <v>2697.82</v>
      </c>
      <c r="J1352" s="21">
        <v>2723.38</v>
      </c>
      <c r="K1352" s="21">
        <v>2639.11</v>
      </c>
      <c r="L1352" s="21">
        <v>2282.63</v>
      </c>
      <c r="M1352" s="21"/>
      <c r="N1352" s="21">
        <v>2408.04</v>
      </c>
      <c r="O1352" s="21">
        <v>2721.33</v>
      </c>
      <c r="P1352" s="21">
        <v>2623.06</v>
      </c>
      <c r="Q1352" s="21">
        <v>6303.95</v>
      </c>
      <c r="R1352" s="20">
        <v>122.2</v>
      </c>
      <c r="S1352" s="20"/>
      <c r="T1352" s="21">
        <v>154.71</v>
      </c>
      <c r="V1352" s="1">
        <v>154.69</v>
      </c>
      <c r="W1352" s="1">
        <v>146.44</v>
      </c>
      <c r="X1352" s="1">
        <v>142.71</v>
      </c>
      <c r="Y1352" s="1">
        <v>148.47999999999999</v>
      </c>
      <c r="Z1352" s="1">
        <v>148.5</v>
      </c>
      <c r="AA1352" s="1">
        <v>127.06</v>
      </c>
      <c r="AB1352" s="1">
        <v>142.04</v>
      </c>
      <c r="AC1352" s="1">
        <v>129.47</v>
      </c>
      <c r="AE1352" s="1">
        <v>148.97</v>
      </c>
      <c r="AF1352" s="1">
        <v>165.82</v>
      </c>
      <c r="AW1352" s="1">
        <v>3305.18</v>
      </c>
      <c r="AX1352" s="1">
        <v>169.51</v>
      </c>
      <c r="AZ1352" s="1">
        <v>3305.18</v>
      </c>
      <c r="BB1352" s="1">
        <v>159.66999999999999</v>
      </c>
      <c r="BC1352" s="1">
        <v>159.63999999999999</v>
      </c>
      <c r="BD1352" s="1">
        <v>160.74</v>
      </c>
      <c r="BE1352" s="1">
        <v>169.61</v>
      </c>
      <c r="BF1352" s="1">
        <v>166.85</v>
      </c>
      <c r="BG1352" s="1">
        <v>149.31</v>
      </c>
      <c r="BH1352" s="1">
        <v>157.94999999999999</v>
      </c>
      <c r="BI1352" s="1">
        <v>144.51</v>
      </c>
      <c r="BJ1352" s="1">
        <v>159.22</v>
      </c>
      <c r="BL1352" s="1">
        <v>146</v>
      </c>
      <c r="BN1352" s="1">
        <v>142.97</v>
      </c>
    </row>
    <row r="1353" spans="1:66" x14ac:dyDescent="0.3">
      <c r="A1353" s="2"/>
      <c r="C1353" s="14" t="str">
        <f t="shared" si="22"/>
        <v>202011</v>
      </c>
      <c r="D1353" s="3">
        <v>44162</v>
      </c>
      <c r="E1353" s="21"/>
      <c r="F1353" s="21">
        <v>3032.81</v>
      </c>
      <c r="G1353" s="21">
        <v>3059.72</v>
      </c>
      <c r="H1353" s="21">
        <v>2686.29</v>
      </c>
      <c r="I1353" s="21">
        <v>2645.18</v>
      </c>
      <c r="J1353" s="21">
        <v>2723.38</v>
      </c>
      <c r="K1353" s="21">
        <v>2625.91</v>
      </c>
      <c r="L1353" s="21">
        <v>2317.5100000000002</v>
      </c>
      <c r="M1353" s="21"/>
      <c r="N1353" s="21">
        <v>2405.41</v>
      </c>
      <c r="O1353" s="21">
        <v>2734.16</v>
      </c>
      <c r="P1353" s="21">
        <v>2629.05</v>
      </c>
      <c r="Q1353" s="21">
        <v>6434.35</v>
      </c>
      <c r="R1353" s="20">
        <v>125.87</v>
      </c>
      <c r="S1353" s="20"/>
      <c r="T1353" s="21">
        <v>155.36000000000001</v>
      </c>
      <c r="V1353" s="1">
        <v>155.02000000000001</v>
      </c>
      <c r="W1353" s="1">
        <v>146.51</v>
      </c>
      <c r="X1353" s="1">
        <v>144.33000000000001</v>
      </c>
      <c r="Y1353" s="1">
        <v>148.36000000000001</v>
      </c>
      <c r="Z1353" s="1">
        <v>148.5</v>
      </c>
      <c r="AA1353" s="1">
        <v>128.06</v>
      </c>
      <c r="AB1353" s="1">
        <v>146.06</v>
      </c>
      <c r="AC1353" s="1">
        <v>130.1</v>
      </c>
      <c r="AE1353" s="1">
        <v>152.07</v>
      </c>
      <c r="AF1353" s="1">
        <v>165.45</v>
      </c>
      <c r="AW1353" s="1">
        <v>3305.18</v>
      </c>
      <c r="AX1353" s="1">
        <v>172.7</v>
      </c>
      <c r="AZ1353" s="1">
        <v>3305.18</v>
      </c>
      <c r="BB1353" s="1">
        <v>161.93</v>
      </c>
      <c r="BC1353" s="1">
        <v>160.97999999999999</v>
      </c>
      <c r="BD1353" s="1">
        <v>161.24</v>
      </c>
      <c r="BE1353" s="1">
        <v>168.65</v>
      </c>
      <c r="BF1353" s="1">
        <v>172.12</v>
      </c>
      <c r="BG1353" s="1">
        <v>151.63</v>
      </c>
      <c r="BH1353" s="1">
        <v>161.27000000000001</v>
      </c>
      <c r="BI1353" s="1">
        <v>144.51</v>
      </c>
      <c r="BJ1353" s="1">
        <v>159.22</v>
      </c>
      <c r="BL1353" s="1">
        <v>144.69</v>
      </c>
      <c r="BN1353" s="1">
        <v>144.5</v>
      </c>
    </row>
    <row r="1354" spans="1:66" x14ac:dyDescent="0.3">
      <c r="A1354" s="2"/>
      <c r="C1354" s="14" t="str">
        <f t="shared" si="22"/>
        <v>202011</v>
      </c>
      <c r="D1354" s="3">
        <v>44161</v>
      </c>
      <c r="E1354" s="21">
        <v>3153.49</v>
      </c>
      <c r="F1354" s="21">
        <v>3036.35</v>
      </c>
      <c r="G1354" s="21">
        <v>3106.61</v>
      </c>
      <c r="H1354" s="21">
        <v>2740.86</v>
      </c>
      <c r="I1354" s="21">
        <v>2645.18</v>
      </c>
      <c r="J1354" s="21">
        <v>2708.26</v>
      </c>
      <c r="K1354" s="21">
        <v>2686.39</v>
      </c>
      <c r="L1354" s="21">
        <v>2422.17</v>
      </c>
      <c r="M1354" s="21"/>
      <c r="N1354" s="21">
        <v>2408.2399999999998</v>
      </c>
      <c r="O1354" s="21">
        <v>2719.52</v>
      </c>
      <c r="P1354" s="21">
        <v>2620.02</v>
      </c>
      <c r="Q1354" s="21">
        <v>6369.38</v>
      </c>
      <c r="R1354" s="20">
        <v>125.87</v>
      </c>
      <c r="S1354" s="20"/>
      <c r="T1354" s="21">
        <v>155.72</v>
      </c>
      <c r="V1354" s="1">
        <v>155.02000000000001</v>
      </c>
      <c r="W1354" s="1">
        <v>148.36000000000001</v>
      </c>
      <c r="X1354" s="1">
        <v>142.91</v>
      </c>
      <c r="Y1354" s="1">
        <v>148.04</v>
      </c>
      <c r="Z1354" s="1">
        <v>148</v>
      </c>
      <c r="AA1354" s="1">
        <v>128.06</v>
      </c>
      <c r="AB1354" s="1">
        <v>146.08000000000001</v>
      </c>
      <c r="AE1354" s="1">
        <v>151.61000000000001</v>
      </c>
      <c r="AF1354" s="1">
        <v>166.11</v>
      </c>
      <c r="AW1354" s="1">
        <v>3205.02</v>
      </c>
      <c r="AX1354" s="1">
        <v>177</v>
      </c>
      <c r="AZ1354" s="1">
        <v>3305.18</v>
      </c>
      <c r="BB1354" s="1">
        <v>162.51</v>
      </c>
      <c r="BC1354" s="1">
        <v>160.03</v>
      </c>
      <c r="BD1354" s="1">
        <v>161.1</v>
      </c>
      <c r="BE1354" s="1">
        <v>168.76</v>
      </c>
      <c r="BF1354" s="1">
        <v>174.73</v>
      </c>
      <c r="BG1354" s="1">
        <v>152.63</v>
      </c>
      <c r="BH1354" s="1">
        <v>162.93</v>
      </c>
      <c r="BI1354" s="1">
        <v>144.51</v>
      </c>
      <c r="BJ1354" s="1">
        <v>160.51</v>
      </c>
      <c r="BL1354" s="1">
        <v>144.47</v>
      </c>
      <c r="BN1354" s="1">
        <v>144.4</v>
      </c>
    </row>
    <row r="1355" spans="1:66" x14ac:dyDescent="0.3">
      <c r="A1355" s="2"/>
      <c r="C1355" s="14" t="str">
        <f t="shared" si="22"/>
        <v>202011</v>
      </c>
      <c r="D1355" s="3">
        <v>44160</v>
      </c>
      <c r="E1355" s="21">
        <v>3169.82</v>
      </c>
      <c r="F1355" s="21">
        <v>3180.36</v>
      </c>
      <c r="G1355" s="21">
        <v>3154.31</v>
      </c>
      <c r="H1355" s="21">
        <v>2733.46</v>
      </c>
      <c r="I1355" s="21">
        <v>2625.44</v>
      </c>
      <c r="J1355" s="21">
        <v>2660.98</v>
      </c>
      <c r="K1355" s="21">
        <v>2688.42</v>
      </c>
      <c r="L1355" s="21">
        <v>2404.1999999999998</v>
      </c>
      <c r="M1355" s="21"/>
      <c r="N1355" s="21">
        <v>2370.13</v>
      </c>
      <c r="O1355" s="21">
        <v>2721.52</v>
      </c>
      <c r="P1355" s="21">
        <v>2620.02</v>
      </c>
      <c r="Q1355" s="21">
        <v>6460.58</v>
      </c>
      <c r="R1355" s="20">
        <v>129.11000000000001</v>
      </c>
      <c r="S1355" s="20"/>
      <c r="T1355" s="21">
        <v>157.51</v>
      </c>
      <c r="V1355" s="1">
        <v>155.02000000000001</v>
      </c>
      <c r="W1355" s="1">
        <v>149.94</v>
      </c>
      <c r="X1355" s="1">
        <v>146.05000000000001</v>
      </c>
      <c r="Y1355" s="1">
        <v>148.33000000000001</v>
      </c>
      <c r="Z1355" s="1">
        <v>148.12</v>
      </c>
      <c r="AA1355" s="1">
        <v>127.85</v>
      </c>
      <c r="AB1355" s="1">
        <v>147.08000000000001</v>
      </c>
      <c r="AE1355" s="1">
        <v>150.41999999999999</v>
      </c>
      <c r="AF1355" s="1">
        <v>166.24</v>
      </c>
      <c r="AW1355" s="1">
        <v>3192.5</v>
      </c>
      <c r="AX1355" s="1">
        <v>169.65</v>
      </c>
      <c r="BB1355" s="1">
        <v>162.69999999999999</v>
      </c>
      <c r="BC1355" s="1">
        <v>163.44999999999999</v>
      </c>
      <c r="BD1355" s="1">
        <v>162.47999999999999</v>
      </c>
      <c r="BE1355" s="1">
        <v>167.69</v>
      </c>
      <c r="BF1355" s="1">
        <v>174.7</v>
      </c>
      <c r="BG1355" s="1">
        <v>153.18</v>
      </c>
      <c r="BI1355" s="1">
        <v>151.04</v>
      </c>
      <c r="BJ1355" s="1">
        <v>163.09</v>
      </c>
      <c r="BL1355" s="1">
        <v>144.63</v>
      </c>
      <c r="BN1355" s="1">
        <v>144.4</v>
      </c>
    </row>
    <row r="1356" spans="1:66" x14ac:dyDescent="0.3">
      <c r="A1356" s="2"/>
      <c r="C1356" s="14" t="str">
        <f t="shared" si="22"/>
        <v>202011</v>
      </c>
      <c r="D1356" s="3">
        <v>44159</v>
      </c>
      <c r="E1356" s="21">
        <v>3011.68</v>
      </c>
      <c r="F1356" s="21">
        <v>3191.33</v>
      </c>
      <c r="G1356" s="21">
        <v>3143.62</v>
      </c>
      <c r="H1356" s="21">
        <v>2792.99</v>
      </c>
      <c r="I1356" s="21">
        <v>2625.44</v>
      </c>
      <c r="J1356" s="21">
        <v>2699.21</v>
      </c>
      <c r="K1356" s="21">
        <v>2669.57</v>
      </c>
      <c r="L1356" s="21">
        <v>2409.85</v>
      </c>
      <c r="M1356" s="21"/>
      <c r="N1356" s="21">
        <v>2355.86</v>
      </c>
      <c r="O1356" s="21">
        <v>2721.27</v>
      </c>
      <c r="P1356" s="21">
        <v>2659.76</v>
      </c>
      <c r="Q1356" s="21">
        <v>7050.28</v>
      </c>
      <c r="R1356" s="20">
        <v>125.87</v>
      </c>
      <c r="S1356" s="20"/>
      <c r="T1356" s="21">
        <v>157.13999999999999</v>
      </c>
      <c r="V1356" s="1">
        <v>155.68</v>
      </c>
      <c r="W1356" s="1">
        <v>148.13999999999999</v>
      </c>
      <c r="X1356" s="1">
        <v>146.79</v>
      </c>
      <c r="Y1356" s="1">
        <v>148.77000000000001</v>
      </c>
      <c r="Z1356" s="1">
        <v>148.66999999999999</v>
      </c>
      <c r="AA1356" s="1">
        <v>127.85</v>
      </c>
      <c r="AB1356" s="1">
        <v>148.69</v>
      </c>
      <c r="AC1356" s="1">
        <v>134.32</v>
      </c>
      <c r="AE1356" s="1">
        <v>153.37</v>
      </c>
      <c r="AF1356" s="1">
        <v>166.36</v>
      </c>
      <c r="AW1356" s="1">
        <v>3114.88</v>
      </c>
      <c r="AX1356" s="1">
        <v>173.48</v>
      </c>
      <c r="BB1356" s="1">
        <v>163.68</v>
      </c>
      <c r="BC1356" s="1">
        <v>162.86000000000001</v>
      </c>
      <c r="BD1356" s="1">
        <v>161.88999999999999</v>
      </c>
      <c r="BE1356" s="1">
        <v>168.07</v>
      </c>
      <c r="BF1356" s="1">
        <v>173.66</v>
      </c>
      <c r="BG1356" s="1">
        <v>156.55000000000001</v>
      </c>
      <c r="BI1356" s="1">
        <v>150.29</v>
      </c>
      <c r="BJ1356" s="1">
        <v>163.30000000000001</v>
      </c>
      <c r="BL1356" s="1">
        <v>144.97</v>
      </c>
      <c r="BN1356" s="1">
        <v>145.07</v>
      </c>
    </row>
    <row r="1357" spans="1:66" x14ac:dyDescent="0.3">
      <c r="A1357" s="2"/>
      <c r="C1357" s="14" t="str">
        <f t="shared" si="22"/>
        <v>202011</v>
      </c>
      <c r="D1357" s="3">
        <v>44158</v>
      </c>
      <c r="E1357" s="21">
        <v>3028.13</v>
      </c>
      <c r="F1357" s="21">
        <v>3178.41</v>
      </c>
      <c r="G1357" s="21">
        <v>3155.96</v>
      </c>
      <c r="H1357" s="21">
        <v>2819.92</v>
      </c>
      <c r="I1357" s="21">
        <v>2632.02</v>
      </c>
      <c r="J1357" s="21">
        <v>2733.09</v>
      </c>
      <c r="K1357" s="21">
        <v>2671.12</v>
      </c>
      <c r="L1357" s="21"/>
      <c r="M1357" s="21"/>
      <c r="N1357" s="21">
        <v>2429.0300000000002</v>
      </c>
      <c r="O1357" s="21">
        <v>2735.3</v>
      </c>
      <c r="P1357" s="21">
        <v>2666.41</v>
      </c>
      <c r="Q1357" s="21">
        <v>6756.01</v>
      </c>
      <c r="R1357" s="20">
        <v>125.87</v>
      </c>
      <c r="S1357" s="20"/>
      <c r="T1357" s="21">
        <v>157.88</v>
      </c>
      <c r="V1357" s="1">
        <v>155.68</v>
      </c>
      <c r="W1357" s="1">
        <v>149.27000000000001</v>
      </c>
      <c r="X1357" s="1">
        <v>149.97999999999999</v>
      </c>
      <c r="Y1357" s="1">
        <v>148.86000000000001</v>
      </c>
      <c r="Z1357" s="1">
        <v>148.72999999999999</v>
      </c>
      <c r="AA1357" s="1">
        <v>128.06</v>
      </c>
      <c r="AB1357" s="1">
        <v>150.81</v>
      </c>
      <c r="AC1357" s="1">
        <v>133.66</v>
      </c>
      <c r="AE1357" s="1">
        <v>155.5</v>
      </c>
      <c r="AF1357" s="1">
        <v>168.44</v>
      </c>
      <c r="AG1357" s="1">
        <v>165.89</v>
      </c>
      <c r="AW1357" s="1">
        <v>2988.02</v>
      </c>
      <c r="AX1357" s="1">
        <v>174.03</v>
      </c>
      <c r="AZ1357" s="1">
        <v>3705.81</v>
      </c>
      <c r="BB1357" s="1">
        <v>162.16999999999999</v>
      </c>
      <c r="BC1357" s="1">
        <v>164.39</v>
      </c>
      <c r="BD1357" s="1">
        <v>164.74</v>
      </c>
      <c r="BE1357" s="1">
        <v>166.8</v>
      </c>
      <c r="BF1357" s="1">
        <v>173.62</v>
      </c>
      <c r="BG1357" s="1">
        <v>156.09</v>
      </c>
      <c r="BI1357" s="1">
        <v>150.47999999999999</v>
      </c>
      <c r="BJ1357" s="1">
        <v>163.30000000000001</v>
      </c>
      <c r="BL1357" s="1">
        <v>144.03</v>
      </c>
      <c r="BN1357" s="1">
        <v>144.57</v>
      </c>
    </row>
    <row r="1358" spans="1:66" x14ac:dyDescent="0.3">
      <c r="A1358" s="2"/>
      <c r="C1358" s="14" t="str">
        <f t="shared" si="22"/>
        <v>202011</v>
      </c>
      <c r="D1358" s="3">
        <v>44155</v>
      </c>
      <c r="E1358" s="21">
        <v>3207.78</v>
      </c>
      <c r="F1358" s="21">
        <v>3191.33</v>
      </c>
      <c r="G1358" s="21">
        <v>3131.28</v>
      </c>
      <c r="H1358" s="21">
        <v>2839.75</v>
      </c>
      <c r="I1358" s="21">
        <v>2632.02</v>
      </c>
      <c r="J1358" s="21">
        <v>2730.9</v>
      </c>
      <c r="K1358" s="21">
        <v>2674.44</v>
      </c>
      <c r="L1358" s="21"/>
      <c r="M1358" s="21"/>
      <c r="N1358" s="21">
        <v>2456.62</v>
      </c>
      <c r="O1358" s="21">
        <v>2735.3</v>
      </c>
      <c r="P1358" s="21">
        <v>2668.08</v>
      </c>
      <c r="Q1358" s="21">
        <v>6756.01</v>
      </c>
      <c r="R1358" s="20">
        <v>123.74</v>
      </c>
      <c r="S1358" s="20"/>
      <c r="T1358" s="21">
        <v>159.84</v>
      </c>
      <c r="V1358" s="1">
        <v>154</v>
      </c>
      <c r="W1358" s="1">
        <v>148.71</v>
      </c>
      <c r="X1358" s="1">
        <v>155.4</v>
      </c>
      <c r="Y1358" s="1">
        <v>148.38999999999999</v>
      </c>
      <c r="Z1358" s="1">
        <v>148.5</v>
      </c>
      <c r="AA1358" s="1">
        <v>126.55</v>
      </c>
      <c r="AB1358" s="1">
        <v>157.77000000000001</v>
      </c>
      <c r="AC1358" s="1">
        <v>131.69</v>
      </c>
      <c r="AE1358" s="1">
        <v>159.87</v>
      </c>
      <c r="AG1358" s="1">
        <v>169.65</v>
      </c>
      <c r="AW1358" s="1">
        <v>2988.02</v>
      </c>
      <c r="AX1358" s="1">
        <v>169.44</v>
      </c>
      <c r="AZ1358" s="1">
        <v>3705.81</v>
      </c>
      <c r="BB1358" s="1">
        <v>163.56</v>
      </c>
      <c r="BC1358" s="1">
        <v>165.17</v>
      </c>
      <c r="BD1358" s="1">
        <v>164.86</v>
      </c>
      <c r="BE1358" s="1">
        <v>165.95</v>
      </c>
      <c r="BF1358" s="1">
        <v>175.36</v>
      </c>
      <c r="BG1358" s="1">
        <v>163.43</v>
      </c>
      <c r="BH1358" s="1">
        <v>155.34</v>
      </c>
      <c r="BI1358" s="1">
        <v>158.07</v>
      </c>
      <c r="BJ1358" s="1">
        <v>171.15</v>
      </c>
      <c r="BL1358" s="1">
        <v>144.13</v>
      </c>
      <c r="BN1358" s="1">
        <v>144.22999999999999</v>
      </c>
    </row>
    <row r="1359" spans="1:66" x14ac:dyDescent="0.3">
      <c r="A1359" s="2"/>
      <c r="C1359" s="14" t="str">
        <f t="shared" si="22"/>
        <v>202011</v>
      </c>
      <c r="D1359" s="3">
        <v>44154</v>
      </c>
      <c r="E1359" s="21">
        <v>3217.65</v>
      </c>
      <c r="F1359" s="21">
        <v>3163.36</v>
      </c>
      <c r="G1359" s="21">
        <v>3158.49</v>
      </c>
      <c r="H1359" s="21">
        <v>2812.54</v>
      </c>
      <c r="I1359" s="21">
        <v>2632.02</v>
      </c>
      <c r="J1359" s="21">
        <v>2730.9</v>
      </c>
      <c r="K1359" s="21">
        <v>2685.86</v>
      </c>
      <c r="L1359" s="21"/>
      <c r="M1359" s="21"/>
      <c r="N1359" s="21">
        <v>2449.54</v>
      </c>
      <c r="O1359" s="21">
        <v>2735.3</v>
      </c>
      <c r="P1359" s="21">
        <v>2666.41</v>
      </c>
      <c r="Q1359" s="21">
        <v>6768.35</v>
      </c>
      <c r="R1359" s="20">
        <v>123.21</v>
      </c>
      <c r="S1359" s="20"/>
      <c r="T1359" s="21">
        <v>161</v>
      </c>
      <c r="V1359" s="1">
        <v>155.68</v>
      </c>
      <c r="W1359" s="1">
        <v>147.72999999999999</v>
      </c>
      <c r="X1359" s="1">
        <v>159.44999999999999</v>
      </c>
      <c r="Y1359" s="1">
        <v>148.04</v>
      </c>
      <c r="Z1359" s="1">
        <v>148</v>
      </c>
      <c r="AA1359" s="1">
        <v>126.41</v>
      </c>
      <c r="AB1359" s="1">
        <v>160.62</v>
      </c>
      <c r="AC1359" s="1">
        <v>130.77000000000001</v>
      </c>
      <c r="AE1359" s="1">
        <v>164.08</v>
      </c>
      <c r="AG1359" s="1">
        <v>169.72</v>
      </c>
      <c r="AW1359" s="1">
        <v>2979.67</v>
      </c>
      <c r="AX1359" s="1">
        <v>166.96</v>
      </c>
      <c r="AZ1359" s="1">
        <v>3705.81</v>
      </c>
      <c r="BB1359" s="1">
        <v>162.75</v>
      </c>
      <c r="BC1359" s="1">
        <v>165.29</v>
      </c>
      <c r="BD1359" s="1">
        <v>165.28</v>
      </c>
      <c r="BE1359" s="1">
        <v>178.14</v>
      </c>
      <c r="BF1359" s="1">
        <v>175.33</v>
      </c>
      <c r="BG1359" s="1">
        <v>163.69</v>
      </c>
      <c r="BH1359" s="1">
        <v>156.83000000000001</v>
      </c>
      <c r="BI1359" s="1">
        <v>158.46</v>
      </c>
      <c r="BJ1359" s="1">
        <v>171.74</v>
      </c>
      <c r="BL1359" s="1">
        <v>143.97</v>
      </c>
      <c r="BN1359" s="1">
        <v>143.9</v>
      </c>
    </row>
    <row r="1360" spans="1:66" x14ac:dyDescent="0.3">
      <c r="A1360" s="2"/>
      <c r="C1360" s="14" t="str">
        <f t="shared" si="22"/>
        <v>202011</v>
      </c>
      <c r="D1360" s="3">
        <v>44153</v>
      </c>
      <c r="E1360" s="21">
        <v>3184.75</v>
      </c>
      <c r="F1360" s="21">
        <v>3090.09</v>
      </c>
      <c r="G1360" s="21">
        <v>3122.89</v>
      </c>
      <c r="H1360" s="21">
        <v>2861.99</v>
      </c>
      <c r="I1360" s="21">
        <v>2632.02</v>
      </c>
      <c r="J1360" s="21">
        <v>2710.74</v>
      </c>
      <c r="K1360" s="21">
        <v>2689.84</v>
      </c>
      <c r="L1360" s="21">
        <v>2567.2800000000002</v>
      </c>
      <c r="M1360" s="21">
        <v>2552.58</v>
      </c>
      <c r="N1360" s="21">
        <v>2499.92</v>
      </c>
      <c r="O1360" s="21">
        <v>2718.4</v>
      </c>
      <c r="P1360" s="21">
        <v>2674.7</v>
      </c>
      <c r="Q1360" s="21">
        <v>6681.99</v>
      </c>
      <c r="R1360" s="20">
        <v>128.54</v>
      </c>
      <c r="S1360" s="20"/>
      <c r="T1360" s="21">
        <v>162.22999999999999</v>
      </c>
      <c r="V1360" s="1">
        <v>155.62</v>
      </c>
      <c r="W1360" s="1">
        <v>148.13999999999999</v>
      </c>
      <c r="X1360" s="1">
        <v>160.99</v>
      </c>
      <c r="Y1360" s="1">
        <v>148.13</v>
      </c>
      <c r="Z1360" s="1">
        <v>148</v>
      </c>
      <c r="AA1360" s="1">
        <v>128.55000000000001</v>
      </c>
      <c r="AB1360" s="1">
        <v>161.76</v>
      </c>
      <c r="AC1360" s="1">
        <v>136.66</v>
      </c>
      <c r="AE1360" s="1">
        <v>165.38</v>
      </c>
      <c r="AG1360" s="1">
        <v>169.98</v>
      </c>
      <c r="AW1360" s="1">
        <v>2804.4</v>
      </c>
      <c r="AX1360" s="1">
        <v>166.12</v>
      </c>
      <c r="AZ1360" s="1">
        <v>3705.81</v>
      </c>
      <c r="BB1360" s="1">
        <v>162.13999999999999</v>
      </c>
      <c r="BC1360" s="1">
        <v>167.18</v>
      </c>
      <c r="BD1360" s="1">
        <v>164.75</v>
      </c>
      <c r="BE1360" s="1">
        <v>180.68</v>
      </c>
      <c r="BF1360" s="1">
        <v>175.69</v>
      </c>
      <c r="BG1360" s="1">
        <v>165.81</v>
      </c>
      <c r="BH1360" s="1">
        <v>161.28</v>
      </c>
      <c r="BI1360" s="1">
        <v>159.47</v>
      </c>
      <c r="BJ1360" s="1">
        <v>168.47</v>
      </c>
      <c r="BL1360" s="1">
        <v>144.47</v>
      </c>
      <c r="BN1360" s="1">
        <v>144.28</v>
      </c>
    </row>
    <row r="1361" spans="1:66" x14ac:dyDescent="0.3">
      <c r="A1361" s="2"/>
      <c r="C1361" s="14" t="str">
        <f t="shared" si="22"/>
        <v>202011</v>
      </c>
      <c r="D1361" s="3">
        <v>44152</v>
      </c>
      <c r="E1361" s="21">
        <v>3033.39</v>
      </c>
      <c r="F1361" s="21">
        <v>3068.7</v>
      </c>
      <c r="G1361" s="21">
        <v>3062.19</v>
      </c>
      <c r="H1361" s="21">
        <v>2904.35</v>
      </c>
      <c r="I1361" s="21">
        <v>2730.72</v>
      </c>
      <c r="J1361" s="21">
        <v>2701.98</v>
      </c>
      <c r="K1361" s="21">
        <v>2681.87</v>
      </c>
      <c r="L1361" s="21">
        <v>2503.85</v>
      </c>
      <c r="M1361" s="21">
        <v>2540.52</v>
      </c>
      <c r="N1361" s="21">
        <v>2480.14</v>
      </c>
      <c r="O1361" s="21">
        <v>2686.53</v>
      </c>
      <c r="P1361" s="21">
        <v>2674.7</v>
      </c>
      <c r="Q1361" s="21">
        <v>6878.48</v>
      </c>
      <c r="R1361" s="20">
        <v>128.54</v>
      </c>
      <c r="S1361" s="20"/>
      <c r="T1361" s="21">
        <v>157.88999999999999</v>
      </c>
      <c r="V1361" s="1">
        <v>155.68</v>
      </c>
      <c r="W1361" s="1">
        <v>147.63999999999999</v>
      </c>
      <c r="X1361" s="1">
        <v>161.13999999999999</v>
      </c>
      <c r="Y1361" s="1">
        <v>148.41</v>
      </c>
      <c r="Z1361" s="1">
        <v>148.5</v>
      </c>
      <c r="AA1361" s="1">
        <v>129.05000000000001</v>
      </c>
      <c r="AB1361" s="1">
        <v>161.9</v>
      </c>
      <c r="AC1361" s="1">
        <v>137.41999999999999</v>
      </c>
      <c r="AE1361" s="1">
        <v>168</v>
      </c>
      <c r="AG1361" s="1">
        <v>171.11</v>
      </c>
      <c r="AX1361" s="1">
        <v>169.39</v>
      </c>
      <c r="AZ1361" s="1">
        <v>3705.81</v>
      </c>
      <c r="BB1361" s="1">
        <v>160.72999999999999</v>
      </c>
      <c r="BC1361" s="1">
        <v>168.21</v>
      </c>
      <c r="BD1361" s="1">
        <v>165.12</v>
      </c>
      <c r="BE1361" s="1">
        <v>180.04</v>
      </c>
      <c r="BF1361" s="1">
        <v>175.67</v>
      </c>
      <c r="BG1361" s="1">
        <v>169.74</v>
      </c>
      <c r="BH1361" s="1">
        <v>164.68</v>
      </c>
      <c r="BI1361" s="1">
        <v>159.47</v>
      </c>
      <c r="BJ1361" s="1">
        <v>169.95</v>
      </c>
      <c r="BL1361" s="1">
        <v>144.30000000000001</v>
      </c>
      <c r="BN1361" s="1">
        <v>144.22999999999999</v>
      </c>
    </row>
    <row r="1362" spans="1:66" x14ac:dyDescent="0.3">
      <c r="A1362" s="2"/>
      <c r="C1362" s="14" t="str">
        <f t="shared" si="22"/>
        <v>202011</v>
      </c>
      <c r="D1362" s="3">
        <v>44151</v>
      </c>
      <c r="E1362" s="21">
        <v>2891.88</v>
      </c>
      <c r="F1362" s="21">
        <v>3051.5</v>
      </c>
      <c r="G1362" s="21">
        <v>3044.92</v>
      </c>
      <c r="H1362" s="21">
        <v>2836.73</v>
      </c>
      <c r="I1362" s="21">
        <v>2730.72</v>
      </c>
      <c r="J1362" s="21">
        <v>2690.52</v>
      </c>
      <c r="K1362" s="21">
        <v>2681.87</v>
      </c>
      <c r="L1362" s="21">
        <v>2313.5700000000002</v>
      </c>
      <c r="M1362" s="21">
        <v>2504.36</v>
      </c>
      <c r="N1362" s="21">
        <v>2395.8200000000002</v>
      </c>
      <c r="O1362" s="21">
        <v>2676.22</v>
      </c>
      <c r="P1362" s="21"/>
      <c r="Q1362" s="21">
        <v>7143.56</v>
      </c>
      <c r="R1362" s="20">
        <v>127.88</v>
      </c>
      <c r="S1362" s="20"/>
      <c r="T1362" s="21">
        <v>156.87</v>
      </c>
      <c r="V1362" s="1">
        <v>155.71</v>
      </c>
      <c r="W1362" s="1">
        <v>148.16999999999999</v>
      </c>
      <c r="X1362" s="1">
        <v>162.44</v>
      </c>
      <c r="Y1362" s="1">
        <v>148.38999999999999</v>
      </c>
      <c r="Z1362" s="1">
        <v>148.47999999999999</v>
      </c>
      <c r="AA1362" s="1">
        <v>128.41</v>
      </c>
      <c r="AB1362" s="1">
        <v>162.76</v>
      </c>
      <c r="AE1362" s="1">
        <v>170.27</v>
      </c>
      <c r="AF1362" s="1">
        <v>166.79</v>
      </c>
      <c r="AG1362" s="1">
        <v>170.09</v>
      </c>
      <c r="AN1362" s="1">
        <v>3856.04</v>
      </c>
      <c r="AW1362" s="1">
        <v>2433.81</v>
      </c>
      <c r="AX1362" s="1">
        <v>170.31</v>
      </c>
      <c r="BB1362" s="1">
        <v>164.06</v>
      </c>
      <c r="BC1362" s="1">
        <v>170.19</v>
      </c>
      <c r="BD1362" s="1">
        <v>165.5</v>
      </c>
      <c r="BE1362" s="1">
        <v>178.29</v>
      </c>
      <c r="BF1362" s="1">
        <v>175.65</v>
      </c>
      <c r="BG1362" s="1">
        <v>172.44</v>
      </c>
      <c r="BI1362" s="1">
        <v>159.47</v>
      </c>
      <c r="BJ1362" s="1">
        <v>169.52</v>
      </c>
      <c r="BL1362" s="1">
        <v>144.30000000000001</v>
      </c>
      <c r="BN1362" s="1">
        <v>144.22999999999999</v>
      </c>
    </row>
    <row r="1363" spans="1:66" x14ac:dyDescent="0.3">
      <c r="A1363" s="2"/>
      <c r="C1363" s="14" t="str">
        <f t="shared" si="22"/>
        <v>202011</v>
      </c>
      <c r="D1363" s="3">
        <v>44148</v>
      </c>
      <c r="E1363" s="21">
        <v>2903.74</v>
      </c>
      <c r="F1363" s="21">
        <v>3002.78</v>
      </c>
      <c r="G1363" s="21">
        <v>2994.58</v>
      </c>
      <c r="H1363" s="21">
        <v>2793</v>
      </c>
      <c r="I1363" s="21">
        <v>2730.72</v>
      </c>
      <c r="J1363" s="21">
        <v>2660.48</v>
      </c>
      <c r="K1363" s="21">
        <v>2684.81</v>
      </c>
      <c r="L1363" s="21">
        <v>2479.4299999999998</v>
      </c>
      <c r="M1363" s="21">
        <v>2504.36</v>
      </c>
      <c r="N1363" s="21">
        <v>2379.12</v>
      </c>
      <c r="O1363" s="21">
        <v>2725.55</v>
      </c>
      <c r="P1363" s="21"/>
      <c r="Q1363" s="21">
        <v>6739.64</v>
      </c>
      <c r="R1363" s="20">
        <v>127.88</v>
      </c>
      <c r="S1363" s="20">
        <v>148.49</v>
      </c>
      <c r="T1363" s="21">
        <v>161.75</v>
      </c>
      <c r="V1363" s="1">
        <v>155.21</v>
      </c>
      <c r="W1363" s="1">
        <v>146.54</v>
      </c>
      <c r="X1363" s="1">
        <v>162.31</v>
      </c>
      <c r="Y1363" s="1">
        <v>147.63</v>
      </c>
      <c r="Z1363" s="1">
        <v>147.80000000000001</v>
      </c>
      <c r="AA1363" s="1">
        <v>127.79</v>
      </c>
      <c r="AB1363" s="1">
        <v>162.9</v>
      </c>
      <c r="AE1363" s="1">
        <v>169.4</v>
      </c>
      <c r="AF1363" s="1">
        <v>166.73</v>
      </c>
      <c r="AG1363" s="1">
        <v>170</v>
      </c>
      <c r="AN1363" s="1">
        <v>3856.04</v>
      </c>
      <c r="AW1363" s="1">
        <v>2433.81</v>
      </c>
      <c r="AX1363" s="1">
        <v>170.31</v>
      </c>
      <c r="AZ1363" s="1">
        <v>3205.02</v>
      </c>
      <c r="BA1363" s="1">
        <v>181.54</v>
      </c>
      <c r="BB1363" s="1">
        <v>164.82</v>
      </c>
      <c r="BC1363" s="1">
        <v>168.34</v>
      </c>
      <c r="BD1363" s="1">
        <v>165.32</v>
      </c>
      <c r="BE1363" s="1">
        <v>179.82</v>
      </c>
      <c r="BF1363" s="1">
        <v>174.2</v>
      </c>
      <c r="BG1363" s="1">
        <v>169.72</v>
      </c>
      <c r="BI1363" s="1">
        <v>159.47</v>
      </c>
      <c r="BJ1363" s="1">
        <v>169.95</v>
      </c>
      <c r="BL1363" s="1">
        <v>143.63</v>
      </c>
      <c r="BN1363" s="1">
        <v>143.9</v>
      </c>
    </row>
    <row r="1364" spans="1:66" x14ac:dyDescent="0.3">
      <c r="A1364" s="2"/>
      <c r="C1364" s="14" t="str">
        <f t="shared" si="22"/>
        <v>202011</v>
      </c>
      <c r="D1364" s="3">
        <v>44147</v>
      </c>
      <c r="E1364" s="21">
        <v>2892.85</v>
      </c>
      <c r="F1364" s="21">
        <v>2961.02</v>
      </c>
      <c r="G1364" s="21">
        <v>2978.79</v>
      </c>
      <c r="H1364" s="21">
        <v>2704.13</v>
      </c>
      <c r="I1364" s="21">
        <v>2664.92</v>
      </c>
      <c r="J1364" s="21">
        <v>2677.09</v>
      </c>
      <c r="K1364" s="21">
        <v>2681.87</v>
      </c>
      <c r="L1364" s="21">
        <v>2479.4299999999998</v>
      </c>
      <c r="M1364" s="21">
        <v>2470.91</v>
      </c>
      <c r="N1364" s="21">
        <v>2366.15</v>
      </c>
      <c r="O1364" s="21">
        <v>2725.55</v>
      </c>
      <c r="P1364" s="21">
        <v>2667.59</v>
      </c>
      <c r="Q1364" s="21">
        <v>6996.37</v>
      </c>
      <c r="R1364" s="20">
        <v>127.88</v>
      </c>
      <c r="S1364" s="20">
        <v>154.97</v>
      </c>
      <c r="T1364" s="21">
        <v>162.52000000000001</v>
      </c>
      <c r="V1364" s="1">
        <v>155.71</v>
      </c>
      <c r="W1364" s="1">
        <v>144.79</v>
      </c>
      <c r="X1364" s="1">
        <v>162.31</v>
      </c>
      <c r="Y1364" s="1">
        <v>146.91999999999999</v>
      </c>
      <c r="Z1364" s="1">
        <v>147</v>
      </c>
      <c r="AA1364" s="1">
        <v>127.16</v>
      </c>
      <c r="AB1364" s="1">
        <v>162.77000000000001</v>
      </c>
      <c r="AC1364" s="1">
        <v>135.33000000000001</v>
      </c>
      <c r="AE1364" s="1">
        <v>169.85</v>
      </c>
      <c r="AF1364" s="1">
        <v>166.45</v>
      </c>
      <c r="AG1364" s="1">
        <v>171.11</v>
      </c>
      <c r="AN1364" s="1">
        <v>3856.04</v>
      </c>
      <c r="AW1364" s="1">
        <v>2433.81</v>
      </c>
      <c r="AX1364" s="1">
        <v>169.21</v>
      </c>
      <c r="AZ1364" s="1">
        <v>3205.02</v>
      </c>
      <c r="BA1364" s="1">
        <v>178.49</v>
      </c>
      <c r="BB1364" s="1">
        <v>162.85</v>
      </c>
      <c r="BC1364" s="1">
        <v>170.54</v>
      </c>
      <c r="BD1364" s="1">
        <v>165.27</v>
      </c>
      <c r="BE1364" s="1">
        <v>179.48</v>
      </c>
      <c r="BF1364" s="1">
        <v>177.38</v>
      </c>
      <c r="BG1364" s="1">
        <v>171</v>
      </c>
      <c r="BI1364" s="1">
        <v>159.07</v>
      </c>
      <c r="BJ1364" s="1">
        <v>169.95</v>
      </c>
      <c r="BL1364" s="1">
        <v>143.30000000000001</v>
      </c>
      <c r="BN1364" s="1">
        <v>144.22999999999999</v>
      </c>
    </row>
    <row r="1365" spans="1:66" x14ac:dyDescent="0.3">
      <c r="A1365" s="2"/>
      <c r="C1365" s="14" t="str">
        <f t="shared" si="22"/>
        <v>202011</v>
      </c>
      <c r="D1365" s="3">
        <v>44146</v>
      </c>
      <c r="E1365" s="21"/>
      <c r="F1365" s="21">
        <v>2961.02</v>
      </c>
      <c r="G1365" s="21">
        <v>2961.02</v>
      </c>
      <c r="H1365" s="21">
        <v>2793.01</v>
      </c>
      <c r="I1365" s="21">
        <v>2647.65</v>
      </c>
      <c r="J1365" s="21">
        <v>2706.67</v>
      </c>
      <c r="K1365" s="21">
        <v>2681.87</v>
      </c>
      <c r="L1365" s="21">
        <v>2509.21</v>
      </c>
      <c r="M1365" s="21"/>
      <c r="N1365" s="21">
        <v>2365.5100000000002</v>
      </c>
      <c r="O1365" s="21">
        <v>2702.61</v>
      </c>
      <c r="P1365" s="21">
        <v>2647.84</v>
      </c>
      <c r="Q1365" s="21">
        <v>6959.64</v>
      </c>
      <c r="R1365" s="20">
        <v>127.88</v>
      </c>
      <c r="S1365" s="20">
        <v>155.11000000000001</v>
      </c>
      <c r="T1365" s="21">
        <v>161.84</v>
      </c>
      <c r="V1365" s="1">
        <v>155.46</v>
      </c>
      <c r="W1365" s="1">
        <v>145.27000000000001</v>
      </c>
      <c r="X1365" s="1">
        <v>162.26</v>
      </c>
      <c r="Y1365" s="1">
        <v>146.91999999999999</v>
      </c>
      <c r="Z1365" s="1">
        <v>147</v>
      </c>
      <c r="AA1365" s="1">
        <v>127.15</v>
      </c>
      <c r="AB1365" s="1">
        <v>163.06</v>
      </c>
      <c r="AC1365" s="1">
        <v>133.46</v>
      </c>
      <c r="AE1365" s="1">
        <v>169.99</v>
      </c>
      <c r="AF1365" s="1">
        <v>165.03</v>
      </c>
      <c r="AG1365" s="1">
        <v>174.46</v>
      </c>
      <c r="AN1365" s="1">
        <v>3856.04</v>
      </c>
      <c r="AW1365" s="1">
        <v>2433.81</v>
      </c>
      <c r="AX1365" s="1">
        <v>167.01</v>
      </c>
      <c r="AZ1365" s="1">
        <v>3205.02</v>
      </c>
      <c r="BA1365" s="1">
        <v>175.97</v>
      </c>
      <c r="BB1365" s="1">
        <v>163.34</v>
      </c>
      <c r="BC1365" s="1">
        <v>170.56</v>
      </c>
      <c r="BD1365" s="1">
        <v>164.72</v>
      </c>
      <c r="BE1365" s="1">
        <v>179.07</v>
      </c>
      <c r="BF1365" s="1">
        <v>179.49</v>
      </c>
      <c r="BG1365" s="1">
        <v>170.68</v>
      </c>
      <c r="BH1365" s="1">
        <v>141.97</v>
      </c>
      <c r="BI1365" s="1">
        <v>160.27000000000001</v>
      </c>
      <c r="BJ1365" s="1">
        <v>169.95</v>
      </c>
      <c r="BL1365" s="1">
        <v>143.30000000000001</v>
      </c>
      <c r="BN1365" s="1">
        <v>143.22999999999999</v>
      </c>
    </row>
    <row r="1366" spans="1:66" x14ac:dyDescent="0.3">
      <c r="A1366" s="2"/>
      <c r="C1366" s="14" t="str">
        <f t="shared" si="22"/>
        <v>202011</v>
      </c>
      <c r="D1366" s="3">
        <v>44145</v>
      </c>
      <c r="E1366" s="21"/>
      <c r="F1366" s="21">
        <v>2961.02</v>
      </c>
      <c r="G1366" s="21">
        <v>2961.02</v>
      </c>
      <c r="H1366" s="21">
        <v>2761.24</v>
      </c>
      <c r="I1366" s="21">
        <v>2642.71</v>
      </c>
      <c r="J1366" s="21">
        <v>2743.33</v>
      </c>
      <c r="K1366" s="21">
        <v>2596.65</v>
      </c>
      <c r="L1366" s="21">
        <v>2462.91</v>
      </c>
      <c r="M1366" s="21"/>
      <c r="N1366" s="21">
        <v>2393.31</v>
      </c>
      <c r="O1366" s="21">
        <v>2755</v>
      </c>
      <c r="P1366" s="21">
        <v>2588.6</v>
      </c>
      <c r="Q1366" s="21">
        <v>6979.38</v>
      </c>
      <c r="R1366" s="20">
        <v>127.55</v>
      </c>
      <c r="S1366" s="20">
        <v>155.54</v>
      </c>
      <c r="T1366" s="21">
        <v>158.65</v>
      </c>
      <c r="V1366" s="1">
        <v>153.72</v>
      </c>
      <c r="W1366" s="1">
        <v>144.33000000000001</v>
      </c>
      <c r="X1366" s="1">
        <v>161.41</v>
      </c>
      <c r="Y1366" s="1">
        <v>146.04</v>
      </c>
      <c r="Z1366" s="1">
        <v>146</v>
      </c>
      <c r="AA1366" s="1">
        <v>125.26</v>
      </c>
      <c r="AB1366" s="1">
        <v>162.27000000000001</v>
      </c>
      <c r="AC1366" s="1">
        <v>133.91</v>
      </c>
      <c r="AE1366" s="1">
        <v>169.48</v>
      </c>
      <c r="AF1366" s="1">
        <v>168.25</v>
      </c>
      <c r="AG1366" s="1">
        <v>172.3</v>
      </c>
      <c r="AN1366" s="1">
        <v>3856.04</v>
      </c>
      <c r="AW1366" s="1">
        <v>2433.81</v>
      </c>
      <c r="AX1366" s="1">
        <v>167.39</v>
      </c>
      <c r="AZ1366" s="1">
        <v>3205.02</v>
      </c>
      <c r="BA1366" s="1">
        <v>171.73</v>
      </c>
      <c r="BB1366" s="1">
        <v>159.78</v>
      </c>
      <c r="BC1366" s="1">
        <v>176.17</v>
      </c>
      <c r="BD1366" s="1">
        <v>164.51</v>
      </c>
      <c r="BE1366" s="1">
        <v>177.95</v>
      </c>
      <c r="BF1366" s="1">
        <v>179.18</v>
      </c>
      <c r="BG1366" s="1">
        <v>170.41</v>
      </c>
      <c r="BH1366" s="1">
        <v>150.29</v>
      </c>
      <c r="BI1366" s="1">
        <v>157.87</v>
      </c>
      <c r="BJ1366" s="1">
        <v>172.17</v>
      </c>
      <c r="BL1366" s="1">
        <v>142.30000000000001</v>
      </c>
      <c r="BN1366" s="1">
        <v>142.22999999999999</v>
      </c>
    </row>
    <row r="1367" spans="1:66" x14ac:dyDescent="0.3">
      <c r="A1367" s="2"/>
      <c r="C1367" s="14" t="str">
        <f t="shared" si="22"/>
        <v>202011</v>
      </c>
      <c r="D1367" s="3">
        <v>44144</v>
      </c>
      <c r="E1367" s="21">
        <v>2993.92</v>
      </c>
      <c r="F1367" s="21">
        <v>2958.56</v>
      </c>
      <c r="G1367" s="21">
        <v>2980.76</v>
      </c>
      <c r="H1367" s="21">
        <v>2922.06</v>
      </c>
      <c r="I1367" s="21">
        <v>2642.71</v>
      </c>
      <c r="J1367" s="21">
        <v>2649.76</v>
      </c>
      <c r="K1367" s="21">
        <v>2596.65</v>
      </c>
      <c r="L1367" s="21">
        <v>2462.91</v>
      </c>
      <c r="M1367" s="21"/>
      <c r="N1367" s="21">
        <v>2313.65</v>
      </c>
      <c r="O1367" s="21">
        <v>2675.62</v>
      </c>
      <c r="P1367" s="21">
        <v>2585.27</v>
      </c>
      <c r="Q1367" s="21">
        <v>6979.38</v>
      </c>
      <c r="R1367" s="20">
        <v>127.55</v>
      </c>
      <c r="S1367" s="20">
        <v>155.54</v>
      </c>
      <c r="T1367" s="21">
        <v>156.28</v>
      </c>
      <c r="V1367" s="1">
        <v>153.72999999999999</v>
      </c>
      <c r="W1367" s="1">
        <v>147</v>
      </c>
      <c r="X1367" s="1">
        <v>161.51</v>
      </c>
      <c r="Y1367" s="1">
        <v>146.32</v>
      </c>
      <c r="Z1367" s="1">
        <v>146.27000000000001</v>
      </c>
      <c r="AA1367" s="1">
        <v>124.63</v>
      </c>
      <c r="AB1367" s="1">
        <v>162.27000000000001</v>
      </c>
      <c r="AC1367" s="1">
        <v>133.43</v>
      </c>
      <c r="AE1367" s="1">
        <v>169.52</v>
      </c>
      <c r="AF1367" s="1">
        <v>159.65</v>
      </c>
      <c r="AG1367" s="1">
        <v>169.96</v>
      </c>
      <c r="AX1367" s="1">
        <v>164.59</v>
      </c>
      <c r="AZ1367" s="1">
        <v>3205.02</v>
      </c>
      <c r="BA1367" s="1">
        <v>169.8</v>
      </c>
      <c r="BB1367" s="1">
        <v>158.38999999999999</v>
      </c>
      <c r="BC1367" s="1">
        <v>175.49</v>
      </c>
      <c r="BD1367" s="1">
        <v>164.99</v>
      </c>
      <c r="BE1367" s="1">
        <v>174.63</v>
      </c>
      <c r="BF1367" s="1">
        <v>179.07</v>
      </c>
      <c r="BG1367" s="1">
        <v>169.63</v>
      </c>
      <c r="BH1367" s="1">
        <v>151.71</v>
      </c>
      <c r="BI1367" s="1">
        <v>159.47</v>
      </c>
      <c r="BJ1367" s="1">
        <v>168.47</v>
      </c>
      <c r="BL1367" s="1">
        <v>142.30000000000001</v>
      </c>
      <c r="BN1367" s="1">
        <v>142.22999999999999</v>
      </c>
    </row>
    <row r="1368" spans="1:66" x14ac:dyDescent="0.3">
      <c r="A1368" s="2"/>
      <c r="C1368" s="14" t="str">
        <f t="shared" si="22"/>
        <v>202011</v>
      </c>
      <c r="D1368" s="3">
        <v>44141</v>
      </c>
      <c r="E1368" s="21">
        <v>3007.09</v>
      </c>
      <c r="F1368" s="21">
        <v>2958.56</v>
      </c>
      <c r="G1368" s="21">
        <v>2980.76</v>
      </c>
      <c r="H1368" s="21">
        <v>2893.75</v>
      </c>
      <c r="I1368" s="21">
        <v>2637.78</v>
      </c>
      <c r="J1368" s="21">
        <v>2649.76</v>
      </c>
      <c r="K1368" s="21">
        <v>2600.62</v>
      </c>
      <c r="L1368" s="21">
        <v>2482.75</v>
      </c>
      <c r="M1368" s="21"/>
      <c r="N1368" s="21">
        <v>2396.5300000000002</v>
      </c>
      <c r="O1368" s="21">
        <v>2663.22</v>
      </c>
      <c r="P1368" s="21">
        <v>2595.2199999999998</v>
      </c>
      <c r="Q1368" s="21">
        <v>7009.7</v>
      </c>
      <c r="R1368" s="20">
        <v>127.55</v>
      </c>
      <c r="S1368" s="20"/>
      <c r="T1368" s="21">
        <v>150.72</v>
      </c>
      <c r="V1368" s="1">
        <v>149.13999999999999</v>
      </c>
      <c r="W1368" s="1">
        <v>146.18</v>
      </c>
      <c r="X1368" s="1">
        <v>161.38999999999999</v>
      </c>
      <c r="Y1368" s="1">
        <v>147.91</v>
      </c>
      <c r="Z1368" s="1">
        <v>148</v>
      </c>
      <c r="AA1368" s="1">
        <v>124.02</v>
      </c>
      <c r="AB1368" s="1">
        <v>160.9</v>
      </c>
      <c r="AE1368" s="1">
        <v>170.34</v>
      </c>
      <c r="AF1368" s="1">
        <v>162.61000000000001</v>
      </c>
      <c r="AX1368" s="1">
        <v>168.12</v>
      </c>
      <c r="BA1368" s="1">
        <v>172.62</v>
      </c>
      <c r="BB1368" s="1">
        <v>164.18</v>
      </c>
      <c r="BC1368" s="1">
        <v>177</v>
      </c>
      <c r="BD1368" s="1">
        <v>167.56</v>
      </c>
      <c r="BE1368" s="1">
        <v>174.8</v>
      </c>
      <c r="BF1368" s="1">
        <v>179.01</v>
      </c>
      <c r="BG1368" s="1">
        <v>170.13</v>
      </c>
      <c r="BH1368" s="1">
        <v>150.94</v>
      </c>
      <c r="BI1368" s="1">
        <v>159.47</v>
      </c>
      <c r="BJ1368" s="1">
        <v>169.32</v>
      </c>
      <c r="BL1368" s="1">
        <v>144.30000000000001</v>
      </c>
      <c r="BN1368" s="1">
        <v>144.22999999999999</v>
      </c>
    </row>
    <row r="1369" spans="1:66" x14ac:dyDescent="0.3">
      <c r="A1369" s="2"/>
      <c r="C1369" s="14" t="str">
        <f t="shared" si="22"/>
        <v>202011</v>
      </c>
      <c r="D1369" s="3">
        <v>44140</v>
      </c>
      <c r="E1369" s="21">
        <v>2943.14</v>
      </c>
      <c r="F1369" s="21">
        <v>2961.02</v>
      </c>
      <c r="G1369" s="21">
        <v>2965.96</v>
      </c>
      <c r="H1369" s="21">
        <v>2858.01</v>
      </c>
      <c r="I1369" s="21">
        <v>2635.31</v>
      </c>
      <c r="J1369" s="21">
        <v>2659.59</v>
      </c>
      <c r="K1369" s="21">
        <v>2598.63</v>
      </c>
      <c r="L1369" s="21">
        <v>2482.75</v>
      </c>
      <c r="M1369" s="21"/>
      <c r="N1369" s="21">
        <v>2400.2199999999998</v>
      </c>
      <c r="O1369" s="21">
        <v>2719.55</v>
      </c>
      <c r="P1369" s="21">
        <v>2579.4</v>
      </c>
      <c r="Q1369" s="21">
        <v>7013.66</v>
      </c>
      <c r="R1369" s="20">
        <v>122.88</v>
      </c>
      <c r="S1369" s="20">
        <v>161.51</v>
      </c>
      <c r="T1369" s="21">
        <v>149.87</v>
      </c>
      <c r="V1369" s="1">
        <v>155.33000000000001</v>
      </c>
      <c r="W1369" s="1">
        <v>145.08000000000001</v>
      </c>
      <c r="X1369" s="1">
        <v>160.11000000000001</v>
      </c>
      <c r="Y1369" s="1">
        <v>147.91999999999999</v>
      </c>
      <c r="Z1369" s="1">
        <v>148</v>
      </c>
      <c r="AA1369" s="1">
        <v>123.51</v>
      </c>
      <c r="AB1369" s="1">
        <v>160.16</v>
      </c>
      <c r="AC1369" s="1">
        <v>138.09</v>
      </c>
      <c r="AE1369" s="1">
        <v>169.07</v>
      </c>
      <c r="AF1369" s="1">
        <v>163.77000000000001</v>
      </c>
      <c r="AP1369" s="1">
        <v>3480</v>
      </c>
      <c r="AW1369" s="1">
        <v>2979.67</v>
      </c>
      <c r="AX1369" s="1">
        <v>168.19</v>
      </c>
      <c r="BA1369" s="1">
        <v>176.1</v>
      </c>
      <c r="BB1369" s="1">
        <v>164.86</v>
      </c>
      <c r="BC1369" s="1">
        <v>176.94</v>
      </c>
      <c r="BD1369" s="1">
        <v>167.5</v>
      </c>
      <c r="BE1369" s="1">
        <v>174.62</v>
      </c>
      <c r="BF1369" s="1">
        <v>179.77</v>
      </c>
      <c r="BG1369" s="1">
        <v>169.27</v>
      </c>
      <c r="BH1369" s="1">
        <v>151</v>
      </c>
      <c r="BI1369" s="1">
        <v>159.47</v>
      </c>
      <c r="BJ1369" s="1">
        <v>168.47</v>
      </c>
      <c r="BL1369" s="1">
        <v>144.30000000000001</v>
      </c>
      <c r="BN1369" s="1">
        <v>144.22999999999999</v>
      </c>
    </row>
    <row r="1370" spans="1:66" x14ac:dyDescent="0.3">
      <c r="A1370" s="2"/>
      <c r="C1370" s="14" t="str">
        <f t="shared" si="22"/>
        <v>202011</v>
      </c>
      <c r="D1370" s="3">
        <v>44139</v>
      </c>
      <c r="E1370" s="21">
        <v>2885.77</v>
      </c>
      <c r="F1370" s="21">
        <v>2961.02</v>
      </c>
      <c r="G1370" s="21">
        <v>2961.02</v>
      </c>
      <c r="H1370" s="21">
        <v>2894.64</v>
      </c>
      <c r="I1370" s="21">
        <v>2613.1</v>
      </c>
      <c r="J1370" s="21">
        <v>2659.59</v>
      </c>
      <c r="K1370" s="21">
        <v>2598.63</v>
      </c>
      <c r="L1370" s="21">
        <v>2489.37</v>
      </c>
      <c r="M1370" s="21"/>
      <c r="N1370" s="21">
        <v>2402.29</v>
      </c>
      <c r="O1370" s="21">
        <v>2699.43</v>
      </c>
      <c r="P1370" s="21">
        <v>2601.84</v>
      </c>
      <c r="Q1370" s="21">
        <v>7024.45</v>
      </c>
      <c r="R1370" s="20">
        <v>116.88</v>
      </c>
      <c r="S1370" s="20">
        <v>160.87</v>
      </c>
      <c r="T1370" s="21">
        <v>150.87</v>
      </c>
      <c r="V1370" s="1">
        <v>155.53</v>
      </c>
      <c r="W1370" s="1">
        <v>145.07</v>
      </c>
      <c r="X1370" s="1">
        <v>159.69999999999999</v>
      </c>
      <c r="Y1370" s="1">
        <v>147.91999999999999</v>
      </c>
      <c r="Z1370" s="1">
        <v>148</v>
      </c>
      <c r="AA1370" s="1">
        <v>121.26</v>
      </c>
      <c r="AB1370" s="1">
        <v>159.66</v>
      </c>
      <c r="AC1370" s="1">
        <v>131.38</v>
      </c>
      <c r="AE1370" s="1">
        <v>168.57</v>
      </c>
      <c r="AF1370" s="1">
        <v>161.13</v>
      </c>
      <c r="AG1370" s="1">
        <v>171.57</v>
      </c>
      <c r="AN1370" s="1">
        <v>3805.96</v>
      </c>
      <c r="AP1370" s="1">
        <v>3480</v>
      </c>
      <c r="AU1370" s="1">
        <v>3515.51</v>
      </c>
      <c r="AW1370" s="1">
        <v>2979.67</v>
      </c>
      <c r="AX1370" s="1">
        <v>167.18</v>
      </c>
      <c r="BA1370" s="1">
        <v>177.13</v>
      </c>
      <c r="BB1370" s="1">
        <v>165.44</v>
      </c>
      <c r="BC1370" s="1">
        <v>175.26</v>
      </c>
      <c r="BD1370" s="1">
        <v>166.67</v>
      </c>
      <c r="BE1370" s="1">
        <v>174.62</v>
      </c>
      <c r="BF1370" s="1">
        <v>176.51</v>
      </c>
      <c r="BG1370" s="1">
        <v>169.25</v>
      </c>
      <c r="BH1370" s="1">
        <v>154.5</v>
      </c>
      <c r="BI1370" s="1">
        <v>159.47</v>
      </c>
      <c r="BJ1370" s="1">
        <v>169.67</v>
      </c>
      <c r="BL1370" s="1">
        <v>144.30000000000001</v>
      </c>
      <c r="BN1370" s="1">
        <v>144.22999999999999</v>
      </c>
    </row>
    <row r="1371" spans="1:66" x14ac:dyDescent="0.3">
      <c r="A1371" s="2"/>
      <c r="C1371" s="14" t="str">
        <f t="shared" si="22"/>
        <v>202011</v>
      </c>
      <c r="D1371" s="3">
        <v>44138</v>
      </c>
      <c r="E1371" s="21">
        <v>2695.79</v>
      </c>
      <c r="F1371" s="21">
        <v>2961.02</v>
      </c>
      <c r="G1371" s="21">
        <v>2961.02</v>
      </c>
      <c r="H1371" s="21">
        <v>2901.71</v>
      </c>
      <c r="I1371" s="21">
        <v>2613.1</v>
      </c>
      <c r="J1371" s="21">
        <v>2577.5</v>
      </c>
      <c r="K1371" s="21">
        <v>2549.09</v>
      </c>
      <c r="L1371" s="21">
        <v>2479.46</v>
      </c>
      <c r="M1371" s="21"/>
      <c r="N1371" s="21">
        <v>2400.34</v>
      </c>
      <c r="O1371" s="21">
        <v>2705.68</v>
      </c>
      <c r="P1371" s="21">
        <v>2601.84</v>
      </c>
      <c r="Q1371" s="21">
        <v>7012.04</v>
      </c>
      <c r="R1371" s="20">
        <v>116.88</v>
      </c>
      <c r="S1371" s="20">
        <v>159.66999999999999</v>
      </c>
      <c r="T1371" s="21">
        <v>149.19999999999999</v>
      </c>
      <c r="V1371" s="1">
        <v>151.33000000000001</v>
      </c>
      <c r="W1371" s="1">
        <v>144.91999999999999</v>
      </c>
      <c r="X1371" s="1">
        <v>159.21</v>
      </c>
      <c r="Y1371" s="1">
        <v>147.91999999999999</v>
      </c>
      <c r="Z1371" s="1">
        <v>147.72999999999999</v>
      </c>
      <c r="AA1371" s="1">
        <v>121.17</v>
      </c>
      <c r="AB1371" s="1">
        <v>159.66</v>
      </c>
      <c r="AC1371" s="1">
        <v>132.43</v>
      </c>
      <c r="AE1371" s="1">
        <v>168.34</v>
      </c>
      <c r="AF1371" s="1">
        <v>157.69</v>
      </c>
      <c r="AG1371" s="1">
        <v>170.87</v>
      </c>
      <c r="AN1371" s="1">
        <v>3805.96</v>
      </c>
      <c r="AP1371" s="1">
        <v>3480</v>
      </c>
      <c r="AU1371" s="1">
        <v>3515.51</v>
      </c>
      <c r="AW1371" s="1">
        <v>2979.67</v>
      </c>
      <c r="AX1371" s="1">
        <v>168.3</v>
      </c>
      <c r="BA1371" s="1">
        <v>178.27</v>
      </c>
      <c r="BB1371" s="1">
        <v>164.92</v>
      </c>
      <c r="BC1371" s="1">
        <v>173.3</v>
      </c>
      <c r="BD1371" s="1">
        <v>168.12</v>
      </c>
      <c r="BE1371" s="1">
        <v>174.57</v>
      </c>
      <c r="BF1371" s="1">
        <v>176.49</v>
      </c>
      <c r="BG1371" s="1">
        <v>168.95</v>
      </c>
      <c r="BH1371" s="1">
        <v>154</v>
      </c>
      <c r="BI1371" s="1">
        <v>158.87</v>
      </c>
      <c r="BJ1371" s="1">
        <v>167.15</v>
      </c>
      <c r="BL1371" s="1">
        <v>143.53</v>
      </c>
      <c r="BN1371" s="1">
        <v>143.47</v>
      </c>
    </row>
    <row r="1372" spans="1:66" x14ac:dyDescent="0.3">
      <c r="A1372" s="2"/>
      <c r="C1372" s="14" t="str">
        <f t="shared" si="22"/>
        <v>202010</v>
      </c>
      <c r="D1372" s="3">
        <v>44134</v>
      </c>
      <c r="E1372" s="21">
        <v>2695.79</v>
      </c>
      <c r="F1372" s="21">
        <v>2961.02</v>
      </c>
      <c r="G1372" s="21">
        <v>2946.22</v>
      </c>
      <c r="H1372" s="21">
        <v>2881.63</v>
      </c>
      <c r="I1372" s="21">
        <v>2615.5700000000002</v>
      </c>
      <c r="J1372" s="21">
        <v>2611.02</v>
      </c>
      <c r="K1372" s="21">
        <v>2553.0700000000002</v>
      </c>
      <c r="L1372" s="21">
        <v>2472.85</v>
      </c>
      <c r="M1372" s="21"/>
      <c r="N1372" s="21">
        <v>2374.6999999999998</v>
      </c>
      <c r="O1372" s="21">
        <v>2700</v>
      </c>
      <c r="P1372" s="21">
        <v>2576.87</v>
      </c>
      <c r="Q1372" s="21">
        <v>7033.2</v>
      </c>
      <c r="R1372" s="20">
        <v>116.21</v>
      </c>
      <c r="S1372" s="20">
        <v>156.36000000000001</v>
      </c>
      <c r="T1372" s="21">
        <v>148.06</v>
      </c>
      <c r="V1372" s="1">
        <v>151.33000000000001</v>
      </c>
      <c r="W1372" s="1">
        <v>144.94999999999999</v>
      </c>
      <c r="X1372" s="1">
        <v>158.01</v>
      </c>
      <c r="Y1372" s="1">
        <v>146.91999999999999</v>
      </c>
      <c r="Z1372" s="1">
        <v>147</v>
      </c>
      <c r="AA1372" s="1">
        <v>120.02</v>
      </c>
      <c r="AB1372" s="1">
        <v>158.47999999999999</v>
      </c>
      <c r="AC1372" s="1">
        <v>138.56</v>
      </c>
      <c r="AE1372" s="1">
        <v>168.02</v>
      </c>
      <c r="AF1372" s="1">
        <v>158.97</v>
      </c>
      <c r="AG1372" s="1">
        <v>168.87</v>
      </c>
      <c r="AN1372" s="1">
        <v>3806.25</v>
      </c>
      <c r="AP1372" s="1">
        <v>3480</v>
      </c>
      <c r="AU1372" s="1">
        <v>3515.77</v>
      </c>
      <c r="AW1372" s="1">
        <v>2742</v>
      </c>
      <c r="AX1372" s="1">
        <v>168.13</v>
      </c>
      <c r="BA1372" s="1">
        <v>174.22</v>
      </c>
      <c r="BB1372" s="1">
        <v>166.56</v>
      </c>
      <c r="BC1372" s="1">
        <v>171.5</v>
      </c>
      <c r="BD1372" s="1">
        <v>165.28</v>
      </c>
      <c r="BE1372" s="1">
        <v>176.02</v>
      </c>
      <c r="BF1372" s="1">
        <v>175.84</v>
      </c>
      <c r="BG1372" s="1">
        <v>168.73</v>
      </c>
      <c r="BH1372" s="1">
        <v>154</v>
      </c>
      <c r="BI1372" s="1">
        <v>154.88</v>
      </c>
      <c r="BJ1372" s="1">
        <v>163</v>
      </c>
      <c r="BL1372" s="1">
        <v>142.87</v>
      </c>
      <c r="BN1372" s="1">
        <v>142.80000000000001</v>
      </c>
    </row>
    <row r="1373" spans="1:66" x14ac:dyDescent="0.3">
      <c r="A1373" s="2"/>
      <c r="C1373" s="14" t="str">
        <f t="shared" si="22"/>
        <v>202010</v>
      </c>
      <c r="D1373" s="3">
        <v>44133</v>
      </c>
      <c r="E1373" s="21">
        <v>2771.97</v>
      </c>
      <c r="F1373" s="21">
        <v>2961.02</v>
      </c>
      <c r="G1373" s="21">
        <v>2946.22</v>
      </c>
      <c r="H1373" s="21">
        <v>2886.99</v>
      </c>
      <c r="I1373" s="21">
        <v>2615.5700000000002</v>
      </c>
      <c r="J1373" s="21">
        <v>2611.02</v>
      </c>
      <c r="K1373" s="21">
        <v>2543.1</v>
      </c>
      <c r="L1373" s="21">
        <v>2472.85</v>
      </c>
      <c r="M1373" s="21"/>
      <c r="N1373" s="21">
        <v>2390.48</v>
      </c>
      <c r="O1373" s="21">
        <v>2662</v>
      </c>
      <c r="P1373" s="21">
        <v>2582.09</v>
      </c>
      <c r="Q1373" s="21">
        <v>7054.35</v>
      </c>
      <c r="R1373" s="20">
        <v>116.21</v>
      </c>
      <c r="S1373" s="20">
        <v>149.38</v>
      </c>
      <c r="T1373" s="21">
        <v>147.46</v>
      </c>
      <c r="V1373" s="1">
        <v>148.94</v>
      </c>
      <c r="W1373" s="1">
        <v>145.06</v>
      </c>
      <c r="X1373" s="1">
        <v>157.24</v>
      </c>
      <c r="Y1373" s="1">
        <v>145.91999999999999</v>
      </c>
      <c r="Z1373" s="1">
        <v>146</v>
      </c>
      <c r="AA1373" s="1">
        <v>118.74</v>
      </c>
      <c r="AB1373" s="1">
        <v>157.54</v>
      </c>
      <c r="AC1373" s="1">
        <v>136.43</v>
      </c>
      <c r="AE1373" s="1">
        <v>168.08</v>
      </c>
      <c r="AF1373" s="1">
        <v>158.18</v>
      </c>
      <c r="AG1373" s="1">
        <v>169.31</v>
      </c>
      <c r="AN1373" s="1">
        <v>3806.25</v>
      </c>
      <c r="AP1373" s="1">
        <v>3240</v>
      </c>
      <c r="AQ1373" s="1">
        <v>3786.22</v>
      </c>
      <c r="AU1373" s="1">
        <v>3515.77</v>
      </c>
      <c r="AW1373" s="1">
        <v>2504.11</v>
      </c>
      <c r="AX1373" s="1">
        <v>165.85</v>
      </c>
      <c r="AZ1373" s="1">
        <v>3205.26</v>
      </c>
      <c r="BA1373" s="1">
        <v>174.17</v>
      </c>
      <c r="BB1373" s="1">
        <v>166.93</v>
      </c>
      <c r="BC1373" s="1">
        <v>171.64</v>
      </c>
      <c r="BD1373" s="1">
        <v>163.34</v>
      </c>
      <c r="BE1373" s="1">
        <v>175.95</v>
      </c>
      <c r="BF1373" s="1">
        <v>174.76</v>
      </c>
      <c r="BG1373" s="1">
        <v>167.39</v>
      </c>
      <c r="BH1373" s="1">
        <v>153</v>
      </c>
      <c r="BI1373" s="1">
        <v>154.88</v>
      </c>
      <c r="BJ1373" s="1">
        <v>163</v>
      </c>
      <c r="BL1373" s="1">
        <v>142.19999999999999</v>
      </c>
      <c r="BN1373" s="1">
        <v>142.13</v>
      </c>
    </row>
    <row r="1374" spans="1:66" x14ac:dyDescent="0.3">
      <c r="A1374" s="2"/>
      <c r="C1374" s="14" t="str">
        <f t="shared" si="22"/>
        <v>202010</v>
      </c>
      <c r="D1374" s="3">
        <v>44132</v>
      </c>
      <c r="E1374" s="21">
        <v>2859.9</v>
      </c>
      <c r="F1374" s="21">
        <v>2928.12</v>
      </c>
      <c r="G1374" s="21">
        <v>2938.82</v>
      </c>
      <c r="H1374" s="21">
        <v>2762.61</v>
      </c>
      <c r="I1374" s="21">
        <v>2694.53</v>
      </c>
      <c r="J1374" s="21">
        <v>2604.35</v>
      </c>
      <c r="K1374" s="21">
        <v>2513.14</v>
      </c>
      <c r="L1374" s="21"/>
      <c r="M1374" s="21"/>
      <c r="N1374" s="21">
        <v>2382.86</v>
      </c>
      <c r="O1374" s="21">
        <v>2640</v>
      </c>
      <c r="P1374" s="21">
        <v>2570.19</v>
      </c>
      <c r="Q1374" s="21">
        <v>7044.35</v>
      </c>
      <c r="R1374" s="20">
        <v>111.88</v>
      </c>
      <c r="S1374" s="20">
        <v>152.83000000000001</v>
      </c>
      <c r="T1374" s="21">
        <v>148.24</v>
      </c>
      <c r="V1374" s="1">
        <v>145.94</v>
      </c>
      <c r="W1374" s="1">
        <v>147.31</v>
      </c>
      <c r="X1374" s="1">
        <v>157.24</v>
      </c>
      <c r="Y1374" s="1">
        <v>145.91999999999999</v>
      </c>
      <c r="Z1374" s="1">
        <v>146</v>
      </c>
      <c r="AA1374" s="1">
        <v>116.65</v>
      </c>
      <c r="AB1374" s="1">
        <v>157.54</v>
      </c>
      <c r="AC1374" s="1">
        <v>137.09</v>
      </c>
      <c r="AE1374" s="1">
        <v>168.08</v>
      </c>
      <c r="AF1374" s="1">
        <v>154</v>
      </c>
      <c r="AG1374" s="1">
        <v>168.7</v>
      </c>
      <c r="AP1374" s="1">
        <v>3240</v>
      </c>
      <c r="AQ1374" s="1">
        <v>3650.99</v>
      </c>
      <c r="AT1374" s="1">
        <v>2714.46</v>
      </c>
      <c r="AU1374" s="1">
        <v>3515.77</v>
      </c>
      <c r="AW1374" s="1">
        <v>2694.42</v>
      </c>
      <c r="AX1374" s="1">
        <v>165.85</v>
      </c>
      <c r="AY1374" s="1">
        <v>3946.48</v>
      </c>
      <c r="AZ1374" s="1">
        <v>3205.26</v>
      </c>
      <c r="BA1374" s="1">
        <v>170.83</v>
      </c>
      <c r="BB1374" s="1">
        <v>166.28</v>
      </c>
      <c r="BC1374" s="1">
        <v>170.75</v>
      </c>
      <c r="BD1374" s="1">
        <v>165.26</v>
      </c>
      <c r="BE1374" s="1">
        <v>173.56</v>
      </c>
      <c r="BF1374" s="1">
        <v>176.92</v>
      </c>
      <c r="BG1374" s="1">
        <v>167.39</v>
      </c>
      <c r="BH1374" s="1">
        <v>154.5</v>
      </c>
      <c r="BI1374" s="1">
        <v>156.08000000000001</v>
      </c>
      <c r="BJ1374" s="1">
        <v>163</v>
      </c>
      <c r="BL1374" s="1">
        <v>142.30000000000001</v>
      </c>
      <c r="BN1374" s="1">
        <v>142.22999999999999</v>
      </c>
    </row>
    <row r="1375" spans="1:66" x14ac:dyDescent="0.3">
      <c r="A1375" s="2"/>
      <c r="C1375" s="14" t="str">
        <f t="shared" si="22"/>
        <v>202010</v>
      </c>
      <c r="D1375" s="3">
        <v>44131</v>
      </c>
      <c r="E1375" s="21">
        <v>2872.3</v>
      </c>
      <c r="F1375" s="21">
        <v>2928.12</v>
      </c>
      <c r="G1375" s="21">
        <v>2921.54</v>
      </c>
      <c r="H1375" s="21">
        <v>2664.7</v>
      </c>
      <c r="I1375" s="21">
        <v>2694.53</v>
      </c>
      <c r="J1375" s="21">
        <v>2590.06</v>
      </c>
      <c r="K1375" s="21">
        <v>2543.1</v>
      </c>
      <c r="L1375" s="21">
        <v>2590.87</v>
      </c>
      <c r="M1375" s="21"/>
      <c r="N1375" s="21">
        <v>2365.86</v>
      </c>
      <c r="O1375" s="21">
        <v>2606.29</v>
      </c>
      <c r="P1375" s="21">
        <v>2570.19</v>
      </c>
      <c r="Q1375" s="21">
        <v>7042.08</v>
      </c>
      <c r="R1375" s="20">
        <v>111.88</v>
      </c>
      <c r="S1375" s="20"/>
      <c r="T1375" s="21">
        <v>148.19</v>
      </c>
      <c r="V1375" s="1">
        <v>145.15</v>
      </c>
      <c r="W1375" s="1">
        <v>147.06</v>
      </c>
      <c r="X1375" s="1">
        <v>156.46</v>
      </c>
      <c r="Y1375" s="1">
        <v>145.91999999999999</v>
      </c>
      <c r="Z1375" s="1">
        <v>146</v>
      </c>
      <c r="AA1375" s="1">
        <v>116.62</v>
      </c>
      <c r="AB1375" s="1">
        <v>156.41999999999999</v>
      </c>
      <c r="AC1375" s="1">
        <v>138</v>
      </c>
      <c r="AE1375" s="1">
        <v>165.78</v>
      </c>
      <c r="AF1375" s="1">
        <v>154.12</v>
      </c>
      <c r="AG1375" s="1">
        <v>164.93</v>
      </c>
      <c r="AP1375" s="1">
        <v>3240</v>
      </c>
      <c r="AQ1375" s="1">
        <v>3650.99</v>
      </c>
      <c r="AT1375" s="1">
        <v>2714.46</v>
      </c>
      <c r="AW1375" s="1">
        <v>2694.42</v>
      </c>
      <c r="AX1375" s="1">
        <v>165.3</v>
      </c>
      <c r="AY1375" s="1">
        <v>3946.48</v>
      </c>
      <c r="AZ1375" s="1">
        <v>3205.26</v>
      </c>
      <c r="BA1375" s="1">
        <v>172.07</v>
      </c>
      <c r="BB1375" s="1">
        <v>166.16</v>
      </c>
      <c r="BC1375" s="1">
        <v>169.92</v>
      </c>
      <c r="BD1375" s="1">
        <v>162.51</v>
      </c>
      <c r="BE1375" s="1">
        <v>171.91</v>
      </c>
      <c r="BF1375" s="1">
        <v>174.6</v>
      </c>
      <c r="BG1375" s="1">
        <v>166.07</v>
      </c>
      <c r="BH1375" s="1">
        <v>152</v>
      </c>
      <c r="BI1375" s="1">
        <v>155.68</v>
      </c>
      <c r="BJ1375" s="1">
        <v>163</v>
      </c>
      <c r="BL1375" s="1">
        <v>141.59</v>
      </c>
      <c r="BN1375" s="1">
        <v>142.22999999999999</v>
      </c>
    </row>
    <row r="1376" spans="1:66" x14ac:dyDescent="0.3">
      <c r="A1376" s="2"/>
      <c r="C1376" s="14" t="str">
        <f t="shared" si="22"/>
        <v>202010</v>
      </c>
      <c r="D1376" s="3">
        <v>44130</v>
      </c>
      <c r="E1376" s="21">
        <v>2940.48</v>
      </c>
      <c r="F1376" s="21">
        <v>2928.12</v>
      </c>
      <c r="G1376" s="21">
        <v>2913.82</v>
      </c>
      <c r="H1376" s="21">
        <v>2664.7</v>
      </c>
      <c r="I1376" s="21">
        <v>2605.6999999999998</v>
      </c>
      <c r="J1376" s="21">
        <v>2572.5500000000002</v>
      </c>
      <c r="K1376" s="21">
        <v>2566.2800000000002</v>
      </c>
      <c r="L1376" s="21">
        <v>2590.87</v>
      </c>
      <c r="M1376" s="21"/>
      <c r="N1376" s="21">
        <v>2345.33</v>
      </c>
      <c r="O1376" s="21">
        <v>2649.93</v>
      </c>
      <c r="P1376" s="21">
        <v>2565.36</v>
      </c>
      <c r="Q1376" s="21">
        <v>7058.45</v>
      </c>
      <c r="R1376" s="20">
        <v>111.88</v>
      </c>
      <c r="S1376" s="20"/>
      <c r="T1376" s="21">
        <v>146.71</v>
      </c>
      <c r="V1376" s="1">
        <v>142.15</v>
      </c>
      <c r="W1376" s="1">
        <v>144.6</v>
      </c>
      <c r="X1376" s="1">
        <v>156.54</v>
      </c>
      <c r="Y1376" s="1">
        <v>145.91999999999999</v>
      </c>
      <c r="Z1376" s="1">
        <v>146</v>
      </c>
      <c r="AA1376" s="1">
        <v>115.37</v>
      </c>
      <c r="AB1376" s="1">
        <v>156.41999999999999</v>
      </c>
      <c r="AC1376" s="1">
        <v>135.75</v>
      </c>
      <c r="AE1376" s="1">
        <v>165.35</v>
      </c>
      <c r="AF1376" s="1">
        <v>154.71</v>
      </c>
      <c r="AG1376" s="1">
        <v>166.3</v>
      </c>
      <c r="AP1376" s="1">
        <v>3240</v>
      </c>
      <c r="AQ1376" s="1">
        <v>3650.99</v>
      </c>
      <c r="AT1376" s="1">
        <v>2714.46</v>
      </c>
      <c r="AW1376" s="1">
        <v>2694.42</v>
      </c>
      <c r="AX1376" s="1">
        <v>162.54</v>
      </c>
      <c r="AY1376" s="1">
        <v>3946.48</v>
      </c>
      <c r="AZ1376" s="1">
        <v>3205.26</v>
      </c>
      <c r="BA1376" s="1">
        <v>169.69</v>
      </c>
      <c r="BB1376" s="1">
        <v>165.56</v>
      </c>
      <c r="BC1376" s="1">
        <v>169.01</v>
      </c>
      <c r="BD1376" s="1">
        <v>161.65</v>
      </c>
      <c r="BE1376" s="1">
        <v>180.59</v>
      </c>
      <c r="BF1376" s="1">
        <v>171.57</v>
      </c>
      <c r="BG1376" s="1">
        <v>165.79</v>
      </c>
      <c r="BH1376" s="1">
        <v>148.5</v>
      </c>
      <c r="BI1376" s="1">
        <v>154.47999999999999</v>
      </c>
      <c r="BJ1376" s="1">
        <v>167.94</v>
      </c>
      <c r="BL1376" s="1">
        <v>142.30000000000001</v>
      </c>
      <c r="BN1376" s="1">
        <v>142.22999999999999</v>
      </c>
    </row>
    <row r="1377" spans="1:66" x14ac:dyDescent="0.3">
      <c r="A1377" s="2"/>
      <c r="C1377" s="14" t="str">
        <f t="shared" si="22"/>
        <v>202010</v>
      </c>
      <c r="D1377" s="3">
        <v>44127</v>
      </c>
      <c r="E1377" s="21">
        <v>2859.9</v>
      </c>
      <c r="F1377" s="21">
        <v>2887</v>
      </c>
      <c r="G1377" s="21">
        <v>2912.28</v>
      </c>
      <c r="H1377" s="21"/>
      <c r="I1377" s="21">
        <v>2563.75</v>
      </c>
      <c r="J1377" s="21">
        <v>2538.64</v>
      </c>
      <c r="K1377" s="21">
        <v>2528.92</v>
      </c>
      <c r="L1377" s="21">
        <v>2518.83</v>
      </c>
      <c r="M1377" s="21"/>
      <c r="N1377" s="21">
        <v>2277.5300000000002</v>
      </c>
      <c r="O1377" s="21">
        <v>2600</v>
      </c>
      <c r="P1377" s="21">
        <v>2557.41</v>
      </c>
      <c r="Q1377" s="21">
        <v>7207.5</v>
      </c>
      <c r="R1377" s="20">
        <v>111.88</v>
      </c>
      <c r="S1377" s="20"/>
      <c r="T1377" s="21">
        <v>146.1</v>
      </c>
      <c r="V1377" s="1">
        <v>140.24</v>
      </c>
      <c r="W1377" s="1">
        <v>145.22</v>
      </c>
      <c r="X1377" s="1">
        <v>154.36000000000001</v>
      </c>
      <c r="Y1377" s="1">
        <v>145.91999999999999</v>
      </c>
      <c r="Z1377" s="1">
        <v>146</v>
      </c>
      <c r="AA1377" s="1">
        <v>115.37</v>
      </c>
      <c r="AB1377" s="1">
        <v>154.16999999999999</v>
      </c>
      <c r="AC1377" s="1">
        <v>135.75</v>
      </c>
      <c r="AE1377" s="1">
        <v>163.79</v>
      </c>
      <c r="AF1377" s="1">
        <v>154.71</v>
      </c>
      <c r="AG1377" s="1">
        <v>158.34</v>
      </c>
      <c r="AP1377" s="1">
        <v>3240</v>
      </c>
      <c r="AQ1377" s="1">
        <v>3650.99</v>
      </c>
      <c r="AT1377" s="1">
        <v>2714.46</v>
      </c>
      <c r="AU1377" s="1">
        <v>3696.07</v>
      </c>
      <c r="AW1377" s="1">
        <v>2884.74</v>
      </c>
      <c r="AX1377" s="1">
        <v>162.55000000000001</v>
      </c>
      <c r="AY1377" s="1">
        <v>3946.48</v>
      </c>
      <c r="AZ1377" s="1">
        <v>3205.26</v>
      </c>
      <c r="BB1377" s="1">
        <v>164.5</v>
      </c>
      <c r="BC1377" s="1">
        <v>168.9</v>
      </c>
      <c r="BD1377" s="1">
        <v>162.87</v>
      </c>
      <c r="BE1377" s="1">
        <v>179.99</v>
      </c>
      <c r="BF1377" s="1">
        <v>167.58</v>
      </c>
      <c r="BG1377" s="1">
        <v>164.19</v>
      </c>
      <c r="BH1377" s="1">
        <v>149.09</v>
      </c>
      <c r="BI1377" s="1">
        <v>154.47999999999999</v>
      </c>
      <c r="BJ1377" s="1">
        <v>170.5</v>
      </c>
      <c r="BL1377" s="1">
        <v>142.30000000000001</v>
      </c>
      <c r="BN1377" s="1">
        <v>142.22999999999999</v>
      </c>
    </row>
    <row r="1378" spans="1:66" x14ac:dyDescent="0.3">
      <c r="A1378" s="2"/>
      <c r="C1378" s="14" t="str">
        <f t="shared" si="22"/>
        <v>202010</v>
      </c>
      <c r="D1378" s="3">
        <v>44126</v>
      </c>
      <c r="E1378" s="21">
        <v>2859.9</v>
      </c>
      <c r="F1378" s="21">
        <v>2872.9</v>
      </c>
      <c r="G1378" s="21">
        <v>2899.94</v>
      </c>
      <c r="H1378" s="21">
        <v>2555.46</v>
      </c>
      <c r="I1378" s="21">
        <v>2628.73</v>
      </c>
      <c r="J1378" s="21">
        <v>2463.2800000000002</v>
      </c>
      <c r="K1378" s="21">
        <v>2440.9299999999998</v>
      </c>
      <c r="L1378" s="21">
        <v>2390.27</v>
      </c>
      <c r="M1378" s="21"/>
      <c r="N1378" s="21">
        <v>2350.04</v>
      </c>
      <c r="O1378" s="21">
        <v>2620</v>
      </c>
      <c r="P1378" s="21">
        <v>2434.21</v>
      </c>
      <c r="Q1378" s="21">
        <v>7255.92</v>
      </c>
      <c r="R1378" s="20">
        <v>111.55</v>
      </c>
      <c r="S1378" s="20"/>
      <c r="T1378" s="21">
        <v>145.6</v>
      </c>
      <c r="V1378" s="1">
        <v>139.75</v>
      </c>
      <c r="W1378" s="1">
        <v>143.19999999999999</v>
      </c>
      <c r="X1378" s="1">
        <v>153.09</v>
      </c>
      <c r="Y1378" s="1">
        <v>145.91999999999999</v>
      </c>
      <c r="Z1378" s="1">
        <v>145.47999999999999</v>
      </c>
      <c r="AA1378" s="1">
        <v>114.75</v>
      </c>
      <c r="AB1378" s="1">
        <v>152.27000000000001</v>
      </c>
      <c r="AC1378" s="1">
        <v>126.96</v>
      </c>
      <c r="AE1378" s="1">
        <v>162.71</v>
      </c>
      <c r="AF1378" s="1">
        <v>153.13</v>
      </c>
      <c r="AG1378" s="1">
        <v>157.82</v>
      </c>
      <c r="AQ1378" s="1">
        <v>3515.77</v>
      </c>
      <c r="AT1378" s="1">
        <v>2714.46</v>
      </c>
      <c r="AU1378" s="1">
        <v>3696.07</v>
      </c>
      <c r="AW1378" s="1">
        <v>2799.1</v>
      </c>
      <c r="AX1378" s="1">
        <v>160.24</v>
      </c>
      <c r="AY1378" s="1">
        <v>3946.48</v>
      </c>
      <c r="AZ1378" s="1">
        <v>3105.1</v>
      </c>
      <c r="BB1378" s="1">
        <v>164.5</v>
      </c>
      <c r="BC1378" s="1">
        <v>168.79</v>
      </c>
      <c r="BD1378" s="1">
        <v>161.54</v>
      </c>
      <c r="BE1378" s="1">
        <v>180.1</v>
      </c>
      <c r="BF1378" s="1">
        <v>167.89</v>
      </c>
      <c r="BG1378" s="1">
        <v>163.19</v>
      </c>
      <c r="BH1378" s="1">
        <v>149.84</v>
      </c>
      <c r="BI1378" s="1">
        <v>152.49</v>
      </c>
      <c r="BJ1378" s="1">
        <v>164.58</v>
      </c>
      <c r="BL1378" s="1">
        <v>142.30000000000001</v>
      </c>
      <c r="BN1378" s="1">
        <v>142.22999999999999</v>
      </c>
    </row>
    <row r="1379" spans="1:66" x14ac:dyDescent="0.3">
      <c r="A1379" s="2"/>
      <c r="C1379" s="14" t="str">
        <f t="shared" si="22"/>
        <v>202010</v>
      </c>
      <c r="D1379" s="3">
        <v>44125</v>
      </c>
      <c r="E1379" s="21">
        <v>2821.24</v>
      </c>
      <c r="F1379" s="21">
        <v>2798.87</v>
      </c>
      <c r="G1379" s="21">
        <v>2815.04</v>
      </c>
      <c r="H1379" s="21">
        <v>2555.46</v>
      </c>
      <c r="I1379" s="21">
        <v>2589.25</v>
      </c>
      <c r="J1379" s="21">
        <v>2451.9499999999998</v>
      </c>
      <c r="K1379" s="21">
        <v>2422.46</v>
      </c>
      <c r="L1379" s="21">
        <v>2295.9499999999998</v>
      </c>
      <c r="M1379" s="21"/>
      <c r="N1379" s="21">
        <v>2341.2399999999998</v>
      </c>
      <c r="O1379" s="21">
        <v>2462.77</v>
      </c>
      <c r="P1379" s="21">
        <v>2390.4</v>
      </c>
      <c r="Q1379" s="21">
        <v>7255.92</v>
      </c>
      <c r="R1379" s="20">
        <v>111.55</v>
      </c>
      <c r="S1379" s="20"/>
      <c r="T1379" s="21">
        <v>144.79</v>
      </c>
      <c r="V1379" s="1">
        <v>138.81</v>
      </c>
      <c r="W1379" s="1">
        <v>143.80000000000001</v>
      </c>
      <c r="X1379" s="1">
        <v>152.59</v>
      </c>
      <c r="Y1379" s="1">
        <v>144.79</v>
      </c>
      <c r="Z1379" s="1">
        <v>145</v>
      </c>
      <c r="AA1379" s="1">
        <v>114.75</v>
      </c>
      <c r="AB1379" s="1">
        <v>152.18</v>
      </c>
      <c r="AC1379" s="1">
        <v>127.15</v>
      </c>
      <c r="AE1379" s="1">
        <v>161.56</v>
      </c>
      <c r="AF1379" s="1">
        <v>153.19</v>
      </c>
      <c r="AG1379" s="1">
        <v>157.82</v>
      </c>
      <c r="AP1379" s="1">
        <v>3120</v>
      </c>
      <c r="AU1379" s="1">
        <v>3696.07</v>
      </c>
      <c r="AW1379" s="1">
        <v>2713.46</v>
      </c>
      <c r="AX1379" s="1">
        <v>159.96</v>
      </c>
      <c r="AZ1379" s="1">
        <v>3071.71</v>
      </c>
      <c r="BB1379" s="1">
        <v>164.96</v>
      </c>
      <c r="BC1379" s="1">
        <v>168.37</v>
      </c>
      <c r="BD1379" s="1">
        <v>161.65</v>
      </c>
      <c r="BE1379" s="1">
        <v>169.56</v>
      </c>
      <c r="BF1379" s="1">
        <v>164.49</v>
      </c>
      <c r="BG1379" s="1">
        <v>162.88</v>
      </c>
      <c r="BH1379" s="1">
        <v>149.84</v>
      </c>
      <c r="BI1379" s="1">
        <v>149.5</v>
      </c>
      <c r="BJ1379" s="1">
        <v>160.57</v>
      </c>
      <c r="BL1379" s="1">
        <v>141.30000000000001</v>
      </c>
      <c r="BN1379" s="1">
        <v>141.22999999999999</v>
      </c>
    </row>
    <row r="1380" spans="1:66" x14ac:dyDescent="0.3">
      <c r="A1380" s="2"/>
      <c r="C1380" s="14" t="str">
        <f t="shared" si="22"/>
        <v>202010</v>
      </c>
      <c r="D1380" s="3">
        <v>44124</v>
      </c>
      <c r="E1380" s="21">
        <v>2798.28</v>
      </c>
      <c r="F1380" s="21">
        <v>2745.68</v>
      </c>
      <c r="G1380" s="21">
        <v>2802.7</v>
      </c>
      <c r="H1380" s="21">
        <v>2555.46</v>
      </c>
      <c r="I1380" s="21">
        <v>2482.33</v>
      </c>
      <c r="J1380" s="21">
        <v>2403.42</v>
      </c>
      <c r="K1380" s="21">
        <v>2418.16</v>
      </c>
      <c r="L1380" s="21">
        <v>2295.9499999999998</v>
      </c>
      <c r="M1380" s="21"/>
      <c r="N1380" s="21">
        <v>2328.86</v>
      </c>
      <c r="O1380" s="21">
        <v>2498.5100000000002</v>
      </c>
      <c r="P1380" s="21">
        <v>2406.29</v>
      </c>
      <c r="Q1380" s="21">
        <v>7150.81</v>
      </c>
      <c r="R1380" s="20">
        <v>113.54</v>
      </c>
      <c r="S1380" s="20"/>
      <c r="T1380" s="21">
        <v>143.38</v>
      </c>
      <c r="V1380" s="1">
        <v>137.16</v>
      </c>
      <c r="W1380" s="1">
        <v>142.65</v>
      </c>
      <c r="X1380" s="1">
        <v>151.05000000000001</v>
      </c>
      <c r="Y1380" s="1">
        <v>143.94</v>
      </c>
      <c r="Z1380" s="1">
        <v>144</v>
      </c>
      <c r="AA1380" s="1">
        <v>116.33</v>
      </c>
      <c r="AB1380" s="1">
        <v>149.5</v>
      </c>
      <c r="AC1380" s="1">
        <v>124.73</v>
      </c>
      <c r="AE1380" s="1">
        <v>159.32</v>
      </c>
      <c r="AF1380" s="1">
        <v>150.88</v>
      </c>
      <c r="AG1380" s="1">
        <v>157.80000000000001</v>
      </c>
      <c r="AP1380" s="1">
        <v>3120</v>
      </c>
      <c r="AU1380" s="1">
        <v>3696.07</v>
      </c>
      <c r="AW1380" s="1">
        <v>2750.85</v>
      </c>
      <c r="AX1380" s="1">
        <v>160.78</v>
      </c>
      <c r="AZ1380" s="1">
        <v>3055.02</v>
      </c>
      <c r="BB1380" s="1">
        <v>160.99</v>
      </c>
      <c r="BC1380" s="1">
        <v>164.58</v>
      </c>
      <c r="BD1380" s="1">
        <v>158.46</v>
      </c>
      <c r="BE1380" s="1">
        <v>152.31</v>
      </c>
      <c r="BF1380" s="1">
        <v>161.49</v>
      </c>
      <c r="BG1380" s="1">
        <v>160.22999999999999</v>
      </c>
      <c r="BH1380" s="1">
        <v>148.18</v>
      </c>
      <c r="BI1380" s="1">
        <v>149.5</v>
      </c>
      <c r="BJ1380" s="1">
        <v>160.19</v>
      </c>
      <c r="BL1380" s="1">
        <v>140.30000000000001</v>
      </c>
      <c r="BN1380" s="1">
        <v>140.22999999999999</v>
      </c>
    </row>
    <row r="1381" spans="1:66" x14ac:dyDescent="0.3">
      <c r="A1381" s="2"/>
      <c r="C1381" s="14" t="str">
        <f t="shared" si="22"/>
        <v>202010</v>
      </c>
      <c r="D1381" s="3">
        <v>44123</v>
      </c>
      <c r="E1381" s="21">
        <v>2748.93</v>
      </c>
      <c r="F1381" s="21">
        <v>2693.71</v>
      </c>
      <c r="G1381" s="21">
        <v>2728.59</v>
      </c>
      <c r="H1381" s="21">
        <v>2529.0100000000002</v>
      </c>
      <c r="I1381" s="21">
        <v>2460.12</v>
      </c>
      <c r="J1381" s="21">
        <v>2334.0700000000002</v>
      </c>
      <c r="K1381" s="21">
        <v>2379.86</v>
      </c>
      <c r="L1381" s="21">
        <v>2295.9499999999998</v>
      </c>
      <c r="M1381" s="21"/>
      <c r="N1381" s="21">
        <v>2228.9699999999998</v>
      </c>
      <c r="O1381" s="21">
        <v>2431.8200000000002</v>
      </c>
      <c r="P1381" s="21">
        <v>2406.29</v>
      </c>
      <c r="Q1381" s="21">
        <v>7137.69</v>
      </c>
      <c r="R1381" s="20">
        <v>112.43</v>
      </c>
      <c r="S1381" s="20"/>
      <c r="T1381" s="21">
        <v>143.41</v>
      </c>
      <c r="V1381" s="1">
        <v>135.1</v>
      </c>
      <c r="W1381" s="1">
        <v>143.24</v>
      </c>
      <c r="X1381" s="1">
        <v>150.30000000000001</v>
      </c>
      <c r="Y1381" s="1">
        <v>143.91999999999999</v>
      </c>
      <c r="Z1381" s="1">
        <v>144</v>
      </c>
      <c r="AA1381" s="1">
        <v>116.3</v>
      </c>
      <c r="AB1381" s="1">
        <v>148.94</v>
      </c>
      <c r="AC1381" s="1">
        <v>128.44</v>
      </c>
      <c r="AE1381" s="1">
        <v>159.05000000000001</v>
      </c>
      <c r="AF1381" s="1">
        <v>146.68</v>
      </c>
      <c r="AG1381" s="1">
        <v>154.79</v>
      </c>
      <c r="AP1381" s="1">
        <v>3120</v>
      </c>
      <c r="AU1381" s="1">
        <v>3696.07</v>
      </c>
      <c r="AW1381" s="1">
        <v>2750.85</v>
      </c>
      <c r="AX1381" s="1">
        <v>159.69999999999999</v>
      </c>
      <c r="AZ1381" s="1">
        <v>3004.93</v>
      </c>
      <c r="BB1381" s="1">
        <v>159.38</v>
      </c>
      <c r="BC1381" s="1">
        <v>164.29</v>
      </c>
      <c r="BD1381" s="1">
        <v>159.66</v>
      </c>
      <c r="BE1381" s="1">
        <v>152.91999999999999</v>
      </c>
      <c r="BF1381" s="1">
        <v>165.16</v>
      </c>
      <c r="BG1381" s="1">
        <v>160.13999999999999</v>
      </c>
      <c r="BH1381" s="1">
        <v>148.18</v>
      </c>
      <c r="BI1381" s="1">
        <v>146.5</v>
      </c>
      <c r="BJ1381" s="1">
        <v>157.35</v>
      </c>
      <c r="BL1381" s="1">
        <v>141</v>
      </c>
      <c r="BN1381" s="1">
        <v>140.94999999999999</v>
      </c>
    </row>
    <row r="1382" spans="1:66" x14ac:dyDescent="0.3">
      <c r="A1382" s="2"/>
      <c r="C1382" s="14" t="str">
        <f t="shared" si="22"/>
        <v>202010</v>
      </c>
      <c r="D1382" s="3">
        <v>44120</v>
      </c>
      <c r="E1382" s="21">
        <v>2725.24</v>
      </c>
      <c r="F1382" s="21">
        <v>2681.37</v>
      </c>
      <c r="G1382" s="21">
        <v>2716.17</v>
      </c>
      <c r="H1382" s="21">
        <v>2529.0100000000002</v>
      </c>
      <c r="I1382" s="21">
        <v>2413.23</v>
      </c>
      <c r="J1382" s="21">
        <v>2330.3000000000002</v>
      </c>
      <c r="K1382" s="21">
        <v>2379.86</v>
      </c>
      <c r="L1382" s="21">
        <v>2266.19</v>
      </c>
      <c r="M1382" s="21"/>
      <c r="N1382" s="21">
        <v>2274.92</v>
      </c>
      <c r="O1382" s="21">
        <v>2413.8200000000002</v>
      </c>
      <c r="P1382" s="21">
        <v>2417.27</v>
      </c>
      <c r="Q1382" s="21">
        <v>7107.3</v>
      </c>
      <c r="R1382" s="20">
        <v>110.22</v>
      </c>
      <c r="S1382" s="20"/>
      <c r="T1382" s="21">
        <v>144.08000000000001</v>
      </c>
      <c r="V1382" s="1">
        <v>138.16</v>
      </c>
      <c r="W1382" s="1">
        <v>144.03</v>
      </c>
      <c r="X1382" s="1">
        <v>149.91</v>
      </c>
      <c r="Y1382" s="1">
        <v>143.86000000000001</v>
      </c>
      <c r="Z1382" s="1">
        <v>143.97999999999999</v>
      </c>
      <c r="AA1382" s="1">
        <v>114.25</v>
      </c>
      <c r="AB1382" s="1">
        <v>148.56</v>
      </c>
      <c r="AC1382" s="1">
        <v>126.78</v>
      </c>
      <c r="AE1382" s="1">
        <v>157.61000000000001</v>
      </c>
      <c r="AF1382" s="1">
        <v>145.12</v>
      </c>
      <c r="AG1382" s="1">
        <v>155.22</v>
      </c>
      <c r="AP1382" s="1">
        <v>3120</v>
      </c>
      <c r="AW1382" s="1">
        <v>2750.85</v>
      </c>
      <c r="AX1382" s="1">
        <v>156.54</v>
      </c>
      <c r="AZ1382" s="1">
        <v>3004.93</v>
      </c>
      <c r="BB1382" s="1">
        <v>158.69999999999999</v>
      </c>
      <c r="BC1382" s="1">
        <v>162.01</v>
      </c>
      <c r="BD1382" s="1">
        <v>155.16</v>
      </c>
      <c r="BE1382" s="1">
        <v>154.97</v>
      </c>
      <c r="BF1382" s="1">
        <v>158.41</v>
      </c>
      <c r="BG1382" s="1">
        <v>158.47</v>
      </c>
      <c r="BH1382" s="1">
        <v>143.19</v>
      </c>
      <c r="BI1382" s="1">
        <v>146.5</v>
      </c>
      <c r="BJ1382" s="1">
        <v>157.35</v>
      </c>
      <c r="BL1382" s="1">
        <v>141</v>
      </c>
      <c r="BN1382" s="1">
        <v>140.94999999999999</v>
      </c>
    </row>
    <row r="1383" spans="1:66" x14ac:dyDescent="0.3">
      <c r="A1383" s="2"/>
      <c r="C1383" s="14" t="str">
        <f t="shared" si="22"/>
        <v>202010</v>
      </c>
      <c r="D1383" s="3">
        <v>44119</v>
      </c>
      <c r="E1383" s="21">
        <v>2707.69</v>
      </c>
      <c r="F1383" s="21">
        <v>2660.44</v>
      </c>
      <c r="G1383" s="21">
        <v>2615.02</v>
      </c>
      <c r="H1383" s="21">
        <v>2495.9499999999998</v>
      </c>
      <c r="I1383" s="21">
        <v>2326.87</v>
      </c>
      <c r="J1383" s="21">
        <v>2346.87</v>
      </c>
      <c r="K1383" s="21">
        <v>2369.91</v>
      </c>
      <c r="L1383" s="21">
        <v>2226.5100000000002</v>
      </c>
      <c r="M1383" s="21"/>
      <c r="N1383" s="21">
        <v>2257.11</v>
      </c>
      <c r="O1383" s="21">
        <v>2396.5500000000002</v>
      </c>
      <c r="P1383" s="21">
        <v>2396.33</v>
      </c>
      <c r="Q1383" s="21">
        <v>7078.56</v>
      </c>
      <c r="R1383" s="20">
        <v>110.22</v>
      </c>
      <c r="S1383" s="20"/>
      <c r="T1383" s="21">
        <v>143.30000000000001</v>
      </c>
      <c r="V1383" s="1">
        <v>138.16</v>
      </c>
      <c r="W1383" s="1">
        <v>139.47999999999999</v>
      </c>
      <c r="X1383" s="1">
        <v>149.24</v>
      </c>
      <c r="Y1383" s="1">
        <v>142.34</v>
      </c>
      <c r="Z1383" s="1">
        <v>142.47999999999999</v>
      </c>
      <c r="AA1383" s="1">
        <v>114.25</v>
      </c>
      <c r="AB1383" s="1">
        <v>148.44999999999999</v>
      </c>
      <c r="AC1383" s="1">
        <v>126.2</v>
      </c>
      <c r="AE1383" s="1">
        <v>154.59</v>
      </c>
      <c r="AF1383" s="1">
        <v>145.26</v>
      </c>
      <c r="AG1383" s="1">
        <v>157.44999999999999</v>
      </c>
      <c r="AP1383" s="1">
        <v>3410</v>
      </c>
      <c r="AW1383" s="1">
        <v>2769.55</v>
      </c>
      <c r="AX1383" s="1">
        <v>156.52000000000001</v>
      </c>
      <c r="AZ1383" s="1">
        <v>3004.93</v>
      </c>
      <c r="BB1383" s="1">
        <v>156.83000000000001</v>
      </c>
      <c r="BC1383" s="1">
        <v>162.30000000000001</v>
      </c>
      <c r="BD1383" s="1">
        <v>153.58000000000001</v>
      </c>
      <c r="BE1383" s="1">
        <v>152.71</v>
      </c>
      <c r="BF1383" s="1">
        <v>159.24</v>
      </c>
      <c r="BG1383" s="1">
        <v>157.05000000000001</v>
      </c>
      <c r="BH1383" s="1">
        <v>143.19</v>
      </c>
      <c r="BI1383" s="1">
        <v>146.5</v>
      </c>
      <c r="BJ1383" s="1">
        <v>157.35</v>
      </c>
      <c r="BL1383" s="1">
        <v>140.25</v>
      </c>
      <c r="BN1383" s="1">
        <v>140.19999999999999</v>
      </c>
    </row>
    <row r="1384" spans="1:66" x14ac:dyDescent="0.3">
      <c r="A1384" s="2"/>
      <c r="C1384" s="14" t="str">
        <f t="shared" si="22"/>
        <v>202010</v>
      </c>
      <c r="D1384" s="3">
        <v>44118</v>
      </c>
      <c r="E1384" s="21">
        <v>2587.61</v>
      </c>
      <c r="F1384" s="21">
        <v>2501.5700000000002</v>
      </c>
      <c r="G1384" s="21">
        <v>2590.34</v>
      </c>
      <c r="H1384" s="21">
        <v>2486.1799999999998</v>
      </c>
      <c r="I1384" s="21">
        <v>2346.61</v>
      </c>
      <c r="J1384" s="21">
        <v>2347.1799999999998</v>
      </c>
      <c r="K1384" s="21">
        <v>2341.5300000000002</v>
      </c>
      <c r="L1384" s="21">
        <v>2236.9299999999998</v>
      </c>
      <c r="M1384" s="21"/>
      <c r="N1384" s="21">
        <v>2255.71</v>
      </c>
      <c r="O1384" s="21">
        <v>2397.13</v>
      </c>
      <c r="P1384" s="21">
        <v>2356.59</v>
      </c>
      <c r="Q1384" s="21">
        <v>7057.55</v>
      </c>
      <c r="R1384" s="20">
        <v>110.22</v>
      </c>
      <c r="S1384" s="20"/>
      <c r="T1384" s="21">
        <v>142.06</v>
      </c>
      <c r="V1384" s="1">
        <v>138.24</v>
      </c>
      <c r="W1384" s="1">
        <v>140.53</v>
      </c>
      <c r="X1384" s="1">
        <v>148.38</v>
      </c>
      <c r="Y1384" s="1">
        <v>141.91999999999999</v>
      </c>
      <c r="Z1384" s="1">
        <v>142</v>
      </c>
      <c r="AA1384" s="1">
        <v>114.25</v>
      </c>
      <c r="AB1384" s="1">
        <v>148.38</v>
      </c>
      <c r="AC1384" s="1">
        <v>126.26</v>
      </c>
      <c r="AE1384" s="1">
        <v>155.34</v>
      </c>
      <c r="AF1384" s="1">
        <v>143.99</v>
      </c>
      <c r="AG1384" s="1">
        <v>157.43</v>
      </c>
      <c r="AP1384" s="1">
        <v>3700</v>
      </c>
      <c r="AW1384" s="1">
        <v>2769.55</v>
      </c>
      <c r="AX1384" s="1">
        <v>158.47999999999999</v>
      </c>
      <c r="AZ1384" s="1">
        <v>3004.93</v>
      </c>
      <c r="BB1384" s="1">
        <v>155.91</v>
      </c>
      <c r="BC1384" s="1">
        <v>161.38999999999999</v>
      </c>
      <c r="BD1384" s="1">
        <v>149.91999999999999</v>
      </c>
      <c r="BE1384" s="1">
        <v>150.15</v>
      </c>
      <c r="BF1384" s="1">
        <v>159.1</v>
      </c>
      <c r="BG1384" s="1">
        <v>156.63</v>
      </c>
      <c r="BH1384" s="1">
        <v>141.02000000000001</v>
      </c>
      <c r="BI1384" s="1">
        <v>144.31</v>
      </c>
      <c r="BJ1384" s="1">
        <v>156.61000000000001</v>
      </c>
      <c r="BL1384" s="1">
        <v>138.30000000000001</v>
      </c>
      <c r="BN1384" s="1">
        <v>138.22999999999999</v>
      </c>
    </row>
    <row r="1385" spans="1:66" x14ac:dyDescent="0.3">
      <c r="A1385" s="2"/>
      <c r="C1385" s="14" t="str">
        <f t="shared" si="22"/>
        <v>202010</v>
      </c>
      <c r="D1385" s="3">
        <v>44117</v>
      </c>
      <c r="E1385" s="21">
        <v>2570.6999999999998</v>
      </c>
      <c r="F1385" s="21">
        <v>2493.02</v>
      </c>
      <c r="G1385" s="21">
        <v>2570.4</v>
      </c>
      <c r="H1385" s="21">
        <v>2545.89</v>
      </c>
      <c r="I1385" s="21">
        <v>2319.4699999999998</v>
      </c>
      <c r="J1385" s="21">
        <v>2424.19</v>
      </c>
      <c r="K1385" s="21">
        <v>2341.5300000000002</v>
      </c>
      <c r="L1385" s="21">
        <v>2447</v>
      </c>
      <c r="M1385" s="21">
        <v>2298.25</v>
      </c>
      <c r="N1385" s="21">
        <v>2287.1</v>
      </c>
      <c r="O1385" s="21">
        <v>2387.11</v>
      </c>
      <c r="P1385" s="21">
        <v>2356.59</v>
      </c>
      <c r="Q1385" s="21">
        <v>7054.35</v>
      </c>
      <c r="R1385" s="20">
        <v>110.22</v>
      </c>
      <c r="S1385" s="20"/>
      <c r="T1385" s="21">
        <v>142.07</v>
      </c>
      <c r="V1385" s="1">
        <v>138.02000000000001</v>
      </c>
      <c r="W1385" s="1">
        <v>141.22999999999999</v>
      </c>
      <c r="X1385" s="1">
        <v>147.59</v>
      </c>
      <c r="Y1385" s="1">
        <v>141.91999999999999</v>
      </c>
      <c r="Z1385" s="1">
        <v>142</v>
      </c>
      <c r="AA1385" s="1">
        <v>114.25</v>
      </c>
      <c r="AB1385" s="1">
        <v>148.35</v>
      </c>
      <c r="AC1385" s="1">
        <v>126.45</v>
      </c>
      <c r="AE1385" s="1">
        <v>154.29</v>
      </c>
      <c r="AG1385" s="1">
        <v>155.49</v>
      </c>
      <c r="AP1385" s="1">
        <v>3700</v>
      </c>
      <c r="AX1385" s="1">
        <v>161.31</v>
      </c>
      <c r="BA1385" s="1">
        <v>149.93</v>
      </c>
      <c r="BB1385" s="1">
        <v>154.38</v>
      </c>
      <c r="BC1385" s="1">
        <v>161.68</v>
      </c>
      <c r="BD1385" s="1">
        <v>150.63</v>
      </c>
      <c r="BE1385" s="1">
        <v>142.6</v>
      </c>
      <c r="BF1385" s="1">
        <v>156.4</v>
      </c>
      <c r="BG1385" s="1">
        <v>155.44999999999999</v>
      </c>
      <c r="BH1385" s="1">
        <v>137.07</v>
      </c>
      <c r="BI1385" s="1">
        <v>144.31</v>
      </c>
      <c r="BJ1385" s="1">
        <v>156.61000000000001</v>
      </c>
      <c r="BL1385" s="1">
        <v>138.30000000000001</v>
      </c>
      <c r="BN1385" s="1">
        <v>138.22999999999999</v>
      </c>
    </row>
    <row r="1386" spans="1:66" x14ac:dyDescent="0.3">
      <c r="A1386" s="2"/>
      <c r="C1386" s="14" t="str">
        <f t="shared" si="22"/>
        <v>202010</v>
      </c>
      <c r="D1386" s="3">
        <v>44113</v>
      </c>
      <c r="E1386" s="21">
        <v>2472.5700000000002</v>
      </c>
      <c r="F1386" s="21">
        <v>2435.44</v>
      </c>
      <c r="G1386" s="21">
        <v>2501.1799999999998</v>
      </c>
      <c r="H1386" s="21">
        <v>2449.65</v>
      </c>
      <c r="I1386" s="21">
        <v>2332.63</v>
      </c>
      <c r="J1386" s="21">
        <v>2337.96</v>
      </c>
      <c r="K1386" s="21">
        <v>2309.71</v>
      </c>
      <c r="L1386" s="21">
        <v>2320.8000000000002</v>
      </c>
      <c r="M1386" s="21">
        <v>2339.44</v>
      </c>
      <c r="N1386" s="21">
        <v>2264.56</v>
      </c>
      <c r="O1386" s="21">
        <v>2375.86</v>
      </c>
      <c r="P1386" s="21">
        <v>2301.88</v>
      </c>
      <c r="Q1386" s="21">
        <v>7105.43</v>
      </c>
      <c r="R1386" s="20">
        <v>108.88</v>
      </c>
      <c r="S1386" s="20"/>
      <c r="T1386" s="21">
        <v>141.78</v>
      </c>
      <c r="V1386" s="1">
        <v>138.49</v>
      </c>
      <c r="W1386" s="1">
        <v>141.96</v>
      </c>
      <c r="X1386" s="1">
        <v>147.47</v>
      </c>
      <c r="Y1386" s="1">
        <v>141.97</v>
      </c>
      <c r="Z1386" s="1">
        <v>142</v>
      </c>
      <c r="AA1386" s="1">
        <v>113.78</v>
      </c>
      <c r="AB1386" s="1">
        <v>148.28</v>
      </c>
      <c r="AC1386" s="1">
        <v>125.45</v>
      </c>
      <c r="AE1386" s="1">
        <v>154.03</v>
      </c>
      <c r="AG1386" s="1">
        <v>151.87</v>
      </c>
      <c r="AK1386" s="1">
        <v>0</v>
      </c>
      <c r="AP1386" s="1">
        <v>3700</v>
      </c>
      <c r="AS1386" s="1">
        <v>3405.59</v>
      </c>
      <c r="AX1386" s="1">
        <v>162.29</v>
      </c>
      <c r="AZ1386" s="1">
        <v>3305.43</v>
      </c>
      <c r="BA1386" s="1">
        <v>149.93</v>
      </c>
      <c r="BB1386" s="1">
        <v>153.72</v>
      </c>
      <c r="BC1386" s="1">
        <v>161.22</v>
      </c>
      <c r="BD1386" s="1">
        <v>148.99</v>
      </c>
      <c r="BE1386" s="1">
        <v>139.75</v>
      </c>
      <c r="BF1386" s="1">
        <v>153.69</v>
      </c>
      <c r="BG1386" s="1">
        <v>155.22999999999999</v>
      </c>
      <c r="BH1386" s="1">
        <v>134.53</v>
      </c>
      <c r="BI1386" s="1">
        <v>144.31</v>
      </c>
      <c r="BJ1386" s="1">
        <v>156.61000000000001</v>
      </c>
      <c r="BL1386" s="1">
        <v>138.30000000000001</v>
      </c>
      <c r="BN1386" s="1">
        <v>138.22999999999999</v>
      </c>
    </row>
    <row r="1387" spans="1:66" x14ac:dyDescent="0.3">
      <c r="A1387" s="2"/>
      <c r="C1387" s="14" t="str">
        <f t="shared" si="22"/>
        <v>202010</v>
      </c>
      <c r="D1387" s="3">
        <v>44112</v>
      </c>
      <c r="E1387" s="21">
        <v>2467.65</v>
      </c>
      <c r="F1387" s="21">
        <v>2412.4699999999998</v>
      </c>
      <c r="G1387" s="21">
        <v>2407.41</v>
      </c>
      <c r="H1387" s="21">
        <v>2416.59</v>
      </c>
      <c r="I1387" s="21">
        <v>2286.5700000000002</v>
      </c>
      <c r="J1387" s="21">
        <v>2291.48</v>
      </c>
      <c r="K1387" s="21">
        <v>2249.4</v>
      </c>
      <c r="L1387" s="21">
        <v>2165.02</v>
      </c>
      <c r="M1387" s="21">
        <v>2302.46</v>
      </c>
      <c r="N1387" s="21">
        <v>2231.37</v>
      </c>
      <c r="O1387" s="21">
        <v>2383.15</v>
      </c>
      <c r="P1387" s="21">
        <v>2258.17</v>
      </c>
      <c r="Q1387" s="21">
        <v>7061.02</v>
      </c>
      <c r="R1387" s="20">
        <v>108.88</v>
      </c>
      <c r="S1387" s="20"/>
      <c r="T1387" s="21">
        <v>141.52000000000001</v>
      </c>
      <c r="V1387" s="1">
        <v>138.27000000000001</v>
      </c>
      <c r="W1387" s="1">
        <v>138.65</v>
      </c>
      <c r="X1387" s="1">
        <v>146.76</v>
      </c>
      <c r="Y1387" s="1">
        <v>141.81</v>
      </c>
      <c r="Z1387" s="1">
        <v>142</v>
      </c>
      <c r="AA1387" s="1">
        <v>113.78</v>
      </c>
      <c r="AB1387" s="1">
        <v>146.51</v>
      </c>
      <c r="AE1387" s="1">
        <v>153.38999999999999</v>
      </c>
      <c r="AG1387" s="1">
        <v>151.87</v>
      </c>
      <c r="AK1387" s="1">
        <v>0</v>
      </c>
      <c r="AS1387" s="1">
        <v>3405.59</v>
      </c>
      <c r="AX1387" s="1">
        <v>158.6</v>
      </c>
      <c r="AZ1387" s="1">
        <v>3305.43</v>
      </c>
      <c r="BA1387" s="1">
        <v>149.93</v>
      </c>
      <c r="BB1387" s="1">
        <v>153.68</v>
      </c>
      <c r="BC1387" s="1">
        <v>159.25</v>
      </c>
      <c r="BD1387" s="1">
        <v>151.16999999999999</v>
      </c>
      <c r="BE1387" s="1">
        <v>139.71</v>
      </c>
      <c r="BF1387" s="1">
        <v>155.37</v>
      </c>
      <c r="BG1387" s="1">
        <v>154.47</v>
      </c>
      <c r="BH1387" s="1">
        <v>137.06</v>
      </c>
      <c r="BI1387" s="1">
        <v>144.31</v>
      </c>
      <c r="BJ1387" s="1">
        <v>156.61000000000001</v>
      </c>
      <c r="BL1387" s="1">
        <v>138.5</v>
      </c>
      <c r="BN1387" s="1">
        <v>138.22999999999999</v>
      </c>
    </row>
    <row r="1388" spans="1:66" x14ac:dyDescent="0.3">
      <c r="A1388" s="2"/>
      <c r="C1388" s="14" t="str">
        <f t="shared" si="22"/>
        <v>202010</v>
      </c>
      <c r="D1388" s="3">
        <v>44111</v>
      </c>
      <c r="E1388" s="21">
        <v>2399.0500000000002</v>
      </c>
      <c r="F1388" s="21">
        <v>2383.1799999999998</v>
      </c>
      <c r="G1388" s="21">
        <v>2399.6799999999998</v>
      </c>
      <c r="H1388" s="21">
        <v>2413.4299999999998</v>
      </c>
      <c r="I1388" s="21">
        <v>2257.7800000000002</v>
      </c>
      <c r="J1388" s="21">
        <v>2234.3000000000002</v>
      </c>
      <c r="K1388" s="21">
        <v>2249.4</v>
      </c>
      <c r="L1388" s="21">
        <v>2171.9499999999998</v>
      </c>
      <c r="M1388" s="21">
        <v>2191.5100000000002</v>
      </c>
      <c r="N1388" s="21">
        <v>2248.75</v>
      </c>
      <c r="O1388" s="21">
        <v>2352.84</v>
      </c>
      <c r="P1388" s="21">
        <v>2258.17</v>
      </c>
      <c r="Q1388" s="21">
        <v>7039.81</v>
      </c>
      <c r="R1388" s="20">
        <v>108.88</v>
      </c>
      <c r="S1388" s="20"/>
      <c r="T1388" s="21">
        <v>140.58000000000001</v>
      </c>
      <c r="V1388" s="1">
        <v>137.68</v>
      </c>
      <c r="W1388" s="1">
        <v>138.16999999999999</v>
      </c>
      <c r="X1388" s="1">
        <v>145.69999999999999</v>
      </c>
      <c r="Y1388" s="1">
        <v>140.38999999999999</v>
      </c>
      <c r="Z1388" s="1">
        <v>140.71</v>
      </c>
      <c r="AA1388" s="1">
        <v>113.78</v>
      </c>
      <c r="AB1388" s="1">
        <v>144.53</v>
      </c>
      <c r="AE1388" s="1">
        <v>152.52000000000001</v>
      </c>
      <c r="AG1388" s="1">
        <v>151.87</v>
      </c>
      <c r="AK1388" s="1">
        <v>0</v>
      </c>
      <c r="AS1388" s="1">
        <v>3405.59</v>
      </c>
      <c r="AX1388" s="1">
        <v>153.79</v>
      </c>
      <c r="AZ1388" s="1">
        <v>3305.43</v>
      </c>
      <c r="BA1388" s="1">
        <v>149.93</v>
      </c>
      <c r="BB1388" s="1">
        <v>152.91</v>
      </c>
      <c r="BC1388" s="1">
        <v>157.5</v>
      </c>
      <c r="BD1388" s="1">
        <v>148.93</v>
      </c>
      <c r="BE1388" s="1">
        <v>142.99</v>
      </c>
      <c r="BF1388" s="1">
        <v>156.13</v>
      </c>
      <c r="BG1388" s="1">
        <v>155.08000000000001</v>
      </c>
      <c r="BH1388" s="1">
        <v>136.6</v>
      </c>
      <c r="BI1388" s="1">
        <v>144.11000000000001</v>
      </c>
      <c r="BJ1388" s="1">
        <v>152.91</v>
      </c>
      <c r="BL1388" s="1">
        <v>136.63</v>
      </c>
      <c r="BN1388" s="1">
        <v>137.22999999999999</v>
      </c>
    </row>
    <row r="1389" spans="1:66" x14ac:dyDescent="0.3">
      <c r="A1389" s="2"/>
      <c r="C1389" s="14" t="str">
        <f t="shared" si="22"/>
        <v>202010</v>
      </c>
      <c r="D1389" s="3">
        <v>44110</v>
      </c>
      <c r="E1389" s="21">
        <v>2396.98</v>
      </c>
      <c r="F1389" s="21">
        <v>2379.59</v>
      </c>
      <c r="G1389" s="21">
        <v>2446.6</v>
      </c>
      <c r="H1389" s="21">
        <v>2310.85</v>
      </c>
      <c r="I1389" s="21">
        <v>2233.11</v>
      </c>
      <c r="J1389" s="21">
        <v>2229.2199999999998</v>
      </c>
      <c r="K1389" s="21">
        <v>2196.38</v>
      </c>
      <c r="L1389" s="21">
        <v>2234.48</v>
      </c>
      <c r="M1389" s="21">
        <v>2164.7600000000002</v>
      </c>
      <c r="N1389" s="21">
        <v>2193.52</v>
      </c>
      <c r="O1389" s="21">
        <v>2344.84</v>
      </c>
      <c r="P1389" s="21">
        <v>2195.5500000000002</v>
      </c>
      <c r="Q1389" s="21">
        <v>7011.67</v>
      </c>
      <c r="R1389" s="20">
        <v>108.88</v>
      </c>
      <c r="S1389" s="20"/>
      <c r="T1389" s="21">
        <v>139.83000000000001</v>
      </c>
      <c r="V1389" s="1">
        <v>133.77000000000001</v>
      </c>
      <c r="W1389" s="1">
        <v>138.36000000000001</v>
      </c>
      <c r="X1389" s="1">
        <v>143.71</v>
      </c>
      <c r="Y1389" s="1">
        <v>138.41999999999999</v>
      </c>
      <c r="Z1389" s="1">
        <v>138.72999999999999</v>
      </c>
      <c r="AA1389" s="1">
        <v>113.75</v>
      </c>
      <c r="AB1389" s="1">
        <v>143.01</v>
      </c>
      <c r="AE1389" s="1">
        <v>150.87</v>
      </c>
      <c r="AG1389" s="1">
        <v>144.91999999999999</v>
      </c>
      <c r="AK1389" s="1">
        <v>0</v>
      </c>
      <c r="AS1389" s="1">
        <v>3427.63</v>
      </c>
      <c r="AX1389" s="1">
        <v>153.81</v>
      </c>
      <c r="AZ1389" s="1">
        <v>3305.43</v>
      </c>
      <c r="BA1389" s="1">
        <v>152.75</v>
      </c>
      <c r="BB1389" s="1">
        <v>150.41</v>
      </c>
      <c r="BC1389" s="1">
        <v>154.4</v>
      </c>
      <c r="BD1389" s="1">
        <v>147.16999999999999</v>
      </c>
      <c r="BE1389" s="1">
        <v>142.94</v>
      </c>
      <c r="BF1389" s="1">
        <v>154.26</v>
      </c>
      <c r="BG1389" s="1">
        <v>152.03</v>
      </c>
      <c r="BH1389" s="1">
        <v>135.22</v>
      </c>
      <c r="BI1389" s="1">
        <v>143.51</v>
      </c>
      <c r="BJ1389" s="1">
        <v>155.13</v>
      </c>
      <c r="BL1389" s="1">
        <v>134.69999999999999</v>
      </c>
      <c r="BN1389" s="1">
        <v>134.09</v>
      </c>
    </row>
    <row r="1390" spans="1:66" x14ac:dyDescent="0.3">
      <c r="A1390" s="2"/>
      <c r="C1390" s="14" t="str">
        <f t="shared" si="22"/>
        <v>202010</v>
      </c>
      <c r="D1390" s="3">
        <v>44109</v>
      </c>
      <c r="E1390" s="21">
        <v>2405.4</v>
      </c>
      <c r="F1390" s="21">
        <v>2380.66</v>
      </c>
      <c r="G1390" s="21">
        <v>2449.36</v>
      </c>
      <c r="H1390" s="21">
        <v>2310.85</v>
      </c>
      <c r="I1390" s="21">
        <v>2203.5</v>
      </c>
      <c r="J1390" s="21">
        <v>2223.56</v>
      </c>
      <c r="K1390" s="21">
        <v>2212.5700000000002</v>
      </c>
      <c r="L1390" s="21">
        <v>2251.0100000000002</v>
      </c>
      <c r="M1390" s="21">
        <v>2164.7600000000002</v>
      </c>
      <c r="N1390" s="21">
        <v>2190.5300000000002</v>
      </c>
      <c r="O1390" s="21">
        <v>2346.34</v>
      </c>
      <c r="P1390" s="21">
        <v>2199.4699999999998</v>
      </c>
      <c r="Q1390" s="21">
        <v>7052.7</v>
      </c>
      <c r="R1390" s="20">
        <v>108.88</v>
      </c>
      <c r="S1390" s="20"/>
      <c r="T1390" s="21">
        <v>138.83000000000001</v>
      </c>
      <c r="V1390" s="1">
        <v>135.68</v>
      </c>
      <c r="W1390" s="1">
        <v>136.32</v>
      </c>
      <c r="X1390" s="1">
        <v>143.11000000000001</v>
      </c>
      <c r="Y1390" s="1">
        <v>137.69</v>
      </c>
      <c r="Z1390" s="1">
        <v>138</v>
      </c>
      <c r="AA1390" s="1">
        <v>112.87</v>
      </c>
      <c r="AB1390" s="1">
        <v>142.37</v>
      </c>
      <c r="AE1390" s="1">
        <v>150.91999999999999</v>
      </c>
      <c r="AG1390" s="1">
        <v>145.15</v>
      </c>
      <c r="AK1390" s="1">
        <v>0</v>
      </c>
      <c r="AO1390" s="1">
        <v>7</v>
      </c>
      <c r="AS1390" s="1">
        <v>3471.7</v>
      </c>
      <c r="AT1390" s="1">
        <v>3028.81</v>
      </c>
      <c r="AX1390" s="1">
        <v>147.51</v>
      </c>
      <c r="AZ1390" s="1">
        <v>3505.76</v>
      </c>
      <c r="BA1390" s="1">
        <v>154.69</v>
      </c>
      <c r="BB1390" s="1">
        <v>150.61000000000001</v>
      </c>
      <c r="BC1390" s="1">
        <v>153.53</v>
      </c>
      <c r="BD1390" s="1">
        <v>147.69</v>
      </c>
      <c r="BE1390" s="1">
        <v>147.83000000000001</v>
      </c>
      <c r="BF1390" s="1">
        <v>151.4</v>
      </c>
      <c r="BG1390" s="1">
        <v>152.01</v>
      </c>
      <c r="BH1390" s="1">
        <v>137.1</v>
      </c>
      <c r="BI1390" s="1">
        <v>142.31</v>
      </c>
      <c r="BJ1390" s="1">
        <v>156.61000000000001</v>
      </c>
      <c r="BL1390" s="1">
        <v>133.5</v>
      </c>
      <c r="BN1390" s="1">
        <v>133.07</v>
      </c>
    </row>
    <row r="1391" spans="1:66" x14ac:dyDescent="0.3">
      <c r="A1391" s="2"/>
      <c r="C1391" s="14" t="str">
        <f t="shared" si="22"/>
        <v>202010</v>
      </c>
      <c r="D1391" s="3">
        <v>44106</v>
      </c>
      <c r="E1391" s="21">
        <v>2388.56</v>
      </c>
      <c r="F1391" s="21">
        <v>2331.11</v>
      </c>
      <c r="G1391" s="21">
        <v>2430.5100000000002</v>
      </c>
      <c r="H1391" s="21">
        <v>2208.5500000000002</v>
      </c>
      <c r="I1391" s="21">
        <v>2154.9699999999998</v>
      </c>
      <c r="J1391" s="21">
        <v>2282.3200000000002</v>
      </c>
      <c r="K1391" s="21">
        <v>2212.5700000000002</v>
      </c>
      <c r="L1391" s="21">
        <v>2248.13</v>
      </c>
      <c r="M1391" s="21"/>
      <c r="N1391" s="21">
        <v>2190.5300000000002</v>
      </c>
      <c r="O1391" s="21">
        <v>2343.23</v>
      </c>
      <c r="P1391" s="21">
        <v>2199.4699999999998</v>
      </c>
      <c r="Q1391" s="21">
        <v>7070.47</v>
      </c>
      <c r="R1391" s="20">
        <v>111.76</v>
      </c>
      <c r="S1391" s="20"/>
      <c r="T1391" s="21">
        <v>138.83000000000001</v>
      </c>
      <c r="V1391" s="1">
        <v>135.88</v>
      </c>
      <c r="W1391" s="1">
        <v>134.75</v>
      </c>
      <c r="X1391" s="1">
        <v>142.13999999999999</v>
      </c>
      <c r="Y1391" s="1">
        <v>136.11000000000001</v>
      </c>
      <c r="Z1391" s="1">
        <v>136.61000000000001</v>
      </c>
      <c r="AA1391" s="1">
        <v>115.12</v>
      </c>
      <c r="AB1391" s="1">
        <v>141.54</v>
      </c>
      <c r="AE1391" s="1">
        <v>150.78</v>
      </c>
      <c r="AF1391" s="1">
        <v>140.27000000000001</v>
      </c>
      <c r="AG1391" s="1">
        <v>149.26</v>
      </c>
      <c r="AK1391" s="1">
        <v>0</v>
      </c>
      <c r="AO1391" s="1">
        <v>7</v>
      </c>
      <c r="AS1391" s="1">
        <v>3471.7</v>
      </c>
      <c r="AT1391" s="1">
        <v>3028.81</v>
      </c>
      <c r="AW1391" s="1">
        <v>3026.97</v>
      </c>
      <c r="AX1391" s="1">
        <v>151.71</v>
      </c>
      <c r="AZ1391" s="1">
        <v>3505.76</v>
      </c>
      <c r="BA1391" s="1">
        <v>154.85</v>
      </c>
      <c r="BB1391" s="1">
        <v>150.91999999999999</v>
      </c>
      <c r="BC1391" s="1">
        <v>152.1</v>
      </c>
      <c r="BD1391" s="1">
        <v>146.91</v>
      </c>
      <c r="BF1391" s="1">
        <v>154.16</v>
      </c>
      <c r="BG1391" s="1">
        <v>152.78</v>
      </c>
      <c r="BH1391" s="1">
        <v>133.21</v>
      </c>
      <c r="BI1391" s="1">
        <v>138.72</v>
      </c>
      <c r="BJ1391" s="1">
        <v>149.93</v>
      </c>
      <c r="BL1391" s="1">
        <v>132.97</v>
      </c>
      <c r="BN1391" s="1">
        <v>132.72999999999999</v>
      </c>
    </row>
    <row r="1392" spans="1:66" x14ac:dyDescent="0.3">
      <c r="A1392" s="2"/>
      <c r="C1392" s="14" t="str">
        <f t="shared" si="22"/>
        <v>202010</v>
      </c>
      <c r="D1392" s="3">
        <v>44105</v>
      </c>
      <c r="E1392" s="21">
        <v>2345.91</v>
      </c>
      <c r="F1392" s="21">
        <v>2316.1799999999998</v>
      </c>
      <c r="G1392" s="21">
        <v>2428.04</v>
      </c>
      <c r="H1392" s="21">
        <v>2154.4</v>
      </c>
      <c r="I1392" s="21">
        <v>2173.89</v>
      </c>
      <c r="J1392" s="21">
        <v>2236.37</v>
      </c>
      <c r="K1392" s="21">
        <v>2206.9</v>
      </c>
      <c r="L1392" s="21">
        <v>2248.13</v>
      </c>
      <c r="M1392" s="21"/>
      <c r="N1392" s="21">
        <v>2125.27</v>
      </c>
      <c r="O1392" s="21">
        <v>2321.02</v>
      </c>
      <c r="P1392" s="21">
        <v>2191.52</v>
      </c>
      <c r="Q1392" s="21">
        <v>7031.48</v>
      </c>
      <c r="R1392" s="20">
        <v>108.88</v>
      </c>
      <c r="S1392" s="20"/>
      <c r="T1392" s="21">
        <v>138.83000000000001</v>
      </c>
      <c r="V1392" s="1">
        <v>136.06</v>
      </c>
      <c r="W1392" s="1">
        <v>134.04</v>
      </c>
      <c r="X1392" s="1">
        <v>142.56</v>
      </c>
      <c r="Y1392" s="1">
        <v>135.01</v>
      </c>
      <c r="Z1392" s="1">
        <v>135</v>
      </c>
      <c r="AA1392" s="1">
        <v>112.84</v>
      </c>
      <c r="AB1392" s="1">
        <v>142.58000000000001</v>
      </c>
      <c r="AE1392" s="1">
        <v>148.88</v>
      </c>
      <c r="AF1392" s="1">
        <v>140.75</v>
      </c>
      <c r="AG1392" s="1">
        <v>147.06</v>
      </c>
      <c r="AK1392" s="1">
        <v>0</v>
      </c>
      <c r="AO1392" s="1">
        <v>7</v>
      </c>
      <c r="AS1392" s="1">
        <v>3471.7</v>
      </c>
      <c r="AT1392" s="1">
        <v>3028.81</v>
      </c>
      <c r="AW1392" s="1">
        <v>3026.97</v>
      </c>
      <c r="AX1392" s="1">
        <v>152.01</v>
      </c>
      <c r="AZ1392" s="1">
        <v>3505.76</v>
      </c>
      <c r="BA1392" s="1">
        <v>151.28</v>
      </c>
      <c r="BB1392" s="1">
        <v>149.97</v>
      </c>
      <c r="BC1392" s="1">
        <v>150.83000000000001</v>
      </c>
      <c r="BD1392" s="1">
        <v>146.66999999999999</v>
      </c>
      <c r="BE1392" s="1">
        <v>143.86000000000001</v>
      </c>
      <c r="BF1392" s="1">
        <v>149.9</v>
      </c>
      <c r="BG1392" s="1">
        <v>149.94999999999999</v>
      </c>
      <c r="BH1392" s="1">
        <v>131.32</v>
      </c>
      <c r="BI1392" s="1">
        <v>136.72999999999999</v>
      </c>
      <c r="BJ1392" s="1">
        <v>149.93</v>
      </c>
      <c r="BL1392" s="1">
        <v>131.30000000000001</v>
      </c>
      <c r="BN1392" s="1">
        <v>131.22999999999999</v>
      </c>
    </row>
    <row r="1393" spans="1:66" x14ac:dyDescent="0.3">
      <c r="A1393" s="2"/>
      <c r="C1393" s="14" t="str">
        <f t="shared" si="22"/>
        <v>20209</v>
      </c>
      <c r="D1393" s="3">
        <v>44104</v>
      </c>
      <c r="E1393" s="21">
        <v>2293.63</v>
      </c>
      <c r="F1393" s="21">
        <v>2273.71</v>
      </c>
      <c r="G1393" s="21">
        <v>2343.13</v>
      </c>
      <c r="H1393" s="21">
        <v>2199.3200000000002</v>
      </c>
      <c r="I1393" s="21">
        <v>2156.61</v>
      </c>
      <c r="J1393" s="21">
        <v>2160.87</v>
      </c>
      <c r="K1393" s="21">
        <v>2158.2800000000002</v>
      </c>
      <c r="L1393" s="21">
        <v>2158.44</v>
      </c>
      <c r="M1393" s="21"/>
      <c r="N1393" s="21">
        <v>2129.1799999999998</v>
      </c>
      <c r="O1393" s="21">
        <v>2200.9</v>
      </c>
      <c r="P1393" s="21">
        <v>2171.65</v>
      </c>
      <c r="Q1393" s="21">
        <v>6948.47</v>
      </c>
      <c r="R1393" s="20">
        <v>107.89</v>
      </c>
      <c r="S1393" s="20"/>
      <c r="T1393" s="21">
        <v>136.38</v>
      </c>
      <c r="V1393" s="1">
        <v>130.51</v>
      </c>
      <c r="W1393" s="1">
        <v>131.24</v>
      </c>
      <c r="X1393" s="1">
        <v>141.06</v>
      </c>
      <c r="Y1393" s="1">
        <v>133.84</v>
      </c>
      <c r="Z1393" s="1">
        <v>134.24</v>
      </c>
      <c r="AA1393" s="1">
        <v>112.22</v>
      </c>
      <c r="AB1393" s="1">
        <v>141.63</v>
      </c>
      <c r="AE1393" s="1">
        <v>147.55000000000001</v>
      </c>
      <c r="AF1393" s="1">
        <v>140.75</v>
      </c>
      <c r="AG1393" s="1">
        <v>146</v>
      </c>
      <c r="AK1393" s="1">
        <v>0</v>
      </c>
      <c r="AO1393" s="1">
        <v>7</v>
      </c>
      <c r="AS1393" s="1">
        <v>3471.7</v>
      </c>
      <c r="AT1393" s="1">
        <v>3028.81</v>
      </c>
      <c r="AW1393" s="1">
        <v>3026.97</v>
      </c>
      <c r="AX1393" s="1">
        <v>152.01</v>
      </c>
      <c r="AZ1393" s="1">
        <v>3505.76</v>
      </c>
      <c r="BA1393" s="1">
        <v>149.30000000000001</v>
      </c>
      <c r="BB1393" s="1">
        <v>148.1</v>
      </c>
      <c r="BC1393" s="1">
        <v>149.36000000000001</v>
      </c>
      <c r="BD1393" s="1">
        <v>142.79</v>
      </c>
      <c r="BE1393" s="1">
        <v>143.33000000000001</v>
      </c>
      <c r="BF1393" s="1">
        <v>149.88</v>
      </c>
      <c r="BG1393" s="1">
        <v>148.06</v>
      </c>
      <c r="BH1393" s="1">
        <v>129.86000000000001</v>
      </c>
      <c r="BI1393" s="1">
        <v>134.13999999999999</v>
      </c>
      <c r="BJ1393" s="1">
        <v>142.53</v>
      </c>
      <c r="BL1393" s="1">
        <v>129.63</v>
      </c>
      <c r="BN1393" s="1">
        <v>129.57</v>
      </c>
    </row>
    <row r="1394" spans="1:66" x14ac:dyDescent="0.3">
      <c r="A1394" s="2"/>
      <c r="C1394" s="14" t="str">
        <f t="shared" si="22"/>
        <v>20209</v>
      </c>
      <c r="D1394" s="3">
        <v>44103</v>
      </c>
      <c r="E1394" s="21">
        <v>2283.7399999999998</v>
      </c>
      <c r="F1394" s="21">
        <v>2242.98</v>
      </c>
      <c r="G1394" s="21">
        <v>2338.19</v>
      </c>
      <c r="H1394" s="21">
        <v>2206.3200000000002</v>
      </c>
      <c r="I1394" s="21">
        <v>2114.66</v>
      </c>
      <c r="J1394" s="21">
        <v>2105.37</v>
      </c>
      <c r="K1394" s="21">
        <v>2154.9699999999998</v>
      </c>
      <c r="L1394" s="21">
        <v>2181.1999999999998</v>
      </c>
      <c r="M1394" s="21"/>
      <c r="N1394" s="21">
        <v>2084.3000000000002</v>
      </c>
      <c r="O1394" s="21">
        <v>2187.48</v>
      </c>
      <c r="P1394" s="21">
        <v>2173.67</v>
      </c>
      <c r="Q1394" s="21">
        <v>6934.99</v>
      </c>
      <c r="R1394" s="20">
        <v>107.22</v>
      </c>
      <c r="S1394" s="20"/>
      <c r="T1394" s="21">
        <v>135.35</v>
      </c>
      <c r="V1394" s="1">
        <v>132.49</v>
      </c>
      <c r="W1394" s="1">
        <v>129.81</v>
      </c>
      <c r="X1394" s="1">
        <v>140.81</v>
      </c>
      <c r="Y1394" s="1">
        <v>132.43</v>
      </c>
      <c r="Z1394" s="1">
        <v>132.5</v>
      </c>
      <c r="AA1394" s="1">
        <v>111.97</v>
      </c>
      <c r="AB1394" s="1">
        <v>141.41</v>
      </c>
      <c r="AC1394" s="1">
        <v>122.25</v>
      </c>
      <c r="AE1394" s="1">
        <v>146.52000000000001</v>
      </c>
      <c r="AF1394" s="1">
        <v>143.12</v>
      </c>
      <c r="AG1394" s="1">
        <v>145.88</v>
      </c>
      <c r="AO1394" s="1">
        <v>7</v>
      </c>
      <c r="AT1394" s="1">
        <v>3028.81</v>
      </c>
      <c r="AW1394" s="1">
        <v>3026.97</v>
      </c>
      <c r="AX1394" s="1">
        <v>147.30000000000001</v>
      </c>
      <c r="AZ1394" s="1">
        <v>3505.76</v>
      </c>
      <c r="BA1394" s="1">
        <v>142.32</v>
      </c>
      <c r="BB1394" s="1">
        <v>145.34</v>
      </c>
      <c r="BC1394" s="1">
        <v>148.9</v>
      </c>
      <c r="BD1394" s="1">
        <v>139.74</v>
      </c>
      <c r="BE1394" s="1">
        <v>141.87</v>
      </c>
      <c r="BF1394" s="1">
        <v>149.47</v>
      </c>
      <c r="BG1394" s="1">
        <v>147.72999999999999</v>
      </c>
      <c r="BH1394" s="1">
        <v>132.44</v>
      </c>
      <c r="BI1394" s="1">
        <v>133.54</v>
      </c>
      <c r="BJ1394" s="1">
        <v>142.53</v>
      </c>
      <c r="BL1394" s="1">
        <v>128.80000000000001</v>
      </c>
      <c r="BN1394" s="1">
        <v>128.72999999999999</v>
      </c>
    </row>
    <row r="1395" spans="1:66" x14ac:dyDescent="0.3">
      <c r="A1395" s="2"/>
      <c r="C1395" s="14" t="str">
        <f t="shared" si="22"/>
        <v>20209</v>
      </c>
      <c r="D1395" s="3">
        <v>44102</v>
      </c>
      <c r="E1395" s="21">
        <v>2283.7399999999998</v>
      </c>
      <c r="F1395" s="21">
        <v>2242.98</v>
      </c>
      <c r="G1395" s="21">
        <v>2333.2199999999998</v>
      </c>
      <c r="H1395" s="21">
        <v>2204.12</v>
      </c>
      <c r="I1395" s="21">
        <v>2114.66</v>
      </c>
      <c r="J1395" s="21">
        <v>2129.12</v>
      </c>
      <c r="K1395" s="21">
        <v>2153.31</v>
      </c>
      <c r="L1395" s="21">
        <v>2119.9699999999998</v>
      </c>
      <c r="M1395" s="21"/>
      <c r="N1395" s="21">
        <v>2055.13</v>
      </c>
      <c r="O1395" s="21">
        <v>2163.91</v>
      </c>
      <c r="P1395" s="21">
        <v>2173.67</v>
      </c>
      <c r="Q1395" s="21">
        <v>6920.89</v>
      </c>
      <c r="R1395" s="20">
        <v>107.22</v>
      </c>
      <c r="S1395" s="20"/>
      <c r="T1395" s="21">
        <v>136.29</v>
      </c>
      <c r="V1395" s="1">
        <v>132.49</v>
      </c>
      <c r="W1395" s="1">
        <v>131.49</v>
      </c>
      <c r="X1395" s="1">
        <v>138.15</v>
      </c>
      <c r="Y1395" s="1">
        <v>132.06</v>
      </c>
      <c r="Z1395" s="1">
        <v>132.30000000000001</v>
      </c>
      <c r="AA1395" s="1">
        <v>111.59</v>
      </c>
      <c r="AB1395" s="1">
        <v>137.63999999999999</v>
      </c>
      <c r="AC1395" s="1">
        <v>122.39</v>
      </c>
      <c r="AE1395" s="1">
        <v>144.76</v>
      </c>
      <c r="AF1395" s="1">
        <v>143.71</v>
      </c>
      <c r="AW1395" s="1">
        <v>3026.97</v>
      </c>
      <c r="AX1395" s="1">
        <v>144.80000000000001</v>
      </c>
      <c r="BA1395" s="1">
        <v>142.13999999999999</v>
      </c>
      <c r="BB1395" s="1">
        <v>144.99</v>
      </c>
      <c r="BC1395" s="1">
        <v>148.27000000000001</v>
      </c>
      <c r="BD1395" s="1">
        <v>141.27000000000001</v>
      </c>
      <c r="BE1395" s="1">
        <v>137.62</v>
      </c>
      <c r="BF1395" s="1">
        <v>149.22999999999999</v>
      </c>
      <c r="BG1395" s="1">
        <v>146.27000000000001</v>
      </c>
      <c r="BH1395" s="1">
        <v>133.02000000000001</v>
      </c>
      <c r="BI1395" s="1">
        <v>133.54</v>
      </c>
      <c r="BJ1395" s="1">
        <v>142.53</v>
      </c>
      <c r="BL1395" s="1">
        <v>128.80000000000001</v>
      </c>
      <c r="BN1395" s="1">
        <v>128.72999999999999</v>
      </c>
    </row>
    <row r="1396" spans="1:66" x14ac:dyDescent="0.3">
      <c r="A1396" s="2"/>
      <c r="C1396" s="14" t="str">
        <f t="shared" si="22"/>
        <v>20209</v>
      </c>
      <c r="D1396" s="3">
        <v>44099</v>
      </c>
      <c r="E1396" s="21">
        <v>2303.58</v>
      </c>
      <c r="F1396" s="21">
        <v>2247.91</v>
      </c>
      <c r="G1396" s="21">
        <v>2313.35</v>
      </c>
      <c r="H1396" s="21">
        <v>2183.75</v>
      </c>
      <c r="I1396" s="21">
        <v>2161.5500000000002</v>
      </c>
      <c r="J1396" s="21">
        <v>2129.12</v>
      </c>
      <c r="K1396" s="21">
        <v>2195.4</v>
      </c>
      <c r="L1396" s="21">
        <v>2127.41</v>
      </c>
      <c r="M1396" s="21"/>
      <c r="N1396" s="21">
        <v>2069.9499999999998</v>
      </c>
      <c r="O1396" s="21">
        <v>2198.4</v>
      </c>
      <c r="P1396" s="21">
        <v>2168.88</v>
      </c>
      <c r="Q1396" s="21">
        <v>6906.79</v>
      </c>
      <c r="R1396" s="20">
        <v>107.22</v>
      </c>
      <c r="S1396" s="20"/>
      <c r="T1396" s="21">
        <v>136.34</v>
      </c>
      <c r="U1396" s="1">
        <v>146.71</v>
      </c>
      <c r="V1396" s="1">
        <v>134</v>
      </c>
      <c r="W1396" s="1">
        <v>127.84</v>
      </c>
      <c r="X1396" s="1">
        <v>137.18</v>
      </c>
      <c r="Y1396" s="1">
        <v>131.30000000000001</v>
      </c>
      <c r="Z1396" s="1">
        <v>131.74</v>
      </c>
      <c r="AA1396" s="1">
        <v>112.42</v>
      </c>
      <c r="AB1396" s="1">
        <v>136.76</v>
      </c>
      <c r="AC1396" s="1">
        <v>122.82</v>
      </c>
      <c r="AE1396" s="1">
        <v>144.63</v>
      </c>
      <c r="AF1396" s="1">
        <v>141.04</v>
      </c>
      <c r="AX1396" s="1">
        <v>147.05000000000001</v>
      </c>
      <c r="BA1396" s="1">
        <v>137.41</v>
      </c>
      <c r="BB1396" s="1">
        <v>144.26</v>
      </c>
      <c r="BC1396" s="1">
        <v>148.24</v>
      </c>
      <c r="BD1396" s="1">
        <v>139.94999999999999</v>
      </c>
      <c r="BF1396" s="1">
        <v>148.47999999999999</v>
      </c>
      <c r="BG1396" s="1">
        <v>146.13999999999999</v>
      </c>
      <c r="BH1396" s="1">
        <v>134.76</v>
      </c>
      <c r="BI1396" s="1">
        <v>133.54</v>
      </c>
      <c r="BJ1396" s="1">
        <v>142.53</v>
      </c>
      <c r="BL1396" s="1">
        <v>128.30000000000001</v>
      </c>
      <c r="BN1396" s="1">
        <v>128.22999999999999</v>
      </c>
    </row>
    <row r="1397" spans="1:66" x14ac:dyDescent="0.3">
      <c r="A1397" s="2"/>
      <c r="C1397" s="14" t="str">
        <f t="shared" si="22"/>
        <v>20209</v>
      </c>
      <c r="D1397" s="3">
        <v>44098</v>
      </c>
      <c r="E1397" s="21">
        <v>2291.25</v>
      </c>
      <c r="F1397" s="21">
        <v>2229.12</v>
      </c>
      <c r="G1397" s="21">
        <v>2301.02</v>
      </c>
      <c r="H1397" s="21">
        <v>2199.62</v>
      </c>
      <c r="I1397" s="21">
        <v>2141.81</v>
      </c>
      <c r="J1397" s="21">
        <v>2071.7199999999998</v>
      </c>
      <c r="K1397" s="21">
        <v>2156.63</v>
      </c>
      <c r="L1397" s="21">
        <v>2153.91</v>
      </c>
      <c r="M1397" s="21"/>
      <c r="N1397" s="21">
        <v>2095.25</v>
      </c>
      <c r="O1397" s="21">
        <v>2088.7399999999998</v>
      </c>
      <c r="P1397" s="21">
        <v>2153.7399999999998</v>
      </c>
      <c r="Q1397" s="21">
        <v>6821.08</v>
      </c>
      <c r="R1397" s="20">
        <v>107.89</v>
      </c>
      <c r="S1397" s="20"/>
      <c r="T1397" s="21">
        <v>134.30000000000001</v>
      </c>
      <c r="U1397" s="1">
        <v>149.02000000000001</v>
      </c>
      <c r="V1397" s="1">
        <v>132.09</v>
      </c>
      <c r="W1397" s="1">
        <v>127.5</v>
      </c>
      <c r="X1397" s="1">
        <v>137.18</v>
      </c>
      <c r="Y1397" s="1">
        <v>130.63999999999999</v>
      </c>
      <c r="Z1397" s="1">
        <v>130.49</v>
      </c>
      <c r="AA1397" s="1">
        <v>112.14</v>
      </c>
      <c r="AB1397" s="1">
        <v>136.97999999999999</v>
      </c>
      <c r="AC1397" s="1">
        <v>124.12</v>
      </c>
      <c r="AE1397" s="1">
        <v>144.52000000000001</v>
      </c>
      <c r="AG1397" s="1">
        <v>142.43</v>
      </c>
      <c r="AX1397" s="1">
        <v>147.05000000000001</v>
      </c>
      <c r="BA1397" s="1">
        <v>137.36000000000001</v>
      </c>
      <c r="BB1397" s="1">
        <v>142.77000000000001</v>
      </c>
      <c r="BC1397" s="1">
        <v>148.13</v>
      </c>
      <c r="BD1397" s="1">
        <v>141.86000000000001</v>
      </c>
      <c r="BF1397" s="1">
        <v>145.6</v>
      </c>
      <c r="BG1397" s="1">
        <v>145.05000000000001</v>
      </c>
      <c r="BH1397" s="1">
        <v>133.47</v>
      </c>
      <c r="BI1397" s="1">
        <v>133.54</v>
      </c>
      <c r="BJ1397" s="1">
        <v>141.66</v>
      </c>
      <c r="BL1397" s="1">
        <v>126.97</v>
      </c>
      <c r="BN1397" s="1">
        <v>126.73</v>
      </c>
    </row>
    <row r="1398" spans="1:66" x14ac:dyDescent="0.3">
      <c r="A1398" s="2"/>
      <c r="C1398" s="14" t="str">
        <f t="shared" si="22"/>
        <v>20209</v>
      </c>
      <c r="D1398" s="3">
        <v>44097</v>
      </c>
      <c r="E1398" s="21">
        <v>2236.67</v>
      </c>
      <c r="F1398" s="21">
        <v>2199.5100000000002</v>
      </c>
      <c r="G1398" s="21">
        <v>2278.81</v>
      </c>
      <c r="H1398" s="21">
        <v>2203.3200000000002</v>
      </c>
      <c r="I1398" s="21">
        <v>2060.38</v>
      </c>
      <c r="J1398" s="21">
        <v>2070.86</v>
      </c>
      <c r="K1398" s="21">
        <v>2107.11</v>
      </c>
      <c r="L1398" s="21"/>
      <c r="M1398" s="21"/>
      <c r="N1398" s="21">
        <v>2079.0100000000002</v>
      </c>
      <c r="O1398" s="21">
        <v>2075.34</v>
      </c>
      <c r="P1398" s="21">
        <v>2133.87</v>
      </c>
      <c r="Q1398" s="21">
        <v>6831.8</v>
      </c>
      <c r="R1398" s="20">
        <v>109.27</v>
      </c>
      <c r="S1398" s="20"/>
      <c r="T1398" s="21">
        <v>134.81</v>
      </c>
      <c r="U1398" s="1">
        <v>147.94999999999999</v>
      </c>
      <c r="V1398" s="1">
        <v>127.39</v>
      </c>
      <c r="W1398" s="1">
        <v>125.63</v>
      </c>
      <c r="X1398" s="1">
        <v>135.44999999999999</v>
      </c>
      <c r="Y1398" s="1">
        <v>129.28</v>
      </c>
      <c r="Z1398" s="1">
        <v>129.71</v>
      </c>
      <c r="AA1398" s="1">
        <v>113.95</v>
      </c>
      <c r="AB1398" s="1">
        <v>135.85</v>
      </c>
      <c r="AC1398" s="1">
        <v>124.12</v>
      </c>
      <c r="AE1398" s="1">
        <v>144.69999999999999</v>
      </c>
      <c r="AG1398" s="1">
        <v>139.62</v>
      </c>
      <c r="AX1398" s="1">
        <v>146.72</v>
      </c>
      <c r="BA1398" s="1">
        <v>137.47</v>
      </c>
      <c r="BB1398" s="1">
        <v>143.83000000000001</v>
      </c>
      <c r="BC1398" s="1">
        <v>145.22999999999999</v>
      </c>
      <c r="BD1398" s="1">
        <v>139.47</v>
      </c>
      <c r="BE1398" s="1">
        <v>131.04</v>
      </c>
      <c r="BF1398" s="1">
        <v>142.84</v>
      </c>
      <c r="BG1398" s="1">
        <v>144.97999999999999</v>
      </c>
      <c r="BH1398" s="1">
        <v>131.86000000000001</v>
      </c>
      <c r="BI1398" s="1">
        <v>133.52000000000001</v>
      </c>
      <c r="BJ1398" s="1">
        <v>142.05000000000001</v>
      </c>
      <c r="BL1398" s="1">
        <v>126.3</v>
      </c>
      <c r="BN1398" s="1">
        <v>126.23</v>
      </c>
    </row>
    <row r="1399" spans="1:66" x14ac:dyDescent="0.3">
      <c r="A1399" s="2"/>
      <c r="C1399" s="14" t="str">
        <f t="shared" si="22"/>
        <v>20209</v>
      </c>
      <c r="D1399" s="3">
        <v>44096</v>
      </c>
      <c r="E1399" s="21">
        <v>2219.12</v>
      </c>
      <c r="F1399" s="21">
        <v>2157.37</v>
      </c>
      <c r="G1399" s="21">
        <v>2250.42</v>
      </c>
      <c r="H1399" s="21">
        <v>2203.3200000000002</v>
      </c>
      <c r="I1399" s="21">
        <v>2028.3</v>
      </c>
      <c r="J1399" s="21">
        <v>2104.3000000000002</v>
      </c>
      <c r="K1399" s="21">
        <v>2081.29</v>
      </c>
      <c r="L1399" s="21"/>
      <c r="M1399" s="21"/>
      <c r="N1399" s="21">
        <v>2029.58</v>
      </c>
      <c r="O1399" s="21">
        <v>2085.75</v>
      </c>
      <c r="P1399" s="21">
        <v>2094.13</v>
      </c>
      <c r="Q1399" s="21">
        <v>6583.85</v>
      </c>
      <c r="R1399" s="20">
        <v>106.89</v>
      </c>
      <c r="S1399" s="20"/>
      <c r="T1399" s="21">
        <v>131.33000000000001</v>
      </c>
      <c r="U1399" s="1">
        <v>144.74</v>
      </c>
      <c r="V1399" s="1">
        <v>125.58</v>
      </c>
      <c r="W1399" s="1">
        <v>125.75</v>
      </c>
      <c r="X1399" s="1">
        <v>134.57</v>
      </c>
      <c r="Y1399" s="1">
        <v>127.3</v>
      </c>
      <c r="Z1399" s="1">
        <v>127.61</v>
      </c>
      <c r="AA1399" s="1">
        <v>110.72</v>
      </c>
      <c r="AB1399" s="1">
        <v>134.65</v>
      </c>
      <c r="AE1399" s="1">
        <v>142.71</v>
      </c>
      <c r="AG1399" s="1">
        <v>136.05000000000001</v>
      </c>
      <c r="AX1399" s="1">
        <v>146.81</v>
      </c>
      <c r="BA1399" s="1">
        <v>137.88</v>
      </c>
      <c r="BB1399" s="1">
        <v>140.85</v>
      </c>
      <c r="BC1399" s="1">
        <v>142.35</v>
      </c>
      <c r="BD1399" s="1">
        <v>137.03</v>
      </c>
      <c r="BE1399" s="1">
        <v>137.07</v>
      </c>
      <c r="BF1399" s="1">
        <v>141.94</v>
      </c>
      <c r="BG1399" s="1">
        <v>143.63</v>
      </c>
      <c r="BH1399" s="1">
        <v>132.26</v>
      </c>
      <c r="BI1399" s="1">
        <v>132.71</v>
      </c>
      <c r="BJ1399" s="1">
        <v>141.01</v>
      </c>
      <c r="BL1399" s="1">
        <v>124.3</v>
      </c>
      <c r="BN1399" s="1">
        <v>121.89</v>
      </c>
    </row>
    <row r="1400" spans="1:66" x14ac:dyDescent="0.3">
      <c r="A1400" s="2"/>
      <c r="C1400" s="14" t="str">
        <f t="shared" si="22"/>
        <v>20209</v>
      </c>
      <c r="D1400" s="3">
        <v>44095</v>
      </c>
      <c r="E1400" s="21">
        <v>2167.3000000000002</v>
      </c>
      <c r="F1400" s="21">
        <v>2157.96</v>
      </c>
      <c r="G1400" s="21">
        <v>2255.39</v>
      </c>
      <c r="H1400" s="21">
        <v>2203.3200000000002</v>
      </c>
      <c r="I1400" s="21">
        <v>2046.4</v>
      </c>
      <c r="J1400" s="21">
        <v>2099.9299999999998</v>
      </c>
      <c r="K1400" s="21">
        <v>2063.14</v>
      </c>
      <c r="L1400" s="21"/>
      <c r="M1400" s="21"/>
      <c r="N1400" s="21">
        <v>1958.05</v>
      </c>
      <c r="O1400" s="21">
        <v>2037.24</v>
      </c>
      <c r="P1400" s="21">
        <v>2046.32</v>
      </c>
      <c r="Q1400" s="21">
        <v>6590.02</v>
      </c>
      <c r="R1400" s="20">
        <v>106.55</v>
      </c>
      <c r="S1400" s="20"/>
      <c r="T1400" s="21">
        <v>131.30000000000001</v>
      </c>
      <c r="U1400" s="1">
        <v>139.41</v>
      </c>
      <c r="V1400" s="1">
        <v>122.27</v>
      </c>
      <c r="W1400" s="1">
        <v>125.13</v>
      </c>
      <c r="X1400" s="1">
        <v>134.57</v>
      </c>
      <c r="Y1400" s="1">
        <v>126.92</v>
      </c>
      <c r="Z1400" s="1">
        <v>127</v>
      </c>
      <c r="AA1400" s="1">
        <v>110.07</v>
      </c>
      <c r="AB1400" s="1">
        <v>134.85</v>
      </c>
      <c r="AE1400" s="1">
        <v>143.01</v>
      </c>
      <c r="AG1400" s="1">
        <v>135.1</v>
      </c>
      <c r="AX1400" s="1">
        <v>143.05000000000001</v>
      </c>
      <c r="BA1400" s="1">
        <v>137.88</v>
      </c>
      <c r="BB1400" s="1">
        <v>141.16</v>
      </c>
      <c r="BC1400" s="1">
        <v>140.65</v>
      </c>
      <c r="BD1400" s="1">
        <v>137.93</v>
      </c>
      <c r="BE1400" s="1">
        <v>133.26</v>
      </c>
      <c r="BF1400" s="1">
        <v>139.63999999999999</v>
      </c>
      <c r="BG1400" s="1">
        <v>143.49</v>
      </c>
      <c r="BH1400" s="1">
        <v>133.97</v>
      </c>
      <c r="BI1400" s="1">
        <v>132.13999999999999</v>
      </c>
      <c r="BJ1400" s="1">
        <v>141.19999999999999</v>
      </c>
      <c r="BL1400" s="1">
        <v>122.09</v>
      </c>
      <c r="BN1400" s="1">
        <v>121.09</v>
      </c>
    </row>
    <row r="1401" spans="1:66" x14ac:dyDescent="0.3">
      <c r="A1401" s="2"/>
      <c r="C1401" s="14" t="str">
        <f t="shared" si="22"/>
        <v>20209</v>
      </c>
      <c r="D1401" s="3">
        <v>44092</v>
      </c>
      <c r="E1401" s="21">
        <v>2143.4499999999998</v>
      </c>
      <c r="F1401" s="21">
        <v>2092.08</v>
      </c>
      <c r="G1401" s="21">
        <v>2157.4899999999998</v>
      </c>
      <c r="H1401" s="21">
        <v>1979.27</v>
      </c>
      <c r="I1401" s="21">
        <v>2006.92</v>
      </c>
      <c r="J1401" s="21">
        <v>2047.5</v>
      </c>
      <c r="K1401" s="21">
        <v>2061.5500000000002</v>
      </c>
      <c r="L1401" s="21">
        <v>2013.18</v>
      </c>
      <c r="M1401" s="21"/>
      <c r="N1401" s="21">
        <v>1934.77</v>
      </c>
      <c r="O1401" s="21">
        <v>2024.24</v>
      </c>
      <c r="P1401" s="21">
        <v>2047.74</v>
      </c>
      <c r="Q1401" s="21">
        <v>6480.18</v>
      </c>
      <c r="R1401" s="20">
        <v>106.55</v>
      </c>
      <c r="S1401" s="20"/>
      <c r="T1401" s="21">
        <v>129.79</v>
      </c>
      <c r="V1401" s="1">
        <v>123.75</v>
      </c>
      <c r="W1401" s="1">
        <v>123.13</v>
      </c>
      <c r="X1401" s="1">
        <v>131.77000000000001</v>
      </c>
      <c r="Y1401" s="1">
        <v>124.96</v>
      </c>
      <c r="Z1401" s="1">
        <v>125.61</v>
      </c>
      <c r="AA1401" s="1">
        <v>110.07</v>
      </c>
      <c r="AB1401" s="1">
        <v>130.33000000000001</v>
      </c>
      <c r="AE1401" s="1">
        <v>139</v>
      </c>
      <c r="AG1401" s="1">
        <v>135.09</v>
      </c>
      <c r="AX1401" s="1">
        <v>139.07</v>
      </c>
      <c r="BA1401" s="1">
        <v>137.63</v>
      </c>
      <c r="BB1401" s="1">
        <v>140.22</v>
      </c>
      <c r="BC1401" s="1">
        <v>136.83000000000001</v>
      </c>
      <c r="BD1401" s="1">
        <v>137.22</v>
      </c>
      <c r="BE1401" s="1">
        <v>131.19999999999999</v>
      </c>
      <c r="BF1401" s="1">
        <v>137.16</v>
      </c>
      <c r="BG1401" s="1">
        <v>140</v>
      </c>
      <c r="BH1401" s="1">
        <v>131.44</v>
      </c>
      <c r="BI1401" s="1">
        <v>130.94999999999999</v>
      </c>
      <c r="BJ1401" s="1">
        <v>137.46</v>
      </c>
      <c r="BL1401" s="1">
        <v>119.97</v>
      </c>
      <c r="BN1401" s="1">
        <v>119.07</v>
      </c>
    </row>
    <row r="1402" spans="1:66" x14ac:dyDescent="0.3">
      <c r="A1402" s="2"/>
      <c r="C1402" s="14" t="str">
        <f t="shared" si="22"/>
        <v>20209</v>
      </c>
      <c r="D1402" s="3">
        <v>44091</v>
      </c>
      <c r="E1402" s="21">
        <v>2111.7800000000002</v>
      </c>
      <c r="F1402" s="21">
        <v>2079.71</v>
      </c>
      <c r="G1402" s="21">
        <v>2150.8000000000002</v>
      </c>
      <c r="H1402" s="21">
        <v>1979.27</v>
      </c>
      <c r="I1402" s="21">
        <v>2006.92</v>
      </c>
      <c r="J1402" s="21">
        <v>2022.53</v>
      </c>
      <c r="K1402" s="21">
        <v>1999.26</v>
      </c>
      <c r="L1402" s="21">
        <v>2013.18</v>
      </c>
      <c r="M1402" s="21"/>
      <c r="N1402" s="21">
        <v>1853.09</v>
      </c>
      <c r="O1402" s="21">
        <v>2009.11</v>
      </c>
      <c r="P1402" s="21">
        <v>2007.36</v>
      </c>
      <c r="Q1402" s="21">
        <v>6405.57</v>
      </c>
      <c r="R1402" s="20">
        <v>105.81</v>
      </c>
      <c r="S1402" s="20">
        <v>125.37</v>
      </c>
      <c r="T1402" s="21">
        <v>127.74</v>
      </c>
      <c r="V1402" s="1">
        <v>121.75</v>
      </c>
      <c r="W1402" s="1">
        <v>121.63</v>
      </c>
      <c r="X1402" s="1">
        <v>130.74</v>
      </c>
      <c r="Y1402" s="1">
        <v>123.35</v>
      </c>
      <c r="Z1402" s="1">
        <v>123.61</v>
      </c>
      <c r="AA1402" s="1">
        <v>109.45</v>
      </c>
      <c r="AB1402" s="1">
        <v>129.55000000000001</v>
      </c>
      <c r="AE1402" s="1">
        <v>139.02000000000001</v>
      </c>
      <c r="AF1402" s="1">
        <v>137.72</v>
      </c>
      <c r="AG1402" s="1">
        <v>134.49</v>
      </c>
      <c r="AX1402" s="1">
        <v>139.07</v>
      </c>
      <c r="AZ1402" s="1">
        <v>3004.93</v>
      </c>
      <c r="BA1402" s="1">
        <v>133.36000000000001</v>
      </c>
      <c r="BB1402" s="1">
        <v>137.07</v>
      </c>
      <c r="BC1402" s="1">
        <v>136.44999999999999</v>
      </c>
      <c r="BD1402" s="1">
        <v>136.82</v>
      </c>
      <c r="BE1402" s="1">
        <v>127.84</v>
      </c>
      <c r="BF1402" s="1">
        <v>134.94</v>
      </c>
      <c r="BG1402" s="1">
        <v>139.37</v>
      </c>
      <c r="BH1402" s="1">
        <v>126.99</v>
      </c>
      <c r="BI1402" s="1">
        <v>129.35</v>
      </c>
      <c r="BJ1402" s="1">
        <v>137.44</v>
      </c>
      <c r="BL1402" s="1">
        <v>119.3</v>
      </c>
      <c r="BN1402" s="1">
        <v>118.01</v>
      </c>
    </row>
    <row r="1403" spans="1:66" x14ac:dyDescent="0.3">
      <c r="A1403" s="2"/>
      <c r="C1403" s="14" t="str">
        <f t="shared" si="22"/>
        <v>20209</v>
      </c>
      <c r="D1403" s="3">
        <v>44090</v>
      </c>
      <c r="E1403" s="21">
        <v>2107.83</v>
      </c>
      <c r="F1403" s="21">
        <v>2072.7199999999998</v>
      </c>
      <c r="G1403" s="21">
        <v>2131.7600000000002</v>
      </c>
      <c r="H1403" s="21">
        <v>1953.9</v>
      </c>
      <c r="I1403" s="21">
        <v>2006.92</v>
      </c>
      <c r="J1403" s="21">
        <v>2050.5300000000002</v>
      </c>
      <c r="K1403" s="21">
        <v>1999.26</v>
      </c>
      <c r="L1403" s="21">
        <v>1985.62</v>
      </c>
      <c r="M1403" s="21"/>
      <c r="N1403" s="21">
        <v>1859.46</v>
      </c>
      <c r="O1403" s="21">
        <v>2009.53</v>
      </c>
      <c r="P1403" s="21">
        <v>2001.81</v>
      </c>
      <c r="Q1403" s="21">
        <v>6155.61</v>
      </c>
      <c r="R1403" s="20">
        <v>105.14</v>
      </c>
      <c r="S1403" s="20">
        <v>120.23</v>
      </c>
      <c r="T1403" s="21">
        <v>127.53</v>
      </c>
      <c r="V1403" s="1">
        <v>118.53</v>
      </c>
      <c r="W1403" s="1">
        <v>119.9</v>
      </c>
      <c r="X1403" s="1">
        <v>129.99</v>
      </c>
      <c r="Y1403" s="1">
        <v>121.58</v>
      </c>
      <c r="Z1403" s="1">
        <v>121.5</v>
      </c>
      <c r="AA1403" s="1">
        <v>109.2</v>
      </c>
      <c r="AB1403" s="1">
        <v>128.99</v>
      </c>
      <c r="AE1403" s="1">
        <v>138.46</v>
      </c>
      <c r="AF1403" s="1">
        <v>135.86000000000001</v>
      </c>
      <c r="AG1403" s="1">
        <v>133.77000000000001</v>
      </c>
      <c r="AO1403" s="1">
        <v>0</v>
      </c>
      <c r="AT1403" s="1">
        <v>2854.69</v>
      </c>
      <c r="AX1403" s="1">
        <v>139.08000000000001</v>
      </c>
      <c r="AZ1403" s="1">
        <v>3004.93</v>
      </c>
      <c r="BA1403" s="1">
        <v>132.82</v>
      </c>
      <c r="BB1403" s="1">
        <v>135.41999999999999</v>
      </c>
      <c r="BC1403" s="1">
        <v>135.57</v>
      </c>
      <c r="BD1403" s="1">
        <v>135.04</v>
      </c>
      <c r="BE1403" s="1">
        <v>127.81</v>
      </c>
      <c r="BF1403" s="1">
        <v>134.44999999999999</v>
      </c>
      <c r="BG1403" s="1">
        <v>139.13999999999999</v>
      </c>
      <c r="BH1403" s="1">
        <v>126.99</v>
      </c>
      <c r="BI1403" s="1">
        <v>128.55000000000001</v>
      </c>
      <c r="BJ1403" s="1">
        <v>136.24</v>
      </c>
      <c r="BL1403" s="1">
        <v>117.8</v>
      </c>
      <c r="BN1403" s="1">
        <v>117.01</v>
      </c>
    </row>
    <row r="1404" spans="1:66" x14ac:dyDescent="0.3">
      <c r="A1404" s="2"/>
      <c r="C1404" s="14" t="str">
        <f t="shared" si="22"/>
        <v>20209</v>
      </c>
      <c r="D1404" s="3">
        <v>44089</v>
      </c>
      <c r="E1404" s="21">
        <v>2119.7399999999998</v>
      </c>
      <c r="F1404" s="21">
        <v>2060.19</v>
      </c>
      <c r="G1404" s="21">
        <v>2131.7600000000002</v>
      </c>
      <c r="H1404" s="21">
        <v>1958.45</v>
      </c>
      <c r="I1404" s="21">
        <v>1980.6</v>
      </c>
      <c r="J1404" s="21">
        <v>2049.0700000000002</v>
      </c>
      <c r="K1404" s="21">
        <v>2049.4499999999998</v>
      </c>
      <c r="L1404" s="21">
        <v>1903.2</v>
      </c>
      <c r="M1404" s="21"/>
      <c r="N1404" s="21">
        <v>1833.79</v>
      </c>
      <c r="O1404" s="21">
        <v>2012.77</v>
      </c>
      <c r="P1404" s="21">
        <v>1998.62</v>
      </c>
      <c r="Q1404" s="21">
        <v>6107.31</v>
      </c>
      <c r="R1404" s="20">
        <v>105.14</v>
      </c>
      <c r="S1404" s="20">
        <v>123.37</v>
      </c>
      <c r="T1404" s="21">
        <v>126.12</v>
      </c>
      <c r="U1404" s="1">
        <v>131.76</v>
      </c>
      <c r="V1404" s="1">
        <v>120.42</v>
      </c>
      <c r="W1404" s="1">
        <v>119.78</v>
      </c>
      <c r="X1404" s="1">
        <v>129.99</v>
      </c>
      <c r="Y1404" s="1">
        <v>121.38</v>
      </c>
      <c r="Z1404" s="1">
        <v>121.5</v>
      </c>
      <c r="AA1404" s="1">
        <v>108.82</v>
      </c>
      <c r="AB1404" s="1">
        <v>128.99</v>
      </c>
      <c r="AE1404" s="1">
        <v>137.97999999999999</v>
      </c>
      <c r="AF1404" s="1">
        <v>134.47</v>
      </c>
      <c r="AG1404" s="1">
        <v>131.04</v>
      </c>
      <c r="AO1404" s="1">
        <v>0</v>
      </c>
      <c r="AT1404" s="1">
        <v>2854.69</v>
      </c>
      <c r="AX1404" s="1">
        <v>140.09</v>
      </c>
      <c r="AZ1404" s="1">
        <v>3004.93</v>
      </c>
      <c r="BA1404" s="1">
        <v>131.97999999999999</v>
      </c>
      <c r="BB1404" s="1">
        <v>133.29</v>
      </c>
      <c r="BC1404" s="1">
        <v>135.35</v>
      </c>
      <c r="BD1404" s="1">
        <v>132.47</v>
      </c>
      <c r="BE1404" s="1">
        <v>127.77</v>
      </c>
      <c r="BF1404" s="1">
        <v>132.51</v>
      </c>
      <c r="BG1404" s="1">
        <v>138.27000000000001</v>
      </c>
      <c r="BH1404" s="1">
        <v>127.11</v>
      </c>
      <c r="BI1404" s="1">
        <v>128.55000000000001</v>
      </c>
      <c r="BJ1404" s="1">
        <v>136.66999999999999</v>
      </c>
      <c r="BL1404" s="1">
        <v>117.8</v>
      </c>
      <c r="BN1404" s="1">
        <v>117.73</v>
      </c>
    </row>
    <row r="1405" spans="1:66" x14ac:dyDescent="0.3">
      <c r="A1405" s="2"/>
      <c r="C1405" s="14" t="str">
        <f t="shared" si="22"/>
        <v>20209</v>
      </c>
      <c r="D1405" s="3">
        <v>44088</v>
      </c>
      <c r="E1405" s="21">
        <v>2119.7399999999998</v>
      </c>
      <c r="F1405" s="21">
        <v>2060.19</v>
      </c>
      <c r="G1405" s="21">
        <v>2126.88</v>
      </c>
      <c r="H1405" s="21">
        <v>2000.35</v>
      </c>
      <c r="I1405" s="21">
        <v>1967.44</v>
      </c>
      <c r="J1405" s="21">
        <v>2049.0700000000002</v>
      </c>
      <c r="K1405" s="21">
        <v>1994.29</v>
      </c>
      <c r="L1405" s="21">
        <v>1955.01</v>
      </c>
      <c r="M1405" s="21"/>
      <c r="N1405" s="21">
        <v>1842.11</v>
      </c>
      <c r="O1405" s="21">
        <v>2009.76</v>
      </c>
      <c r="P1405" s="21">
        <v>1998.62</v>
      </c>
      <c r="Q1405" s="21">
        <v>6091.43</v>
      </c>
      <c r="R1405" s="20">
        <v>104.94</v>
      </c>
      <c r="S1405" s="20">
        <v>119.28</v>
      </c>
      <c r="T1405" s="21">
        <v>126.27</v>
      </c>
      <c r="U1405" s="1">
        <v>130.12</v>
      </c>
      <c r="V1405" s="1">
        <v>118.59</v>
      </c>
      <c r="W1405" s="1">
        <v>118.41</v>
      </c>
      <c r="X1405" s="1">
        <v>129.99</v>
      </c>
      <c r="Y1405" s="1">
        <v>121.5</v>
      </c>
      <c r="Z1405" s="1">
        <v>121.5</v>
      </c>
      <c r="AA1405" s="1">
        <v>105.85</v>
      </c>
      <c r="AB1405" s="1">
        <v>128.99</v>
      </c>
      <c r="AE1405" s="1">
        <v>137.96</v>
      </c>
      <c r="AF1405" s="1">
        <v>135.41999999999999</v>
      </c>
      <c r="AG1405" s="1">
        <v>131.38</v>
      </c>
      <c r="AO1405" s="1">
        <v>0</v>
      </c>
      <c r="AT1405" s="1">
        <v>2854.69</v>
      </c>
      <c r="AX1405" s="1">
        <v>140.75</v>
      </c>
      <c r="AZ1405" s="1">
        <v>3004.93</v>
      </c>
      <c r="BA1405" s="1">
        <v>132.69</v>
      </c>
      <c r="BB1405" s="1">
        <v>134.08000000000001</v>
      </c>
      <c r="BC1405" s="1">
        <v>135.34</v>
      </c>
      <c r="BD1405" s="1">
        <v>132.46</v>
      </c>
      <c r="BE1405" s="1">
        <v>124.67</v>
      </c>
      <c r="BF1405" s="1">
        <v>131.43</v>
      </c>
      <c r="BG1405" s="1">
        <v>138.57</v>
      </c>
      <c r="BH1405" s="1">
        <v>125.28</v>
      </c>
      <c r="BI1405" s="1">
        <v>128.55000000000001</v>
      </c>
      <c r="BJ1405" s="1">
        <v>134.81</v>
      </c>
      <c r="BL1405" s="1">
        <v>117.8</v>
      </c>
      <c r="BN1405" s="1">
        <v>117.73</v>
      </c>
    </row>
    <row r="1406" spans="1:66" x14ac:dyDescent="0.3">
      <c r="A1406" s="2"/>
      <c r="C1406" s="14" t="str">
        <f t="shared" si="22"/>
        <v>20209</v>
      </c>
      <c r="D1406" s="3">
        <v>44085</v>
      </c>
      <c r="E1406" s="21">
        <v>2087</v>
      </c>
      <c r="F1406" s="21">
        <v>2050.73</v>
      </c>
      <c r="G1406" s="21">
        <v>2118.94</v>
      </c>
      <c r="H1406" s="21">
        <v>1924.85</v>
      </c>
      <c r="I1406" s="21">
        <v>1950.99</v>
      </c>
      <c r="J1406" s="21">
        <v>1999.88</v>
      </c>
      <c r="K1406" s="21">
        <v>2028.36</v>
      </c>
      <c r="L1406" s="21">
        <v>1955.01</v>
      </c>
      <c r="M1406" s="21"/>
      <c r="N1406" s="21">
        <v>1848.49</v>
      </c>
      <c r="O1406" s="21">
        <v>2023.88</v>
      </c>
      <c r="P1406" s="21">
        <v>2006.6</v>
      </c>
      <c r="Q1406" s="21">
        <v>6099.89</v>
      </c>
      <c r="R1406" s="20">
        <v>103.83</v>
      </c>
      <c r="S1406" s="20"/>
      <c r="T1406" s="21">
        <v>124.75</v>
      </c>
      <c r="U1406" s="1">
        <v>125.22</v>
      </c>
      <c r="V1406" s="1">
        <v>116.91</v>
      </c>
      <c r="W1406" s="1">
        <v>118.02</v>
      </c>
      <c r="X1406" s="1">
        <v>129.24</v>
      </c>
      <c r="Y1406" s="1">
        <v>120.24</v>
      </c>
      <c r="Z1406" s="1">
        <v>120.61</v>
      </c>
      <c r="AA1406" s="1">
        <v>107.41</v>
      </c>
      <c r="AB1406" s="1">
        <v>128.52000000000001</v>
      </c>
      <c r="AE1406" s="1">
        <v>137.38</v>
      </c>
      <c r="AF1406" s="1">
        <v>132.26</v>
      </c>
      <c r="AG1406" s="1">
        <v>127.76</v>
      </c>
      <c r="AO1406" s="1">
        <v>0</v>
      </c>
      <c r="AT1406" s="1">
        <v>2854.69</v>
      </c>
      <c r="AX1406" s="1">
        <v>134.33000000000001</v>
      </c>
      <c r="AZ1406" s="1">
        <v>3004.93</v>
      </c>
      <c r="BA1406" s="1">
        <v>132.16999999999999</v>
      </c>
      <c r="BB1406" s="1">
        <v>131.36000000000001</v>
      </c>
      <c r="BC1406" s="1">
        <v>133.33000000000001</v>
      </c>
      <c r="BD1406" s="1">
        <v>129.36000000000001</v>
      </c>
      <c r="BE1406" s="1">
        <v>124.84</v>
      </c>
      <c r="BF1406" s="1">
        <v>125.37</v>
      </c>
      <c r="BG1406" s="1">
        <v>137.68</v>
      </c>
      <c r="BI1406" s="1">
        <v>126.54</v>
      </c>
      <c r="BJ1406" s="1">
        <v>134.56</v>
      </c>
      <c r="BL1406" s="1">
        <v>115.97</v>
      </c>
      <c r="BN1406" s="1">
        <v>116.57</v>
      </c>
    </row>
    <row r="1407" spans="1:66" x14ac:dyDescent="0.3">
      <c r="A1407" s="2"/>
      <c r="C1407" s="14" t="str">
        <f t="shared" si="22"/>
        <v>20209</v>
      </c>
      <c r="D1407" s="3">
        <v>44084</v>
      </c>
      <c r="E1407" s="21">
        <v>2074.66</v>
      </c>
      <c r="F1407" s="21">
        <v>2020.49</v>
      </c>
      <c r="G1407" s="21">
        <v>2099.64</v>
      </c>
      <c r="H1407" s="21">
        <v>1916.34</v>
      </c>
      <c r="I1407" s="21">
        <v>1950.99</v>
      </c>
      <c r="J1407" s="21">
        <v>1999.88</v>
      </c>
      <c r="K1407" s="21">
        <v>1977.69</v>
      </c>
      <c r="L1407" s="21">
        <v>1879.92</v>
      </c>
      <c r="M1407" s="21"/>
      <c r="N1407" s="21">
        <v>1830.74</v>
      </c>
      <c r="O1407" s="21">
        <v>2023.88</v>
      </c>
      <c r="P1407" s="21">
        <v>1994.38</v>
      </c>
      <c r="Q1407" s="21">
        <v>6094.62</v>
      </c>
      <c r="R1407" s="20">
        <v>103.5</v>
      </c>
      <c r="S1407" s="20"/>
      <c r="T1407" s="21">
        <v>123.39</v>
      </c>
      <c r="U1407" s="1">
        <v>127.97</v>
      </c>
      <c r="V1407" s="1">
        <v>118.32</v>
      </c>
      <c r="W1407" s="1">
        <v>116.85</v>
      </c>
      <c r="X1407" s="1">
        <v>128.44999999999999</v>
      </c>
      <c r="Y1407" s="1">
        <v>118.94</v>
      </c>
      <c r="Z1407" s="1">
        <v>119</v>
      </c>
      <c r="AA1407" s="1">
        <v>103.74</v>
      </c>
      <c r="AB1407" s="1">
        <v>128</v>
      </c>
      <c r="AC1407" s="1">
        <v>109.44</v>
      </c>
      <c r="AE1407" s="1">
        <v>137.33000000000001</v>
      </c>
      <c r="AF1407" s="1">
        <v>131.07</v>
      </c>
      <c r="AG1407" s="1">
        <v>127.76</v>
      </c>
      <c r="AO1407" s="1">
        <v>0</v>
      </c>
      <c r="AT1407" s="1">
        <v>2854.69</v>
      </c>
      <c r="AX1407" s="1">
        <v>134.31</v>
      </c>
      <c r="AZ1407" s="1">
        <v>3105.1</v>
      </c>
      <c r="BA1407" s="1">
        <v>130.24</v>
      </c>
      <c r="BB1407" s="1">
        <v>130.07</v>
      </c>
      <c r="BC1407" s="1">
        <v>133.58000000000001</v>
      </c>
      <c r="BD1407" s="1">
        <v>127.74</v>
      </c>
      <c r="BE1407" s="1">
        <v>122.49</v>
      </c>
      <c r="BF1407" s="1">
        <v>126.55</v>
      </c>
      <c r="BG1407" s="1">
        <v>138.5</v>
      </c>
      <c r="BH1407" s="1">
        <v>119.51</v>
      </c>
      <c r="BI1407" s="1">
        <v>126.56</v>
      </c>
      <c r="BJ1407" s="1">
        <v>133.63999999999999</v>
      </c>
      <c r="BL1407" s="1">
        <v>115.3</v>
      </c>
      <c r="BN1407" s="1">
        <v>115.23</v>
      </c>
    </row>
    <row r="1408" spans="1:66" x14ac:dyDescent="0.3">
      <c r="A1408" s="2"/>
      <c r="C1408" s="14" t="str">
        <f t="shared" si="22"/>
        <v>20209</v>
      </c>
      <c r="D1408" s="3">
        <v>44083</v>
      </c>
      <c r="E1408" s="21">
        <v>2069.6999999999998</v>
      </c>
      <c r="F1408" s="21">
        <v>2023.37</v>
      </c>
      <c r="G1408" s="21">
        <v>2099.64</v>
      </c>
      <c r="H1408" s="21">
        <v>1886.1</v>
      </c>
      <c r="I1408" s="21">
        <v>1950.99</v>
      </c>
      <c r="J1408" s="21">
        <v>2002.32</v>
      </c>
      <c r="K1408" s="21">
        <v>1977.69</v>
      </c>
      <c r="L1408" s="21">
        <v>1938.81</v>
      </c>
      <c r="M1408" s="21"/>
      <c r="N1408" s="21">
        <v>1845.91</v>
      </c>
      <c r="O1408" s="21">
        <v>2024.06</v>
      </c>
      <c r="P1408" s="21">
        <v>2006.6</v>
      </c>
      <c r="Q1408" s="21">
        <v>6086.07</v>
      </c>
      <c r="R1408" s="20">
        <v>103.5</v>
      </c>
      <c r="S1408" s="20"/>
      <c r="T1408" s="21">
        <v>125</v>
      </c>
      <c r="U1408" s="1">
        <v>127.25</v>
      </c>
      <c r="V1408" s="1">
        <v>118.32</v>
      </c>
      <c r="W1408" s="1">
        <v>117.41</v>
      </c>
      <c r="X1408" s="1">
        <v>128.05000000000001</v>
      </c>
      <c r="Y1408" s="1">
        <v>118.94</v>
      </c>
      <c r="Z1408" s="1">
        <v>118.74</v>
      </c>
      <c r="AA1408" s="1">
        <v>103.74</v>
      </c>
      <c r="AB1408" s="1">
        <v>128</v>
      </c>
      <c r="AC1408" s="1">
        <v>108.91</v>
      </c>
      <c r="AE1408" s="1">
        <v>136.99</v>
      </c>
      <c r="AF1408" s="1">
        <v>131.07</v>
      </c>
      <c r="AG1408" s="1">
        <v>127.74</v>
      </c>
      <c r="AH1408" s="1">
        <v>10</v>
      </c>
      <c r="AP1408" s="1">
        <v>2820</v>
      </c>
      <c r="AQ1408" s="1">
        <v>2903.18</v>
      </c>
      <c r="AW1408" s="1">
        <v>2754.02</v>
      </c>
      <c r="AX1408" s="1">
        <v>131.81</v>
      </c>
      <c r="AZ1408" s="1">
        <v>3105.1</v>
      </c>
      <c r="BA1408" s="1">
        <v>130.26</v>
      </c>
      <c r="BB1408" s="1">
        <v>130.05000000000001</v>
      </c>
      <c r="BC1408" s="1">
        <v>133.62</v>
      </c>
      <c r="BD1408" s="1">
        <v>127.7</v>
      </c>
      <c r="BE1408" s="1">
        <v>122.45</v>
      </c>
      <c r="BF1408" s="1">
        <v>127.37</v>
      </c>
      <c r="BG1408" s="1">
        <v>138.75</v>
      </c>
      <c r="BH1408" s="1">
        <v>119.17</v>
      </c>
      <c r="BI1408" s="1">
        <v>126.46</v>
      </c>
      <c r="BJ1408" s="1">
        <v>133.62</v>
      </c>
      <c r="BL1408" s="1">
        <v>115.3</v>
      </c>
      <c r="BN1408" s="1">
        <v>115.23</v>
      </c>
    </row>
    <row r="1409" spans="1:66" x14ac:dyDescent="0.3">
      <c r="A1409" s="2"/>
      <c r="C1409" s="14" t="str">
        <f t="shared" si="22"/>
        <v>20209</v>
      </c>
      <c r="D1409" s="3">
        <v>44082</v>
      </c>
      <c r="E1409" s="21">
        <v>2069.6999999999998</v>
      </c>
      <c r="F1409" s="21">
        <v>2023.37</v>
      </c>
      <c r="G1409" s="21">
        <v>2105.91</v>
      </c>
      <c r="H1409" s="21">
        <v>1914.93</v>
      </c>
      <c r="I1409" s="21">
        <v>1951.81</v>
      </c>
      <c r="J1409" s="21">
        <v>2047.92</v>
      </c>
      <c r="K1409" s="21">
        <v>1942.92</v>
      </c>
      <c r="L1409" s="21">
        <v>1936.84</v>
      </c>
      <c r="M1409" s="21"/>
      <c r="N1409" s="21">
        <v>1831.39</v>
      </c>
      <c r="O1409" s="21">
        <v>2025.35</v>
      </c>
      <c r="P1409" s="21">
        <v>1990.71</v>
      </c>
      <c r="Q1409" s="21">
        <v>6072.44</v>
      </c>
      <c r="R1409" s="20">
        <v>103.51</v>
      </c>
      <c r="S1409" s="20"/>
      <c r="T1409" s="21">
        <v>125</v>
      </c>
      <c r="U1409" s="1">
        <v>126.6</v>
      </c>
      <c r="V1409" s="1">
        <v>117.32</v>
      </c>
      <c r="W1409" s="1">
        <v>116.58</v>
      </c>
      <c r="X1409" s="1">
        <v>127.25</v>
      </c>
      <c r="Y1409" s="1">
        <v>118.15</v>
      </c>
      <c r="Z1409" s="1">
        <v>118.3</v>
      </c>
      <c r="AA1409" s="1">
        <v>103.74</v>
      </c>
      <c r="AB1409" s="1">
        <v>127.63</v>
      </c>
      <c r="AC1409" s="1">
        <v>107.32</v>
      </c>
      <c r="AE1409" s="1">
        <v>136.85</v>
      </c>
      <c r="AF1409" s="1">
        <v>131.07</v>
      </c>
      <c r="AG1409" s="1">
        <v>120.06</v>
      </c>
      <c r="AH1409" s="1">
        <v>10</v>
      </c>
      <c r="AP1409" s="1">
        <v>2820</v>
      </c>
      <c r="AQ1409" s="1">
        <v>2903.18</v>
      </c>
      <c r="AW1409" s="1">
        <v>2929.81</v>
      </c>
      <c r="AX1409" s="1">
        <v>132.13</v>
      </c>
      <c r="AZ1409" s="1">
        <v>3105.1</v>
      </c>
      <c r="BA1409" s="1">
        <v>130.71</v>
      </c>
      <c r="BB1409" s="1">
        <v>129.66999999999999</v>
      </c>
      <c r="BC1409" s="1">
        <v>133.57</v>
      </c>
      <c r="BD1409" s="1">
        <v>126.88</v>
      </c>
      <c r="BE1409" s="1">
        <v>122.33</v>
      </c>
      <c r="BF1409" s="1">
        <v>123.72</v>
      </c>
      <c r="BG1409" s="1">
        <v>137.85</v>
      </c>
      <c r="BH1409" s="1">
        <v>118.15</v>
      </c>
      <c r="BI1409" s="1">
        <v>122.97</v>
      </c>
      <c r="BJ1409" s="1">
        <v>132.12</v>
      </c>
      <c r="BL1409" s="1">
        <v>114.47</v>
      </c>
      <c r="BN1409" s="1">
        <v>114.4</v>
      </c>
    </row>
    <row r="1410" spans="1:66" x14ac:dyDescent="0.3">
      <c r="A1410" s="2"/>
      <c r="C1410" s="14" t="str">
        <f t="shared" si="22"/>
        <v>20209</v>
      </c>
      <c r="D1410" s="3">
        <v>44078</v>
      </c>
      <c r="E1410" s="21">
        <v>2049.85</v>
      </c>
      <c r="F1410" s="21">
        <v>2023.37</v>
      </c>
      <c r="G1410" s="21">
        <v>2098.48</v>
      </c>
      <c r="H1410" s="21">
        <v>1873.25</v>
      </c>
      <c r="I1410" s="21">
        <v>1950.99</v>
      </c>
      <c r="J1410" s="21">
        <v>1990.74</v>
      </c>
      <c r="K1410" s="21">
        <v>1961.13</v>
      </c>
      <c r="L1410" s="21">
        <v>1932.87</v>
      </c>
      <c r="M1410" s="21"/>
      <c r="N1410" s="21">
        <v>1811.04</v>
      </c>
      <c r="O1410" s="21">
        <v>2056.17</v>
      </c>
      <c r="P1410" s="21">
        <v>1984.72</v>
      </c>
      <c r="Q1410" s="21">
        <v>5992.3</v>
      </c>
      <c r="R1410" s="20">
        <v>102.74</v>
      </c>
      <c r="S1410" s="20"/>
      <c r="T1410" s="21">
        <v>123.84</v>
      </c>
      <c r="V1410" s="1">
        <v>114.4</v>
      </c>
      <c r="W1410" s="1">
        <v>116.02</v>
      </c>
      <c r="X1410" s="1">
        <v>127.49</v>
      </c>
      <c r="Y1410" s="1">
        <v>117.43</v>
      </c>
      <c r="Z1410" s="1">
        <v>117.61</v>
      </c>
      <c r="AA1410" s="1">
        <v>103.27</v>
      </c>
      <c r="AB1410" s="1">
        <v>127.63</v>
      </c>
      <c r="AC1410" s="1">
        <v>112.52</v>
      </c>
      <c r="AE1410" s="1">
        <v>136.31</v>
      </c>
      <c r="AG1410" s="1">
        <v>120.06</v>
      </c>
      <c r="AH1410" s="1">
        <v>10</v>
      </c>
      <c r="AO1410" s="1">
        <v>7</v>
      </c>
      <c r="AP1410" s="1">
        <v>2820</v>
      </c>
      <c r="AQ1410" s="1">
        <v>2903.18</v>
      </c>
      <c r="AT1410" s="1">
        <v>2678.37</v>
      </c>
      <c r="AW1410" s="1">
        <v>2929.81</v>
      </c>
      <c r="AX1410" s="1">
        <v>125.61</v>
      </c>
      <c r="AZ1410" s="1">
        <v>3138.49</v>
      </c>
      <c r="BA1410" s="1">
        <v>130.55000000000001</v>
      </c>
      <c r="BB1410" s="1">
        <v>127.84</v>
      </c>
      <c r="BC1410" s="1">
        <v>133.47999999999999</v>
      </c>
      <c r="BD1410" s="1">
        <v>128.33000000000001</v>
      </c>
      <c r="BE1410" s="1">
        <v>123.6</v>
      </c>
      <c r="BF1410" s="1">
        <v>128.51</v>
      </c>
      <c r="BG1410" s="1">
        <v>137.41</v>
      </c>
      <c r="BH1410" s="1">
        <v>120.06</v>
      </c>
      <c r="BI1410" s="1">
        <v>122.57</v>
      </c>
      <c r="BJ1410" s="1">
        <v>132.07</v>
      </c>
      <c r="BL1410" s="1">
        <v>114.3</v>
      </c>
      <c r="BN1410" s="1">
        <v>114.23</v>
      </c>
    </row>
    <row r="1411" spans="1:66" x14ac:dyDescent="0.3">
      <c r="A1411" s="2"/>
      <c r="C1411" s="14" t="str">
        <f t="shared" si="22"/>
        <v>20209</v>
      </c>
      <c r="D1411" s="3">
        <v>44077</v>
      </c>
      <c r="E1411" s="21">
        <v>2049.85</v>
      </c>
      <c r="F1411" s="21">
        <v>2023.37</v>
      </c>
      <c r="G1411" s="21">
        <v>2103.41</v>
      </c>
      <c r="H1411" s="21">
        <v>1874.81</v>
      </c>
      <c r="I1411" s="21">
        <v>1950.99</v>
      </c>
      <c r="J1411" s="21">
        <v>2012.65</v>
      </c>
      <c r="K1411" s="21">
        <v>1959.47</v>
      </c>
      <c r="L1411" s="21">
        <v>1938.82</v>
      </c>
      <c r="M1411" s="21"/>
      <c r="N1411" s="21">
        <v>1798.42</v>
      </c>
      <c r="O1411" s="21">
        <v>2040</v>
      </c>
      <c r="P1411" s="21">
        <v>1972.01</v>
      </c>
      <c r="Q1411" s="21">
        <v>5704.15</v>
      </c>
      <c r="R1411" s="20">
        <v>103.12</v>
      </c>
      <c r="S1411" s="20"/>
      <c r="T1411" s="21">
        <v>123.84</v>
      </c>
      <c r="V1411" s="1">
        <v>113.4</v>
      </c>
      <c r="W1411" s="1">
        <v>116.02</v>
      </c>
      <c r="X1411" s="1">
        <v>127.49</v>
      </c>
      <c r="Y1411" s="1">
        <v>116.61</v>
      </c>
      <c r="Z1411" s="1">
        <v>117</v>
      </c>
      <c r="AA1411" s="1">
        <v>103.17</v>
      </c>
      <c r="AB1411" s="1">
        <v>127.63</v>
      </c>
      <c r="AC1411" s="1">
        <v>113.14</v>
      </c>
      <c r="AE1411" s="1">
        <v>136.35</v>
      </c>
      <c r="AF1411" s="1">
        <v>129.29</v>
      </c>
      <c r="AG1411" s="1">
        <v>121.02</v>
      </c>
      <c r="AH1411" s="1">
        <v>10</v>
      </c>
      <c r="AO1411" s="1">
        <v>7</v>
      </c>
      <c r="AP1411" s="1">
        <v>2820</v>
      </c>
      <c r="AQ1411" s="1">
        <v>2903.18</v>
      </c>
      <c r="AT1411" s="1">
        <v>2678.37</v>
      </c>
      <c r="AW1411" s="1">
        <v>2929.81</v>
      </c>
      <c r="AX1411" s="1">
        <v>130.22</v>
      </c>
      <c r="AZ1411" s="1">
        <v>3105.1</v>
      </c>
      <c r="BA1411" s="1">
        <v>129.84</v>
      </c>
      <c r="BB1411" s="1">
        <v>128.04</v>
      </c>
      <c r="BC1411" s="1">
        <v>132.74</v>
      </c>
      <c r="BD1411" s="1">
        <v>126.8</v>
      </c>
      <c r="BE1411" s="1">
        <v>123.56</v>
      </c>
      <c r="BF1411" s="1">
        <v>128.5</v>
      </c>
      <c r="BG1411" s="1">
        <v>137.47999999999999</v>
      </c>
      <c r="BH1411" s="1">
        <v>119.8</v>
      </c>
      <c r="BI1411" s="1">
        <v>122.57</v>
      </c>
      <c r="BJ1411" s="1">
        <v>131.31</v>
      </c>
      <c r="BL1411" s="1">
        <v>112.97</v>
      </c>
      <c r="BN1411" s="1">
        <v>112.9</v>
      </c>
    </row>
    <row r="1412" spans="1:66" x14ac:dyDescent="0.3">
      <c r="A1412" s="2"/>
      <c r="C1412" s="14" t="str">
        <f t="shared" si="22"/>
        <v>20209</v>
      </c>
      <c r="D1412" s="3">
        <v>44076</v>
      </c>
      <c r="E1412" s="21">
        <v>2034.01</v>
      </c>
      <c r="F1412" s="21">
        <v>2033.65</v>
      </c>
      <c r="G1412" s="21">
        <v>2111.64</v>
      </c>
      <c r="H1412" s="21">
        <v>1881.04</v>
      </c>
      <c r="I1412" s="21">
        <v>1950.99</v>
      </c>
      <c r="J1412" s="21">
        <v>1992.42</v>
      </c>
      <c r="K1412" s="21">
        <v>1959.47</v>
      </c>
      <c r="L1412" s="21">
        <v>1938.82</v>
      </c>
      <c r="M1412" s="21"/>
      <c r="N1412" s="21">
        <v>1792.3</v>
      </c>
      <c r="O1412" s="21">
        <v>2032.86</v>
      </c>
      <c r="P1412" s="21">
        <v>1972.01</v>
      </c>
      <c r="Q1412" s="21">
        <v>5740.47</v>
      </c>
      <c r="R1412" s="20">
        <v>103.12</v>
      </c>
      <c r="S1412" s="20">
        <v>114.98</v>
      </c>
      <c r="T1412" s="21">
        <v>123.81</v>
      </c>
      <c r="V1412" s="1">
        <v>112.53</v>
      </c>
      <c r="W1412" s="1">
        <v>116.64</v>
      </c>
      <c r="X1412" s="1">
        <v>127.37</v>
      </c>
      <c r="Y1412" s="1">
        <v>115.9</v>
      </c>
      <c r="Z1412" s="1">
        <v>116</v>
      </c>
      <c r="AA1412" s="1">
        <v>103.64</v>
      </c>
      <c r="AB1412" s="1">
        <v>127.63</v>
      </c>
      <c r="AC1412" s="1">
        <v>115.47</v>
      </c>
      <c r="AE1412" s="1">
        <v>136.35</v>
      </c>
      <c r="AF1412" s="1">
        <v>129.27000000000001</v>
      </c>
      <c r="AG1412" s="1">
        <v>121.02</v>
      </c>
      <c r="AO1412" s="1">
        <v>7</v>
      </c>
      <c r="AT1412" s="1">
        <v>2678.37</v>
      </c>
      <c r="AX1412" s="1">
        <v>130.87</v>
      </c>
      <c r="AZ1412" s="1">
        <v>3105.1</v>
      </c>
      <c r="BA1412" s="1">
        <v>129.26</v>
      </c>
      <c r="BB1412" s="1">
        <v>129.61000000000001</v>
      </c>
      <c r="BC1412" s="1">
        <v>130.24</v>
      </c>
      <c r="BD1412" s="1">
        <v>128.06</v>
      </c>
      <c r="BE1412" s="1">
        <v>123.52</v>
      </c>
      <c r="BF1412" s="1">
        <v>125.91</v>
      </c>
      <c r="BG1412" s="1">
        <v>137.47999999999999</v>
      </c>
      <c r="BH1412" s="1">
        <v>121.86</v>
      </c>
      <c r="BI1412" s="1">
        <v>122.63</v>
      </c>
      <c r="BJ1412" s="1">
        <v>129.82</v>
      </c>
      <c r="BL1412" s="1">
        <v>112.3</v>
      </c>
      <c r="BN1412" s="1">
        <v>112.23</v>
      </c>
    </row>
    <row r="1413" spans="1:66" x14ac:dyDescent="0.3">
      <c r="A1413" s="2"/>
      <c r="C1413" s="14" t="str">
        <f t="shared" si="22"/>
        <v>20209</v>
      </c>
      <c r="D1413" s="3">
        <v>44075</v>
      </c>
      <c r="E1413" s="21">
        <v>2044.86</v>
      </c>
      <c r="F1413" s="21">
        <v>2033.65</v>
      </c>
      <c r="G1413" s="21">
        <v>2109.5100000000002</v>
      </c>
      <c r="H1413" s="21">
        <v>1924.56</v>
      </c>
      <c r="I1413" s="21">
        <v>1920.96</v>
      </c>
      <c r="J1413" s="21">
        <v>1992.4</v>
      </c>
      <c r="K1413" s="21">
        <v>1959.47</v>
      </c>
      <c r="L1413" s="21">
        <v>1893.29</v>
      </c>
      <c r="M1413" s="21"/>
      <c r="N1413" s="21">
        <v>1824.68</v>
      </c>
      <c r="O1413" s="21">
        <v>2041.5</v>
      </c>
      <c r="P1413" s="21">
        <v>1976.74</v>
      </c>
      <c r="Q1413" s="21">
        <v>5746.27</v>
      </c>
      <c r="R1413" s="20">
        <v>103.28</v>
      </c>
      <c r="S1413" s="20">
        <v>114.79</v>
      </c>
      <c r="T1413" s="21">
        <v>123.78</v>
      </c>
      <c r="V1413" s="1">
        <v>112.73</v>
      </c>
      <c r="W1413" s="1">
        <v>118.11</v>
      </c>
      <c r="X1413" s="1">
        <v>127.53</v>
      </c>
      <c r="Y1413" s="1">
        <v>116.32</v>
      </c>
      <c r="Z1413" s="1">
        <v>116.49</v>
      </c>
      <c r="AA1413" s="1">
        <v>103.99</v>
      </c>
      <c r="AB1413" s="1">
        <v>123.67</v>
      </c>
      <c r="AD1413" s="1">
        <v>103.55</v>
      </c>
      <c r="AE1413" s="1">
        <v>133.35</v>
      </c>
      <c r="AF1413" s="1">
        <v>129.18</v>
      </c>
      <c r="AG1413" s="1">
        <v>125.89</v>
      </c>
      <c r="AO1413" s="1">
        <v>7</v>
      </c>
      <c r="AT1413" s="1">
        <v>2678.37</v>
      </c>
      <c r="AX1413" s="1">
        <v>130.87</v>
      </c>
      <c r="AZ1413" s="1">
        <v>3105.1</v>
      </c>
      <c r="BA1413" s="1">
        <v>132.38</v>
      </c>
      <c r="BB1413" s="1">
        <v>130.69999999999999</v>
      </c>
      <c r="BC1413" s="1">
        <v>131.25</v>
      </c>
      <c r="BD1413" s="1">
        <v>126.88</v>
      </c>
      <c r="BE1413" s="1">
        <v>123.48</v>
      </c>
      <c r="BF1413" s="1">
        <v>126.97</v>
      </c>
      <c r="BG1413" s="1">
        <v>134.51</v>
      </c>
      <c r="BH1413" s="1">
        <v>122.34</v>
      </c>
      <c r="BI1413" s="1">
        <v>122.57</v>
      </c>
      <c r="BJ1413" s="1">
        <v>129.81</v>
      </c>
      <c r="BL1413" s="1">
        <v>112.3</v>
      </c>
      <c r="BN1413" s="1">
        <v>112.23</v>
      </c>
    </row>
    <row r="1414" spans="1:66" x14ac:dyDescent="0.3">
      <c r="A1414" s="2"/>
      <c r="C1414" s="14" t="str">
        <f t="shared" ref="C1414:C1477" si="23">YEAR(D1414)&amp;MONTH(D1414)</f>
        <v>20208</v>
      </c>
      <c r="D1414" s="3">
        <v>44074</v>
      </c>
      <c r="E1414" s="21">
        <v>2045.45</v>
      </c>
      <c r="F1414" s="21">
        <v>2030.49</v>
      </c>
      <c r="G1414" s="21">
        <v>2138.27</v>
      </c>
      <c r="H1414" s="21">
        <v>1884.72</v>
      </c>
      <c r="I1414" s="21">
        <v>1920.96</v>
      </c>
      <c r="J1414" s="21">
        <v>1977.84</v>
      </c>
      <c r="K1414" s="21">
        <v>1959.47</v>
      </c>
      <c r="L1414" s="21">
        <v>1913.13</v>
      </c>
      <c r="M1414" s="21"/>
      <c r="N1414" s="21">
        <v>1819.58</v>
      </c>
      <c r="O1414" s="21">
        <v>2022.5</v>
      </c>
      <c r="P1414" s="21">
        <v>1976.74</v>
      </c>
      <c r="Q1414" s="21">
        <v>5678.66</v>
      </c>
      <c r="R1414" s="20">
        <v>103.12</v>
      </c>
      <c r="S1414" s="20">
        <v>115.52</v>
      </c>
      <c r="T1414" s="21">
        <v>120.21</v>
      </c>
      <c r="V1414" s="1">
        <v>112.93</v>
      </c>
      <c r="W1414" s="1">
        <v>116.61</v>
      </c>
      <c r="X1414" s="1">
        <v>126.73</v>
      </c>
      <c r="Y1414" s="1">
        <v>115.93</v>
      </c>
      <c r="Z1414" s="1">
        <v>115.99</v>
      </c>
      <c r="AA1414" s="1">
        <v>104.64</v>
      </c>
      <c r="AB1414" s="1">
        <v>123.23</v>
      </c>
      <c r="AD1414" s="1">
        <v>103.24</v>
      </c>
      <c r="AE1414" s="1">
        <v>133.57</v>
      </c>
      <c r="AF1414" s="1">
        <v>128.71</v>
      </c>
      <c r="AG1414" s="1">
        <v>125.84</v>
      </c>
      <c r="AX1414" s="1">
        <v>137.52000000000001</v>
      </c>
      <c r="AZ1414" s="1">
        <v>3038.09</v>
      </c>
      <c r="BA1414" s="1">
        <v>131.47999999999999</v>
      </c>
      <c r="BB1414" s="1">
        <v>130.28</v>
      </c>
      <c r="BC1414" s="1">
        <v>131.74</v>
      </c>
      <c r="BD1414" s="1">
        <v>127.14</v>
      </c>
      <c r="BE1414" s="1">
        <v>125.2</v>
      </c>
      <c r="BF1414" s="1">
        <v>126.45</v>
      </c>
      <c r="BG1414" s="1">
        <v>133.56</v>
      </c>
      <c r="BH1414" s="1">
        <v>119.72</v>
      </c>
      <c r="BI1414" s="1">
        <v>122.38</v>
      </c>
      <c r="BJ1414" s="1">
        <v>129.88999999999999</v>
      </c>
      <c r="BL1414" s="1">
        <v>112.3</v>
      </c>
      <c r="BN1414" s="1">
        <v>112.23</v>
      </c>
    </row>
    <row r="1415" spans="1:66" x14ac:dyDescent="0.3">
      <c r="A1415" s="2"/>
      <c r="C1415" s="14" t="str">
        <f t="shared" si="23"/>
        <v>20208</v>
      </c>
      <c r="D1415" s="3">
        <v>44071</v>
      </c>
      <c r="E1415" s="21">
        <v>2039.9</v>
      </c>
      <c r="F1415" s="21">
        <v>2028.71</v>
      </c>
      <c r="G1415" s="21">
        <v>2129.33</v>
      </c>
      <c r="H1415" s="21">
        <v>1883.62</v>
      </c>
      <c r="I1415" s="21">
        <v>1950.99</v>
      </c>
      <c r="J1415" s="21">
        <v>1987.06</v>
      </c>
      <c r="K1415" s="21">
        <v>1977.04</v>
      </c>
      <c r="L1415" s="21">
        <v>1919.75</v>
      </c>
      <c r="M1415" s="21"/>
      <c r="N1415" s="21">
        <v>1796.84</v>
      </c>
      <c r="O1415" s="21">
        <v>2022.5</v>
      </c>
      <c r="P1415" s="21">
        <v>1976.74</v>
      </c>
      <c r="Q1415" s="21">
        <v>5628.91</v>
      </c>
      <c r="R1415" s="20">
        <v>103.12</v>
      </c>
      <c r="S1415" s="20">
        <v>115.23</v>
      </c>
      <c r="T1415" s="21">
        <v>119.09</v>
      </c>
      <c r="V1415" s="1">
        <v>110.54</v>
      </c>
      <c r="W1415" s="1">
        <v>116.29</v>
      </c>
      <c r="X1415" s="1">
        <v>125.63</v>
      </c>
      <c r="Y1415" s="1">
        <v>116.49</v>
      </c>
      <c r="Z1415" s="1">
        <v>116.11</v>
      </c>
      <c r="AA1415" s="1">
        <v>104.65</v>
      </c>
      <c r="AB1415" s="1">
        <v>125.26</v>
      </c>
      <c r="AD1415" s="1">
        <v>102.62</v>
      </c>
      <c r="AE1415" s="1">
        <v>133.12</v>
      </c>
      <c r="AF1415" s="1">
        <v>128.71</v>
      </c>
      <c r="AG1415" s="1">
        <v>126.07</v>
      </c>
      <c r="AX1415" s="1">
        <v>128.37</v>
      </c>
      <c r="AZ1415" s="1">
        <v>3038.09</v>
      </c>
      <c r="BA1415" s="1">
        <v>131.22</v>
      </c>
      <c r="BB1415" s="1">
        <v>130.24</v>
      </c>
      <c r="BC1415" s="1">
        <v>131.88999999999999</v>
      </c>
      <c r="BD1415" s="1">
        <v>126.93</v>
      </c>
      <c r="BE1415" s="1">
        <v>123.69</v>
      </c>
      <c r="BF1415" s="1">
        <v>126.63</v>
      </c>
      <c r="BG1415" s="1">
        <v>134.79</v>
      </c>
      <c r="BH1415" s="1">
        <v>119.79</v>
      </c>
      <c r="BI1415" s="1">
        <v>120.97</v>
      </c>
      <c r="BJ1415" s="1">
        <v>129.5</v>
      </c>
      <c r="BL1415" s="1">
        <v>112.3</v>
      </c>
      <c r="BN1415" s="1">
        <v>112.23</v>
      </c>
    </row>
    <row r="1416" spans="1:66" x14ac:dyDescent="0.3">
      <c r="A1416" s="2"/>
      <c r="C1416" s="14" t="str">
        <f t="shared" si="23"/>
        <v>20208</v>
      </c>
      <c r="D1416" s="3">
        <v>44070</v>
      </c>
      <c r="E1416" s="21">
        <v>2030.03</v>
      </c>
      <c r="F1416" s="21">
        <v>2012.26</v>
      </c>
      <c r="G1416" s="21">
        <v>2069.9499999999998</v>
      </c>
      <c r="H1416" s="21">
        <v>1855.28</v>
      </c>
      <c r="I1416" s="21">
        <v>2016.79</v>
      </c>
      <c r="J1416" s="21">
        <v>1952.27</v>
      </c>
      <c r="K1416" s="21">
        <v>1956.69</v>
      </c>
      <c r="L1416" s="21">
        <v>1919.75</v>
      </c>
      <c r="M1416" s="21"/>
      <c r="N1416" s="21">
        <v>1818.58</v>
      </c>
      <c r="O1416" s="21">
        <v>2016.67</v>
      </c>
      <c r="P1416" s="21">
        <v>1951.11</v>
      </c>
      <c r="Q1416" s="21">
        <v>5578.9</v>
      </c>
      <c r="R1416" s="20">
        <v>103.12</v>
      </c>
      <c r="S1416" s="20">
        <v>115.1</v>
      </c>
      <c r="T1416" s="21">
        <v>118.59</v>
      </c>
      <c r="V1416" s="1">
        <v>109.14</v>
      </c>
      <c r="W1416" s="1">
        <v>113.91</v>
      </c>
      <c r="X1416" s="1">
        <v>123.2</v>
      </c>
      <c r="Y1416" s="1">
        <v>115.35</v>
      </c>
      <c r="Z1416" s="1">
        <v>114.36</v>
      </c>
      <c r="AA1416" s="1">
        <v>104.84</v>
      </c>
      <c r="AB1416" s="1">
        <v>122.91</v>
      </c>
      <c r="AD1416" s="1">
        <v>103.14</v>
      </c>
      <c r="AE1416" s="1">
        <v>130.94</v>
      </c>
      <c r="AF1416" s="1">
        <v>125.55</v>
      </c>
      <c r="AX1416" s="1">
        <v>127.67</v>
      </c>
      <c r="AZ1416" s="1">
        <v>3029.75</v>
      </c>
      <c r="BA1416" s="1">
        <v>130.30000000000001</v>
      </c>
      <c r="BB1416" s="1">
        <v>128.19999999999999</v>
      </c>
      <c r="BC1416" s="1">
        <v>132.78</v>
      </c>
      <c r="BD1416" s="1">
        <v>122.57</v>
      </c>
      <c r="BE1416" s="1">
        <v>125.09</v>
      </c>
      <c r="BF1416" s="1">
        <v>130.09</v>
      </c>
      <c r="BG1416" s="1">
        <v>133.11000000000001</v>
      </c>
      <c r="BH1416" s="1">
        <v>119.79</v>
      </c>
      <c r="BI1416" s="1">
        <v>119.38</v>
      </c>
      <c r="BJ1416" s="1">
        <v>128.01</v>
      </c>
      <c r="BL1416" s="1">
        <v>112.3</v>
      </c>
      <c r="BN1416" s="1">
        <v>112.23</v>
      </c>
    </row>
    <row r="1417" spans="1:66" x14ac:dyDescent="0.3">
      <c r="A1417" s="2"/>
      <c r="C1417" s="14" t="str">
        <f t="shared" si="23"/>
        <v>20208</v>
      </c>
      <c r="D1417" s="3">
        <v>44069</v>
      </c>
      <c r="E1417" s="21">
        <v>2022.59</v>
      </c>
      <c r="F1417" s="21">
        <v>2012.26</v>
      </c>
      <c r="G1417" s="21">
        <v>2066.5500000000002</v>
      </c>
      <c r="H1417" s="21">
        <v>1829.69</v>
      </c>
      <c r="I1417" s="21">
        <v>1906.16</v>
      </c>
      <c r="J1417" s="21">
        <v>1967.56</v>
      </c>
      <c r="K1417" s="21">
        <v>1948.39</v>
      </c>
      <c r="L1417" s="21">
        <v>1893.29</v>
      </c>
      <c r="M1417" s="21"/>
      <c r="N1417" s="21">
        <v>1818.74</v>
      </c>
      <c r="O1417" s="21">
        <v>2003.44</v>
      </c>
      <c r="P1417" s="21">
        <v>1938.66</v>
      </c>
      <c r="Q1417" s="21">
        <v>5530.93</v>
      </c>
      <c r="R1417" s="20">
        <v>103.12</v>
      </c>
      <c r="S1417" s="20">
        <v>113.09</v>
      </c>
      <c r="T1417" s="21">
        <v>118.29</v>
      </c>
      <c r="V1417" s="1">
        <v>107.35</v>
      </c>
      <c r="W1417" s="1">
        <v>113.63</v>
      </c>
      <c r="X1417" s="1">
        <v>122.26</v>
      </c>
      <c r="Y1417" s="1">
        <v>114.22</v>
      </c>
      <c r="Z1417" s="1">
        <v>114</v>
      </c>
      <c r="AA1417" s="1">
        <v>104.14</v>
      </c>
      <c r="AB1417" s="1">
        <v>122.24</v>
      </c>
      <c r="AD1417" s="1">
        <v>103.14</v>
      </c>
      <c r="AE1417" s="1">
        <v>129.41</v>
      </c>
      <c r="AF1417" s="1">
        <v>124.52</v>
      </c>
      <c r="AX1417" s="1">
        <v>127.03</v>
      </c>
      <c r="AZ1417" s="1">
        <v>2904.55</v>
      </c>
      <c r="BA1417" s="1">
        <v>126.82</v>
      </c>
      <c r="BB1417" s="1">
        <v>127.74</v>
      </c>
      <c r="BC1417" s="1">
        <v>129.26</v>
      </c>
      <c r="BD1417" s="1">
        <v>121.59</v>
      </c>
      <c r="BE1417" s="1">
        <v>124.7</v>
      </c>
      <c r="BF1417" s="1">
        <v>129.4</v>
      </c>
      <c r="BG1417" s="1">
        <v>131.72</v>
      </c>
      <c r="BH1417" s="1">
        <v>119.79</v>
      </c>
      <c r="BI1417" s="1">
        <v>119.18</v>
      </c>
      <c r="BJ1417" s="1">
        <v>126.77</v>
      </c>
      <c r="BL1417" s="1">
        <v>110.3</v>
      </c>
      <c r="BN1417" s="1">
        <v>110.23</v>
      </c>
    </row>
    <row r="1418" spans="1:66" x14ac:dyDescent="0.3">
      <c r="A1418" s="2"/>
      <c r="C1418" s="14" t="str">
        <f t="shared" si="23"/>
        <v>20208</v>
      </c>
      <c r="D1418" s="3">
        <v>44068</v>
      </c>
      <c r="E1418" s="21">
        <v>2022.59</v>
      </c>
      <c r="F1418" s="21">
        <v>2016.64</v>
      </c>
      <c r="G1418" s="21">
        <v>2076.85</v>
      </c>
      <c r="H1418" s="21">
        <v>1851.95</v>
      </c>
      <c r="I1418" s="21">
        <v>1903.69</v>
      </c>
      <c r="J1418" s="21">
        <v>1920.54</v>
      </c>
      <c r="K1418" s="21">
        <v>1970.47</v>
      </c>
      <c r="L1418" s="21">
        <v>1886.71</v>
      </c>
      <c r="M1418" s="21"/>
      <c r="N1418" s="21">
        <v>1790.36</v>
      </c>
      <c r="O1418" s="21">
        <v>1966</v>
      </c>
      <c r="P1418" s="21">
        <v>1930.68</v>
      </c>
      <c r="Q1418" s="21">
        <v>5610.1</v>
      </c>
      <c r="R1418" s="20">
        <v>103.12</v>
      </c>
      <c r="S1418" s="20">
        <v>112.67</v>
      </c>
      <c r="T1418" s="21">
        <v>117.58</v>
      </c>
      <c r="V1418" s="1">
        <v>105.75</v>
      </c>
      <c r="W1418" s="1">
        <v>113.2</v>
      </c>
      <c r="X1418" s="1">
        <v>121.24</v>
      </c>
      <c r="Y1418" s="1">
        <v>114.25</v>
      </c>
      <c r="Z1418" s="1">
        <v>114</v>
      </c>
      <c r="AA1418" s="1">
        <v>103.86</v>
      </c>
      <c r="AB1418" s="1">
        <v>117.71</v>
      </c>
      <c r="AE1418" s="1">
        <v>127.83</v>
      </c>
      <c r="AF1418" s="1">
        <v>125.15</v>
      </c>
      <c r="AG1418" s="1">
        <v>122.73</v>
      </c>
      <c r="AX1418" s="1">
        <v>125.72</v>
      </c>
      <c r="AZ1418" s="1">
        <v>2904.55</v>
      </c>
      <c r="BA1418" s="1">
        <v>125.39</v>
      </c>
      <c r="BB1418" s="1">
        <v>126.4</v>
      </c>
      <c r="BC1418" s="1">
        <v>129.68</v>
      </c>
      <c r="BD1418" s="1">
        <v>122.45</v>
      </c>
      <c r="BE1418" s="1">
        <v>123</v>
      </c>
      <c r="BF1418" s="1">
        <v>122.91</v>
      </c>
      <c r="BG1418" s="1">
        <v>128.55000000000001</v>
      </c>
      <c r="BH1418" s="1">
        <v>115.46</v>
      </c>
      <c r="BI1418" s="1">
        <v>118.58</v>
      </c>
      <c r="BJ1418" s="1">
        <v>126.77</v>
      </c>
      <c r="BL1418" s="1">
        <v>110.13</v>
      </c>
      <c r="BN1418" s="1">
        <v>110.07</v>
      </c>
    </row>
    <row r="1419" spans="1:66" x14ac:dyDescent="0.3">
      <c r="A1419" s="2"/>
      <c r="C1419" s="14" t="str">
        <f t="shared" si="23"/>
        <v>20208</v>
      </c>
      <c r="D1419" s="3">
        <v>44067</v>
      </c>
      <c r="E1419" s="21">
        <v>2060.38</v>
      </c>
      <c r="F1419" s="21">
        <v>2002.39</v>
      </c>
      <c r="G1419" s="21">
        <v>2061.61</v>
      </c>
      <c r="H1419" s="21">
        <v>1868.71</v>
      </c>
      <c r="I1419" s="21">
        <v>1897.52</v>
      </c>
      <c r="J1419" s="21">
        <v>1927.95</v>
      </c>
      <c r="K1419" s="21">
        <v>1930.23</v>
      </c>
      <c r="L1419" s="21">
        <v>1938.87</v>
      </c>
      <c r="M1419" s="21"/>
      <c r="N1419" s="21">
        <v>1805.84</v>
      </c>
      <c r="O1419" s="21">
        <v>1966</v>
      </c>
      <c r="P1419" s="21">
        <v>1911.42</v>
      </c>
      <c r="Q1419" s="21">
        <v>5507.78</v>
      </c>
      <c r="R1419" s="20">
        <v>102.61</v>
      </c>
      <c r="S1419" s="20">
        <v>111.4</v>
      </c>
      <c r="T1419" s="21">
        <v>116.81</v>
      </c>
      <c r="V1419" s="1">
        <v>104.31</v>
      </c>
      <c r="W1419" s="1">
        <v>112.21</v>
      </c>
      <c r="X1419" s="1">
        <v>120.74</v>
      </c>
      <c r="Y1419" s="1">
        <v>113.58</v>
      </c>
      <c r="Z1419" s="1">
        <v>113.43</v>
      </c>
      <c r="AA1419" s="1">
        <v>103.07</v>
      </c>
      <c r="AB1419" s="1">
        <v>117.13</v>
      </c>
      <c r="AE1419" s="1">
        <v>127.76</v>
      </c>
      <c r="AF1419" s="1">
        <v>123.57</v>
      </c>
      <c r="AG1419" s="1">
        <v>123.37</v>
      </c>
      <c r="AZ1419" s="1">
        <v>2904.55</v>
      </c>
      <c r="BA1419" s="1">
        <v>124.41</v>
      </c>
      <c r="BB1419" s="1">
        <v>126.8</v>
      </c>
      <c r="BC1419" s="1">
        <v>127.54</v>
      </c>
      <c r="BD1419" s="1">
        <v>121.89</v>
      </c>
      <c r="BE1419" s="1">
        <v>118.09</v>
      </c>
      <c r="BF1419" s="1">
        <v>121.91</v>
      </c>
      <c r="BG1419" s="1">
        <v>128.30000000000001</v>
      </c>
      <c r="BH1419" s="1">
        <v>115.39</v>
      </c>
      <c r="BI1419" s="1">
        <v>117.78</v>
      </c>
      <c r="BJ1419" s="1">
        <v>126.54</v>
      </c>
      <c r="BL1419" s="1">
        <v>109.8</v>
      </c>
      <c r="BN1419" s="1">
        <v>109.73</v>
      </c>
    </row>
    <row r="1420" spans="1:66" x14ac:dyDescent="0.3">
      <c r="A1420" s="2"/>
      <c r="C1420" s="14" t="str">
        <f t="shared" si="23"/>
        <v>20208</v>
      </c>
      <c r="D1420" s="3">
        <v>44064</v>
      </c>
      <c r="E1420" s="21">
        <v>2025.01</v>
      </c>
      <c r="F1420" s="21">
        <v>1965.28</v>
      </c>
      <c r="G1420" s="21">
        <v>2040.15</v>
      </c>
      <c r="H1420" s="21">
        <v>1874.62</v>
      </c>
      <c r="I1420" s="21">
        <v>1887.65</v>
      </c>
      <c r="J1420" s="21">
        <v>1909.07</v>
      </c>
      <c r="K1420" s="21">
        <v>1928.58</v>
      </c>
      <c r="L1420" s="21">
        <v>1934.92</v>
      </c>
      <c r="M1420" s="21"/>
      <c r="N1420" s="21">
        <v>1790.35</v>
      </c>
      <c r="O1420" s="21">
        <v>1864.41</v>
      </c>
      <c r="P1420" s="21">
        <v>1888.99</v>
      </c>
      <c r="Q1420" s="21">
        <v>5507.78</v>
      </c>
      <c r="R1420" s="20">
        <v>101.93</v>
      </c>
      <c r="S1420" s="20">
        <v>112.65</v>
      </c>
      <c r="T1420" s="21">
        <v>115.83</v>
      </c>
      <c r="V1420" s="1">
        <v>104.31</v>
      </c>
      <c r="W1420" s="1">
        <v>111.55</v>
      </c>
      <c r="X1420" s="1">
        <v>119.74</v>
      </c>
      <c r="Y1420" s="1">
        <v>112.67</v>
      </c>
      <c r="Z1420" s="1">
        <v>112.86</v>
      </c>
      <c r="AA1420" s="1">
        <v>102.9</v>
      </c>
      <c r="AB1420" s="1">
        <v>116.8</v>
      </c>
      <c r="AE1420" s="1">
        <v>127.29</v>
      </c>
      <c r="AF1420" s="1">
        <v>123.18</v>
      </c>
      <c r="AG1420" s="1">
        <v>120.73</v>
      </c>
      <c r="AZ1420" s="1">
        <v>2904.55</v>
      </c>
      <c r="BA1420" s="1">
        <v>122.97</v>
      </c>
      <c r="BB1420" s="1">
        <v>126.4</v>
      </c>
      <c r="BC1420" s="1">
        <v>129.26</v>
      </c>
      <c r="BD1420" s="1">
        <v>124.47</v>
      </c>
      <c r="BE1420" s="1">
        <v>117.98</v>
      </c>
      <c r="BF1420" s="1">
        <v>122.28</v>
      </c>
      <c r="BG1420" s="1">
        <v>128.11000000000001</v>
      </c>
      <c r="BH1420" s="1">
        <v>116.07</v>
      </c>
      <c r="BI1420" s="1">
        <v>117.78</v>
      </c>
      <c r="BJ1420" s="1">
        <v>126.45</v>
      </c>
      <c r="BL1420" s="1">
        <v>109.3</v>
      </c>
      <c r="BN1420" s="1">
        <v>109.23</v>
      </c>
    </row>
    <row r="1421" spans="1:66" x14ac:dyDescent="0.3">
      <c r="A1421" s="2"/>
      <c r="C1421" s="14" t="str">
        <f t="shared" si="23"/>
        <v>20208</v>
      </c>
      <c r="D1421" s="3">
        <v>44063</v>
      </c>
      <c r="E1421" s="21">
        <v>2011.85</v>
      </c>
      <c r="F1421" s="21">
        <v>1974.02</v>
      </c>
      <c r="G1421" s="21">
        <v>2013.5</v>
      </c>
      <c r="H1421" s="21">
        <v>1858.37</v>
      </c>
      <c r="I1421" s="21">
        <v>1885.19</v>
      </c>
      <c r="J1421" s="21">
        <v>1899.43</v>
      </c>
      <c r="K1421" s="21">
        <v>1868.16</v>
      </c>
      <c r="L1421" s="21">
        <v>1921.04</v>
      </c>
      <c r="M1421" s="21"/>
      <c r="N1421" s="21">
        <v>1729.46</v>
      </c>
      <c r="O1421" s="21">
        <v>1898.41</v>
      </c>
      <c r="P1421" s="21">
        <v>1876.66</v>
      </c>
      <c r="Q1421" s="21">
        <v>5481.16</v>
      </c>
      <c r="R1421" s="20">
        <v>101.93</v>
      </c>
      <c r="S1421" s="20">
        <v>111.38</v>
      </c>
      <c r="T1421" s="21">
        <v>114.84</v>
      </c>
      <c r="V1421" s="1">
        <v>104.31</v>
      </c>
      <c r="W1421" s="1">
        <v>111.2</v>
      </c>
      <c r="X1421" s="1">
        <v>118.56</v>
      </c>
      <c r="Y1421" s="1">
        <v>111.56</v>
      </c>
      <c r="Z1421" s="1">
        <v>112.13</v>
      </c>
      <c r="AA1421" s="1">
        <v>102.06</v>
      </c>
      <c r="AB1421" s="1">
        <v>119.33</v>
      </c>
      <c r="AE1421" s="1">
        <v>127.49</v>
      </c>
      <c r="AF1421" s="1">
        <v>123.87</v>
      </c>
      <c r="AG1421" s="1">
        <v>115.98</v>
      </c>
      <c r="AZ1421" s="1">
        <v>2804.4</v>
      </c>
      <c r="BA1421" s="1">
        <v>121.57</v>
      </c>
      <c r="BB1421" s="1">
        <v>130.19</v>
      </c>
      <c r="BC1421" s="1">
        <v>128.04</v>
      </c>
      <c r="BD1421" s="1">
        <v>122.83</v>
      </c>
      <c r="BE1421" s="1">
        <v>118.22</v>
      </c>
      <c r="BF1421" s="1">
        <v>120.08</v>
      </c>
      <c r="BG1421" s="1">
        <v>127.69</v>
      </c>
      <c r="BH1421" s="1">
        <v>115.04</v>
      </c>
      <c r="BI1421" s="1">
        <v>117.58</v>
      </c>
      <c r="BJ1421" s="1">
        <v>126.39</v>
      </c>
      <c r="BL1421" s="1">
        <v>108.8</v>
      </c>
      <c r="BN1421" s="1">
        <v>108.73</v>
      </c>
    </row>
    <row r="1422" spans="1:66" x14ac:dyDescent="0.3">
      <c r="A1422" s="2"/>
      <c r="C1422" s="14" t="str">
        <f t="shared" si="23"/>
        <v>20208</v>
      </c>
      <c r="D1422" s="3">
        <v>44062</v>
      </c>
      <c r="E1422" s="21">
        <v>1940.65</v>
      </c>
      <c r="F1422" s="21">
        <v>1930.31</v>
      </c>
      <c r="G1422" s="21">
        <v>1988.12</v>
      </c>
      <c r="H1422" s="21">
        <v>1807.83</v>
      </c>
      <c r="I1422" s="21">
        <v>1855.58</v>
      </c>
      <c r="J1422" s="21">
        <v>1877.4</v>
      </c>
      <c r="K1422" s="21">
        <v>1922.02</v>
      </c>
      <c r="L1422" s="21">
        <v>1861.95</v>
      </c>
      <c r="M1422" s="21"/>
      <c r="N1422" s="21">
        <v>1724.2</v>
      </c>
      <c r="O1422" s="21">
        <v>1868.32</v>
      </c>
      <c r="P1422" s="21">
        <v>1876.66</v>
      </c>
      <c r="Q1422" s="21">
        <v>5486.23</v>
      </c>
      <c r="R1422" s="20">
        <v>101.59</v>
      </c>
      <c r="S1422" s="20">
        <v>110.07</v>
      </c>
      <c r="T1422" s="21">
        <v>113.58</v>
      </c>
      <c r="V1422" s="1">
        <v>100.82</v>
      </c>
      <c r="W1422" s="1">
        <v>110.59</v>
      </c>
      <c r="X1422" s="1">
        <v>117.92</v>
      </c>
      <c r="Y1422" s="1">
        <v>110.91</v>
      </c>
      <c r="Z1422" s="1">
        <v>110.43</v>
      </c>
      <c r="AA1422" s="1">
        <v>101.61</v>
      </c>
      <c r="AB1422" s="1">
        <v>118.83</v>
      </c>
      <c r="AE1422" s="1">
        <v>125.9</v>
      </c>
      <c r="AF1422" s="1">
        <v>121.83</v>
      </c>
      <c r="AG1422" s="1">
        <v>115.67</v>
      </c>
      <c r="AX1422" s="1">
        <v>121.59</v>
      </c>
      <c r="BA1422" s="1">
        <v>121.03</v>
      </c>
      <c r="BB1422" s="1">
        <v>124.65</v>
      </c>
      <c r="BC1422" s="1">
        <v>128.96</v>
      </c>
      <c r="BD1422" s="1">
        <v>122.26</v>
      </c>
      <c r="BE1422" s="1">
        <v>116.58</v>
      </c>
      <c r="BF1422" s="1">
        <v>121.33</v>
      </c>
      <c r="BG1422" s="1">
        <v>127.37</v>
      </c>
      <c r="BH1422" s="1">
        <v>114.99</v>
      </c>
      <c r="BI1422" s="1">
        <v>117.58</v>
      </c>
      <c r="BJ1422" s="1">
        <v>126.38</v>
      </c>
      <c r="BL1422" s="1">
        <v>107.13</v>
      </c>
      <c r="BN1422" s="1">
        <v>106.9</v>
      </c>
    </row>
    <row r="1423" spans="1:66" x14ac:dyDescent="0.3">
      <c r="A1423" s="2"/>
      <c r="C1423" s="14" t="str">
        <f t="shared" si="23"/>
        <v>20208</v>
      </c>
      <c r="D1423" s="3">
        <v>44061</v>
      </c>
      <c r="E1423" s="21">
        <v>1932.75</v>
      </c>
      <c r="F1423" s="21">
        <v>1904.93</v>
      </c>
      <c r="G1423" s="21">
        <v>1954.87</v>
      </c>
      <c r="H1423" s="21">
        <v>1789.87</v>
      </c>
      <c r="I1423" s="21">
        <v>1838.3</v>
      </c>
      <c r="J1423" s="21">
        <v>1899.28</v>
      </c>
      <c r="K1423" s="21">
        <v>1850.15</v>
      </c>
      <c r="L1423" s="21">
        <v>1753.07</v>
      </c>
      <c r="M1423" s="21"/>
      <c r="N1423" s="21">
        <v>1722.54</v>
      </c>
      <c r="O1423" s="21">
        <v>1883.33</v>
      </c>
      <c r="P1423" s="21">
        <v>1845.51</v>
      </c>
      <c r="Q1423" s="21">
        <v>5457.79</v>
      </c>
      <c r="R1423" s="20">
        <v>100.59</v>
      </c>
      <c r="S1423" s="20">
        <v>110.23</v>
      </c>
      <c r="T1423" s="21">
        <v>111.38</v>
      </c>
      <c r="V1423" s="1">
        <v>99.53</v>
      </c>
      <c r="W1423" s="1">
        <v>109.71</v>
      </c>
      <c r="X1423" s="1">
        <v>117.7</v>
      </c>
      <c r="Y1423" s="1">
        <v>110.69</v>
      </c>
      <c r="Z1423" s="1">
        <v>110.16</v>
      </c>
      <c r="AA1423" s="1">
        <v>101.05</v>
      </c>
      <c r="AB1423" s="1">
        <v>117.25</v>
      </c>
      <c r="AE1423" s="1">
        <v>123.36</v>
      </c>
      <c r="AF1423" s="1">
        <v>119.61</v>
      </c>
      <c r="AG1423" s="1">
        <v>116.16</v>
      </c>
      <c r="AX1423" s="1">
        <v>119.64</v>
      </c>
      <c r="BA1423" s="1">
        <v>121.9</v>
      </c>
      <c r="BB1423" s="1">
        <v>126.34</v>
      </c>
      <c r="BC1423" s="1">
        <v>125.51</v>
      </c>
      <c r="BD1423" s="1">
        <v>122.03</v>
      </c>
      <c r="BE1423" s="1">
        <v>116.55</v>
      </c>
      <c r="BF1423" s="1">
        <v>120.98</v>
      </c>
      <c r="BG1423" s="1">
        <v>126.91</v>
      </c>
      <c r="BH1423" s="1">
        <v>114.99</v>
      </c>
      <c r="BI1423" s="1">
        <v>116.49</v>
      </c>
      <c r="BJ1423" s="1">
        <v>126.36</v>
      </c>
      <c r="BL1423" s="1">
        <v>106.59</v>
      </c>
      <c r="BN1423" s="1">
        <v>106.57</v>
      </c>
    </row>
    <row r="1424" spans="1:66" x14ac:dyDescent="0.3">
      <c r="A1424" s="2"/>
      <c r="C1424" s="14" t="str">
        <f t="shared" si="23"/>
        <v>20208</v>
      </c>
      <c r="D1424" s="3">
        <v>44060</v>
      </c>
      <c r="E1424" s="21">
        <v>1882.16</v>
      </c>
      <c r="F1424" s="21">
        <v>1862.98</v>
      </c>
      <c r="G1424" s="21">
        <v>1902.53</v>
      </c>
      <c r="H1424" s="21">
        <v>1768.09</v>
      </c>
      <c r="I1424" s="21">
        <v>1825.96</v>
      </c>
      <c r="J1424" s="21">
        <v>1888.49</v>
      </c>
      <c r="K1424" s="21">
        <v>1837.17</v>
      </c>
      <c r="L1424" s="21">
        <v>1764.08</v>
      </c>
      <c r="M1424" s="21"/>
      <c r="N1424" s="21">
        <v>1657.51</v>
      </c>
      <c r="O1424" s="21">
        <v>1870</v>
      </c>
      <c r="P1424" s="21">
        <v>1780.91</v>
      </c>
      <c r="Q1424" s="21">
        <v>5531.24</v>
      </c>
      <c r="R1424" s="20">
        <v>100.59</v>
      </c>
      <c r="S1424" s="20">
        <v>110</v>
      </c>
      <c r="T1424" s="21">
        <v>110.83</v>
      </c>
      <c r="V1424" s="1">
        <v>98.43</v>
      </c>
      <c r="W1424" s="1">
        <v>108.88</v>
      </c>
      <c r="X1424" s="1">
        <v>116.16</v>
      </c>
      <c r="Y1424" s="1">
        <v>109.69</v>
      </c>
      <c r="Z1424" s="1">
        <v>109.6</v>
      </c>
      <c r="AA1424" s="1">
        <v>101.24</v>
      </c>
      <c r="AB1424" s="1">
        <v>117.33</v>
      </c>
      <c r="AE1424" s="1">
        <v>125.66</v>
      </c>
      <c r="AF1424" s="1">
        <v>120.33</v>
      </c>
      <c r="AG1424" s="1">
        <v>111.8</v>
      </c>
      <c r="AN1424" s="1">
        <v>2854.47</v>
      </c>
      <c r="AX1424" s="1">
        <v>116.79</v>
      </c>
      <c r="BA1424" s="1">
        <v>119.77</v>
      </c>
      <c r="BB1424" s="1">
        <v>123.09</v>
      </c>
      <c r="BC1424" s="1">
        <v>128.08000000000001</v>
      </c>
      <c r="BD1424" s="1">
        <v>120.61</v>
      </c>
      <c r="BE1424" s="1">
        <v>115.19</v>
      </c>
      <c r="BF1424" s="1">
        <v>121.06</v>
      </c>
      <c r="BG1424" s="1">
        <v>126.61</v>
      </c>
      <c r="BH1424" s="1">
        <v>112.66</v>
      </c>
      <c r="BI1424" s="1">
        <v>114.39</v>
      </c>
      <c r="BJ1424" s="1">
        <v>124.13</v>
      </c>
      <c r="BL1424" s="1">
        <v>106.3</v>
      </c>
      <c r="BN1424" s="1">
        <v>106.23</v>
      </c>
    </row>
    <row r="1425" spans="1:66" x14ac:dyDescent="0.3">
      <c r="A1425" s="2"/>
      <c r="C1425" s="14" t="str">
        <f t="shared" si="23"/>
        <v>20208</v>
      </c>
      <c r="D1425" s="3">
        <v>44057</v>
      </c>
      <c r="E1425" s="21">
        <v>1878.33</v>
      </c>
      <c r="F1425" s="21">
        <v>1858.87</v>
      </c>
      <c r="G1425" s="21">
        <v>1908.42</v>
      </c>
      <c r="H1425" s="21">
        <v>1726.54</v>
      </c>
      <c r="I1425" s="21">
        <v>1832.54</v>
      </c>
      <c r="J1425" s="21">
        <v>1852.87</v>
      </c>
      <c r="K1425" s="21">
        <v>1794.86</v>
      </c>
      <c r="L1425" s="21">
        <v>1786.1</v>
      </c>
      <c r="M1425" s="21"/>
      <c r="N1425" s="21">
        <v>1669.12</v>
      </c>
      <c r="O1425" s="21">
        <v>1828.04</v>
      </c>
      <c r="P1425" s="21">
        <v>1783.82</v>
      </c>
      <c r="Q1425" s="21">
        <v>5443.71</v>
      </c>
      <c r="R1425" s="20">
        <v>104.64</v>
      </c>
      <c r="S1425" s="20">
        <v>107.69</v>
      </c>
      <c r="T1425" s="21">
        <v>109.82</v>
      </c>
      <c r="V1425" s="1">
        <v>97.93</v>
      </c>
      <c r="W1425" s="1">
        <v>107.74</v>
      </c>
      <c r="X1425" s="1">
        <v>116.01</v>
      </c>
      <c r="Y1425" s="1">
        <v>108.74</v>
      </c>
      <c r="Z1425" s="1">
        <v>108.5</v>
      </c>
      <c r="AA1425" s="1">
        <v>100.82</v>
      </c>
      <c r="AB1425" s="1">
        <v>115.7</v>
      </c>
      <c r="AC1425" s="1">
        <v>98.63</v>
      </c>
      <c r="AE1425" s="1">
        <v>123.43</v>
      </c>
      <c r="AF1425" s="1">
        <v>116.77</v>
      </c>
      <c r="AG1425" s="1">
        <v>115.16</v>
      </c>
      <c r="AN1425" s="1">
        <v>2854.47</v>
      </c>
      <c r="AX1425" s="1">
        <v>115.85</v>
      </c>
      <c r="BA1425" s="1">
        <v>118.68</v>
      </c>
      <c r="BB1425" s="1">
        <v>120.43</v>
      </c>
      <c r="BC1425" s="1">
        <v>123.71</v>
      </c>
      <c r="BD1425" s="1">
        <v>118.28</v>
      </c>
      <c r="BE1425" s="1">
        <v>115.09</v>
      </c>
      <c r="BF1425" s="1">
        <v>120.39</v>
      </c>
      <c r="BG1425" s="1">
        <v>124.43</v>
      </c>
      <c r="BH1425" s="1">
        <v>111.91</v>
      </c>
      <c r="BI1425" s="1">
        <v>113.59</v>
      </c>
      <c r="BJ1425" s="1">
        <v>124.09</v>
      </c>
      <c r="BL1425" s="1">
        <v>107.22</v>
      </c>
      <c r="BN1425" s="1">
        <v>107.17</v>
      </c>
    </row>
    <row r="1426" spans="1:66" x14ac:dyDescent="0.3">
      <c r="A1426" s="2"/>
      <c r="C1426" s="14" t="str">
        <f t="shared" si="23"/>
        <v>20208</v>
      </c>
      <c r="D1426" s="3">
        <v>44056</v>
      </c>
      <c r="E1426" s="21">
        <v>1878.33</v>
      </c>
      <c r="F1426" s="21">
        <v>1851.4</v>
      </c>
      <c r="G1426" s="21">
        <v>1896.5</v>
      </c>
      <c r="H1426" s="21">
        <v>1740.74</v>
      </c>
      <c r="I1426" s="21">
        <v>1822.67</v>
      </c>
      <c r="J1426" s="21">
        <v>1855.8</v>
      </c>
      <c r="K1426" s="21">
        <v>1795.51</v>
      </c>
      <c r="L1426" s="21">
        <v>1786.1</v>
      </c>
      <c r="M1426" s="21"/>
      <c r="N1426" s="21">
        <v>1645.66</v>
      </c>
      <c r="O1426" s="21">
        <v>1817.96</v>
      </c>
      <c r="P1426" s="21">
        <v>1783.82</v>
      </c>
      <c r="Q1426" s="21">
        <v>5496.23</v>
      </c>
      <c r="R1426" s="20">
        <v>104.39</v>
      </c>
      <c r="S1426" s="20">
        <v>107.69</v>
      </c>
      <c r="T1426" s="21">
        <v>109.83</v>
      </c>
      <c r="V1426" s="1">
        <v>98.19</v>
      </c>
      <c r="W1426" s="1">
        <v>107.11</v>
      </c>
      <c r="X1426" s="1">
        <v>115.22</v>
      </c>
      <c r="Y1426" s="1">
        <v>108.47</v>
      </c>
      <c r="Z1426" s="1">
        <v>108.5</v>
      </c>
      <c r="AA1426" s="1">
        <v>101.36</v>
      </c>
      <c r="AB1426" s="1">
        <v>115.03</v>
      </c>
      <c r="AC1426" s="1">
        <v>98.31</v>
      </c>
      <c r="AD1426" s="1">
        <v>97.75</v>
      </c>
      <c r="AE1426" s="1">
        <v>123.25</v>
      </c>
      <c r="AF1426" s="1">
        <v>116.77</v>
      </c>
      <c r="AG1426" s="1">
        <v>115.31</v>
      </c>
      <c r="AN1426" s="1">
        <v>2854.47</v>
      </c>
      <c r="AX1426" s="1">
        <v>114.82</v>
      </c>
      <c r="BA1426" s="1">
        <v>117.34</v>
      </c>
      <c r="BB1426" s="1">
        <v>120.7</v>
      </c>
      <c r="BC1426" s="1">
        <v>122</v>
      </c>
      <c r="BD1426" s="1">
        <v>117.56</v>
      </c>
      <c r="BE1426" s="1">
        <v>115.09</v>
      </c>
      <c r="BF1426" s="1">
        <v>118.38</v>
      </c>
      <c r="BG1426" s="1">
        <v>124.01</v>
      </c>
      <c r="BH1426" s="1">
        <v>110.41</v>
      </c>
      <c r="BI1426" s="1">
        <v>114.19</v>
      </c>
      <c r="BJ1426" s="1">
        <v>124.07</v>
      </c>
      <c r="BL1426" s="1">
        <v>104.8</v>
      </c>
      <c r="BN1426" s="1">
        <v>104.7</v>
      </c>
    </row>
    <row r="1427" spans="1:66" x14ac:dyDescent="0.3">
      <c r="A1427" s="2"/>
      <c r="C1427" s="14" t="str">
        <f t="shared" si="23"/>
        <v>20208</v>
      </c>
      <c r="D1427" s="3">
        <v>44055</v>
      </c>
      <c r="E1427" s="21">
        <v>1868.44</v>
      </c>
      <c r="F1427" s="21">
        <v>1840.77</v>
      </c>
      <c r="G1427" s="21">
        <v>1904.3</v>
      </c>
      <c r="H1427" s="21">
        <v>1736.2</v>
      </c>
      <c r="I1427" s="21">
        <v>1822.67</v>
      </c>
      <c r="J1427" s="21">
        <v>1886.44</v>
      </c>
      <c r="K1427" s="21">
        <v>1788.88</v>
      </c>
      <c r="L1427" s="21">
        <v>1809.6</v>
      </c>
      <c r="M1427" s="21">
        <v>1685.57</v>
      </c>
      <c r="N1427" s="21">
        <v>1654.36</v>
      </c>
      <c r="O1427" s="21">
        <v>1849.39</v>
      </c>
      <c r="P1427" s="21">
        <v>1773.87</v>
      </c>
      <c r="Q1427" s="21">
        <v>5496.23</v>
      </c>
      <c r="R1427" s="20">
        <v>104.65</v>
      </c>
      <c r="S1427" s="20">
        <v>106.47</v>
      </c>
      <c r="T1427" s="21">
        <v>109.86</v>
      </c>
      <c r="V1427" s="1">
        <v>97.23</v>
      </c>
      <c r="W1427" s="1">
        <v>106.11</v>
      </c>
      <c r="X1427" s="1">
        <v>114.26</v>
      </c>
      <c r="Y1427" s="1">
        <v>106.97</v>
      </c>
      <c r="Z1427" s="1">
        <v>106.55</v>
      </c>
      <c r="AA1427" s="1">
        <v>100.72</v>
      </c>
      <c r="AB1427" s="1">
        <v>114.79</v>
      </c>
      <c r="AC1427" s="1">
        <v>98.35</v>
      </c>
      <c r="AD1427" s="1">
        <v>97.68</v>
      </c>
      <c r="AE1427" s="1">
        <v>122.95</v>
      </c>
      <c r="AF1427" s="1">
        <v>115.19</v>
      </c>
      <c r="AG1427" s="1">
        <v>115.31</v>
      </c>
      <c r="AN1427" s="1">
        <v>2854.47</v>
      </c>
      <c r="AP1427" s="1">
        <v>2795</v>
      </c>
      <c r="AX1427" s="1">
        <v>115.48</v>
      </c>
      <c r="AZ1427" s="1">
        <v>3124.9</v>
      </c>
      <c r="BA1427" s="1">
        <v>117.41</v>
      </c>
      <c r="BB1427" s="1">
        <v>117.98</v>
      </c>
      <c r="BC1427" s="1">
        <v>119.08</v>
      </c>
      <c r="BD1427" s="1">
        <v>116.52</v>
      </c>
      <c r="BE1427" s="1">
        <v>115.06</v>
      </c>
      <c r="BF1427" s="1">
        <v>118.12</v>
      </c>
      <c r="BG1427" s="1">
        <v>123.04</v>
      </c>
      <c r="BH1427" s="1">
        <v>110.41</v>
      </c>
      <c r="BI1427" s="1">
        <v>109.6</v>
      </c>
      <c r="BJ1427" s="1">
        <v>120.66</v>
      </c>
      <c r="BL1427" s="1">
        <v>103.47</v>
      </c>
      <c r="BN1427" s="1">
        <v>103.07</v>
      </c>
    </row>
    <row r="1428" spans="1:66" x14ac:dyDescent="0.3">
      <c r="A1428" s="2"/>
      <c r="C1428" s="14" t="str">
        <f t="shared" si="23"/>
        <v>20208</v>
      </c>
      <c r="D1428" s="3">
        <v>44054</v>
      </c>
      <c r="E1428" s="21">
        <v>1835.89</v>
      </c>
      <c r="F1428" s="21">
        <v>1841.22</v>
      </c>
      <c r="G1428" s="21">
        <v>1869.5</v>
      </c>
      <c r="H1428" s="21">
        <v>1730.28</v>
      </c>
      <c r="I1428" s="21">
        <v>1809.51</v>
      </c>
      <c r="J1428" s="21">
        <v>1849.25</v>
      </c>
      <c r="K1428" s="21">
        <v>1834.35</v>
      </c>
      <c r="L1428" s="21">
        <v>1744.2</v>
      </c>
      <c r="M1428" s="21">
        <v>1685.57</v>
      </c>
      <c r="N1428" s="21">
        <v>1632.39</v>
      </c>
      <c r="O1428" s="21">
        <v>1819.43</v>
      </c>
      <c r="P1428" s="21">
        <v>1767.37</v>
      </c>
      <c r="Q1428" s="21">
        <v>5320.12</v>
      </c>
      <c r="R1428" s="20">
        <v>104.39</v>
      </c>
      <c r="S1428" s="20">
        <v>105.84</v>
      </c>
      <c r="T1428" s="21">
        <v>109.56</v>
      </c>
      <c r="V1428" s="1">
        <v>96.63</v>
      </c>
      <c r="W1428" s="1">
        <v>105.97</v>
      </c>
      <c r="X1428" s="1">
        <v>112.85</v>
      </c>
      <c r="Y1428" s="1">
        <v>106.44</v>
      </c>
      <c r="Z1428" s="1">
        <v>106.27</v>
      </c>
      <c r="AA1428" s="1">
        <v>101.36</v>
      </c>
      <c r="AB1428" s="1">
        <v>112.48</v>
      </c>
      <c r="AC1428" s="1">
        <v>98.48</v>
      </c>
      <c r="AD1428" s="1">
        <v>97.48</v>
      </c>
      <c r="AE1428" s="1">
        <v>120.76</v>
      </c>
      <c r="AF1428" s="1">
        <v>111.81</v>
      </c>
      <c r="AG1428" s="1">
        <v>110.95</v>
      </c>
      <c r="AK1428" s="1">
        <v>0</v>
      </c>
      <c r="AN1428" s="1">
        <v>2854.47</v>
      </c>
      <c r="AP1428" s="1">
        <v>2795</v>
      </c>
      <c r="AS1428" s="1">
        <v>2704.24</v>
      </c>
      <c r="AX1428" s="1">
        <v>115.43</v>
      </c>
      <c r="AZ1428" s="1">
        <v>3124.9</v>
      </c>
      <c r="BA1428" s="1">
        <v>117.76</v>
      </c>
      <c r="BB1428" s="1">
        <v>117.94</v>
      </c>
      <c r="BC1428" s="1">
        <v>118.97</v>
      </c>
      <c r="BD1428" s="1">
        <v>115.81</v>
      </c>
      <c r="BE1428" s="1">
        <v>113.7</v>
      </c>
      <c r="BF1428" s="1">
        <v>116.89</v>
      </c>
      <c r="BG1428" s="1">
        <v>122.13</v>
      </c>
      <c r="BH1428" s="1">
        <v>110.41</v>
      </c>
      <c r="BI1428" s="1">
        <v>109.6</v>
      </c>
      <c r="BJ1428" s="1">
        <v>120.66</v>
      </c>
      <c r="BL1428" s="1">
        <v>102.81</v>
      </c>
      <c r="BN1428" s="1">
        <v>102.96</v>
      </c>
    </row>
    <row r="1429" spans="1:66" x14ac:dyDescent="0.3">
      <c r="A1429" s="2"/>
      <c r="C1429" s="14" t="str">
        <f t="shared" si="23"/>
        <v>20208</v>
      </c>
      <c r="D1429" s="3">
        <v>44053</v>
      </c>
      <c r="E1429" s="21">
        <v>1854.04</v>
      </c>
      <c r="F1429" s="21">
        <v>1837.73</v>
      </c>
      <c r="G1429" s="21">
        <v>1892.55</v>
      </c>
      <c r="H1429" s="21">
        <v>1743.54</v>
      </c>
      <c r="I1429" s="21">
        <v>1801.29</v>
      </c>
      <c r="J1429" s="21">
        <v>1880.65</v>
      </c>
      <c r="K1429" s="21">
        <v>1786.68</v>
      </c>
      <c r="L1429" s="21">
        <v>1720.39</v>
      </c>
      <c r="M1429" s="21">
        <v>1678.43</v>
      </c>
      <c r="N1429" s="21">
        <v>1648.03</v>
      </c>
      <c r="O1429" s="21">
        <v>1816.93</v>
      </c>
      <c r="P1429" s="21">
        <v>1764.45</v>
      </c>
      <c r="Q1429" s="21">
        <v>5177.91</v>
      </c>
      <c r="R1429" s="20">
        <v>104.14</v>
      </c>
      <c r="S1429" s="20">
        <v>102.41</v>
      </c>
      <c r="T1429" s="21">
        <v>109.83</v>
      </c>
      <c r="V1429" s="1">
        <v>96.83</v>
      </c>
      <c r="W1429" s="1">
        <v>105.5</v>
      </c>
      <c r="X1429" s="1">
        <v>111.76</v>
      </c>
      <c r="Y1429" s="1">
        <v>105.72</v>
      </c>
      <c r="Z1429" s="1">
        <v>105.77</v>
      </c>
      <c r="AA1429" s="1">
        <v>99.58</v>
      </c>
      <c r="AB1429" s="1">
        <v>111.93</v>
      </c>
      <c r="AC1429" s="1">
        <v>98.48</v>
      </c>
      <c r="AD1429" s="1">
        <v>97.48</v>
      </c>
      <c r="AE1429" s="1">
        <v>119.68</v>
      </c>
      <c r="AF1429" s="1">
        <v>112.91</v>
      </c>
      <c r="AG1429" s="1">
        <v>112.59</v>
      </c>
      <c r="AK1429" s="1">
        <v>0</v>
      </c>
      <c r="AP1429" s="1">
        <v>2795</v>
      </c>
      <c r="AQ1429" s="1">
        <v>2974.66</v>
      </c>
      <c r="AS1429" s="1">
        <v>2704.24</v>
      </c>
      <c r="AX1429" s="1">
        <v>114.37</v>
      </c>
      <c r="AZ1429" s="1">
        <v>3124.9</v>
      </c>
      <c r="BA1429" s="1">
        <v>115.42</v>
      </c>
      <c r="BB1429" s="1">
        <v>118.06</v>
      </c>
      <c r="BC1429" s="1">
        <v>118.5</v>
      </c>
      <c r="BD1429" s="1">
        <v>115.81</v>
      </c>
      <c r="BE1429" s="1">
        <v>113.28</v>
      </c>
      <c r="BF1429" s="1">
        <v>115.47</v>
      </c>
      <c r="BG1429" s="1">
        <v>121.86</v>
      </c>
      <c r="BH1429" s="1">
        <v>110.41</v>
      </c>
      <c r="BI1429" s="1">
        <v>109.6</v>
      </c>
      <c r="BJ1429" s="1">
        <v>120.66</v>
      </c>
      <c r="BL1429" s="1">
        <v>101.15</v>
      </c>
      <c r="BN1429" s="1">
        <v>100.97</v>
      </c>
    </row>
    <row r="1430" spans="1:66" x14ac:dyDescent="0.3">
      <c r="A1430" s="2"/>
      <c r="C1430" s="14" t="str">
        <f t="shared" si="23"/>
        <v>20208</v>
      </c>
      <c r="D1430" s="3">
        <v>44050</v>
      </c>
      <c r="E1430" s="21">
        <v>1859.29</v>
      </c>
      <c r="F1430" s="21">
        <v>1837.73</v>
      </c>
      <c r="G1430" s="21">
        <v>1882.68</v>
      </c>
      <c r="H1430" s="21">
        <v>1750.36</v>
      </c>
      <c r="I1430" s="21">
        <v>1793.89</v>
      </c>
      <c r="J1430" s="21">
        <v>1880.65</v>
      </c>
      <c r="K1430" s="21">
        <v>1810.26</v>
      </c>
      <c r="L1430" s="21">
        <v>1722.37</v>
      </c>
      <c r="M1430" s="21">
        <v>1664.15</v>
      </c>
      <c r="N1430" s="21">
        <v>1650.3</v>
      </c>
      <c r="O1430" s="21">
        <v>1853.33</v>
      </c>
      <c r="P1430" s="21">
        <v>1776.16</v>
      </c>
      <c r="Q1430" s="21">
        <v>5133.4399999999996</v>
      </c>
      <c r="R1430" s="20">
        <v>103.76</v>
      </c>
      <c r="S1430" s="20">
        <v>102.58</v>
      </c>
      <c r="T1430" s="21">
        <v>109.07</v>
      </c>
      <c r="V1430" s="1">
        <v>96.03</v>
      </c>
      <c r="W1430" s="1">
        <v>105.71</v>
      </c>
      <c r="X1430" s="1">
        <v>111.1</v>
      </c>
      <c r="Y1430" s="1">
        <v>105.35</v>
      </c>
      <c r="Z1430" s="1">
        <v>105.27</v>
      </c>
      <c r="AA1430" s="1">
        <v>100.44</v>
      </c>
      <c r="AB1430" s="1">
        <v>111.26</v>
      </c>
      <c r="AC1430" s="1">
        <v>98.81</v>
      </c>
      <c r="AE1430" s="1">
        <v>119.69</v>
      </c>
      <c r="AF1430" s="1">
        <v>112.91</v>
      </c>
      <c r="AG1430" s="1">
        <v>112.17</v>
      </c>
      <c r="AK1430" s="1">
        <v>0</v>
      </c>
      <c r="AP1430" s="1">
        <v>2795</v>
      </c>
      <c r="AQ1430" s="1">
        <v>2975.27</v>
      </c>
      <c r="AS1430" s="1">
        <v>2704.79</v>
      </c>
      <c r="AX1430" s="1">
        <v>112.4</v>
      </c>
      <c r="AZ1430" s="1">
        <v>3125.54</v>
      </c>
      <c r="BA1430" s="1">
        <v>114.7</v>
      </c>
      <c r="BB1430" s="1">
        <v>118.8</v>
      </c>
      <c r="BC1430" s="1">
        <v>118.32</v>
      </c>
      <c r="BD1430" s="1">
        <v>116.26</v>
      </c>
      <c r="BE1430" s="1">
        <v>113.2</v>
      </c>
      <c r="BF1430" s="1">
        <v>115.09</v>
      </c>
      <c r="BG1430" s="1">
        <v>121.62</v>
      </c>
      <c r="BH1430" s="1">
        <v>110.08</v>
      </c>
      <c r="BI1430" s="1">
        <v>107.21</v>
      </c>
      <c r="BJ1430" s="1">
        <v>115.87</v>
      </c>
      <c r="BL1430" s="1">
        <v>100.86</v>
      </c>
      <c r="BN1430" s="1">
        <v>100.72</v>
      </c>
    </row>
    <row r="1431" spans="1:66" x14ac:dyDescent="0.3">
      <c r="A1431" s="2"/>
      <c r="C1431" s="14" t="str">
        <f t="shared" si="23"/>
        <v>20208</v>
      </c>
      <c r="D1431" s="3">
        <v>44049</v>
      </c>
      <c r="E1431" s="21">
        <v>1859.29</v>
      </c>
      <c r="F1431" s="21">
        <v>1837.73</v>
      </c>
      <c r="G1431" s="21">
        <v>1880.7</v>
      </c>
      <c r="H1431" s="21">
        <v>1741.81</v>
      </c>
      <c r="I1431" s="21">
        <v>1793.06</v>
      </c>
      <c r="J1431" s="21">
        <v>1857.59</v>
      </c>
      <c r="K1431" s="21">
        <v>1756.88</v>
      </c>
      <c r="L1431" s="21">
        <v>1716.95</v>
      </c>
      <c r="M1431" s="21"/>
      <c r="N1431" s="21">
        <v>1634.92</v>
      </c>
      <c r="O1431" s="21">
        <v>1827.19</v>
      </c>
      <c r="P1431" s="21">
        <v>1776.16</v>
      </c>
      <c r="Q1431" s="21">
        <v>5166.67</v>
      </c>
      <c r="R1431" s="20">
        <v>101.76</v>
      </c>
      <c r="S1431" s="20">
        <v>102.34</v>
      </c>
      <c r="T1431" s="21">
        <v>107.8</v>
      </c>
      <c r="V1431" s="1">
        <v>95.83</v>
      </c>
      <c r="W1431" s="1">
        <v>105.14</v>
      </c>
      <c r="X1431" s="1">
        <v>110.14</v>
      </c>
      <c r="Y1431" s="1">
        <v>104.83</v>
      </c>
      <c r="Z1431" s="1">
        <v>103.99</v>
      </c>
      <c r="AA1431" s="1">
        <v>99.91</v>
      </c>
      <c r="AB1431" s="1">
        <v>109.82</v>
      </c>
      <c r="AC1431" s="1">
        <v>98.81</v>
      </c>
      <c r="AE1431" s="1">
        <v>120.13</v>
      </c>
      <c r="AK1431" s="1">
        <v>0</v>
      </c>
      <c r="AP1431" s="1">
        <v>2795</v>
      </c>
      <c r="AQ1431" s="1">
        <v>2975.27</v>
      </c>
      <c r="AS1431" s="1">
        <v>2704.79</v>
      </c>
      <c r="AX1431" s="1">
        <v>111.04</v>
      </c>
      <c r="AZ1431" s="1">
        <v>3125.54</v>
      </c>
      <c r="BA1431" s="1">
        <v>113.15</v>
      </c>
      <c r="BB1431" s="1">
        <v>118.87</v>
      </c>
      <c r="BC1431" s="1">
        <v>117.25</v>
      </c>
      <c r="BD1431" s="1">
        <v>113.29</v>
      </c>
      <c r="BE1431" s="1">
        <v>112.67</v>
      </c>
      <c r="BF1431" s="1">
        <v>114.19</v>
      </c>
      <c r="BG1431" s="1">
        <v>120.03</v>
      </c>
      <c r="BH1431" s="1">
        <v>109.41</v>
      </c>
      <c r="BI1431" s="1">
        <v>106.78</v>
      </c>
      <c r="BJ1431" s="1">
        <v>115.87</v>
      </c>
      <c r="BL1431" s="1">
        <v>100.66</v>
      </c>
      <c r="BN1431" s="1">
        <v>100.62</v>
      </c>
    </row>
    <row r="1432" spans="1:66" x14ac:dyDescent="0.3">
      <c r="A1432" s="2"/>
      <c r="C1432" s="14" t="str">
        <f t="shared" si="23"/>
        <v>20208</v>
      </c>
      <c r="D1432" s="3">
        <v>44048</v>
      </c>
      <c r="E1432" s="21">
        <v>1859.29</v>
      </c>
      <c r="F1432" s="21">
        <v>1841.76</v>
      </c>
      <c r="G1432" s="21">
        <v>1877.42</v>
      </c>
      <c r="H1432" s="21">
        <v>1718.23</v>
      </c>
      <c r="I1432" s="21">
        <v>1793.06</v>
      </c>
      <c r="J1432" s="21">
        <v>1773.1</v>
      </c>
      <c r="K1432" s="21">
        <v>1756.88</v>
      </c>
      <c r="L1432" s="21">
        <v>1710.64</v>
      </c>
      <c r="M1432" s="21"/>
      <c r="N1432" s="21">
        <v>1628.13</v>
      </c>
      <c r="O1432" s="21">
        <v>1824.63</v>
      </c>
      <c r="P1432" s="21">
        <v>1774.91</v>
      </c>
      <c r="Q1432" s="21">
        <v>5184.41</v>
      </c>
      <c r="R1432" s="20">
        <v>101.02</v>
      </c>
      <c r="S1432" s="20">
        <v>99.47</v>
      </c>
      <c r="T1432" s="21">
        <v>107.4</v>
      </c>
      <c r="V1432" s="1">
        <v>95.83</v>
      </c>
      <c r="W1432" s="1">
        <v>104.89</v>
      </c>
      <c r="X1432" s="1">
        <v>108.99</v>
      </c>
      <c r="Y1432" s="1">
        <v>103.95</v>
      </c>
      <c r="Z1432" s="1">
        <v>104</v>
      </c>
      <c r="AA1432" s="1">
        <v>99.67</v>
      </c>
      <c r="AB1432" s="1">
        <v>109.19</v>
      </c>
      <c r="AC1432" s="1">
        <v>98.81</v>
      </c>
      <c r="AE1432" s="1">
        <v>118.93</v>
      </c>
      <c r="AF1432" s="1">
        <v>107.55</v>
      </c>
      <c r="AK1432" s="1">
        <v>0</v>
      </c>
      <c r="AQ1432" s="1">
        <v>2975.27</v>
      </c>
      <c r="AS1432" s="1">
        <v>2704.79</v>
      </c>
      <c r="AX1432" s="1">
        <v>111.04</v>
      </c>
      <c r="BB1432" s="1">
        <v>117.34</v>
      </c>
      <c r="BC1432" s="1">
        <v>114.4</v>
      </c>
      <c r="BD1432" s="1">
        <v>113.3</v>
      </c>
      <c r="BE1432" s="1">
        <v>112.65</v>
      </c>
      <c r="BF1432" s="1">
        <v>114.01</v>
      </c>
      <c r="BG1432" s="1">
        <v>119.18</v>
      </c>
      <c r="BH1432" s="1">
        <v>109.41</v>
      </c>
      <c r="BI1432" s="1">
        <v>106.61</v>
      </c>
      <c r="BJ1432" s="1">
        <v>114.35</v>
      </c>
      <c r="BL1432" s="1">
        <v>100.32</v>
      </c>
      <c r="BN1432" s="1">
        <v>100.19</v>
      </c>
    </row>
    <row r="1433" spans="1:66" x14ac:dyDescent="0.3">
      <c r="A1433" s="2"/>
      <c r="C1433" s="14" t="str">
        <f t="shared" si="23"/>
        <v>20208</v>
      </c>
      <c r="D1433" s="3">
        <v>44047</v>
      </c>
      <c r="E1433" s="21">
        <v>1843.5</v>
      </c>
      <c r="F1433" s="21">
        <v>1817.99</v>
      </c>
      <c r="G1433" s="21">
        <v>1860.96</v>
      </c>
      <c r="H1433" s="21">
        <v>1742.08</v>
      </c>
      <c r="I1433" s="21">
        <v>1793.06</v>
      </c>
      <c r="J1433" s="21">
        <v>1791.2</v>
      </c>
      <c r="K1433" s="21">
        <v>1756.88</v>
      </c>
      <c r="L1433" s="21">
        <v>1642.6</v>
      </c>
      <c r="M1433" s="21"/>
      <c r="N1433" s="21">
        <v>1616.34</v>
      </c>
      <c r="O1433" s="21">
        <v>1849.12</v>
      </c>
      <c r="P1433" s="21">
        <v>1761.19</v>
      </c>
      <c r="Q1433" s="21">
        <v>4831.91</v>
      </c>
      <c r="R1433" s="20">
        <v>101.51</v>
      </c>
      <c r="S1433" s="20">
        <v>99.43</v>
      </c>
      <c r="T1433" s="21">
        <v>105.79</v>
      </c>
      <c r="V1433" s="1">
        <v>95.83</v>
      </c>
      <c r="W1433" s="1">
        <v>105.04</v>
      </c>
      <c r="X1433" s="1">
        <v>108.99</v>
      </c>
      <c r="Y1433" s="1">
        <v>103.84</v>
      </c>
      <c r="Z1433" s="1">
        <v>103.99</v>
      </c>
      <c r="AA1433" s="1">
        <v>98.97</v>
      </c>
      <c r="AB1433" s="1">
        <v>109.03</v>
      </c>
      <c r="AC1433" s="1">
        <v>95.15</v>
      </c>
      <c r="AE1433" s="1">
        <v>118.63</v>
      </c>
      <c r="AF1433" s="1">
        <v>107.39</v>
      </c>
      <c r="AG1433" s="1">
        <v>106.89</v>
      </c>
      <c r="AQ1433" s="1">
        <v>2975.27</v>
      </c>
      <c r="AX1433" s="1">
        <v>108.2</v>
      </c>
      <c r="BA1433" s="1">
        <v>112.97</v>
      </c>
      <c r="BB1433" s="1">
        <v>117.76</v>
      </c>
      <c r="BC1433" s="1">
        <v>114.33</v>
      </c>
      <c r="BD1433" s="1">
        <v>113.56</v>
      </c>
      <c r="BE1433" s="1">
        <v>111.86</v>
      </c>
      <c r="BF1433" s="1">
        <v>113.72</v>
      </c>
      <c r="BG1433" s="1">
        <v>118.73</v>
      </c>
      <c r="BH1433" s="1">
        <v>110.16</v>
      </c>
      <c r="BI1433" s="1">
        <v>106.61</v>
      </c>
      <c r="BJ1433" s="1">
        <v>113.57</v>
      </c>
      <c r="BL1433" s="1">
        <v>100.39</v>
      </c>
      <c r="BN1433" s="1">
        <v>100.09</v>
      </c>
    </row>
    <row r="1434" spans="1:66" x14ac:dyDescent="0.3">
      <c r="A1434" s="2"/>
      <c r="C1434" s="14" t="str">
        <f t="shared" si="23"/>
        <v>20208</v>
      </c>
      <c r="D1434" s="3">
        <v>44046</v>
      </c>
      <c r="E1434" s="21">
        <v>1860.51</v>
      </c>
      <c r="F1434" s="21">
        <v>1808.88</v>
      </c>
      <c r="G1434" s="21">
        <v>1876.88</v>
      </c>
      <c r="H1434" s="21">
        <v>1731.15</v>
      </c>
      <c r="I1434" s="21">
        <v>1793.06</v>
      </c>
      <c r="J1434" s="21">
        <v>1825.73</v>
      </c>
      <c r="K1434" s="21">
        <v>1756.88</v>
      </c>
      <c r="L1434" s="21">
        <v>1691.15</v>
      </c>
      <c r="M1434" s="21">
        <v>1678.48</v>
      </c>
      <c r="N1434" s="21">
        <v>1611.87</v>
      </c>
      <c r="O1434" s="21">
        <v>1826.67</v>
      </c>
      <c r="P1434" s="21">
        <v>1761.19</v>
      </c>
      <c r="Q1434" s="21">
        <v>4342.6899999999996</v>
      </c>
      <c r="R1434" s="20">
        <v>101.5</v>
      </c>
      <c r="S1434" s="20">
        <v>100.91</v>
      </c>
      <c r="T1434" s="21">
        <v>104.84</v>
      </c>
      <c r="V1434" s="1">
        <v>95.12</v>
      </c>
      <c r="W1434" s="1">
        <v>104.49</v>
      </c>
      <c r="X1434" s="1">
        <v>107.74</v>
      </c>
      <c r="Y1434" s="1">
        <v>102.47</v>
      </c>
      <c r="Z1434" s="1">
        <v>102.43</v>
      </c>
      <c r="AA1434" s="1">
        <v>98.82</v>
      </c>
      <c r="AB1434" s="1">
        <v>107.81</v>
      </c>
      <c r="AC1434" s="1">
        <v>95.15</v>
      </c>
      <c r="AE1434" s="1">
        <v>118.64</v>
      </c>
      <c r="AF1434" s="1">
        <v>106.59</v>
      </c>
      <c r="AG1434" s="1">
        <v>107.24</v>
      </c>
      <c r="AW1434" s="1">
        <v>2417.62</v>
      </c>
      <c r="AX1434" s="1">
        <v>106.38</v>
      </c>
      <c r="BA1434" s="1">
        <v>112.45</v>
      </c>
      <c r="BB1434" s="1">
        <v>115.17</v>
      </c>
      <c r="BC1434" s="1">
        <v>113.43</v>
      </c>
      <c r="BD1434" s="1">
        <v>110.53</v>
      </c>
      <c r="BE1434" s="1">
        <v>112.77</v>
      </c>
      <c r="BF1434" s="1">
        <v>112.78</v>
      </c>
      <c r="BG1434" s="1">
        <v>118.38</v>
      </c>
      <c r="BH1434" s="1">
        <v>110.16</v>
      </c>
      <c r="BI1434" s="1">
        <v>104.82</v>
      </c>
      <c r="BJ1434" s="1">
        <v>112.37</v>
      </c>
      <c r="BL1434" s="1">
        <v>99.89</v>
      </c>
      <c r="BN1434" s="1">
        <v>99.84</v>
      </c>
    </row>
    <row r="1435" spans="1:66" x14ac:dyDescent="0.3">
      <c r="A1435" s="2"/>
      <c r="C1435" s="14" t="str">
        <f t="shared" si="23"/>
        <v>20207</v>
      </c>
      <c r="D1435" s="3">
        <v>44043</v>
      </c>
      <c r="E1435" s="21">
        <v>1784.98</v>
      </c>
      <c r="F1435" s="21">
        <v>1786.48</v>
      </c>
      <c r="G1435" s="21">
        <v>1840.2</v>
      </c>
      <c r="H1435" s="21">
        <v>1736.73</v>
      </c>
      <c r="I1435" s="21">
        <v>1786.48</v>
      </c>
      <c r="J1435" s="21">
        <v>1782.44</v>
      </c>
      <c r="K1435" s="21">
        <v>1757.86</v>
      </c>
      <c r="L1435" s="21">
        <v>1694.33</v>
      </c>
      <c r="M1435" s="21">
        <v>1667.93</v>
      </c>
      <c r="N1435" s="21">
        <v>1588.99</v>
      </c>
      <c r="O1435" s="21">
        <v>1781.66</v>
      </c>
      <c r="P1435" s="21">
        <v>1763.66</v>
      </c>
      <c r="Q1435" s="21">
        <v>4494.41</v>
      </c>
      <c r="R1435" s="20">
        <v>101.08</v>
      </c>
      <c r="S1435" s="20">
        <v>100.24</v>
      </c>
      <c r="T1435" s="21">
        <v>104.14</v>
      </c>
      <c r="V1435" s="1">
        <v>94.04</v>
      </c>
      <c r="W1435" s="1">
        <v>102.21</v>
      </c>
      <c r="X1435" s="1">
        <v>106.75</v>
      </c>
      <c r="Y1435" s="1">
        <v>101.12</v>
      </c>
      <c r="Z1435" s="1">
        <v>101.27</v>
      </c>
      <c r="AA1435" s="1">
        <v>97.26</v>
      </c>
      <c r="AB1435" s="1">
        <v>106.46</v>
      </c>
      <c r="AC1435" s="1">
        <v>93.82</v>
      </c>
      <c r="AE1435" s="1">
        <v>115.91</v>
      </c>
      <c r="AF1435" s="1">
        <v>106.58</v>
      </c>
      <c r="AG1435" s="1">
        <v>105.66</v>
      </c>
      <c r="AP1435" s="1">
        <v>2750</v>
      </c>
      <c r="AW1435" s="1">
        <v>2418.02</v>
      </c>
      <c r="AX1435" s="1">
        <v>105.91</v>
      </c>
      <c r="BA1435" s="1">
        <v>109.7</v>
      </c>
      <c r="BB1435" s="1">
        <v>112.84</v>
      </c>
      <c r="BC1435" s="1">
        <v>111.49</v>
      </c>
      <c r="BD1435" s="1">
        <v>106.94</v>
      </c>
      <c r="BE1435" s="1">
        <v>108.08</v>
      </c>
      <c r="BF1435" s="1">
        <v>112.45</v>
      </c>
      <c r="BG1435" s="1">
        <v>116.31</v>
      </c>
      <c r="BH1435" s="1">
        <v>110.54</v>
      </c>
      <c r="BI1435" s="1">
        <v>104.42</v>
      </c>
      <c r="BJ1435" s="1">
        <v>112.57</v>
      </c>
      <c r="BL1435" s="1">
        <v>97.63</v>
      </c>
      <c r="BN1435" s="1">
        <v>97.73</v>
      </c>
    </row>
    <row r="1436" spans="1:66" x14ac:dyDescent="0.3">
      <c r="A1436" s="2"/>
      <c r="C1436" s="14" t="str">
        <f t="shared" si="23"/>
        <v>20207</v>
      </c>
      <c r="D1436" s="3">
        <v>44042</v>
      </c>
      <c r="E1436" s="21">
        <v>1783.99</v>
      </c>
      <c r="F1436" s="21">
        <v>1788.13</v>
      </c>
      <c r="G1436" s="21">
        <v>1839.22</v>
      </c>
      <c r="H1436" s="21">
        <v>1622.14</v>
      </c>
      <c r="I1436" s="21">
        <v>1777.71</v>
      </c>
      <c r="J1436" s="21">
        <v>1790.32</v>
      </c>
      <c r="K1436" s="21">
        <v>1785.59</v>
      </c>
      <c r="L1436" s="21">
        <v>1622.76</v>
      </c>
      <c r="M1436" s="21">
        <v>1636.26</v>
      </c>
      <c r="N1436" s="21">
        <v>1596.91</v>
      </c>
      <c r="O1436" s="21">
        <v>1810.45</v>
      </c>
      <c r="P1436" s="21">
        <v>1748.75</v>
      </c>
      <c r="Q1436" s="21">
        <v>4457.3999999999996</v>
      </c>
      <c r="R1436" s="20">
        <v>97.24</v>
      </c>
      <c r="S1436" s="20">
        <v>97.08</v>
      </c>
      <c r="T1436" s="21">
        <v>103.56</v>
      </c>
      <c r="V1436" s="1">
        <v>93.44</v>
      </c>
      <c r="W1436" s="1">
        <v>102.36</v>
      </c>
      <c r="X1436" s="1">
        <v>106.25</v>
      </c>
      <c r="Y1436" s="1">
        <v>100.5</v>
      </c>
      <c r="Z1436" s="1">
        <v>100.82</v>
      </c>
      <c r="AA1436" s="1">
        <v>96.91</v>
      </c>
      <c r="AB1436" s="1">
        <v>106.15</v>
      </c>
      <c r="AC1436" s="1">
        <v>93.82</v>
      </c>
      <c r="AE1436" s="1">
        <v>115.28</v>
      </c>
      <c r="AF1436" s="1">
        <v>106.42</v>
      </c>
      <c r="AG1436" s="1">
        <v>105.33</v>
      </c>
      <c r="AP1436" s="1">
        <v>2851</v>
      </c>
      <c r="AQ1436" s="1">
        <v>3085.99</v>
      </c>
      <c r="AW1436" s="1">
        <v>2418.02</v>
      </c>
      <c r="AX1436" s="1">
        <v>105.4</v>
      </c>
      <c r="BA1436" s="1">
        <v>106.34</v>
      </c>
      <c r="BB1436" s="1">
        <v>111.29</v>
      </c>
      <c r="BC1436" s="1">
        <v>110.21</v>
      </c>
      <c r="BD1436" s="1">
        <v>107.09</v>
      </c>
      <c r="BE1436" s="1">
        <v>108.37</v>
      </c>
      <c r="BF1436" s="1">
        <v>109.19</v>
      </c>
      <c r="BG1436" s="1">
        <v>114.72</v>
      </c>
      <c r="BH1436" s="1">
        <v>106.18</v>
      </c>
      <c r="BI1436" s="1">
        <v>104.22</v>
      </c>
      <c r="BJ1436" s="1">
        <v>112.57</v>
      </c>
      <c r="BL1436" s="1">
        <v>96.97</v>
      </c>
      <c r="BN1436" s="1">
        <v>96.57</v>
      </c>
    </row>
    <row r="1437" spans="1:66" x14ac:dyDescent="0.3">
      <c r="A1437" s="2"/>
      <c r="C1437" s="14" t="str">
        <f t="shared" si="23"/>
        <v>20207</v>
      </c>
      <c r="D1437" s="3">
        <v>44041</v>
      </c>
      <c r="E1437" s="21">
        <v>1803.11</v>
      </c>
      <c r="F1437" s="21">
        <v>1784.59</v>
      </c>
      <c r="G1437" s="21">
        <v>1843.19</v>
      </c>
      <c r="H1437" s="21">
        <v>1616.15</v>
      </c>
      <c r="I1437" s="21">
        <v>1760.16</v>
      </c>
      <c r="J1437" s="21">
        <v>1725.42</v>
      </c>
      <c r="K1437" s="21">
        <v>1785.59</v>
      </c>
      <c r="L1437" s="21">
        <v>1673.29</v>
      </c>
      <c r="M1437" s="21">
        <v>1636.26</v>
      </c>
      <c r="N1437" s="21">
        <v>1583.56</v>
      </c>
      <c r="O1437" s="21">
        <v>1810.45</v>
      </c>
      <c r="P1437" s="21">
        <v>1748.75</v>
      </c>
      <c r="Q1437" s="21">
        <v>4617.3100000000004</v>
      </c>
      <c r="R1437" s="20">
        <v>97.35</v>
      </c>
      <c r="S1437" s="20">
        <v>97.5</v>
      </c>
      <c r="T1437" s="21">
        <v>103.55</v>
      </c>
      <c r="V1437" s="1">
        <v>93.44</v>
      </c>
      <c r="W1437" s="1">
        <v>101.84</v>
      </c>
      <c r="X1437" s="1">
        <v>106.2</v>
      </c>
      <c r="Y1437" s="1">
        <v>100.07</v>
      </c>
      <c r="Z1437" s="1">
        <v>99.99</v>
      </c>
      <c r="AA1437" s="1">
        <v>96.6</v>
      </c>
      <c r="AB1437" s="1">
        <v>106.15</v>
      </c>
      <c r="AC1437" s="1">
        <v>93.82</v>
      </c>
      <c r="AE1437" s="1">
        <v>114.56</v>
      </c>
      <c r="AF1437" s="1">
        <v>106.42</v>
      </c>
      <c r="AG1437" s="1">
        <v>105.33</v>
      </c>
      <c r="AP1437" s="1">
        <v>2873.25</v>
      </c>
      <c r="AQ1437" s="1">
        <v>3085.99</v>
      </c>
      <c r="AW1437" s="1">
        <v>2418.02</v>
      </c>
      <c r="AX1437" s="1">
        <v>104.77</v>
      </c>
      <c r="AZ1437" s="1">
        <v>2554.96</v>
      </c>
      <c r="BA1437" s="1">
        <v>105.02</v>
      </c>
      <c r="BB1437" s="1">
        <v>110.98</v>
      </c>
      <c r="BC1437" s="1">
        <v>110.12</v>
      </c>
      <c r="BD1437" s="1">
        <v>107.14</v>
      </c>
      <c r="BE1437" s="1">
        <v>109.25</v>
      </c>
      <c r="BF1437" s="1">
        <v>109.14</v>
      </c>
      <c r="BG1437" s="1">
        <v>114.78</v>
      </c>
      <c r="BH1437" s="1">
        <v>106.18</v>
      </c>
      <c r="BI1437" s="1">
        <v>104.22</v>
      </c>
      <c r="BJ1437" s="1">
        <v>112.57</v>
      </c>
      <c r="BL1437" s="1">
        <v>96.3</v>
      </c>
      <c r="BN1437" s="1">
        <v>96.23</v>
      </c>
    </row>
    <row r="1438" spans="1:66" x14ac:dyDescent="0.3">
      <c r="A1438" s="2"/>
      <c r="C1438" s="14" t="str">
        <f t="shared" si="23"/>
        <v>20207</v>
      </c>
      <c r="D1438" s="3">
        <v>44040</v>
      </c>
      <c r="E1438" s="21">
        <v>1733.47</v>
      </c>
      <c r="F1438" s="21">
        <v>1787.38</v>
      </c>
      <c r="G1438" s="21">
        <v>1826.67</v>
      </c>
      <c r="H1438" s="21">
        <v>1629.53</v>
      </c>
      <c r="I1438" s="21">
        <v>1760.16</v>
      </c>
      <c r="J1438" s="21">
        <v>1684.47</v>
      </c>
      <c r="K1438" s="21">
        <v>1785.59</v>
      </c>
      <c r="L1438" s="21">
        <v>1684.41</v>
      </c>
      <c r="M1438" s="21"/>
      <c r="N1438" s="21">
        <v>1582.1</v>
      </c>
      <c r="O1438" s="21">
        <v>1830.49</v>
      </c>
      <c r="P1438" s="21">
        <v>1748.75</v>
      </c>
      <c r="Q1438" s="21">
        <v>4565.79</v>
      </c>
      <c r="R1438" s="20">
        <v>98.51</v>
      </c>
      <c r="S1438" s="20">
        <v>96.92</v>
      </c>
      <c r="T1438" s="21">
        <v>103.27</v>
      </c>
      <c r="V1438" s="1">
        <v>93.44</v>
      </c>
      <c r="W1438" s="1">
        <v>102.05</v>
      </c>
      <c r="X1438" s="1">
        <v>105.7</v>
      </c>
      <c r="Y1438" s="1">
        <v>100.98</v>
      </c>
      <c r="Z1438" s="1">
        <v>101</v>
      </c>
      <c r="AA1438" s="1">
        <v>96.38</v>
      </c>
      <c r="AB1438" s="1">
        <v>105.77</v>
      </c>
      <c r="AC1438" s="1">
        <v>94.82</v>
      </c>
      <c r="AE1438" s="1">
        <v>114.88</v>
      </c>
      <c r="AF1438" s="1">
        <v>107.49</v>
      </c>
      <c r="AG1438" s="1">
        <v>105.33</v>
      </c>
      <c r="AP1438" s="1">
        <v>2873.25</v>
      </c>
      <c r="AQ1438" s="1">
        <v>2992.47</v>
      </c>
      <c r="AW1438" s="1">
        <v>2418.02</v>
      </c>
      <c r="AX1438" s="1">
        <v>104.76</v>
      </c>
      <c r="AZ1438" s="1">
        <v>2554.96</v>
      </c>
      <c r="BA1438" s="1">
        <v>107.06</v>
      </c>
      <c r="BB1438" s="1">
        <v>111.51</v>
      </c>
      <c r="BC1438" s="1">
        <v>109.69</v>
      </c>
      <c r="BD1438" s="1">
        <v>106.84</v>
      </c>
      <c r="BE1438" s="1">
        <v>109.2</v>
      </c>
      <c r="BF1438" s="1">
        <v>108.7</v>
      </c>
      <c r="BG1438" s="1">
        <v>115.42</v>
      </c>
      <c r="BH1438" s="1">
        <v>106.68</v>
      </c>
      <c r="BI1438" s="1">
        <v>104.22</v>
      </c>
      <c r="BJ1438" s="1">
        <v>114.29</v>
      </c>
      <c r="BL1438" s="1">
        <v>97.41</v>
      </c>
      <c r="BN1438" s="1">
        <v>97.25</v>
      </c>
    </row>
    <row r="1439" spans="1:66" x14ac:dyDescent="0.3">
      <c r="A1439" s="2"/>
      <c r="C1439" s="14" t="str">
        <f t="shared" si="23"/>
        <v>20207</v>
      </c>
      <c r="D1439" s="3">
        <v>44039</v>
      </c>
      <c r="E1439" s="21">
        <v>1792.88</v>
      </c>
      <c r="F1439" s="21">
        <v>1788</v>
      </c>
      <c r="G1439" s="21">
        <v>1844.15</v>
      </c>
      <c r="H1439" s="21">
        <v>1637.19</v>
      </c>
      <c r="I1439" s="21">
        <v>1753.58</v>
      </c>
      <c r="J1439" s="21">
        <v>1689.41</v>
      </c>
      <c r="K1439" s="21">
        <v>1785.59</v>
      </c>
      <c r="L1439" s="21">
        <v>1701.06</v>
      </c>
      <c r="M1439" s="21"/>
      <c r="N1439" s="21">
        <v>1606.66</v>
      </c>
      <c r="O1439" s="21">
        <v>1833.98</v>
      </c>
      <c r="P1439" s="21">
        <v>1750</v>
      </c>
      <c r="Q1439" s="21">
        <v>4574</v>
      </c>
      <c r="R1439" s="20">
        <v>97.72</v>
      </c>
      <c r="S1439" s="20">
        <v>97.66</v>
      </c>
      <c r="T1439" s="21">
        <v>103.31</v>
      </c>
      <c r="V1439" s="1">
        <v>93.64</v>
      </c>
      <c r="W1439" s="1">
        <v>101.96</v>
      </c>
      <c r="X1439" s="1">
        <v>106.02</v>
      </c>
      <c r="Y1439" s="1">
        <v>101.33</v>
      </c>
      <c r="Z1439" s="1">
        <v>101.5</v>
      </c>
      <c r="AA1439" s="1">
        <v>97.37</v>
      </c>
      <c r="AB1439" s="1">
        <v>107.53</v>
      </c>
      <c r="AE1439" s="1">
        <v>115.31</v>
      </c>
      <c r="AF1439" s="1">
        <v>108.28</v>
      </c>
      <c r="AG1439" s="1">
        <v>105.33</v>
      </c>
      <c r="AL1439" s="1">
        <v>30</v>
      </c>
      <c r="AP1439" s="1">
        <v>2873.25</v>
      </c>
      <c r="AQ1439" s="1">
        <v>2992.47</v>
      </c>
      <c r="AX1439" s="1">
        <v>104.42</v>
      </c>
      <c r="AZ1439" s="1">
        <v>2627.48</v>
      </c>
      <c r="BA1439" s="1">
        <v>109.1</v>
      </c>
      <c r="BB1439" s="1">
        <v>112</v>
      </c>
      <c r="BC1439" s="1">
        <v>109.78</v>
      </c>
      <c r="BD1439" s="1">
        <v>107.45</v>
      </c>
      <c r="BE1439" s="1">
        <v>109.2</v>
      </c>
      <c r="BF1439" s="1">
        <v>108.9</v>
      </c>
      <c r="BG1439" s="1">
        <v>115.86</v>
      </c>
      <c r="BI1439" s="1">
        <v>104.22</v>
      </c>
      <c r="BJ1439" s="1">
        <v>112.57</v>
      </c>
      <c r="BL1439" s="1">
        <v>97.63</v>
      </c>
      <c r="BN1439" s="1">
        <v>97.4</v>
      </c>
    </row>
    <row r="1440" spans="1:66" x14ac:dyDescent="0.3">
      <c r="A1440" s="2"/>
      <c r="C1440" s="14" t="str">
        <f t="shared" si="23"/>
        <v>20207</v>
      </c>
      <c r="D1440" s="3">
        <v>44036</v>
      </c>
      <c r="E1440" s="21">
        <v>1849.96</v>
      </c>
      <c r="F1440" s="21">
        <v>1788</v>
      </c>
      <c r="G1440" s="21">
        <v>1844.15</v>
      </c>
      <c r="H1440" s="21">
        <v>1671.25</v>
      </c>
      <c r="I1440" s="21">
        <v>1753.58</v>
      </c>
      <c r="J1440" s="21">
        <v>1806.67</v>
      </c>
      <c r="K1440" s="21">
        <v>1758.44</v>
      </c>
      <c r="L1440" s="21">
        <v>1701.06</v>
      </c>
      <c r="M1440" s="21"/>
      <c r="N1440" s="21">
        <v>1606.82</v>
      </c>
      <c r="O1440" s="21">
        <v>1826.67</v>
      </c>
      <c r="P1440" s="21">
        <v>1758</v>
      </c>
      <c r="Q1440" s="21">
        <v>4369.8999999999996</v>
      </c>
      <c r="R1440" s="20">
        <v>97.72</v>
      </c>
      <c r="S1440" s="20">
        <v>97.45</v>
      </c>
      <c r="T1440" s="21">
        <v>103.21</v>
      </c>
      <c r="V1440" s="1">
        <v>92.92</v>
      </c>
      <c r="W1440" s="1">
        <v>101.87</v>
      </c>
      <c r="X1440" s="1">
        <v>106.15</v>
      </c>
      <c r="Y1440" s="1">
        <v>100.28</v>
      </c>
      <c r="Z1440" s="1">
        <v>100.88</v>
      </c>
      <c r="AA1440" s="1">
        <v>97.51</v>
      </c>
      <c r="AB1440" s="1">
        <v>107.53</v>
      </c>
      <c r="AD1440" s="1">
        <v>94.08</v>
      </c>
      <c r="AE1440" s="1">
        <v>114.07</v>
      </c>
      <c r="AF1440" s="1">
        <v>106.99</v>
      </c>
      <c r="AG1440" s="1">
        <v>110.63</v>
      </c>
      <c r="AL1440" s="1">
        <v>30</v>
      </c>
      <c r="AP1440" s="1">
        <v>2996.5</v>
      </c>
      <c r="AQ1440" s="1">
        <v>2992.47</v>
      </c>
      <c r="AX1440" s="1">
        <v>108.39</v>
      </c>
      <c r="AZ1440" s="1">
        <v>2627.48</v>
      </c>
      <c r="BA1440" s="1">
        <v>106.14</v>
      </c>
      <c r="BB1440" s="1">
        <v>111.92</v>
      </c>
      <c r="BC1440" s="1">
        <v>108.61</v>
      </c>
      <c r="BD1440" s="1">
        <v>108.63</v>
      </c>
      <c r="BE1440" s="1">
        <v>112.2</v>
      </c>
      <c r="BF1440" s="1">
        <v>111.23</v>
      </c>
      <c r="BG1440" s="1">
        <v>115.7</v>
      </c>
      <c r="BH1440" s="1">
        <v>101.37</v>
      </c>
      <c r="BI1440" s="1">
        <v>104.22</v>
      </c>
      <c r="BJ1440" s="1">
        <v>112.57</v>
      </c>
      <c r="BL1440" s="1">
        <v>98.14</v>
      </c>
      <c r="BN1440" s="1">
        <v>98.09</v>
      </c>
    </row>
    <row r="1441" spans="1:66" x14ac:dyDescent="0.3">
      <c r="A1441" s="2"/>
      <c r="C1441" s="14" t="str">
        <f t="shared" si="23"/>
        <v>20207</v>
      </c>
      <c r="D1441" s="3">
        <v>44035</v>
      </c>
      <c r="E1441" s="21">
        <v>1769.64</v>
      </c>
      <c r="F1441" s="21">
        <v>1788</v>
      </c>
      <c r="G1441" s="21">
        <v>1840.2</v>
      </c>
      <c r="H1441" s="21">
        <v>1668.77</v>
      </c>
      <c r="I1441" s="21">
        <v>1734.67</v>
      </c>
      <c r="J1441" s="21">
        <v>1830.42</v>
      </c>
      <c r="K1441" s="21">
        <v>1753.28</v>
      </c>
      <c r="L1441" s="21">
        <v>1685.19</v>
      </c>
      <c r="M1441" s="21"/>
      <c r="N1441" s="21">
        <v>1583.52</v>
      </c>
      <c r="O1441" s="21">
        <v>1823.02</v>
      </c>
      <c r="P1441" s="21">
        <v>1760</v>
      </c>
      <c r="Q1441" s="21">
        <v>4446.6000000000004</v>
      </c>
      <c r="R1441" s="20">
        <v>101.63</v>
      </c>
      <c r="S1441" s="20">
        <v>97.58</v>
      </c>
      <c r="T1441" s="21">
        <v>103.22</v>
      </c>
      <c r="V1441" s="1">
        <v>92.84</v>
      </c>
      <c r="W1441" s="1">
        <v>99.91</v>
      </c>
      <c r="X1441" s="1">
        <v>104.93</v>
      </c>
      <c r="Y1441" s="1">
        <v>99.48</v>
      </c>
      <c r="Z1441" s="1">
        <v>98.99</v>
      </c>
      <c r="AA1441" s="1">
        <v>96.75</v>
      </c>
      <c r="AB1441" s="1">
        <v>106.97</v>
      </c>
      <c r="AD1441" s="1">
        <v>93.45</v>
      </c>
      <c r="AE1441" s="1">
        <v>113.5</v>
      </c>
      <c r="AG1441" s="1">
        <v>110.63</v>
      </c>
      <c r="AL1441" s="1">
        <v>30</v>
      </c>
      <c r="AP1441" s="1">
        <v>2940</v>
      </c>
      <c r="AQ1441" s="1">
        <v>2945.71</v>
      </c>
      <c r="AX1441" s="1">
        <v>108.22</v>
      </c>
      <c r="AZ1441" s="1">
        <v>2627.48</v>
      </c>
      <c r="BA1441" s="1">
        <v>105.76</v>
      </c>
      <c r="BB1441" s="1">
        <v>109.09</v>
      </c>
      <c r="BC1441" s="1">
        <v>108.29</v>
      </c>
      <c r="BD1441" s="1">
        <v>106.66</v>
      </c>
      <c r="BE1441" s="1">
        <v>108.84</v>
      </c>
      <c r="BF1441" s="1">
        <v>106.87</v>
      </c>
      <c r="BG1441" s="1">
        <v>114.17</v>
      </c>
      <c r="BH1441" s="1">
        <v>100.63</v>
      </c>
      <c r="BI1441" s="1">
        <v>104.22</v>
      </c>
      <c r="BJ1441" s="1">
        <v>112.57</v>
      </c>
      <c r="BL1441" s="1">
        <v>97.27</v>
      </c>
      <c r="BN1441" s="1">
        <v>97.09</v>
      </c>
    </row>
    <row r="1442" spans="1:66" x14ac:dyDescent="0.3">
      <c r="A1442" s="2"/>
      <c r="C1442" s="14" t="str">
        <f t="shared" si="23"/>
        <v>20207</v>
      </c>
      <c r="D1442" s="3">
        <v>44034</v>
      </c>
      <c r="E1442" s="21">
        <v>1769.64</v>
      </c>
      <c r="F1442" s="21">
        <v>1788</v>
      </c>
      <c r="G1442" s="21">
        <v>1846.13</v>
      </c>
      <c r="H1442" s="21">
        <v>1645.5</v>
      </c>
      <c r="I1442" s="21">
        <v>1749.47</v>
      </c>
      <c r="J1442" s="21">
        <v>1830.42</v>
      </c>
      <c r="K1442" s="21">
        <v>1753.28</v>
      </c>
      <c r="L1442" s="21">
        <v>1712.76</v>
      </c>
      <c r="M1442" s="21"/>
      <c r="N1442" s="21">
        <v>1596.17</v>
      </c>
      <c r="O1442" s="21">
        <v>1823.02</v>
      </c>
      <c r="P1442" s="21">
        <v>1760</v>
      </c>
      <c r="Q1442" s="21">
        <v>4446.6000000000004</v>
      </c>
      <c r="R1442" s="20">
        <v>97.71</v>
      </c>
      <c r="S1442" s="20">
        <v>97.09</v>
      </c>
      <c r="T1442" s="21">
        <v>100.2</v>
      </c>
      <c r="V1442" s="1">
        <v>93.64</v>
      </c>
      <c r="W1442" s="1">
        <v>99.79</v>
      </c>
      <c r="X1442" s="1">
        <v>105.31</v>
      </c>
      <c r="Y1442" s="1">
        <v>98.92</v>
      </c>
      <c r="Z1442" s="1">
        <v>98.32</v>
      </c>
      <c r="AA1442" s="1">
        <v>96.67</v>
      </c>
      <c r="AB1442" s="1">
        <v>107.2</v>
      </c>
      <c r="AD1442" s="1">
        <v>94.03</v>
      </c>
      <c r="AE1442" s="1">
        <v>113.48</v>
      </c>
      <c r="AG1442" s="1">
        <v>110.63</v>
      </c>
      <c r="AL1442" s="1">
        <v>30</v>
      </c>
      <c r="AO1442" s="1">
        <v>7</v>
      </c>
      <c r="AQ1442" s="1">
        <v>2945.71</v>
      </c>
      <c r="AS1442" s="1">
        <v>3278.56</v>
      </c>
      <c r="AT1442" s="1">
        <v>2491.21</v>
      </c>
      <c r="AW1442" s="1">
        <v>2517.38</v>
      </c>
      <c r="AX1442" s="1">
        <v>103.31</v>
      </c>
      <c r="AZ1442" s="1">
        <v>2752.72</v>
      </c>
      <c r="BA1442" s="1">
        <v>105.31</v>
      </c>
      <c r="BB1442" s="1">
        <v>109.12</v>
      </c>
      <c r="BC1442" s="1">
        <v>107.65</v>
      </c>
      <c r="BD1442" s="1">
        <v>104.52</v>
      </c>
      <c r="BE1442" s="1">
        <v>109.55</v>
      </c>
      <c r="BF1442" s="1">
        <v>107.29</v>
      </c>
      <c r="BG1442" s="1">
        <v>113.82</v>
      </c>
      <c r="BH1442" s="1">
        <v>101.4</v>
      </c>
      <c r="BI1442" s="1">
        <v>104.68</v>
      </c>
      <c r="BJ1442" s="1">
        <v>113.17</v>
      </c>
      <c r="BL1442" s="1">
        <v>95.78</v>
      </c>
      <c r="BN1442" s="1">
        <v>95.86</v>
      </c>
    </row>
    <row r="1443" spans="1:66" x14ac:dyDescent="0.3">
      <c r="A1443" s="2"/>
      <c r="C1443" s="14" t="str">
        <f t="shared" si="23"/>
        <v>20207</v>
      </c>
      <c r="D1443" s="3">
        <v>44033</v>
      </c>
      <c r="E1443" s="21">
        <v>1825.85</v>
      </c>
      <c r="F1443" s="21">
        <v>1786.48</v>
      </c>
      <c r="G1443" s="21">
        <v>1819.09</v>
      </c>
      <c r="H1443" s="21">
        <v>1686.59</v>
      </c>
      <c r="I1443" s="21">
        <v>1758.85</v>
      </c>
      <c r="J1443" s="21">
        <v>1714.03</v>
      </c>
      <c r="K1443" s="21">
        <v>1770.63</v>
      </c>
      <c r="L1443" s="21">
        <v>1681.22</v>
      </c>
      <c r="M1443" s="21">
        <v>1660.59</v>
      </c>
      <c r="N1443" s="21">
        <v>1561.45</v>
      </c>
      <c r="O1443" s="21">
        <v>1826.67</v>
      </c>
      <c r="P1443" s="21">
        <v>1723.63</v>
      </c>
      <c r="Q1443" s="21">
        <v>4321.6000000000004</v>
      </c>
      <c r="R1443" s="20">
        <v>96.32</v>
      </c>
      <c r="S1443" s="20">
        <v>98.39</v>
      </c>
      <c r="T1443" s="21">
        <v>101.82</v>
      </c>
      <c r="V1443" s="1">
        <v>94.44</v>
      </c>
      <c r="W1443" s="1">
        <v>100.53</v>
      </c>
      <c r="X1443" s="1">
        <v>106.49</v>
      </c>
      <c r="Y1443" s="1">
        <v>98.85</v>
      </c>
      <c r="Z1443" s="1">
        <v>98.55</v>
      </c>
      <c r="AA1443" s="1">
        <v>97.52</v>
      </c>
      <c r="AB1443" s="1">
        <v>106.04</v>
      </c>
      <c r="AD1443" s="1">
        <v>94.49</v>
      </c>
      <c r="AE1443" s="1">
        <v>112.35</v>
      </c>
      <c r="AG1443" s="1">
        <v>111.34</v>
      </c>
      <c r="AL1443" s="1">
        <v>30</v>
      </c>
      <c r="AO1443" s="1">
        <v>7</v>
      </c>
      <c r="AS1443" s="1">
        <v>3278.56</v>
      </c>
      <c r="AT1443" s="1">
        <v>2491.21</v>
      </c>
      <c r="AW1443" s="1">
        <v>2554.96</v>
      </c>
      <c r="AX1443" s="1">
        <v>104.95</v>
      </c>
      <c r="AZ1443" s="1">
        <v>2752.72</v>
      </c>
      <c r="BA1443" s="1">
        <v>106.26</v>
      </c>
      <c r="BB1443" s="1">
        <v>110.77</v>
      </c>
      <c r="BC1443" s="1">
        <v>107.63</v>
      </c>
      <c r="BD1443" s="1">
        <v>104.73</v>
      </c>
      <c r="BE1443" s="1">
        <v>109.53</v>
      </c>
      <c r="BF1443" s="1">
        <v>108.85</v>
      </c>
      <c r="BG1443" s="1">
        <v>113.7</v>
      </c>
      <c r="BH1443" s="1">
        <v>103.71</v>
      </c>
      <c r="BI1443" s="1">
        <v>104.22</v>
      </c>
      <c r="BJ1443" s="1">
        <v>113.17</v>
      </c>
      <c r="BL1443" s="1">
        <v>94.8</v>
      </c>
      <c r="BN1443" s="1">
        <v>96.07</v>
      </c>
    </row>
    <row r="1444" spans="1:66" x14ac:dyDescent="0.3">
      <c r="A1444" s="2"/>
      <c r="C1444" s="14" t="str">
        <f t="shared" si="23"/>
        <v>20207</v>
      </c>
      <c r="D1444" s="3">
        <v>44032</v>
      </c>
      <c r="E1444" s="21">
        <v>1776.38</v>
      </c>
      <c r="F1444" s="21">
        <v>1789.51</v>
      </c>
      <c r="G1444" s="21">
        <v>1820.09</v>
      </c>
      <c r="H1444" s="21">
        <v>1695.94</v>
      </c>
      <c r="I1444" s="21">
        <v>1749.47</v>
      </c>
      <c r="J1444" s="21">
        <v>1777.43</v>
      </c>
      <c r="K1444" s="21">
        <v>1770.63</v>
      </c>
      <c r="L1444" s="21">
        <v>1714.96</v>
      </c>
      <c r="M1444" s="21">
        <v>1660.59</v>
      </c>
      <c r="N1444" s="21">
        <v>1575.72</v>
      </c>
      <c r="O1444" s="21">
        <v>1783.31</v>
      </c>
      <c r="P1444" s="21">
        <v>1780.74</v>
      </c>
      <c r="Q1444" s="21">
        <v>4382.43</v>
      </c>
      <c r="R1444" s="20">
        <v>101.5</v>
      </c>
      <c r="S1444" s="20">
        <v>99.91</v>
      </c>
      <c r="T1444" s="21">
        <v>103.3</v>
      </c>
      <c r="V1444" s="1">
        <v>94.44</v>
      </c>
      <c r="W1444" s="1">
        <v>100.96</v>
      </c>
      <c r="X1444" s="1">
        <v>106.49</v>
      </c>
      <c r="Y1444" s="1">
        <v>99.69</v>
      </c>
      <c r="Z1444" s="1">
        <v>99.66</v>
      </c>
      <c r="AA1444" s="1">
        <v>98.71</v>
      </c>
      <c r="AB1444" s="1">
        <v>105.91</v>
      </c>
      <c r="AD1444" s="1">
        <v>94.63</v>
      </c>
      <c r="AE1444" s="1">
        <v>112.61</v>
      </c>
      <c r="AG1444" s="1">
        <v>111.34</v>
      </c>
      <c r="AO1444" s="1">
        <v>7</v>
      </c>
      <c r="AS1444" s="1">
        <v>3278.56</v>
      </c>
      <c r="AT1444" s="1">
        <v>2491.21</v>
      </c>
      <c r="AW1444" s="1">
        <v>2554.96</v>
      </c>
      <c r="AX1444" s="1">
        <v>102.65</v>
      </c>
      <c r="AZ1444" s="1">
        <v>2805.44</v>
      </c>
      <c r="BA1444" s="1">
        <v>107.24</v>
      </c>
      <c r="BB1444" s="1">
        <v>111.88</v>
      </c>
      <c r="BC1444" s="1">
        <v>109.03</v>
      </c>
      <c r="BD1444" s="1">
        <v>105.42</v>
      </c>
      <c r="BE1444" s="1">
        <v>109.64</v>
      </c>
      <c r="BF1444" s="1">
        <v>110.16</v>
      </c>
      <c r="BG1444" s="1">
        <v>114.51</v>
      </c>
      <c r="BH1444" s="1">
        <v>103.71</v>
      </c>
      <c r="BI1444" s="1">
        <v>103.62</v>
      </c>
      <c r="BJ1444" s="1">
        <v>110.78</v>
      </c>
      <c r="BL1444" s="1">
        <v>95.46</v>
      </c>
      <c r="BN1444" s="1">
        <v>95.32</v>
      </c>
    </row>
    <row r="1445" spans="1:66" x14ac:dyDescent="0.3">
      <c r="A1445" s="2"/>
      <c r="C1445" s="14" t="str">
        <f t="shared" si="23"/>
        <v>20207</v>
      </c>
      <c r="D1445" s="3">
        <v>44029</v>
      </c>
      <c r="E1445" s="21">
        <v>1776.38</v>
      </c>
      <c r="F1445" s="21">
        <v>1768.54</v>
      </c>
      <c r="G1445" s="21">
        <v>1813.51</v>
      </c>
      <c r="H1445" s="21">
        <v>1693.44</v>
      </c>
      <c r="I1445" s="21">
        <v>1773.32</v>
      </c>
      <c r="J1445" s="21">
        <v>1803.33</v>
      </c>
      <c r="K1445" s="21">
        <v>1762.38</v>
      </c>
      <c r="L1445" s="21">
        <v>1707.02</v>
      </c>
      <c r="M1445" s="21">
        <v>1637.86</v>
      </c>
      <c r="N1445" s="21">
        <v>1563.68</v>
      </c>
      <c r="O1445" s="21">
        <v>1808.47</v>
      </c>
      <c r="P1445" s="21">
        <v>1773.91</v>
      </c>
      <c r="Q1445" s="21">
        <v>4345.78</v>
      </c>
      <c r="R1445" s="20">
        <v>100.5</v>
      </c>
      <c r="S1445" s="20">
        <v>99.75</v>
      </c>
      <c r="T1445" s="21">
        <v>102.73</v>
      </c>
      <c r="V1445" s="1">
        <v>94.44</v>
      </c>
      <c r="W1445" s="1">
        <v>100.53</v>
      </c>
      <c r="X1445" s="1">
        <v>105.86</v>
      </c>
      <c r="Y1445" s="1">
        <v>98.36</v>
      </c>
      <c r="Z1445" s="1">
        <v>97.99</v>
      </c>
      <c r="AA1445" s="1">
        <v>97.29</v>
      </c>
      <c r="AB1445" s="1">
        <v>105.82</v>
      </c>
      <c r="AD1445" s="1">
        <v>95.15</v>
      </c>
      <c r="AE1445" s="1">
        <v>113.52</v>
      </c>
      <c r="AG1445" s="1">
        <v>110.17</v>
      </c>
      <c r="AO1445" s="1">
        <v>7</v>
      </c>
      <c r="AS1445" s="1">
        <v>3278.56</v>
      </c>
      <c r="AT1445" s="1">
        <v>2491.21</v>
      </c>
      <c r="AW1445" s="1">
        <v>2591.0300000000002</v>
      </c>
      <c r="AX1445" s="1">
        <v>104.27</v>
      </c>
      <c r="AZ1445" s="1">
        <v>2805.44</v>
      </c>
      <c r="BA1445" s="1">
        <v>105.21</v>
      </c>
      <c r="BB1445" s="1">
        <v>110.49</v>
      </c>
      <c r="BC1445" s="1">
        <v>107.13</v>
      </c>
      <c r="BD1445" s="1">
        <v>104.66</v>
      </c>
      <c r="BE1445" s="1">
        <v>109.57</v>
      </c>
      <c r="BF1445" s="1">
        <v>109.37</v>
      </c>
      <c r="BG1445" s="1">
        <v>114.34</v>
      </c>
      <c r="BH1445" s="1">
        <v>105.97</v>
      </c>
      <c r="BI1445" s="1">
        <v>103.5</v>
      </c>
      <c r="BJ1445" s="1">
        <v>110.6</v>
      </c>
      <c r="BL1445" s="1">
        <v>94.77</v>
      </c>
      <c r="BN1445" s="1">
        <v>94.5</v>
      </c>
    </row>
    <row r="1446" spans="1:66" x14ac:dyDescent="0.3">
      <c r="A1446" s="2"/>
      <c r="C1446" s="14" t="str">
        <f t="shared" si="23"/>
        <v>20207</v>
      </c>
      <c r="D1446" s="3">
        <v>44028</v>
      </c>
      <c r="E1446" s="21">
        <v>1776.38</v>
      </c>
      <c r="F1446" s="21">
        <v>1760.16</v>
      </c>
      <c r="G1446" s="21">
        <v>1814.15</v>
      </c>
      <c r="H1446" s="21">
        <v>1603.12</v>
      </c>
      <c r="I1446" s="21">
        <v>1758.85</v>
      </c>
      <c r="J1446" s="21">
        <v>1708.05</v>
      </c>
      <c r="K1446" s="21">
        <v>1763.21</v>
      </c>
      <c r="L1446" s="21">
        <v>1714.96</v>
      </c>
      <c r="M1446" s="21">
        <v>1609.01</v>
      </c>
      <c r="N1446" s="21">
        <v>1534.54</v>
      </c>
      <c r="O1446" s="21">
        <v>1792.67</v>
      </c>
      <c r="P1446" s="21">
        <v>1773.91</v>
      </c>
      <c r="Q1446" s="21">
        <v>4370.66</v>
      </c>
      <c r="R1446" s="20">
        <v>100</v>
      </c>
      <c r="S1446" s="20">
        <v>98.15</v>
      </c>
      <c r="T1446" s="21">
        <v>102.54</v>
      </c>
      <c r="V1446" s="1">
        <v>94.44</v>
      </c>
      <c r="W1446" s="1">
        <v>100.16</v>
      </c>
      <c r="X1446" s="1">
        <v>104.9</v>
      </c>
      <c r="Y1446" s="1">
        <v>97.96</v>
      </c>
      <c r="Z1446" s="1">
        <v>98.16</v>
      </c>
      <c r="AA1446" s="1">
        <v>96.21</v>
      </c>
      <c r="AB1446" s="1">
        <v>105.11</v>
      </c>
      <c r="AE1446" s="1">
        <v>111.53</v>
      </c>
      <c r="AF1446" s="1">
        <v>103.14</v>
      </c>
      <c r="AG1446" s="1">
        <v>109</v>
      </c>
      <c r="AO1446" s="1">
        <v>7</v>
      </c>
      <c r="AS1446" s="1">
        <v>3278.56</v>
      </c>
      <c r="AT1446" s="1">
        <v>2491.21</v>
      </c>
      <c r="AW1446" s="1">
        <v>2591.0300000000002</v>
      </c>
      <c r="AX1446" s="1">
        <v>110.48</v>
      </c>
      <c r="AZ1446" s="1">
        <v>2805.44</v>
      </c>
      <c r="BA1446" s="1">
        <v>105.99</v>
      </c>
      <c r="BB1446" s="1">
        <v>110.21</v>
      </c>
      <c r="BC1446" s="1">
        <v>107.57</v>
      </c>
      <c r="BD1446" s="1">
        <v>105.28</v>
      </c>
      <c r="BE1446" s="1">
        <v>109.54</v>
      </c>
      <c r="BF1446" s="1">
        <v>109.02</v>
      </c>
      <c r="BG1446" s="1">
        <v>112.7</v>
      </c>
      <c r="BH1446" s="1">
        <v>105.22</v>
      </c>
      <c r="BI1446" s="1">
        <v>104.82</v>
      </c>
      <c r="BJ1446" s="1">
        <v>110.79</v>
      </c>
      <c r="BL1446" s="1">
        <v>93.72</v>
      </c>
      <c r="BN1446" s="1">
        <v>93.89</v>
      </c>
    </row>
    <row r="1447" spans="1:66" x14ac:dyDescent="0.3">
      <c r="A1447" s="2"/>
      <c r="C1447" s="14" t="str">
        <f t="shared" si="23"/>
        <v>20207</v>
      </c>
      <c r="D1447" s="3">
        <v>44027</v>
      </c>
      <c r="E1447" s="21">
        <v>1776.38</v>
      </c>
      <c r="F1447" s="21">
        <v>1740.42</v>
      </c>
      <c r="G1447" s="21">
        <v>1816.65</v>
      </c>
      <c r="H1447" s="21">
        <v>1622.04</v>
      </c>
      <c r="I1447" s="21">
        <v>1749.47</v>
      </c>
      <c r="J1447" s="21">
        <v>1768.39</v>
      </c>
      <c r="K1447" s="21">
        <v>1763.21</v>
      </c>
      <c r="L1447" s="21">
        <v>1703.05</v>
      </c>
      <c r="M1447" s="21">
        <v>1643.54</v>
      </c>
      <c r="N1447" s="21">
        <v>1535.15</v>
      </c>
      <c r="O1447" s="21">
        <v>1792.67</v>
      </c>
      <c r="P1447" s="21">
        <v>1778.67</v>
      </c>
      <c r="Q1447" s="21">
        <v>4232.72</v>
      </c>
      <c r="R1447" s="20">
        <v>99.74</v>
      </c>
      <c r="S1447" s="20">
        <v>97.75</v>
      </c>
      <c r="T1447" s="21">
        <v>102.3</v>
      </c>
      <c r="V1447" s="1">
        <v>94.44</v>
      </c>
      <c r="W1447" s="1">
        <v>99.84</v>
      </c>
      <c r="X1447" s="1">
        <v>104.18</v>
      </c>
      <c r="Y1447" s="1">
        <v>97.24</v>
      </c>
      <c r="Z1447" s="1">
        <v>97.27</v>
      </c>
      <c r="AA1447" s="1">
        <v>95.55</v>
      </c>
      <c r="AB1447" s="1">
        <v>104.54</v>
      </c>
      <c r="AD1447" s="1">
        <v>92.69</v>
      </c>
      <c r="AE1447" s="1">
        <v>111.14</v>
      </c>
      <c r="AF1447" s="1">
        <v>103.14</v>
      </c>
      <c r="AG1447" s="1">
        <v>109</v>
      </c>
      <c r="AP1447" s="1">
        <v>3157</v>
      </c>
      <c r="AS1447" s="1">
        <v>3226.26</v>
      </c>
      <c r="AW1447" s="1">
        <v>2640.12</v>
      </c>
      <c r="AX1447" s="1">
        <v>107.45</v>
      </c>
      <c r="BB1447" s="1">
        <v>110.01</v>
      </c>
      <c r="BC1447" s="1">
        <v>106.97</v>
      </c>
      <c r="BD1447" s="1">
        <v>106.39</v>
      </c>
      <c r="BE1447" s="1">
        <v>106.21</v>
      </c>
      <c r="BF1447" s="1">
        <v>107.6</v>
      </c>
      <c r="BG1447" s="1">
        <v>112.55</v>
      </c>
      <c r="BH1447" s="1">
        <v>105.36</v>
      </c>
      <c r="BI1447" s="1">
        <v>103.62</v>
      </c>
      <c r="BJ1447" s="1">
        <v>109.36</v>
      </c>
      <c r="BL1447" s="1">
        <v>93.8</v>
      </c>
      <c r="BN1447" s="1">
        <v>93.77</v>
      </c>
    </row>
    <row r="1448" spans="1:66" x14ac:dyDescent="0.3">
      <c r="A1448" s="2"/>
      <c r="C1448" s="14" t="str">
        <f t="shared" si="23"/>
        <v>20207</v>
      </c>
      <c r="D1448" s="3">
        <v>44026</v>
      </c>
      <c r="E1448" s="21">
        <v>1776.38</v>
      </c>
      <c r="F1448" s="21">
        <v>1740.42</v>
      </c>
      <c r="G1448" s="21">
        <v>1816.65</v>
      </c>
      <c r="H1448" s="21">
        <v>1686.35</v>
      </c>
      <c r="I1448" s="21">
        <v>1754.41</v>
      </c>
      <c r="J1448" s="21">
        <v>1798.39</v>
      </c>
      <c r="K1448" s="21">
        <v>1765.7</v>
      </c>
      <c r="L1448" s="21">
        <v>1703.05</v>
      </c>
      <c r="M1448" s="21">
        <v>1635.48</v>
      </c>
      <c r="N1448" s="21">
        <v>1522.91</v>
      </c>
      <c r="O1448" s="21">
        <v>1820</v>
      </c>
      <c r="P1448" s="21">
        <v>1768.37</v>
      </c>
      <c r="Q1448" s="21">
        <v>4157.72</v>
      </c>
      <c r="R1448" s="20">
        <v>100.62</v>
      </c>
      <c r="S1448" s="20">
        <v>97.91</v>
      </c>
      <c r="T1448" s="21">
        <v>102.53</v>
      </c>
      <c r="V1448" s="1">
        <v>94.08</v>
      </c>
      <c r="W1448" s="1">
        <v>99.78</v>
      </c>
      <c r="X1448" s="1">
        <v>104.18</v>
      </c>
      <c r="Y1448" s="1">
        <v>97.67</v>
      </c>
      <c r="Z1448" s="1">
        <v>97.77</v>
      </c>
      <c r="AA1448" s="1">
        <v>95.64</v>
      </c>
      <c r="AB1448" s="1">
        <v>104.54</v>
      </c>
      <c r="AD1448" s="1">
        <v>92.69</v>
      </c>
      <c r="AE1448" s="1">
        <v>111.51</v>
      </c>
      <c r="AF1448" s="1">
        <v>103.14</v>
      </c>
      <c r="AG1448" s="1">
        <v>109</v>
      </c>
      <c r="AK1448" s="1">
        <v>0</v>
      </c>
      <c r="AP1448" s="1">
        <v>3157</v>
      </c>
      <c r="AS1448" s="1">
        <v>3124.46</v>
      </c>
      <c r="AW1448" s="1">
        <v>2645.13</v>
      </c>
      <c r="AX1448" s="1">
        <v>104.48</v>
      </c>
      <c r="BA1448" s="1">
        <v>96.04</v>
      </c>
      <c r="BB1448" s="1">
        <v>110.11</v>
      </c>
      <c r="BC1448" s="1">
        <v>107.17</v>
      </c>
      <c r="BD1448" s="1">
        <v>105.04</v>
      </c>
      <c r="BE1448" s="1">
        <v>104.57</v>
      </c>
      <c r="BF1448" s="1">
        <v>107.91</v>
      </c>
      <c r="BG1448" s="1">
        <v>112.89</v>
      </c>
      <c r="BH1448" s="1">
        <v>106.72</v>
      </c>
      <c r="BI1448" s="1">
        <v>103.68</v>
      </c>
      <c r="BJ1448" s="1">
        <v>113.51</v>
      </c>
      <c r="BL1448" s="1">
        <v>96.52</v>
      </c>
      <c r="BN1448" s="1">
        <v>97.09</v>
      </c>
    </row>
    <row r="1449" spans="1:66" x14ac:dyDescent="0.3">
      <c r="A1449" s="2"/>
      <c r="C1449" s="14" t="str">
        <f t="shared" si="23"/>
        <v>20207</v>
      </c>
      <c r="D1449" s="3">
        <v>44025</v>
      </c>
      <c r="E1449" s="21">
        <v>1776.38</v>
      </c>
      <c r="F1449" s="21">
        <v>1740.42</v>
      </c>
      <c r="G1449" s="21">
        <v>1816.65</v>
      </c>
      <c r="H1449" s="21">
        <v>1686.35</v>
      </c>
      <c r="I1449" s="21">
        <v>1754.41</v>
      </c>
      <c r="J1449" s="21">
        <v>1771.56</v>
      </c>
      <c r="K1449" s="21">
        <v>1772.33</v>
      </c>
      <c r="L1449" s="21">
        <v>1705.03</v>
      </c>
      <c r="M1449" s="21">
        <v>1641.22</v>
      </c>
      <c r="N1449" s="21">
        <v>1556.3</v>
      </c>
      <c r="O1449" s="21">
        <v>1824.09</v>
      </c>
      <c r="P1449" s="21">
        <v>1785.85</v>
      </c>
      <c r="Q1449" s="21">
        <v>4245.5200000000004</v>
      </c>
      <c r="R1449" s="20">
        <v>96.59</v>
      </c>
      <c r="S1449" s="20">
        <v>97.3</v>
      </c>
      <c r="T1449" s="21">
        <v>102.51</v>
      </c>
      <c r="V1449" s="1">
        <v>94.04</v>
      </c>
      <c r="W1449" s="1">
        <v>100.62</v>
      </c>
      <c r="X1449" s="1">
        <v>104.18</v>
      </c>
      <c r="Y1449" s="1">
        <v>98.28</v>
      </c>
      <c r="Z1449" s="1">
        <v>98</v>
      </c>
      <c r="AA1449" s="1">
        <v>96.4</v>
      </c>
      <c r="AB1449" s="1">
        <v>104.59</v>
      </c>
      <c r="AD1449" s="1">
        <v>93.51</v>
      </c>
      <c r="AE1449" s="1">
        <v>111.57</v>
      </c>
      <c r="AF1449" s="1">
        <v>103.14</v>
      </c>
      <c r="AG1449" s="1">
        <v>104.37</v>
      </c>
      <c r="AK1449" s="1">
        <v>0</v>
      </c>
      <c r="AP1449" s="1">
        <v>3157</v>
      </c>
      <c r="AS1449" s="1">
        <v>3124.46</v>
      </c>
      <c r="AW1449" s="1">
        <v>2645.13</v>
      </c>
      <c r="AX1449" s="1">
        <v>106.31</v>
      </c>
      <c r="BA1449" s="1">
        <v>99.9</v>
      </c>
      <c r="BB1449" s="1">
        <v>108.9</v>
      </c>
      <c r="BC1449" s="1">
        <v>107.61</v>
      </c>
      <c r="BD1449" s="1">
        <v>104.91</v>
      </c>
      <c r="BE1449" s="1">
        <v>106.15</v>
      </c>
      <c r="BF1449" s="1">
        <v>109.28</v>
      </c>
      <c r="BG1449" s="1">
        <v>112.94</v>
      </c>
      <c r="BH1449" s="1">
        <v>106.72</v>
      </c>
      <c r="BI1449" s="1">
        <v>103.62</v>
      </c>
      <c r="BJ1449" s="1">
        <v>113.05</v>
      </c>
      <c r="BL1449" s="1">
        <v>96.39</v>
      </c>
      <c r="BN1449" s="1">
        <v>96.84</v>
      </c>
    </row>
    <row r="1450" spans="1:66" x14ac:dyDescent="0.3">
      <c r="A1450" s="2"/>
      <c r="C1450" s="14" t="str">
        <f t="shared" si="23"/>
        <v>20207</v>
      </c>
      <c r="D1450" s="3">
        <v>44022</v>
      </c>
      <c r="E1450" s="21">
        <v>1764.17</v>
      </c>
      <c r="F1450" s="21">
        <v>1747</v>
      </c>
      <c r="G1450" s="21">
        <v>1831.51</v>
      </c>
      <c r="H1450" s="21">
        <v>1694.63</v>
      </c>
      <c r="I1450" s="21">
        <v>1766.74</v>
      </c>
      <c r="J1450" s="21">
        <v>1771.56</v>
      </c>
      <c r="K1450" s="21">
        <v>1803.6</v>
      </c>
      <c r="L1450" s="21">
        <v>1712.97</v>
      </c>
      <c r="M1450" s="21">
        <v>1678.11</v>
      </c>
      <c r="N1450" s="21">
        <v>1605.39</v>
      </c>
      <c r="O1450" s="21">
        <v>1846.67</v>
      </c>
      <c r="P1450" s="21">
        <v>1795.35</v>
      </c>
      <c r="Q1450" s="21">
        <v>4181.8900000000003</v>
      </c>
      <c r="R1450" s="20">
        <v>96.9</v>
      </c>
      <c r="S1450" s="20">
        <v>97.54</v>
      </c>
      <c r="T1450" s="21">
        <v>103.15</v>
      </c>
      <c r="V1450" s="1">
        <v>94.24</v>
      </c>
      <c r="W1450" s="1">
        <v>100.76</v>
      </c>
      <c r="X1450" s="1">
        <v>104.08</v>
      </c>
      <c r="Y1450" s="1">
        <v>99.45</v>
      </c>
      <c r="Z1450" s="1">
        <v>99.59</v>
      </c>
      <c r="AA1450" s="1">
        <v>96.14</v>
      </c>
      <c r="AB1450" s="1">
        <v>104.41</v>
      </c>
      <c r="AD1450" s="1">
        <v>95.15</v>
      </c>
      <c r="AE1450" s="1">
        <v>112.45</v>
      </c>
      <c r="AF1450" s="1">
        <v>105.24</v>
      </c>
      <c r="AG1450" s="1">
        <v>104.37</v>
      </c>
      <c r="AK1450" s="1">
        <v>0</v>
      </c>
      <c r="AP1450" s="1">
        <v>3157</v>
      </c>
      <c r="AS1450" s="1">
        <v>3218.24</v>
      </c>
      <c r="AX1450" s="1">
        <v>102.77</v>
      </c>
      <c r="BA1450" s="1">
        <v>103.51</v>
      </c>
      <c r="BB1450" s="1">
        <v>111.62</v>
      </c>
      <c r="BC1450" s="1">
        <v>108.02</v>
      </c>
      <c r="BD1450" s="1">
        <v>105.73</v>
      </c>
      <c r="BE1450" s="1">
        <v>107.84</v>
      </c>
      <c r="BF1450" s="1">
        <v>108.16</v>
      </c>
      <c r="BG1450" s="1">
        <v>113.32</v>
      </c>
      <c r="BH1450" s="1">
        <v>104.18</v>
      </c>
      <c r="BI1450" s="1">
        <v>103.42</v>
      </c>
      <c r="BJ1450" s="1">
        <v>111.33</v>
      </c>
      <c r="BL1450" s="1">
        <v>97.14</v>
      </c>
      <c r="BN1450" s="1">
        <v>97.05</v>
      </c>
    </row>
    <row r="1451" spans="1:66" x14ac:dyDescent="0.3">
      <c r="A1451" s="2"/>
      <c r="C1451" s="14" t="str">
        <f t="shared" si="23"/>
        <v>20207</v>
      </c>
      <c r="D1451" s="3">
        <v>44021</v>
      </c>
      <c r="E1451" s="21">
        <v>1769.09</v>
      </c>
      <c r="F1451" s="21">
        <v>1747.8</v>
      </c>
      <c r="G1451" s="21">
        <v>1782.69</v>
      </c>
      <c r="H1451" s="21">
        <v>1714.97</v>
      </c>
      <c r="I1451" s="21">
        <v>1766.74</v>
      </c>
      <c r="J1451" s="21">
        <v>1715.12</v>
      </c>
      <c r="K1451" s="21">
        <v>1743.13</v>
      </c>
      <c r="L1451" s="21">
        <v>1712.97</v>
      </c>
      <c r="M1451" s="21">
        <v>1653.53</v>
      </c>
      <c r="N1451" s="21">
        <v>1587.29</v>
      </c>
      <c r="O1451" s="21">
        <v>1843.33</v>
      </c>
      <c r="P1451" s="21">
        <v>1771.01</v>
      </c>
      <c r="Q1451" s="21">
        <v>4205.32</v>
      </c>
      <c r="R1451" s="20">
        <v>94.09</v>
      </c>
      <c r="S1451" s="20">
        <v>94.76</v>
      </c>
      <c r="T1451" s="21">
        <v>103.27</v>
      </c>
      <c r="V1451" s="1">
        <v>94.32</v>
      </c>
      <c r="W1451" s="1">
        <v>100.92</v>
      </c>
      <c r="X1451" s="1">
        <v>103.45</v>
      </c>
      <c r="Y1451" s="1">
        <v>99.45</v>
      </c>
      <c r="Z1451" s="1">
        <v>99.49</v>
      </c>
      <c r="AA1451" s="1">
        <v>95.64</v>
      </c>
      <c r="AB1451" s="1">
        <v>103.99</v>
      </c>
      <c r="AE1451" s="1">
        <v>110.82</v>
      </c>
      <c r="AF1451" s="1">
        <v>105.63</v>
      </c>
      <c r="AG1451" s="1">
        <v>104.37</v>
      </c>
      <c r="AK1451" s="1">
        <v>0</v>
      </c>
      <c r="AP1451" s="1">
        <v>3157</v>
      </c>
      <c r="AS1451" s="1">
        <v>3218.24</v>
      </c>
      <c r="AX1451" s="1">
        <v>103.69</v>
      </c>
      <c r="BA1451" s="1">
        <v>106.09</v>
      </c>
      <c r="BB1451" s="1">
        <v>110.19</v>
      </c>
      <c r="BC1451" s="1">
        <v>106.46</v>
      </c>
      <c r="BD1451" s="1">
        <v>105.62</v>
      </c>
      <c r="BE1451" s="1">
        <v>106.75</v>
      </c>
      <c r="BF1451" s="1">
        <v>108.14</v>
      </c>
      <c r="BG1451" s="1">
        <v>110.95</v>
      </c>
      <c r="BH1451" s="1">
        <v>104.98</v>
      </c>
      <c r="BI1451" s="1">
        <v>103.42</v>
      </c>
      <c r="BJ1451" s="1">
        <v>111.33</v>
      </c>
      <c r="BL1451" s="1">
        <v>96.03</v>
      </c>
      <c r="BN1451" s="1">
        <v>95.98</v>
      </c>
    </row>
    <row r="1452" spans="1:66" x14ac:dyDescent="0.3">
      <c r="A1452" s="2"/>
      <c r="C1452" s="14" t="str">
        <f t="shared" si="23"/>
        <v>20207</v>
      </c>
      <c r="D1452" s="3">
        <v>44020</v>
      </c>
      <c r="E1452" s="21"/>
      <c r="F1452" s="21">
        <v>1746.02</v>
      </c>
      <c r="G1452" s="21">
        <v>1785.28</v>
      </c>
      <c r="H1452" s="21">
        <v>1713.23</v>
      </c>
      <c r="I1452" s="21">
        <v>1766.74</v>
      </c>
      <c r="J1452" s="21">
        <v>1725.14</v>
      </c>
      <c r="K1452" s="21">
        <v>1751.93</v>
      </c>
      <c r="L1452" s="21">
        <v>1701.07</v>
      </c>
      <c r="M1452" s="21">
        <v>1658.5</v>
      </c>
      <c r="N1452" s="21">
        <v>1584.89</v>
      </c>
      <c r="O1452" s="21">
        <v>1843.33</v>
      </c>
      <c r="P1452" s="21">
        <v>1771.01</v>
      </c>
      <c r="Q1452" s="21">
        <v>4105.58</v>
      </c>
      <c r="R1452" s="20">
        <v>93.29</v>
      </c>
      <c r="S1452" s="20">
        <v>94.85</v>
      </c>
      <c r="T1452" s="21">
        <v>103.43</v>
      </c>
      <c r="V1452" s="1">
        <v>94.32</v>
      </c>
      <c r="W1452" s="1">
        <v>99.16</v>
      </c>
      <c r="X1452" s="1">
        <v>103.39</v>
      </c>
      <c r="Y1452" s="1">
        <v>99.75</v>
      </c>
      <c r="Z1452" s="1">
        <v>99.88</v>
      </c>
      <c r="AA1452" s="1">
        <v>95.38</v>
      </c>
      <c r="AB1452" s="1">
        <v>103.68</v>
      </c>
      <c r="AE1452" s="1">
        <v>109.66</v>
      </c>
      <c r="AF1452" s="1">
        <v>109.05</v>
      </c>
      <c r="AG1452" s="1">
        <v>104.37</v>
      </c>
      <c r="AK1452" s="1">
        <v>10</v>
      </c>
      <c r="AS1452" s="1">
        <v>3106.18</v>
      </c>
      <c r="AX1452" s="1">
        <v>103.52</v>
      </c>
      <c r="BA1452" s="1">
        <v>105.1</v>
      </c>
      <c r="BB1452" s="1">
        <v>110.97</v>
      </c>
      <c r="BC1452" s="1">
        <v>107.63</v>
      </c>
      <c r="BD1452" s="1">
        <v>106.32</v>
      </c>
      <c r="BE1452" s="1">
        <v>106.33</v>
      </c>
      <c r="BF1452" s="1">
        <v>107.69</v>
      </c>
      <c r="BG1452" s="1">
        <v>111.7</v>
      </c>
      <c r="BH1452" s="1">
        <v>103.88</v>
      </c>
      <c r="BI1452" s="1">
        <v>102.62</v>
      </c>
      <c r="BJ1452" s="1">
        <v>111.33</v>
      </c>
      <c r="BL1452" s="1">
        <v>95.8</v>
      </c>
      <c r="BN1452" s="1">
        <v>95.98</v>
      </c>
    </row>
    <row r="1453" spans="1:66" x14ac:dyDescent="0.3">
      <c r="A1453" s="2"/>
      <c r="C1453" s="14" t="str">
        <f t="shared" si="23"/>
        <v>20207</v>
      </c>
      <c r="D1453" s="3">
        <v>44019</v>
      </c>
      <c r="E1453" s="21">
        <v>1759.97</v>
      </c>
      <c r="F1453" s="21">
        <v>1747</v>
      </c>
      <c r="G1453" s="21">
        <v>1777.57</v>
      </c>
      <c r="H1453" s="21">
        <v>1696.72</v>
      </c>
      <c r="I1453" s="21">
        <v>1783.19</v>
      </c>
      <c r="J1453" s="21">
        <v>1716.38</v>
      </c>
      <c r="K1453" s="21">
        <v>1769.01</v>
      </c>
      <c r="L1453" s="21">
        <v>1704.26</v>
      </c>
      <c r="M1453" s="21">
        <v>1673.25</v>
      </c>
      <c r="N1453" s="21">
        <v>1582.53</v>
      </c>
      <c r="O1453" s="21">
        <v>1816.62</v>
      </c>
      <c r="P1453" s="21">
        <v>1783.87</v>
      </c>
      <c r="Q1453" s="21">
        <v>4085.05</v>
      </c>
      <c r="R1453" s="20">
        <v>93.65</v>
      </c>
      <c r="S1453" s="20">
        <v>97.02</v>
      </c>
      <c r="T1453" s="21">
        <v>103.26</v>
      </c>
      <c r="V1453" s="1">
        <v>93.58</v>
      </c>
      <c r="W1453" s="1">
        <v>100.16</v>
      </c>
      <c r="X1453" s="1">
        <v>103.19</v>
      </c>
      <c r="Y1453" s="1">
        <v>99.94</v>
      </c>
      <c r="Z1453" s="1">
        <v>99.77</v>
      </c>
      <c r="AA1453" s="1">
        <v>95.47</v>
      </c>
      <c r="AB1453" s="1">
        <v>103.33</v>
      </c>
      <c r="AE1453" s="1">
        <v>111.89</v>
      </c>
      <c r="AF1453" s="1">
        <v>107.27</v>
      </c>
      <c r="AG1453" s="1">
        <v>108.33</v>
      </c>
      <c r="AK1453" s="1">
        <v>30</v>
      </c>
      <c r="AS1453" s="1">
        <v>3300</v>
      </c>
      <c r="AX1453" s="1">
        <v>103.05</v>
      </c>
      <c r="BA1453" s="1">
        <v>99.86</v>
      </c>
      <c r="BB1453" s="1">
        <v>111.16</v>
      </c>
      <c r="BC1453" s="1">
        <v>107.26</v>
      </c>
      <c r="BD1453" s="1">
        <v>107.59</v>
      </c>
      <c r="BE1453" s="1">
        <v>105.71</v>
      </c>
      <c r="BF1453" s="1">
        <v>106.71</v>
      </c>
      <c r="BG1453" s="1">
        <v>112.5</v>
      </c>
      <c r="BH1453" s="1">
        <v>105.07</v>
      </c>
      <c r="BI1453" s="1">
        <v>101.62</v>
      </c>
      <c r="BJ1453" s="1">
        <v>112.4</v>
      </c>
      <c r="BL1453" s="1">
        <v>95.78</v>
      </c>
      <c r="BN1453" s="1">
        <v>95.48</v>
      </c>
    </row>
    <row r="1454" spans="1:66" x14ac:dyDescent="0.3">
      <c r="A1454" s="2"/>
      <c r="C1454" s="14" t="str">
        <f t="shared" si="23"/>
        <v>20207</v>
      </c>
      <c r="D1454" s="3">
        <v>44018</v>
      </c>
      <c r="E1454" s="21">
        <v>1759.97</v>
      </c>
      <c r="F1454" s="21">
        <v>1773.92</v>
      </c>
      <c r="G1454" s="21">
        <v>1833.31</v>
      </c>
      <c r="H1454" s="21">
        <v>1701.92</v>
      </c>
      <c r="I1454" s="21">
        <v>1744.54</v>
      </c>
      <c r="J1454" s="21">
        <v>1724.86</v>
      </c>
      <c r="K1454" s="21">
        <v>1762.39</v>
      </c>
      <c r="L1454" s="21">
        <v>1593.18</v>
      </c>
      <c r="M1454" s="21">
        <v>1663.84</v>
      </c>
      <c r="N1454" s="21">
        <v>1590.4</v>
      </c>
      <c r="O1454" s="21">
        <v>1826.67</v>
      </c>
      <c r="P1454" s="21">
        <v>1775.93</v>
      </c>
      <c r="Q1454" s="21">
        <v>4079.7</v>
      </c>
      <c r="R1454" s="20">
        <v>96.57</v>
      </c>
      <c r="S1454" s="20">
        <v>96.97</v>
      </c>
      <c r="T1454" s="21">
        <v>103.33</v>
      </c>
      <c r="V1454" s="1">
        <v>92.53</v>
      </c>
      <c r="W1454" s="1">
        <v>99.92</v>
      </c>
      <c r="X1454" s="1">
        <v>102.99</v>
      </c>
      <c r="Y1454" s="1">
        <v>99.33</v>
      </c>
      <c r="Z1454" s="1">
        <v>99.5</v>
      </c>
      <c r="AA1454" s="1">
        <v>96.91</v>
      </c>
      <c r="AB1454" s="1">
        <v>103.27</v>
      </c>
      <c r="AE1454" s="1">
        <v>108.9</v>
      </c>
      <c r="AF1454" s="1">
        <v>107.15</v>
      </c>
      <c r="AK1454" s="1">
        <v>30</v>
      </c>
      <c r="AP1454" s="1">
        <v>3075</v>
      </c>
      <c r="AS1454" s="1">
        <v>3300</v>
      </c>
      <c r="AX1454" s="1">
        <v>102.32</v>
      </c>
      <c r="BA1454" s="1">
        <v>104.85</v>
      </c>
      <c r="BB1454" s="1">
        <v>111.45</v>
      </c>
      <c r="BC1454" s="1">
        <v>106.95</v>
      </c>
      <c r="BD1454" s="1">
        <v>107.46</v>
      </c>
      <c r="BE1454" s="1">
        <v>106.47</v>
      </c>
      <c r="BF1454" s="1">
        <v>106.51</v>
      </c>
      <c r="BG1454" s="1">
        <v>109.87</v>
      </c>
      <c r="BH1454" s="1">
        <v>105.07</v>
      </c>
      <c r="BI1454" s="1">
        <v>101.62</v>
      </c>
      <c r="BJ1454" s="1">
        <v>110.52</v>
      </c>
      <c r="BL1454" s="1">
        <v>96</v>
      </c>
    </row>
    <row r="1455" spans="1:66" x14ac:dyDescent="0.3">
      <c r="A1455" s="2"/>
      <c r="C1455" s="14" t="str">
        <f t="shared" si="23"/>
        <v>20207</v>
      </c>
      <c r="D1455" s="3">
        <v>44015</v>
      </c>
      <c r="E1455" s="21">
        <v>1759.97</v>
      </c>
      <c r="F1455" s="21">
        <v>1776.61</v>
      </c>
      <c r="G1455" s="21">
        <v>1833.31</v>
      </c>
      <c r="H1455" s="21">
        <v>1706.16</v>
      </c>
      <c r="I1455" s="21">
        <v>1769.21</v>
      </c>
      <c r="J1455" s="21">
        <v>1726.21</v>
      </c>
      <c r="K1455" s="21">
        <v>1766.57</v>
      </c>
      <c r="L1455" s="21">
        <v>1631.31</v>
      </c>
      <c r="M1455" s="21">
        <v>1686.96</v>
      </c>
      <c r="N1455" s="21">
        <v>1576.41</v>
      </c>
      <c r="O1455" s="21">
        <v>1823.89</v>
      </c>
      <c r="P1455" s="21">
        <v>1766.7</v>
      </c>
      <c r="Q1455" s="21">
        <v>3983.83</v>
      </c>
      <c r="R1455" s="20">
        <v>93.68</v>
      </c>
      <c r="S1455" s="20">
        <v>97.88</v>
      </c>
      <c r="T1455" s="21">
        <v>103.15</v>
      </c>
      <c r="V1455" s="1">
        <v>91.44</v>
      </c>
      <c r="W1455" s="1">
        <v>99.99</v>
      </c>
      <c r="X1455" s="1">
        <v>102.41</v>
      </c>
      <c r="Y1455" s="1">
        <v>98.95</v>
      </c>
      <c r="Z1455" s="1">
        <v>99</v>
      </c>
      <c r="AA1455" s="1">
        <v>95.48</v>
      </c>
      <c r="AB1455" s="1">
        <v>102.6</v>
      </c>
      <c r="AE1455" s="1">
        <v>108.42</v>
      </c>
      <c r="AF1455" s="1">
        <v>107.21</v>
      </c>
      <c r="AK1455" s="1">
        <v>30</v>
      </c>
      <c r="AP1455" s="1">
        <v>3075</v>
      </c>
      <c r="AS1455" s="1">
        <v>3300</v>
      </c>
      <c r="AX1455" s="1">
        <v>101.55</v>
      </c>
      <c r="BA1455" s="1">
        <v>108.09</v>
      </c>
      <c r="BB1455" s="1">
        <v>110.61</v>
      </c>
      <c r="BC1455" s="1">
        <v>106.6</v>
      </c>
      <c r="BD1455" s="1">
        <v>107.37</v>
      </c>
      <c r="BE1455" s="1">
        <v>104.59</v>
      </c>
      <c r="BF1455" s="1">
        <v>108.56</v>
      </c>
      <c r="BG1455" s="1">
        <v>108.47</v>
      </c>
      <c r="BI1455" s="1">
        <v>101.62</v>
      </c>
      <c r="BJ1455" s="1">
        <v>110.7</v>
      </c>
      <c r="BL1455" s="1">
        <v>95.46</v>
      </c>
      <c r="BN1455" s="1">
        <v>95.45</v>
      </c>
    </row>
    <row r="1456" spans="1:66" x14ac:dyDescent="0.3">
      <c r="A1456" s="2"/>
      <c r="C1456" s="14" t="str">
        <f t="shared" si="23"/>
        <v>20207</v>
      </c>
      <c r="D1456" s="3">
        <v>44014</v>
      </c>
      <c r="E1456" s="21">
        <v>1759.97</v>
      </c>
      <c r="F1456" s="21">
        <v>1776.61</v>
      </c>
      <c r="G1456" s="21">
        <v>1833.31</v>
      </c>
      <c r="H1456" s="21">
        <v>1620.67</v>
      </c>
      <c r="I1456" s="21">
        <v>1753.58</v>
      </c>
      <c r="J1456" s="21">
        <v>1711.65</v>
      </c>
      <c r="K1456" s="21">
        <v>1749</v>
      </c>
      <c r="L1456" s="21">
        <v>1707.57</v>
      </c>
      <c r="M1456" s="21">
        <v>1678.22</v>
      </c>
      <c r="N1456" s="21">
        <v>1591.31</v>
      </c>
      <c r="O1456" s="21">
        <v>1801.67</v>
      </c>
      <c r="P1456" s="21">
        <v>1766.7</v>
      </c>
      <c r="Q1456" s="21">
        <v>4008.38</v>
      </c>
      <c r="R1456" s="20">
        <v>94.64</v>
      </c>
      <c r="S1456" s="20">
        <v>96.28</v>
      </c>
      <c r="T1456" s="21">
        <v>103.12</v>
      </c>
      <c r="V1456" s="1">
        <v>91.44</v>
      </c>
      <c r="W1456" s="1">
        <v>99.91</v>
      </c>
      <c r="X1456" s="1">
        <v>102.41</v>
      </c>
      <c r="Y1456" s="1">
        <v>99.45</v>
      </c>
      <c r="Z1456" s="1">
        <v>99.32</v>
      </c>
      <c r="AA1456" s="1">
        <v>94.92</v>
      </c>
      <c r="AB1456" s="1">
        <v>102.6</v>
      </c>
      <c r="AE1456" s="1">
        <v>106.95</v>
      </c>
      <c r="AF1456" s="1">
        <v>106.6</v>
      </c>
      <c r="AK1456" s="1">
        <v>30</v>
      </c>
      <c r="AP1456" s="1">
        <v>3075</v>
      </c>
      <c r="AS1456" s="1">
        <v>3300</v>
      </c>
      <c r="AX1456" s="1">
        <v>101.33</v>
      </c>
      <c r="BA1456" s="1">
        <v>101.11</v>
      </c>
      <c r="BB1456" s="1">
        <v>110.32</v>
      </c>
      <c r="BC1456" s="1">
        <v>106.26</v>
      </c>
      <c r="BD1456" s="1">
        <v>107.33</v>
      </c>
      <c r="BE1456" s="1">
        <v>105.54</v>
      </c>
      <c r="BF1456" s="1">
        <v>106.02</v>
      </c>
      <c r="BG1456" s="1">
        <v>108.65</v>
      </c>
      <c r="BI1456" s="1">
        <v>101.43</v>
      </c>
      <c r="BJ1456" s="1">
        <v>112.83</v>
      </c>
      <c r="BL1456" s="1">
        <v>95.78</v>
      </c>
      <c r="BN1456" s="1">
        <v>95.8</v>
      </c>
    </row>
    <row r="1457" spans="1:66" x14ac:dyDescent="0.3">
      <c r="A1457" s="2"/>
      <c r="C1457" s="14" t="str">
        <f t="shared" si="23"/>
        <v>20207</v>
      </c>
      <c r="D1457" s="3">
        <v>44013</v>
      </c>
      <c r="E1457" s="21">
        <v>1766.54</v>
      </c>
      <c r="F1457" s="21">
        <v>1776.61</v>
      </c>
      <c r="G1457" s="21">
        <v>1828.18</v>
      </c>
      <c r="H1457" s="21">
        <v>1727.33</v>
      </c>
      <c r="I1457" s="21">
        <v>1697.65</v>
      </c>
      <c r="J1457" s="21">
        <v>1728.99</v>
      </c>
      <c r="K1457" s="21">
        <v>1749</v>
      </c>
      <c r="L1457" s="21">
        <v>1691.15</v>
      </c>
      <c r="M1457" s="21">
        <v>1688.05</v>
      </c>
      <c r="N1457" s="21">
        <v>1574.01</v>
      </c>
      <c r="O1457" s="21">
        <v>1783.33</v>
      </c>
      <c r="P1457" s="21">
        <v>1745.18</v>
      </c>
      <c r="Q1457" s="21">
        <v>4041.08</v>
      </c>
      <c r="R1457" s="20">
        <v>94.64</v>
      </c>
      <c r="S1457" s="20">
        <v>95.83</v>
      </c>
      <c r="T1457" s="21">
        <v>103.47</v>
      </c>
      <c r="V1457" s="1">
        <v>91.04</v>
      </c>
      <c r="W1457" s="1">
        <v>101.04</v>
      </c>
      <c r="X1457" s="1">
        <v>102.37</v>
      </c>
      <c r="Y1457" s="1">
        <v>100.24</v>
      </c>
      <c r="Z1457" s="1">
        <v>100.13</v>
      </c>
      <c r="AA1457" s="1">
        <v>95.66</v>
      </c>
      <c r="AB1457" s="1">
        <v>102.6</v>
      </c>
      <c r="AE1457" s="1">
        <v>107.82</v>
      </c>
      <c r="AF1457" s="1">
        <v>107.32</v>
      </c>
      <c r="AG1457" s="1">
        <v>103.82</v>
      </c>
      <c r="AK1457" s="1">
        <v>30</v>
      </c>
      <c r="AP1457" s="1">
        <v>3075</v>
      </c>
      <c r="AS1457" s="1">
        <v>3225</v>
      </c>
      <c r="AX1457" s="1">
        <v>101.54</v>
      </c>
      <c r="BA1457" s="1">
        <v>104.8</v>
      </c>
      <c r="BB1457" s="1">
        <v>111.65</v>
      </c>
      <c r="BC1457" s="1">
        <v>107.9</v>
      </c>
      <c r="BD1457" s="1">
        <v>107.2</v>
      </c>
      <c r="BE1457" s="1">
        <v>106.73</v>
      </c>
      <c r="BF1457" s="1">
        <v>105.64</v>
      </c>
      <c r="BG1457" s="1">
        <v>108.57</v>
      </c>
      <c r="BI1457" s="1">
        <v>100.43</v>
      </c>
      <c r="BJ1457" s="1">
        <v>108.41</v>
      </c>
      <c r="BL1457" s="1">
        <v>96.33</v>
      </c>
      <c r="BN1457" s="1">
        <v>95.57</v>
      </c>
    </row>
    <row r="1458" spans="1:66" x14ac:dyDescent="0.3">
      <c r="A1458" s="2"/>
      <c r="C1458" s="14" t="str">
        <f t="shared" si="23"/>
        <v>20206</v>
      </c>
      <c r="D1458" s="3">
        <v>44012</v>
      </c>
      <c r="E1458" s="21"/>
      <c r="F1458" s="21">
        <v>1776.61</v>
      </c>
      <c r="G1458" s="21">
        <v>1800.83</v>
      </c>
      <c r="H1458" s="21">
        <v>1725.36</v>
      </c>
      <c r="I1458" s="21">
        <v>1747</v>
      </c>
      <c r="J1458" s="21">
        <v>1693.43</v>
      </c>
      <c r="K1458" s="21">
        <v>1721.24</v>
      </c>
      <c r="L1458" s="21">
        <v>1691.68</v>
      </c>
      <c r="M1458" s="21">
        <v>1642.54</v>
      </c>
      <c r="N1458" s="21">
        <v>1603.01</v>
      </c>
      <c r="O1458" s="21">
        <v>1758.74</v>
      </c>
      <c r="P1458" s="21">
        <v>1752.48</v>
      </c>
      <c r="Q1458" s="21">
        <v>3973.69</v>
      </c>
      <c r="R1458" s="20">
        <v>89.74</v>
      </c>
      <c r="S1458" s="20">
        <v>97.85</v>
      </c>
      <c r="T1458" s="21">
        <v>102.63</v>
      </c>
      <c r="V1458" s="1">
        <v>90.64</v>
      </c>
      <c r="W1458" s="1">
        <v>100.18</v>
      </c>
      <c r="X1458" s="1">
        <v>101.42</v>
      </c>
      <c r="Y1458" s="1">
        <v>99.21</v>
      </c>
      <c r="Z1458" s="1">
        <v>99.66</v>
      </c>
      <c r="AA1458" s="1">
        <v>92.55</v>
      </c>
      <c r="AB1458" s="1">
        <v>101.8</v>
      </c>
      <c r="AE1458" s="1">
        <v>107.97</v>
      </c>
      <c r="AF1458" s="1">
        <v>105.77</v>
      </c>
      <c r="AG1458" s="1">
        <v>99.63</v>
      </c>
      <c r="AP1458" s="1">
        <v>3075</v>
      </c>
      <c r="AX1458" s="1">
        <v>101.31</v>
      </c>
      <c r="BA1458" s="1">
        <v>107.7</v>
      </c>
      <c r="BB1458" s="1">
        <v>111.62</v>
      </c>
      <c r="BC1458" s="1">
        <v>105.27</v>
      </c>
      <c r="BD1458" s="1">
        <v>107.55</v>
      </c>
      <c r="BE1458" s="1">
        <v>107.86</v>
      </c>
      <c r="BF1458" s="1">
        <v>101.66</v>
      </c>
      <c r="BG1458" s="1">
        <v>108.45</v>
      </c>
      <c r="BI1458" s="1">
        <v>100.43</v>
      </c>
      <c r="BJ1458" s="1">
        <v>107.75</v>
      </c>
      <c r="BL1458" s="1">
        <v>95.95</v>
      </c>
      <c r="BN1458" s="1">
        <v>94.41</v>
      </c>
    </row>
    <row r="1459" spans="1:66" x14ac:dyDescent="0.3">
      <c r="A1459" s="2"/>
      <c r="C1459" s="14" t="str">
        <f t="shared" si="23"/>
        <v>20206</v>
      </c>
      <c r="D1459" s="3">
        <v>44011</v>
      </c>
      <c r="E1459" s="21">
        <v>1791.21</v>
      </c>
      <c r="F1459" s="21">
        <v>1773.03</v>
      </c>
      <c r="G1459" s="21">
        <v>1814.52</v>
      </c>
      <c r="H1459" s="21">
        <v>1733.07</v>
      </c>
      <c r="I1459" s="21">
        <v>1747</v>
      </c>
      <c r="J1459" s="21">
        <v>1673.74</v>
      </c>
      <c r="K1459" s="21">
        <v>1721.24</v>
      </c>
      <c r="L1459" s="21">
        <v>1666.62</v>
      </c>
      <c r="M1459" s="21">
        <v>1643.59</v>
      </c>
      <c r="N1459" s="21">
        <v>1543.83</v>
      </c>
      <c r="O1459" s="21">
        <v>1763.53</v>
      </c>
      <c r="P1459" s="21">
        <v>1743.53</v>
      </c>
      <c r="Q1459" s="21">
        <v>3958.43</v>
      </c>
      <c r="R1459" s="20">
        <v>88.73</v>
      </c>
      <c r="S1459" s="20">
        <v>95.32</v>
      </c>
      <c r="T1459" s="21">
        <v>102.01</v>
      </c>
      <c r="V1459" s="1">
        <v>90.24</v>
      </c>
      <c r="W1459" s="1">
        <v>98.28</v>
      </c>
      <c r="X1459" s="1">
        <v>101.32</v>
      </c>
      <c r="Y1459" s="1">
        <v>99.46</v>
      </c>
      <c r="Z1459" s="1">
        <v>99.49</v>
      </c>
      <c r="AA1459" s="1">
        <v>92.01</v>
      </c>
      <c r="AB1459" s="1">
        <v>101.72</v>
      </c>
      <c r="AE1459" s="1">
        <v>107.92</v>
      </c>
      <c r="AF1459" s="1">
        <v>106.35</v>
      </c>
      <c r="AG1459" s="1">
        <v>102.16</v>
      </c>
      <c r="AX1459" s="1">
        <v>100.96</v>
      </c>
      <c r="AZ1459" s="1">
        <v>2654.93</v>
      </c>
      <c r="BA1459" s="1">
        <v>105.3</v>
      </c>
      <c r="BB1459" s="1">
        <v>110.46</v>
      </c>
      <c r="BC1459" s="1">
        <v>105.88</v>
      </c>
      <c r="BD1459" s="1">
        <v>107.42</v>
      </c>
      <c r="BE1459" s="1">
        <v>105.35</v>
      </c>
      <c r="BF1459" s="1">
        <v>101.1</v>
      </c>
      <c r="BG1459" s="1">
        <v>108.41</v>
      </c>
      <c r="BI1459" s="1">
        <v>100.23</v>
      </c>
      <c r="BJ1459" s="1">
        <v>108.82</v>
      </c>
      <c r="BL1459" s="1">
        <v>95.91</v>
      </c>
      <c r="BN1459" s="1">
        <v>95.16</v>
      </c>
    </row>
    <row r="1460" spans="1:66" x14ac:dyDescent="0.3">
      <c r="A1460" s="2"/>
      <c r="C1460" s="14" t="str">
        <f t="shared" si="23"/>
        <v>20206</v>
      </c>
      <c r="D1460" s="3">
        <v>44008</v>
      </c>
      <c r="E1460" s="21">
        <v>1796.18</v>
      </c>
      <c r="F1460" s="21">
        <v>1723.97</v>
      </c>
      <c r="G1460" s="21">
        <v>1794.74</v>
      </c>
      <c r="H1460" s="21">
        <v>1640.03</v>
      </c>
      <c r="I1460" s="21">
        <v>1712.46</v>
      </c>
      <c r="J1460" s="21">
        <v>1651.33</v>
      </c>
      <c r="K1460" s="21">
        <v>1717.09</v>
      </c>
      <c r="L1460" s="21">
        <v>1675.8</v>
      </c>
      <c r="M1460" s="21"/>
      <c r="N1460" s="21">
        <v>1571.56</v>
      </c>
      <c r="O1460" s="21">
        <v>1777.78</v>
      </c>
      <c r="P1460" s="21">
        <v>1733.6</v>
      </c>
      <c r="Q1460" s="21">
        <v>3933.36</v>
      </c>
      <c r="R1460" s="20">
        <v>88.13</v>
      </c>
      <c r="S1460" s="20">
        <v>95.58</v>
      </c>
      <c r="T1460" s="21">
        <v>100.64</v>
      </c>
      <c r="V1460" s="1">
        <v>90.46</v>
      </c>
      <c r="W1460" s="1">
        <v>97.12</v>
      </c>
      <c r="X1460" s="1">
        <v>100.23</v>
      </c>
      <c r="Y1460" s="1">
        <v>98.31</v>
      </c>
      <c r="Z1460" s="1">
        <v>98.48</v>
      </c>
      <c r="AA1460" s="1">
        <v>92.21</v>
      </c>
      <c r="AB1460" s="1">
        <v>100.72</v>
      </c>
      <c r="AE1460" s="1">
        <v>107.68</v>
      </c>
      <c r="AF1460" s="1">
        <v>104.67</v>
      </c>
      <c r="AG1460" s="1">
        <v>102.16</v>
      </c>
      <c r="AK1460" s="1">
        <v>0</v>
      </c>
      <c r="AS1460" s="1">
        <v>3005.58</v>
      </c>
      <c r="AX1460" s="1">
        <v>100.26</v>
      </c>
      <c r="AZ1460" s="1">
        <v>2654.93</v>
      </c>
      <c r="BA1460" s="1">
        <v>106.05</v>
      </c>
      <c r="BB1460" s="1">
        <v>108.65</v>
      </c>
      <c r="BC1460" s="1">
        <v>106.92</v>
      </c>
      <c r="BD1460" s="1">
        <v>105.54</v>
      </c>
      <c r="BE1460" s="1">
        <v>104.11</v>
      </c>
      <c r="BF1460" s="1">
        <v>101.18</v>
      </c>
      <c r="BG1460" s="1">
        <v>108.21</v>
      </c>
      <c r="BH1460" s="1">
        <v>97.62</v>
      </c>
      <c r="BI1460" s="1">
        <v>99.63</v>
      </c>
      <c r="BJ1460" s="1">
        <v>107.79</v>
      </c>
      <c r="BL1460" s="1">
        <v>95.16</v>
      </c>
      <c r="BN1460" s="1">
        <v>95.98</v>
      </c>
    </row>
    <row r="1461" spans="1:66" x14ac:dyDescent="0.3">
      <c r="A1461" s="2"/>
      <c r="C1461" s="14" t="str">
        <f t="shared" si="23"/>
        <v>20206</v>
      </c>
      <c r="D1461" s="3">
        <v>44007</v>
      </c>
      <c r="E1461" s="21">
        <v>1812.8</v>
      </c>
      <c r="F1461" s="21">
        <v>1728.13</v>
      </c>
      <c r="G1461" s="21">
        <v>1765.22</v>
      </c>
      <c r="H1461" s="21">
        <v>1640.8</v>
      </c>
      <c r="I1461" s="21">
        <v>1717.39</v>
      </c>
      <c r="J1461" s="21">
        <v>1697.76</v>
      </c>
      <c r="K1461" s="21">
        <v>1750.97</v>
      </c>
      <c r="L1461" s="21">
        <v>1671.77</v>
      </c>
      <c r="M1461" s="21">
        <v>1623.03</v>
      </c>
      <c r="N1461" s="21">
        <v>1558.97</v>
      </c>
      <c r="O1461" s="21">
        <v>1763.33</v>
      </c>
      <c r="P1461" s="21">
        <v>1720.74</v>
      </c>
      <c r="Q1461" s="21">
        <v>3940.4</v>
      </c>
      <c r="R1461" s="20">
        <v>88.05</v>
      </c>
      <c r="S1461" s="20">
        <v>94.92</v>
      </c>
      <c r="T1461" s="21">
        <v>100.36</v>
      </c>
      <c r="V1461" s="1">
        <v>89.58</v>
      </c>
      <c r="W1461" s="1">
        <v>97.28</v>
      </c>
      <c r="X1461" s="1">
        <v>100.29</v>
      </c>
      <c r="Y1461" s="1">
        <v>96.45</v>
      </c>
      <c r="Z1461" s="1">
        <v>96.24</v>
      </c>
      <c r="AA1461" s="1">
        <v>91.67</v>
      </c>
      <c r="AB1461" s="1">
        <v>100.55</v>
      </c>
      <c r="AD1461" s="1">
        <v>85.74</v>
      </c>
      <c r="AE1461" s="1">
        <v>106.61</v>
      </c>
      <c r="AF1461" s="1">
        <v>102.79</v>
      </c>
      <c r="AG1461" s="1">
        <v>95.18</v>
      </c>
      <c r="AK1461" s="1">
        <v>0</v>
      </c>
      <c r="AS1461" s="1">
        <v>3005.58</v>
      </c>
      <c r="AX1461" s="1">
        <v>99.49</v>
      </c>
      <c r="AZ1461" s="1">
        <v>2654.93</v>
      </c>
      <c r="BB1461" s="1">
        <v>106.37</v>
      </c>
      <c r="BC1461" s="1">
        <v>104.66</v>
      </c>
      <c r="BD1461" s="1">
        <v>103.25</v>
      </c>
      <c r="BE1461" s="1">
        <v>103.95</v>
      </c>
      <c r="BF1461" s="1">
        <v>99.72</v>
      </c>
      <c r="BG1461" s="1">
        <v>107.1</v>
      </c>
      <c r="BH1461" s="1">
        <v>95.54</v>
      </c>
      <c r="BI1461" s="1">
        <v>99.43</v>
      </c>
      <c r="BJ1461" s="1">
        <v>107.55</v>
      </c>
      <c r="BL1461" s="1">
        <v>93.04</v>
      </c>
      <c r="BN1461" s="1">
        <v>92.99</v>
      </c>
    </row>
    <row r="1462" spans="1:66" x14ac:dyDescent="0.3">
      <c r="A1462" s="2"/>
      <c r="C1462" s="14" t="str">
        <f t="shared" si="23"/>
        <v>20206</v>
      </c>
      <c r="D1462" s="3">
        <v>44006</v>
      </c>
      <c r="E1462" s="21">
        <v>1806.22</v>
      </c>
      <c r="F1462" s="21">
        <v>1724.8</v>
      </c>
      <c r="G1462" s="21">
        <v>1765.22</v>
      </c>
      <c r="H1462" s="21">
        <v>1640.8</v>
      </c>
      <c r="I1462" s="21">
        <v>1717.39</v>
      </c>
      <c r="J1462" s="21">
        <v>1697.76</v>
      </c>
      <c r="K1462" s="21">
        <v>1742.08</v>
      </c>
      <c r="L1462" s="21">
        <v>1697.45</v>
      </c>
      <c r="M1462" s="21">
        <v>1618.15</v>
      </c>
      <c r="N1462" s="21">
        <v>1565.22</v>
      </c>
      <c r="O1462" s="21">
        <v>1741.49</v>
      </c>
      <c r="P1462" s="21">
        <v>1714.97</v>
      </c>
      <c r="Q1462" s="21">
        <v>3902.69</v>
      </c>
      <c r="R1462" s="20">
        <v>87.74</v>
      </c>
      <c r="S1462" s="20">
        <v>93.92</v>
      </c>
      <c r="T1462" s="21">
        <v>97.72</v>
      </c>
      <c r="V1462" s="1">
        <v>89.04</v>
      </c>
      <c r="W1462" s="1">
        <v>97.25</v>
      </c>
      <c r="X1462" s="1">
        <v>98.39</v>
      </c>
      <c r="Y1462" s="1">
        <v>95.28</v>
      </c>
      <c r="Z1462" s="1">
        <v>95.74</v>
      </c>
      <c r="AA1462" s="1">
        <v>90.32</v>
      </c>
      <c r="AB1462" s="1">
        <v>98.89</v>
      </c>
      <c r="AE1462" s="1">
        <v>105.54</v>
      </c>
      <c r="AF1462" s="1">
        <v>100.84</v>
      </c>
      <c r="AG1462" s="1">
        <v>94.88</v>
      </c>
      <c r="AK1462" s="1">
        <v>0</v>
      </c>
      <c r="AP1462" s="1">
        <v>2470</v>
      </c>
      <c r="AS1462" s="1">
        <v>3005.58</v>
      </c>
      <c r="AX1462" s="1">
        <v>99.24</v>
      </c>
      <c r="AZ1462" s="1">
        <v>2759.12</v>
      </c>
      <c r="BA1462" s="1">
        <v>104.4</v>
      </c>
      <c r="BB1462" s="1">
        <v>106.24</v>
      </c>
      <c r="BC1462" s="1">
        <v>103.99</v>
      </c>
      <c r="BD1462" s="1">
        <v>102.65</v>
      </c>
      <c r="BE1462" s="1">
        <v>101.22</v>
      </c>
      <c r="BF1462" s="1">
        <v>98.08</v>
      </c>
      <c r="BG1462" s="1">
        <v>106.26</v>
      </c>
      <c r="BH1462" s="1">
        <v>96.03</v>
      </c>
      <c r="BI1462" s="1">
        <v>98.43</v>
      </c>
      <c r="BJ1462" s="1">
        <v>107.55</v>
      </c>
      <c r="BL1462" s="1">
        <v>92.29</v>
      </c>
      <c r="BN1462" s="1">
        <v>92.62</v>
      </c>
    </row>
    <row r="1463" spans="1:66" x14ac:dyDescent="0.3">
      <c r="A1463" s="2"/>
      <c r="C1463" s="14" t="str">
        <f t="shared" si="23"/>
        <v>20206</v>
      </c>
      <c r="D1463" s="3">
        <v>44005</v>
      </c>
      <c r="E1463" s="21">
        <v>1786.48</v>
      </c>
      <c r="F1463" s="21">
        <v>1729.73</v>
      </c>
      <c r="G1463" s="21">
        <v>1780.92</v>
      </c>
      <c r="H1463" s="21">
        <v>1683.29</v>
      </c>
      <c r="I1463" s="21">
        <v>1740.42</v>
      </c>
      <c r="J1463" s="21">
        <v>1698.09</v>
      </c>
      <c r="K1463" s="21">
        <v>1705.54</v>
      </c>
      <c r="L1463" s="21">
        <v>1701.42</v>
      </c>
      <c r="M1463" s="21">
        <v>1603.52</v>
      </c>
      <c r="N1463" s="21">
        <v>1579.28</v>
      </c>
      <c r="O1463" s="21">
        <v>1750.1</v>
      </c>
      <c r="P1463" s="21">
        <v>1736.59</v>
      </c>
      <c r="Q1463" s="21">
        <v>3901.76</v>
      </c>
      <c r="R1463" s="20">
        <v>87.68</v>
      </c>
      <c r="S1463" s="20">
        <v>91.6</v>
      </c>
      <c r="T1463" s="21">
        <v>97.28</v>
      </c>
      <c r="V1463" s="1">
        <v>89.04</v>
      </c>
      <c r="W1463" s="1">
        <v>96.6</v>
      </c>
      <c r="X1463" s="1">
        <v>99.7</v>
      </c>
      <c r="Y1463" s="1">
        <v>95.89</v>
      </c>
      <c r="Z1463" s="1">
        <v>95.94</v>
      </c>
      <c r="AA1463" s="1">
        <v>90.46</v>
      </c>
      <c r="AB1463" s="1">
        <v>99.62</v>
      </c>
      <c r="AE1463" s="1">
        <v>105.4</v>
      </c>
      <c r="AF1463" s="1">
        <v>101.62</v>
      </c>
      <c r="AG1463" s="1">
        <v>95.75</v>
      </c>
      <c r="AJ1463" s="1">
        <v>0</v>
      </c>
      <c r="AK1463" s="1">
        <v>0</v>
      </c>
      <c r="AP1463" s="1">
        <v>2470</v>
      </c>
      <c r="AR1463" s="1">
        <v>2584.8000000000002</v>
      </c>
      <c r="AS1463" s="1">
        <v>3005.58</v>
      </c>
      <c r="AX1463" s="1">
        <v>99.69</v>
      </c>
      <c r="AZ1463" s="1">
        <v>2759.12</v>
      </c>
      <c r="BA1463" s="1">
        <v>105.54</v>
      </c>
      <c r="BB1463" s="1">
        <v>105.6</v>
      </c>
      <c r="BC1463" s="1">
        <v>103.66</v>
      </c>
      <c r="BD1463" s="1">
        <v>102.25</v>
      </c>
      <c r="BE1463" s="1">
        <v>102.79</v>
      </c>
      <c r="BF1463" s="1">
        <v>97.23</v>
      </c>
      <c r="BG1463" s="1">
        <v>105.71</v>
      </c>
      <c r="BH1463" s="1">
        <v>95.2</v>
      </c>
      <c r="BI1463" s="1">
        <v>98.43</v>
      </c>
      <c r="BJ1463" s="1">
        <v>107.55</v>
      </c>
      <c r="BL1463" s="1">
        <v>91.8</v>
      </c>
      <c r="BN1463" s="1">
        <v>91.84</v>
      </c>
    </row>
    <row r="1464" spans="1:66" x14ac:dyDescent="0.3">
      <c r="A1464" s="2"/>
      <c r="C1464" s="14" t="str">
        <f t="shared" si="23"/>
        <v>20206</v>
      </c>
      <c r="D1464" s="3">
        <v>44004</v>
      </c>
      <c r="E1464" s="21">
        <v>1758.14</v>
      </c>
      <c r="F1464" s="21">
        <v>1727.26</v>
      </c>
      <c r="G1464" s="21">
        <v>1788.16</v>
      </c>
      <c r="H1464" s="21">
        <v>1722.52</v>
      </c>
      <c r="I1464" s="21">
        <v>1740.42</v>
      </c>
      <c r="J1464" s="21">
        <v>1738.93</v>
      </c>
      <c r="K1464" s="21">
        <v>1732.17</v>
      </c>
      <c r="L1464" s="21">
        <v>1681.58</v>
      </c>
      <c r="M1464" s="21">
        <v>1624.02</v>
      </c>
      <c r="N1464" s="21">
        <v>1594.11</v>
      </c>
      <c r="O1464" s="21">
        <v>1763.33</v>
      </c>
      <c r="P1464" s="21">
        <v>1731.11</v>
      </c>
      <c r="Q1464" s="21">
        <v>3984.3</v>
      </c>
      <c r="R1464" s="20">
        <v>87.85</v>
      </c>
      <c r="S1464" s="20">
        <v>91.87</v>
      </c>
      <c r="T1464" s="21">
        <v>97.77</v>
      </c>
      <c r="V1464" s="1">
        <v>90.83</v>
      </c>
      <c r="W1464" s="1">
        <v>97.19</v>
      </c>
      <c r="X1464" s="1">
        <v>99.71</v>
      </c>
      <c r="Y1464" s="1">
        <v>96.24</v>
      </c>
      <c r="Z1464" s="1">
        <v>96.44</v>
      </c>
      <c r="AA1464" s="1">
        <v>90.02</v>
      </c>
      <c r="AB1464" s="1">
        <v>99.41</v>
      </c>
      <c r="AE1464" s="1">
        <v>104.97</v>
      </c>
      <c r="AF1464" s="1">
        <v>105.72</v>
      </c>
      <c r="AG1464" s="1">
        <v>95.75</v>
      </c>
      <c r="AJ1464" s="1">
        <v>0</v>
      </c>
      <c r="AK1464" s="1">
        <v>0</v>
      </c>
      <c r="AP1464" s="1">
        <v>2470</v>
      </c>
      <c r="AR1464" s="1">
        <v>2584.8000000000002</v>
      </c>
      <c r="AS1464" s="1">
        <v>3005.58</v>
      </c>
      <c r="AX1464" s="1">
        <v>101.22</v>
      </c>
      <c r="AY1464" s="1">
        <v>2865.32</v>
      </c>
      <c r="AZ1464" s="1">
        <v>2828.58</v>
      </c>
      <c r="BA1464" s="1">
        <v>105.47</v>
      </c>
      <c r="BB1464" s="1">
        <v>107.47</v>
      </c>
      <c r="BC1464" s="1">
        <v>103.51</v>
      </c>
      <c r="BD1464" s="1">
        <v>105.77</v>
      </c>
      <c r="BE1464" s="1">
        <v>102.76</v>
      </c>
      <c r="BF1464" s="1">
        <v>98.34</v>
      </c>
      <c r="BG1464" s="1">
        <v>105.51</v>
      </c>
      <c r="BI1464" s="1">
        <v>98.43</v>
      </c>
      <c r="BJ1464" s="1">
        <v>107.55</v>
      </c>
      <c r="BL1464" s="1">
        <v>92.3</v>
      </c>
      <c r="BN1464" s="1">
        <v>90.75</v>
      </c>
    </row>
    <row r="1465" spans="1:66" x14ac:dyDescent="0.3">
      <c r="A1465" s="2"/>
      <c r="C1465" s="14" t="str">
        <f t="shared" si="23"/>
        <v>20206</v>
      </c>
      <c r="D1465" s="3">
        <v>44001</v>
      </c>
      <c r="E1465" s="21">
        <v>1773.86</v>
      </c>
      <c r="F1465" s="21">
        <v>1721.92</v>
      </c>
      <c r="G1465" s="21">
        <v>1788.82</v>
      </c>
      <c r="H1465" s="21">
        <v>1757.42</v>
      </c>
      <c r="I1465" s="21">
        <v>1733.84</v>
      </c>
      <c r="J1465" s="21">
        <v>1778.9</v>
      </c>
      <c r="K1465" s="21">
        <v>1732.17</v>
      </c>
      <c r="L1465" s="21">
        <v>1693.49</v>
      </c>
      <c r="M1465" s="21">
        <v>1650.99</v>
      </c>
      <c r="N1465" s="21">
        <v>1608.71</v>
      </c>
      <c r="O1465" s="21">
        <v>1761.13</v>
      </c>
      <c r="P1465" s="21">
        <v>1723.33</v>
      </c>
      <c r="Q1465" s="21">
        <v>3953.65</v>
      </c>
      <c r="R1465" s="20">
        <v>88.91</v>
      </c>
      <c r="S1465" s="20">
        <v>95.02</v>
      </c>
      <c r="T1465" s="21">
        <v>97.64</v>
      </c>
      <c r="U1465" s="1">
        <v>101.51</v>
      </c>
      <c r="V1465" s="1">
        <v>89.75</v>
      </c>
      <c r="W1465" s="1">
        <v>97.5</v>
      </c>
      <c r="X1465" s="1">
        <v>100.51</v>
      </c>
      <c r="Y1465" s="1">
        <v>97.08</v>
      </c>
      <c r="Z1465" s="1">
        <v>97.2</v>
      </c>
      <c r="AA1465" s="1">
        <v>90.39</v>
      </c>
      <c r="AB1465" s="1">
        <v>99.39</v>
      </c>
      <c r="AE1465" s="1">
        <v>105.41</v>
      </c>
      <c r="AF1465" s="1">
        <v>106.18</v>
      </c>
      <c r="AG1465" s="1">
        <v>96.58</v>
      </c>
      <c r="AI1465" s="1">
        <v>0</v>
      </c>
      <c r="AJ1465" s="1">
        <v>5</v>
      </c>
      <c r="AN1465" s="1">
        <v>2554.7399999999998</v>
      </c>
      <c r="AO1465" s="1">
        <v>7</v>
      </c>
      <c r="AP1465" s="1">
        <v>2470</v>
      </c>
      <c r="AR1465" s="1">
        <v>2939.44</v>
      </c>
      <c r="AS1465" s="1">
        <v>2735.07</v>
      </c>
      <c r="AT1465" s="1">
        <v>2536.11</v>
      </c>
      <c r="AX1465" s="1">
        <v>100.59</v>
      </c>
      <c r="AY1465" s="1">
        <v>2930.44</v>
      </c>
      <c r="AZ1465" s="1">
        <v>2828.58</v>
      </c>
      <c r="BA1465" s="1">
        <v>104.79</v>
      </c>
      <c r="BB1465" s="1">
        <v>108.56</v>
      </c>
      <c r="BC1465" s="1">
        <v>107.13</v>
      </c>
      <c r="BD1465" s="1">
        <v>106.6</v>
      </c>
      <c r="BE1465" s="1">
        <v>103.34</v>
      </c>
      <c r="BF1465" s="1">
        <v>98.58</v>
      </c>
      <c r="BG1465" s="1">
        <v>106.4</v>
      </c>
      <c r="BI1465" s="1">
        <v>98.43</v>
      </c>
      <c r="BJ1465" s="1">
        <v>107.55</v>
      </c>
      <c r="BL1465" s="1">
        <v>94.17</v>
      </c>
      <c r="BN1465" s="1">
        <v>92.27</v>
      </c>
    </row>
    <row r="1466" spans="1:66" x14ac:dyDescent="0.3">
      <c r="A1466" s="2"/>
      <c r="C1466" s="14" t="str">
        <f t="shared" si="23"/>
        <v>20206</v>
      </c>
      <c r="D1466" s="3">
        <v>44000</v>
      </c>
      <c r="E1466" s="21">
        <v>1762.76</v>
      </c>
      <c r="F1466" s="21">
        <v>1693.48</v>
      </c>
      <c r="G1466" s="21">
        <v>1774.01</v>
      </c>
      <c r="H1466" s="21">
        <v>1734.27</v>
      </c>
      <c r="I1466" s="21">
        <v>1710.81</v>
      </c>
      <c r="J1466" s="21">
        <v>1751.91</v>
      </c>
      <c r="K1466" s="21">
        <v>1672.86</v>
      </c>
      <c r="L1466" s="21">
        <v>1685</v>
      </c>
      <c r="M1466" s="21">
        <v>1668.24</v>
      </c>
      <c r="N1466" s="21">
        <v>1566.71</v>
      </c>
      <c r="O1466" s="21">
        <v>1766.13</v>
      </c>
      <c r="P1466" s="21">
        <v>1696.04</v>
      </c>
      <c r="Q1466" s="21">
        <v>3840.93</v>
      </c>
      <c r="R1466" s="20">
        <v>88.92</v>
      </c>
      <c r="S1466" s="20">
        <v>95.23</v>
      </c>
      <c r="T1466" s="21">
        <v>96.37</v>
      </c>
      <c r="U1466" s="1">
        <v>100.77</v>
      </c>
      <c r="V1466" s="1">
        <v>88.18</v>
      </c>
      <c r="W1466" s="1">
        <v>96.71</v>
      </c>
      <c r="X1466" s="1">
        <v>98.62</v>
      </c>
      <c r="Y1466" s="1">
        <v>95.27</v>
      </c>
      <c r="Z1466" s="1">
        <v>95.77</v>
      </c>
      <c r="AA1466" s="1">
        <v>89.71</v>
      </c>
      <c r="AB1466" s="1">
        <v>97.84</v>
      </c>
      <c r="AE1466" s="1">
        <v>103.51</v>
      </c>
      <c r="AF1466" s="1">
        <v>104.59</v>
      </c>
      <c r="AG1466" s="1">
        <v>99.63</v>
      </c>
      <c r="AI1466" s="1">
        <v>0</v>
      </c>
      <c r="AJ1466" s="1">
        <v>5</v>
      </c>
      <c r="AN1466" s="1">
        <v>2556.37</v>
      </c>
      <c r="AO1466" s="1">
        <v>7</v>
      </c>
      <c r="AP1466" s="1">
        <v>2470</v>
      </c>
      <c r="AR1466" s="1">
        <v>2940.96</v>
      </c>
      <c r="AS1466" s="1">
        <v>2736.82</v>
      </c>
      <c r="AT1466" s="1">
        <v>2537.35</v>
      </c>
      <c r="AX1466" s="1">
        <v>98.26</v>
      </c>
      <c r="AY1466" s="1">
        <v>2932.31</v>
      </c>
      <c r="AZ1466" s="1">
        <v>2824.54</v>
      </c>
      <c r="BA1466" s="1">
        <v>104.38</v>
      </c>
      <c r="BB1466" s="1">
        <v>107.49</v>
      </c>
      <c r="BC1466" s="1">
        <v>104.91</v>
      </c>
      <c r="BD1466" s="1">
        <v>104.31</v>
      </c>
      <c r="BE1466" s="1">
        <v>101.04</v>
      </c>
      <c r="BF1466" s="1">
        <v>97.49</v>
      </c>
      <c r="BG1466" s="1">
        <v>104.73</v>
      </c>
      <c r="BI1466" s="1">
        <v>97.44</v>
      </c>
      <c r="BJ1466" s="1">
        <v>107.55</v>
      </c>
      <c r="BL1466" s="1">
        <v>93.04</v>
      </c>
      <c r="BN1466" s="1">
        <v>92.56</v>
      </c>
    </row>
    <row r="1467" spans="1:66" x14ac:dyDescent="0.3">
      <c r="A1467" s="2"/>
      <c r="C1467" s="14" t="str">
        <f t="shared" si="23"/>
        <v>20206</v>
      </c>
      <c r="D1467" s="3">
        <v>43999</v>
      </c>
      <c r="E1467" s="21">
        <v>1733.94</v>
      </c>
      <c r="F1467" s="21">
        <v>1675.45</v>
      </c>
      <c r="G1467" s="21">
        <v>1758.22</v>
      </c>
      <c r="H1467" s="21">
        <v>1711.77</v>
      </c>
      <c r="I1467" s="21">
        <v>1704.23</v>
      </c>
      <c r="J1467" s="21">
        <v>1728.26</v>
      </c>
      <c r="K1467" s="21">
        <v>1681.86</v>
      </c>
      <c r="L1467" s="21">
        <v>1665.7</v>
      </c>
      <c r="M1467" s="21">
        <v>1632.94</v>
      </c>
      <c r="N1467" s="21">
        <v>1557.79</v>
      </c>
      <c r="O1467" s="21">
        <v>1766.13</v>
      </c>
      <c r="P1467" s="21">
        <v>1688.59</v>
      </c>
      <c r="Q1467" s="21">
        <v>3778.27</v>
      </c>
      <c r="R1467" s="20">
        <v>88.51</v>
      </c>
      <c r="S1467" s="20">
        <v>87.17</v>
      </c>
      <c r="T1467" s="21">
        <v>95.39</v>
      </c>
      <c r="U1467" s="1">
        <v>97.58</v>
      </c>
      <c r="V1467" s="1">
        <v>87.3</v>
      </c>
      <c r="W1467" s="1">
        <v>95.36</v>
      </c>
      <c r="X1467" s="1">
        <v>96.75</v>
      </c>
      <c r="Y1467" s="1">
        <v>94.15</v>
      </c>
      <c r="Z1467" s="1">
        <v>94.27</v>
      </c>
      <c r="AA1467" s="1">
        <v>89.49</v>
      </c>
      <c r="AB1467" s="1">
        <v>96.92</v>
      </c>
      <c r="AE1467" s="1">
        <v>101.77</v>
      </c>
      <c r="AF1467" s="1">
        <v>101.01</v>
      </c>
      <c r="AG1467" s="1">
        <v>90.79</v>
      </c>
      <c r="AI1467" s="1">
        <v>0</v>
      </c>
      <c r="AJ1467" s="1">
        <v>5</v>
      </c>
      <c r="AN1467" s="1">
        <v>2556.37</v>
      </c>
      <c r="AO1467" s="1">
        <v>7</v>
      </c>
      <c r="AP1467" s="1">
        <v>2470</v>
      </c>
      <c r="AR1467" s="1">
        <v>2940.96</v>
      </c>
      <c r="AS1467" s="1">
        <v>2736.82</v>
      </c>
      <c r="AT1467" s="1">
        <v>2537.35</v>
      </c>
      <c r="AX1467" s="1">
        <v>96.38</v>
      </c>
      <c r="AY1467" s="1">
        <v>2932.31</v>
      </c>
      <c r="AZ1467" s="1">
        <v>2807</v>
      </c>
      <c r="BA1467" s="1">
        <v>102.37</v>
      </c>
      <c r="BB1467" s="1">
        <v>104.49</v>
      </c>
      <c r="BC1467" s="1">
        <v>102.61</v>
      </c>
      <c r="BD1467" s="1">
        <v>101.6</v>
      </c>
      <c r="BE1467" s="1">
        <v>100.35</v>
      </c>
      <c r="BF1467" s="1">
        <v>97.14</v>
      </c>
      <c r="BG1467" s="1">
        <v>103.77</v>
      </c>
      <c r="BI1467" s="1">
        <v>96.44</v>
      </c>
      <c r="BJ1467" s="1">
        <v>106.37</v>
      </c>
      <c r="BL1467" s="1">
        <v>91.9</v>
      </c>
      <c r="BN1467" s="1">
        <v>91.92</v>
      </c>
    </row>
    <row r="1468" spans="1:66" x14ac:dyDescent="0.3">
      <c r="A1468" s="2"/>
      <c r="C1468" s="14" t="str">
        <f t="shared" si="23"/>
        <v>20206</v>
      </c>
      <c r="D1468" s="3">
        <v>43998</v>
      </c>
      <c r="E1468" s="21">
        <v>1737.98</v>
      </c>
      <c r="F1468" s="21">
        <v>1664.75</v>
      </c>
      <c r="G1468" s="21">
        <v>1731.08</v>
      </c>
      <c r="H1468" s="21">
        <v>1733.27</v>
      </c>
      <c r="I1468" s="21">
        <v>1707.52</v>
      </c>
      <c r="J1468" s="21">
        <v>1708.57</v>
      </c>
      <c r="K1468" s="21">
        <v>1657.3</v>
      </c>
      <c r="L1468" s="21">
        <v>1665.87</v>
      </c>
      <c r="M1468" s="21">
        <v>1609.25</v>
      </c>
      <c r="N1468" s="21">
        <v>1603.94</v>
      </c>
      <c r="O1468" s="21">
        <v>1759.2</v>
      </c>
      <c r="P1468" s="21">
        <v>1655.88</v>
      </c>
      <c r="Q1468" s="21">
        <v>3736.04</v>
      </c>
      <c r="R1468" s="20">
        <v>87.96</v>
      </c>
      <c r="S1468" s="20">
        <v>85.53</v>
      </c>
      <c r="T1468" s="21">
        <v>94.25</v>
      </c>
      <c r="U1468" s="1">
        <v>96.01</v>
      </c>
      <c r="V1468" s="1">
        <v>86.25</v>
      </c>
      <c r="W1468" s="1">
        <v>94.79</v>
      </c>
      <c r="X1468" s="1">
        <v>95.65</v>
      </c>
      <c r="Y1468" s="1">
        <v>92.71</v>
      </c>
      <c r="Z1468" s="1">
        <v>92.55</v>
      </c>
      <c r="AA1468" s="1">
        <v>90.56</v>
      </c>
      <c r="AB1468" s="1">
        <v>95.83</v>
      </c>
      <c r="AE1468" s="1">
        <v>100.62</v>
      </c>
      <c r="AF1468" s="1">
        <v>99.44</v>
      </c>
      <c r="AG1468" s="1">
        <v>90.61</v>
      </c>
      <c r="AI1468" s="1">
        <v>0</v>
      </c>
      <c r="AN1468" s="1">
        <v>2631.56</v>
      </c>
      <c r="AO1468" s="1">
        <v>7</v>
      </c>
      <c r="AP1468" s="1">
        <v>2470</v>
      </c>
      <c r="AS1468" s="1">
        <v>2736.82</v>
      </c>
      <c r="AT1468" s="1">
        <v>2537.35</v>
      </c>
      <c r="AX1468" s="1">
        <v>95.05</v>
      </c>
      <c r="AY1468" s="1">
        <v>2932.31</v>
      </c>
      <c r="AZ1468" s="1">
        <v>2807</v>
      </c>
      <c r="BA1468" s="1">
        <v>99.59</v>
      </c>
      <c r="BB1468" s="1">
        <v>102.93</v>
      </c>
      <c r="BC1468" s="1">
        <v>100.98</v>
      </c>
      <c r="BD1468" s="1">
        <v>99.94</v>
      </c>
      <c r="BE1468" s="1">
        <v>101.31</v>
      </c>
      <c r="BF1468" s="1">
        <v>96.46</v>
      </c>
      <c r="BG1468" s="1">
        <v>102.67</v>
      </c>
      <c r="BI1468" s="1">
        <v>95.04</v>
      </c>
      <c r="BJ1468" s="1">
        <v>100.68</v>
      </c>
      <c r="BL1468" s="1">
        <v>88.47</v>
      </c>
      <c r="BN1468" s="1">
        <v>88</v>
      </c>
    </row>
    <row r="1469" spans="1:66" x14ac:dyDescent="0.3">
      <c r="A1469" s="2"/>
      <c r="C1469" s="14" t="str">
        <f t="shared" si="23"/>
        <v>20206</v>
      </c>
      <c r="D1469" s="3">
        <v>43997</v>
      </c>
      <c r="E1469" s="21">
        <v>1750.47</v>
      </c>
      <c r="F1469" s="21">
        <v>1665.39</v>
      </c>
      <c r="G1469" s="21">
        <v>1734.47</v>
      </c>
      <c r="H1469" s="21">
        <v>1733.27</v>
      </c>
      <c r="I1469" s="21">
        <v>1685.32</v>
      </c>
      <c r="J1469" s="21">
        <v>1720.57</v>
      </c>
      <c r="K1469" s="21">
        <v>1662.49</v>
      </c>
      <c r="L1469" s="21">
        <v>1655.95</v>
      </c>
      <c r="M1469" s="21"/>
      <c r="N1469" s="21">
        <v>1563.72</v>
      </c>
      <c r="O1469" s="21"/>
      <c r="P1469" s="21">
        <v>1669</v>
      </c>
      <c r="Q1469" s="21">
        <v>3720.43</v>
      </c>
      <c r="R1469" s="20">
        <v>90.07</v>
      </c>
      <c r="S1469" s="20">
        <v>86.65</v>
      </c>
      <c r="T1469" s="21">
        <v>94.26</v>
      </c>
      <c r="U1469" s="1">
        <v>96.34</v>
      </c>
      <c r="V1469" s="1">
        <v>86.56</v>
      </c>
      <c r="W1469" s="1">
        <v>94.72</v>
      </c>
      <c r="X1469" s="1">
        <v>94.38</v>
      </c>
      <c r="Y1469" s="1">
        <v>91.53</v>
      </c>
      <c r="Z1469" s="1">
        <v>91.82</v>
      </c>
      <c r="AA1469" s="1">
        <v>90.47</v>
      </c>
      <c r="AB1469" s="1">
        <v>94.85</v>
      </c>
      <c r="AE1469" s="1">
        <v>99.62</v>
      </c>
      <c r="AF1469" s="1">
        <v>99.44</v>
      </c>
      <c r="AI1469" s="1">
        <v>0</v>
      </c>
      <c r="AN1469" s="1">
        <v>2631.56</v>
      </c>
      <c r="AO1469" s="1">
        <v>7</v>
      </c>
      <c r="AP1469" s="1">
        <v>2508</v>
      </c>
      <c r="AS1469" s="1">
        <v>2736.82</v>
      </c>
      <c r="AT1469" s="1">
        <v>2521.0700000000002</v>
      </c>
      <c r="AW1469" s="1">
        <v>1924.8</v>
      </c>
      <c r="AY1469" s="1">
        <v>2997.47</v>
      </c>
      <c r="AZ1469" s="1">
        <v>2807</v>
      </c>
      <c r="BA1469" s="1">
        <v>94.26</v>
      </c>
      <c r="BB1469" s="1">
        <v>102.32</v>
      </c>
      <c r="BC1469" s="1">
        <v>99.81</v>
      </c>
      <c r="BD1469" s="1">
        <v>99.28</v>
      </c>
      <c r="BE1469" s="1">
        <v>95.6</v>
      </c>
      <c r="BG1469" s="1">
        <v>102.22</v>
      </c>
      <c r="BI1469" s="1">
        <v>94.34</v>
      </c>
      <c r="BJ1469" s="1">
        <v>100.88</v>
      </c>
      <c r="BL1469" s="1">
        <v>87.3</v>
      </c>
      <c r="BN1469" s="1">
        <v>86.9</v>
      </c>
    </row>
    <row r="1470" spans="1:66" x14ac:dyDescent="0.3">
      <c r="A1470" s="2"/>
      <c r="C1470" s="14" t="str">
        <f t="shared" si="23"/>
        <v>20206</v>
      </c>
      <c r="D1470" s="3">
        <v>43994</v>
      </c>
      <c r="E1470" s="21">
        <v>1730.63</v>
      </c>
      <c r="F1470" s="21">
        <v>1663.11</v>
      </c>
      <c r="G1470" s="21">
        <v>1736.47</v>
      </c>
      <c r="H1470" s="21">
        <v>1699.06</v>
      </c>
      <c r="I1470" s="21">
        <v>1672.98</v>
      </c>
      <c r="J1470" s="21">
        <v>1663.73</v>
      </c>
      <c r="K1470" s="21">
        <v>1651.72</v>
      </c>
      <c r="L1470" s="21">
        <v>1636.67</v>
      </c>
      <c r="M1470" s="21"/>
      <c r="N1470" s="21">
        <v>1536.56</v>
      </c>
      <c r="O1470" s="21">
        <v>1803.33</v>
      </c>
      <c r="P1470" s="21">
        <v>1654.21</v>
      </c>
      <c r="Q1470" s="21">
        <v>3696.67</v>
      </c>
      <c r="R1470" s="20">
        <v>90.33</v>
      </c>
      <c r="S1470" s="20">
        <v>84.9</v>
      </c>
      <c r="T1470" s="21">
        <v>92.64</v>
      </c>
      <c r="V1470" s="1">
        <v>85.59</v>
      </c>
      <c r="W1470" s="1">
        <v>92.88</v>
      </c>
      <c r="X1470" s="1">
        <v>94.13</v>
      </c>
      <c r="Y1470" s="1">
        <v>89.9</v>
      </c>
      <c r="Z1470" s="1">
        <v>90.12</v>
      </c>
      <c r="AA1470" s="1">
        <v>88.79</v>
      </c>
      <c r="AB1470" s="1">
        <v>94.66</v>
      </c>
      <c r="AE1470" s="1">
        <v>100.17</v>
      </c>
      <c r="AN1470" s="1">
        <v>2706.75</v>
      </c>
      <c r="AO1470" s="1">
        <v>7</v>
      </c>
      <c r="AP1470" s="1">
        <v>2584</v>
      </c>
      <c r="AS1470" s="1">
        <v>3007.5</v>
      </c>
      <c r="AT1470" s="1">
        <v>2504.79</v>
      </c>
      <c r="AW1470" s="1">
        <v>1924.8</v>
      </c>
      <c r="AZ1470" s="1">
        <v>2807</v>
      </c>
      <c r="BA1470" s="1">
        <v>94</v>
      </c>
      <c r="BB1470" s="1">
        <v>99.59</v>
      </c>
      <c r="BC1470" s="1">
        <v>98.93</v>
      </c>
      <c r="BD1470" s="1">
        <v>97.6</v>
      </c>
      <c r="BE1470" s="1">
        <v>94</v>
      </c>
      <c r="BF1470" s="1">
        <v>95.39</v>
      </c>
      <c r="BG1470" s="1">
        <v>101.4</v>
      </c>
      <c r="BH1470" s="1">
        <v>92.65</v>
      </c>
      <c r="BI1470" s="1">
        <v>94.05</v>
      </c>
      <c r="BJ1470" s="1">
        <v>98.71</v>
      </c>
      <c r="BL1470" s="1">
        <v>85.3</v>
      </c>
      <c r="BN1470" s="1">
        <v>85.9</v>
      </c>
    </row>
    <row r="1471" spans="1:66" x14ac:dyDescent="0.3">
      <c r="A1471" s="2"/>
      <c r="C1471" s="14" t="str">
        <f t="shared" si="23"/>
        <v>20206</v>
      </c>
      <c r="D1471" s="3">
        <v>43992</v>
      </c>
      <c r="E1471" s="21">
        <v>1733.09</v>
      </c>
      <c r="F1471" s="21">
        <v>1645.45</v>
      </c>
      <c r="G1471" s="21">
        <v>1715.43</v>
      </c>
      <c r="H1471" s="21">
        <v>1725.32</v>
      </c>
      <c r="I1471" s="21">
        <v>1672.98</v>
      </c>
      <c r="J1471" s="21">
        <v>1735.52</v>
      </c>
      <c r="K1471" s="21">
        <v>1702.64</v>
      </c>
      <c r="L1471" s="21">
        <v>1608.33</v>
      </c>
      <c r="M1471" s="21"/>
      <c r="N1471" s="21">
        <v>1553.24</v>
      </c>
      <c r="O1471" s="21">
        <v>1790</v>
      </c>
      <c r="P1471" s="21">
        <v>1642.64</v>
      </c>
      <c r="Q1471" s="21">
        <v>3662.29</v>
      </c>
      <c r="R1471" s="20">
        <v>86.81</v>
      </c>
      <c r="S1471" s="20">
        <v>84.67</v>
      </c>
      <c r="T1471" s="21">
        <v>90.89</v>
      </c>
      <c r="V1471" s="1">
        <v>84.36</v>
      </c>
      <c r="W1471" s="1">
        <v>92.88</v>
      </c>
      <c r="X1471" s="1">
        <v>92.69</v>
      </c>
      <c r="Y1471" s="1">
        <v>87.86</v>
      </c>
      <c r="Z1471" s="1">
        <v>88.3</v>
      </c>
      <c r="AA1471" s="1">
        <v>87.22</v>
      </c>
      <c r="AB1471" s="1">
        <v>93.96</v>
      </c>
      <c r="AE1471" s="1">
        <v>98.84</v>
      </c>
      <c r="AF1471" s="1">
        <v>95.66</v>
      </c>
      <c r="AG1471" s="1">
        <v>86.36</v>
      </c>
      <c r="AN1471" s="1">
        <v>2706.75</v>
      </c>
      <c r="AO1471" s="1">
        <v>7</v>
      </c>
      <c r="AP1471" s="1">
        <v>2584</v>
      </c>
      <c r="AS1471" s="1">
        <v>3007.5</v>
      </c>
      <c r="AT1471" s="1">
        <v>2504.79</v>
      </c>
      <c r="AW1471" s="1">
        <v>1924.8</v>
      </c>
      <c r="BA1471" s="1">
        <v>92.95</v>
      </c>
      <c r="BB1471" s="1">
        <v>97.77</v>
      </c>
      <c r="BC1471" s="1">
        <v>96.04</v>
      </c>
      <c r="BD1471" s="1">
        <v>96.61</v>
      </c>
      <c r="BE1471" s="1">
        <v>94</v>
      </c>
      <c r="BF1471" s="1">
        <v>95.39</v>
      </c>
      <c r="BG1471" s="1">
        <v>100.28</v>
      </c>
      <c r="BH1471" s="1">
        <v>96.36</v>
      </c>
      <c r="BI1471" s="1">
        <v>93</v>
      </c>
      <c r="BJ1471" s="1">
        <v>98.11</v>
      </c>
      <c r="BL1471" s="1">
        <v>84.62</v>
      </c>
      <c r="BN1471" s="1">
        <v>84.69</v>
      </c>
    </row>
    <row r="1472" spans="1:66" x14ac:dyDescent="0.3">
      <c r="A1472" s="2"/>
      <c r="C1472" s="14" t="str">
        <f t="shared" si="23"/>
        <v>20206</v>
      </c>
      <c r="D1472" s="3">
        <v>43991</v>
      </c>
      <c r="E1472" s="21">
        <v>1733.09</v>
      </c>
      <c r="F1472" s="21">
        <v>1656.8</v>
      </c>
      <c r="G1472" s="21">
        <v>1736.8</v>
      </c>
      <c r="H1472" s="21">
        <v>1737.24</v>
      </c>
      <c r="I1472" s="21">
        <v>1687.78</v>
      </c>
      <c r="J1472" s="21">
        <v>1709.23</v>
      </c>
      <c r="K1472" s="21">
        <v>1729.24</v>
      </c>
      <c r="L1472" s="21">
        <v>1622.02</v>
      </c>
      <c r="M1472" s="21">
        <v>1535.24</v>
      </c>
      <c r="N1472" s="21">
        <v>1545.53</v>
      </c>
      <c r="O1472" s="21">
        <v>1744.31</v>
      </c>
      <c r="P1472" s="21">
        <v>1675.97</v>
      </c>
      <c r="Q1472" s="21">
        <v>3705.53</v>
      </c>
      <c r="R1472" s="20">
        <v>87.63</v>
      </c>
      <c r="S1472" s="20">
        <v>83.29</v>
      </c>
      <c r="T1472" s="21">
        <v>90.68</v>
      </c>
      <c r="V1472" s="1">
        <v>84</v>
      </c>
      <c r="W1472" s="1">
        <v>93.19</v>
      </c>
      <c r="X1472" s="1">
        <v>92.12</v>
      </c>
      <c r="Y1472" s="1">
        <v>87.71</v>
      </c>
      <c r="Z1472" s="1">
        <v>87.77</v>
      </c>
      <c r="AA1472" s="1">
        <v>86.95</v>
      </c>
      <c r="AB1472" s="1">
        <v>93.74</v>
      </c>
      <c r="AE1472" s="1">
        <v>99.18</v>
      </c>
      <c r="AF1472" s="1">
        <v>96.77</v>
      </c>
      <c r="AO1472" s="1">
        <v>7</v>
      </c>
      <c r="AP1472" s="1">
        <v>2584</v>
      </c>
      <c r="AS1472" s="1">
        <v>3007.5</v>
      </c>
      <c r="AT1472" s="1">
        <v>2587.15</v>
      </c>
      <c r="AW1472" s="1">
        <v>1924.8</v>
      </c>
      <c r="BA1472" s="1">
        <v>93.47</v>
      </c>
      <c r="BB1472" s="1">
        <v>97.65</v>
      </c>
      <c r="BC1472" s="1">
        <v>96.21</v>
      </c>
      <c r="BD1472" s="1">
        <v>95.74</v>
      </c>
      <c r="BE1472" s="1">
        <v>94</v>
      </c>
      <c r="BF1472" s="1">
        <v>94.73</v>
      </c>
      <c r="BG1472" s="1">
        <v>100.52</v>
      </c>
      <c r="BH1472" s="1">
        <v>94.67</v>
      </c>
      <c r="BI1472" s="1">
        <v>93.05</v>
      </c>
      <c r="BJ1472" s="1">
        <v>98.11</v>
      </c>
      <c r="BL1472" s="1">
        <v>84.49</v>
      </c>
      <c r="BN1472" s="1">
        <v>84.59</v>
      </c>
    </row>
    <row r="1473" spans="1:66" x14ac:dyDescent="0.3">
      <c r="A1473" s="2"/>
      <c r="C1473" s="14" t="str">
        <f t="shared" si="23"/>
        <v>20206</v>
      </c>
      <c r="D1473" s="3">
        <v>43990</v>
      </c>
      <c r="E1473" s="21">
        <v>1750.37</v>
      </c>
      <c r="F1473" s="21">
        <v>1661.37</v>
      </c>
      <c r="G1473" s="21">
        <v>1731.9</v>
      </c>
      <c r="H1473" s="21">
        <v>1657.85</v>
      </c>
      <c r="I1473" s="21">
        <v>1687.78</v>
      </c>
      <c r="J1473" s="21">
        <v>1698.79</v>
      </c>
      <c r="K1473" s="21">
        <v>1729.24</v>
      </c>
      <c r="L1473" s="21">
        <v>1616.09</v>
      </c>
      <c r="M1473" s="21">
        <v>1535.24</v>
      </c>
      <c r="N1473" s="21">
        <v>1552.9</v>
      </c>
      <c r="O1473" s="21">
        <v>1744.31</v>
      </c>
      <c r="P1473" s="21">
        <v>1675.97</v>
      </c>
      <c r="Q1473" s="21">
        <v>3700.72</v>
      </c>
      <c r="R1473" s="20">
        <v>85.69</v>
      </c>
      <c r="S1473" s="20">
        <v>82.39</v>
      </c>
      <c r="T1473" s="21">
        <v>94.81</v>
      </c>
      <c r="V1473" s="1">
        <v>83.85</v>
      </c>
      <c r="W1473" s="1">
        <v>93.6</v>
      </c>
      <c r="X1473" s="1">
        <v>93.2</v>
      </c>
      <c r="Y1473" s="1">
        <v>89.01</v>
      </c>
      <c r="Z1473" s="1">
        <v>90.71</v>
      </c>
      <c r="AA1473" s="1">
        <v>87.54</v>
      </c>
      <c r="AB1473" s="1">
        <v>94.3</v>
      </c>
      <c r="AE1473" s="1">
        <v>99.32</v>
      </c>
      <c r="AF1473" s="1">
        <v>98.55</v>
      </c>
      <c r="AO1473" s="1">
        <v>7</v>
      </c>
      <c r="AS1473" s="1">
        <v>3007.5</v>
      </c>
      <c r="AT1473" s="1">
        <v>2642.05</v>
      </c>
      <c r="AY1473" s="1">
        <v>2623.21</v>
      </c>
      <c r="BA1473" s="1">
        <v>95.4</v>
      </c>
      <c r="BB1473" s="1">
        <v>101.22</v>
      </c>
      <c r="BC1473" s="1">
        <v>95.28</v>
      </c>
      <c r="BD1473" s="1">
        <v>97.66</v>
      </c>
      <c r="BE1473" s="1">
        <v>98.2</v>
      </c>
      <c r="BF1473" s="1">
        <v>94.69</v>
      </c>
      <c r="BG1473" s="1">
        <v>100.51</v>
      </c>
      <c r="BH1473" s="1">
        <v>94.43</v>
      </c>
      <c r="BI1473" s="1">
        <v>96.37</v>
      </c>
      <c r="BJ1473" s="1">
        <v>102.07</v>
      </c>
      <c r="BL1473" s="1">
        <v>84.37</v>
      </c>
      <c r="BN1473" s="1">
        <v>84.5</v>
      </c>
    </row>
    <row r="1474" spans="1:66" x14ac:dyDescent="0.3">
      <c r="A1474" s="2"/>
      <c r="C1474" s="14" t="str">
        <f t="shared" si="23"/>
        <v>20206</v>
      </c>
      <c r="D1474" s="3">
        <v>43987</v>
      </c>
      <c r="E1474" s="21">
        <v>1750.37</v>
      </c>
      <c r="F1474" s="21">
        <v>1693.48</v>
      </c>
      <c r="G1474" s="21">
        <v>1758.18</v>
      </c>
      <c r="H1474" s="21">
        <v>1669.12</v>
      </c>
      <c r="I1474" s="21">
        <v>1691.07</v>
      </c>
      <c r="J1474" s="21">
        <v>1691.63</v>
      </c>
      <c r="K1474" s="21">
        <v>1735.09</v>
      </c>
      <c r="L1474" s="21">
        <v>1626.02</v>
      </c>
      <c r="M1474" s="21"/>
      <c r="N1474" s="21">
        <v>1536.22</v>
      </c>
      <c r="O1474" s="21">
        <v>1760.21</v>
      </c>
      <c r="P1474" s="21">
        <v>1669.61</v>
      </c>
      <c r="Q1474" s="21">
        <v>3662.63</v>
      </c>
      <c r="R1474" s="20">
        <v>85.51</v>
      </c>
      <c r="S1474" s="20">
        <v>85.7</v>
      </c>
      <c r="T1474" s="21">
        <v>95.26</v>
      </c>
      <c r="V1474" s="1">
        <v>84.26</v>
      </c>
      <c r="W1474" s="1">
        <v>93.67</v>
      </c>
      <c r="X1474" s="1">
        <v>94.08</v>
      </c>
      <c r="Y1474" s="1">
        <v>91.29</v>
      </c>
      <c r="Z1474" s="1">
        <v>91.55</v>
      </c>
      <c r="AA1474" s="1">
        <v>87.16</v>
      </c>
      <c r="AB1474" s="1">
        <v>94.96</v>
      </c>
      <c r="AE1474" s="1">
        <v>100.76</v>
      </c>
      <c r="AG1474" s="1">
        <v>89.24</v>
      </c>
      <c r="AO1474" s="1">
        <v>7</v>
      </c>
      <c r="AT1474" s="1">
        <v>2667.93</v>
      </c>
      <c r="AY1474" s="1">
        <v>2623.21</v>
      </c>
      <c r="BA1474" s="1">
        <v>97.35</v>
      </c>
      <c r="BB1474" s="1">
        <v>101.23</v>
      </c>
      <c r="BC1474" s="1">
        <v>99.47</v>
      </c>
      <c r="BD1474" s="1">
        <v>98.92</v>
      </c>
      <c r="BE1474" s="1">
        <v>98.2</v>
      </c>
      <c r="BF1474" s="1">
        <v>95.73</v>
      </c>
      <c r="BG1474" s="1">
        <v>102.62</v>
      </c>
      <c r="BI1474" s="1">
        <v>95.62</v>
      </c>
      <c r="BJ1474" s="1">
        <v>103.23</v>
      </c>
      <c r="BL1474" s="1">
        <v>86.42</v>
      </c>
      <c r="BN1474" s="1">
        <v>86.74</v>
      </c>
    </row>
    <row r="1475" spans="1:66" x14ac:dyDescent="0.3">
      <c r="A1475" s="2"/>
      <c r="C1475" s="14" t="str">
        <f t="shared" si="23"/>
        <v>20206</v>
      </c>
      <c r="D1475" s="3">
        <v>43986</v>
      </c>
      <c r="E1475" s="21">
        <v>1750.37</v>
      </c>
      <c r="F1475" s="21">
        <v>1693.48</v>
      </c>
      <c r="G1475" s="21">
        <v>1758.18</v>
      </c>
      <c r="H1475" s="21">
        <v>1699.61</v>
      </c>
      <c r="I1475" s="21">
        <v>1691.07</v>
      </c>
      <c r="J1475" s="21">
        <v>1673.67</v>
      </c>
      <c r="K1475" s="21">
        <v>1692.24</v>
      </c>
      <c r="L1475" s="21">
        <v>1661.73</v>
      </c>
      <c r="M1475" s="21">
        <v>1544.1</v>
      </c>
      <c r="N1475" s="21">
        <v>1558.92</v>
      </c>
      <c r="O1475" s="21">
        <v>1750.73</v>
      </c>
      <c r="P1475" s="21">
        <v>1680.92</v>
      </c>
      <c r="Q1475" s="21">
        <v>3721.73</v>
      </c>
      <c r="R1475" s="20">
        <v>85.72</v>
      </c>
      <c r="S1475" s="20">
        <v>87.19</v>
      </c>
      <c r="T1475" s="21">
        <v>94.63</v>
      </c>
      <c r="V1475" s="1">
        <v>84.75</v>
      </c>
      <c r="W1475" s="1">
        <v>94.88</v>
      </c>
      <c r="X1475" s="1">
        <v>93.35</v>
      </c>
      <c r="Y1475" s="1">
        <v>91.43</v>
      </c>
      <c r="Z1475" s="1">
        <v>91.5</v>
      </c>
      <c r="AA1475" s="1">
        <v>88.05</v>
      </c>
      <c r="AB1475" s="1">
        <v>94.46</v>
      </c>
      <c r="AE1475" s="1">
        <v>100.42</v>
      </c>
      <c r="AF1475" s="1">
        <v>98.7</v>
      </c>
      <c r="AG1475" s="1">
        <v>90.81</v>
      </c>
      <c r="AO1475" s="1">
        <v>7</v>
      </c>
      <c r="AP1475" s="1">
        <v>2470</v>
      </c>
      <c r="AT1475" s="1">
        <v>2667.93</v>
      </c>
      <c r="AY1475" s="1">
        <v>2623.21</v>
      </c>
      <c r="BA1475" s="1">
        <v>96.47</v>
      </c>
      <c r="BB1475" s="1">
        <v>101.34</v>
      </c>
      <c r="BC1475" s="1">
        <v>99.59</v>
      </c>
      <c r="BD1475" s="1">
        <v>98.9</v>
      </c>
      <c r="BE1475" s="1">
        <v>102.66</v>
      </c>
      <c r="BF1475" s="1">
        <v>96.66</v>
      </c>
      <c r="BG1475" s="1">
        <v>102.04</v>
      </c>
      <c r="BH1475" s="1">
        <v>95.1</v>
      </c>
      <c r="BI1475" s="1">
        <v>95.84</v>
      </c>
      <c r="BJ1475" s="1">
        <v>102.88</v>
      </c>
      <c r="BL1475" s="1">
        <v>87.49</v>
      </c>
      <c r="BN1475" s="1">
        <v>87.53</v>
      </c>
    </row>
    <row r="1476" spans="1:66" x14ac:dyDescent="0.3">
      <c r="A1476" s="2"/>
      <c r="C1476" s="14" t="str">
        <f t="shared" si="23"/>
        <v>20206</v>
      </c>
      <c r="D1476" s="3">
        <v>43985</v>
      </c>
      <c r="E1476" s="21">
        <v>1760.29</v>
      </c>
      <c r="F1476" s="21">
        <v>1695.76</v>
      </c>
      <c r="G1476" s="21">
        <v>1758.18</v>
      </c>
      <c r="H1476" s="21">
        <v>1692.99</v>
      </c>
      <c r="I1476" s="21">
        <v>1700.94</v>
      </c>
      <c r="J1476" s="21">
        <v>1715.5</v>
      </c>
      <c r="K1476" s="21">
        <v>1692.24</v>
      </c>
      <c r="L1476" s="21">
        <v>1633.95</v>
      </c>
      <c r="M1476" s="21">
        <v>1559.11</v>
      </c>
      <c r="N1476" s="21">
        <v>1550.59</v>
      </c>
      <c r="O1476" s="21">
        <v>1772.58</v>
      </c>
      <c r="P1476" s="21">
        <v>1694.21</v>
      </c>
      <c r="Q1476" s="21">
        <v>3655.61</v>
      </c>
      <c r="R1476" s="20">
        <v>85.02</v>
      </c>
      <c r="S1476" s="20">
        <v>86.72</v>
      </c>
      <c r="T1476" s="21">
        <v>95.14</v>
      </c>
      <c r="V1476" s="1">
        <v>84.75</v>
      </c>
      <c r="W1476" s="1">
        <v>93.73</v>
      </c>
      <c r="X1476" s="1">
        <v>94.17</v>
      </c>
      <c r="Y1476" s="1">
        <v>91.47</v>
      </c>
      <c r="Z1476" s="1">
        <v>92.74</v>
      </c>
      <c r="AA1476" s="1">
        <v>87.53</v>
      </c>
      <c r="AB1476" s="1">
        <v>94.9</v>
      </c>
      <c r="AE1476" s="1">
        <v>100.42</v>
      </c>
      <c r="AF1476" s="1">
        <v>98.71</v>
      </c>
      <c r="AG1476" s="1">
        <v>89.79</v>
      </c>
      <c r="AO1476" s="1">
        <v>7</v>
      </c>
      <c r="AP1476" s="1">
        <v>2470</v>
      </c>
      <c r="AT1476" s="1">
        <v>2667.93</v>
      </c>
      <c r="AY1476" s="1">
        <v>2623.21</v>
      </c>
      <c r="BB1476" s="1">
        <v>100.76</v>
      </c>
      <c r="BC1476" s="1">
        <v>98.27</v>
      </c>
      <c r="BD1476" s="1">
        <v>97.45</v>
      </c>
      <c r="BE1476" s="1">
        <v>104.67</v>
      </c>
      <c r="BF1476" s="1">
        <v>95.62</v>
      </c>
      <c r="BG1476" s="1">
        <v>101.52</v>
      </c>
      <c r="BH1476" s="1">
        <v>95.1</v>
      </c>
      <c r="BI1476" s="1">
        <v>96.44</v>
      </c>
      <c r="BJ1476" s="1">
        <v>103.08</v>
      </c>
      <c r="BL1476" s="1">
        <v>87.11</v>
      </c>
      <c r="BN1476" s="1">
        <v>87.06</v>
      </c>
    </row>
    <row r="1477" spans="1:66" x14ac:dyDescent="0.3">
      <c r="A1477" s="2"/>
      <c r="C1477" s="14" t="str">
        <f t="shared" si="23"/>
        <v>20206</v>
      </c>
      <c r="D1477" s="3">
        <v>43984</v>
      </c>
      <c r="E1477" s="21">
        <v>1760.29</v>
      </c>
      <c r="F1477" s="21">
        <v>1695.76</v>
      </c>
      <c r="G1477" s="21">
        <v>1758.18</v>
      </c>
      <c r="H1477" s="21">
        <v>1716.52</v>
      </c>
      <c r="I1477" s="21">
        <v>1695.19</v>
      </c>
      <c r="J1477" s="21">
        <v>1728.24</v>
      </c>
      <c r="K1477" s="21">
        <v>1750.94</v>
      </c>
      <c r="L1477" s="21">
        <v>1636.57</v>
      </c>
      <c r="M1477" s="21">
        <v>1569.46</v>
      </c>
      <c r="N1477" s="21">
        <v>1563.71</v>
      </c>
      <c r="O1477" s="21">
        <v>1821.83</v>
      </c>
      <c r="P1477" s="21">
        <v>1690.9</v>
      </c>
      <c r="Q1477" s="21">
        <v>3686.22</v>
      </c>
      <c r="R1477" s="20">
        <v>87.7</v>
      </c>
      <c r="S1477" s="20">
        <v>88.26</v>
      </c>
      <c r="T1477" s="21">
        <v>95.31</v>
      </c>
      <c r="U1477" s="1">
        <v>92.79</v>
      </c>
      <c r="V1477" s="1">
        <v>85.98</v>
      </c>
      <c r="W1477" s="1">
        <v>94.62</v>
      </c>
      <c r="X1477" s="1">
        <v>95.62</v>
      </c>
      <c r="Y1477" s="1">
        <v>93.45</v>
      </c>
      <c r="Z1477" s="1">
        <v>93.32</v>
      </c>
      <c r="AA1477" s="1">
        <v>88.69</v>
      </c>
      <c r="AB1477" s="1">
        <v>95.68</v>
      </c>
      <c r="AE1477" s="1">
        <v>102.74</v>
      </c>
      <c r="AF1477" s="1">
        <v>98.76</v>
      </c>
      <c r="AG1477" s="1">
        <v>90.92</v>
      </c>
      <c r="AK1477" s="1">
        <v>30</v>
      </c>
      <c r="AP1477" s="1">
        <v>2470</v>
      </c>
      <c r="AS1477" s="1">
        <v>2972.5</v>
      </c>
      <c r="AT1477" s="1">
        <v>2706.75</v>
      </c>
      <c r="AY1477" s="1">
        <v>2623.21</v>
      </c>
      <c r="BA1477" s="1">
        <v>97.89</v>
      </c>
      <c r="BB1477" s="1">
        <v>101.85</v>
      </c>
      <c r="BC1477" s="1">
        <v>99.95</v>
      </c>
      <c r="BD1477" s="1">
        <v>98.01</v>
      </c>
      <c r="BE1477" s="1">
        <v>104.33</v>
      </c>
      <c r="BF1477" s="1">
        <v>98.08</v>
      </c>
      <c r="BG1477" s="1">
        <v>103.57</v>
      </c>
      <c r="BH1477" s="1">
        <v>98.04</v>
      </c>
      <c r="BI1477" s="1">
        <v>96.54</v>
      </c>
      <c r="BJ1477" s="1">
        <v>103.08</v>
      </c>
      <c r="BL1477" s="1">
        <v>89.23</v>
      </c>
      <c r="BN1477" s="1">
        <v>89.18</v>
      </c>
    </row>
    <row r="1478" spans="1:66" x14ac:dyDescent="0.3">
      <c r="A1478" s="2"/>
      <c r="C1478" s="14" t="str">
        <f t="shared" ref="C1478:C1541" si="24">YEAR(D1478)&amp;MONTH(D1478)</f>
        <v>20206</v>
      </c>
      <c r="D1478" s="3">
        <v>43983</v>
      </c>
      <c r="E1478" s="21">
        <v>1775.12</v>
      </c>
      <c r="F1478" s="21">
        <v>1695.6</v>
      </c>
      <c r="G1478" s="21">
        <v>1758.15</v>
      </c>
      <c r="H1478" s="21">
        <v>1729.74</v>
      </c>
      <c r="I1478" s="21">
        <v>1695.19</v>
      </c>
      <c r="J1478" s="21">
        <v>1688.06</v>
      </c>
      <c r="K1478" s="21">
        <v>1700.53</v>
      </c>
      <c r="L1478" s="21">
        <v>1586.77</v>
      </c>
      <c r="M1478" s="21">
        <v>1600.5</v>
      </c>
      <c r="N1478" s="21">
        <v>1577.74</v>
      </c>
      <c r="O1478" s="21">
        <v>1795.48</v>
      </c>
      <c r="P1478" s="21">
        <v>1705.06</v>
      </c>
      <c r="Q1478" s="21">
        <v>3678</v>
      </c>
      <c r="R1478" s="20">
        <v>88.1</v>
      </c>
      <c r="S1478" s="20">
        <v>89.26</v>
      </c>
      <c r="T1478" s="21">
        <v>95.99</v>
      </c>
      <c r="U1478" s="1">
        <v>93.61</v>
      </c>
      <c r="V1478" s="1">
        <v>85.98</v>
      </c>
      <c r="W1478" s="1">
        <v>95.44</v>
      </c>
      <c r="X1478" s="1">
        <v>94.76</v>
      </c>
      <c r="Y1478" s="1">
        <v>93.51</v>
      </c>
      <c r="Z1478" s="1">
        <v>93.55</v>
      </c>
      <c r="AA1478" s="1">
        <v>90.09</v>
      </c>
      <c r="AB1478" s="1">
        <v>95.13</v>
      </c>
      <c r="AE1478" s="1">
        <v>101.57</v>
      </c>
      <c r="AF1478" s="1">
        <v>98.99</v>
      </c>
      <c r="AG1478" s="1">
        <v>91.26</v>
      </c>
      <c r="AK1478" s="1">
        <v>30</v>
      </c>
      <c r="AP1478" s="1">
        <v>2451.71</v>
      </c>
      <c r="AS1478" s="1">
        <v>2972.5</v>
      </c>
      <c r="AT1478" s="1">
        <v>2706.75</v>
      </c>
      <c r="AZ1478" s="1">
        <v>2907.25</v>
      </c>
      <c r="BA1478" s="1">
        <v>97.38</v>
      </c>
      <c r="BB1478" s="1">
        <v>100.9</v>
      </c>
      <c r="BC1478" s="1">
        <v>102.24</v>
      </c>
      <c r="BD1478" s="1">
        <v>98.25</v>
      </c>
      <c r="BE1478" s="1">
        <v>104.67</v>
      </c>
      <c r="BF1478" s="1">
        <v>99.51</v>
      </c>
      <c r="BG1478" s="1">
        <v>103.81</v>
      </c>
      <c r="BH1478" s="1">
        <v>98.57</v>
      </c>
      <c r="BI1478" s="1">
        <v>96.54</v>
      </c>
      <c r="BJ1478" s="1">
        <v>100.83</v>
      </c>
      <c r="BL1478" s="1">
        <v>89.73</v>
      </c>
      <c r="BN1478" s="1">
        <v>90.12</v>
      </c>
    </row>
    <row r="1479" spans="1:66" x14ac:dyDescent="0.3">
      <c r="A1479" s="2"/>
      <c r="C1479" s="14" t="str">
        <f t="shared" si="24"/>
        <v>20205</v>
      </c>
      <c r="D1479" s="3">
        <v>43980</v>
      </c>
      <c r="E1479" s="21">
        <v>1775.12</v>
      </c>
      <c r="F1479" s="21">
        <v>1728.4</v>
      </c>
      <c r="G1479" s="21">
        <v>1764.08</v>
      </c>
      <c r="H1479" s="21">
        <v>1723.16</v>
      </c>
      <c r="I1479" s="21">
        <v>1727.26</v>
      </c>
      <c r="J1479" s="21">
        <v>1706.53</v>
      </c>
      <c r="K1479" s="21">
        <v>1748.97</v>
      </c>
      <c r="L1479" s="21">
        <v>1636.57</v>
      </c>
      <c r="M1479" s="21">
        <v>1605.1</v>
      </c>
      <c r="N1479" s="21">
        <v>1547.76</v>
      </c>
      <c r="O1479" s="21">
        <v>1802.98</v>
      </c>
      <c r="P1479" s="21">
        <v>1688.87</v>
      </c>
      <c r="Q1479" s="21">
        <v>3685.3</v>
      </c>
      <c r="R1479" s="20">
        <v>87.66</v>
      </c>
      <c r="S1479" s="20"/>
      <c r="T1479" s="21">
        <v>95.39</v>
      </c>
      <c r="U1479" s="1">
        <v>93.59</v>
      </c>
      <c r="V1479" s="1">
        <v>85.75</v>
      </c>
      <c r="W1479" s="1">
        <v>96.02</v>
      </c>
      <c r="X1479" s="1">
        <v>95.71</v>
      </c>
      <c r="Y1479" s="1">
        <v>93.63</v>
      </c>
      <c r="Z1479" s="1">
        <v>94</v>
      </c>
      <c r="AA1479" s="1">
        <v>90.16</v>
      </c>
      <c r="AB1479" s="1">
        <v>96.95</v>
      </c>
      <c r="AE1479" s="1">
        <v>101.8</v>
      </c>
      <c r="AF1479" s="1">
        <v>98.96</v>
      </c>
      <c r="AK1479" s="1">
        <v>30</v>
      </c>
      <c r="AP1479" s="1">
        <v>2454</v>
      </c>
      <c r="AS1479" s="1">
        <v>2972.5</v>
      </c>
      <c r="AU1479" s="1">
        <v>2478.4</v>
      </c>
      <c r="AY1479" s="1">
        <v>2997.13</v>
      </c>
      <c r="AZ1479" s="1">
        <v>2906.92</v>
      </c>
      <c r="BA1479" s="1">
        <v>97.15</v>
      </c>
      <c r="BB1479" s="1">
        <v>100.22</v>
      </c>
      <c r="BC1479" s="1">
        <v>102.23</v>
      </c>
      <c r="BD1479" s="1">
        <v>97.91</v>
      </c>
      <c r="BE1479" s="1">
        <v>104.67</v>
      </c>
      <c r="BF1479" s="1">
        <v>98.59</v>
      </c>
      <c r="BG1479" s="1">
        <v>104</v>
      </c>
      <c r="BH1479" s="1">
        <v>98.17</v>
      </c>
      <c r="BI1479" s="1">
        <v>96.44</v>
      </c>
      <c r="BJ1479" s="1">
        <v>100.83</v>
      </c>
      <c r="BL1479" s="1">
        <v>89.73</v>
      </c>
      <c r="BN1479" s="1">
        <v>90.12</v>
      </c>
    </row>
    <row r="1480" spans="1:66" x14ac:dyDescent="0.3">
      <c r="A1480" s="2"/>
      <c r="C1480" s="14" t="str">
        <f t="shared" si="24"/>
        <v>20205</v>
      </c>
      <c r="D1480" s="3">
        <v>43979</v>
      </c>
      <c r="E1480" s="21">
        <v>1787.46</v>
      </c>
      <c r="F1480" s="21">
        <v>1733.99</v>
      </c>
      <c r="G1480" s="21">
        <v>1783.88</v>
      </c>
      <c r="H1480" s="21">
        <v>1683.96</v>
      </c>
      <c r="I1480" s="21">
        <v>1727.26</v>
      </c>
      <c r="J1480" s="21">
        <v>1731.03</v>
      </c>
      <c r="K1480" s="21">
        <v>1695.55</v>
      </c>
      <c r="L1480" s="21">
        <v>1636.57</v>
      </c>
      <c r="M1480" s="21">
        <v>1615.13</v>
      </c>
      <c r="N1480" s="21">
        <v>1566.45</v>
      </c>
      <c r="O1480" s="21">
        <v>1820</v>
      </c>
      <c r="P1480" s="21">
        <v>1680.92</v>
      </c>
      <c r="Q1480" s="21">
        <v>3677.43</v>
      </c>
      <c r="R1480" s="20">
        <v>87.4</v>
      </c>
      <c r="S1480" s="20"/>
      <c r="T1480" s="21">
        <v>95.96</v>
      </c>
      <c r="U1480" s="1">
        <v>93.02</v>
      </c>
      <c r="V1480" s="1">
        <v>85.25</v>
      </c>
      <c r="W1480" s="1">
        <v>95.56</v>
      </c>
      <c r="X1480" s="1">
        <v>95.21</v>
      </c>
      <c r="Y1480" s="1">
        <v>92.63</v>
      </c>
      <c r="Z1480" s="1">
        <v>92.77</v>
      </c>
      <c r="AA1480" s="1">
        <v>89.61</v>
      </c>
      <c r="AB1480" s="1">
        <v>95.96</v>
      </c>
      <c r="AE1480" s="1">
        <v>102.34</v>
      </c>
      <c r="AF1480" s="1">
        <v>98.51</v>
      </c>
      <c r="AK1480" s="1">
        <v>30</v>
      </c>
      <c r="AP1480" s="1">
        <v>2448.67</v>
      </c>
      <c r="AS1480" s="1">
        <v>2972.5</v>
      </c>
      <c r="AU1480" s="1">
        <v>2492.1799999999998</v>
      </c>
      <c r="AY1480" s="1">
        <v>2997.13</v>
      </c>
      <c r="AZ1480" s="1">
        <v>2906.92</v>
      </c>
      <c r="BA1480" s="1">
        <v>96.54</v>
      </c>
      <c r="BB1480" s="1">
        <v>100.09</v>
      </c>
      <c r="BC1480" s="1">
        <v>99.38</v>
      </c>
      <c r="BD1480" s="1">
        <v>97.67</v>
      </c>
      <c r="BE1480" s="1">
        <v>104.67</v>
      </c>
      <c r="BF1480" s="1">
        <v>98.59</v>
      </c>
      <c r="BG1480" s="1">
        <v>103.1</v>
      </c>
      <c r="BH1480" s="1">
        <v>94.55</v>
      </c>
      <c r="BI1480" s="1">
        <v>96.44</v>
      </c>
      <c r="BJ1480" s="1">
        <v>100.83</v>
      </c>
      <c r="BL1480" s="1">
        <v>88.98</v>
      </c>
      <c r="BN1480" s="1">
        <v>88.68</v>
      </c>
    </row>
    <row r="1481" spans="1:66" x14ac:dyDescent="0.3">
      <c r="A1481" s="2"/>
      <c r="C1481" s="14" t="str">
        <f t="shared" si="24"/>
        <v>20205</v>
      </c>
      <c r="D1481" s="3">
        <v>43978</v>
      </c>
      <c r="E1481" s="21">
        <v>1792.42</v>
      </c>
      <c r="F1481" s="21">
        <v>1736.75</v>
      </c>
      <c r="G1481" s="21">
        <v>1793.78</v>
      </c>
      <c r="H1481" s="21">
        <v>1680.03</v>
      </c>
      <c r="I1481" s="21">
        <v>1727.26</v>
      </c>
      <c r="J1481" s="21">
        <v>1692.16</v>
      </c>
      <c r="K1481" s="21">
        <v>1737.25</v>
      </c>
      <c r="L1481" s="21">
        <v>1636.57</v>
      </c>
      <c r="M1481" s="21">
        <v>1619.1</v>
      </c>
      <c r="N1481" s="21">
        <v>1553.32</v>
      </c>
      <c r="O1481" s="21">
        <v>1820</v>
      </c>
      <c r="P1481" s="21">
        <v>1684.9</v>
      </c>
      <c r="Q1481" s="21">
        <v>3656.18</v>
      </c>
      <c r="R1481" s="20">
        <v>87.46</v>
      </c>
      <c r="S1481" s="20">
        <v>88.71</v>
      </c>
      <c r="T1481" s="21">
        <v>98.77</v>
      </c>
      <c r="U1481" s="1">
        <v>92.02</v>
      </c>
      <c r="V1481" s="1">
        <v>85.38</v>
      </c>
      <c r="W1481" s="1">
        <v>94.59</v>
      </c>
      <c r="X1481" s="1">
        <v>95.52</v>
      </c>
      <c r="Y1481" s="1">
        <v>92.9</v>
      </c>
      <c r="Z1481" s="1">
        <v>93.74</v>
      </c>
      <c r="AA1481" s="1">
        <v>89.94</v>
      </c>
      <c r="AB1481" s="1">
        <v>96.23</v>
      </c>
      <c r="AE1481" s="1">
        <v>102.29</v>
      </c>
      <c r="AF1481" s="1">
        <v>99.95</v>
      </c>
      <c r="AG1481" s="1">
        <v>91.19</v>
      </c>
      <c r="AK1481" s="1">
        <v>30</v>
      </c>
      <c r="AO1481" s="1">
        <v>7</v>
      </c>
      <c r="AP1481" s="1">
        <v>2444.4</v>
      </c>
      <c r="AS1481" s="1">
        <v>2972.5</v>
      </c>
      <c r="AT1481" s="1">
        <v>2925.86</v>
      </c>
      <c r="AU1481" s="1">
        <v>2492.1799999999998</v>
      </c>
      <c r="AY1481" s="1">
        <v>2901.9</v>
      </c>
      <c r="AZ1481" s="1">
        <v>2906.92</v>
      </c>
      <c r="BA1481" s="1">
        <v>96.54</v>
      </c>
      <c r="BB1481" s="1">
        <v>103.8</v>
      </c>
      <c r="BC1481" s="1">
        <v>99.17</v>
      </c>
      <c r="BD1481" s="1">
        <v>98.16</v>
      </c>
      <c r="BE1481" s="1">
        <v>104.67</v>
      </c>
      <c r="BF1481" s="1">
        <v>99.47</v>
      </c>
      <c r="BG1481" s="1">
        <v>102.66</v>
      </c>
      <c r="BH1481" s="1">
        <v>94.55</v>
      </c>
      <c r="BI1481" s="1">
        <v>96.44</v>
      </c>
      <c r="BJ1481" s="1">
        <v>100.83</v>
      </c>
      <c r="BL1481" s="1">
        <v>88.61</v>
      </c>
      <c r="BN1481" s="1">
        <v>88.56</v>
      </c>
    </row>
    <row r="1482" spans="1:66" x14ac:dyDescent="0.3">
      <c r="A1482" s="2"/>
      <c r="C1482" s="14" t="str">
        <f t="shared" si="24"/>
        <v>20205</v>
      </c>
      <c r="D1482" s="3">
        <v>43977</v>
      </c>
      <c r="E1482" s="21">
        <v>1785.94</v>
      </c>
      <c r="F1482" s="21">
        <v>1757.56</v>
      </c>
      <c r="G1482" s="21">
        <v>1810.19</v>
      </c>
      <c r="H1482" s="21">
        <v>1690.8</v>
      </c>
      <c r="I1482" s="21">
        <v>1733.84</v>
      </c>
      <c r="J1482" s="21">
        <v>1723.43</v>
      </c>
      <c r="K1482" s="21">
        <v>1738.6</v>
      </c>
      <c r="L1482" s="21">
        <v>1659.75</v>
      </c>
      <c r="M1482" s="21">
        <v>1648.61</v>
      </c>
      <c r="N1482" s="21">
        <v>1574.04</v>
      </c>
      <c r="O1482" s="21">
        <v>1820</v>
      </c>
      <c r="P1482" s="21">
        <v>1748.47</v>
      </c>
      <c r="Q1482" s="21">
        <v>3683.16</v>
      </c>
      <c r="R1482" s="20">
        <v>87.61</v>
      </c>
      <c r="S1482" s="20">
        <v>89.74</v>
      </c>
      <c r="T1482" s="21">
        <v>97.9</v>
      </c>
      <c r="U1482" s="1">
        <v>93.91</v>
      </c>
      <c r="V1482" s="1">
        <v>85.78</v>
      </c>
      <c r="W1482" s="1">
        <v>95.13</v>
      </c>
      <c r="X1482" s="1">
        <v>96</v>
      </c>
      <c r="Y1482" s="1">
        <v>94.15</v>
      </c>
      <c r="Z1482" s="1">
        <v>94.18</v>
      </c>
      <c r="AA1482" s="1">
        <v>89.34</v>
      </c>
      <c r="AB1482" s="1">
        <v>96.9</v>
      </c>
      <c r="AE1482" s="1">
        <v>102.93</v>
      </c>
      <c r="AF1482" s="1">
        <v>99.33</v>
      </c>
      <c r="AG1482" s="1">
        <v>93.72</v>
      </c>
      <c r="AO1482" s="1">
        <v>7</v>
      </c>
      <c r="AP1482" s="1">
        <v>2438</v>
      </c>
      <c r="AT1482" s="1">
        <v>2925.86</v>
      </c>
      <c r="AU1482" s="1">
        <v>2492.1799999999998</v>
      </c>
      <c r="AW1482" s="1">
        <v>2014.79</v>
      </c>
      <c r="AY1482" s="1">
        <v>2901.9</v>
      </c>
      <c r="AZ1482" s="1">
        <v>2885.2</v>
      </c>
      <c r="BA1482" s="1">
        <v>99.58</v>
      </c>
      <c r="BB1482" s="1">
        <v>103.12</v>
      </c>
      <c r="BC1482" s="1">
        <v>99.12</v>
      </c>
      <c r="BD1482" s="1">
        <v>98.21</v>
      </c>
      <c r="BE1482" s="1">
        <v>104.67</v>
      </c>
      <c r="BF1482" s="1">
        <v>103.68</v>
      </c>
      <c r="BG1482" s="1">
        <v>103.61</v>
      </c>
      <c r="BH1482" s="1">
        <v>95.49</v>
      </c>
      <c r="BI1482" s="1">
        <v>97</v>
      </c>
      <c r="BL1482" s="1">
        <v>89.98</v>
      </c>
      <c r="BN1482" s="1">
        <v>90.72</v>
      </c>
    </row>
    <row r="1483" spans="1:66" x14ac:dyDescent="0.3">
      <c r="A1483" s="2"/>
      <c r="C1483" s="14" t="str">
        <f t="shared" si="24"/>
        <v>20205</v>
      </c>
      <c r="D1483" s="3">
        <v>43976</v>
      </c>
      <c r="E1483" s="21">
        <v>1791.01</v>
      </c>
      <c r="F1483" s="21">
        <v>1754.85</v>
      </c>
      <c r="G1483" s="21">
        <v>1798</v>
      </c>
      <c r="H1483" s="21">
        <v>1721.38</v>
      </c>
      <c r="I1483" s="21">
        <v>1724.8</v>
      </c>
      <c r="J1483" s="21">
        <v>1682.52</v>
      </c>
      <c r="K1483" s="21">
        <v>1738.6</v>
      </c>
      <c r="L1483" s="21">
        <v>1606.52</v>
      </c>
      <c r="M1483" s="21">
        <v>1658.55</v>
      </c>
      <c r="N1483" s="21">
        <v>1566.91</v>
      </c>
      <c r="O1483" s="21">
        <v>1801.7</v>
      </c>
      <c r="P1483" s="21">
        <v>1746.49</v>
      </c>
      <c r="Q1483" s="21">
        <v>3677.24</v>
      </c>
      <c r="R1483" s="20">
        <v>91.15</v>
      </c>
      <c r="S1483" s="20">
        <v>91.82</v>
      </c>
      <c r="T1483" s="21">
        <v>100.59</v>
      </c>
      <c r="U1483" s="1">
        <v>96.96</v>
      </c>
      <c r="V1483" s="1">
        <v>86.03</v>
      </c>
      <c r="W1483" s="1">
        <v>96.38</v>
      </c>
      <c r="X1483" s="1">
        <v>97.33</v>
      </c>
      <c r="Y1483" s="1">
        <v>95.72</v>
      </c>
      <c r="Z1483" s="1">
        <v>95.44</v>
      </c>
      <c r="AA1483" s="1">
        <v>92.35</v>
      </c>
      <c r="AB1483" s="1">
        <v>97.33</v>
      </c>
      <c r="AE1483" s="1">
        <v>103.08</v>
      </c>
      <c r="AG1483" s="1">
        <v>96.84</v>
      </c>
      <c r="AO1483" s="1">
        <v>7</v>
      </c>
      <c r="AP1483" s="1">
        <v>2470</v>
      </c>
      <c r="AT1483" s="1">
        <v>2925.86</v>
      </c>
      <c r="AU1483" s="1">
        <v>2492.1799999999998</v>
      </c>
      <c r="AW1483" s="1">
        <v>2014.79</v>
      </c>
      <c r="AY1483" s="1">
        <v>2901.9</v>
      </c>
      <c r="AZ1483" s="1">
        <v>2801.67</v>
      </c>
      <c r="BA1483" s="1">
        <v>99.41</v>
      </c>
      <c r="BB1483" s="1">
        <v>104.59</v>
      </c>
      <c r="BC1483" s="1">
        <v>102.24</v>
      </c>
      <c r="BD1483" s="1">
        <v>99.98</v>
      </c>
      <c r="BE1483" s="1">
        <v>104.67</v>
      </c>
      <c r="BF1483" s="1">
        <v>102.23</v>
      </c>
      <c r="BG1483" s="1">
        <v>104.16</v>
      </c>
      <c r="BH1483" s="1">
        <v>98.86</v>
      </c>
      <c r="BI1483" s="1">
        <v>97.14</v>
      </c>
      <c r="BJ1483" s="1">
        <v>106.41</v>
      </c>
      <c r="BL1483" s="1">
        <v>91.97</v>
      </c>
      <c r="BN1483" s="1">
        <v>92.23</v>
      </c>
    </row>
    <row r="1484" spans="1:66" x14ac:dyDescent="0.3">
      <c r="A1484" s="2"/>
      <c r="C1484" s="14" t="str">
        <f t="shared" si="24"/>
        <v>20205</v>
      </c>
      <c r="D1484" s="3">
        <v>43973</v>
      </c>
      <c r="E1484" s="21">
        <v>1804.25</v>
      </c>
      <c r="F1484" s="21">
        <v>1753.85</v>
      </c>
      <c r="G1484" s="21">
        <v>1804.61</v>
      </c>
      <c r="H1484" s="21">
        <v>1721.38</v>
      </c>
      <c r="I1484" s="21">
        <v>1739.11</v>
      </c>
      <c r="J1484" s="21">
        <v>1682.52</v>
      </c>
      <c r="K1484" s="21">
        <v>1745.23</v>
      </c>
      <c r="L1484" s="21">
        <v>1606.52</v>
      </c>
      <c r="M1484" s="21">
        <v>1658.55</v>
      </c>
      <c r="N1484" s="21">
        <v>1566.91</v>
      </c>
      <c r="O1484" s="21">
        <v>1793.16</v>
      </c>
      <c r="P1484" s="21">
        <v>1752.47</v>
      </c>
      <c r="Q1484" s="21">
        <v>3719.74</v>
      </c>
      <c r="R1484" s="20">
        <v>91.9</v>
      </c>
      <c r="S1484" s="20">
        <v>91.59</v>
      </c>
      <c r="T1484" s="21">
        <v>100.55</v>
      </c>
      <c r="U1484" s="1">
        <v>97.12</v>
      </c>
      <c r="V1484" s="1">
        <v>86.03</v>
      </c>
      <c r="W1484" s="1">
        <v>97.04</v>
      </c>
      <c r="X1484" s="1">
        <v>97.67</v>
      </c>
      <c r="Y1484" s="1">
        <v>96.03</v>
      </c>
      <c r="Z1484" s="1">
        <v>95.99</v>
      </c>
      <c r="AA1484" s="1">
        <v>92.33</v>
      </c>
      <c r="AB1484" s="1">
        <v>98.29</v>
      </c>
      <c r="AE1484" s="1">
        <v>104.77</v>
      </c>
      <c r="AG1484" s="1">
        <v>96.84</v>
      </c>
      <c r="AO1484" s="1">
        <v>7</v>
      </c>
      <c r="AT1484" s="1">
        <v>2925.86</v>
      </c>
      <c r="AU1484" s="1">
        <v>2505.96</v>
      </c>
      <c r="AW1484" s="1">
        <v>2014.79</v>
      </c>
      <c r="AY1484" s="1">
        <v>2806.68</v>
      </c>
      <c r="AZ1484" s="1">
        <v>2801.67</v>
      </c>
      <c r="BA1484" s="1">
        <v>99.51</v>
      </c>
      <c r="BB1484" s="1">
        <v>104.47</v>
      </c>
      <c r="BC1484" s="1">
        <v>101.85</v>
      </c>
      <c r="BD1484" s="1">
        <v>99.9</v>
      </c>
      <c r="BE1484" s="1">
        <v>104.67</v>
      </c>
      <c r="BF1484" s="1">
        <v>104.66</v>
      </c>
      <c r="BG1484" s="1">
        <v>105.53</v>
      </c>
      <c r="BH1484" s="1">
        <v>100.01</v>
      </c>
      <c r="BI1484" s="1">
        <v>97.34</v>
      </c>
      <c r="BJ1484" s="1">
        <v>106.41</v>
      </c>
      <c r="BL1484" s="1">
        <v>92.33</v>
      </c>
      <c r="BN1484" s="1">
        <v>92.78</v>
      </c>
    </row>
    <row r="1485" spans="1:66" x14ac:dyDescent="0.3">
      <c r="A1485" s="2"/>
      <c r="C1485" s="14" t="str">
        <f t="shared" si="24"/>
        <v>20205</v>
      </c>
      <c r="D1485" s="3">
        <v>43972</v>
      </c>
      <c r="E1485" s="21">
        <v>1804.25</v>
      </c>
      <c r="F1485" s="21">
        <v>1760.77</v>
      </c>
      <c r="G1485" s="21">
        <v>1804.61</v>
      </c>
      <c r="H1485" s="21">
        <v>1659.44</v>
      </c>
      <c r="I1485" s="21">
        <v>1729.73</v>
      </c>
      <c r="J1485" s="21">
        <v>1752.33</v>
      </c>
      <c r="K1485" s="21">
        <v>1804.16</v>
      </c>
      <c r="L1485" s="21">
        <v>1606.52</v>
      </c>
      <c r="M1485" s="21">
        <v>1658.55</v>
      </c>
      <c r="N1485" s="21">
        <v>1587.85</v>
      </c>
      <c r="O1485" s="21">
        <v>1810.94</v>
      </c>
      <c r="P1485" s="21">
        <v>1772.79</v>
      </c>
      <c r="Q1485" s="21">
        <v>3676.9</v>
      </c>
      <c r="R1485" s="20">
        <v>88.35</v>
      </c>
      <c r="S1485" s="20">
        <v>92.4</v>
      </c>
      <c r="T1485" s="21">
        <v>101.72</v>
      </c>
      <c r="U1485" s="1">
        <v>97.62</v>
      </c>
      <c r="V1485" s="1">
        <v>86.69</v>
      </c>
      <c r="W1485" s="1">
        <v>97.63</v>
      </c>
      <c r="X1485" s="1">
        <v>99.66</v>
      </c>
      <c r="Y1485" s="1">
        <v>96.89</v>
      </c>
      <c r="Z1485" s="1">
        <v>96.94</v>
      </c>
      <c r="AA1485" s="1">
        <v>90.92</v>
      </c>
      <c r="AB1485" s="1">
        <v>100.28</v>
      </c>
      <c r="AE1485" s="1">
        <v>106.28</v>
      </c>
      <c r="AF1485" s="1">
        <v>100.87</v>
      </c>
      <c r="AG1485" s="1">
        <v>98.97</v>
      </c>
      <c r="AO1485" s="1">
        <v>7</v>
      </c>
      <c r="AT1485" s="1">
        <v>2925.86</v>
      </c>
      <c r="AW1485" s="1">
        <v>2014.79</v>
      </c>
      <c r="AY1485" s="1">
        <v>2726.49</v>
      </c>
      <c r="AZ1485" s="1">
        <v>2749.04</v>
      </c>
      <c r="BA1485" s="1">
        <v>100.39</v>
      </c>
      <c r="BB1485" s="1">
        <v>105.68</v>
      </c>
      <c r="BC1485" s="1">
        <v>104.56</v>
      </c>
      <c r="BD1485" s="1">
        <v>100.51</v>
      </c>
      <c r="BE1485" s="1">
        <v>105.63</v>
      </c>
      <c r="BF1485" s="1">
        <v>102.38</v>
      </c>
      <c r="BG1485" s="1">
        <v>106.95</v>
      </c>
      <c r="BH1485" s="1">
        <v>102.32</v>
      </c>
      <c r="BI1485" s="1">
        <v>97.97</v>
      </c>
      <c r="BJ1485" s="1">
        <v>106.68</v>
      </c>
      <c r="BL1485" s="1">
        <v>93.16</v>
      </c>
      <c r="BN1485" s="1">
        <v>93.67</v>
      </c>
    </row>
    <row r="1486" spans="1:66" x14ac:dyDescent="0.3">
      <c r="A1486" s="2"/>
      <c r="C1486" s="14" t="str">
        <f t="shared" si="24"/>
        <v>20205</v>
      </c>
      <c r="D1486" s="3">
        <v>43971</v>
      </c>
      <c r="E1486" s="21">
        <v>1836.91</v>
      </c>
      <c r="F1486" s="21">
        <v>1777.03</v>
      </c>
      <c r="G1486" s="21">
        <v>1823.43</v>
      </c>
      <c r="H1486" s="21">
        <v>1655.25</v>
      </c>
      <c r="I1486" s="21">
        <v>1729.73</v>
      </c>
      <c r="J1486" s="21">
        <v>1759.55</v>
      </c>
      <c r="K1486" s="21">
        <v>1816.08</v>
      </c>
      <c r="L1486" s="21">
        <v>1719.11</v>
      </c>
      <c r="M1486" s="21">
        <v>1698.31</v>
      </c>
      <c r="N1486" s="21">
        <v>1622.42</v>
      </c>
      <c r="O1486" s="21">
        <v>1815.74</v>
      </c>
      <c r="P1486" s="21">
        <v>1804.06</v>
      </c>
      <c r="Q1486" s="21">
        <v>3693.03</v>
      </c>
      <c r="R1486" s="20">
        <v>88.81</v>
      </c>
      <c r="S1486" s="20">
        <v>92.65</v>
      </c>
      <c r="T1486" s="21">
        <v>101.65</v>
      </c>
      <c r="U1486" s="1">
        <v>96.01</v>
      </c>
      <c r="V1486" s="1">
        <v>86.7</v>
      </c>
      <c r="W1486" s="1">
        <v>98.04</v>
      </c>
      <c r="X1486" s="1">
        <v>99.66</v>
      </c>
      <c r="Y1486" s="1">
        <v>97.78</v>
      </c>
      <c r="Z1486" s="1">
        <v>98</v>
      </c>
      <c r="AA1486" s="1">
        <v>91.57</v>
      </c>
      <c r="AB1486" s="1">
        <v>100.31</v>
      </c>
      <c r="AE1486" s="1">
        <v>106.55</v>
      </c>
      <c r="AF1486" s="1">
        <v>101.67</v>
      </c>
      <c r="AG1486" s="1">
        <v>97.94</v>
      </c>
      <c r="AW1486" s="1">
        <v>2014.79</v>
      </c>
      <c r="AY1486" s="1">
        <v>2646.3</v>
      </c>
      <c r="AZ1486" s="1">
        <v>2749.04</v>
      </c>
      <c r="BA1486" s="1">
        <v>100.36</v>
      </c>
      <c r="BB1486" s="1">
        <v>106.49</v>
      </c>
      <c r="BC1486" s="1">
        <v>105.13</v>
      </c>
      <c r="BD1486" s="1">
        <v>102.48</v>
      </c>
      <c r="BE1486" s="1">
        <v>105.83</v>
      </c>
      <c r="BF1486" s="1">
        <v>100</v>
      </c>
      <c r="BG1486" s="1">
        <v>107.85</v>
      </c>
      <c r="BH1486" s="1">
        <v>102.32</v>
      </c>
      <c r="BI1486" s="1">
        <v>98.83</v>
      </c>
      <c r="BJ1486" s="1">
        <v>107.23</v>
      </c>
      <c r="BL1486" s="1">
        <v>93.81</v>
      </c>
      <c r="BN1486" s="1">
        <v>93.76</v>
      </c>
    </row>
    <row r="1487" spans="1:66" x14ac:dyDescent="0.3">
      <c r="A1487" s="2"/>
      <c r="C1487" s="14" t="str">
        <f t="shared" si="24"/>
        <v>20205</v>
      </c>
      <c r="D1487" s="3">
        <v>43970</v>
      </c>
      <c r="E1487" s="21">
        <v>1833.47</v>
      </c>
      <c r="F1487" s="21">
        <v>1777.85</v>
      </c>
      <c r="G1487" s="21">
        <v>1817.25</v>
      </c>
      <c r="H1487" s="21">
        <v>1702.15</v>
      </c>
      <c r="I1487" s="21">
        <v>1734.67</v>
      </c>
      <c r="J1487" s="21">
        <v>1743.59</v>
      </c>
      <c r="K1487" s="21">
        <v>1792.43</v>
      </c>
      <c r="L1487" s="21">
        <v>1721.82</v>
      </c>
      <c r="M1487" s="21">
        <v>1619.07</v>
      </c>
      <c r="N1487" s="21">
        <v>1615.74</v>
      </c>
      <c r="O1487" s="21">
        <v>1813.3</v>
      </c>
      <c r="P1487" s="21">
        <v>1790.26</v>
      </c>
      <c r="Q1487" s="21">
        <v>3775.22</v>
      </c>
      <c r="R1487" s="20">
        <v>88.45</v>
      </c>
      <c r="S1487" s="20">
        <v>92.65</v>
      </c>
      <c r="T1487" s="21">
        <v>101.81</v>
      </c>
      <c r="U1487" s="1">
        <v>97.67</v>
      </c>
      <c r="V1487" s="1">
        <v>86.7</v>
      </c>
      <c r="W1487" s="1">
        <v>97.25</v>
      </c>
      <c r="X1487" s="1">
        <v>99.67</v>
      </c>
      <c r="Y1487" s="1">
        <v>97.41</v>
      </c>
      <c r="Z1487" s="1">
        <v>97.5</v>
      </c>
      <c r="AA1487" s="1">
        <v>92.14</v>
      </c>
      <c r="AB1487" s="1">
        <v>100.56</v>
      </c>
      <c r="AE1487" s="1">
        <v>106.54</v>
      </c>
      <c r="AF1487" s="1">
        <v>101.72</v>
      </c>
      <c r="AG1487" s="1">
        <v>98.83</v>
      </c>
      <c r="AY1487" s="1">
        <v>2646.3</v>
      </c>
      <c r="AZ1487" s="1">
        <v>2656.32</v>
      </c>
      <c r="BA1487" s="1">
        <v>101.29</v>
      </c>
      <c r="BB1487" s="1">
        <v>106.6</v>
      </c>
      <c r="BC1487" s="1">
        <v>104.99</v>
      </c>
      <c r="BD1487" s="1">
        <v>102.74</v>
      </c>
      <c r="BE1487" s="1">
        <v>104.83</v>
      </c>
      <c r="BF1487" s="1">
        <v>100.92</v>
      </c>
      <c r="BG1487" s="1">
        <v>107.45</v>
      </c>
      <c r="BH1487" s="1">
        <v>100.82</v>
      </c>
      <c r="BI1487" s="1">
        <v>96.82</v>
      </c>
      <c r="BJ1487" s="1">
        <v>107.6</v>
      </c>
      <c r="BL1487" s="1">
        <v>93.42</v>
      </c>
      <c r="BN1487" s="1">
        <v>93.37</v>
      </c>
    </row>
    <row r="1488" spans="1:66" x14ac:dyDescent="0.3">
      <c r="A1488" s="2"/>
      <c r="C1488" s="14" t="str">
        <f t="shared" si="24"/>
        <v>20205</v>
      </c>
      <c r="D1488" s="3">
        <v>43969</v>
      </c>
      <c r="E1488" s="21">
        <v>1842.37</v>
      </c>
      <c r="F1488" s="21">
        <v>1779.31</v>
      </c>
      <c r="G1488" s="21">
        <v>1832.69</v>
      </c>
      <c r="H1488" s="21">
        <v>1651.45</v>
      </c>
      <c r="I1488" s="21">
        <v>1734.67</v>
      </c>
      <c r="J1488" s="21">
        <v>1694.76</v>
      </c>
      <c r="K1488" s="21">
        <v>1796.43</v>
      </c>
      <c r="L1488" s="21">
        <v>1705.71</v>
      </c>
      <c r="M1488" s="21">
        <v>1648.87</v>
      </c>
      <c r="N1488" s="21">
        <v>1599.33</v>
      </c>
      <c r="O1488" s="21">
        <v>1770.86</v>
      </c>
      <c r="P1488" s="21">
        <v>1797.74</v>
      </c>
      <c r="Q1488" s="21">
        <v>3773.44</v>
      </c>
      <c r="R1488" s="20">
        <v>91.37</v>
      </c>
      <c r="S1488" s="20">
        <v>92.42</v>
      </c>
      <c r="T1488" s="21">
        <v>100.9</v>
      </c>
      <c r="U1488" s="1">
        <v>97.67</v>
      </c>
      <c r="V1488" s="1">
        <v>86.7</v>
      </c>
      <c r="W1488" s="1">
        <v>98.87</v>
      </c>
      <c r="X1488" s="1">
        <v>100.66</v>
      </c>
      <c r="Y1488" s="1">
        <v>97.82</v>
      </c>
      <c r="Z1488" s="1">
        <v>97.82</v>
      </c>
      <c r="AA1488" s="1">
        <v>93.54</v>
      </c>
      <c r="AB1488" s="1">
        <v>101.05</v>
      </c>
      <c r="AE1488" s="1">
        <v>107.73</v>
      </c>
      <c r="AF1488" s="1">
        <v>101.94</v>
      </c>
      <c r="AL1488" s="1">
        <v>30</v>
      </c>
      <c r="AY1488" s="1">
        <v>2646.3</v>
      </c>
      <c r="AZ1488" s="1">
        <v>2750</v>
      </c>
      <c r="BA1488" s="1">
        <v>101.18</v>
      </c>
      <c r="BB1488" s="1">
        <v>107.42</v>
      </c>
      <c r="BC1488" s="1">
        <v>105.81</v>
      </c>
      <c r="BD1488" s="1">
        <v>102.72</v>
      </c>
      <c r="BE1488" s="1">
        <v>100.79</v>
      </c>
      <c r="BF1488" s="1">
        <v>102.28</v>
      </c>
      <c r="BG1488" s="1">
        <v>107.9</v>
      </c>
      <c r="BH1488" s="1">
        <v>100.82</v>
      </c>
      <c r="BI1488" s="1">
        <v>99.17</v>
      </c>
      <c r="BL1488" s="1">
        <v>93.34</v>
      </c>
      <c r="BN1488" s="1">
        <v>92.79</v>
      </c>
    </row>
    <row r="1489" spans="1:66" x14ac:dyDescent="0.3">
      <c r="A1489" s="2"/>
      <c r="C1489" s="14" t="str">
        <f t="shared" si="24"/>
        <v>20205</v>
      </c>
      <c r="D1489" s="3">
        <v>43966</v>
      </c>
      <c r="E1489" s="21"/>
      <c r="F1489" s="21">
        <v>1779.31</v>
      </c>
      <c r="G1489" s="21">
        <v>1842.6</v>
      </c>
      <c r="H1489" s="21">
        <v>1702.15</v>
      </c>
      <c r="I1489" s="21">
        <v>1753.58</v>
      </c>
      <c r="J1489" s="21">
        <v>1724.79</v>
      </c>
      <c r="K1489" s="21">
        <v>1818.16</v>
      </c>
      <c r="L1489" s="21">
        <v>1787.25</v>
      </c>
      <c r="M1489" s="21">
        <v>1732.68</v>
      </c>
      <c r="N1489" s="21">
        <v>1614.04</v>
      </c>
      <c r="O1489" s="21">
        <v>1782.9</v>
      </c>
      <c r="P1489" s="21">
        <v>1797.74</v>
      </c>
      <c r="Q1489" s="21">
        <v>3629.16</v>
      </c>
      <c r="R1489" s="20">
        <v>90.54</v>
      </c>
      <c r="S1489" s="20">
        <v>92.52</v>
      </c>
      <c r="T1489" s="21">
        <v>100.43</v>
      </c>
      <c r="U1489" s="1">
        <v>97.67</v>
      </c>
      <c r="V1489" s="1">
        <v>86.7</v>
      </c>
      <c r="W1489" s="1">
        <v>98.8</v>
      </c>
      <c r="X1489" s="1">
        <v>99.62</v>
      </c>
      <c r="Y1489" s="1">
        <v>98.46</v>
      </c>
      <c r="Z1489" s="1">
        <v>98</v>
      </c>
      <c r="AA1489" s="1">
        <v>93.89</v>
      </c>
      <c r="AB1489" s="1">
        <v>99.72</v>
      </c>
      <c r="AE1489" s="1">
        <v>107.53</v>
      </c>
      <c r="AF1489" s="1">
        <v>101.42</v>
      </c>
      <c r="AL1489" s="1">
        <v>30</v>
      </c>
      <c r="AS1489" s="1">
        <v>2876.85</v>
      </c>
      <c r="AY1489" s="1">
        <v>2646.3</v>
      </c>
      <c r="AZ1489" s="1">
        <v>2750</v>
      </c>
      <c r="BA1489" s="1">
        <v>101.18</v>
      </c>
      <c r="BB1489" s="1">
        <v>108.21</v>
      </c>
      <c r="BC1489" s="1">
        <v>107.82</v>
      </c>
      <c r="BD1489" s="1">
        <v>103.15</v>
      </c>
      <c r="BE1489" s="1">
        <v>103.6</v>
      </c>
      <c r="BF1489" s="1">
        <v>103.26</v>
      </c>
      <c r="BG1489" s="1">
        <v>108.73</v>
      </c>
      <c r="BH1489" s="1">
        <v>100.81</v>
      </c>
      <c r="BI1489" s="1">
        <v>99.43</v>
      </c>
      <c r="BJ1489" s="1">
        <v>107.44</v>
      </c>
      <c r="BL1489" s="1">
        <v>93.68</v>
      </c>
      <c r="BN1489" s="1">
        <v>92.84</v>
      </c>
    </row>
    <row r="1490" spans="1:66" x14ac:dyDescent="0.3">
      <c r="A1490" s="2"/>
      <c r="C1490" s="14" t="str">
        <f t="shared" si="24"/>
        <v>20205</v>
      </c>
      <c r="D1490" s="3">
        <v>43965</v>
      </c>
      <c r="E1490" s="21">
        <v>1815.66</v>
      </c>
      <c r="F1490" s="21">
        <v>1778.59</v>
      </c>
      <c r="G1490" s="21">
        <v>1835.19</v>
      </c>
      <c r="H1490" s="21">
        <v>1725.4</v>
      </c>
      <c r="I1490" s="21">
        <v>1722.33</v>
      </c>
      <c r="J1490" s="21">
        <v>1670.64</v>
      </c>
      <c r="K1490" s="21">
        <v>1831.02</v>
      </c>
      <c r="L1490" s="21">
        <v>1787.25</v>
      </c>
      <c r="M1490" s="21">
        <v>1757.26</v>
      </c>
      <c r="N1490" s="21">
        <v>1613.35</v>
      </c>
      <c r="O1490" s="21">
        <v>1767.07</v>
      </c>
      <c r="P1490" s="21">
        <v>1804.79</v>
      </c>
      <c r="Q1490" s="21">
        <v>3664.64</v>
      </c>
      <c r="R1490" s="20">
        <v>87.21</v>
      </c>
      <c r="S1490" s="20">
        <v>92.9</v>
      </c>
      <c r="T1490" s="21">
        <v>101.2</v>
      </c>
      <c r="U1490" s="1">
        <v>99.04</v>
      </c>
      <c r="V1490" s="1">
        <v>86.76</v>
      </c>
      <c r="W1490" s="1">
        <v>99.14</v>
      </c>
      <c r="X1490" s="1">
        <v>99.62</v>
      </c>
      <c r="Y1490" s="1">
        <v>99.15</v>
      </c>
      <c r="Z1490" s="1">
        <v>98.24</v>
      </c>
      <c r="AA1490" s="1">
        <v>91.87</v>
      </c>
      <c r="AB1490" s="1">
        <v>99.67</v>
      </c>
      <c r="AE1490" s="1">
        <v>107.68</v>
      </c>
      <c r="AF1490" s="1">
        <v>101.64</v>
      </c>
      <c r="AG1490" s="1">
        <v>96.92</v>
      </c>
      <c r="AK1490" s="1">
        <v>30</v>
      </c>
      <c r="AL1490" s="1">
        <v>30</v>
      </c>
      <c r="AS1490" s="1">
        <v>2932.9</v>
      </c>
      <c r="AZ1490" s="1">
        <v>2768.89</v>
      </c>
      <c r="BA1490" s="1">
        <v>101.15</v>
      </c>
      <c r="BB1490" s="1">
        <v>107.98</v>
      </c>
      <c r="BC1490" s="1">
        <v>108.62</v>
      </c>
      <c r="BD1490" s="1">
        <v>101.35</v>
      </c>
      <c r="BE1490" s="1">
        <v>102</v>
      </c>
      <c r="BF1490" s="1">
        <v>101.2</v>
      </c>
      <c r="BG1490" s="1">
        <v>108.72</v>
      </c>
      <c r="BH1490" s="1">
        <v>100.75</v>
      </c>
      <c r="BI1490" s="1">
        <v>101.43</v>
      </c>
      <c r="BJ1490" s="1">
        <v>107.42</v>
      </c>
      <c r="BL1490" s="1">
        <v>94.38</v>
      </c>
      <c r="BN1490" s="1">
        <v>93.92</v>
      </c>
    </row>
    <row r="1491" spans="1:66" x14ac:dyDescent="0.3">
      <c r="A1491" s="2"/>
      <c r="C1491" s="14" t="str">
        <f t="shared" si="24"/>
        <v>20205</v>
      </c>
      <c r="D1491" s="3">
        <v>43964</v>
      </c>
      <c r="E1491" s="21">
        <v>1809.86</v>
      </c>
      <c r="F1491" s="21">
        <v>1763.04</v>
      </c>
      <c r="G1491" s="21">
        <v>1800.42</v>
      </c>
      <c r="H1491" s="21">
        <v>1715.06</v>
      </c>
      <c r="I1491" s="21">
        <v>1695.19</v>
      </c>
      <c r="J1491" s="21">
        <v>1708.6</v>
      </c>
      <c r="K1491" s="21">
        <v>1803.68</v>
      </c>
      <c r="L1491" s="21">
        <v>1747.56</v>
      </c>
      <c r="M1491" s="21">
        <v>1765.07</v>
      </c>
      <c r="N1491" s="21">
        <v>1576.56</v>
      </c>
      <c r="O1491" s="21">
        <v>1796.67</v>
      </c>
      <c r="P1491" s="21">
        <v>1771.08</v>
      </c>
      <c r="Q1491" s="21">
        <v>3611.2</v>
      </c>
      <c r="R1491" s="20">
        <v>87.41</v>
      </c>
      <c r="S1491" s="20">
        <v>91.41</v>
      </c>
      <c r="T1491" s="21">
        <v>99.79</v>
      </c>
      <c r="U1491" s="1">
        <v>99.39</v>
      </c>
      <c r="V1491" s="1">
        <v>85.73</v>
      </c>
      <c r="W1491" s="1">
        <v>98.01</v>
      </c>
      <c r="X1491" s="1">
        <v>99.53</v>
      </c>
      <c r="Y1491" s="1">
        <v>97.75</v>
      </c>
      <c r="Z1491" s="1">
        <v>98</v>
      </c>
      <c r="AA1491" s="1">
        <v>90.12</v>
      </c>
      <c r="AB1491" s="1">
        <v>99.48</v>
      </c>
      <c r="AE1491" s="1">
        <v>106.05</v>
      </c>
      <c r="AG1491" s="1">
        <v>91.35</v>
      </c>
      <c r="AK1491" s="1">
        <v>30</v>
      </c>
      <c r="AL1491" s="1">
        <v>30</v>
      </c>
      <c r="AS1491" s="1">
        <v>2932.9</v>
      </c>
      <c r="AZ1491" s="1">
        <v>2763.96</v>
      </c>
      <c r="BA1491" s="1">
        <v>100.28</v>
      </c>
      <c r="BB1491" s="1">
        <v>108.43</v>
      </c>
      <c r="BC1491" s="1">
        <v>107.24</v>
      </c>
      <c r="BD1491" s="1">
        <v>101.42</v>
      </c>
      <c r="BE1491" s="1">
        <v>102.17</v>
      </c>
      <c r="BF1491" s="1">
        <v>100.88</v>
      </c>
      <c r="BG1491" s="1">
        <v>108.17</v>
      </c>
      <c r="BH1491" s="1">
        <v>100.75</v>
      </c>
      <c r="BI1491" s="1">
        <v>100.11</v>
      </c>
      <c r="BJ1491" s="1">
        <v>107.49</v>
      </c>
      <c r="BL1491" s="1">
        <v>93.37</v>
      </c>
      <c r="BN1491" s="1">
        <v>93.01</v>
      </c>
    </row>
    <row r="1492" spans="1:66" x14ac:dyDescent="0.3">
      <c r="A1492" s="2"/>
      <c r="C1492" s="14" t="str">
        <f t="shared" si="24"/>
        <v>20205</v>
      </c>
      <c r="D1492" s="3">
        <v>43963</v>
      </c>
      <c r="E1492" s="21">
        <v>1792.46</v>
      </c>
      <c r="F1492" s="21">
        <v>1761.05</v>
      </c>
      <c r="G1492" s="21">
        <v>1778.52</v>
      </c>
      <c r="H1492" s="21">
        <v>1689.67</v>
      </c>
      <c r="I1492" s="21">
        <v>1682.85</v>
      </c>
      <c r="J1492" s="21">
        <v>1688.55</v>
      </c>
      <c r="K1492" s="21">
        <v>1744.02</v>
      </c>
      <c r="L1492" s="21">
        <v>1689.25</v>
      </c>
      <c r="M1492" s="21">
        <v>1705.88</v>
      </c>
      <c r="N1492" s="21">
        <v>1557.58</v>
      </c>
      <c r="O1492" s="21">
        <v>1748.31</v>
      </c>
      <c r="P1492" s="21">
        <v>1718.69</v>
      </c>
      <c r="Q1492" s="21">
        <v>3599.5</v>
      </c>
      <c r="R1492" s="20">
        <v>87.65</v>
      </c>
      <c r="S1492" s="20">
        <v>90.97</v>
      </c>
      <c r="T1492" s="21">
        <v>99.97</v>
      </c>
      <c r="U1492" s="1">
        <v>99.93</v>
      </c>
      <c r="V1492" s="1">
        <v>85.48</v>
      </c>
      <c r="W1492" s="1">
        <v>97.94</v>
      </c>
      <c r="X1492" s="1">
        <v>98.16</v>
      </c>
      <c r="Y1492" s="1">
        <v>96.39</v>
      </c>
      <c r="Z1492" s="1">
        <v>97</v>
      </c>
      <c r="AA1492" s="1">
        <v>90.91</v>
      </c>
      <c r="AB1492" s="1">
        <v>97.73</v>
      </c>
      <c r="AE1492" s="1">
        <v>104.29</v>
      </c>
      <c r="AG1492" s="1">
        <v>89.98</v>
      </c>
      <c r="AK1492" s="1">
        <v>30</v>
      </c>
      <c r="AL1492" s="1">
        <v>30</v>
      </c>
      <c r="AS1492" s="1">
        <v>2816.45</v>
      </c>
      <c r="AZ1492" s="1">
        <v>2763.96</v>
      </c>
      <c r="BA1492" s="1">
        <v>100.28</v>
      </c>
      <c r="BB1492" s="1">
        <v>107.29</v>
      </c>
      <c r="BC1492" s="1">
        <v>105.07</v>
      </c>
      <c r="BD1492" s="1">
        <v>101.59</v>
      </c>
      <c r="BE1492" s="1">
        <v>100.83</v>
      </c>
      <c r="BF1492" s="1">
        <v>99.02</v>
      </c>
      <c r="BG1492" s="1">
        <v>107.53</v>
      </c>
      <c r="BH1492" s="1">
        <v>98.75</v>
      </c>
      <c r="BI1492" s="1">
        <v>99.63</v>
      </c>
      <c r="BJ1492" s="1">
        <v>107.47</v>
      </c>
      <c r="BL1492" s="1">
        <v>92.36</v>
      </c>
      <c r="BN1492" s="1">
        <v>91.4</v>
      </c>
    </row>
    <row r="1493" spans="1:66" x14ac:dyDescent="0.3">
      <c r="A1493" s="2"/>
      <c r="C1493" s="14" t="str">
        <f t="shared" si="24"/>
        <v>20205</v>
      </c>
      <c r="D1493" s="3">
        <v>43962</v>
      </c>
      <c r="E1493" s="21">
        <v>1771.03</v>
      </c>
      <c r="F1493" s="21">
        <v>1743.2</v>
      </c>
      <c r="G1493" s="21">
        <v>1759.74</v>
      </c>
      <c r="H1493" s="21">
        <v>1689.67</v>
      </c>
      <c r="I1493" s="21">
        <v>1672.98</v>
      </c>
      <c r="J1493" s="21">
        <v>1669.17</v>
      </c>
      <c r="K1493" s="21">
        <v>1770.77</v>
      </c>
      <c r="L1493" s="21">
        <v>1610.11</v>
      </c>
      <c r="M1493" s="21">
        <v>1666.03</v>
      </c>
      <c r="N1493" s="21">
        <v>1538.15</v>
      </c>
      <c r="O1493" s="21">
        <v>1753.31</v>
      </c>
      <c r="P1493" s="21">
        <v>1718.69</v>
      </c>
      <c r="Q1493" s="21">
        <v>3585.68</v>
      </c>
      <c r="R1493" s="20">
        <v>90.87</v>
      </c>
      <c r="S1493" s="20">
        <v>89.53</v>
      </c>
      <c r="T1493" s="21">
        <v>99.44</v>
      </c>
      <c r="U1493" s="1">
        <v>98.93</v>
      </c>
      <c r="V1493" s="1">
        <v>84.04</v>
      </c>
      <c r="W1493" s="1">
        <v>97.66</v>
      </c>
      <c r="X1493" s="1">
        <v>97.03</v>
      </c>
      <c r="Y1493" s="1">
        <v>95.15</v>
      </c>
      <c r="Z1493" s="1">
        <v>95.55</v>
      </c>
      <c r="AA1493" s="1">
        <v>93.1</v>
      </c>
      <c r="AB1493" s="1">
        <v>96.51</v>
      </c>
      <c r="AE1493" s="1">
        <v>103.61</v>
      </c>
      <c r="AG1493" s="1">
        <v>89.98</v>
      </c>
      <c r="AK1493" s="1">
        <v>30</v>
      </c>
      <c r="AS1493" s="1">
        <v>2816.45</v>
      </c>
      <c r="AZ1493" s="1">
        <v>2773.27</v>
      </c>
      <c r="BA1493" s="1">
        <v>100.25</v>
      </c>
      <c r="BB1493" s="1">
        <v>107.91</v>
      </c>
      <c r="BC1493" s="1">
        <v>105.67</v>
      </c>
      <c r="BD1493" s="1">
        <v>104.05</v>
      </c>
      <c r="BE1493" s="1">
        <v>100</v>
      </c>
      <c r="BF1493" s="1">
        <v>97.7</v>
      </c>
      <c r="BG1493" s="1">
        <v>106.4</v>
      </c>
      <c r="BH1493" s="1">
        <v>98.75</v>
      </c>
      <c r="BI1493" s="1">
        <v>97.74</v>
      </c>
      <c r="BJ1493" s="1">
        <v>107.45</v>
      </c>
      <c r="BL1493" s="1">
        <v>91.97</v>
      </c>
      <c r="BN1493" s="1">
        <v>91.27</v>
      </c>
    </row>
    <row r="1494" spans="1:66" x14ac:dyDescent="0.3">
      <c r="A1494" s="2"/>
      <c r="C1494" s="14" t="str">
        <f t="shared" si="24"/>
        <v>20205</v>
      </c>
      <c r="D1494" s="3">
        <v>43959</v>
      </c>
      <c r="E1494" s="21">
        <v>1741.29</v>
      </c>
      <c r="F1494" s="21">
        <v>1729.27</v>
      </c>
      <c r="G1494" s="21">
        <v>1741.9</v>
      </c>
      <c r="H1494" s="21">
        <v>1589.07</v>
      </c>
      <c r="I1494" s="21">
        <v>1672.98</v>
      </c>
      <c r="J1494" s="21">
        <v>1656.01</v>
      </c>
      <c r="K1494" s="21">
        <v>1753.84</v>
      </c>
      <c r="L1494" s="21">
        <v>1724.7</v>
      </c>
      <c r="M1494" s="21">
        <v>1666.03</v>
      </c>
      <c r="N1494" s="21">
        <v>1551.4</v>
      </c>
      <c r="O1494" s="21">
        <v>1786.67</v>
      </c>
      <c r="P1494" s="21">
        <v>1738.18</v>
      </c>
      <c r="Q1494" s="21">
        <v>3532.82</v>
      </c>
      <c r="R1494" s="20">
        <v>88.97</v>
      </c>
      <c r="S1494" s="20">
        <v>89.53</v>
      </c>
      <c r="T1494" s="21">
        <v>97.22</v>
      </c>
      <c r="U1494" s="1">
        <v>98.77</v>
      </c>
      <c r="V1494" s="1">
        <v>83.38</v>
      </c>
      <c r="W1494" s="1">
        <v>95.61</v>
      </c>
      <c r="X1494" s="1">
        <v>97.27</v>
      </c>
      <c r="Y1494" s="1">
        <v>93.86</v>
      </c>
      <c r="Z1494" s="1">
        <v>94.32</v>
      </c>
      <c r="AA1494" s="1">
        <v>91.83</v>
      </c>
      <c r="AB1494" s="1">
        <v>96.35</v>
      </c>
      <c r="AE1494" s="1">
        <v>102.75</v>
      </c>
      <c r="AG1494" s="1">
        <v>89.95</v>
      </c>
      <c r="AK1494" s="1">
        <v>30</v>
      </c>
      <c r="AS1494" s="1">
        <v>2762.14</v>
      </c>
      <c r="AZ1494" s="1">
        <v>2773.27</v>
      </c>
      <c r="BA1494" s="1">
        <v>98.56</v>
      </c>
      <c r="BB1494" s="1">
        <v>104.09</v>
      </c>
      <c r="BC1494" s="1">
        <v>103.69</v>
      </c>
      <c r="BD1494" s="1">
        <v>102.13</v>
      </c>
      <c r="BE1494" s="1">
        <v>97.6</v>
      </c>
      <c r="BF1494" s="1">
        <v>97</v>
      </c>
      <c r="BG1494" s="1">
        <v>105.18</v>
      </c>
      <c r="BI1494" s="1">
        <v>98.35</v>
      </c>
      <c r="BJ1494" s="1">
        <v>106.97</v>
      </c>
      <c r="BL1494" s="1">
        <v>89.48</v>
      </c>
      <c r="BN1494" s="1">
        <v>88.5</v>
      </c>
    </row>
    <row r="1495" spans="1:66" x14ac:dyDescent="0.3">
      <c r="A1495" s="2"/>
      <c r="C1495" s="14" t="str">
        <f t="shared" si="24"/>
        <v>20205</v>
      </c>
      <c r="D1495" s="3">
        <v>43958</v>
      </c>
      <c r="E1495" s="21">
        <v>1741.29</v>
      </c>
      <c r="F1495" s="21">
        <v>1715.46</v>
      </c>
      <c r="G1495" s="21">
        <v>1735.97</v>
      </c>
      <c r="H1495" s="21">
        <v>1603.26</v>
      </c>
      <c r="I1495" s="21">
        <v>1635.97</v>
      </c>
      <c r="J1495" s="21">
        <v>1562.15</v>
      </c>
      <c r="K1495" s="21">
        <v>1698.48</v>
      </c>
      <c r="L1495" s="21">
        <v>1695.48</v>
      </c>
      <c r="M1495" s="21">
        <v>1626.27</v>
      </c>
      <c r="N1495" s="21">
        <v>1551.66</v>
      </c>
      <c r="O1495" s="21">
        <v>1734.61</v>
      </c>
      <c r="P1495" s="21">
        <v>1665.03</v>
      </c>
      <c r="Q1495" s="21">
        <v>3514.18</v>
      </c>
      <c r="R1495" s="20">
        <v>86.45</v>
      </c>
      <c r="S1495" s="20">
        <v>87.65</v>
      </c>
      <c r="T1495" s="21">
        <v>96.95</v>
      </c>
      <c r="U1495" s="1">
        <v>98.77</v>
      </c>
      <c r="V1495" s="1">
        <v>83.71</v>
      </c>
      <c r="W1495" s="1">
        <v>94.96</v>
      </c>
      <c r="X1495" s="1">
        <v>94.22</v>
      </c>
      <c r="Y1495" s="1">
        <v>92.14</v>
      </c>
      <c r="Z1495" s="1">
        <v>93.1</v>
      </c>
      <c r="AA1495" s="1">
        <v>89.85</v>
      </c>
      <c r="AB1495" s="1">
        <v>94.17</v>
      </c>
      <c r="AE1495" s="1">
        <v>101.95</v>
      </c>
      <c r="AG1495" s="1">
        <v>90.58</v>
      </c>
      <c r="AK1495" s="1">
        <v>30</v>
      </c>
      <c r="AS1495" s="1">
        <v>2715</v>
      </c>
      <c r="AZ1495" s="1">
        <v>2758.23</v>
      </c>
      <c r="BA1495" s="1">
        <v>96.54</v>
      </c>
      <c r="BB1495" s="1">
        <v>102.4</v>
      </c>
      <c r="BC1495" s="1">
        <v>102.87</v>
      </c>
      <c r="BD1495" s="1">
        <v>101.87</v>
      </c>
      <c r="BE1495" s="1">
        <v>98.85</v>
      </c>
      <c r="BF1495" s="1">
        <v>97.33</v>
      </c>
      <c r="BG1495" s="1">
        <v>103.87</v>
      </c>
      <c r="BI1495" s="1">
        <v>95.44</v>
      </c>
      <c r="BJ1495" s="1">
        <v>105.5</v>
      </c>
      <c r="BL1495" s="1">
        <v>87.9</v>
      </c>
      <c r="BN1495" s="1">
        <v>86.64</v>
      </c>
    </row>
    <row r="1496" spans="1:66" x14ac:dyDescent="0.3">
      <c r="A1496" s="2"/>
      <c r="C1496" s="14" t="str">
        <f t="shared" si="24"/>
        <v>20205</v>
      </c>
      <c r="D1496" s="3">
        <v>43957</v>
      </c>
      <c r="E1496" s="21">
        <v>1738.89</v>
      </c>
      <c r="F1496" s="21">
        <v>1690.77</v>
      </c>
      <c r="G1496" s="21">
        <v>1703.95</v>
      </c>
      <c r="H1496" s="21">
        <v>1499.25</v>
      </c>
      <c r="I1496" s="21">
        <v>1635.97</v>
      </c>
      <c r="J1496" s="21">
        <v>1579.97</v>
      </c>
      <c r="K1496" s="21">
        <v>1649.12</v>
      </c>
      <c r="L1496" s="21">
        <v>1675.63</v>
      </c>
      <c r="M1496" s="21">
        <v>1623.81</v>
      </c>
      <c r="N1496" s="21">
        <v>1482.24</v>
      </c>
      <c r="O1496" s="21">
        <v>1707.79</v>
      </c>
      <c r="P1496" s="21">
        <v>1647.14</v>
      </c>
      <c r="Q1496" s="21">
        <v>3486.22</v>
      </c>
      <c r="R1496" s="20">
        <v>86.04</v>
      </c>
      <c r="S1496" s="20">
        <v>85.78</v>
      </c>
      <c r="T1496" s="21">
        <v>93.47</v>
      </c>
      <c r="V1496" s="1">
        <v>83.04</v>
      </c>
      <c r="W1496" s="1">
        <v>92.55</v>
      </c>
      <c r="X1496" s="1">
        <v>92.95</v>
      </c>
      <c r="Y1496" s="1">
        <v>89.99</v>
      </c>
      <c r="Z1496" s="1">
        <v>90.18</v>
      </c>
      <c r="AA1496" s="1">
        <v>88.38</v>
      </c>
      <c r="AB1496" s="1">
        <v>93.18</v>
      </c>
      <c r="AE1496" s="1">
        <v>102.02</v>
      </c>
      <c r="AG1496" s="1">
        <v>90.04</v>
      </c>
      <c r="AK1496" s="1">
        <v>30</v>
      </c>
      <c r="AS1496" s="1">
        <v>2705.41</v>
      </c>
      <c r="AZ1496" s="1">
        <v>2888.62</v>
      </c>
      <c r="BB1496" s="1">
        <v>100.97</v>
      </c>
      <c r="BC1496" s="1">
        <v>99.3</v>
      </c>
      <c r="BD1496" s="1">
        <v>97.77</v>
      </c>
      <c r="BE1496" s="1">
        <v>97.35</v>
      </c>
      <c r="BF1496" s="1">
        <v>97.5</v>
      </c>
      <c r="BG1496" s="1">
        <v>102.67</v>
      </c>
      <c r="BH1496" s="1">
        <v>91.61</v>
      </c>
      <c r="BI1496" s="1">
        <v>93.31</v>
      </c>
      <c r="BJ1496" s="1">
        <v>103.04</v>
      </c>
      <c r="BL1496" s="1">
        <v>86.31</v>
      </c>
      <c r="BN1496" s="1">
        <v>86.27</v>
      </c>
    </row>
    <row r="1497" spans="1:66" x14ac:dyDescent="0.3">
      <c r="A1497" s="2"/>
      <c r="C1497" s="14" t="str">
        <f t="shared" si="24"/>
        <v>20205</v>
      </c>
      <c r="D1497" s="3">
        <v>43956</v>
      </c>
      <c r="E1497" s="21">
        <v>1705.09</v>
      </c>
      <c r="F1497" s="21">
        <v>1682.42</v>
      </c>
      <c r="G1497" s="21">
        <v>1676.22</v>
      </c>
      <c r="H1497" s="21">
        <v>1551.94</v>
      </c>
      <c r="I1497" s="21">
        <v>1621.16</v>
      </c>
      <c r="J1497" s="21">
        <v>1622.11</v>
      </c>
      <c r="K1497" s="21">
        <v>1704.23</v>
      </c>
      <c r="L1497" s="21">
        <v>1645.86</v>
      </c>
      <c r="M1497" s="21">
        <v>1564.7</v>
      </c>
      <c r="N1497" s="21">
        <v>1471.79</v>
      </c>
      <c r="O1497" s="21">
        <v>1687.97</v>
      </c>
      <c r="P1497" s="21">
        <v>1647.14</v>
      </c>
      <c r="Q1497" s="21">
        <v>3484.57</v>
      </c>
      <c r="R1497" s="20">
        <v>85.33</v>
      </c>
      <c r="S1497" s="20">
        <v>85.39</v>
      </c>
      <c r="T1497" s="21">
        <v>91.66</v>
      </c>
      <c r="V1497" s="1">
        <v>82.88</v>
      </c>
      <c r="W1497" s="1">
        <v>91.6</v>
      </c>
      <c r="X1497" s="1">
        <v>92.33</v>
      </c>
      <c r="Y1497" s="1">
        <v>89.14</v>
      </c>
      <c r="Z1497" s="1">
        <v>89.49</v>
      </c>
      <c r="AA1497" s="1">
        <v>88.11</v>
      </c>
      <c r="AB1497" s="1">
        <v>92.43</v>
      </c>
      <c r="AE1497" s="1">
        <v>100.77</v>
      </c>
      <c r="AF1497" s="1">
        <v>92.28</v>
      </c>
      <c r="AK1497" s="1">
        <v>30</v>
      </c>
      <c r="AS1497" s="1">
        <v>2709.47</v>
      </c>
      <c r="AZ1497" s="1">
        <v>2848.5</v>
      </c>
      <c r="BB1497" s="1">
        <v>98.62</v>
      </c>
      <c r="BC1497" s="1">
        <v>97.51</v>
      </c>
      <c r="BD1497" s="1">
        <v>93.04</v>
      </c>
      <c r="BE1497" s="1">
        <v>93.47</v>
      </c>
      <c r="BF1497" s="1">
        <v>92.31</v>
      </c>
      <c r="BG1497" s="1">
        <v>100.92</v>
      </c>
      <c r="BH1497" s="1">
        <v>90.24</v>
      </c>
      <c r="BI1497" s="1">
        <v>92.93</v>
      </c>
      <c r="BJ1497" s="1">
        <v>103.04</v>
      </c>
      <c r="BL1497" s="1">
        <v>85.47</v>
      </c>
      <c r="BN1497" s="1">
        <v>84.43</v>
      </c>
    </row>
    <row r="1498" spans="1:66" x14ac:dyDescent="0.3">
      <c r="A1498" s="2"/>
      <c r="C1498" s="14" t="str">
        <f t="shared" si="24"/>
        <v>20205</v>
      </c>
      <c r="D1498" s="3">
        <v>43955</v>
      </c>
      <c r="E1498" s="21">
        <v>1737.63</v>
      </c>
      <c r="F1498" s="21">
        <v>1680.9</v>
      </c>
      <c r="G1498" s="21">
        <v>1678.49</v>
      </c>
      <c r="H1498" s="21">
        <v>1551.94</v>
      </c>
      <c r="I1498" s="21">
        <v>1621.16</v>
      </c>
      <c r="J1498" s="21">
        <v>1641.16</v>
      </c>
      <c r="K1498" s="21">
        <v>1750.86</v>
      </c>
      <c r="L1498" s="21">
        <v>1667.69</v>
      </c>
      <c r="M1498" s="21">
        <v>1599.12</v>
      </c>
      <c r="N1498" s="21">
        <v>1462.44</v>
      </c>
      <c r="O1498" s="21">
        <v>1675.85</v>
      </c>
      <c r="P1498" s="21">
        <v>1659.03</v>
      </c>
      <c r="Q1498" s="21">
        <v>3505.83</v>
      </c>
      <c r="R1498" s="20">
        <v>85.07</v>
      </c>
      <c r="S1498" s="20">
        <v>85.02</v>
      </c>
      <c r="T1498" s="21">
        <v>92.8</v>
      </c>
      <c r="V1498" s="1">
        <v>82.71</v>
      </c>
      <c r="W1498" s="1">
        <v>91.1</v>
      </c>
      <c r="X1498" s="1">
        <v>91.63</v>
      </c>
      <c r="Y1498" s="1">
        <v>88.4</v>
      </c>
      <c r="Z1498" s="1">
        <v>88.43</v>
      </c>
      <c r="AA1498" s="1">
        <v>88.42</v>
      </c>
      <c r="AB1498" s="1">
        <v>92.02</v>
      </c>
      <c r="AE1498" s="1">
        <v>98.78</v>
      </c>
      <c r="AF1498" s="1">
        <v>93.27</v>
      </c>
      <c r="AK1498" s="1">
        <v>30</v>
      </c>
      <c r="AP1498" s="1">
        <v>2660</v>
      </c>
      <c r="AS1498" s="1">
        <v>2715.21</v>
      </c>
      <c r="AZ1498" s="1">
        <v>2848.5</v>
      </c>
      <c r="BB1498" s="1">
        <v>98.74</v>
      </c>
      <c r="BC1498" s="1">
        <v>97.07</v>
      </c>
      <c r="BD1498" s="1">
        <v>93.02</v>
      </c>
      <c r="BE1498" s="1">
        <v>93.63</v>
      </c>
      <c r="BF1498" s="1">
        <v>91.99</v>
      </c>
      <c r="BG1498" s="1">
        <v>100.49</v>
      </c>
      <c r="BH1498" s="1">
        <v>89.12</v>
      </c>
      <c r="BI1498" s="1">
        <v>92.57</v>
      </c>
      <c r="BJ1498" s="1">
        <v>102.29</v>
      </c>
      <c r="BL1498" s="1">
        <v>84.8</v>
      </c>
      <c r="BN1498" s="1">
        <v>83.87</v>
      </c>
    </row>
    <row r="1499" spans="1:66" x14ac:dyDescent="0.3">
      <c r="A1499" s="2"/>
      <c r="C1499" s="14" t="str">
        <f t="shared" si="24"/>
        <v>20204</v>
      </c>
      <c r="D1499" s="3">
        <v>43951</v>
      </c>
      <c r="E1499" s="21">
        <v>1737.63</v>
      </c>
      <c r="F1499" s="21">
        <v>1682.42</v>
      </c>
      <c r="G1499" s="21">
        <v>1690.38</v>
      </c>
      <c r="H1499" s="21">
        <v>1525.61</v>
      </c>
      <c r="I1499" s="21">
        <v>1621.16</v>
      </c>
      <c r="J1499" s="21">
        <v>1599.49</v>
      </c>
      <c r="K1499" s="21">
        <v>1708.43</v>
      </c>
      <c r="L1499" s="21">
        <v>1612.13</v>
      </c>
      <c r="M1499" s="21">
        <v>1600.6</v>
      </c>
      <c r="N1499" s="21">
        <v>1449.56</v>
      </c>
      <c r="O1499" s="21">
        <v>1662.31</v>
      </c>
      <c r="P1499" s="21">
        <v>1672.98</v>
      </c>
      <c r="Q1499" s="21">
        <v>3547.08</v>
      </c>
      <c r="R1499" s="20">
        <v>85.31</v>
      </c>
      <c r="S1499" s="20">
        <v>84.09</v>
      </c>
      <c r="T1499" s="21">
        <v>92.36</v>
      </c>
      <c r="V1499" s="1">
        <v>82.28</v>
      </c>
      <c r="W1499" s="1">
        <v>91.24</v>
      </c>
      <c r="X1499" s="1">
        <v>91.14</v>
      </c>
      <c r="Y1499" s="1">
        <v>87.31</v>
      </c>
      <c r="Z1499" s="1">
        <v>87.71</v>
      </c>
      <c r="AA1499" s="1">
        <v>88.66</v>
      </c>
      <c r="AB1499" s="1">
        <v>91.18</v>
      </c>
      <c r="AE1499" s="1">
        <v>98.4</v>
      </c>
      <c r="AF1499" s="1">
        <v>92.38</v>
      </c>
      <c r="AH1499" s="1">
        <v>0</v>
      </c>
      <c r="AP1499" s="1">
        <v>2660</v>
      </c>
      <c r="AQ1499" s="1">
        <v>2464.37</v>
      </c>
      <c r="AS1499" s="1">
        <v>2693.42</v>
      </c>
      <c r="AU1499" s="1">
        <v>2949.22</v>
      </c>
      <c r="AY1499" s="1">
        <v>2568.02</v>
      </c>
      <c r="AZ1499" s="1">
        <v>2664.33</v>
      </c>
      <c r="BB1499" s="1">
        <v>97.61</v>
      </c>
      <c r="BC1499" s="1">
        <v>95.68</v>
      </c>
      <c r="BD1499" s="1">
        <v>94.13</v>
      </c>
      <c r="BE1499" s="1">
        <v>93.63</v>
      </c>
      <c r="BF1499" s="1">
        <v>91.75</v>
      </c>
      <c r="BG1499" s="1">
        <v>98.66</v>
      </c>
      <c r="BH1499" s="1">
        <v>90.5</v>
      </c>
      <c r="BI1499" s="1">
        <v>95.68</v>
      </c>
      <c r="BJ1499" s="1">
        <v>102.05</v>
      </c>
      <c r="BL1499" s="1">
        <v>84.3</v>
      </c>
      <c r="BN1499" s="1">
        <v>83.62</v>
      </c>
    </row>
    <row r="1500" spans="1:66" x14ac:dyDescent="0.3">
      <c r="A1500" s="2"/>
      <c r="C1500" s="14" t="str">
        <f t="shared" si="24"/>
        <v>20204</v>
      </c>
      <c r="D1500" s="3">
        <v>43950</v>
      </c>
      <c r="E1500" s="21">
        <v>1729.95</v>
      </c>
      <c r="F1500" s="21">
        <v>1678.69</v>
      </c>
      <c r="G1500" s="21">
        <v>1703.95</v>
      </c>
      <c r="H1500" s="21">
        <v>1549.68</v>
      </c>
      <c r="I1500" s="21">
        <v>1621.16</v>
      </c>
      <c r="J1500" s="21">
        <v>1625.9</v>
      </c>
      <c r="K1500" s="21">
        <v>1708.43</v>
      </c>
      <c r="L1500" s="21">
        <v>1620.06</v>
      </c>
      <c r="M1500" s="21">
        <v>1608.96</v>
      </c>
      <c r="N1500" s="21">
        <v>1463.4</v>
      </c>
      <c r="O1500" s="21">
        <v>1686.5</v>
      </c>
      <c r="P1500" s="21">
        <v>1680.92</v>
      </c>
      <c r="Q1500" s="21">
        <v>3466.48</v>
      </c>
      <c r="R1500" s="20">
        <v>84.61</v>
      </c>
      <c r="S1500" s="20">
        <v>84.59</v>
      </c>
      <c r="T1500" s="21">
        <v>90.27</v>
      </c>
      <c r="V1500" s="1">
        <v>81.459999999999994</v>
      </c>
      <c r="W1500" s="1">
        <v>90.88</v>
      </c>
      <c r="X1500" s="1">
        <v>91.54</v>
      </c>
      <c r="Y1500" s="1">
        <v>87.71</v>
      </c>
      <c r="Z1500" s="1">
        <v>88.08</v>
      </c>
      <c r="AA1500" s="1">
        <v>87.35</v>
      </c>
      <c r="AB1500" s="1">
        <v>91.99</v>
      </c>
      <c r="AE1500" s="1">
        <v>98.69</v>
      </c>
      <c r="AF1500" s="1">
        <v>91.9</v>
      </c>
      <c r="AG1500" s="1">
        <v>82.32</v>
      </c>
      <c r="AH1500" s="1">
        <v>0</v>
      </c>
      <c r="AP1500" s="1">
        <v>2660</v>
      </c>
      <c r="AQ1500" s="1">
        <v>2464.37</v>
      </c>
      <c r="AS1500" s="1">
        <v>2738.56</v>
      </c>
      <c r="AU1500" s="1">
        <v>2949.22</v>
      </c>
      <c r="AY1500" s="1">
        <v>2568.02</v>
      </c>
      <c r="AZ1500" s="1">
        <v>2608.15</v>
      </c>
      <c r="BB1500" s="1">
        <v>96.81</v>
      </c>
      <c r="BC1500" s="1">
        <v>95.94</v>
      </c>
      <c r="BD1500" s="1">
        <v>96.62</v>
      </c>
      <c r="BE1500" s="1">
        <v>93.23</v>
      </c>
      <c r="BF1500" s="1">
        <v>91.39</v>
      </c>
      <c r="BG1500" s="1">
        <v>98.42</v>
      </c>
      <c r="BI1500" s="1">
        <v>96.82</v>
      </c>
      <c r="BJ1500" s="1">
        <v>102.16</v>
      </c>
      <c r="BL1500" s="1">
        <v>83.8</v>
      </c>
      <c r="BN1500" s="1">
        <v>83.36</v>
      </c>
    </row>
    <row r="1501" spans="1:66" x14ac:dyDescent="0.3">
      <c r="A1501" s="2"/>
      <c r="C1501" s="14" t="str">
        <f t="shared" si="24"/>
        <v>20204</v>
      </c>
      <c r="D1501" s="3">
        <v>43949</v>
      </c>
      <c r="E1501" s="21">
        <v>1738.25</v>
      </c>
      <c r="F1501" s="21">
        <v>1686.15</v>
      </c>
      <c r="G1501" s="21">
        <v>1710.55</v>
      </c>
      <c r="H1501" s="21">
        <v>1559.46</v>
      </c>
      <c r="I1501" s="21">
        <v>1621.98</v>
      </c>
      <c r="J1501" s="21">
        <v>1651.03</v>
      </c>
      <c r="K1501" s="21">
        <v>1724.1</v>
      </c>
      <c r="L1501" s="21">
        <v>1680.83</v>
      </c>
      <c r="M1501" s="21">
        <v>1653.68</v>
      </c>
      <c r="N1501" s="21">
        <v>1463.96</v>
      </c>
      <c r="O1501" s="21">
        <v>1692.77</v>
      </c>
      <c r="P1501" s="21">
        <v>1676.95</v>
      </c>
      <c r="Q1501" s="21">
        <v>3535.91</v>
      </c>
      <c r="R1501" s="20">
        <v>84.93</v>
      </c>
      <c r="S1501" s="20">
        <v>85.09</v>
      </c>
      <c r="T1501" s="21">
        <v>90.71</v>
      </c>
      <c r="V1501" s="1">
        <v>82.12</v>
      </c>
      <c r="W1501" s="1">
        <v>91.55</v>
      </c>
      <c r="X1501" s="1">
        <v>93.47</v>
      </c>
      <c r="Y1501" s="1">
        <v>88.34</v>
      </c>
      <c r="Z1501" s="1">
        <v>88.66</v>
      </c>
      <c r="AA1501" s="1">
        <v>87.85</v>
      </c>
      <c r="AB1501" s="1">
        <v>93.43</v>
      </c>
      <c r="AE1501" s="1">
        <v>99.68</v>
      </c>
      <c r="AF1501" s="1">
        <v>92.48</v>
      </c>
      <c r="AG1501" s="1">
        <v>82.32</v>
      </c>
      <c r="AH1501" s="1">
        <v>0</v>
      </c>
      <c r="AP1501" s="1">
        <v>2660</v>
      </c>
      <c r="AQ1501" s="1">
        <v>2464.37</v>
      </c>
      <c r="AS1501" s="1">
        <v>2738.56</v>
      </c>
      <c r="AU1501" s="1">
        <v>2949.22</v>
      </c>
      <c r="AY1501" s="1">
        <v>2644.26</v>
      </c>
      <c r="AZ1501" s="1">
        <v>2583.0700000000002</v>
      </c>
      <c r="BB1501" s="1">
        <v>98.02</v>
      </c>
      <c r="BC1501" s="1">
        <v>96.29</v>
      </c>
      <c r="BD1501" s="1">
        <v>94.33</v>
      </c>
      <c r="BE1501" s="1">
        <v>93.18</v>
      </c>
      <c r="BF1501" s="1">
        <v>91.48</v>
      </c>
      <c r="BG1501" s="1">
        <v>100.92</v>
      </c>
      <c r="BH1501" s="1">
        <v>89.83</v>
      </c>
      <c r="BI1501" s="1">
        <v>93.46</v>
      </c>
      <c r="BJ1501" s="1">
        <v>102.16</v>
      </c>
      <c r="BL1501" s="1">
        <v>84.29</v>
      </c>
      <c r="BN1501" s="1">
        <v>84.34</v>
      </c>
    </row>
    <row r="1502" spans="1:66" x14ac:dyDescent="0.3">
      <c r="A1502" s="2"/>
      <c r="C1502" s="14" t="str">
        <f t="shared" si="24"/>
        <v>20204</v>
      </c>
      <c r="D1502" s="3">
        <v>43948</v>
      </c>
      <c r="E1502" s="21">
        <v>1745.83</v>
      </c>
      <c r="F1502" s="21">
        <v>1676.79</v>
      </c>
      <c r="G1502" s="21">
        <v>1711.31</v>
      </c>
      <c r="H1502" s="21">
        <v>1599.24</v>
      </c>
      <c r="I1502" s="21">
        <v>1629.81</v>
      </c>
      <c r="J1502" s="21">
        <v>1648.29</v>
      </c>
      <c r="K1502" s="21">
        <v>1720.65</v>
      </c>
      <c r="L1502" s="21">
        <v>1624.44</v>
      </c>
      <c r="M1502" s="21"/>
      <c r="N1502" s="21">
        <v>1476.35</v>
      </c>
      <c r="O1502" s="21">
        <v>1685.06</v>
      </c>
      <c r="P1502" s="21">
        <v>1671.22</v>
      </c>
      <c r="Q1502" s="21">
        <v>3539.55</v>
      </c>
      <c r="R1502" s="20">
        <v>84.79</v>
      </c>
      <c r="S1502" s="20">
        <v>84.7</v>
      </c>
      <c r="T1502" s="21">
        <v>90.8</v>
      </c>
      <c r="V1502" s="1">
        <v>81.96</v>
      </c>
      <c r="W1502" s="1">
        <v>91.34</v>
      </c>
      <c r="X1502" s="1">
        <v>93</v>
      </c>
      <c r="Y1502" s="1">
        <v>88.33</v>
      </c>
      <c r="Z1502" s="1">
        <v>88.49</v>
      </c>
      <c r="AA1502" s="1">
        <v>87.65</v>
      </c>
      <c r="AB1502" s="1">
        <v>92.96</v>
      </c>
      <c r="AE1502" s="1">
        <v>99.51</v>
      </c>
      <c r="AF1502" s="1">
        <v>91.45</v>
      </c>
      <c r="AG1502" s="1">
        <v>82.92</v>
      </c>
      <c r="AH1502" s="1">
        <v>0</v>
      </c>
      <c r="AQ1502" s="1">
        <v>2464.37</v>
      </c>
      <c r="AU1502" s="1">
        <v>2949.22</v>
      </c>
      <c r="AY1502" s="1">
        <v>2644.26</v>
      </c>
      <c r="AZ1502" s="1">
        <v>2583.0700000000002</v>
      </c>
      <c r="BB1502" s="1">
        <v>99.09</v>
      </c>
      <c r="BC1502" s="1">
        <v>96.86</v>
      </c>
      <c r="BD1502" s="1">
        <v>94.34</v>
      </c>
      <c r="BE1502" s="1">
        <v>92.06</v>
      </c>
      <c r="BF1502" s="1">
        <v>89.92</v>
      </c>
      <c r="BG1502" s="1">
        <v>100.27</v>
      </c>
      <c r="BH1502" s="1">
        <v>89.79</v>
      </c>
      <c r="BI1502" s="1">
        <v>93.58</v>
      </c>
      <c r="BJ1502" s="1">
        <v>101.82</v>
      </c>
      <c r="BL1502" s="1">
        <v>84.57</v>
      </c>
      <c r="BN1502" s="1">
        <v>84.37</v>
      </c>
    </row>
    <row r="1503" spans="1:66" x14ac:dyDescent="0.3">
      <c r="A1503" s="2"/>
      <c r="C1503" s="14" t="str">
        <f t="shared" si="24"/>
        <v>20204</v>
      </c>
      <c r="D1503" s="3">
        <v>43945</v>
      </c>
      <c r="E1503" s="21">
        <v>1722.11</v>
      </c>
      <c r="F1503" s="21">
        <v>1671.83</v>
      </c>
      <c r="G1503" s="21">
        <v>1682.68</v>
      </c>
      <c r="H1503" s="21">
        <v>1600.86</v>
      </c>
      <c r="I1503" s="21">
        <v>1614.64</v>
      </c>
      <c r="J1503" s="21">
        <v>1652.65</v>
      </c>
      <c r="K1503" s="21">
        <v>1760.17</v>
      </c>
      <c r="L1503" s="21">
        <v>1741.91</v>
      </c>
      <c r="M1503" s="21">
        <v>1602.74</v>
      </c>
      <c r="N1503" s="21">
        <v>1488.74</v>
      </c>
      <c r="O1503" s="21">
        <v>1637.98</v>
      </c>
      <c r="P1503" s="21">
        <v>1682.76</v>
      </c>
      <c r="Q1503" s="21">
        <v>3553.33</v>
      </c>
      <c r="R1503" s="20">
        <v>86.93</v>
      </c>
      <c r="S1503" s="20">
        <v>84.2</v>
      </c>
      <c r="T1503" s="21">
        <v>89.41</v>
      </c>
      <c r="U1503" s="1">
        <v>92.6</v>
      </c>
      <c r="V1503" s="1">
        <v>81.31</v>
      </c>
      <c r="W1503" s="1">
        <v>91.31</v>
      </c>
      <c r="X1503" s="1">
        <v>91.25</v>
      </c>
      <c r="Y1503" s="1">
        <v>88.07</v>
      </c>
      <c r="Z1503" s="1">
        <v>88.38</v>
      </c>
      <c r="AA1503" s="1">
        <v>87.95</v>
      </c>
      <c r="AB1503" s="1">
        <v>91.39</v>
      </c>
      <c r="AE1503" s="1">
        <v>98.82</v>
      </c>
      <c r="AF1503" s="1">
        <v>91.38</v>
      </c>
      <c r="AG1503" s="1">
        <v>84.63</v>
      </c>
      <c r="AU1503" s="1">
        <v>2949.22</v>
      </c>
      <c r="AY1503" s="1">
        <v>2673.35</v>
      </c>
      <c r="AZ1503" s="1">
        <v>2568.02</v>
      </c>
      <c r="BA1503" s="1">
        <v>93.07</v>
      </c>
      <c r="BB1503" s="1">
        <v>98.74</v>
      </c>
      <c r="BC1503" s="1">
        <v>97.49</v>
      </c>
      <c r="BD1503" s="1">
        <v>96.35</v>
      </c>
      <c r="BE1503" s="1">
        <v>91.64</v>
      </c>
      <c r="BF1503" s="1">
        <v>88.19</v>
      </c>
      <c r="BG1503" s="1">
        <v>98.93</v>
      </c>
      <c r="BI1503" s="1">
        <v>92.08</v>
      </c>
      <c r="BJ1503" s="1">
        <v>100.54</v>
      </c>
      <c r="BL1503" s="1">
        <v>85.97</v>
      </c>
      <c r="BN1503" s="1">
        <v>86.53</v>
      </c>
    </row>
    <row r="1504" spans="1:66" x14ac:dyDescent="0.3">
      <c r="A1504" s="2"/>
      <c r="C1504" s="14" t="str">
        <f t="shared" si="24"/>
        <v>20204</v>
      </c>
      <c r="D1504" s="3">
        <v>43944</v>
      </c>
      <c r="E1504" s="21">
        <v>1726.05</v>
      </c>
      <c r="F1504" s="21">
        <v>1660.04</v>
      </c>
      <c r="G1504" s="21">
        <v>1689.9</v>
      </c>
      <c r="H1504" s="21">
        <v>1393.13</v>
      </c>
      <c r="I1504" s="21">
        <v>1614.64</v>
      </c>
      <c r="J1504" s="21">
        <v>1622.38</v>
      </c>
      <c r="K1504" s="21">
        <v>1617.95</v>
      </c>
      <c r="L1504" s="21">
        <v>1625.26</v>
      </c>
      <c r="M1504" s="21">
        <v>1602.75</v>
      </c>
      <c r="N1504" s="21">
        <v>1435.47</v>
      </c>
      <c r="O1504" s="21">
        <v>1631.56</v>
      </c>
      <c r="P1504" s="21">
        <v>1645.54</v>
      </c>
      <c r="Q1504" s="21">
        <v>3502.36</v>
      </c>
      <c r="R1504" s="20">
        <v>85.18</v>
      </c>
      <c r="S1504" s="20">
        <v>82.74</v>
      </c>
      <c r="T1504" s="21">
        <v>89.05</v>
      </c>
      <c r="U1504" s="1">
        <v>90.11</v>
      </c>
      <c r="V1504" s="1">
        <v>80.650000000000006</v>
      </c>
      <c r="W1504" s="1">
        <v>90.03</v>
      </c>
      <c r="X1504" s="1">
        <v>90.31</v>
      </c>
      <c r="Y1504" s="1">
        <v>87.07</v>
      </c>
      <c r="Z1504" s="1">
        <v>87.27</v>
      </c>
      <c r="AA1504" s="1">
        <v>86.87</v>
      </c>
      <c r="AB1504" s="1">
        <v>90.43</v>
      </c>
      <c r="AE1504" s="1">
        <v>95.86</v>
      </c>
      <c r="AF1504" s="1">
        <v>91.41</v>
      </c>
      <c r="AG1504" s="1">
        <v>84.91</v>
      </c>
      <c r="AY1504" s="1">
        <v>2681.71</v>
      </c>
      <c r="AZ1504" s="1">
        <v>2608.15</v>
      </c>
      <c r="BA1504" s="1">
        <v>91.64</v>
      </c>
      <c r="BB1504" s="1">
        <v>96.57</v>
      </c>
      <c r="BC1504" s="1">
        <v>94.21</v>
      </c>
      <c r="BD1504" s="1">
        <v>92.98</v>
      </c>
      <c r="BE1504" s="1">
        <v>91.03</v>
      </c>
      <c r="BF1504" s="1">
        <v>87.83</v>
      </c>
      <c r="BG1504" s="1">
        <v>96.51</v>
      </c>
      <c r="BI1504" s="1">
        <v>91.42</v>
      </c>
      <c r="BJ1504" s="1">
        <v>98.58</v>
      </c>
      <c r="BL1504" s="1">
        <v>83.63</v>
      </c>
      <c r="BN1504" s="1">
        <v>83.65</v>
      </c>
    </row>
    <row r="1505" spans="1:66" x14ac:dyDescent="0.3">
      <c r="A1505" s="2"/>
      <c r="C1505" s="14" t="str">
        <f t="shared" si="24"/>
        <v>20204</v>
      </c>
      <c r="D1505" s="3">
        <v>43943</v>
      </c>
      <c r="E1505" s="21">
        <v>1721.09</v>
      </c>
      <c r="F1505" s="21">
        <v>1670.22</v>
      </c>
      <c r="G1505" s="21">
        <v>1680.02</v>
      </c>
      <c r="H1505" s="21">
        <v>1470.58</v>
      </c>
      <c r="I1505" s="21">
        <v>1600.29</v>
      </c>
      <c r="J1505" s="21">
        <v>1574.08</v>
      </c>
      <c r="K1505" s="21">
        <v>1678.03</v>
      </c>
      <c r="L1505" s="21">
        <v>1625.26</v>
      </c>
      <c r="M1505" s="21"/>
      <c r="N1505" s="21">
        <v>1429.94</v>
      </c>
      <c r="O1505" s="21">
        <v>1626.09</v>
      </c>
      <c r="P1505" s="21">
        <v>1632</v>
      </c>
      <c r="Q1505" s="21">
        <v>3435.17</v>
      </c>
      <c r="R1505" s="20">
        <v>85.41</v>
      </c>
      <c r="S1505" s="20">
        <v>82.1</v>
      </c>
      <c r="T1505" s="21">
        <v>88.82</v>
      </c>
      <c r="U1505" s="1">
        <v>88.62</v>
      </c>
      <c r="V1505" s="1">
        <v>80.650000000000006</v>
      </c>
      <c r="W1505" s="1">
        <v>89.81</v>
      </c>
      <c r="X1505" s="1">
        <v>89.43</v>
      </c>
      <c r="Y1505" s="1">
        <v>86.31</v>
      </c>
      <c r="Z1505" s="1">
        <v>86.66</v>
      </c>
      <c r="AA1505" s="1">
        <v>86.69</v>
      </c>
      <c r="AB1505" s="1">
        <v>89.99</v>
      </c>
      <c r="AE1505" s="1">
        <v>95.71</v>
      </c>
      <c r="AF1505" s="1">
        <v>91.13</v>
      </c>
      <c r="AG1505" s="1">
        <v>84.05</v>
      </c>
      <c r="AP1505" s="1">
        <v>2052</v>
      </c>
      <c r="AY1505" s="1">
        <v>2643.26</v>
      </c>
      <c r="AZ1505" s="1">
        <v>2608.15</v>
      </c>
      <c r="BA1505" s="1">
        <v>90.82</v>
      </c>
      <c r="BB1505" s="1">
        <v>96.24</v>
      </c>
      <c r="BC1505" s="1">
        <v>94.08</v>
      </c>
      <c r="BD1505" s="1">
        <v>92.32</v>
      </c>
      <c r="BE1505" s="1">
        <v>92.4</v>
      </c>
      <c r="BF1505" s="1">
        <v>86.75</v>
      </c>
      <c r="BG1505" s="1">
        <v>96.14</v>
      </c>
      <c r="BI1505" s="1">
        <v>91.49</v>
      </c>
      <c r="BJ1505" s="1">
        <v>96.8</v>
      </c>
      <c r="BL1505" s="1">
        <v>82.3</v>
      </c>
      <c r="BN1505" s="1">
        <v>82.53</v>
      </c>
    </row>
    <row r="1506" spans="1:66" x14ac:dyDescent="0.3">
      <c r="A1506" s="2"/>
      <c r="C1506" s="14" t="str">
        <f t="shared" si="24"/>
        <v>20204</v>
      </c>
      <c r="D1506" s="3">
        <v>43941</v>
      </c>
      <c r="E1506" s="21">
        <v>1709.54</v>
      </c>
      <c r="F1506" s="21">
        <v>1661.78</v>
      </c>
      <c r="G1506" s="21">
        <v>1679.19</v>
      </c>
      <c r="H1506" s="21">
        <v>1546.87</v>
      </c>
      <c r="I1506" s="21">
        <v>1613.41</v>
      </c>
      <c r="J1506" s="21">
        <v>1566.75</v>
      </c>
      <c r="K1506" s="21">
        <v>1695.85</v>
      </c>
      <c r="L1506" s="21">
        <v>1550.75</v>
      </c>
      <c r="M1506" s="21">
        <v>1526.34</v>
      </c>
      <c r="N1506" s="21">
        <v>1379.91</v>
      </c>
      <c r="O1506" s="21">
        <v>1625.31</v>
      </c>
      <c r="P1506" s="21">
        <v>1651.84</v>
      </c>
      <c r="Q1506" s="21">
        <v>3420.42</v>
      </c>
      <c r="R1506" s="20">
        <v>84.65</v>
      </c>
      <c r="S1506" s="20">
        <v>81.11</v>
      </c>
      <c r="T1506" s="21">
        <v>87.96</v>
      </c>
      <c r="U1506" s="1">
        <v>87.14</v>
      </c>
      <c r="V1506" s="1">
        <v>80.650000000000006</v>
      </c>
      <c r="W1506" s="1">
        <v>88.84</v>
      </c>
      <c r="X1506" s="1">
        <v>88.9</v>
      </c>
      <c r="Y1506" s="1">
        <v>85.46</v>
      </c>
      <c r="Z1506" s="1">
        <v>85.49</v>
      </c>
      <c r="AA1506" s="1">
        <v>85.61</v>
      </c>
      <c r="AB1506" s="1">
        <v>88.93</v>
      </c>
      <c r="AE1506" s="1">
        <v>96.02</v>
      </c>
      <c r="AF1506" s="1">
        <v>91.38</v>
      </c>
      <c r="AG1506" s="1">
        <v>83.06</v>
      </c>
      <c r="AP1506" s="1">
        <v>2052</v>
      </c>
      <c r="AU1506" s="1">
        <v>2791.22</v>
      </c>
      <c r="AY1506" s="1">
        <v>2557.9899999999998</v>
      </c>
      <c r="AZ1506" s="1">
        <v>2507.84</v>
      </c>
      <c r="BA1506" s="1">
        <v>90.82</v>
      </c>
      <c r="BB1506" s="1">
        <v>95.34</v>
      </c>
      <c r="BC1506" s="1">
        <v>93.35</v>
      </c>
      <c r="BD1506" s="1">
        <v>94.35</v>
      </c>
      <c r="BE1506" s="1">
        <v>90.1</v>
      </c>
      <c r="BF1506" s="1">
        <v>88.73</v>
      </c>
      <c r="BG1506" s="1">
        <v>95.4</v>
      </c>
      <c r="BI1506" s="1">
        <v>90.22</v>
      </c>
      <c r="BJ1506" s="1">
        <v>96.21</v>
      </c>
      <c r="BL1506" s="1">
        <v>82.3</v>
      </c>
      <c r="BN1506" s="1">
        <v>82.2</v>
      </c>
    </row>
    <row r="1507" spans="1:66" x14ac:dyDescent="0.3">
      <c r="A1507" s="2"/>
      <c r="C1507" s="14" t="str">
        <f t="shared" si="24"/>
        <v>20204</v>
      </c>
      <c r="D1507" s="3">
        <v>43938</v>
      </c>
      <c r="E1507" s="21">
        <v>1711.22</v>
      </c>
      <c r="F1507" s="21">
        <v>1661.78</v>
      </c>
      <c r="G1507" s="21">
        <v>1686.66</v>
      </c>
      <c r="H1507" s="21">
        <v>1545.57</v>
      </c>
      <c r="I1507" s="21">
        <v>1620.79</v>
      </c>
      <c r="J1507" s="21">
        <v>1506.11</v>
      </c>
      <c r="K1507" s="21">
        <v>1693.88</v>
      </c>
      <c r="L1507" s="21">
        <v>1459.96</v>
      </c>
      <c r="M1507" s="21">
        <v>1562.13</v>
      </c>
      <c r="N1507" s="21">
        <v>1381.65</v>
      </c>
      <c r="O1507" s="21">
        <v>1686.21</v>
      </c>
      <c r="P1507" s="21">
        <v>1657.96</v>
      </c>
      <c r="Q1507" s="21">
        <v>3440.87</v>
      </c>
      <c r="R1507" s="20">
        <v>82.99</v>
      </c>
      <c r="S1507" s="20">
        <v>80.58</v>
      </c>
      <c r="T1507" s="21">
        <v>87.75</v>
      </c>
      <c r="U1507" s="1">
        <v>86.65</v>
      </c>
      <c r="V1507" s="1">
        <v>80.650000000000006</v>
      </c>
      <c r="W1507" s="1">
        <v>88.77</v>
      </c>
      <c r="X1507" s="1">
        <v>88.9</v>
      </c>
      <c r="Y1507" s="1">
        <v>85.26</v>
      </c>
      <c r="Z1507" s="1">
        <v>85.5</v>
      </c>
      <c r="AA1507" s="1">
        <v>84.88</v>
      </c>
      <c r="AB1507" s="1">
        <v>88.85</v>
      </c>
      <c r="AE1507" s="1">
        <v>95.84</v>
      </c>
      <c r="AF1507" s="1">
        <v>91.67</v>
      </c>
      <c r="AG1507" s="1">
        <v>84.3</v>
      </c>
      <c r="AP1507" s="1">
        <v>2052</v>
      </c>
      <c r="AU1507" s="1">
        <v>2791.22</v>
      </c>
      <c r="AY1507" s="1">
        <v>2568.02</v>
      </c>
      <c r="BA1507" s="1">
        <v>89.13</v>
      </c>
      <c r="BB1507" s="1">
        <v>95.42</v>
      </c>
      <c r="BC1507" s="1">
        <v>92.56</v>
      </c>
      <c r="BD1507" s="1">
        <v>93.65</v>
      </c>
      <c r="BE1507" s="1">
        <v>89.55</v>
      </c>
      <c r="BF1507" s="1">
        <v>88.12</v>
      </c>
      <c r="BG1507" s="1">
        <v>95.11</v>
      </c>
      <c r="BI1507" s="1">
        <v>90.16</v>
      </c>
      <c r="BJ1507" s="1">
        <v>96.1</v>
      </c>
      <c r="BL1507" s="1">
        <v>82.43</v>
      </c>
      <c r="BN1507" s="1">
        <v>82.38</v>
      </c>
    </row>
    <row r="1508" spans="1:66" x14ac:dyDescent="0.3">
      <c r="A1508" s="2"/>
      <c r="C1508" s="14" t="str">
        <f t="shared" si="24"/>
        <v>20204</v>
      </c>
      <c r="D1508" s="3">
        <v>43937</v>
      </c>
      <c r="E1508" s="21">
        <v>1716.14</v>
      </c>
      <c r="F1508" s="21">
        <v>1662.34</v>
      </c>
      <c r="G1508" s="21">
        <v>1676.12</v>
      </c>
      <c r="H1508" s="21">
        <v>1502.07</v>
      </c>
      <c r="I1508" s="21">
        <v>1623.25</v>
      </c>
      <c r="J1508" s="21">
        <v>1567.02</v>
      </c>
      <c r="K1508" s="21">
        <v>1692.27</v>
      </c>
      <c r="L1508" s="21">
        <v>1568.19</v>
      </c>
      <c r="M1508" s="21">
        <v>1562.13</v>
      </c>
      <c r="N1508" s="21">
        <v>1408.04</v>
      </c>
      <c r="O1508" s="21">
        <v>1713.33</v>
      </c>
      <c r="P1508" s="21">
        <v>1651.84</v>
      </c>
      <c r="Q1508" s="21">
        <v>3412.22</v>
      </c>
      <c r="R1508" s="20">
        <v>83.22</v>
      </c>
      <c r="S1508" s="20">
        <v>81.08</v>
      </c>
      <c r="T1508" s="21">
        <v>87.66</v>
      </c>
      <c r="U1508" s="1">
        <v>86.34</v>
      </c>
      <c r="V1508" s="1">
        <v>80.17</v>
      </c>
      <c r="W1508" s="1">
        <v>89.17</v>
      </c>
      <c r="X1508" s="1">
        <v>89.6</v>
      </c>
      <c r="Y1508" s="1">
        <v>85.25</v>
      </c>
      <c r="Z1508" s="1">
        <v>85.5</v>
      </c>
      <c r="AA1508" s="1">
        <v>84.87</v>
      </c>
      <c r="AB1508" s="1">
        <v>90.27</v>
      </c>
      <c r="AE1508" s="1">
        <v>95.14</v>
      </c>
      <c r="AF1508" s="1">
        <v>90.07</v>
      </c>
      <c r="AG1508" s="1">
        <v>85.96</v>
      </c>
      <c r="AP1508" s="1">
        <v>2052</v>
      </c>
      <c r="AU1508" s="1">
        <v>2791.22</v>
      </c>
      <c r="AY1508" s="1">
        <v>2576.0500000000002</v>
      </c>
      <c r="BA1508" s="1">
        <v>89.44</v>
      </c>
      <c r="BB1508" s="1">
        <v>93.84</v>
      </c>
      <c r="BC1508" s="1">
        <v>92.63</v>
      </c>
      <c r="BD1508" s="1">
        <v>90.68</v>
      </c>
      <c r="BE1508" s="1">
        <v>89.91</v>
      </c>
      <c r="BF1508" s="1">
        <v>89.22</v>
      </c>
      <c r="BG1508" s="1">
        <v>95.34</v>
      </c>
      <c r="BI1508" s="1">
        <v>90.69</v>
      </c>
      <c r="BJ1508" s="1">
        <v>96.09</v>
      </c>
      <c r="BL1508" s="1">
        <v>82.43</v>
      </c>
      <c r="BN1508" s="1">
        <v>82.38</v>
      </c>
    </row>
    <row r="1509" spans="1:66" x14ac:dyDescent="0.3">
      <c r="A1509" s="2"/>
      <c r="C1509" s="14" t="str">
        <f t="shared" si="24"/>
        <v>20204</v>
      </c>
      <c r="D1509" s="3">
        <v>43936</v>
      </c>
      <c r="E1509" s="21">
        <v>1716.14</v>
      </c>
      <c r="F1509" s="21">
        <v>1673.1</v>
      </c>
      <c r="G1509" s="21">
        <v>1696.55</v>
      </c>
      <c r="H1509" s="21">
        <v>1473.46</v>
      </c>
      <c r="I1509" s="21">
        <v>1630.63</v>
      </c>
      <c r="J1509" s="21">
        <v>1592.72</v>
      </c>
      <c r="K1509" s="21">
        <v>1640.21</v>
      </c>
      <c r="L1509" s="21">
        <v>1595.55</v>
      </c>
      <c r="M1509" s="21">
        <v>1528.09</v>
      </c>
      <c r="N1509" s="21">
        <v>1424.58</v>
      </c>
      <c r="O1509" s="21">
        <v>1708.84</v>
      </c>
      <c r="P1509" s="21">
        <v>1665.38</v>
      </c>
      <c r="Q1509" s="21">
        <v>3470.37</v>
      </c>
      <c r="R1509" s="20">
        <v>83.19</v>
      </c>
      <c r="S1509" s="20">
        <v>81.53</v>
      </c>
      <c r="T1509" s="21">
        <v>87.65</v>
      </c>
      <c r="U1509" s="1">
        <v>87.29</v>
      </c>
      <c r="V1509" s="1">
        <v>80.98</v>
      </c>
      <c r="W1509" s="1">
        <v>89.78</v>
      </c>
      <c r="X1509" s="1">
        <v>89.28</v>
      </c>
      <c r="Y1509" s="1">
        <v>85.01</v>
      </c>
      <c r="Z1509" s="1">
        <v>85.3</v>
      </c>
      <c r="AA1509" s="1">
        <v>84.89</v>
      </c>
      <c r="AB1509" s="1">
        <v>90.04</v>
      </c>
      <c r="AE1509" s="1">
        <v>95.06</v>
      </c>
      <c r="AF1509" s="1">
        <v>90.26</v>
      </c>
      <c r="AU1509" s="1">
        <v>2791.22</v>
      </c>
      <c r="AY1509" s="1">
        <v>2588.09</v>
      </c>
      <c r="BA1509" s="1">
        <v>88.04</v>
      </c>
      <c r="BB1509" s="1">
        <v>94.67</v>
      </c>
      <c r="BC1509" s="1">
        <v>92.47</v>
      </c>
      <c r="BD1509" s="1">
        <v>90.39</v>
      </c>
      <c r="BE1509" s="1">
        <v>90.23</v>
      </c>
      <c r="BF1509" s="1">
        <v>89.1</v>
      </c>
      <c r="BG1509" s="1">
        <v>95.97</v>
      </c>
      <c r="BI1509" s="1">
        <v>90.79</v>
      </c>
      <c r="BJ1509" s="1">
        <v>96.07</v>
      </c>
      <c r="BL1509" s="1">
        <v>82.05</v>
      </c>
      <c r="BN1509" s="1">
        <v>81.75</v>
      </c>
    </row>
    <row r="1510" spans="1:66" x14ac:dyDescent="0.3">
      <c r="A1510" s="2"/>
      <c r="C1510" s="14" t="str">
        <f t="shared" si="24"/>
        <v>20204</v>
      </c>
      <c r="D1510" s="3">
        <v>43935</v>
      </c>
      <c r="E1510" s="21">
        <v>1697.98</v>
      </c>
      <c r="F1510" s="21">
        <v>1673.41</v>
      </c>
      <c r="G1510" s="21">
        <v>1699.83</v>
      </c>
      <c r="H1510" s="21">
        <v>1469</v>
      </c>
      <c r="I1510" s="21">
        <v>1650.3</v>
      </c>
      <c r="J1510" s="21">
        <v>1623.98</v>
      </c>
      <c r="K1510" s="21">
        <v>1699.79</v>
      </c>
      <c r="L1510" s="21">
        <v>1583.17</v>
      </c>
      <c r="M1510" s="21">
        <v>1513.06</v>
      </c>
      <c r="N1510" s="21">
        <v>1426.59</v>
      </c>
      <c r="O1510" s="21">
        <v>1711.79</v>
      </c>
      <c r="P1510" s="21">
        <v>1658</v>
      </c>
      <c r="Q1510" s="21">
        <v>3460.52</v>
      </c>
      <c r="R1510" s="20">
        <v>82.88</v>
      </c>
      <c r="S1510" s="20">
        <v>81.739999999999995</v>
      </c>
      <c r="T1510" s="21">
        <v>88.21</v>
      </c>
      <c r="U1510" s="1">
        <v>86.15</v>
      </c>
      <c r="V1510" s="1">
        <v>80.2</v>
      </c>
      <c r="W1510" s="1">
        <v>88.82</v>
      </c>
      <c r="X1510" s="1">
        <v>88.45</v>
      </c>
      <c r="Y1510" s="1">
        <v>84.77</v>
      </c>
      <c r="Z1510" s="1">
        <v>84.99</v>
      </c>
      <c r="AA1510" s="1">
        <v>84.41</v>
      </c>
      <c r="AB1510" s="1">
        <v>88.52</v>
      </c>
      <c r="AE1510" s="1">
        <v>95.29</v>
      </c>
      <c r="AF1510" s="1">
        <v>90.02</v>
      </c>
      <c r="AG1510" s="1">
        <v>84.35</v>
      </c>
      <c r="AP1510" s="1">
        <v>2160</v>
      </c>
      <c r="AS1510" s="1">
        <v>2808.78</v>
      </c>
      <c r="AY1510" s="1">
        <v>2588.09</v>
      </c>
      <c r="BA1510" s="1">
        <v>87.03</v>
      </c>
      <c r="BB1510" s="1">
        <v>94.08</v>
      </c>
      <c r="BC1510" s="1">
        <v>92.71</v>
      </c>
      <c r="BD1510" s="1">
        <v>90.56</v>
      </c>
      <c r="BE1510" s="1">
        <v>90.23</v>
      </c>
      <c r="BF1510" s="1">
        <v>88.94</v>
      </c>
      <c r="BG1510" s="1">
        <v>95.57</v>
      </c>
      <c r="BI1510" s="1">
        <v>91.09</v>
      </c>
      <c r="BJ1510" s="1">
        <v>96.32</v>
      </c>
      <c r="BL1510" s="1">
        <v>81.93</v>
      </c>
      <c r="BN1510" s="1">
        <v>81.88</v>
      </c>
    </row>
    <row r="1511" spans="1:66" x14ac:dyDescent="0.3">
      <c r="A1511" s="2"/>
      <c r="C1511" s="14" t="str">
        <f t="shared" si="24"/>
        <v>20204</v>
      </c>
      <c r="D1511" s="3">
        <v>43934</v>
      </c>
      <c r="E1511" s="21">
        <v>1708.67</v>
      </c>
      <c r="F1511" s="21">
        <v>1670.75</v>
      </c>
      <c r="G1511" s="21">
        <v>1718.7</v>
      </c>
      <c r="H1511" s="21">
        <v>1460.18</v>
      </c>
      <c r="I1511" s="21">
        <v>1650.3</v>
      </c>
      <c r="J1511" s="21">
        <v>1610.2</v>
      </c>
      <c r="K1511" s="21">
        <v>1723.57</v>
      </c>
      <c r="L1511" s="21">
        <v>1600.05</v>
      </c>
      <c r="M1511" s="21"/>
      <c r="N1511" s="21">
        <v>1464.11</v>
      </c>
      <c r="O1511" s="21">
        <v>1723.33</v>
      </c>
      <c r="P1511" s="21">
        <v>1702.6</v>
      </c>
      <c r="Q1511" s="21">
        <v>3405.63</v>
      </c>
      <c r="R1511" s="20">
        <v>84.08</v>
      </c>
      <c r="S1511" s="20">
        <v>80.739999999999995</v>
      </c>
      <c r="T1511" s="21">
        <v>88.15</v>
      </c>
      <c r="U1511" s="1">
        <v>86.32</v>
      </c>
      <c r="V1511" s="1">
        <v>79.989999999999995</v>
      </c>
      <c r="W1511" s="1">
        <v>89.58</v>
      </c>
      <c r="X1511" s="1">
        <v>88.4</v>
      </c>
      <c r="Y1511" s="1">
        <v>84.64</v>
      </c>
      <c r="Z1511" s="1">
        <v>85</v>
      </c>
      <c r="AA1511" s="1">
        <v>85.07</v>
      </c>
      <c r="AB1511" s="1">
        <v>88.61</v>
      </c>
      <c r="AE1511" s="1">
        <v>95.3</v>
      </c>
      <c r="AF1511" s="1">
        <v>89.69</v>
      </c>
      <c r="AG1511" s="1">
        <v>84.52</v>
      </c>
      <c r="AP1511" s="1">
        <v>2180</v>
      </c>
      <c r="AS1511" s="1">
        <v>2808.78</v>
      </c>
      <c r="AY1511" s="1">
        <v>2588.09</v>
      </c>
      <c r="BA1511" s="1">
        <v>87.43</v>
      </c>
      <c r="BB1511" s="1">
        <v>94.28</v>
      </c>
      <c r="BC1511" s="1">
        <v>92.39</v>
      </c>
      <c r="BD1511" s="1">
        <v>91.11</v>
      </c>
      <c r="BE1511" s="1">
        <v>92.24</v>
      </c>
      <c r="BF1511" s="1">
        <v>85.43</v>
      </c>
      <c r="BG1511" s="1">
        <v>95.32</v>
      </c>
      <c r="BI1511" s="1">
        <v>91.09</v>
      </c>
      <c r="BJ1511" s="1">
        <v>96.32</v>
      </c>
      <c r="BL1511" s="1">
        <v>82</v>
      </c>
      <c r="BN1511" s="1">
        <v>81.75</v>
      </c>
    </row>
    <row r="1512" spans="1:66" x14ac:dyDescent="0.3">
      <c r="A1512" s="2"/>
      <c r="C1512" s="14" t="str">
        <f t="shared" si="24"/>
        <v>20204</v>
      </c>
      <c r="D1512" s="3">
        <v>43930</v>
      </c>
      <c r="E1512" s="21">
        <v>1717.71</v>
      </c>
      <c r="F1512" s="21">
        <v>1672.82</v>
      </c>
      <c r="G1512" s="21">
        <v>1727.72</v>
      </c>
      <c r="H1512" s="21"/>
      <c r="I1512" s="21">
        <v>1650.3</v>
      </c>
      <c r="J1512" s="21">
        <v>1558.86</v>
      </c>
      <c r="K1512" s="21">
        <v>1747.19</v>
      </c>
      <c r="L1512" s="21">
        <v>1642.57</v>
      </c>
      <c r="M1512" s="21"/>
      <c r="N1512" s="21">
        <v>1464.15</v>
      </c>
      <c r="O1512" s="21">
        <v>1736.67</v>
      </c>
      <c r="P1512" s="21">
        <v>1717.35</v>
      </c>
      <c r="Q1512" s="21">
        <v>3433.72</v>
      </c>
      <c r="R1512" s="20">
        <v>83.44</v>
      </c>
      <c r="S1512" s="20">
        <v>79.63</v>
      </c>
      <c r="T1512" s="21">
        <v>86.03</v>
      </c>
      <c r="V1512" s="1">
        <v>80.319999999999993</v>
      </c>
      <c r="W1512" s="1">
        <v>89.4</v>
      </c>
      <c r="X1512" s="1">
        <v>89.09</v>
      </c>
      <c r="Y1512" s="1">
        <v>84.84</v>
      </c>
      <c r="Z1512" s="1">
        <v>84.99</v>
      </c>
      <c r="AA1512" s="1">
        <v>84.66</v>
      </c>
      <c r="AB1512" s="1">
        <v>89.88</v>
      </c>
      <c r="AE1512" s="1">
        <v>94.94</v>
      </c>
      <c r="AF1512" s="1">
        <v>88.38</v>
      </c>
      <c r="AG1512" s="1">
        <v>85.04</v>
      </c>
      <c r="AP1512" s="1">
        <v>2180</v>
      </c>
      <c r="AS1512" s="1">
        <v>2808.78</v>
      </c>
      <c r="AY1512" s="1">
        <v>2575.5500000000002</v>
      </c>
      <c r="BA1512" s="1">
        <v>88.52</v>
      </c>
      <c r="BB1512" s="1">
        <v>93.89</v>
      </c>
      <c r="BC1512" s="1">
        <v>91.81</v>
      </c>
      <c r="BD1512" s="1">
        <v>90.9</v>
      </c>
      <c r="BE1512" s="1">
        <v>88.19</v>
      </c>
      <c r="BF1512" s="1">
        <v>86.09</v>
      </c>
      <c r="BG1512" s="1">
        <v>94.92</v>
      </c>
      <c r="BI1512" s="1">
        <v>91.09</v>
      </c>
      <c r="BJ1512" s="1">
        <v>96.26</v>
      </c>
      <c r="BL1512" s="1">
        <v>82.81</v>
      </c>
      <c r="BN1512" s="1">
        <v>81.08</v>
      </c>
    </row>
    <row r="1513" spans="1:66" x14ac:dyDescent="0.3">
      <c r="A1513" s="2"/>
      <c r="C1513" s="14" t="str">
        <f t="shared" si="24"/>
        <v>20204</v>
      </c>
      <c r="D1513" s="3">
        <v>43929</v>
      </c>
      <c r="E1513" s="21">
        <v>1742.44</v>
      </c>
      <c r="F1513" s="21">
        <v>1673.1</v>
      </c>
      <c r="G1513" s="21">
        <v>1735.94</v>
      </c>
      <c r="H1513" s="21"/>
      <c r="I1513" s="21">
        <v>1628.17</v>
      </c>
      <c r="J1513" s="21">
        <v>1618.29</v>
      </c>
      <c r="K1513" s="21">
        <v>1771.44</v>
      </c>
      <c r="L1513" s="21">
        <v>1672.29</v>
      </c>
      <c r="M1513" s="21"/>
      <c r="N1513" s="21">
        <v>1469.7</v>
      </c>
      <c r="O1513" s="21">
        <v>1606.19</v>
      </c>
      <c r="P1513" s="21">
        <v>1728.34</v>
      </c>
      <c r="Q1513" s="21">
        <v>3409.12</v>
      </c>
      <c r="R1513" s="20">
        <v>83.52</v>
      </c>
      <c r="S1513" s="20">
        <v>79.64</v>
      </c>
      <c r="T1513" s="21">
        <v>86.44</v>
      </c>
      <c r="W1513" s="1">
        <v>88.49</v>
      </c>
      <c r="X1513" s="1">
        <v>90.19</v>
      </c>
      <c r="Y1513" s="1">
        <v>85.36</v>
      </c>
      <c r="Z1513" s="1">
        <v>85.99</v>
      </c>
      <c r="AA1513" s="1">
        <v>84.94</v>
      </c>
      <c r="AB1513" s="1">
        <v>90.67</v>
      </c>
      <c r="AE1513" s="1">
        <v>95.19</v>
      </c>
      <c r="AF1513" s="1">
        <v>89.03</v>
      </c>
      <c r="AG1513" s="1">
        <v>84.93</v>
      </c>
      <c r="AP1513" s="1">
        <v>2180</v>
      </c>
      <c r="AS1513" s="1">
        <v>2808.78</v>
      </c>
      <c r="AY1513" s="1">
        <v>2575.5500000000002</v>
      </c>
      <c r="BA1513" s="1">
        <v>89.86</v>
      </c>
      <c r="BB1513" s="1">
        <v>94.57</v>
      </c>
      <c r="BC1513" s="1">
        <v>92.19</v>
      </c>
      <c r="BD1513" s="1">
        <v>91.66</v>
      </c>
      <c r="BE1513" s="1">
        <v>88.19</v>
      </c>
      <c r="BF1513" s="1">
        <v>86.33</v>
      </c>
      <c r="BG1513" s="1">
        <v>95.81</v>
      </c>
      <c r="BH1513" s="1">
        <v>88.85</v>
      </c>
      <c r="BI1513" s="1">
        <v>91.62</v>
      </c>
      <c r="BJ1513" s="1">
        <v>95.83</v>
      </c>
      <c r="BL1513" s="1">
        <v>81.31</v>
      </c>
      <c r="BN1513" s="1">
        <v>81.260000000000005</v>
      </c>
    </row>
    <row r="1514" spans="1:66" x14ac:dyDescent="0.3">
      <c r="A1514" s="2"/>
      <c r="C1514" s="14" t="str">
        <f t="shared" si="24"/>
        <v>20204</v>
      </c>
      <c r="D1514" s="3">
        <v>43928</v>
      </c>
      <c r="E1514" s="21">
        <v>1739.14</v>
      </c>
      <c r="F1514" s="21">
        <v>1673.35</v>
      </c>
      <c r="G1514" s="21">
        <v>1732.66</v>
      </c>
      <c r="H1514" s="21"/>
      <c r="I1514" s="21">
        <v>1647.84</v>
      </c>
      <c r="J1514" s="21">
        <v>1669.92</v>
      </c>
      <c r="K1514" s="21">
        <v>1765.06</v>
      </c>
      <c r="L1514" s="21">
        <v>1672.29</v>
      </c>
      <c r="M1514" s="21"/>
      <c r="N1514" s="21">
        <v>1487.53</v>
      </c>
      <c r="O1514" s="21"/>
      <c r="P1514" s="21">
        <v>1737.23</v>
      </c>
      <c r="Q1514" s="21">
        <v>3399.53</v>
      </c>
      <c r="R1514" s="20">
        <v>83.28</v>
      </c>
      <c r="S1514" s="20">
        <v>79.040000000000006</v>
      </c>
      <c r="T1514" s="21">
        <v>86.32</v>
      </c>
      <c r="W1514" s="1">
        <v>88.97</v>
      </c>
      <c r="X1514" s="1">
        <v>89.72</v>
      </c>
      <c r="Y1514" s="1">
        <v>85.36</v>
      </c>
      <c r="Z1514" s="1">
        <v>85.99</v>
      </c>
      <c r="AA1514" s="1">
        <v>84.31</v>
      </c>
      <c r="AB1514" s="1">
        <v>90.32</v>
      </c>
      <c r="AE1514" s="1">
        <v>95.14</v>
      </c>
      <c r="AF1514" s="1">
        <v>89.03</v>
      </c>
      <c r="AG1514" s="1">
        <v>84.9</v>
      </c>
      <c r="AP1514" s="1">
        <v>2335</v>
      </c>
      <c r="AW1514" s="1">
        <v>2061.44</v>
      </c>
      <c r="AY1514" s="1">
        <v>2575.5500000000002</v>
      </c>
      <c r="BA1514" s="1">
        <v>89.33</v>
      </c>
      <c r="BB1514" s="1">
        <v>94.75</v>
      </c>
      <c r="BC1514" s="1">
        <v>92.27</v>
      </c>
      <c r="BD1514" s="1">
        <v>91.2</v>
      </c>
      <c r="BE1514" s="1">
        <v>87.88</v>
      </c>
      <c r="BF1514" s="1">
        <v>85.5</v>
      </c>
      <c r="BG1514" s="1">
        <v>95.22</v>
      </c>
      <c r="BH1514" s="1">
        <v>88.05</v>
      </c>
      <c r="BI1514" s="1">
        <v>91.62</v>
      </c>
      <c r="BJ1514" s="1">
        <v>95.81</v>
      </c>
      <c r="BL1514" s="1">
        <v>81.93</v>
      </c>
      <c r="BN1514" s="1">
        <v>81.28</v>
      </c>
    </row>
    <row r="1515" spans="1:66" x14ac:dyDescent="0.3">
      <c r="A1515" s="2"/>
      <c r="C1515" s="14" t="str">
        <f t="shared" si="24"/>
        <v>20204</v>
      </c>
      <c r="D1515" s="3">
        <v>43927</v>
      </c>
      <c r="E1515" s="21">
        <v>1765.72</v>
      </c>
      <c r="F1515" s="21">
        <v>1650.94</v>
      </c>
      <c r="G1515" s="21">
        <v>1770.76</v>
      </c>
      <c r="H1515" s="21"/>
      <c r="I1515" s="21">
        <v>1647.84</v>
      </c>
      <c r="J1515" s="21">
        <v>1655.65</v>
      </c>
      <c r="K1515" s="21">
        <v>1765.06</v>
      </c>
      <c r="L1515" s="21">
        <v>1726.75</v>
      </c>
      <c r="M1515" s="21">
        <v>1609.5</v>
      </c>
      <c r="N1515" s="21">
        <v>1531.29</v>
      </c>
      <c r="O1515" s="21">
        <v>1746.14</v>
      </c>
      <c r="P1515" s="21">
        <v>1727.81</v>
      </c>
      <c r="Q1515" s="21">
        <v>3408.83</v>
      </c>
      <c r="R1515" s="20">
        <v>81.290000000000006</v>
      </c>
      <c r="S1515" s="20">
        <v>78.86</v>
      </c>
      <c r="T1515" s="21">
        <v>86.29</v>
      </c>
      <c r="W1515" s="1">
        <v>89.45</v>
      </c>
      <c r="X1515" s="1">
        <v>89.72</v>
      </c>
      <c r="Y1515" s="1">
        <v>85.1</v>
      </c>
      <c r="Z1515" s="1">
        <v>85.5</v>
      </c>
      <c r="AA1515" s="1">
        <v>84.36</v>
      </c>
      <c r="AB1515" s="1">
        <v>90.32</v>
      </c>
      <c r="AE1515" s="1">
        <v>94.94</v>
      </c>
      <c r="AF1515" s="1">
        <v>89.36</v>
      </c>
      <c r="AG1515" s="1">
        <v>83.76</v>
      </c>
      <c r="AK1515" s="1">
        <v>15</v>
      </c>
      <c r="AP1515" s="1">
        <v>2470</v>
      </c>
      <c r="AS1515" s="1">
        <v>2899.75</v>
      </c>
      <c r="AW1515" s="1">
        <v>2012.29</v>
      </c>
      <c r="AY1515" s="1">
        <v>2575.5500000000002</v>
      </c>
      <c r="BA1515" s="1">
        <v>90.98</v>
      </c>
      <c r="BB1515" s="1">
        <v>94.2</v>
      </c>
      <c r="BC1515" s="1">
        <v>92.48</v>
      </c>
      <c r="BD1515" s="1">
        <v>91.57</v>
      </c>
      <c r="BE1515" s="1">
        <v>87.56</v>
      </c>
      <c r="BF1515" s="1">
        <v>87.24</v>
      </c>
      <c r="BG1515" s="1">
        <v>95.21</v>
      </c>
      <c r="BH1515" s="1">
        <v>87.63</v>
      </c>
      <c r="BI1515" s="1">
        <v>91.16</v>
      </c>
      <c r="BJ1515" s="1">
        <v>95.98</v>
      </c>
      <c r="BL1515" s="1">
        <v>81.8</v>
      </c>
      <c r="BN1515" s="1">
        <v>81.27</v>
      </c>
    </row>
    <row r="1516" spans="1:66" x14ac:dyDescent="0.3">
      <c r="A1516" s="2"/>
      <c r="C1516" s="14" t="str">
        <f t="shared" si="24"/>
        <v>20204</v>
      </c>
      <c r="D1516" s="3">
        <v>43924</v>
      </c>
      <c r="E1516" s="21">
        <v>1777.28</v>
      </c>
      <c r="F1516" s="21">
        <v>1646.37</v>
      </c>
      <c r="G1516" s="21">
        <v>1765.9</v>
      </c>
      <c r="H1516" s="21"/>
      <c r="I1516" s="21">
        <v>1638.01</v>
      </c>
      <c r="J1516" s="21">
        <v>1630.55</v>
      </c>
      <c r="K1516" s="21">
        <v>1727.66</v>
      </c>
      <c r="L1516" s="21">
        <v>1692.1</v>
      </c>
      <c r="M1516" s="21">
        <v>1686.45</v>
      </c>
      <c r="N1516" s="21">
        <v>1550.94</v>
      </c>
      <c r="O1516" s="21">
        <v>1748.42</v>
      </c>
      <c r="P1516" s="21">
        <v>1727.81</v>
      </c>
      <c r="Q1516" s="21">
        <v>3408.83</v>
      </c>
      <c r="R1516" s="20">
        <v>81.290000000000006</v>
      </c>
      <c r="S1516" s="20">
        <v>79.510000000000005</v>
      </c>
      <c r="T1516" s="21">
        <v>86.63</v>
      </c>
      <c r="W1516" s="1">
        <v>90.64</v>
      </c>
      <c r="X1516" s="1">
        <v>89.32</v>
      </c>
      <c r="Y1516" s="1">
        <v>85.13</v>
      </c>
      <c r="Z1516" s="1">
        <v>85.49</v>
      </c>
      <c r="AA1516" s="1">
        <v>84.5</v>
      </c>
      <c r="AB1516" s="1">
        <v>89.68</v>
      </c>
      <c r="AE1516" s="1">
        <v>96.1</v>
      </c>
      <c r="AF1516" s="1">
        <v>89.88</v>
      </c>
      <c r="AG1516" s="1">
        <v>84.11</v>
      </c>
      <c r="AK1516" s="1">
        <v>15</v>
      </c>
      <c r="AP1516" s="1">
        <v>2470</v>
      </c>
      <c r="AS1516" s="1">
        <v>2899.75</v>
      </c>
      <c r="AW1516" s="1">
        <v>2012.29</v>
      </c>
      <c r="AY1516" s="1">
        <v>2542.9499999999998</v>
      </c>
      <c r="BA1516" s="1">
        <v>90.79</v>
      </c>
      <c r="BB1516" s="1">
        <v>94.35</v>
      </c>
      <c r="BC1516" s="1">
        <v>92.43</v>
      </c>
      <c r="BD1516" s="1">
        <v>92.62</v>
      </c>
      <c r="BE1516" s="1">
        <v>87.56</v>
      </c>
      <c r="BF1516" s="1">
        <v>87.24</v>
      </c>
      <c r="BG1516" s="1">
        <v>95.61</v>
      </c>
      <c r="BH1516" s="1">
        <v>86.36</v>
      </c>
      <c r="BI1516" s="1">
        <v>90.62</v>
      </c>
      <c r="BJ1516" s="1">
        <v>95.95</v>
      </c>
      <c r="BL1516" s="1">
        <v>81.319999999999993</v>
      </c>
      <c r="BN1516" s="1">
        <v>81.73</v>
      </c>
    </row>
    <row r="1517" spans="1:66" x14ac:dyDescent="0.3">
      <c r="A1517" s="2"/>
      <c r="C1517" s="14" t="str">
        <f t="shared" si="24"/>
        <v>20204</v>
      </c>
      <c r="D1517" s="3">
        <v>43923</v>
      </c>
      <c r="E1517" s="21">
        <v>1785.3</v>
      </c>
      <c r="F1517" s="21">
        <v>1642</v>
      </c>
      <c r="G1517" s="21">
        <v>1760.92</v>
      </c>
      <c r="H1517" s="21"/>
      <c r="I1517" s="21">
        <v>1638.01</v>
      </c>
      <c r="J1517" s="21">
        <v>1646.51</v>
      </c>
      <c r="K1517" s="21">
        <v>1750.86</v>
      </c>
      <c r="L1517" s="21">
        <v>1744.09</v>
      </c>
      <c r="M1517" s="21">
        <v>1710.3</v>
      </c>
      <c r="N1517" s="21">
        <v>1527.24</v>
      </c>
      <c r="O1517" s="21">
        <v>1754.56</v>
      </c>
      <c r="P1517" s="21">
        <v>1727.81</v>
      </c>
      <c r="Q1517" s="21">
        <v>3413.97</v>
      </c>
      <c r="R1517" s="20">
        <v>81.290000000000006</v>
      </c>
      <c r="S1517" s="20">
        <v>79.739999999999995</v>
      </c>
      <c r="T1517" s="21">
        <v>86.15</v>
      </c>
      <c r="W1517" s="1">
        <v>89.51</v>
      </c>
      <c r="X1517" s="1">
        <v>89.25</v>
      </c>
      <c r="Y1517" s="1">
        <v>85.1</v>
      </c>
      <c r="Z1517" s="1">
        <v>85.5</v>
      </c>
      <c r="AA1517" s="1">
        <v>84.06</v>
      </c>
      <c r="AB1517" s="1">
        <v>89.68</v>
      </c>
      <c r="AE1517" s="1">
        <v>95.99</v>
      </c>
      <c r="AF1517" s="1">
        <v>88.61</v>
      </c>
      <c r="AG1517" s="1">
        <v>86.42</v>
      </c>
      <c r="AK1517" s="1">
        <v>15</v>
      </c>
      <c r="AP1517" s="1">
        <v>2470</v>
      </c>
      <c r="AS1517" s="1">
        <v>2899.75</v>
      </c>
      <c r="AU1517" s="1">
        <v>2106.58</v>
      </c>
      <c r="AW1517" s="1">
        <v>2012.29</v>
      </c>
      <c r="BA1517" s="1">
        <v>90.43</v>
      </c>
      <c r="BB1517" s="1">
        <v>94.58</v>
      </c>
      <c r="BC1517" s="1">
        <v>91.76</v>
      </c>
      <c r="BD1517" s="1">
        <v>91.79</v>
      </c>
      <c r="BE1517" s="1">
        <v>87.56</v>
      </c>
      <c r="BF1517" s="1">
        <v>86.74</v>
      </c>
      <c r="BG1517" s="1">
        <v>95.52</v>
      </c>
      <c r="BH1517" s="1">
        <v>87.28</v>
      </c>
      <c r="BI1517" s="1">
        <v>90.49</v>
      </c>
      <c r="BJ1517" s="1">
        <v>95.74</v>
      </c>
      <c r="BL1517" s="1">
        <v>81.319999999999993</v>
      </c>
      <c r="BN1517" s="1">
        <v>81.73</v>
      </c>
    </row>
    <row r="1518" spans="1:66" x14ac:dyDescent="0.3">
      <c r="A1518" s="2"/>
      <c r="C1518" s="14" t="str">
        <f t="shared" si="24"/>
        <v>20204</v>
      </c>
      <c r="D1518" s="3">
        <v>43922</v>
      </c>
      <c r="E1518" s="21">
        <v>1795.55</v>
      </c>
      <c r="F1518" s="21">
        <v>1630.91</v>
      </c>
      <c r="G1518" s="21">
        <v>1758.5</v>
      </c>
      <c r="H1518" s="21"/>
      <c r="I1518" s="21">
        <v>1659.32</v>
      </c>
      <c r="J1518" s="21">
        <v>1677.67</v>
      </c>
      <c r="K1518" s="21">
        <v>1750.86</v>
      </c>
      <c r="L1518" s="21">
        <v>1744.09</v>
      </c>
      <c r="M1518" s="21">
        <v>1690.67</v>
      </c>
      <c r="N1518" s="21">
        <v>1545.46</v>
      </c>
      <c r="O1518" s="21">
        <v>1750.04</v>
      </c>
      <c r="P1518" s="21">
        <v>1747.15</v>
      </c>
      <c r="Q1518" s="21">
        <v>3613.33</v>
      </c>
      <c r="R1518" s="20">
        <v>81.290000000000006</v>
      </c>
      <c r="S1518" s="20">
        <v>79.05</v>
      </c>
      <c r="T1518" s="21">
        <v>86.01</v>
      </c>
      <c r="V1518" s="1">
        <v>81.23</v>
      </c>
      <c r="W1518" s="1">
        <v>89.29</v>
      </c>
      <c r="X1518" s="1">
        <v>90.15</v>
      </c>
      <c r="Y1518" s="1">
        <v>85.13</v>
      </c>
      <c r="Z1518" s="1">
        <v>85.49</v>
      </c>
      <c r="AA1518" s="1">
        <v>83.92</v>
      </c>
      <c r="AB1518" s="1">
        <v>89.85</v>
      </c>
      <c r="AC1518" s="1">
        <v>80.25</v>
      </c>
      <c r="AE1518" s="1">
        <v>95.86</v>
      </c>
      <c r="AF1518" s="1">
        <v>89.03</v>
      </c>
      <c r="AG1518" s="1">
        <v>81.319999999999993</v>
      </c>
      <c r="AK1518" s="1">
        <v>15</v>
      </c>
      <c r="AP1518" s="1">
        <v>2470</v>
      </c>
      <c r="AS1518" s="1">
        <v>2802.55</v>
      </c>
      <c r="AU1518" s="1">
        <v>2106.58</v>
      </c>
      <c r="AW1518" s="1">
        <v>2012.29</v>
      </c>
      <c r="AZ1518" s="1">
        <v>2843.89</v>
      </c>
      <c r="BB1518" s="1">
        <v>93.89</v>
      </c>
      <c r="BC1518" s="1">
        <v>91.48</v>
      </c>
      <c r="BD1518" s="1">
        <v>91.85</v>
      </c>
      <c r="BE1518" s="1">
        <v>86.89</v>
      </c>
      <c r="BF1518" s="1">
        <v>86.24</v>
      </c>
      <c r="BG1518" s="1">
        <v>95.36</v>
      </c>
      <c r="BH1518" s="1">
        <v>87.06</v>
      </c>
      <c r="BI1518" s="1">
        <v>90.49</v>
      </c>
      <c r="BJ1518" s="1">
        <v>95.97</v>
      </c>
      <c r="BL1518" s="1">
        <v>81.8</v>
      </c>
      <c r="BN1518" s="1">
        <v>81.73</v>
      </c>
    </row>
    <row r="1519" spans="1:66" x14ac:dyDescent="0.3">
      <c r="A1519" s="2"/>
      <c r="C1519" s="14" t="str">
        <f t="shared" si="24"/>
        <v>20203</v>
      </c>
      <c r="D1519" s="3">
        <v>43921</v>
      </c>
      <c r="E1519" s="21">
        <v>1795.6</v>
      </c>
      <c r="F1519" s="21">
        <v>1625.54</v>
      </c>
      <c r="G1519" s="21">
        <v>1751.13</v>
      </c>
      <c r="H1519" s="21">
        <v>1702.51</v>
      </c>
      <c r="I1519" s="21">
        <v>1628.17</v>
      </c>
      <c r="J1519" s="21">
        <v>1682.45</v>
      </c>
      <c r="K1519" s="21">
        <v>1682.13</v>
      </c>
      <c r="L1519" s="21"/>
      <c r="M1519" s="21">
        <v>1720.33</v>
      </c>
      <c r="N1519" s="21">
        <v>1624.07</v>
      </c>
      <c r="O1519" s="21">
        <v>1733.33</v>
      </c>
      <c r="P1519" s="21">
        <v>1715.93</v>
      </c>
      <c r="Q1519" s="21">
        <v>3607.59</v>
      </c>
      <c r="R1519" s="20">
        <v>81.599999999999994</v>
      </c>
      <c r="S1519" s="20">
        <v>78.84</v>
      </c>
      <c r="T1519" s="21">
        <v>88.74</v>
      </c>
      <c r="V1519" s="1">
        <v>80.09</v>
      </c>
      <c r="W1519" s="1">
        <v>88.58</v>
      </c>
      <c r="X1519" s="1">
        <v>90.15</v>
      </c>
      <c r="Y1519" s="1">
        <v>85.13</v>
      </c>
      <c r="Z1519" s="1">
        <v>85.49</v>
      </c>
      <c r="AA1519" s="1">
        <v>84.89</v>
      </c>
      <c r="AB1519" s="1">
        <v>90.22</v>
      </c>
      <c r="AC1519" s="1">
        <v>82.17</v>
      </c>
      <c r="AE1519" s="1">
        <v>95.53</v>
      </c>
      <c r="AF1519" s="1">
        <v>89.96</v>
      </c>
      <c r="AG1519" s="1">
        <v>78.03</v>
      </c>
      <c r="AK1519" s="1">
        <v>15</v>
      </c>
      <c r="AS1519" s="1">
        <v>2802.55</v>
      </c>
      <c r="AU1519" s="1">
        <v>2106.58</v>
      </c>
      <c r="AW1519" s="1">
        <v>1979.52</v>
      </c>
      <c r="AZ1519" s="1">
        <v>2843.89</v>
      </c>
      <c r="BB1519" s="1">
        <v>94.11</v>
      </c>
      <c r="BC1519" s="1">
        <v>91.67</v>
      </c>
      <c r="BD1519" s="1">
        <v>91.62</v>
      </c>
      <c r="BE1519" s="1">
        <v>88.07</v>
      </c>
      <c r="BF1519" s="1">
        <v>85.95</v>
      </c>
      <c r="BG1519" s="1">
        <v>94.63</v>
      </c>
      <c r="BH1519" s="1">
        <v>86.01</v>
      </c>
      <c r="BI1519" s="1">
        <v>90.49</v>
      </c>
      <c r="BJ1519" s="1">
        <v>95.78</v>
      </c>
      <c r="BL1519" s="1">
        <v>81.8</v>
      </c>
      <c r="BN1519" s="1">
        <v>81.27</v>
      </c>
    </row>
    <row r="1520" spans="1:66" x14ac:dyDescent="0.3">
      <c r="A1520" s="2"/>
      <c r="C1520" s="14" t="str">
        <f t="shared" si="24"/>
        <v>20203</v>
      </c>
      <c r="D1520" s="3">
        <v>43920</v>
      </c>
      <c r="E1520" s="21">
        <v>1795.6</v>
      </c>
      <c r="F1520" s="21">
        <v>1628.13</v>
      </c>
      <c r="G1520" s="21">
        <v>1751.13</v>
      </c>
      <c r="H1520" s="21">
        <v>1656.91</v>
      </c>
      <c r="I1520" s="21">
        <v>1628.17</v>
      </c>
      <c r="J1520" s="21">
        <v>1666.26</v>
      </c>
      <c r="K1520" s="21">
        <v>1661.96</v>
      </c>
      <c r="L1520" s="21">
        <v>1753.98</v>
      </c>
      <c r="M1520" s="21">
        <v>1733.1</v>
      </c>
      <c r="N1520" s="21">
        <v>1635.92</v>
      </c>
      <c r="O1520" s="21"/>
      <c r="P1520" s="21">
        <v>1670.27</v>
      </c>
      <c r="Q1520" s="21">
        <v>3571.52</v>
      </c>
      <c r="R1520" s="20">
        <v>83.03</v>
      </c>
      <c r="S1520" s="20">
        <v>78.59</v>
      </c>
      <c r="T1520" s="21">
        <v>88.52</v>
      </c>
      <c r="V1520" s="1">
        <v>80.260000000000005</v>
      </c>
      <c r="W1520" s="1">
        <v>87.26</v>
      </c>
      <c r="X1520" s="1">
        <v>89.76</v>
      </c>
      <c r="Y1520" s="1">
        <v>85.04</v>
      </c>
      <c r="Z1520" s="1">
        <v>85.48</v>
      </c>
      <c r="AA1520" s="1">
        <v>85.32</v>
      </c>
      <c r="AB1520" s="1">
        <v>89.43</v>
      </c>
      <c r="AC1520" s="1">
        <v>81.94</v>
      </c>
      <c r="AE1520" s="1">
        <v>94.59</v>
      </c>
      <c r="AF1520" s="1">
        <v>90.39</v>
      </c>
      <c r="AG1520" s="1">
        <v>78.03</v>
      </c>
      <c r="AS1520" s="1">
        <v>2651.62</v>
      </c>
      <c r="AU1520" s="1">
        <v>2106.58</v>
      </c>
      <c r="AZ1520" s="1">
        <v>2843.89</v>
      </c>
      <c r="BB1520" s="1">
        <v>93.51</v>
      </c>
      <c r="BC1520" s="1">
        <v>90.88</v>
      </c>
      <c r="BD1520" s="1">
        <v>90.22</v>
      </c>
      <c r="BE1520" s="1">
        <v>87.98</v>
      </c>
      <c r="BF1520" s="1">
        <v>85.25</v>
      </c>
      <c r="BG1520" s="1">
        <v>94.01</v>
      </c>
      <c r="BH1520" s="1">
        <v>86.01</v>
      </c>
      <c r="BI1520" s="1">
        <v>89.6</v>
      </c>
      <c r="BJ1520" s="1">
        <v>92.72</v>
      </c>
      <c r="BL1520" s="1">
        <v>81.63</v>
      </c>
      <c r="BN1520" s="1">
        <v>81.02</v>
      </c>
    </row>
    <row r="1521" spans="1:66" x14ac:dyDescent="0.3">
      <c r="A1521" s="2"/>
      <c r="C1521" s="14" t="str">
        <f t="shared" si="24"/>
        <v>20203</v>
      </c>
      <c r="D1521" s="3">
        <v>43917</v>
      </c>
      <c r="E1521" s="21">
        <v>1783.22</v>
      </c>
      <c r="F1521" s="21">
        <v>1618.76</v>
      </c>
      <c r="G1521" s="21">
        <v>1746.17</v>
      </c>
      <c r="H1521" s="21">
        <v>1621.7</v>
      </c>
      <c r="I1521" s="21">
        <v>1603.57</v>
      </c>
      <c r="J1521" s="21">
        <v>1639.64</v>
      </c>
      <c r="K1521" s="21">
        <v>1657.54</v>
      </c>
      <c r="L1521" s="21">
        <v>1758.93</v>
      </c>
      <c r="M1521" s="21"/>
      <c r="N1521" s="21">
        <v>1587.96</v>
      </c>
      <c r="O1521" s="21">
        <v>1753.32</v>
      </c>
      <c r="P1521" s="21">
        <v>1702.7</v>
      </c>
      <c r="Q1521" s="21">
        <v>3583.33</v>
      </c>
      <c r="R1521" s="20">
        <v>81.09</v>
      </c>
      <c r="S1521" s="20">
        <v>77.81</v>
      </c>
      <c r="T1521" s="21">
        <v>86.95</v>
      </c>
      <c r="V1521" s="1">
        <v>80.61</v>
      </c>
      <c r="W1521" s="1">
        <v>86.68</v>
      </c>
      <c r="X1521" s="1">
        <v>89.57</v>
      </c>
      <c r="Y1521" s="1">
        <v>84.83</v>
      </c>
      <c r="Z1521" s="1">
        <v>85.17</v>
      </c>
      <c r="AA1521" s="1">
        <v>84.26</v>
      </c>
      <c r="AB1521" s="1">
        <v>89.22</v>
      </c>
      <c r="AC1521" s="1">
        <v>81.25</v>
      </c>
      <c r="AD1521" s="1">
        <v>82.19</v>
      </c>
      <c r="AE1521" s="1">
        <v>94.87</v>
      </c>
      <c r="AF1521" s="1">
        <v>89.66</v>
      </c>
      <c r="AS1521" s="1">
        <v>2579.73</v>
      </c>
      <c r="AU1521" s="1">
        <v>2106.58</v>
      </c>
      <c r="AX1521" s="1">
        <v>83.42</v>
      </c>
      <c r="AZ1521" s="1">
        <v>2843.89</v>
      </c>
      <c r="BA1521" s="1">
        <v>87.64</v>
      </c>
      <c r="BB1521" s="1">
        <v>92.22</v>
      </c>
      <c r="BC1521" s="1">
        <v>89.88</v>
      </c>
      <c r="BD1521" s="1">
        <v>88.65</v>
      </c>
      <c r="BE1521" s="1">
        <v>87.77</v>
      </c>
      <c r="BF1521" s="1">
        <v>86.24</v>
      </c>
      <c r="BG1521" s="1">
        <v>93.66</v>
      </c>
      <c r="BH1521" s="1">
        <v>84.77</v>
      </c>
      <c r="BI1521" s="1">
        <v>90.53</v>
      </c>
      <c r="BJ1521" s="1">
        <v>92.82</v>
      </c>
      <c r="BL1521" s="1">
        <v>81.63</v>
      </c>
      <c r="BN1521" s="1">
        <v>81.400000000000006</v>
      </c>
    </row>
    <row r="1522" spans="1:66" x14ac:dyDescent="0.3">
      <c r="A1522" s="2"/>
      <c r="C1522" s="14" t="str">
        <f t="shared" si="24"/>
        <v>20203</v>
      </c>
      <c r="D1522" s="3">
        <v>43916</v>
      </c>
      <c r="E1522" s="21">
        <v>1775.79</v>
      </c>
      <c r="F1522" s="21">
        <v>1617.8</v>
      </c>
      <c r="G1522" s="21">
        <v>1731.39</v>
      </c>
      <c r="H1522" s="21">
        <v>1646.5</v>
      </c>
      <c r="I1522" s="21">
        <v>1547.83</v>
      </c>
      <c r="J1522" s="21">
        <v>1666.81</v>
      </c>
      <c r="K1522" s="21">
        <v>1630.29</v>
      </c>
      <c r="L1522" s="21"/>
      <c r="M1522" s="21"/>
      <c r="N1522" s="21">
        <v>1581.1</v>
      </c>
      <c r="O1522" s="21">
        <v>1753.32</v>
      </c>
      <c r="P1522" s="21">
        <v>1693.87</v>
      </c>
      <c r="Q1522" s="21">
        <v>3507.17</v>
      </c>
      <c r="R1522" s="20">
        <v>81.09</v>
      </c>
      <c r="S1522" s="20">
        <v>77.69</v>
      </c>
      <c r="T1522" s="21">
        <v>87.31</v>
      </c>
      <c r="V1522" s="1">
        <v>79.83</v>
      </c>
      <c r="W1522" s="1">
        <v>86.78</v>
      </c>
      <c r="X1522" s="1">
        <v>88.41</v>
      </c>
      <c r="Y1522" s="1">
        <v>84.73</v>
      </c>
      <c r="Z1522" s="1">
        <v>84.92</v>
      </c>
      <c r="AA1522" s="1">
        <v>84.46</v>
      </c>
      <c r="AB1522" s="1">
        <v>89.21</v>
      </c>
      <c r="AE1522" s="1">
        <v>94.07</v>
      </c>
      <c r="AF1522" s="1">
        <v>90.03</v>
      </c>
      <c r="AS1522" s="1">
        <v>2579.73</v>
      </c>
      <c r="AZ1522" s="1">
        <v>2843.89</v>
      </c>
      <c r="BB1522" s="1">
        <v>92.04</v>
      </c>
      <c r="BC1522" s="1">
        <v>90.12</v>
      </c>
      <c r="BD1522" s="1">
        <v>90.95</v>
      </c>
      <c r="BE1522" s="1">
        <v>87.55</v>
      </c>
      <c r="BF1522" s="1">
        <v>86.24</v>
      </c>
      <c r="BG1522" s="1">
        <v>93.8</v>
      </c>
      <c r="BH1522" s="1">
        <v>84.47</v>
      </c>
      <c r="BI1522" s="1">
        <v>89.34</v>
      </c>
      <c r="BJ1522" s="1">
        <v>94.81</v>
      </c>
      <c r="BL1522" s="1">
        <v>81.06</v>
      </c>
      <c r="BN1522" s="1">
        <v>81.260000000000005</v>
      </c>
    </row>
    <row r="1523" spans="1:66" x14ac:dyDescent="0.3">
      <c r="A1523" s="2"/>
      <c r="C1523" s="14" t="str">
        <f t="shared" si="24"/>
        <v>20203</v>
      </c>
      <c r="D1523" s="3">
        <v>43915</v>
      </c>
      <c r="E1523" s="21">
        <v>1780.78</v>
      </c>
      <c r="F1523" s="21">
        <v>1616.39</v>
      </c>
      <c r="G1523" s="21">
        <v>1698.38</v>
      </c>
      <c r="H1523" s="21"/>
      <c r="I1523" s="21"/>
      <c r="J1523" s="21">
        <v>1641.61</v>
      </c>
      <c r="K1523" s="21">
        <v>1647.62</v>
      </c>
      <c r="L1523" s="21">
        <v>1719.34</v>
      </c>
      <c r="M1523" s="21"/>
      <c r="N1523" s="21">
        <v>1572.74</v>
      </c>
      <c r="O1523" s="21"/>
      <c r="P1523" s="21">
        <v>1696.09</v>
      </c>
      <c r="Q1523" s="21">
        <v>3578.98</v>
      </c>
      <c r="R1523" s="20">
        <v>79.58</v>
      </c>
      <c r="S1523" s="20">
        <v>78.7</v>
      </c>
      <c r="T1523" s="21">
        <v>86.27</v>
      </c>
      <c r="W1523" s="1">
        <v>86.38</v>
      </c>
      <c r="X1523" s="1">
        <v>88.89</v>
      </c>
      <c r="Y1523" s="1">
        <v>84.94</v>
      </c>
      <c r="Z1523" s="1">
        <v>84.75</v>
      </c>
      <c r="AA1523" s="1">
        <v>84.24</v>
      </c>
      <c r="AB1523" s="1">
        <v>88.53</v>
      </c>
      <c r="AE1523" s="1">
        <v>94.65</v>
      </c>
      <c r="AF1523" s="1">
        <v>87.62</v>
      </c>
      <c r="AG1523" s="1">
        <v>81.459999999999994</v>
      </c>
      <c r="AS1523" s="1">
        <v>2574.04</v>
      </c>
      <c r="BB1523" s="1">
        <v>90.75</v>
      </c>
      <c r="BC1523" s="1">
        <v>89.98</v>
      </c>
      <c r="BD1523" s="1">
        <v>88.27</v>
      </c>
      <c r="BE1523" s="1">
        <v>87.23</v>
      </c>
      <c r="BF1523" s="1">
        <v>86.9</v>
      </c>
      <c r="BG1523" s="1">
        <v>94.76</v>
      </c>
      <c r="BH1523" s="1">
        <v>84.08</v>
      </c>
      <c r="BI1523" s="1">
        <v>89.66</v>
      </c>
      <c r="BJ1523" s="1">
        <v>92.87</v>
      </c>
      <c r="BL1523" s="1">
        <v>81.56</v>
      </c>
      <c r="BN1523" s="1">
        <v>81.510000000000005</v>
      </c>
    </row>
    <row r="1524" spans="1:66" x14ac:dyDescent="0.3">
      <c r="A1524" s="2"/>
      <c r="C1524" s="14" t="str">
        <f t="shared" si="24"/>
        <v>20203</v>
      </c>
      <c r="D1524" s="3">
        <v>43914</v>
      </c>
      <c r="E1524" s="21">
        <v>1775.82</v>
      </c>
      <c r="F1524" s="21">
        <v>1604.78</v>
      </c>
      <c r="G1524" s="21">
        <v>1696.82</v>
      </c>
      <c r="H1524" s="21"/>
      <c r="I1524" s="21"/>
      <c r="J1524" s="21">
        <v>1560.73</v>
      </c>
      <c r="K1524" s="21">
        <v>1711.09</v>
      </c>
      <c r="L1524" s="21"/>
      <c r="M1524" s="21"/>
      <c r="N1524" s="21">
        <v>1602.16</v>
      </c>
      <c r="O1524" s="21"/>
      <c r="P1524" s="21"/>
      <c r="Q1524" s="21">
        <v>3616.67</v>
      </c>
      <c r="R1524" s="20">
        <v>80.959999999999994</v>
      </c>
      <c r="S1524" s="20"/>
      <c r="T1524" s="21">
        <v>85.41</v>
      </c>
      <c r="W1524" s="1">
        <v>86.62</v>
      </c>
      <c r="X1524" s="1">
        <v>88.16</v>
      </c>
      <c r="Y1524" s="1">
        <v>85.14</v>
      </c>
      <c r="Z1524" s="1">
        <v>84.92</v>
      </c>
      <c r="AA1524" s="1">
        <v>85.08</v>
      </c>
      <c r="AB1524" s="1">
        <v>88.28</v>
      </c>
      <c r="AE1524" s="1">
        <v>94.3</v>
      </c>
      <c r="AF1524" s="1">
        <v>87.56</v>
      </c>
      <c r="AG1524" s="1">
        <v>79.13</v>
      </c>
      <c r="AK1524" s="1">
        <v>0</v>
      </c>
      <c r="AS1524" s="1">
        <v>2563.0100000000002</v>
      </c>
      <c r="BB1524" s="1">
        <v>90.57</v>
      </c>
      <c r="BC1524" s="1">
        <v>89.33</v>
      </c>
      <c r="BD1524" s="1">
        <v>88.85</v>
      </c>
      <c r="BE1524" s="1">
        <v>86.99</v>
      </c>
      <c r="BF1524" s="1">
        <v>86.52</v>
      </c>
      <c r="BG1524" s="1">
        <v>93.6</v>
      </c>
      <c r="BH1524" s="1">
        <v>84.08</v>
      </c>
      <c r="BI1524" s="1">
        <v>89.66</v>
      </c>
      <c r="BJ1524" s="1">
        <v>91.43</v>
      </c>
    </row>
    <row r="1525" spans="1:66" x14ac:dyDescent="0.3">
      <c r="A1525" s="2"/>
      <c r="C1525" s="14" t="str">
        <f t="shared" si="24"/>
        <v>20203</v>
      </c>
      <c r="D1525" s="3">
        <v>43913</v>
      </c>
      <c r="E1525" s="21">
        <v>1776.03</v>
      </c>
      <c r="F1525" s="21">
        <v>1608.22</v>
      </c>
      <c r="G1525" s="21">
        <v>1657.42</v>
      </c>
      <c r="H1525" s="21"/>
      <c r="I1525" s="21"/>
      <c r="J1525" s="21">
        <v>1566.67</v>
      </c>
      <c r="K1525" s="21"/>
      <c r="L1525" s="21"/>
      <c r="M1525" s="21">
        <v>1590.24</v>
      </c>
      <c r="N1525" s="21">
        <v>1586.41</v>
      </c>
      <c r="O1525" s="21">
        <v>1631.46</v>
      </c>
      <c r="P1525" s="21"/>
      <c r="Q1525" s="21">
        <v>3616.67</v>
      </c>
      <c r="R1525" s="20">
        <v>80.959999999999994</v>
      </c>
      <c r="S1525" s="20"/>
      <c r="T1525" s="21">
        <v>84.37</v>
      </c>
      <c r="W1525" s="1">
        <v>86.23</v>
      </c>
      <c r="X1525" s="1">
        <v>87.36</v>
      </c>
      <c r="Y1525" s="1">
        <v>85.67</v>
      </c>
      <c r="Z1525" s="1">
        <v>85.63</v>
      </c>
      <c r="AA1525" s="1">
        <v>84.32</v>
      </c>
      <c r="AE1525" s="1">
        <v>92.1</v>
      </c>
      <c r="AF1525" s="1">
        <v>87.72</v>
      </c>
      <c r="AG1525" s="1">
        <v>79.12</v>
      </c>
      <c r="AK1525" s="1">
        <v>0</v>
      </c>
      <c r="AP1525" s="1">
        <v>2340</v>
      </c>
      <c r="AS1525" s="1">
        <v>2596.11</v>
      </c>
      <c r="AW1525" s="1">
        <v>2062.5300000000002</v>
      </c>
      <c r="BB1525" s="1">
        <v>90.36</v>
      </c>
      <c r="BC1525" s="1">
        <v>89.98</v>
      </c>
      <c r="BD1525" s="1">
        <v>88.87</v>
      </c>
      <c r="BE1525" s="1">
        <v>88.18</v>
      </c>
      <c r="BF1525" s="1">
        <v>86.54</v>
      </c>
      <c r="BH1525" s="1">
        <v>84.47</v>
      </c>
      <c r="BI1525" s="1">
        <v>87.85</v>
      </c>
      <c r="BJ1525" s="1">
        <v>91.89</v>
      </c>
    </row>
    <row r="1526" spans="1:66" x14ac:dyDescent="0.3">
      <c r="A1526" s="2"/>
      <c r="C1526" s="14" t="str">
        <f t="shared" si="24"/>
        <v>20203</v>
      </c>
      <c r="D1526" s="3">
        <v>43910</v>
      </c>
      <c r="E1526" s="21">
        <v>1721.55</v>
      </c>
      <c r="F1526" s="21">
        <v>1542.69</v>
      </c>
      <c r="G1526" s="21">
        <v>1615.43</v>
      </c>
      <c r="H1526" s="21">
        <v>1674.96</v>
      </c>
      <c r="I1526" s="21">
        <v>1473.71</v>
      </c>
      <c r="J1526" s="21">
        <v>1626.29</v>
      </c>
      <c r="K1526" s="21">
        <v>1548.83</v>
      </c>
      <c r="L1526" s="21"/>
      <c r="M1526" s="21">
        <v>1650.97</v>
      </c>
      <c r="N1526" s="21">
        <v>1503.86</v>
      </c>
      <c r="O1526" s="21">
        <v>1587.66</v>
      </c>
      <c r="P1526" s="21">
        <v>1585.15</v>
      </c>
      <c r="Q1526" s="21">
        <v>3616.67</v>
      </c>
      <c r="R1526" s="20">
        <v>81.23</v>
      </c>
      <c r="S1526" s="20">
        <v>76.84</v>
      </c>
      <c r="T1526" s="21">
        <v>84.3</v>
      </c>
      <c r="U1526" s="1">
        <v>83.44</v>
      </c>
      <c r="V1526" s="1">
        <v>80.23</v>
      </c>
      <c r="W1526" s="1">
        <v>86.43</v>
      </c>
      <c r="X1526" s="1">
        <v>87.04</v>
      </c>
      <c r="Y1526" s="1">
        <v>84.95</v>
      </c>
      <c r="Z1526" s="1">
        <v>85.1</v>
      </c>
      <c r="AA1526" s="1">
        <v>83.94</v>
      </c>
      <c r="AB1526" s="1">
        <v>87.03</v>
      </c>
      <c r="AC1526" s="1">
        <v>78</v>
      </c>
      <c r="AE1526" s="1">
        <v>92.58</v>
      </c>
      <c r="AF1526" s="1">
        <v>86.57</v>
      </c>
      <c r="AG1526" s="1">
        <v>79.040000000000006</v>
      </c>
      <c r="AK1526" s="1">
        <v>0</v>
      </c>
      <c r="AO1526" s="1">
        <v>7</v>
      </c>
      <c r="AP1526" s="1">
        <v>2340</v>
      </c>
      <c r="AS1526" s="1">
        <v>2705.12</v>
      </c>
      <c r="AT1526" s="1">
        <v>2502.5</v>
      </c>
      <c r="AW1526" s="1">
        <v>2280.17</v>
      </c>
      <c r="BA1526" s="1">
        <v>84.12</v>
      </c>
      <c r="BB1526" s="1">
        <v>90.22</v>
      </c>
      <c r="BC1526" s="1">
        <v>88.99</v>
      </c>
      <c r="BD1526" s="1">
        <v>87.9</v>
      </c>
      <c r="BE1526" s="1">
        <v>87.02</v>
      </c>
      <c r="BF1526" s="1">
        <v>85.47</v>
      </c>
      <c r="BG1526" s="1">
        <v>92.66</v>
      </c>
      <c r="BH1526" s="1">
        <v>83.77</v>
      </c>
      <c r="BI1526" s="1">
        <v>87.45</v>
      </c>
      <c r="BJ1526" s="1">
        <v>89.36</v>
      </c>
      <c r="BK1526" s="1">
        <v>80.63</v>
      </c>
      <c r="BL1526" s="1">
        <v>80.83</v>
      </c>
      <c r="BN1526" s="1">
        <v>81.14</v>
      </c>
    </row>
    <row r="1527" spans="1:66" x14ac:dyDescent="0.3">
      <c r="A1527" s="2"/>
      <c r="C1527" s="14" t="str">
        <f t="shared" si="24"/>
        <v>20203</v>
      </c>
      <c r="D1527" s="3">
        <v>43909</v>
      </c>
      <c r="E1527" s="21">
        <v>1709.69</v>
      </c>
      <c r="F1527" s="21">
        <v>1479</v>
      </c>
      <c r="G1527" s="21">
        <v>1583.44</v>
      </c>
      <c r="H1527" s="21">
        <v>1559.42</v>
      </c>
      <c r="I1527" s="21">
        <v>1460.88</v>
      </c>
      <c r="J1527" s="21">
        <v>1561.4</v>
      </c>
      <c r="K1527" s="21">
        <v>1503.9</v>
      </c>
      <c r="L1527" s="21"/>
      <c r="M1527" s="21">
        <v>1637.83</v>
      </c>
      <c r="N1527" s="21">
        <v>1388.42</v>
      </c>
      <c r="O1527" s="21">
        <v>1558.96</v>
      </c>
      <c r="P1527" s="21">
        <v>1552.94</v>
      </c>
      <c r="Q1527" s="21">
        <v>3616.67</v>
      </c>
      <c r="R1527" s="20">
        <v>81.180000000000007</v>
      </c>
      <c r="S1527" s="20">
        <v>76.61</v>
      </c>
      <c r="T1527" s="21">
        <v>83.37</v>
      </c>
      <c r="U1527" s="1">
        <v>82.58</v>
      </c>
      <c r="V1527" s="1">
        <v>79.55</v>
      </c>
      <c r="W1527" s="1">
        <v>85.79</v>
      </c>
      <c r="X1527" s="1">
        <v>86.39</v>
      </c>
      <c r="Y1527" s="1">
        <v>84.45</v>
      </c>
      <c r="Z1527" s="1">
        <v>84.88</v>
      </c>
      <c r="AA1527" s="1">
        <v>83.05</v>
      </c>
      <c r="AB1527" s="1">
        <v>86.03</v>
      </c>
      <c r="AC1527" s="1">
        <v>78.290000000000006</v>
      </c>
      <c r="AE1527" s="1">
        <v>91.47</v>
      </c>
      <c r="AF1527" s="1">
        <v>86.44</v>
      </c>
      <c r="AG1527" s="1">
        <v>78.78</v>
      </c>
      <c r="AK1527" s="1">
        <v>10</v>
      </c>
      <c r="AO1527" s="1">
        <v>7</v>
      </c>
      <c r="AP1527" s="1">
        <v>2340</v>
      </c>
      <c r="AS1527" s="1">
        <v>2755.97</v>
      </c>
      <c r="AT1527" s="1">
        <v>2503.3000000000002</v>
      </c>
      <c r="AU1527" s="1">
        <v>2408.5300000000002</v>
      </c>
      <c r="AW1527" s="1">
        <v>2281.12</v>
      </c>
      <c r="AX1527" s="1">
        <v>80.59</v>
      </c>
      <c r="BA1527" s="1">
        <v>81.89</v>
      </c>
      <c r="BB1527" s="1">
        <v>90.86</v>
      </c>
      <c r="BC1527" s="1">
        <v>88.59</v>
      </c>
      <c r="BD1527" s="1">
        <v>87.23</v>
      </c>
      <c r="BE1527" s="1">
        <v>86.54</v>
      </c>
      <c r="BF1527" s="1">
        <v>84.26</v>
      </c>
      <c r="BG1527" s="1">
        <v>91.97</v>
      </c>
      <c r="BH1527" s="1">
        <v>82.48</v>
      </c>
      <c r="BI1527" s="1">
        <v>87.04</v>
      </c>
      <c r="BJ1527" s="1">
        <v>89.06</v>
      </c>
      <c r="BK1527" s="1">
        <v>80.3</v>
      </c>
      <c r="BL1527" s="1">
        <v>80.819999999999993</v>
      </c>
      <c r="BN1527" s="1">
        <v>80.64</v>
      </c>
    </row>
    <row r="1528" spans="1:66" x14ac:dyDescent="0.3">
      <c r="A1528" s="2"/>
      <c r="C1528" s="14" t="str">
        <f t="shared" si="24"/>
        <v>20203</v>
      </c>
      <c r="D1528" s="3">
        <v>43908</v>
      </c>
      <c r="E1528" s="21">
        <v>1618.66</v>
      </c>
      <c r="F1528" s="21">
        <v>1460.07</v>
      </c>
      <c r="G1528" s="21">
        <v>1485.34</v>
      </c>
      <c r="H1528" s="21">
        <v>1533.76</v>
      </c>
      <c r="I1528" s="21">
        <v>1453.04</v>
      </c>
      <c r="J1528" s="21">
        <v>1567.18</v>
      </c>
      <c r="K1528" s="21">
        <v>1492.71</v>
      </c>
      <c r="L1528" s="21">
        <v>1256.76</v>
      </c>
      <c r="M1528" s="21">
        <v>1424.71</v>
      </c>
      <c r="N1528" s="21">
        <v>1387.45</v>
      </c>
      <c r="O1528" s="21">
        <v>1571.42</v>
      </c>
      <c r="P1528" s="21">
        <v>1519.9</v>
      </c>
      <c r="Q1528" s="21">
        <v>3616.67</v>
      </c>
      <c r="R1528" s="20">
        <v>80.510000000000005</v>
      </c>
      <c r="S1528" s="20">
        <v>76.89</v>
      </c>
      <c r="T1528" s="21">
        <v>83.04</v>
      </c>
      <c r="U1528" s="1">
        <v>83.06</v>
      </c>
      <c r="V1528" s="1">
        <v>78.180000000000007</v>
      </c>
      <c r="W1528" s="1">
        <v>85.1</v>
      </c>
      <c r="X1528" s="1">
        <v>85.42</v>
      </c>
      <c r="Y1528" s="1">
        <v>83.97</v>
      </c>
      <c r="Z1528" s="1">
        <v>84.38</v>
      </c>
      <c r="AA1528" s="1">
        <v>81.97</v>
      </c>
      <c r="AB1528" s="1">
        <v>84.78</v>
      </c>
      <c r="AC1528" s="1">
        <v>78.930000000000007</v>
      </c>
      <c r="AE1528" s="1">
        <v>90.94</v>
      </c>
      <c r="AF1528" s="1">
        <v>83.34</v>
      </c>
      <c r="AG1528" s="1">
        <v>78.400000000000006</v>
      </c>
      <c r="AK1528" s="1">
        <v>10</v>
      </c>
      <c r="AO1528" s="1">
        <v>7</v>
      </c>
      <c r="AP1528" s="1">
        <v>2340</v>
      </c>
      <c r="AS1528" s="1">
        <v>2755.97</v>
      </c>
      <c r="AT1528" s="1">
        <v>2503.3000000000002</v>
      </c>
      <c r="AU1528" s="1">
        <v>2408.5300000000002</v>
      </c>
      <c r="AW1528" s="1">
        <v>2281.12</v>
      </c>
      <c r="AX1528" s="1">
        <v>78.209999999999994</v>
      </c>
      <c r="BA1528" s="1">
        <v>80.95</v>
      </c>
      <c r="BB1528" s="1">
        <v>88.29</v>
      </c>
      <c r="BC1528" s="1">
        <v>86.5</v>
      </c>
      <c r="BD1528" s="1">
        <v>84.9</v>
      </c>
      <c r="BE1528" s="1">
        <v>85.09</v>
      </c>
      <c r="BF1528" s="1">
        <v>84.22</v>
      </c>
      <c r="BG1528" s="1">
        <v>90.91</v>
      </c>
      <c r="BH1528" s="1">
        <v>81.91</v>
      </c>
      <c r="BI1528" s="1">
        <v>84.45</v>
      </c>
      <c r="BJ1528" s="1">
        <v>88.98</v>
      </c>
      <c r="BK1528" s="1">
        <v>79.63</v>
      </c>
      <c r="BL1528" s="1">
        <v>79.39</v>
      </c>
      <c r="BN1528" s="1">
        <v>79.92</v>
      </c>
    </row>
    <row r="1529" spans="1:66" x14ac:dyDescent="0.3">
      <c r="A1529" s="2"/>
      <c r="C1529" s="14" t="str">
        <f t="shared" si="24"/>
        <v>20203</v>
      </c>
      <c r="D1529" s="3">
        <v>43907</v>
      </c>
      <c r="E1529" s="21">
        <v>1589</v>
      </c>
      <c r="F1529" s="21">
        <v>1417.98</v>
      </c>
      <c r="G1529" s="21">
        <v>1488.66</v>
      </c>
      <c r="H1529" s="21">
        <v>1456.8</v>
      </c>
      <c r="I1529" s="21">
        <v>1417.74</v>
      </c>
      <c r="J1529" s="21">
        <v>1548.91</v>
      </c>
      <c r="K1529" s="21">
        <v>1464.76</v>
      </c>
      <c r="L1529" s="21">
        <v>1256.76</v>
      </c>
      <c r="M1529" s="21">
        <v>1461.13</v>
      </c>
      <c r="N1529" s="21">
        <v>1335.97</v>
      </c>
      <c r="O1529" s="21">
        <v>1575.38</v>
      </c>
      <c r="P1529" s="21">
        <v>1495.15</v>
      </c>
      <c r="Q1529" s="21">
        <v>3600</v>
      </c>
      <c r="R1529" s="20">
        <v>80.22</v>
      </c>
      <c r="S1529" s="20">
        <v>74.62</v>
      </c>
      <c r="T1529" s="21">
        <v>82.45</v>
      </c>
      <c r="U1529" s="1">
        <v>79.52</v>
      </c>
      <c r="V1529" s="1">
        <v>77.31</v>
      </c>
      <c r="W1529" s="1">
        <v>84.79</v>
      </c>
      <c r="X1529" s="1">
        <v>84.99</v>
      </c>
      <c r="Y1529" s="1">
        <v>83.04</v>
      </c>
      <c r="Z1529" s="1">
        <v>83.5</v>
      </c>
      <c r="AA1529" s="1">
        <v>81.47</v>
      </c>
      <c r="AB1529" s="1">
        <v>84.28</v>
      </c>
      <c r="AC1529" s="1">
        <v>76.38</v>
      </c>
      <c r="AE1529" s="1">
        <v>89.69</v>
      </c>
      <c r="AF1529" s="1">
        <v>83.62</v>
      </c>
      <c r="AG1529" s="1">
        <v>77.010000000000005</v>
      </c>
      <c r="AK1529" s="1">
        <v>30</v>
      </c>
      <c r="AO1529" s="1">
        <v>7</v>
      </c>
      <c r="AP1529" s="1">
        <v>2470</v>
      </c>
      <c r="AS1529" s="1">
        <v>2713.29</v>
      </c>
      <c r="AT1529" s="1">
        <v>2503.3000000000002</v>
      </c>
      <c r="AU1529" s="1">
        <v>2431.73</v>
      </c>
      <c r="AW1529" s="1">
        <v>2281.12</v>
      </c>
      <c r="AX1529" s="1">
        <v>77.5</v>
      </c>
      <c r="BA1529" s="1">
        <v>81.55</v>
      </c>
      <c r="BB1529" s="1">
        <v>88.01</v>
      </c>
      <c r="BC1529" s="1">
        <v>85.9</v>
      </c>
      <c r="BD1529" s="1">
        <v>85.35</v>
      </c>
      <c r="BE1529" s="1">
        <v>84.3</v>
      </c>
      <c r="BF1529" s="1">
        <v>82.94</v>
      </c>
      <c r="BG1529" s="1">
        <v>89.85</v>
      </c>
      <c r="BH1529" s="1">
        <v>81.510000000000005</v>
      </c>
      <c r="BI1529" s="1">
        <v>84.36</v>
      </c>
      <c r="BJ1529" s="1">
        <v>88.98</v>
      </c>
      <c r="BL1529" s="1">
        <v>78.42</v>
      </c>
      <c r="BN1529" s="1">
        <v>79.73</v>
      </c>
    </row>
    <row r="1530" spans="1:66" x14ac:dyDescent="0.3">
      <c r="A1530" s="2"/>
      <c r="C1530" s="14" t="str">
        <f t="shared" si="24"/>
        <v>20203</v>
      </c>
      <c r="D1530" s="3">
        <v>43906</v>
      </c>
      <c r="E1530" s="21">
        <v>1549.7</v>
      </c>
      <c r="F1530" s="21">
        <v>1401.79</v>
      </c>
      <c r="G1530" s="21">
        <v>1451.02</v>
      </c>
      <c r="H1530" s="21">
        <v>1442.09</v>
      </c>
      <c r="I1530" s="21">
        <v>1409.9</v>
      </c>
      <c r="J1530" s="21">
        <v>1528.18</v>
      </c>
      <c r="K1530" s="21">
        <v>1448.25</v>
      </c>
      <c r="L1530" s="21">
        <v>1269.6500000000001</v>
      </c>
      <c r="M1530" s="21">
        <v>1430.07</v>
      </c>
      <c r="N1530" s="21">
        <v>1312.29</v>
      </c>
      <c r="O1530" s="21">
        <v>1501.39</v>
      </c>
      <c r="P1530" s="21">
        <v>1463.47</v>
      </c>
      <c r="Q1530" s="21">
        <v>3600</v>
      </c>
      <c r="R1530" s="20">
        <v>79.599999999999994</v>
      </c>
      <c r="S1530" s="20">
        <v>74.42</v>
      </c>
      <c r="T1530" s="21">
        <v>82.37</v>
      </c>
      <c r="U1530" s="1">
        <v>79.19</v>
      </c>
      <c r="V1530" s="1">
        <v>77.430000000000007</v>
      </c>
      <c r="W1530" s="1">
        <v>84.44</v>
      </c>
      <c r="X1530" s="1">
        <v>83.73</v>
      </c>
      <c r="Y1530" s="1">
        <v>82.39</v>
      </c>
      <c r="Z1530" s="1">
        <v>82.84</v>
      </c>
      <c r="AA1530" s="1">
        <v>81.27</v>
      </c>
      <c r="AB1530" s="1">
        <v>83.29</v>
      </c>
      <c r="AC1530" s="1">
        <v>76.05</v>
      </c>
      <c r="AE1530" s="1">
        <v>89.42</v>
      </c>
      <c r="AF1530" s="1">
        <v>82.57</v>
      </c>
      <c r="AG1530" s="1">
        <v>76.34</v>
      </c>
      <c r="AK1530" s="1">
        <v>30</v>
      </c>
      <c r="AO1530" s="1">
        <v>7</v>
      </c>
      <c r="AP1530" s="1">
        <v>2600</v>
      </c>
      <c r="AS1530" s="1">
        <v>2713.29</v>
      </c>
      <c r="AT1530" s="1">
        <v>2503.3000000000002</v>
      </c>
      <c r="AU1530" s="1">
        <v>2431.73</v>
      </c>
      <c r="AW1530" s="1">
        <v>2303.16</v>
      </c>
      <c r="AX1530" s="1">
        <v>79.790000000000006</v>
      </c>
      <c r="AZ1530" s="1">
        <v>2809.96</v>
      </c>
      <c r="BA1530" s="1">
        <v>81.400000000000006</v>
      </c>
      <c r="BB1530" s="1">
        <v>86.54</v>
      </c>
      <c r="BC1530" s="1">
        <v>84.97</v>
      </c>
      <c r="BD1530" s="1">
        <v>83.75</v>
      </c>
      <c r="BE1530" s="1">
        <v>84.46</v>
      </c>
      <c r="BF1530" s="1">
        <v>82.84</v>
      </c>
      <c r="BG1530" s="1">
        <v>89.55</v>
      </c>
      <c r="BH1530" s="1">
        <v>81.260000000000005</v>
      </c>
      <c r="BI1530" s="1">
        <v>84.55</v>
      </c>
      <c r="BJ1530" s="1">
        <v>88.65</v>
      </c>
      <c r="BL1530" s="1">
        <v>78.81</v>
      </c>
      <c r="BN1530" s="1">
        <v>79.569999999999993</v>
      </c>
    </row>
    <row r="1531" spans="1:66" x14ac:dyDescent="0.3">
      <c r="A1531" s="2"/>
      <c r="C1531" s="14" t="str">
        <f t="shared" si="24"/>
        <v>20203</v>
      </c>
      <c r="D1531" s="3">
        <v>43903</v>
      </c>
      <c r="E1531" s="21"/>
      <c r="F1531" s="21">
        <v>1398.49</v>
      </c>
      <c r="G1531" s="21"/>
      <c r="H1531" s="21">
        <v>1434.51</v>
      </c>
      <c r="I1531" s="21">
        <v>1394.21</v>
      </c>
      <c r="J1531" s="21">
        <v>1530.95</v>
      </c>
      <c r="K1531" s="21">
        <v>1429.41</v>
      </c>
      <c r="L1531" s="21">
        <v>1295.44</v>
      </c>
      <c r="M1531" s="21">
        <v>1405.38</v>
      </c>
      <c r="N1531" s="21">
        <v>1299.72</v>
      </c>
      <c r="O1531" s="21">
        <v>1509.01</v>
      </c>
      <c r="P1531" s="21">
        <v>1425.07</v>
      </c>
      <c r="Q1531" s="21">
        <v>3454.21</v>
      </c>
      <c r="R1531" s="20">
        <v>79.17</v>
      </c>
      <c r="S1531" s="20">
        <v>74.12</v>
      </c>
      <c r="T1531" s="21">
        <v>82.08</v>
      </c>
      <c r="U1531" s="1">
        <v>78.959999999999994</v>
      </c>
      <c r="V1531" s="1">
        <v>76.98</v>
      </c>
      <c r="W1531" s="1">
        <v>84.28</v>
      </c>
      <c r="X1531" s="1">
        <v>82.75</v>
      </c>
      <c r="Y1531" s="1">
        <v>82.57</v>
      </c>
      <c r="Z1531" s="1">
        <v>82.65</v>
      </c>
      <c r="AA1531" s="1">
        <v>81.180000000000007</v>
      </c>
      <c r="AB1531" s="1">
        <v>83.05</v>
      </c>
      <c r="AC1531" s="1">
        <v>77.88</v>
      </c>
      <c r="AE1531" s="1">
        <v>87.82</v>
      </c>
      <c r="AF1531" s="1">
        <v>82.5</v>
      </c>
      <c r="AG1531" s="1">
        <v>76.430000000000007</v>
      </c>
      <c r="AK1531" s="1">
        <v>30</v>
      </c>
      <c r="AP1531" s="1">
        <v>2600</v>
      </c>
      <c r="AS1531" s="1">
        <v>2669.98</v>
      </c>
      <c r="AU1531" s="1">
        <v>2493.33</v>
      </c>
      <c r="AW1531" s="1">
        <v>2107.4699999999998</v>
      </c>
      <c r="AX1531" s="1">
        <v>79.53</v>
      </c>
      <c r="AY1531" s="1">
        <v>2463.73</v>
      </c>
      <c r="AZ1531" s="1">
        <v>2759.78</v>
      </c>
      <c r="BA1531" s="1">
        <v>81.150000000000006</v>
      </c>
      <c r="BB1531" s="1">
        <v>86.1</v>
      </c>
      <c r="BC1531" s="1">
        <v>84.4</v>
      </c>
      <c r="BD1531" s="1">
        <v>83.78</v>
      </c>
      <c r="BE1531" s="1">
        <v>84.28</v>
      </c>
      <c r="BF1531" s="1">
        <v>83.48</v>
      </c>
      <c r="BG1531" s="1">
        <v>87.88</v>
      </c>
      <c r="BH1531" s="1">
        <v>79.7</v>
      </c>
      <c r="BI1531" s="1">
        <v>84.26</v>
      </c>
      <c r="BJ1531" s="1">
        <v>88.72</v>
      </c>
      <c r="BL1531" s="1">
        <v>78.5</v>
      </c>
      <c r="BN1531" s="1">
        <v>78.349999999999994</v>
      </c>
    </row>
    <row r="1532" spans="1:66" x14ac:dyDescent="0.3">
      <c r="A1532" s="2"/>
      <c r="C1532" s="14" t="str">
        <f t="shared" si="24"/>
        <v>20203</v>
      </c>
      <c r="D1532" s="3">
        <v>43902</v>
      </c>
      <c r="E1532" s="21"/>
      <c r="F1532" s="21">
        <v>1387.88</v>
      </c>
      <c r="G1532" s="21"/>
      <c r="H1532" s="21">
        <v>1419.18</v>
      </c>
      <c r="I1532" s="21">
        <v>1394.21</v>
      </c>
      <c r="J1532" s="21">
        <v>1467.39</v>
      </c>
      <c r="K1532" s="21">
        <v>1404.65</v>
      </c>
      <c r="L1532" s="21">
        <v>1300.1500000000001</v>
      </c>
      <c r="M1532" s="21">
        <v>1386.44</v>
      </c>
      <c r="N1532" s="21">
        <v>1296.5999999999999</v>
      </c>
      <c r="O1532" s="21">
        <v>1526.32</v>
      </c>
      <c r="P1532" s="21">
        <v>1388.49</v>
      </c>
      <c r="Q1532" s="21">
        <v>3374.29</v>
      </c>
      <c r="R1532" s="20">
        <v>80.510000000000005</v>
      </c>
      <c r="S1532" s="20">
        <v>74.239999999999995</v>
      </c>
      <c r="T1532" s="21">
        <v>82.2</v>
      </c>
      <c r="U1532" s="1">
        <v>80.180000000000007</v>
      </c>
      <c r="V1532" s="1">
        <v>77.53</v>
      </c>
      <c r="W1532" s="1">
        <v>85.03</v>
      </c>
      <c r="X1532" s="1">
        <v>82.07</v>
      </c>
      <c r="Y1532" s="1">
        <v>83.32</v>
      </c>
      <c r="Z1532" s="1">
        <v>83.49</v>
      </c>
      <c r="AA1532" s="1">
        <v>81.55</v>
      </c>
      <c r="AB1532" s="1">
        <v>82.39</v>
      </c>
      <c r="AC1532" s="1">
        <v>75.38</v>
      </c>
      <c r="AE1532" s="1">
        <v>88.01</v>
      </c>
      <c r="AF1532" s="1">
        <v>83.66</v>
      </c>
      <c r="AG1532" s="1">
        <v>76.64</v>
      </c>
      <c r="AP1532" s="1">
        <v>2452</v>
      </c>
      <c r="AS1532" s="1">
        <v>2809.96</v>
      </c>
      <c r="AU1532" s="1">
        <v>2514.5300000000002</v>
      </c>
      <c r="AW1532" s="1">
        <v>2126.33</v>
      </c>
      <c r="AX1532" s="1">
        <v>81.86</v>
      </c>
      <c r="AY1532" s="1">
        <v>2463.73</v>
      </c>
      <c r="AZ1532" s="1">
        <v>2759.78</v>
      </c>
      <c r="BA1532" s="1">
        <v>82.53</v>
      </c>
      <c r="BB1532" s="1">
        <v>86.84</v>
      </c>
      <c r="BC1532" s="1">
        <v>85.31</v>
      </c>
      <c r="BD1532" s="1">
        <v>84.49</v>
      </c>
      <c r="BE1532" s="1">
        <v>83.68</v>
      </c>
      <c r="BF1532" s="1">
        <v>82.64</v>
      </c>
      <c r="BG1532" s="1">
        <v>88.08</v>
      </c>
      <c r="BH1532" s="1">
        <v>81.8</v>
      </c>
      <c r="BI1532" s="1">
        <v>83.94</v>
      </c>
      <c r="BJ1532" s="1">
        <v>88.29</v>
      </c>
      <c r="BK1532" s="1">
        <v>78.63</v>
      </c>
      <c r="BL1532" s="1">
        <v>78.8</v>
      </c>
      <c r="BN1532" s="1">
        <v>78.52</v>
      </c>
    </row>
    <row r="1533" spans="1:66" x14ac:dyDescent="0.3">
      <c r="A1533" s="2"/>
      <c r="C1533" s="14" t="str">
        <f t="shared" si="24"/>
        <v>20203</v>
      </c>
      <c r="D1533" s="3">
        <v>43901</v>
      </c>
      <c r="E1533" s="21">
        <v>1552.4</v>
      </c>
      <c r="F1533" s="21">
        <v>1367.12</v>
      </c>
      <c r="G1533" s="21">
        <v>1460.55</v>
      </c>
      <c r="H1533" s="21">
        <v>1399.42</v>
      </c>
      <c r="I1533" s="21">
        <v>1390.29</v>
      </c>
      <c r="J1533" s="21">
        <v>1461.28</v>
      </c>
      <c r="K1533" s="21">
        <v>1404.65</v>
      </c>
      <c r="L1533" s="21">
        <v>1253.1500000000001</v>
      </c>
      <c r="M1533" s="21">
        <v>1362.66</v>
      </c>
      <c r="N1533" s="21">
        <v>1266.1400000000001</v>
      </c>
      <c r="O1533" s="21">
        <v>1520.27</v>
      </c>
      <c r="P1533" s="21">
        <v>1388.49</v>
      </c>
      <c r="Q1533" s="21">
        <v>3374.29</v>
      </c>
      <c r="R1533" s="20">
        <v>79.75</v>
      </c>
      <c r="S1533" s="20">
        <v>73.739999999999995</v>
      </c>
      <c r="T1533" s="21">
        <v>81.03</v>
      </c>
      <c r="U1533" s="1">
        <v>79.83</v>
      </c>
      <c r="V1533" s="1">
        <v>76.900000000000006</v>
      </c>
      <c r="W1533" s="1">
        <v>84.1</v>
      </c>
      <c r="X1533" s="1">
        <v>82.2</v>
      </c>
      <c r="Y1533" s="1">
        <v>81.73</v>
      </c>
      <c r="Z1533" s="1">
        <v>81.99</v>
      </c>
      <c r="AA1533" s="1">
        <v>80.23</v>
      </c>
      <c r="AB1533" s="1">
        <v>82.17</v>
      </c>
      <c r="AC1533" s="1">
        <v>75.38</v>
      </c>
      <c r="AE1533" s="1">
        <v>87.25</v>
      </c>
      <c r="AF1533" s="1">
        <v>83.02</v>
      </c>
      <c r="AG1533" s="1">
        <v>76.150000000000006</v>
      </c>
      <c r="AP1533" s="1">
        <v>2452</v>
      </c>
      <c r="AS1533" s="1">
        <v>2809.96</v>
      </c>
      <c r="AU1533" s="1">
        <v>2514.5300000000002</v>
      </c>
      <c r="AW1533" s="1">
        <v>2126.33</v>
      </c>
      <c r="AX1533" s="1">
        <v>78.34</v>
      </c>
      <c r="AY1533" s="1">
        <v>2463.73</v>
      </c>
      <c r="AZ1533" s="1">
        <v>2759.78</v>
      </c>
      <c r="BA1533" s="1">
        <v>81.2</v>
      </c>
      <c r="BB1533" s="1">
        <v>86.03</v>
      </c>
      <c r="BC1533" s="1">
        <v>83.93</v>
      </c>
      <c r="BD1533" s="1">
        <v>83.7</v>
      </c>
      <c r="BE1533" s="1">
        <v>82.33</v>
      </c>
      <c r="BF1533" s="1">
        <v>82.88</v>
      </c>
      <c r="BG1533" s="1">
        <v>87.64</v>
      </c>
      <c r="BH1533" s="1">
        <v>81.55</v>
      </c>
      <c r="BI1533" s="1">
        <v>83.66</v>
      </c>
      <c r="BJ1533" s="1">
        <v>87.82</v>
      </c>
      <c r="BK1533" s="1">
        <v>77.989999999999995</v>
      </c>
      <c r="BL1533" s="1">
        <v>78.44</v>
      </c>
      <c r="BN1533" s="1">
        <v>77.88</v>
      </c>
    </row>
    <row r="1534" spans="1:66" x14ac:dyDescent="0.3">
      <c r="A1534" s="2"/>
      <c r="C1534" s="14" t="str">
        <f t="shared" si="24"/>
        <v>20203</v>
      </c>
      <c r="D1534" s="3">
        <v>43900</v>
      </c>
      <c r="E1534" s="21">
        <v>1533.35</v>
      </c>
      <c r="F1534" s="21">
        <v>1365.54</v>
      </c>
      <c r="G1534" s="21">
        <v>1445.39</v>
      </c>
      <c r="H1534" s="21">
        <v>1414.74</v>
      </c>
      <c r="I1534" s="21">
        <v>1382.45</v>
      </c>
      <c r="J1534" s="21">
        <v>1468.56</v>
      </c>
      <c r="K1534" s="21">
        <v>1411.89</v>
      </c>
      <c r="L1534" s="21">
        <v>1262.2</v>
      </c>
      <c r="M1534" s="21">
        <v>1360.74</v>
      </c>
      <c r="N1534" s="21">
        <v>1252.8399999999999</v>
      </c>
      <c r="O1534" s="21">
        <v>1517.75</v>
      </c>
      <c r="P1534" s="21">
        <v>1400.31</v>
      </c>
      <c r="Q1534" s="21">
        <v>3420.01</v>
      </c>
      <c r="R1534" s="20">
        <v>79.75</v>
      </c>
      <c r="S1534" s="20">
        <v>73.510000000000005</v>
      </c>
      <c r="T1534" s="21">
        <v>81.78</v>
      </c>
      <c r="U1534" s="1">
        <v>78.290000000000006</v>
      </c>
      <c r="V1534" s="1">
        <v>76.599999999999994</v>
      </c>
      <c r="W1534" s="1">
        <v>84.07</v>
      </c>
      <c r="X1534" s="1">
        <v>81.72</v>
      </c>
      <c r="Y1534" s="1">
        <v>82.06</v>
      </c>
      <c r="Z1534" s="1">
        <v>81.88</v>
      </c>
      <c r="AA1534" s="1">
        <v>80.22</v>
      </c>
      <c r="AB1534" s="1">
        <v>80.86</v>
      </c>
      <c r="AC1534" s="1">
        <v>75.38</v>
      </c>
      <c r="AE1534" s="1">
        <v>87.63</v>
      </c>
      <c r="AF1534" s="1">
        <v>82.57</v>
      </c>
      <c r="AG1534" s="1">
        <v>75.739999999999995</v>
      </c>
      <c r="AP1534" s="1">
        <v>2430.86</v>
      </c>
      <c r="AQ1534" s="1">
        <v>2438.64</v>
      </c>
      <c r="AS1534" s="1">
        <v>2809.96</v>
      </c>
      <c r="AU1534" s="1">
        <v>2405.19</v>
      </c>
      <c r="AW1534" s="1">
        <v>2126.33</v>
      </c>
      <c r="AX1534" s="1">
        <v>80.02</v>
      </c>
      <c r="AY1534" s="1">
        <v>2463.73</v>
      </c>
      <c r="AZ1534" s="1">
        <v>2759.78</v>
      </c>
      <c r="BA1534" s="1">
        <v>78.510000000000005</v>
      </c>
      <c r="BB1534" s="1">
        <v>86.25</v>
      </c>
      <c r="BC1534" s="1">
        <v>83.8</v>
      </c>
      <c r="BD1534" s="1">
        <v>83.45</v>
      </c>
      <c r="BE1534" s="1">
        <v>82.03</v>
      </c>
      <c r="BF1534" s="1">
        <v>82.77</v>
      </c>
      <c r="BG1534" s="1">
        <v>87.75</v>
      </c>
      <c r="BH1534" s="1">
        <v>80.91</v>
      </c>
      <c r="BI1534" s="1">
        <v>83.26</v>
      </c>
      <c r="BJ1534" s="1">
        <v>88.24</v>
      </c>
      <c r="BK1534" s="1">
        <v>78.069999999999993</v>
      </c>
      <c r="BL1534" s="1">
        <v>77.52</v>
      </c>
      <c r="BN1534" s="1">
        <v>77.89</v>
      </c>
    </row>
    <row r="1535" spans="1:66" x14ac:dyDescent="0.3">
      <c r="A1535" s="2"/>
      <c r="C1535" s="14" t="str">
        <f t="shared" si="24"/>
        <v>20203</v>
      </c>
      <c r="D1535" s="3">
        <v>43899</v>
      </c>
      <c r="E1535" s="21">
        <v>1476.51</v>
      </c>
      <c r="F1535" s="21">
        <v>1362.81</v>
      </c>
      <c r="G1535" s="21">
        <v>1419.72</v>
      </c>
      <c r="H1535" s="21">
        <v>1418.03</v>
      </c>
      <c r="I1535" s="21">
        <v>1378.53</v>
      </c>
      <c r="J1535" s="21">
        <v>1468.9</v>
      </c>
      <c r="K1535" s="21">
        <v>1414.46</v>
      </c>
      <c r="L1535" s="21"/>
      <c r="M1535" s="21">
        <v>1360.74</v>
      </c>
      <c r="N1535" s="21">
        <v>1270.72</v>
      </c>
      <c r="O1535" s="21">
        <v>1524.2</v>
      </c>
      <c r="P1535" s="21">
        <v>1410.12</v>
      </c>
      <c r="Q1535" s="21">
        <v>3444.52</v>
      </c>
      <c r="R1535" s="20">
        <v>79.61</v>
      </c>
      <c r="S1535" s="20">
        <v>73.36</v>
      </c>
      <c r="T1535" s="21">
        <v>81.93</v>
      </c>
      <c r="U1535" s="1">
        <v>79.290000000000006</v>
      </c>
      <c r="V1535" s="1">
        <v>76.2</v>
      </c>
      <c r="W1535" s="1">
        <v>83.3</v>
      </c>
      <c r="X1535" s="1">
        <v>81.599999999999994</v>
      </c>
      <c r="Y1535" s="1">
        <v>82.7</v>
      </c>
      <c r="Z1535" s="1">
        <v>82.55</v>
      </c>
      <c r="AA1535" s="1">
        <v>80.900000000000006</v>
      </c>
      <c r="AB1535" s="1">
        <v>80.7</v>
      </c>
      <c r="AC1535" s="1">
        <v>76.05</v>
      </c>
      <c r="AE1535" s="1">
        <v>87.62</v>
      </c>
      <c r="AF1535" s="1">
        <v>83.4</v>
      </c>
      <c r="AG1535" s="1">
        <v>75.44</v>
      </c>
      <c r="AI1535" s="1">
        <v>5</v>
      </c>
      <c r="AM1535" s="1">
        <v>0</v>
      </c>
      <c r="AN1535" s="1">
        <v>2246.64</v>
      </c>
      <c r="AP1535" s="1">
        <v>2430.86</v>
      </c>
      <c r="AQ1535" s="1">
        <v>2438.64</v>
      </c>
      <c r="AS1535" s="1">
        <v>2809.96</v>
      </c>
      <c r="AU1535" s="1">
        <v>2405.19</v>
      </c>
      <c r="AW1535" s="1">
        <v>2131.0500000000002</v>
      </c>
      <c r="AX1535" s="1">
        <v>79.44</v>
      </c>
      <c r="AY1535" s="1">
        <v>2545.69</v>
      </c>
      <c r="AZ1535" s="1">
        <v>2659.42</v>
      </c>
      <c r="BA1535" s="1">
        <v>79.86</v>
      </c>
      <c r="BB1535" s="1">
        <v>86.55</v>
      </c>
      <c r="BC1535" s="1">
        <v>84.2</v>
      </c>
      <c r="BD1535" s="1">
        <v>83.57</v>
      </c>
      <c r="BE1535" s="1">
        <v>82.53</v>
      </c>
      <c r="BF1535" s="1">
        <v>82.61</v>
      </c>
      <c r="BG1535" s="1">
        <v>87.8</v>
      </c>
      <c r="BH1535" s="1">
        <v>81.67</v>
      </c>
      <c r="BI1535" s="1">
        <v>83.76</v>
      </c>
      <c r="BK1535" s="1">
        <v>78.3</v>
      </c>
      <c r="BL1535" s="1">
        <v>78.02</v>
      </c>
      <c r="BN1535" s="1">
        <v>79.23</v>
      </c>
    </row>
    <row r="1536" spans="1:66" x14ac:dyDescent="0.3">
      <c r="A1536" s="2"/>
      <c r="C1536" s="14" t="str">
        <f t="shared" si="24"/>
        <v>20203</v>
      </c>
      <c r="D1536" s="3">
        <v>43896</v>
      </c>
      <c r="E1536" s="21">
        <v>1466.59</v>
      </c>
      <c r="F1536" s="21">
        <v>1353.68</v>
      </c>
      <c r="G1536" s="21">
        <v>1407.35</v>
      </c>
      <c r="H1536" s="21">
        <v>1417.76</v>
      </c>
      <c r="I1536" s="21">
        <v>1370.68</v>
      </c>
      <c r="J1536" s="21">
        <v>1430.96</v>
      </c>
      <c r="K1536" s="21">
        <v>1402.74</v>
      </c>
      <c r="L1536" s="21">
        <v>1253.8</v>
      </c>
      <c r="M1536" s="21">
        <v>1389.63</v>
      </c>
      <c r="N1536" s="21">
        <v>1262.83</v>
      </c>
      <c r="O1536" s="21">
        <v>1485.56</v>
      </c>
      <c r="P1536" s="21">
        <v>1377.34</v>
      </c>
      <c r="Q1536" s="21">
        <v>3455.27</v>
      </c>
      <c r="R1536" s="20">
        <v>80.13</v>
      </c>
      <c r="S1536" s="20">
        <v>73.819999999999993</v>
      </c>
      <c r="T1536" s="21">
        <v>82.33</v>
      </c>
      <c r="U1536" s="1">
        <v>78.62</v>
      </c>
      <c r="V1536" s="1">
        <v>76.2</v>
      </c>
      <c r="W1536" s="1">
        <v>82.92</v>
      </c>
      <c r="X1536" s="1">
        <v>81.88</v>
      </c>
      <c r="Y1536" s="1">
        <v>83.64</v>
      </c>
      <c r="Z1536" s="1">
        <v>84</v>
      </c>
      <c r="AA1536" s="1">
        <v>80.95</v>
      </c>
      <c r="AB1536" s="1">
        <v>82.12</v>
      </c>
      <c r="AC1536" s="1">
        <v>74.39</v>
      </c>
      <c r="AE1536" s="1">
        <v>87.54</v>
      </c>
      <c r="AF1536" s="1">
        <v>83.99</v>
      </c>
      <c r="AG1536" s="1">
        <v>74.930000000000007</v>
      </c>
      <c r="AI1536" s="1">
        <v>5</v>
      </c>
      <c r="AM1536" s="1">
        <v>0</v>
      </c>
      <c r="AN1536" s="1">
        <v>2246.64</v>
      </c>
      <c r="AP1536" s="1">
        <v>2451.6</v>
      </c>
      <c r="AQ1536" s="1">
        <v>2438.64</v>
      </c>
      <c r="AU1536" s="1">
        <v>2237.9299999999998</v>
      </c>
      <c r="AW1536" s="1">
        <v>2131.0500000000002</v>
      </c>
      <c r="AX1536" s="1">
        <v>76.989999999999995</v>
      </c>
      <c r="AY1536" s="1">
        <v>2709.6</v>
      </c>
      <c r="AZ1536" s="1">
        <v>2609.25</v>
      </c>
      <c r="BA1536" s="1">
        <v>80.33</v>
      </c>
      <c r="BB1536" s="1">
        <v>86.88</v>
      </c>
      <c r="BC1536" s="1">
        <v>84.43</v>
      </c>
      <c r="BD1536" s="1">
        <v>84.34</v>
      </c>
      <c r="BE1536" s="1">
        <v>84.77</v>
      </c>
      <c r="BF1536" s="1">
        <v>82.71</v>
      </c>
      <c r="BG1536" s="1">
        <v>87.77</v>
      </c>
      <c r="BH1536" s="1">
        <v>81.3</v>
      </c>
      <c r="BI1536" s="1">
        <v>82.47</v>
      </c>
      <c r="BJ1536" s="1">
        <v>86.85</v>
      </c>
      <c r="BL1536" s="1">
        <v>78.92</v>
      </c>
      <c r="BN1536" s="1">
        <v>79.64</v>
      </c>
    </row>
    <row r="1537" spans="1:66" x14ac:dyDescent="0.3">
      <c r="A1537" s="2"/>
      <c r="C1537" s="14" t="str">
        <f t="shared" si="24"/>
        <v>20203</v>
      </c>
      <c r="D1537" s="3">
        <v>43895</v>
      </c>
      <c r="E1537" s="21">
        <v>1418.67</v>
      </c>
      <c r="F1537" s="21">
        <v>1344.55</v>
      </c>
      <c r="G1537" s="21">
        <v>1368.36</v>
      </c>
      <c r="H1537" s="21">
        <v>1398.04</v>
      </c>
      <c r="I1537" s="21">
        <v>1374.6</v>
      </c>
      <c r="J1537" s="21">
        <v>1445.72</v>
      </c>
      <c r="K1537" s="21">
        <v>1382.09</v>
      </c>
      <c r="L1537" s="21">
        <v>1227.54</v>
      </c>
      <c r="M1537" s="21">
        <v>1370.59</v>
      </c>
      <c r="N1537" s="21">
        <v>1247.46</v>
      </c>
      <c r="O1537" s="21">
        <v>1480.35</v>
      </c>
      <c r="P1537" s="21">
        <v>1350.7</v>
      </c>
      <c r="Q1537" s="21">
        <v>3444.52</v>
      </c>
      <c r="R1537" s="20">
        <v>78.72</v>
      </c>
      <c r="S1537" s="20">
        <v>73.53</v>
      </c>
      <c r="T1537" s="21">
        <v>81.81</v>
      </c>
      <c r="U1537" s="1">
        <v>79.62</v>
      </c>
      <c r="V1537" s="1">
        <v>75.48</v>
      </c>
      <c r="W1537" s="1">
        <v>82.63</v>
      </c>
      <c r="X1537" s="1">
        <v>80.44</v>
      </c>
      <c r="Y1537" s="1">
        <v>83.86</v>
      </c>
      <c r="Z1537" s="1">
        <v>84.32</v>
      </c>
      <c r="AA1537" s="1">
        <v>80.52</v>
      </c>
      <c r="AB1537" s="1">
        <v>79.739999999999995</v>
      </c>
      <c r="AC1537" s="1">
        <v>75.05</v>
      </c>
      <c r="AD1537" s="1">
        <v>77.150000000000006</v>
      </c>
      <c r="AE1537" s="1">
        <v>86.52</v>
      </c>
      <c r="AF1537" s="1">
        <v>83.78</v>
      </c>
      <c r="AG1537" s="1">
        <v>74.41</v>
      </c>
      <c r="AI1537" s="1">
        <v>5</v>
      </c>
      <c r="AM1537" s="1">
        <v>0</v>
      </c>
      <c r="AN1537" s="1">
        <v>2246.64</v>
      </c>
      <c r="AP1537" s="1">
        <v>2500</v>
      </c>
      <c r="AQ1537" s="1">
        <v>2438.64</v>
      </c>
      <c r="AS1537" s="1">
        <v>2629.32</v>
      </c>
      <c r="AU1537" s="1">
        <v>2237.9299999999998</v>
      </c>
      <c r="AW1537" s="1">
        <v>2223.38</v>
      </c>
      <c r="AX1537" s="1">
        <v>76.25</v>
      </c>
      <c r="AY1537" s="1">
        <v>2709.6</v>
      </c>
      <c r="AZ1537" s="1">
        <v>2575.79</v>
      </c>
      <c r="BA1537" s="1">
        <v>80.56</v>
      </c>
      <c r="BB1537" s="1">
        <v>86.47</v>
      </c>
      <c r="BC1537" s="1">
        <v>84.98</v>
      </c>
      <c r="BD1537" s="1">
        <v>84.46</v>
      </c>
      <c r="BE1537" s="1">
        <v>85.5</v>
      </c>
      <c r="BF1537" s="1">
        <v>82.84</v>
      </c>
      <c r="BG1537" s="1">
        <v>87.64</v>
      </c>
      <c r="BH1537" s="1">
        <v>80.11</v>
      </c>
      <c r="BI1537" s="1">
        <v>82.36</v>
      </c>
      <c r="BJ1537" s="1">
        <v>85.3</v>
      </c>
      <c r="BL1537" s="1">
        <v>79.8</v>
      </c>
      <c r="BN1537" s="1">
        <v>78.92</v>
      </c>
    </row>
    <row r="1538" spans="1:66" x14ac:dyDescent="0.3">
      <c r="A1538" s="2"/>
      <c r="C1538" s="14" t="str">
        <f t="shared" si="24"/>
        <v>20203</v>
      </c>
      <c r="D1538" s="3">
        <v>43894</v>
      </c>
      <c r="E1538" s="21">
        <v>1446.84</v>
      </c>
      <c r="F1538" s="21">
        <v>1337.33</v>
      </c>
      <c r="G1538" s="21">
        <v>1370.41</v>
      </c>
      <c r="H1538" s="21">
        <v>1390.13</v>
      </c>
      <c r="I1538" s="21">
        <v>1370.68</v>
      </c>
      <c r="J1538" s="21">
        <v>1438.16</v>
      </c>
      <c r="K1538" s="21">
        <v>1365.04</v>
      </c>
      <c r="L1538" s="21">
        <v>1242.6400000000001</v>
      </c>
      <c r="M1538" s="21">
        <v>1340.97</v>
      </c>
      <c r="N1538" s="21">
        <v>1239.22</v>
      </c>
      <c r="O1538" s="21">
        <v>1481.78</v>
      </c>
      <c r="P1538" s="21">
        <v>1340.9</v>
      </c>
      <c r="Q1538" s="21">
        <v>3435.39</v>
      </c>
      <c r="R1538" s="20">
        <v>79.09</v>
      </c>
      <c r="S1538" s="20">
        <v>73.09</v>
      </c>
      <c r="T1538" s="21">
        <v>81.45</v>
      </c>
      <c r="U1538" s="1">
        <v>79.290000000000006</v>
      </c>
      <c r="V1538" s="1">
        <v>75.290000000000006</v>
      </c>
      <c r="W1538" s="1">
        <v>83.1</v>
      </c>
      <c r="X1538" s="1">
        <v>79.67</v>
      </c>
      <c r="Y1538" s="1">
        <v>82.78</v>
      </c>
      <c r="Z1538" s="1">
        <v>83.05</v>
      </c>
      <c r="AA1538" s="1">
        <v>79.59</v>
      </c>
      <c r="AB1538" s="1">
        <v>79.41</v>
      </c>
      <c r="AC1538" s="1">
        <v>74.72</v>
      </c>
      <c r="AD1538" s="1">
        <v>76.650000000000006</v>
      </c>
      <c r="AE1538" s="1">
        <v>86.17</v>
      </c>
      <c r="AF1538" s="1">
        <v>83.59</v>
      </c>
      <c r="AG1538" s="1">
        <v>74.760000000000005</v>
      </c>
      <c r="AI1538" s="1">
        <v>5</v>
      </c>
      <c r="AM1538" s="1">
        <v>0</v>
      </c>
      <c r="AN1538" s="1">
        <v>2246.64</v>
      </c>
      <c r="AP1538" s="1">
        <v>2500</v>
      </c>
      <c r="AQ1538" s="1">
        <v>2438.64</v>
      </c>
      <c r="AS1538" s="1">
        <v>2629.32</v>
      </c>
      <c r="AU1538" s="1">
        <v>2364.63</v>
      </c>
      <c r="AW1538" s="1">
        <v>2223.38</v>
      </c>
      <c r="AX1538" s="1">
        <v>76.13</v>
      </c>
      <c r="AY1538" s="1">
        <v>2709.6</v>
      </c>
      <c r="AZ1538" s="1">
        <v>2575.79</v>
      </c>
      <c r="BA1538" s="1">
        <v>79.78</v>
      </c>
      <c r="BB1538" s="1">
        <v>86</v>
      </c>
      <c r="BC1538" s="1">
        <v>83.47</v>
      </c>
      <c r="BD1538" s="1">
        <v>83.57</v>
      </c>
      <c r="BE1538" s="1">
        <v>82.84</v>
      </c>
      <c r="BF1538" s="1">
        <v>82.07</v>
      </c>
      <c r="BG1538" s="1">
        <v>86.93</v>
      </c>
      <c r="BH1538" s="1">
        <v>78.52</v>
      </c>
      <c r="BI1538" s="1">
        <v>81.86</v>
      </c>
      <c r="BJ1538" s="1">
        <v>85.31</v>
      </c>
      <c r="BL1538" s="1">
        <v>79.150000000000006</v>
      </c>
      <c r="BN1538" s="1">
        <v>77.03</v>
      </c>
    </row>
    <row r="1539" spans="1:66" x14ac:dyDescent="0.3">
      <c r="A1539" s="2"/>
      <c r="C1539" s="14" t="str">
        <f t="shared" si="24"/>
        <v>20203</v>
      </c>
      <c r="D1539" s="3">
        <v>43893</v>
      </c>
      <c r="E1539" s="21">
        <v>1368.7</v>
      </c>
      <c r="F1539" s="21">
        <v>1313.01</v>
      </c>
      <c r="G1539" s="21">
        <v>1343.2</v>
      </c>
      <c r="H1539" s="21">
        <v>1338.66</v>
      </c>
      <c r="I1539" s="21">
        <v>1349.11</v>
      </c>
      <c r="J1539" s="21">
        <v>1466.92</v>
      </c>
      <c r="K1539" s="21">
        <v>1378.85</v>
      </c>
      <c r="L1539" s="21">
        <v>1272.8499999999999</v>
      </c>
      <c r="M1539" s="21">
        <v>1349.1</v>
      </c>
      <c r="N1539" s="21">
        <v>1240.22</v>
      </c>
      <c r="O1539" s="21">
        <v>1449.34</v>
      </c>
      <c r="P1539" s="21">
        <v>1338.96</v>
      </c>
      <c r="Q1539" s="21">
        <v>3485.39</v>
      </c>
      <c r="R1539" s="20">
        <v>78.23</v>
      </c>
      <c r="S1539" s="20">
        <v>72.55</v>
      </c>
      <c r="T1539" s="21">
        <v>80.599999999999994</v>
      </c>
      <c r="U1539" s="1">
        <v>78.45</v>
      </c>
      <c r="V1539" s="1">
        <v>75.13</v>
      </c>
      <c r="W1539" s="1">
        <v>82.22</v>
      </c>
      <c r="X1539" s="1">
        <v>78.77</v>
      </c>
      <c r="Y1539" s="1">
        <v>82.08</v>
      </c>
      <c r="Z1539" s="1">
        <v>82.5</v>
      </c>
      <c r="AA1539" s="1">
        <v>79.510000000000005</v>
      </c>
      <c r="AB1539" s="1">
        <v>78.400000000000006</v>
      </c>
      <c r="AC1539" s="1">
        <v>74.39</v>
      </c>
      <c r="AD1539" s="1">
        <v>75.849999999999994</v>
      </c>
      <c r="AE1539" s="1">
        <v>85.93</v>
      </c>
      <c r="AF1539" s="1">
        <v>81.319999999999993</v>
      </c>
      <c r="AG1539" s="1">
        <v>74.41</v>
      </c>
      <c r="AI1539" s="1">
        <v>5</v>
      </c>
      <c r="AM1539" s="1">
        <v>0</v>
      </c>
      <c r="AN1539" s="1">
        <v>2246.64</v>
      </c>
      <c r="AP1539" s="1">
        <v>2500</v>
      </c>
      <c r="AS1539" s="1">
        <v>2629.32</v>
      </c>
      <c r="AU1539" s="1">
        <v>2491.33</v>
      </c>
      <c r="AW1539" s="1">
        <v>2223.38</v>
      </c>
      <c r="AX1539" s="1">
        <v>77.81</v>
      </c>
      <c r="AY1539" s="1">
        <v>2709.6</v>
      </c>
      <c r="AZ1539" s="1">
        <v>2575.79</v>
      </c>
      <c r="BA1539" s="1">
        <v>77.42</v>
      </c>
      <c r="BB1539" s="1">
        <v>84.57</v>
      </c>
      <c r="BC1539" s="1">
        <v>82.65</v>
      </c>
      <c r="BD1539" s="1">
        <v>81.78</v>
      </c>
      <c r="BE1539" s="1">
        <v>82.58</v>
      </c>
      <c r="BF1539" s="1">
        <v>80.900000000000006</v>
      </c>
      <c r="BG1539" s="1">
        <v>85.77</v>
      </c>
      <c r="BH1539" s="1">
        <v>79.260000000000005</v>
      </c>
      <c r="BI1539" s="1">
        <v>81.069999999999993</v>
      </c>
      <c r="BJ1539" s="1">
        <v>85.33</v>
      </c>
      <c r="BL1539" s="1">
        <v>78.55</v>
      </c>
      <c r="BN1539" s="1">
        <v>77.040000000000006</v>
      </c>
    </row>
    <row r="1540" spans="1:66" x14ac:dyDescent="0.3">
      <c r="A1540" s="2"/>
      <c r="C1540" s="14" t="str">
        <f t="shared" si="24"/>
        <v>20203</v>
      </c>
      <c r="D1540" s="3">
        <v>43892</v>
      </c>
      <c r="E1540" s="21">
        <v>1365.43</v>
      </c>
      <c r="F1540" s="21">
        <v>1302.3900000000001</v>
      </c>
      <c r="G1540" s="21">
        <v>1338.28</v>
      </c>
      <c r="H1540" s="21">
        <v>1311.02</v>
      </c>
      <c r="I1540" s="21">
        <v>1343.23</v>
      </c>
      <c r="J1540" s="21">
        <v>1431.19</v>
      </c>
      <c r="K1540" s="21">
        <v>1365.04</v>
      </c>
      <c r="L1540" s="21">
        <v>1278.93</v>
      </c>
      <c r="M1540" s="21">
        <v>1344.09</v>
      </c>
      <c r="N1540" s="21">
        <v>1228.6199999999999</v>
      </c>
      <c r="O1540" s="21">
        <v>1391.04</v>
      </c>
      <c r="P1540" s="21">
        <v>1333.47</v>
      </c>
      <c r="Q1540" s="21">
        <v>3458.49</v>
      </c>
      <c r="R1540" s="20">
        <v>78.260000000000005</v>
      </c>
      <c r="S1540" s="20">
        <v>72.14</v>
      </c>
      <c r="T1540" s="21">
        <v>80.23</v>
      </c>
      <c r="U1540" s="1">
        <v>78.45</v>
      </c>
      <c r="V1540" s="1">
        <v>74.040000000000006</v>
      </c>
      <c r="W1540" s="1">
        <v>80.89</v>
      </c>
      <c r="X1540" s="1">
        <v>77.64</v>
      </c>
      <c r="Y1540" s="1">
        <v>81.5</v>
      </c>
      <c r="Z1540" s="1">
        <v>80.930000000000007</v>
      </c>
      <c r="AA1540" s="1">
        <v>78.790000000000006</v>
      </c>
      <c r="AB1540" s="1">
        <v>77</v>
      </c>
      <c r="AC1540" s="1">
        <v>73.72</v>
      </c>
      <c r="AD1540" s="1">
        <v>76.05</v>
      </c>
      <c r="AE1540" s="1">
        <v>85.57</v>
      </c>
      <c r="AF1540" s="1">
        <v>80.98</v>
      </c>
      <c r="AG1540" s="1">
        <v>74.56</v>
      </c>
      <c r="AP1540" s="1">
        <v>2500</v>
      </c>
      <c r="AS1540" s="1">
        <v>2629.32</v>
      </c>
      <c r="AU1540" s="1">
        <v>2491.33</v>
      </c>
      <c r="AW1540" s="1">
        <v>2223.38</v>
      </c>
      <c r="AX1540" s="1">
        <v>77.39</v>
      </c>
      <c r="AZ1540" s="1">
        <v>2559.0700000000002</v>
      </c>
      <c r="BA1540" s="1">
        <v>77.66</v>
      </c>
      <c r="BB1540" s="1">
        <v>84.2</v>
      </c>
      <c r="BC1540" s="1">
        <v>82.13</v>
      </c>
      <c r="BD1540" s="1">
        <v>81.95</v>
      </c>
      <c r="BE1540" s="1">
        <v>82.55</v>
      </c>
      <c r="BF1540" s="1">
        <v>81.099999999999994</v>
      </c>
      <c r="BG1540" s="1">
        <v>85.11</v>
      </c>
      <c r="BH1540" s="1">
        <v>78.89</v>
      </c>
      <c r="BI1540" s="1">
        <v>80.27</v>
      </c>
      <c r="BJ1540" s="1">
        <v>85.44</v>
      </c>
      <c r="BL1540" s="1">
        <v>78.05</v>
      </c>
      <c r="BN1540" s="1">
        <v>75.66</v>
      </c>
    </row>
    <row r="1541" spans="1:66" x14ac:dyDescent="0.3">
      <c r="A1541" s="2"/>
      <c r="C1541" s="14" t="str">
        <f t="shared" si="24"/>
        <v>20202</v>
      </c>
      <c r="D1541" s="3">
        <v>43889</v>
      </c>
      <c r="E1541" s="21">
        <v>1410.75</v>
      </c>
      <c r="F1541" s="21">
        <v>1289.9100000000001</v>
      </c>
      <c r="G1541" s="21">
        <v>1338.28</v>
      </c>
      <c r="H1541" s="21">
        <v>1323.32</v>
      </c>
      <c r="I1541" s="21">
        <v>1343.23</v>
      </c>
      <c r="J1541" s="21">
        <v>1431.77</v>
      </c>
      <c r="K1541" s="21">
        <v>1365.04</v>
      </c>
      <c r="L1541" s="21">
        <v>1248.76</v>
      </c>
      <c r="M1541" s="21">
        <v>1324.28</v>
      </c>
      <c r="N1541" s="21">
        <v>1231.08</v>
      </c>
      <c r="O1541" s="21">
        <v>1399.25</v>
      </c>
      <c r="P1541" s="21">
        <v>1333.47</v>
      </c>
      <c r="Q1541" s="21">
        <v>3566.22</v>
      </c>
      <c r="R1541" s="20">
        <v>77.38</v>
      </c>
      <c r="S1541" s="20">
        <v>71.63</v>
      </c>
      <c r="T1541" s="21">
        <v>79.88</v>
      </c>
      <c r="U1541" s="1">
        <v>78.2</v>
      </c>
      <c r="V1541" s="1">
        <v>74.02</v>
      </c>
      <c r="W1541" s="1">
        <v>80.400000000000006</v>
      </c>
      <c r="X1541" s="1">
        <v>77.97</v>
      </c>
      <c r="Y1541" s="1">
        <v>80.63</v>
      </c>
      <c r="Z1541" s="1">
        <v>80.8</v>
      </c>
      <c r="AA1541" s="1">
        <v>78.39</v>
      </c>
      <c r="AB1541" s="1">
        <v>77.31</v>
      </c>
      <c r="AC1541" s="1">
        <v>76.38</v>
      </c>
      <c r="AD1541" s="1">
        <v>76.45</v>
      </c>
      <c r="AE1541" s="1">
        <v>84.91</v>
      </c>
      <c r="AF1541" s="1">
        <v>80.81</v>
      </c>
      <c r="AG1541" s="1">
        <v>73.760000000000005</v>
      </c>
      <c r="AS1541" s="1">
        <v>2307.4299999999998</v>
      </c>
      <c r="AU1541" s="1">
        <v>2490.52</v>
      </c>
      <c r="AW1541" s="1">
        <v>2222.66</v>
      </c>
      <c r="AX1541" s="1">
        <v>77.599999999999994</v>
      </c>
      <c r="AZ1541" s="1">
        <v>2558.2399999999998</v>
      </c>
      <c r="BA1541" s="1">
        <v>77.52</v>
      </c>
      <c r="BB1541" s="1">
        <v>83.35</v>
      </c>
      <c r="BC1541" s="1">
        <v>80.739999999999995</v>
      </c>
      <c r="BD1541" s="1">
        <v>80.849999999999994</v>
      </c>
      <c r="BE1541" s="1">
        <v>83.25</v>
      </c>
      <c r="BF1541" s="1">
        <v>80.69</v>
      </c>
      <c r="BG1541" s="1">
        <v>84.68</v>
      </c>
      <c r="BH1541" s="1">
        <v>79.239999999999995</v>
      </c>
      <c r="BI1541" s="1">
        <v>79.05</v>
      </c>
      <c r="BL1541" s="1">
        <v>77.47</v>
      </c>
      <c r="BN1541" s="1">
        <v>76.510000000000005</v>
      </c>
    </row>
    <row r="1542" spans="1:66" x14ac:dyDescent="0.3">
      <c r="A1542" s="2"/>
      <c r="C1542" s="14" t="str">
        <f t="shared" ref="C1542:C1605" si="25">YEAR(D1542)&amp;MONTH(D1542)</f>
        <v>20202</v>
      </c>
      <c r="D1542" s="3">
        <v>43888</v>
      </c>
      <c r="E1542" s="21">
        <v>1424.22</v>
      </c>
      <c r="F1542" s="21">
        <v>1290.3599999999999</v>
      </c>
      <c r="G1542" s="21">
        <v>1338.28</v>
      </c>
      <c r="H1542" s="21">
        <v>1311.3</v>
      </c>
      <c r="I1542" s="21">
        <v>1323.62</v>
      </c>
      <c r="J1542" s="21">
        <v>1413.49</v>
      </c>
      <c r="K1542" s="21">
        <v>1337.89</v>
      </c>
      <c r="L1542" s="21">
        <v>1248.57</v>
      </c>
      <c r="M1542" s="21">
        <v>1340.28</v>
      </c>
      <c r="N1542" s="21">
        <v>1238.98</v>
      </c>
      <c r="O1542" s="21">
        <v>1412.69</v>
      </c>
      <c r="P1542" s="21">
        <v>1301.3599999999999</v>
      </c>
      <c r="Q1542" s="21">
        <v>3580.65</v>
      </c>
      <c r="R1542" s="20">
        <v>77.5</v>
      </c>
      <c r="S1542" s="20">
        <v>71.89</v>
      </c>
      <c r="T1542" s="21">
        <v>79.7</v>
      </c>
      <c r="U1542" s="1">
        <v>77.73</v>
      </c>
      <c r="V1542" s="1">
        <v>74.02</v>
      </c>
      <c r="W1542" s="1">
        <v>79.48</v>
      </c>
      <c r="X1542" s="1">
        <v>78.27</v>
      </c>
      <c r="Y1542" s="1">
        <v>79.89</v>
      </c>
      <c r="Z1542" s="1">
        <v>80.05</v>
      </c>
      <c r="AA1542" s="1">
        <v>78.14</v>
      </c>
      <c r="AB1542" s="1">
        <v>77.25</v>
      </c>
      <c r="AC1542" s="1">
        <v>72.31</v>
      </c>
      <c r="AD1542" s="1">
        <v>76.12</v>
      </c>
      <c r="AE1542" s="1">
        <v>85.01</v>
      </c>
      <c r="AF1542" s="1">
        <v>80.599999999999994</v>
      </c>
      <c r="AG1542" s="1">
        <v>73.319999999999993</v>
      </c>
      <c r="AU1542" s="1">
        <v>2490.52</v>
      </c>
      <c r="AX1542" s="1">
        <v>77.87</v>
      </c>
      <c r="BA1542" s="1">
        <v>76.66</v>
      </c>
      <c r="BB1542" s="1">
        <v>83.06</v>
      </c>
      <c r="BC1542" s="1">
        <v>80.8</v>
      </c>
      <c r="BD1542" s="1">
        <v>81</v>
      </c>
      <c r="BE1542" s="1">
        <v>83.62</v>
      </c>
      <c r="BF1542" s="1">
        <v>80.12</v>
      </c>
      <c r="BG1542" s="1">
        <v>84.37</v>
      </c>
      <c r="BH1542" s="1">
        <v>78.91</v>
      </c>
      <c r="BI1542" s="1">
        <v>79.180000000000007</v>
      </c>
      <c r="BL1542" s="1">
        <v>75.81</v>
      </c>
      <c r="BN1542" s="1">
        <v>75.38</v>
      </c>
    </row>
    <row r="1543" spans="1:66" x14ac:dyDescent="0.3">
      <c r="A1543" s="2"/>
      <c r="C1543" s="14" t="str">
        <f t="shared" si="25"/>
        <v>20202</v>
      </c>
      <c r="D1543" s="3">
        <v>43887</v>
      </c>
      <c r="E1543" s="21">
        <v>1387.5</v>
      </c>
      <c r="F1543" s="21">
        <v>1296.0999999999999</v>
      </c>
      <c r="G1543" s="21">
        <v>1338.28</v>
      </c>
      <c r="H1543" s="21">
        <v>1328.83</v>
      </c>
      <c r="I1543" s="21">
        <v>1323.62</v>
      </c>
      <c r="J1543" s="21">
        <v>1392.66</v>
      </c>
      <c r="K1543" s="21">
        <v>1337.89</v>
      </c>
      <c r="L1543" s="21">
        <v>1230.6600000000001</v>
      </c>
      <c r="M1543" s="21">
        <v>1324.71</v>
      </c>
      <c r="N1543" s="21">
        <v>1226.53</v>
      </c>
      <c r="O1543" s="21">
        <v>1393.59</v>
      </c>
      <c r="P1543" s="21">
        <v>1301.3599999999999</v>
      </c>
      <c r="Q1543" s="21">
        <v>3534.3</v>
      </c>
      <c r="R1543" s="20">
        <v>77.459999999999994</v>
      </c>
      <c r="S1543" s="20">
        <v>71.510000000000005</v>
      </c>
      <c r="T1543" s="21">
        <v>79.58</v>
      </c>
      <c r="U1543" s="1">
        <v>77.17</v>
      </c>
      <c r="V1543" s="1">
        <v>73.64</v>
      </c>
      <c r="W1543" s="1">
        <v>79.81</v>
      </c>
      <c r="X1543" s="1">
        <v>77.569999999999993</v>
      </c>
      <c r="Y1543" s="1">
        <v>79</v>
      </c>
      <c r="Z1543" s="1">
        <v>79.5</v>
      </c>
      <c r="AA1543" s="1">
        <v>78.48</v>
      </c>
      <c r="AB1543" s="1">
        <v>76.33</v>
      </c>
      <c r="AC1543" s="1">
        <v>72.42</v>
      </c>
      <c r="AD1543" s="1">
        <v>75.98</v>
      </c>
      <c r="AE1543" s="1">
        <v>85.14</v>
      </c>
      <c r="AF1543" s="1">
        <v>80.2</v>
      </c>
      <c r="AG1543" s="1">
        <v>73.14</v>
      </c>
      <c r="AP1543" s="1">
        <v>2145</v>
      </c>
      <c r="AQ1543" s="1">
        <v>2809.05</v>
      </c>
      <c r="AX1543" s="1">
        <v>78.59</v>
      </c>
      <c r="BA1543" s="1">
        <v>76</v>
      </c>
      <c r="BB1543" s="1">
        <v>82.91</v>
      </c>
      <c r="BC1543" s="1">
        <v>80.17</v>
      </c>
      <c r="BD1543" s="1">
        <v>80.58</v>
      </c>
      <c r="BE1543" s="1">
        <v>82.46</v>
      </c>
      <c r="BF1543" s="1">
        <v>79.86</v>
      </c>
      <c r="BG1543" s="1">
        <v>84.22</v>
      </c>
      <c r="BH1543" s="1">
        <v>77.05</v>
      </c>
      <c r="BI1543" s="1">
        <v>79.06</v>
      </c>
      <c r="BL1543" s="1">
        <v>74.62</v>
      </c>
      <c r="BN1543" s="1">
        <v>74.78</v>
      </c>
    </row>
    <row r="1544" spans="1:66" x14ac:dyDescent="0.3">
      <c r="A1544" s="2"/>
      <c r="C1544" s="14" t="str">
        <f t="shared" si="25"/>
        <v>20202</v>
      </c>
      <c r="D1544" s="3">
        <v>43882</v>
      </c>
      <c r="E1544" s="21">
        <v>1326.41</v>
      </c>
      <c r="F1544" s="21">
        <v>1295.71</v>
      </c>
      <c r="G1544" s="21">
        <v>1338.28</v>
      </c>
      <c r="H1544" s="21">
        <v>1309.49</v>
      </c>
      <c r="I1544" s="21">
        <v>1308.9100000000001</v>
      </c>
      <c r="J1544" s="21">
        <v>1383.62</v>
      </c>
      <c r="K1544" s="21">
        <v>1320.39</v>
      </c>
      <c r="L1544" s="21">
        <v>1218.5999999999999</v>
      </c>
      <c r="M1544" s="21">
        <v>1299.93</v>
      </c>
      <c r="N1544" s="21">
        <v>1216.28</v>
      </c>
      <c r="O1544" s="21">
        <v>1374.7</v>
      </c>
      <c r="P1544" s="21">
        <v>1286.46</v>
      </c>
      <c r="Q1544" s="21">
        <v>3515.27</v>
      </c>
      <c r="R1544" s="20">
        <v>77.61</v>
      </c>
      <c r="S1544" s="20">
        <v>71.17</v>
      </c>
      <c r="T1544" s="21">
        <v>79.41</v>
      </c>
      <c r="U1544" s="1">
        <v>76.319999999999993</v>
      </c>
      <c r="V1544" s="1">
        <v>73.64</v>
      </c>
      <c r="W1544" s="1">
        <v>80.11</v>
      </c>
      <c r="X1544" s="1">
        <v>77.5</v>
      </c>
      <c r="Y1544" s="1">
        <v>79.41</v>
      </c>
      <c r="Z1544" s="1">
        <v>79.819999999999993</v>
      </c>
      <c r="AA1544" s="1">
        <v>78.55</v>
      </c>
      <c r="AB1544" s="1">
        <v>76.66</v>
      </c>
      <c r="AC1544" s="1">
        <v>72.02</v>
      </c>
      <c r="AD1544" s="1">
        <v>75.45</v>
      </c>
      <c r="AE1544" s="1">
        <v>83.53</v>
      </c>
      <c r="AF1544" s="1">
        <v>80.7</v>
      </c>
      <c r="AG1544" s="1">
        <v>72.510000000000005</v>
      </c>
      <c r="AK1544" s="1">
        <v>22.5</v>
      </c>
      <c r="AO1544" s="1">
        <v>7</v>
      </c>
      <c r="AP1544" s="1">
        <v>2498.69</v>
      </c>
      <c r="AQ1544" s="1">
        <v>2658.57</v>
      </c>
      <c r="AS1544" s="1">
        <v>2840.49</v>
      </c>
      <c r="AT1544" s="1">
        <v>2125.25</v>
      </c>
      <c r="AU1544" s="1">
        <v>2440.11</v>
      </c>
      <c r="AW1544" s="1">
        <v>2292.5100000000002</v>
      </c>
      <c r="AX1544" s="1">
        <v>78.59</v>
      </c>
      <c r="BA1544" s="1">
        <v>76.959999999999994</v>
      </c>
      <c r="BB1544" s="1">
        <v>83.58</v>
      </c>
      <c r="BC1544" s="1">
        <v>80.55</v>
      </c>
      <c r="BD1544" s="1">
        <v>81.12</v>
      </c>
      <c r="BE1544" s="1">
        <v>83.39</v>
      </c>
      <c r="BF1544" s="1">
        <v>79.83</v>
      </c>
      <c r="BG1544" s="1">
        <v>83.68</v>
      </c>
      <c r="BH1544" s="1">
        <v>77.849999999999994</v>
      </c>
      <c r="BI1544" s="1">
        <v>79.25</v>
      </c>
      <c r="BL1544" s="1">
        <v>75.319999999999993</v>
      </c>
      <c r="BN1544" s="1">
        <v>75.14</v>
      </c>
    </row>
    <row r="1545" spans="1:66" x14ac:dyDescent="0.3">
      <c r="A1545" s="2"/>
      <c r="C1545" s="14" t="str">
        <f t="shared" si="25"/>
        <v>20202</v>
      </c>
      <c r="D1545" s="3">
        <v>43881</v>
      </c>
      <c r="E1545" s="21">
        <v>1385.03</v>
      </c>
      <c r="F1545" s="21">
        <v>1289.04</v>
      </c>
      <c r="G1545" s="21">
        <v>1338.28</v>
      </c>
      <c r="H1545" s="21">
        <v>1294.3900000000001</v>
      </c>
      <c r="I1545" s="21">
        <v>1307.93</v>
      </c>
      <c r="J1545" s="21">
        <v>1383.16</v>
      </c>
      <c r="K1545" s="21">
        <v>1316.43</v>
      </c>
      <c r="L1545" s="21">
        <v>1218.6600000000001</v>
      </c>
      <c r="M1545" s="21">
        <v>1281.9000000000001</v>
      </c>
      <c r="N1545" s="21">
        <v>1210.95</v>
      </c>
      <c r="O1545" s="21">
        <v>1361.28</v>
      </c>
      <c r="P1545" s="21">
        <v>1283.8800000000001</v>
      </c>
      <c r="Q1545" s="21">
        <v>3534.04</v>
      </c>
      <c r="R1545" s="20">
        <v>76.97</v>
      </c>
      <c r="S1545" s="20">
        <v>71.599999999999994</v>
      </c>
      <c r="T1545" s="21">
        <v>79.790000000000006</v>
      </c>
      <c r="U1545" s="1">
        <v>76.3</v>
      </c>
      <c r="V1545" s="1">
        <v>73.290000000000006</v>
      </c>
      <c r="W1545" s="1">
        <v>79.709999999999994</v>
      </c>
      <c r="X1545" s="1">
        <v>77.62</v>
      </c>
      <c r="Y1545" s="1">
        <v>79.23</v>
      </c>
      <c r="Z1545" s="1">
        <v>79.27</v>
      </c>
      <c r="AA1545" s="1">
        <v>78.39</v>
      </c>
      <c r="AB1545" s="1">
        <v>76.66</v>
      </c>
      <c r="AC1545" s="1">
        <v>72.77</v>
      </c>
      <c r="AD1545" s="1">
        <v>75.239999999999995</v>
      </c>
      <c r="AE1545" s="1">
        <v>83.97</v>
      </c>
      <c r="AF1545" s="1">
        <v>79.959999999999994</v>
      </c>
      <c r="AG1545" s="1">
        <v>72.61</v>
      </c>
      <c r="AK1545" s="1">
        <v>22.5</v>
      </c>
      <c r="AO1545" s="1">
        <v>7</v>
      </c>
      <c r="AP1545" s="1">
        <v>2498.69</v>
      </c>
      <c r="AQ1545" s="1">
        <v>2608.4</v>
      </c>
      <c r="AS1545" s="1">
        <v>2793.67</v>
      </c>
      <c r="AT1545" s="1">
        <v>2125.25</v>
      </c>
      <c r="AU1545" s="1">
        <v>2552.2199999999998</v>
      </c>
      <c r="AW1545" s="1">
        <v>2292.5100000000002</v>
      </c>
      <c r="AX1545" s="1">
        <v>77.510000000000005</v>
      </c>
      <c r="BA1545" s="1">
        <v>76.739999999999995</v>
      </c>
      <c r="BB1545" s="1">
        <v>83.3</v>
      </c>
      <c r="BC1545" s="1">
        <v>80.27</v>
      </c>
      <c r="BD1545" s="1">
        <v>81.03</v>
      </c>
      <c r="BE1545" s="1">
        <v>81.55</v>
      </c>
      <c r="BF1545" s="1">
        <v>79.790000000000006</v>
      </c>
      <c r="BG1545" s="1">
        <v>83.76</v>
      </c>
      <c r="BH1545" s="1">
        <v>77.400000000000006</v>
      </c>
      <c r="BI1545" s="1">
        <v>79.180000000000007</v>
      </c>
      <c r="BL1545" s="1">
        <v>75.22</v>
      </c>
      <c r="BN1545" s="1">
        <v>74.48</v>
      </c>
    </row>
    <row r="1546" spans="1:66" x14ac:dyDescent="0.3">
      <c r="A1546" s="2"/>
      <c r="C1546" s="14" t="str">
        <f t="shared" si="25"/>
        <v>20202</v>
      </c>
      <c r="D1546" s="3">
        <v>43880</v>
      </c>
      <c r="E1546" s="21">
        <v>1382.55</v>
      </c>
      <c r="F1546" s="21">
        <v>1289.04</v>
      </c>
      <c r="G1546" s="21">
        <v>1345.65</v>
      </c>
      <c r="H1546" s="21">
        <v>1286.05</v>
      </c>
      <c r="I1546" s="21">
        <v>1308.9100000000001</v>
      </c>
      <c r="J1546" s="21">
        <v>1386.93</v>
      </c>
      <c r="K1546" s="21">
        <v>1316.43</v>
      </c>
      <c r="L1546" s="21">
        <v>1218.5999999999999</v>
      </c>
      <c r="M1546" s="21">
        <v>1286.0999999999999</v>
      </c>
      <c r="N1546" s="21">
        <v>1194.2</v>
      </c>
      <c r="O1546" s="21">
        <v>1364.68</v>
      </c>
      <c r="P1546" s="21">
        <v>1289.19</v>
      </c>
      <c r="Q1546" s="21">
        <v>3526.68</v>
      </c>
      <c r="R1546" s="20">
        <v>76.540000000000006</v>
      </c>
      <c r="S1546" s="20">
        <v>71.69</v>
      </c>
      <c r="T1546" s="21">
        <v>79.78</v>
      </c>
      <c r="U1546" s="1">
        <v>77.08</v>
      </c>
      <c r="V1546" s="1">
        <v>73.39</v>
      </c>
      <c r="W1546" s="1">
        <v>79.150000000000006</v>
      </c>
      <c r="X1546" s="1">
        <v>77.760000000000005</v>
      </c>
      <c r="Y1546" s="1">
        <v>78.650000000000006</v>
      </c>
      <c r="Z1546" s="1">
        <v>79</v>
      </c>
      <c r="AA1546" s="1">
        <v>77.930000000000007</v>
      </c>
      <c r="AB1546" s="1">
        <v>76.66</v>
      </c>
      <c r="AC1546" s="1">
        <v>72.84</v>
      </c>
      <c r="AD1546" s="1">
        <v>75.12</v>
      </c>
      <c r="AE1546" s="1">
        <v>83.37</v>
      </c>
      <c r="AF1546" s="1">
        <v>79.56</v>
      </c>
      <c r="AG1546" s="1">
        <v>72.67</v>
      </c>
      <c r="AK1546" s="1">
        <v>22.5</v>
      </c>
      <c r="AO1546" s="1">
        <v>7</v>
      </c>
      <c r="AP1546" s="1">
        <v>2587.12</v>
      </c>
      <c r="AQ1546" s="1">
        <v>2508.08</v>
      </c>
      <c r="AS1546" s="1">
        <v>2793.67</v>
      </c>
      <c r="AT1546" s="1">
        <v>2125.25</v>
      </c>
      <c r="AU1546" s="1">
        <v>2591.35</v>
      </c>
      <c r="AW1546" s="1">
        <v>2292.5100000000002</v>
      </c>
      <c r="AX1546" s="1">
        <v>77.430000000000007</v>
      </c>
      <c r="BA1546" s="1">
        <v>76.61</v>
      </c>
      <c r="BB1546" s="1">
        <v>83.15</v>
      </c>
      <c r="BC1546" s="1">
        <v>79.849999999999994</v>
      </c>
      <c r="BD1546" s="1">
        <v>80.95</v>
      </c>
      <c r="BE1546" s="1">
        <v>81.27</v>
      </c>
      <c r="BF1546" s="1">
        <v>79.69</v>
      </c>
      <c r="BG1546" s="1">
        <v>83.75</v>
      </c>
      <c r="BH1546" s="1">
        <v>77.3</v>
      </c>
      <c r="BI1546" s="1">
        <v>79.180000000000007</v>
      </c>
      <c r="BL1546" s="1">
        <v>74.66</v>
      </c>
      <c r="BN1546" s="1">
        <v>74.25</v>
      </c>
    </row>
    <row r="1547" spans="1:66" x14ac:dyDescent="0.3">
      <c r="A1547" s="2"/>
      <c r="C1547" s="14" t="str">
        <f t="shared" si="25"/>
        <v>20202</v>
      </c>
      <c r="D1547" s="3">
        <v>43879</v>
      </c>
      <c r="E1547" s="21">
        <v>1372.67</v>
      </c>
      <c r="F1547" s="21">
        <v>1289.04</v>
      </c>
      <c r="G1547" s="21">
        <v>1348.13</v>
      </c>
      <c r="H1547" s="21">
        <v>1283.52</v>
      </c>
      <c r="I1547" s="21">
        <v>1307.93</v>
      </c>
      <c r="J1547" s="21">
        <v>1381.26</v>
      </c>
      <c r="K1547" s="21">
        <v>1311.35</v>
      </c>
      <c r="L1547" s="21">
        <v>1206.53</v>
      </c>
      <c r="M1547" s="21">
        <v>1282.1400000000001</v>
      </c>
      <c r="N1547" s="21">
        <v>1208.75</v>
      </c>
      <c r="O1547" s="21">
        <v>1370.86</v>
      </c>
      <c r="P1547" s="21">
        <v>1289.19</v>
      </c>
      <c r="Q1547" s="21">
        <v>3503.7</v>
      </c>
      <c r="R1547" s="20">
        <v>76.260000000000005</v>
      </c>
      <c r="S1547" s="20">
        <v>71.25</v>
      </c>
      <c r="T1547" s="21">
        <v>78.55</v>
      </c>
      <c r="U1547" s="1">
        <v>76.56</v>
      </c>
      <c r="V1547" s="1">
        <v>73.959999999999994</v>
      </c>
      <c r="W1547" s="1">
        <v>78.569999999999993</v>
      </c>
      <c r="X1547" s="1">
        <v>77.430000000000007</v>
      </c>
      <c r="Y1547" s="1">
        <v>78.459999999999994</v>
      </c>
      <c r="Z1547" s="1">
        <v>78.739999999999995</v>
      </c>
      <c r="AA1547" s="1">
        <v>77.459999999999994</v>
      </c>
      <c r="AB1547" s="1">
        <v>76.5</v>
      </c>
      <c r="AC1547" s="1">
        <v>73.290000000000006</v>
      </c>
      <c r="AD1547" s="1">
        <v>74.12</v>
      </c>
      <c r="AE1547" s="1">
        <v>83.01</v>
      </c>
      <c r="AF1547" s="1">
        <v>79.319999999999993</v>
      </c>
      <c r="AG1547" s="1">
        <v>72.59</v>
      </c>
      <c r="AK1547" s="1">
        <v>22.5</v>
      </c>
      <c r="AP1547" s="1">
        <v>2617.5</v>
      </c>
      <c r="AQ1547" s="1">
        <v>2508.08</v>
      </c>
      <c r="AS1547" s="1">
        <v>2805.71</v>
      </c>
      <c r="AU1547" s="1">
        <v>2752.87</v>
      </c>
      <c r="AW1547" s="1">
        <v>2543.19</v>
      </c>
      <c r="AX1547" s="1">
        <v>77.17</v>
      </c>
      <c r="BA1547" s="1">
        <v>77.209999999999994</v>
      </c>
      <c r="BB1547" s="1">
        <v>82.25</v>
      </c>
      <c r="BC1547" s="1">
        <v>79.67</v>
      </c>
      <c r="BD1547" s="1">
        <v>79.430000000000007</v>
      </c>
      <c r="BE1547" s="1">
        <v>80.12</v>
      </c>
      <c r="BF1547" s="1">
        <v>79.55</v>
      </c>
      <c r="BG1547" s="1">
        <v>83.24</v>
      </c>
      <c r="BH1547" s="1">
        <v>78.75</v>
      </c>
      <c r="BI1547" s="1">
        <v>78.38</v>
      </c>
      <c r="BL1547" s="1">
        <v>74.010000000000005</v>
      </c>
      <c r="BN1547" s="1">
        <v>74.14</v>
      </c>
    </row>
    <row r="1548" spans="1:66" x14ac:dyDescent="0.3">
      <c r="A1548" s="2"/>
      <c r="C1548" s="14" t="str">
        <f t="shared" si="25"/>
        <v>20202</v>
      </c>
      <c r="D1548" s="3">
        <v>43878</v>
      </c>
      <c r="E1548" s="21">
        <v>1365.25</v>
      </c>
      <c r="F1548" s="21">
        <v>1289.04</v>
      </c>
      <c r="G1548" s="21">
        <v>1345.65</v>
      </c>
      <c r="H1548" s="21">
        <v>1278.44</v>
      </c>
      <c r="I1548" s="21">
        <v>1307.93</v>
      </c>
      <c r="J1548" s="21">
        <v>1368.04</v>
      </c>
      <c r="K1548" s="21">
        <v>1308.5</v>
      </c>
      <c r="L1548" s="21">
        <v>1190.2</v>
      </c>
      <c r="M1548" s="21">
        <v>1282.49</v>
      </c>
      <c r="N1548" s="21">
        <v>1188.58</v>
      </c>
      <c r="O1548" s="21">
        <v>1358.68</v>
      </c>
      <c r="P1548" s="21">
        <v>1240.97</v>
      </c>
      <c r="Q1548" s="21">
        <v>3506.64</v>
      </c>
      <c r="R1548" s="20">
        <v>76.11</v>
      </c>
      <c r="S1548" s="20">
        <v>70.64</v>
      </c>
      <c r="T1548" s="21">
        <v>79.22</v>
      </c>
      <c r="U1548" s="1">
        <v>76.790000000000006</v>
      </c>
      <c r="V1548" s="1">
        <v>73.55</v>
      </c>
      <c r="W1548" s="1">
        <v>78.72</v>
      </c>
      <c r="X1548" s="1">
        <v>77.069999999999993</v>
      </c>
      <c r="Y1548" s="1">
        <v>78.28</v>
      </c>
      <c r="Z1548" s="1">
        <v>78.5</v>
      </c>
      <c r="AA1548" s="1">
        <v>77.37</v>
      </c>
      <c r="AB1548" s="1">
        <v>76.900000000000006</v>
      </c>
      <c r="AC1548" s="1">
        <v>72.290000000000006</v>
      </c>
      <c r="AD1548" s="1">
        <v>72.98</v>
      </c>
      <c r="AE1548" s="1">
        <v>82.64</v>
      </c>
      <c r="AF1548" s="1">
        <v>78.44</v>
      </c>
      <c r="AG1548" s="1">
        <v>72.260000000000005</v>
      </c>
      <c r="AK1548" s="1">
        <v>15</v>
      </c>
      <c r="AO1548" s="1">
        <v>3.5</v>
      </c>
      <c r="AQ1548" s="1">
        <v>2620.94</v>
      </c>
      <c r="AS1548" s="1">
        <v>2777.65</v>
      </c>
      <c r="AT1548" s="1">
        <v>2376.89</v>
      </c>
      <c r="AU1548" s="1">
        <v>2530.65</v>
      </c>
      <c r="AW1548" s="1">
        <v>2543.19</v>
      </c>
      <c r="AX1548" s="1">
        <v>77</v>
      </c>
      <c r="AZ1548" s="1">
        <v>2307.4299999999998</v>
      </c>
      <c r="BA1548" s="1">
        <v>76.53</v>
      </c>
      <c r="BB1548" s="1">
        <v>81</v>
      </c>
      <c r="BC1548" s="1">
        <v>80.02</v>
      </c>
      <c r="BD1548" s="1">
        <v>78.650000000000006</v>
      </c>
      <c r="BE1548" s="1">
        <v>82.94</v>
      </c>
      <c r="BF1548" s="1">
        <v>79.88</v>
      </c>
      <c r="BG1548" s="1">
        <v>83.17</v>
      </c>
      <c r="BH1548" s="1">
        <v>79.34</v>
      </c>
      <c r="BI1548" s="1">
        <v>78.38</v>
      </c>
      <c r="BL1548" s="1">
        <v>74.42</v>
      </c>
      <c r="BN1548" s="1">
        <v>74.27</v>
      </c>
    </row>
    <row r="1549" spans="1:66" x14ac:dyDescent="0.3">
      <c r="A1549" s="2"/>
      <c r="C1549" s="14" t="str">
        <f t="shared" si="25"/>
        <v>20202</v>
      </c>
      <c r="D1549" s="3">
        <v>43875</v>
      </c>
      <c r="E1549" s="21">
        <v>1340.36</v>
      </c>
      <c r="F1549" s="21">
        <v>1292.0899999999999</v>
      </c>
      <c r="G1549" s="21">
        <v>1338.05</v>
      </c>
      <c r="H1549" s="21">
        <v>1274.3800000000001</v>
      </c>
      <c r="I1549" s="21">
        <v>1300.8800000000001</v>
      </c>
      <c r="J1549" s="21">
        <v>1327.69</v>
      </c>
      <c r="K1549" s="21">
        <v>1306.8599999999999</v>
      </c>
      <c r="L1549" s="21">
        <v>1231.7</v>
      </c>
      <c r="M1549" s="21">
        <v>1267.25</v>
      </c>
      <c r="N1549" s="21">
        <v>1200.02</v>
      </c>
      <c r="O1549" s="21">
        <v>1363.33</v>
      </c>
      <c r="P1549" s="21">
        <v>1261.4100000000001</v>
      </c>
      <c r="Q1549" s="21">
        <v>3497.1</v>
      </c>
      <c r="R1549" s="20">
        <v>75.760000000000005</v>
      </c>
      <c r="S1549" s="20">
        <v>70.349999999999994</v>
      </c>
      <c r="T1549" s="21">
        <v>78.66</v>
      </c>
      <c r="U1549" s="1">
        <v>76.38</v>
      </c>
      <c r="V1549" s="1">
        <v>73.290000000000006</v>
      </c>
      <c r="W1549" s="1">
        <v>78.91</v>
      </c>
      <c r="X1549" s="1">
        <v>77.08</v>
      </c>
      <c r="Y1549" s="1">
        <v>78.540000000000006</v>
      </c>
      <c r="Z1549" s="1">
        <v>78.69</v>
      </c>
      <c r="AA1549" s="1">
        <v>77.02</v>
      </c>
      <c r="AB1549" s="1">
        <v>76.55</v>
      </c>
      <c r="AC1549" s="1">
        <v>72.22</v>
      </c>
      <c r="AD1549" s="1">
        <v>73.33</v>
      </c>
      <c r="AE1549" s="1">
        <v>82.43</v>
      </c>
      <c r="AF1549" s="1">
        <v>79.989999999999995</v>
      </c>
      <c r="AG1549" s="1">
        <v>72.05</v>
      </c>
      <c r="AK1549" s="1">
        <v>30</v>
      </c>
      <c r="AO1549" s="1">
        <v>3.5</v>
      </c>
      <c r="AQ1549" s="1">
        <v>2658.57</v>
      </c>
      <c r="AS1549" s="1">
        <v>2769.79</v>
      </c>
      <c r="AT1549" s="1">
        <v>2376.89</v>
      </c>
      <c r="AU1549" s="1">
        <v>2530.65</v>
      </c>
      <c r="AW1549" s="1">
        <v>2521.46</v>
      </c>
      <c r="AX1549" s="1">
        <v>76.89</v>
      </c>
      <c r="AY1549" s="1">
        <v>2467.9499999999998</v>
      </c>
      <c r="AZ1549" s="1">
        <v>2307.4299999999998</v>
      </c>
      <c r="BA1549" s="1">
        <v>74.459999999999994</v>
      </c>
      <c r="BB1549" s="1">
        <v>82.07</v>
      </c>
      <c r="BC1549" s="1">
        <v>79.66</v>
      </c>
      <c r="BD1549" s="1">
        <v>79.72</v>
      </c>
      <c r="BE1549" s="1">
        <v>79.75</v>
      </c>
      <c r="BF1549" s="1">
        <v>79.95</v>
      </c>
      <c r="BG1549" s="1">
        <v>83.34</v>
      </c>
      <c r="BH1549" s="1">
        <v>77.95</v>
      </c>
      <c r="BI1549" s="1">
        <v>78.180000000000007</v>
      </c>
      <c r="BL1549" s="1">
        <v>74.260000000000005</v>
      </c>
      <c r="BN1549" s="1">
        <v>73.650000000000006</v>
      </c>
    </row>
    <row r="1550" spans="1:66" x14ac:dyDescent="0.3">
      <c r="A1550" s="2"/>
      <c r="C1550" s="14" t="str">
        <f t="shared" si="25"/>
        <v>20202</v>
      </c>
      <c r="D1550" s="3">
        <v>43874</v>
      </c>
      <c r="E1550" s="21">
        <v>1365.07</v>
      </c>
      <c r="F1550" s="21">
        <v>1281.21</v>
      </c>
      <c r="G1550" s="21">
        <v>1338.05</v>
      </c>
      <c r="H1550" s="21">
        <v>1280.5999999999999</v>
      </c>
      <c r="I1550" s="21">
        <v>1286.25</v>
      </c>
      <c r="J1550" s="21">
        <v>1335.52</v>
      </c>
      <c r="K1550" s="21">
        <v>1306.8599999999999</v>
      </c>
      <c r="L1550" s="21">
        <v>1231.7</v>
      </c>
      <c r="M1550" s="21">
        <v>1267.25</v>
      </c>
      <c r="N1550" s="21">
        <v>1193</v>
      </c>
      <c r="O1550" s="21">
        <v>1346.35</v>
      </c>
      <c r="P1550" s="21">
        <v>1261.4100000000001</v>
      </c>
      <c r="Q1550" s="21">
        <v>3545</v>
      </c>
      <c r="R1550" s="20">
        <v>76.22</v>
      </c>
      <c r="S1550" s="20">
        <v>70.209999999999994</v>
      </c>
      <c r="T1550" s="21">
        <v>78.88</v>
      </c>
      <c r="U1550" s="1">
        <v>76.06</v>
      </c>
      <c r="V1550" s="1">
        <v>74.03</v>
      </c>
      <c r="W1550" s="1">
        <v>78.91</v>
      </c>
      <c r="X1550" s="1">
        <v>77.08</v>
      </c>
      <c r="Y1550" s="1">
        <v>78.36</v>
      </c>
      <c r="Z1550" s="1">
        <v>78.5</v>
      </c>
      <c r="AA1550" s="1">
        <v>76.95</v>
      </c>
      <c r="AB1550" s="1">
        <v>76.44</v>
      </c>
      <c r="AC1550" s="1">
        <v>71.22</v>
      </c>
      <c r="AD1550" s="1">
        <v>74.8</v>
      </c>
      <c r="AE1550" s="1">
        <v>82.59</v>
      </c>
      <c r="AF1550" s="1">
        <v>79.02</v>
      </c>
      <c r="AG1550" s="1">
        <v>72.510000000000005</v>
      </c>
      <c r="AK1550" s="1">
        <v>30</v>
      </c>
      <c r="AO1550" s="1">
        <v>3.5</v>
      </c>
      <c r="AQ1550" s="1">
        <v>2733.81</v>
      </c>
      <c r="AS1550" s="1">
        <v>2802.46</v>
      </c>
      <c r="AT1550" s="1">
        <v>2387.1799999999998</v>
      </c>
      <c r="AU1550" s="1">
        <v>2407.7600000000002</v>
      </c>
      <c r="AW1550" s="1">
        <v>2521.46</v>
      </c>
      <c r="AX1550" s="1">
        <v>75.36</v>
      </c>
      <c r="AY1550" s="1">
        <v>2467.9499999999998</v>
      </c>
      <c r="AZ1550" s="1">
        <v>2307.4299999999998</v>
      </c>
      <c r="BA1550" s="1">
        <v>76.989999999999995</v>
      </c>
      <c r="BB1550" s="1">
        <v>82.3</v>
      </c>
      <c r="BC1550" s="1">
        <v>80.069999999999993</v>
      </c>
      <c r="BD1550" s="1">
        <v>80.33</v>
      </c>
      <c r="BE1550" s="1">
        <v>81.81</v>
      </c>
      <c r="BF1550" s="1">
        <v>80.069999999999993</v>
      </c>
      <c r="BG1550" s="1">
        <v>82.83</v>
      </c>
      <c r="BH1550" s="1">
        <v>77.569999999999993</v>
      </c>
      <c r="BI1550" s="1">
        <v>77.88</v>
      </c>
      <c r="BK1550" s="1">
        <v>73.77</v>
      </c>
      <c r="BL1550" s="1">
        <v>74.42</v>
      </c>
      <c r="BN1550" s="1">
        <v>73.58</v>
      </c>
    </row>
    <row r="1551" spans="1:66" x14ac:dyDescent="0.3">
      <c r="A1551" s="2"/>
      <c r="C1551" s="14" t="str">
        <f t="shared" si="25"/>
        <v>20202</v>
      </c>
      <c r="D1551" s="3">
        <v>43873</v>
      </c>
      <c r="E1551" s="21">
        <v>1347.81</v>
      </c>
      <c r="F1551" s="21">
        <v>1274.1099999999999</v>
      </c>
      <c r="G1551" s="21">
        <v>1328.2</v>
      </c>
      <c r="H1551" s="21">
        <v>1252.1199999999999</v>
      </c>
      <c r="I1551" s="21">
        <v>1279.3900000000001</v>
      </c>
      <c r="J1551" s="21">
        <v>1345.37</v>
      </c>
      <c r="K1551" s="21">
        <v>1308.43</v>
      </c>
      <c r="L1551" s="21">
        <v>1236.55</v>
      </c>
      <c r="M1551" s="21">
        <v>1275.83</v>
      </c>
      <c r="N1551" s="21">
        <v>1179.4000000000001</v>
      </c>
      <c r="O1551" s="21">
        <v>1326.81</v>
      </c>
      <c r="P1551" s="21">
        <v>1272.29</v>
      </c>
      <c r="Q1551" s="21">
        <v>3530.06</v>
      </c>
      <c r="R1551" s="20">
        <v>75.989999999999995</v>
      </c>
      <c r="S1551" s="20">
        <v>70.02</v>
      </c>
      <c r="T1551" s="21">
        <v>78.75</v>
      </c>
      <c r="U1551" s="1">
        <v>76.87</v>
      </c>
      <c r="V1551" s="1">
        <v>73.790000000000006</v>
      </c>
      <c r="W1551" s="1">
        <v>78.91</v>
      </c>
      <c r="X1551" s="1">
        <v>76.44</v>
      </c>
      <c r="Y1551" s="1">
        <v>78.11</v>
      </c>
      <c r="Z1551" s="1">
        <v>78.27</v>
      </c>
      <c r="AA1551" s="1">
        <v>76.53</v>
      </c>
      <c r="AB1551" s="1">
        <v>75.34</v>
      </c>
      <c r="AC1551" s="1">
        <v>72.56</v>
      </c>
      <c r="AD1551" s="1">
        <v>74.790000000000006</v>
      </c>
      <c r="AE1551" s="1">
        <v>82.1</v>
      </c>
      <c r="AF1551" s="1">
        <v>79.48</v>
      </c>
      <c r="AG1551" s="1">
        <v>71.5</v>
      </c>
      <c r="AK1551" s="1">
        <v>30</v>
      </c>
      <c r="AO1551" s="1">
        <v>3.5</v>
      </c>
      <c r="AQ1551" s="1">
        <v>2420.3000000000002</v>
      </c>
      <c r="AS1551" s="1">
        <v>2802.46</v>
      </c>
      <c r="AT1551" s="1">
        <v>2355.2800000000002</v>
      </c>
      <c r="AU1551" s="1">
        <v>2106.79</v>
      </c>
      <c r="AW1551" s="1">
        <v>2521.46</v>
      </c>
      <c r="AX1551" s="1">
        <v>76.209999999999994</v>
      </c>
      <c r="AY1551" s="1">
        <v>2407.7600000000002</v>
      </c>
      <c r="AZ1551" s="1">
        <v>2307.4299999999998</v>
      </c>
      <c r="BA1551" s="1">
        <v>76.36</v>
      </c>
      <c r="BB1551" s="1">
        <v>81.78</v>
      </c>
      <c r="BC1551" s="1">
        <v>79.47</v>
      </c>
      <c r="BD1551" s="1">
        <v>79.78</v>
      </c>
      <c r="BE1551" s="1">
        <v>81.3</v>
      </c>
      <c r="BF1551" s="1">
        <v>79.7</v>
      </c>
      <c r="BG1551" s="1">
        <v>82.24</v>
      </c>
      <c r="BH1551" s="1">
        <v>78.05</v>
      </c>
      <c r="BI1551" s="1">
        <v>77.88</v>
      </c>
      <c r="BK1551" s="1">
        <v>73.41</v>
      </c>
      <c r="BL1551" s="1">
        <v>73.97</v>
      </c>
      <c r="BN1551" s="1">
        <v>73.17</v>
      </c>
    </row>
    <row r="1552" spans="1:66" x14ac:dyDescent="0.3">
      <c r="A1552" s="2"/>
      <c r="C1552" s="14" t="str">
        <f t="shared" si="25"/>
        <v>20202</v>
      </c>
      <c r="D1552" s="3">
        <v>43872</v>
      </c>
      <c r="E1552" s="21">
        <v>1345.34</v>
      </c>
      <c r="F1552" s="21">
        <v>1274.08</v>
      </c>
      <c r="G1552" s="21">
        <v>1370.74</v>
      </c>
      <c r="H1552" s="21">
        <v>1241.94</v>
      </c>
      <c r="I1552" s="21">
        <v>1282.33</v>
      </c>
      <c r="J1552" s="21">
        <v>1341.5</v>
      </c>
      <c r="K1552" s="21">
        <v>1312.97</v>
      </c>
      <c r="L1552" s="21">
        <v>1206.45</v>
      </c>
      <c r="M1552" s="21">
        <v>1275.1099999999999</v>
      </c>
      <c r="N1552" s="21">
        <v>1184.0899999999999</v>
      </c>
      <c r="O1552" s="21">
        <v>1316.92</v>
      </c>
      <c r="P1552" s="21">
        <v>1253.03</v>
      </c>
      <c r="Q1552" s="21">
        <v>3546.06</v>
      </c>
      <c r="R1552" s="20">
        <v>75.98</v>
      </c>
      <c r="S1552" s="20">
        <v>70.11</v>
      </c>
      <c r="T1552" s="21">
        <v>78.03</v>
      </c>
      <c r="U1552" s="1">
        <v>76.13</v>
      </c>
      <c r="V1552" s="1">
        <v>73.17</v>
      </c>
      <c r="W1552" s="1">
        <v>78.11</v>
      </c>
      <c r="X1552" s="1">
        <v>76.61</v>
      </c>
      <c r="Y1552" s="1">
        <v>77.39</v>
      </c>
      <c r="Z1552" s="1">
        <v>77.5</v>
      </c>
      <c r="AA1552" s="1">
        <v>76.42</v>
      </c>
      <c r="AB1552" s="1">
        <v>75.989999999999995</v>
      </c>
      <c r="AC1552" s="1">
        <v>72.55</v>
      </c>
      <c r="AE1552" s="1">
        <v>82.13</v>
      </c>
      <c r="AF1552" s="1">
        <v>79.19</v>
      </c>
      <c r="AG1552" s="1">
        <v>70.239999999999995</v>
      </c>
      <c r="AK1552" s="1">
        <v>30</v>
      </c>
      <c r="AO1552" s="1">
        <v>3.5</v>
      </c>
      <c r="AP1552" s="1">
        <v>2250</v>
      </c>
      <c r="AQ1552" s="1">
        <v>2417.79</v>
      </c>
      <c r="AS1552" s="1">
        <v>2767.5</v>
      </c>
      <c r="AT1552" s="1">
        <v>2355.2800000000002</v>
      </c>
      <c r="AU1552" s="1">
        <v>2106.79</v>
      </c>
      <c r="AW1552" s="1">
        <v>2352.58</v>
      </c>
      <c r="AX1552" s="1">
        <v>74.52</v>
      </c>
      <c r="AY1552" s="1">
        <v>2407.7600000000002</v>
      </c>
      <c r="AZ1552" s="1">
        <v>2307.4299999999998</v>
      </c>
      <c r="BA1552" s="1">
        <v>75.37</v>
      </c>
      <c r="BB1552" s="1">
        <v>81.430000000000007</v>
      </c>
      <c r="BC1552" s="1">
        <v>78.34</v>
      </c>
      <c r="BD1552" s="1">
        <v>79.430000000000007</v>
      </c>
      <c r="BE1552" s="1">
        <v>81.349999999999994</v>
      </c>
      <c r="BF1552" s="1">
        <v>78.510000000000005</v>
      </c>
      <c r="BG1552" s="1">
        <v>82.65</v>
      </c>
      <c r="BH1552" s="1">
        <v>77.42</v>
      </c>
      <c r="BI1552" s="1">
        <v>77.88</v>
      </c>
      <c r="BK1552" s="1">
        <v>72.84</v>
      </c>
      <c r="BL1552" s="1">
        <v>73.41</v>
      </c>
      <c r="BN1552" s="1">
        <v>72.97</v>
      </c>
    </row>
    <row r="1553" spans="1:66" x14ac:dyDescent="0.3">
      <c r="A1553" s="2"/>
      <c r="C1553" s="14" t="str">
        <f t="shared" si="25"/>
        <v>20202</v>
      </c>
      <c r="D1553" s="3">
        <v>43871</v>
      </c>
      <c r="E1553" s="21">
        <v>1345.33</v>
      </c>
      <c r="F1553" s="21">
        <v>1275.8399999999999</v>
      </c>
      <c r="G1553" s="21">
        <v>1352.88</v>
      </c>
      <c r="H1553" s="21">
        <v>1231.3900000000001</v>
      </c>
      <c r="I1553" s="21">
        <v>1282.21</v>
      </c>
      <c r="J1553" s="21">
        <v>1356.3</v>
      </c>
      <c r="K1553" s="21">
        <v>1305.96</v>
      </c>
      <c r="L1553" s="21">
        <v>1206.3699999999999</v>
      </c>
      <c r="M1553" s="21">
        <v>1244.46</v>
      </c>
      <c r="N1553" s="21">
        <v>1193.3399999999999</v>
      </c>
      <c r="O1553" s="21">
        <v>1306.5899999999999</v>
      </c>
      <c r="P1553" s="21">
        <v>1256.22</v>
      </c>
      <c r="Q1553" s="21">
        <v>3518.08</v>
      </c>
      <c r="R1553" s="20">
        <v>75.39</v>
      </c>
      <c r="S1553" s="20">
        <v>69.81</v>
      </c>
      <c r="T1553" s="21">
        <v>78.03</v>
      </c>
      <c r="U1553" s="1">
        <v>76.13</v>
      </c>
      <c r="V1553" s="1">
        <v>72.81</v>
      </c>
      <c r="W1553" s="1">
        <v>78.11</v>
      </c>
      <c r="X1553" s="1">
        <v>76.48</v>
      </c>
      <c r="Y1553" s="1">
        <v>77.37</v>
      </c>
      <c r="Z1553" s="1">
        <v>77.5</v>
      </c>
      <c r="AA1553" s="1">
        <v>76.489999999999995</v>
      </c>
      <c r="AB1553" s="1">
        <v>75.989999999999995</v>
      </c>
      <c r="AC1553" s="1">
        <v>72.55</v>
      </c>
      <c r="AE1553" s="1">
        <v>82.19</v>
      </c>
      <c r="AF1553" s="1">
        <v>79.459999999999994</v>
      </c>
      <c r="AG1553" s="1">
        <v>70.52</v>
      </c>
      <c r="AK1553" s="1">
        <v>30</v>
      </c>
      <c r="AP1553" s="1">
        <v>2250</v>
      </c>
      <c r="AQ1553" s="1">
        <v>2207.11</v>
      </c>
      <c r="AS1553" s="1">
        <v>2767.5</v>
      </c>
      <c r="AT1553" s="1">
        <v>2340.88</v>
      </c>
      <c r="AW1553" s="1">
        <v>2352.58</v>
      </c>
      <c r="AX1553" s="1">
        <v>74.400000000000006</v>
      </c>
      <c r="AY1553" s="1">
        <v>2431.84</v>
      </c>
      <c r="BA1553" s="1">
        <v>75.069999999999993</v>
      </c>
      <c r="BB1553" s="1">
        <v>81.540000000000006</v>
      </c>
      <c r="BC1553" s="1">
        <v>78.78</v>
      </c>
      <c r="BD1553" s="1">
        <v>79.599999999999994</v>
      </c>
      <c r="BE1553" s="1">
        <v>82.06</v>
      </c>
      <c r="BF1553" s="1">
        <v>79.16</v>
      </c>
      <c r="BG1553" s="1">
        <v>82.06</v>
      </c>
      <c r="BH1553" s="1">
        <v>77.47</v>
      </c>
      <c r="BI1553" s="1">
        <v>77.48</v>
      </c>
      <c r="BJ1553" s="1">
        <v>81.849999999999994</v>
      </c>
      <c r="BK1553" s="1">
        <v>72.63</v>
      </c>
      <c r="BL1553" s="1">
        <v>73.41</v>
      </c>
      <c r="BN1553" s="1">
        <v>72.78</v>
      </c>
    </row>
    <row r="1554" spans="1:66" x14ac:dyDescent="0.3">
      <c r="A1554" s="2"/>
      <c r="C1554" s="14" t="str">
        <f t="shared" si="25"/>
        <v>20202</v>
      </c>
      <c r="D1554" s="3">
        <v>43868</v>
      </c>
      <c r="E1554" s="21">
        <v>1335.36</v>
      </c>
      <c r="F1554" s="21">
        <v>1272.17</v>
      </c>
      <c r="G1554" s="21">
        <v>1345.38</v>
      </c>
      <c r="H1554" s="21">
        <v>1243.8</v>
      </c>
      <c r="I1554" s="21">
        <v>1274.3699999999999</v>
      </c>
      <c r="J1554" s="21">
        <v>1360.35</v>
      </c>
      <c r="K1554" s="21">
        <v>1307.6199999999999</v>
      </c>
      <c r="L1554" s="21">
        <v>1188.27</v>
      </c>
      <c r="M1554" s="21">
        <v>1239.01</v>
      </c>
      <c r="N1554" s="21">
        <v>1191.45</v>
      </c>
      <c r="O1554" s="21">
        <v>1311.14</v>
      </c>
      <c r="P1554" s="21">
        <v>1272.23</v>
      </c>
      <c r="Q1554" s="21">
        <v>3552.55</v>
      </c>
      <c r="R1554" s="20">
        <v>75.36</v>
      </c>
      <c r="S1554" s="20">
        <v>70.430000000000007</v>
      </c>
      <c r="T1554" s="21">
        <v>77.37</v>
      </c>
      <c r="U1554" s="1">
        <v>74.89</v>
      </c>
      <c r="V1554" s="1">
        <v>72.72</v>
      </c>
      <c r="W1554" s="1">
        <v>77.28</v>
      </c>
      <c r="X1554" s="1">
        <v>75.959999999999994</v>
      </c>
      <c r="Y1554" s="1">
        <v>77.040000000000006</v>
      </c>
      <c r="Z1554" s="1">
        <v>77.319999999999993</v>
      </c>
      <c r="AA1554" s="1">
        <v>76.64</v>
      </c>
      <c r="AB1554" s="1">
        <v>75</v>
      </c>
      <c r="AC1554" s="1">
        <v>71.89</v>
      </c>
      <c r="AE1554" s="1">
        <v>82.01</v>
      </c>
      <c r="AF1554" s="1">
        <v>79.41</v>
      </c>
      <c r="AG1554" s="1">
        <v>71.150000000000006</v>
      </c>
      <c r="AP1554" s="1">
        <v>2250</v>
      </c>
      <c r="AQ1554" s="1">
        <v>2327.5</v>
      </c>
      <c r="AS1554" s="1">
        <v>2698.7</v>
      </c>
      <c r="AT1554" s="1">
        <v>2340.88</v>
      </c>
      <c r="AW1554" s="1">
        <v>2036.56</v>
      </c>
      <c r="AX1554" s="1">
        <v>74.3</v>
      </c>
      <c r="AY1554" s="1">
        <v>2407.7600000000002</v>
      </c>
      <c r="AZ1554" s="1">
        <v>2156.9499999999998</v>
      </c>
      <c r="BA1554" s="1">
        <v>74.56</v>
      </c>
      <c r="BB1554" s="1">
        <v>81.150000000000006</v>
      </c>
      <c r="BC1554" s="1">
        <v>78.66</v>
      </c>
      <c r="BD1554" s="1">
        <v>79.12</v>
      </c>
      <c r="BE1554" s="1">
        <v>82.13</v>
      </c>
      <c r="BF1554" s="1">
        <v>79.59</v>
      </c>
      <c r="BG1554" s="1">
        <v>81.63</v>
      </c>
      <c r="BH1554" s="1">
        <v>74.88</v>
      </c>
      <c r="BI1554" s="1">
        <v>77.48</v>
      </c>
      <c r="BJ1554" s="1">
        <v>81.819999999999993</v>
      </c>
      <c r="BK1554" s="1">
        <v>72.63</v>
      </c>
      <c r="BL1554" s="1">
        <v>72.44</v>
      </c>
      <c r="BN1554" s="1">
        <v>73.19</v>
      </c>
    </row>
    <row r="1555" spans="1:66" x14ac:dyDescent="0.3">
      <c r="A1555" s="2"/>
      <c r="C1555" s="14" t="str">
        <f t="shared" si="25"/>
        <v>20202</v>
      </c>
      <c r="D1555" s="3">
        <v>43867</v>
      </c>
      <c r="E1555" s="21">
        <v>1320.58</v>
      </c>
      <c r="F1555" s="21">
        <v>1278.8599999999999</v>
      </c>
      <c r="G1555" s="21">
        <v>1340.48</v>
      </c>
      <c r="H1555" s="21">
        <v>1221.29</v>
      </c>
      <c r="I1555" s="21">
        <v>1286.6199999999999</v>
      </c>
      <c r="J1555" s="21">
        <v>1319.58</v>
      </c>
      <c r="K1555" s="21">
        <v>1288.49</v>
      </c>
      <c r="L1555" s="21">
        <v>1188.27</v>
      </c>
      <c r="M1555" s="21">
        <v>1224.53</v>
      </c>
      <c r="N1555" s="21">
        <v>1167.7</v>
      </c>
      <c r="O1555" s="21">
        <v>1324.35</v>
      </c>
      <c r="P1555" s="21">
        <v>1284.6400000000001</v>
      </c>
      <c r="Q1555" s="21">
        <v>3542.04</v>
      </c>
      <c r="R1555" s="20">
        <v>75.55</v>
      </c>
      <c r="S1555" s="20">
        <v>69.11</v>
      </c>
      <c r="T1555" s="21">
        <v>76.849999999999994</v>
      </c>
      <c r="U1555" s="1">
        <v>74.97</v>
      </c>
      <c r="V1555" s="1">
        <v>72.41</v>
      </c>
      <c r="W1555" s="1">
        <v>77.209999999999994</v>
      </c>
      <c r="X1555" s="1">
        <v>75.62</v>
      </c>
      <c r="Y1555" s="1">
        <v>76.39</v>
      </c>
      <c r="Z1555" s="1">
        <v>76.5</v>
      </c>
      <c r="AA1555" s="1">
        <v>75.849999999999994</v>
      </c>
      <c r="AB1555" s="1">
        <v>74.67</v>
      </c>
      <c r="AE1555" s="1">
        <v>81.709999999999994</v>
      </c>
      <c r="AF1555" s="1">
        <v>77.48</v>
      </c>
      <c r="AG1555" s="1">
        <v>69.87</v>
      </c>
      <c r="AK1555" s="1">
        <v>0</v>
      </c>
      <c r="AP1555" s="1">
        <v>2250</v>
      </c>
      <c r="AQ1555" s="1">
        <v>2327.94</v>
      </c>
      <c r="AS1555" s="1">
        <v>2415.38</v>
      </c>
      <c r="AT1555" s="1">
        <v>2307.87</v>
      </c>
      <c r="AW1555" s="1">
        <v>2159.87</v>
      </c>
      <c r="AX1555" s="1">
        <v>74.77</v>
      </c>
      <c r="AY1555" s="1">
        <v>2408.2199999999998</v>
      </c>
      <c r="AZ1555" s="1">
        <v>2157.36</v>
      </c>
      <c r="BA1555" s="1">
        <v>73.319999999999993</v>
      </c>
      <c r="BB1555" s="1">
        <v>80.87</v>
      </c>
      <c r="BC1555" s="1">
        <v>78.17</v>
      </c>
      <c r="BD1555" s="1">
        <v>78.28</v>
      </c>
      <c r="BE1555" s="1">
        <v>81.790000000000006</v>
      </c>
      <c r="BF1555" s="1">
        <v>78.72</v>
      </c>
      <c r="BG1555" s="1">
        <v>80.84</v>
      </c>
      <c r="BH1555" s="1">
        <v>76.81</v>
      </c>
      <c r="BI1555" s="1">
        <v>77.08</v>
      </c>
      <c r="BJ1555" s="1">
        <v>81.73</v>
      </c>
      <c r="BK1555" s="1">
        <v>72.13</v>
      </c>
      <c r="BL1555" s="1">
        <v>72.11</v>
      </c>
      <c r="BN1555" s="1">
        <v>72.31</v>
      </c>
    </row>
    <row r="1556" spans="1:66" x14ac:dyDescent="0.3">
      <c r="A1556" s="2"/>
      <c r="C1556" s="14" t="str">
        <f t="shared" si="25"/>
        <v>20202</v>
      </c>
      <c r="D1556" s="3">
        <v>43866</v>
      </c>
      <c r="E1556" s="21">
        <v>1325.52</v>
      </c>
      <c r="F1556" s="21">
        <v>1265.04</v>
      </c>
      <c r="G1556" s="21">
        <v>1345.38</v>
      </c>
      <c r="H1556" s="21">
        <v>1219.52</v>
      </c>
      <c r="I1556" s="21">
        <v>1284.17</v>
      </c>
      <c r="J1556" s="21">
        <v>1318.27</v>
      </c>
      <c r="K1556" s="21">
        <v>1313.16</v>
      </c>
      <c r="L1556" s="21">
        <v>1188.27</v>
      </c>
      <c r="M1556" s="21">
        <v>1218.6500000000001</v>
      </c>
      <c r="N1556" s="21">
        <v>1150.33</v>
      </c>
      <c r="O1556" s="21">
        <v>1306.3800000000001</v>
      </c>
      <c r="P1556" s="21">
        <v>1278.23</v>
      </c>
      <c r="Q1556" s="21">
        <v>3545.96</v>
      </c>
      <c r="R1556" s="20">
        <v>75.55</v>
      </c>
      <c r="S1556" s="20">
        <v>68.33</v>
      </c>
      <c r="T1556" s="21">
        <v>76.58</v>
      </c>
      <c r="V1556" s="1">
        <v>72.38</v>
      </c>
      <c r="W1556" s="1">
        <v>77.709999999999994</v>
      </c>
      <c r="X1556" s="1">
        <v>75.61</v>
      </c>
      <c r="Y1556" s="1">
        <v>75.849999999999994</v>
      </c>
      <c r="Z1556" s="1">
        <v>75.94</v>
      </c>
      <c r="AA1556" s="1">
        <v>76.25</v>
      </c>
      <c r="AB1556" s="1">
        <v>74.78</v>
      </c>
      <c r="AC1556" s="1">
        <v>70.48</v>
      </c>
      <c r="AE1556" s="1">
        <v>81.040000000000006</v>
      </c>
      <c r="AF1556" s="1">
        <v>77.650000000000006</v>
      </c>
      <c r="AG1556" s="1">
        <v>70.2</v>
      </c>
      <c r="AK1556" s="1">
        <v>0</v>
      </c>
      <c r="AP1556" s="1">
        <v>2250</v>
      </c>
      <c r="AQ1556" s="1">
        <v>2475.11</v>
      </c>
      <c r="AS1556" s="1">
        <v>2415.38</v>
      </c>
      <c r="AU1556" s="1">
        <v>2257.6999999999998</v>
      </c>
      <c r="AW1556" s="1">
        <v>2159.87</v>
      </c>
      <c r="AX1556" s="1">
        <v>74.239999999999995</v>
      </c>
      <c r="AY1556" s="1">
        <v>2468.42</v>
      </c>
      <c r="AZ1556" s="1">
        <v>2157.36</v>
      </c>
      <c r="BA1556" s="1">
        <v>73.97</v>
      </c>
      <c r="BB1556" s="1">
        <v>81.17</v>
      </c>
      <c r="BC1556" s="1">
        <v>78.16</v>
      </c>
      <c r="BD1556" s="1">
        <v>78.06</v>
      </c>
      <c r="BE1556" s="1">
        <v>81.03</v>
      </c>
      <c r="BF1556" s="1">
        <v>78.709999999999994</v>
      </c>
      <c r="BG1556" s="1">
        <v>80.94</v>
      </c>
      <c r="BH1556" s="1">
        <v>76.13</v>
      </c>
      <c r="BI1556" s="1">
        <v>77.08</v>
      </c>
      <c r="BJ1556" s="1">
        <v>81.36</v>
      </c>
      <c r="BK1556" s="1">
        <v>71.37</v>
      </c>
      <c r="BL1556" s="1">
        <v>71.709999999999994</v>
      </c>
      <c r="BN1556" s="1">
        <v>72.23</v>
      </c>
    </row>
    <row r="1557" spans="1:66" x14ac:dyDescent="0.3">
      <c r="A1557" s="2"/>
      <c r="C1557" s="14" t="str">
        <f t="shared" si="25"/>
        <v>20202</v>
      </c>
      <c r="D1557" s="3">
        <v>43865</v>
      </c>
      <c r="E1557" s="21">
        <v>1350.69</v>
      </c>
      <c r="F1557" s="21">
        <v>1278.78</v>
      </c>
      <c r="G1557" s="21">
        <v>1377.17</v>
      </c>
      <c r="H1557" s="21">
        <v>1236.6199999999999</v>
      </c>
      <c r="I1557" s="21">
        <v>1299.8599999999999</v>
      </c>
      <c r="J1557" s="21">
        <v>1318.65</v>
      </c>
      <c r="K1557" s="21">
        <v>1317.55</v>
      </c>
      <c r="L1557" s="21">
        <v>1187.53</v>
      </c>
      <c r="M1557" s="21">
        <v>1218.6500000000001</v>
      </c>
      <c r="N1557" s="21">
        <v>1149.3800000000001</v>
      </c>
      <c r="O1557" s="21">
        <v>1296.6099999999999</v>
      </c>
      <c r="P1557" s="21">
        <v>1291.07</v>
      </c>
      <c r="Q1557" s="21">
        <v>3628.86</v>
      </c>
      <c r="R1557" s="20">
        <v>75.680000000000007</v>
      </c>
      <c r="S1557" s="20">
        <v>68.41</v>
      </c>
      <c r="T1557" s="21">
        <v>76.349999999999994</v>
      </c>
      <c r="U1557" s="1">
        <v>75.099999999999994</v>
      </c>
      <c r="V1557" s="1">
        <v>73.209999999999994</v>
      </c>
      <c r="W1557" s="1">
        <v>77.28</v>
      </c>
      <c r="X1557" s="1">
        <v>75.55</v>
      </c>
      <c r="Y1557" s="1">
        <v>75.41</v>
      </c>
      <c r="Z1557" s="1">
        <v>75.5</v>
      </c>
      <c r="AA1557" s="1">
        <v>76.3</v>
      </c>
      <c r="AB1557" s="1">
        <v>74.44</v>
      </c>
      <c r="AC1557" s="1">
        <v>71.760000000000005</v>
      </c>
      <c r="AE1557" s="1">
        <v>81.319999999999993</v>
      </c>
      <c r="AF1557" s="1">
        <v>77.64</v>
      </c>
      <c r="AG1557" s="1">
        <v>70.16</v>
      </c>
      <c r="AK1557" s="1">
        <v>0</v>
      </c>
      <c r="AQ1557" s="1">
        <v>2508.56</v>
      </c>
      <c r="AS1557" s="1">
        <v>2415.38</v>
      </c>
      <c r="AU1557" s="1">
        <v>2257.6999999999998</v>
      </c>
      <c r="AW1557" s="1">
        <v>2294.08</v>
      </c>
      <c r="AX1557" s="1">
        <v>75.8</v>
      </c>
      <c r="AY1557" s="1">
        <v>2471.77</v>
      </c>
      <c r="AZ1557" s="1">
        <v>2157.36</v>
      </c>
      <c r="BA1557" s="1">
        <v>73.47</v>
      </c>
      <c r="BB1557" s="1">
        <v>80.67</v>
      </c>
      <c r="BC1557" s="1">
        <v>77.83</v>
      </c>
      <c r="BD1557" s="1">
        <v>77.8</v>
      </c>
      <c r="BE1557" s="1">
        <v>80.44</v>
      </c>
      <c r="BF1557" s="1">
        <v>79.25</v>
      </c>
      <c r="BG1557" s="1">
        <v>80.81</v>
      </c>
      <c r="BH1557" s="1">
        <v>78.13</v>
      </c>
      <c r="BI1557" s="1">
        <v>77.08</v>
      </c>
      <c r="BJ1557" s="1">
        <v>81.36</v>
      </c>
      <c r="BK1557" s="1">
        <v>71.2</v>
      </c>
      <c r="BL1557" s="1">
        <v>71.86</v>
      </c>
      <c r="BN1557" s="1">
        <v>72.36</v>
      </c>
    </row>
    <row r="1558" spans="1:66" x14ac:dyDescent="0.3">
      <c r="A1558" s="2"/>
      <c r="C1558" s="14" t="str">
        <f t="shared" si="25"/>
        <v>20202</v>
      </c>
      <c r="D1558" s="3">
        <v>43864</v>
      </c>
      <c r="E1558" s="21">
        <v>1363.82</v>
      </c>
      <c r="F1558" s="21">
        <v>1294.46</v>
      </c>
      <c r="G1558" s="21">
        <v>1383.71</v>
      </c>
      <c r="H1558" s="21">
        <v>1232.3599999999999</v>
      </c>
      <c r="I1558" s="21">
        <v>1298.8800000000001</v>
      </c>
      <c r="J1558" s="21">
        <v>1316.96</v>
      </c>
      <c r="K1558" s="21">
        <v>1317.55</v>
      </c>
      <c r="L1558" s="21">
        <v>1187.53</v>
      </c>
      <c r="M1558" s="1">
        <v>1198.96</v>
      </c>
      <c r="N1558" s="1">
        <v>1160.94</v>
      </c>
      <c r="O1558" s="1">
        <v>1310.89</v>
      </c>
      <c r="P1558" s="1">
        <v>1284.6400000000001</v>
      </c>
      <c r="Q1558" s="1">
        <v>3587.26</v>
      </c>
      <c r="R1558" s="1">
        <v>75.83</v>
      </c>
      <c r="S1558" s="1">
        <v>68.23</v>
      </c>
      <c r="T1558" s="1">
        <v>76.069999999999993</v>
      </c>
      <c r="U1558" s="1">
        <v>74.11</v>
      </c>
      <c r="V1558" s="1">
        <v>73.2</v>
      </c>
      <c r="W1558" s="1">
        <v>77.45</v>
      </c>
      <c r="X1558" s="1">
        <v>75.7</v>
      </c>
      <c r="Y1558" s="1">
        <v>75.92</v>
      </c>
      <c r="Z1558" s="1">
        <v>75.819999999999993</v>
      </c>
      <c r="AA1558" s="1">
        <v>75.37</v>
      </c>
      <c r="AB1558" s="1">
        <v>74.44</v>
      </c>
      <c r="AC1558" s="1">
        <v>71.61</v>
      </c>
      <c r="AE1558" s="1">
        <v>81.3</v>
      </c>
      <c r="AF1558" s="1">
        <v>76.790000000000006</v>
      </c>
      <c r="AG1558" s="1">
        <v>70.11</v>
      </c>
      <c r="AK1558" s="1">
        <v>0</v>
      </c>
      <c r="AP1558" s="1">
        <v>2000</v>
      </c>
      <c r="AQ1558" s="1">
        <v>2307.87</v>
      </c>
      <c r="AS1558" s="1">
        <v>2415.38</v>
      </c>
      <c r="AU1558" s="1">
        <v>2257.6999999999998</v>
      </c>
      <c r="AW1558" s="1">
        <v>2294.08</v>
      </c>
      <c r="AX1558" s="1">
        <v>75.319999999999993</v>
      </c>
      <c r="AY1558" s="1">
        <v>2398.1799999999998</v>
      </c>
      <c r="AZ1558" s="1">
        <v>2157.36</v>
      </c>
      <c r="BA1558" s="1">
        <v>71.52</v>
      </c>
      <c r="BB1558" s="1">
        <v>80.3</v>
      </c>
      <c r="BC1558" s="1">
        <v>78.02</v>
      </c>
      <c r="BD1558" s="1">
        <v>77.88</v>
      </c>
      <c r="BE1558" s="1">
        <v>82.95</v>
      </c>
      <c r="BF1558" s="1">
        <v>79.150000000000006</v>
      </c>
      <c r="BG1558" s="1">
        <v>80.5</v>
      </c>
      <c r="BH1558" s="1">
        <v>77.099999999999994</v>
      </c>
      <c r="BI1558" s="1">
        <v>77.069999999999993</v>
      </c>
      <c r="BJ1558" s="1">
        <v>81.61</v>
      </c>
      <c r="BK1558" s="1">
        <v>71.63</v>
      </c>
      <c r="BL1558" s="1">
        <v>72.38</v>
      </c>
      <c r="BN1558" s="1">
        <v>72.400000000000006</v>
      </c>
    </row>
    <row r="1559" spans="1:66" x14ac:dyDescent="0.3">
      <c r="A1559" s="2"/>
      <c r="C1559" s="14" t="str">
        <f t="shared" si="25"/>
        <v>20201</v>
      </c>
      <c r="D1559" s="3">
        <v>43861</v>
      </c>
      <c r="E1559" s="21">
        <v>1373.7</v>
      </c>
      <c r="F1559" s="21">
        <v>1288.58</v>
      </c>
      <c r="G1559" s="21">
        <v>1383.71</v>
      </c>
      <c r="H1559" s="21">
        <v>1219.54</v>
      </c>
      <c r="I1559" s="21">
        <v>1320.93</v>
      </c>
      <c r="J1559" s="21">
        <v>1358.84</v>
      </c>
      <c r="K1559" s="21">
        <v>1325.83</v>
      </c>
      <c r="L1559" s="21">
        <v>1231.6099999999999</v>
      </c>
      <c r="M1559" s="1">
        <v>1241.57</v>
      </c>
      <c r="N1559" s="1">
        <v>1179.95</v>
      </c>
      <c r="O1559" s="1">
        <v>1322.73</v>
      </c>
      <c r="P1559" s="1">
        <v>1295.99</v>
      </c>
      <c r="Q1559" s="1">
        <v>3596.92</v>
      </c>
      <c r="R1559" s="1">
        <v>75.760000000000005</v>
      </c>
      <c r="S1559" s="1">
        <v>68.95</v>
      </c>
      <c r="T1559" s="1">
        <v>75.78</v>
      </c>
      <c r="U1559" s="1">
        <v>75.62</v>
      </c>
      <c r="V1559" s="1">
        <v>73.540000000000006</v>
      </c>
      <c r="W1559" s="1">
        <v>77.58</v>
      </c>
      <c r="X1559" s="1">
        <v>75.709999999999994</v>
      </c>
      <c r="Y1559" s="1">
        <v>76.44</v>
      </c>
      <c r="Z1559" s="1">
        <v>76.48</v>
      </c>
      <c r="AA1559" s="1">
        <v>75.34</v>
      </c>
      <c r="AB1559" s="1">
        <v>74.34</v>
      </c>
      <c r="AC1559" s="1">
        <v>72.16</v>
      </c>
      <c r="AE1559" s="1">
        <v>81.48</v>
      </c>
      <c r="AF1559" s="1">
        <v>77.7</v>
      </c>
      <c r="AG1559" s="1">
        <v>70.650000000000006</v>
      </c>
      <c r="AK1559" s="1">
        <v>0</v>
      </c>
      <c r="AO1559" s="1">
        <v>0</v>
      </c>
      <c r="AP1559" s="1">
        <v>2000</v>
      </c>
      <c r="AQ1559" s="1">
        <v>2334.16</v>
      </c>
      <c r="AS1559" s="1">
        <v>2303.0300000000002</v>
      </c>
      <c r="AT1559" s="1">
        <v>2529.92</v>
      </c>
      <c r="AU1559" s="1">
        <v>2344.4299999999998</v>
      </c>
      <c r="AW1559" s="1">
        <v>2295.25</v>
      </c>
      <c r="AX1559" s="1">
        <v>76.61</v>
      </c>
      <c r="AY1559" s="1">
        <v>2399.41</v>
      </c>
      <c r="BA1559" s="1">
        <v>74.38</v>
      </c>
      <c r="BB1559" s="1">
        <v>81.19</v>
      </c>
      <c r="BC1559" s="1">
        <v>78.459999999999994</v>
      </c>
      <c r="BD1559" s="1">
        <v>78.58</v>
      </c>
      <c r="BE1559" s="1">
        <v>82.81</v>
      </c>
      <c r="BF1559" s="1">
        <v>80.62</v>
      </c>
      <c r="BG1559" s="1">
        <v>81.209999999999994</v>
      </c>
      <c r="BH1559" s="1">
        <v>77.72</v>
      </c>
      <c r="BI1559" s="1">
        <v>77.14</v>
      </c>
      <c r="BJ1559" s="1">
        <v>81.61</v>
      </c>
      <c r="BK1559" s="1">
        <v>72.260000000000005</v>
      </c>
      <c r="BL1559" s="1">
        <v>72.5</v>
      </c>
      <c r="BN1559" s="1">
        <v>72.44</v>
      </c>
    </row>
    <row r="1560" spans="1:66" x14ac:dyDescent="0.3">
      <c r="A1560" s="2"/>
      <c r="C1560" s="14" t="str">
        <f t="shared" si="25"/>
        <v>20201</v>
      </c>
      <c r="D1560" s="3">
        <v>43860</v>
      </c>
      <c r="E1560" s="21">
        <v>1393.47</v>
      </c>
      <c r="F1560" s="21">
        <v>1288.58</v>
      </c>
      <c r="G1560" s="21">
        <v>1383.71</v>
      </c>
      <c r="H1560" s="21">
        <v>1247.71</v>
      </c>
      <c r="I1560" s="21">
        <v>1315.54</v>
      </c>
      <c r="J1560" s="21">
        <v>1322.25</v>
      </c>
      <c r="K1560" s="21">
        <v>1320.85</v>
      </c>
      <c r="L1560" s="21">
        <v>1231.6099999999999</v>
      </c>
      <c r="M1560" s="1">
        <v>1243.44</v>
      </c>
      <c r="N1560" s="1">
        <v>1175.99</v>
      </c>
      <c r="O1560" s="1">
        <v>1310</v>
      </c>
      <c r="P1560" s="1">
        <v>1295.03</v>
      </c>
      <c r="Q1560" s="1">
        <v>3576.49</v>
      </c>
      <c r="R1560" s="1">
        <v>74.42</v>
      </c>
      <c r="S1560" s="1">
        <v>69.84</v>
      </c>
      <c r="T1560" s="1">
        <v>75.77</v>
      </c>
      <c r="U1560" s="1">
        <v>75.37</v>
      </c>
      <c r="V1560" s="1">
        <v>74</v>
      </c>
      <c r="W1560" s="1">
        <v>76.72</v>
      </c>
      <c r="X1560" s="1">
        <v>76.03</v>
      </c>
      <c r="Y1560" s="1">
        <v>77.44</v>
      </c>
      <c r="Z1560" s="1">
        <v>77.78</v>
      </c>
      <c r="AA1560" s="1">
        <v>74.989999999999995</v>
      </c>
      <c r="AB1560" s="1">
        <v>75.33</v>
      </c>
      <c r="AC1560" s="1">
        <v>72.91</v>
      </c>
      <c r="AE1560" s="1">
        <v>82.89</v>
      </c>
      <c r="AF1560" s="1">
        <v>78.12</v>
      </c>
      <c r="AG1560" s="1">
        <v>70.739999999999995</v>
      </c>
      <c r="AO1560" s="1">
        <v>0</v>
      </c>
      <c r="AP1560" s="1">
        <v>2000</v>
      </c>
      <c r="AQ1560" s="1">
        <v>2451.2800000000002</v>
      </c>
      <c r="AT1560" s="1">
        <v>2529.92</v>
      </c>
      <c r="AU1560" s="1">
        <v>2344.4299999999998</v>
      </c>
      <c r="AW1560" s="1">
        <v>2299.02</v>
      </c>
      <c r="AX1560" s="1">
        <v>75.52</v>
      </c>
      <c r="AY1560" s="1">
        <v>2399.41</v>
      </c>
      <c r="BA1560" s="1">
        <v>75.91</v>
      </c>
      <c r="BB1560" s="1">
        <v>82.5</v>
      </c>
      <c r="BC1560" s="1">
        <v>79.13</v>
      </c>
      <c r="BD1560" s="1">
        <v>79.290000000000006</v>
      </c>
      <c r="BE1560" s="1">
        <v>82.44</v>
      </c>
      <c r="BF1560" s="1">
        <v>79.37</v>
      </c>
      <c r="BG1560" s="1">
        <v>82.8</v>
      </c>
      <c r="BH1560" s="1">
        <v>77.72</v>
      </c>
      <c r="BI1560" s="1">
        <v>77.08</v>
      </c>
      <c r="BJ1560" s="1">
        <v>82.22</v>
      </c>
      <c r="BK1560" s="1">
        <v>72.37</v>
      </c>
      <c r="BL1560" s="1">
        <v>72.91</v>
      </c>
      <c r="BN1560" s="1">
        <v>72.7</v>
      </c>
    </row>
    <row r="1561" spans="1:66" x14ac:dyDescent="0.3">
      <c r="A1561" s="2"/>
      <c r="C1561" s="14" t="str">
        <f t="shared" si="25"/>
        <v>20201</v>
      </c>
      <c r="D1561" s="3">
        <v>43859</v>
      </c>
      <c r="E1561" s="21">
        <v>1381.93</v>
      </c>
      <c r="F1561" s="21">
        <v>1290.54</v>
      </c>
      <c r="G1561" s="21">
        <v>1383.71</v>
      </c>
      <c r="H1561" s="21">
        <v>1247.71</v>
      </c>
      <c r="I1561" s="21">
        <v>1311.62</v>
      </c>
      <c r="J1561" s="21">
        <v>1328.02</v>
      </c>
      <c r="K1561" s="21">
        <v>1320.85</v>
      </c>
      <c r="L1561" s="21">
        <v>1231.6099999999999</v>
      </c>
      <c r="M1561" s="1">
        <v>1248.72</v>
      </c>
      <c r="N1561" s="1">
        <v>1169.3399999999999</v>
      </c>
      <c r="O1561" s="1">
        <v>1316.56</v>
      </c>
      <c r="P1561" s="1">
        <v>1289.5899999999999</v>
      </c>
      <c r="Q1561" s="1">
        <v>3590.83</v>
      </c>
      <c r="R1561" s="1">
        <v>74.12</v>
      </c>
      <c r="S1561" s="1">
        <v>69.2</v>
      </c>
      <c r="T1561" s="1">
        <v>76.45</v>
      </c>
      <c r="U1561" s="1">
        <v>75.13</v>
      </c>
      <c r="V1561" s="1">
        <v>73.98</v>
      </c>
      <c r="W1561" s="1">
        <v>78.61</v>
      </c>
      <c r="X1561" s="1">
        <v>75.959999999999994</v>
      </c>
      <c r="Y1561" s="1">
        <v>77.760000000000005</v>
      </c>
      <c r="Z1561" s="1">
        <v>77.98</v>
      </c>
      <c r="AA1561" s="1">
        <v>74.709999999999994</v>
      </c>
      <c r="AB1561" s="1">
        <v>75.33</v>
      </c>
      <c r="AC1561" s="1">
        <v>73.290000000000006</v>
      </c>
      <c r="AE1561" s="1">
        <v>82.87</v>
      </c>
      <c r="AF1561" s="1">
        <v>78.97</v>
      </c>
      <c r="AG1561" s="1">
        <v>70.25</v>
      </c>
      <c r="AO1561" s="1">
        <v>0</v>
      </c>
      <c r="AP1561" s="1">
        <v>2000</v>
      </c>
      <c r="AQ1561" s="1">
        <v>2451.2800000000002</v>
      </c>
      <c r="AT1561" s="1">
        <v>2529.92</v>
      </c>
      <c r="AU1561" s="1">
        <v>2430</v>
      </c>
      <c r="AW1561" s="1">
        <v>2241.65</v>
      </c>
      <c r="AX1561" s="1">
        <v>75.84</v>
      </c>
      <c r="AY1561" s="1">
        <v>2511.85</v>
      </c>
      <c r="BA1561" s="1">
        <v>73.400000000000006</v>
      </c>
      <c r="BB1561" s="1">
        <v>82.05</v>
      </c>
      <c r="BC1561" s="1">
        <v>79.239999999999995</v>
      </c>
      <c r="BD1561" s="1">
        <v>79.78</v>
      </c>
      <c r="BE1561" s="1">
        <v>81.97</v>
      </c>
      <c r="BF1561" s="1">
        <v>79.97</v>
      </c>
      <c r="BG1561" s="1">
        <v>82.77</v>
      </c>
      <c r="BH1561" s="1">
        <v>79.3</v>
      </c>
      <c r="BI1561" s="1">
        <v>77.08</v>
      </c>
      <c r="BJ1561" s="1">
        <v>81.95</v>
      </c>
      <c r="BK1561" s="1">
        <v>73.13</v>
      </c>
      <c r="BL1561" s="1">
        <v>73.98</v>
      </c>
      <c r="BN1561" s="1">
        <v>73.42</v>
      </c>
    </row>
    <row r="1562" spans="1:66" x14ac:dyDescent="0.3">
      <c r="A1562" s="2"/>
      <c r="C1562" s="14" t="str">
        <f t="shared" si="25"/>
        <v>20201</v>
      </c>
      <c r="D1562" s="3">
        <v>43858</v>
      </c>
      <c r="E1562" s="21">
        <v>1386.88</v>
      </c>
      <c r="F1562" s="21">
        <v>1290.54</v>
      </c>
      <c r="G1562" s="21">
        <v>1383.71</v>
      </c>
      <c r="H1562" s="21">
        <v>1268.53</v>
      </c>
      <c r="I1562" s="21">
        <v>1313.58</v>
      </c>
      <c r="J1562" s="21">
        <v>1338.46</v>
      </c>
      <c r="K1562" s="21">
        <v>1324.15</v>
      </c>
      <c r="L1562" s="21">
        <v>1231.6099999999999</v>
      </c>
      <c r="M1562" s="1">
        <v>1248.72</v>
      </c>
      <c r="N1562" s="1">
        <v>1165.49</v>
      </c>
      <c r="O1562" s="1">
        <v>1320.7</v>
      </c>
      <c r="P1562" s="1">
        <v>1298.99</v>
      </c>
      <c r="Q1562" s="1">
        <v>3600.6</v>
      </c>
      <c r="R1562" s="1">
        <v>75.260000000000005</v>
      </c>
      <c r="S1562" s="1">
        <v>68.55</v>
      </c>
      <c r="T1562" s="1">
        <v>77.56</v>
      </c>
      <c r="U1562" s="1">
        <v>74.180000000000007</v>
      </c>
      <c r="V1562" s="1">
        <v>74.2</v>
      </c>
      <c r="W1562" s="1">
        <v>78.31</v>
      </c>
      <c r="X1562" s="1">
        <v>76.069999999999993</v>
      </c>
      <c r="Y1562" s="1">
        <v>77.47</v>
      </c>
      <c r="Z1562" s="1">
        <v>77.5</v>
      </c>
      <c r="AA1562" s="1">
        <v>75.209999999999994</v>
      </c>
      <c r="AB1562" s="1">
        <v>75.33</v>
      </c>
      <c r="AC1562" s="1">
        <v>72.89</v>
      </c>
      <c r="AE1562" s="1">
        <v>82.56</v>
      </c>
      <c r="AF1562" s="1">
        <v>79.38</v>
      </c>
      <c r="AG1562" s="1">
        <v>70.34</v>
      </c>
      <c r="AO1562" s="1">
        <v>0</v>
      </c>
      <c r="AP1562" s="1">
        <v>2000</v>
      </c>
      <c r="AQ1562" s="1">
        <v>2451.2800000000002</v>
      </c>
      <c r="AS1562" s="1">
        <v>2811.03</v>
      </c>
      <c r="AT1562" s="1">
        <v>2529.92</v>
      </c>
      <c r="AU1562" s="1">
        <v>2322.7600000000002</v>
      </c>
      <c r="AW1562" s="1">
        <v>2198.62</v>
      </c>
      <c r="AX1562" s="1">
        <v>76.540000000000006</v>
      </c>
      <c r="AY1562" s="1">
        <v>2519.88</v>
      </c>
      <c r="BA1562" s="1">
        <v>74.930000000000007</v>
      </c>
      <c r="BB1562" s="1">
        <v>81.94</v>
      </c>
      <c r="BC1562" s="1">
        <v>79.19</v>
      </c>
      <c r="BD1562" s="1">
        <v>79.73</v>
      </c>
      <c r="BE1562" s="1">
        <v>81.52</v>
      </c>
      <c r="BF1562" s="1">
        <v>80.75</v>
      </c>
      <c r="BG1562" s="1">
        <v>83.32</v>
      </c>
      <c r="BH1562" s="1">
        <v>79.319999999999993</v>
      </c>
      <c r="BI1562" s="1">
        <v>77.040000000000006</v>
      </c>
      <c r="BJ1562" s="1">
        <v>81.61</v>
      </c>
      <c r="BK1562" s="1">
        <v>72.97</v>
      </c>
      <c r="BL1562" s="1">
        <v>74.05</v>
      </c>
      <c r="BN1562" s="1">
        <v>73.900000000000006</v>
      </c>
    </row>
    <row r="1563" spans="1:66" x14ac:dyDescent="0.3">
      <c r="A1563" s="2"/>
      <c r="C1563" s="14" t="str">
        <f t="shared" si="25"/>
        <v>20201</v>
      </c>
      <c r="D1563" s="3">
        <v>43857</v>
      </c>
      <c r="E1563" s="21">
        <v>1335.42</v>
      </c>
      <c r="F1563" s="21">
        <v>1282.1500000000001</v>
      </c>
      <c r="G1563" s="21">
        <v>1335.58</v>
      </c>
      <c r="H1563" s="21">
        <v>1276.8499999999999</v>
      </c>
      <c r="I1563" s="21">
        <v>1313.58</v>
      </c>
      <c r="J1563" s="21">
        <v>1332.34</v>
      </c>
      <c r="K1563" s="21">
        <v>1324.15</v>
      </c>
      <c r="L1563" s="21">
        <v>1231.6099999999999</v>
      </c>
      <c r="M1563" s="1">
        <v>1260.93</v>
      </c>
      <c r="N1563" s="1">
        <v>1185.6600000000001</v>
      </c>
      <c r="O1563" s="1">
        <v>1316.26</v>
      </c>
      <c r="P1563" s="1">
        <v>1298.99</v>
      </c>
      <c r="Q1563" s="1">
        <v>3600.6</v>
      </c>
      <c r="R1563" s="1">
        <v>76.7</v>
      </c>
      <c r="T1563" s="1">
        <v>77.89</v>
      </c>
      <c r="U1563" s="1">
        <v>72.56</v>
      </c>
      <c r="V1563" s="1">
        <v>73.98</v>
      </c>
      <c r="W1563" s="1">
        <v>78.209999999999994</v>
      </c>
      <c r="X1563" s="1">
        <v>76.069999999999993</v>
      </c>
      <c r="Y1563" s="1">
        <v>77.3</v>
      </c>
      <c r="Z1563" s="1">
        <v>77.5</v>
      </c>
      <c r="AA1563" s="1">
        <v>76</v>
      </c>
      <c r="AB1563" s="1">
        <v>75.33</v>
      </c>
      <c r="AE1563" s="1">
        <v>82.55</v>
      </c>
      <c r="AF1563" s="1">
        <v>79.45</v>
      </c>
      <c r="AG1563" s="1">
        <v>70.22</v>
      </c>
      <c r="AM1563" s="1">
        <v>30</v>
      </c>
      <c r="AO1563" s="1">
        <v>0</v>
      </c>
      <c r="AQ1563" s="1">
        <v>2622.79</v>
      </c>
      <c r="AS1563" s="1">
        <v>2575.1</v>
      </c>
      <c r="AT1563" s="1">
        <v>2529.92</v>
      </c>
      <c r="AU1563" s="1">
        <v>2294.23</v>
      </c>
      <c r="AW1563" s="1">
        <v>2198.62</v>
      </c>
      <c r="AX1563" s="1">
        <v>77.05</v>
      </c>
      <c r="AY1563" s="1">
        <v>2435.0700000000002</v>
      </c>
      <c r="AZ1563" s="1">
        <v>2610.2399999999998</v>
      </c>
      <c r="BA1563" s="1">
        <v>75.03</v>
      </c>
      <c r="BB1563" s="1">
        <v>82.64</v>
      </c>
      <c r="BC1563" s="1">
        <v>79.12</v>
      </c>
      <c r="BD1563" s="1">
        <v>79.36</v>
      </c>
      <c r="BE1563" s="1">
        <v>81.92</v>
      </c>
      <c r="BF1563" s="1">
        <v>81.14</v>
      </c>
      <c r="BG1563" s="1">
        <v>83.3</v>
      </c>
      <c r="BH1563" s="1">
        <v>79.209999999999994</v>
      </c>
      <c r="BI1563" s="1">
        <v>78.58</v>
      </c>
      <c r="BK1563" s="1">
        <v>73.17</v>
      </c>
      <c r="BL1563" s="1">
        <v>73.87</v>
      </c>
      <c r="BN1563" s="1">
        <v>73.77</v>
      </c>
    </row>
    <row r="1564" spans="1:66" x14ac:dyDescent="0.3">
      <c r="A1564" s="2"/>
      <c r="C1564" s="14" t="str">
        <f t="shared" si="25"/>
        <v>20201</v>
      </c>
      <c r="D1564" s="3">
        <v>43854</v>
      </c>
      <c r="E1564" s="21">
        <v>1328.01</v>
      </c>
      <c r="F1564" s="21">
        <v>1280.52</v>
      </c>
      <c r="G1564" s="21">
        <v>1333.03</v>
      </c>
      <c r="H1564" s="21">
        <v>1279.43</v>
      </c>
      <c r="I1564" s="21">
        <v>1305.74</v>
      </c>
      <c r="J1564" s="21">
        <v>1350.37</v>
      </c>
      <c r="K1564" s="21">
        <v>1335.75</v>
      </c>
      <c r="L1564" s="21">
        <v>1231.6099999999999</v>
      </c>
      <c r="N1564" s="1">
        <v>1188.5</v>
      </c>
      <c r="O1564" s="1">
        <v>1318.26</v>
      </c>
      <c r="P1564" s="1">
        <v>1298.99</v>
      </c>
      <c r="Q1564" s="1">
        <v>3647.85</v>
      </c>
      <c r="R1564" s="1">
        <v>78.08</v>
      </c>
      <c r="T1564" s="1">
        <v>78.22</v>
      </c>
      <c r="U1564" s="1">
        <v>74.12</v>
      </c>
      <c r="V1564" s="1">
        <v>73.540000000000006</v>
      </c>
      <c r="W1564" s="1">
        <v>78.11</v>
      </c>
      <c r="X1564" s="1">
        <v>77.23</v>
      </c>
      <c r="Y1564" s="1">
        <v>77.900000000000006</v>
      </c>
      <c r="Z1564" s="1">
        <v>78</v>
      </c>
      <c r="AA1564" s="1">
        <v>77.33</v>
      </c>
      <c r="AB1564" s="1">
        <v>75.75</v>
      </c>
      <c r="AE1564" s="1">
        <v>83.61</v>
      </c>
      <c r="AF1564" s="1">
        <v>79.47</v>
      </c>
      <c r="AG1564" s="1">
        <v>70.040000000000006</v>
      </c>
      <c r="AM1564" s="1">
        <v>30</v>
      </c>
      <c r="AQ1564" s="1">
        <v>2685.53</v>
      </c>
      <c r="AS1564" s="1">
        <v>2575.1</v>
      </c>
      <c r="AU1564" s="1">
        <v>2158.4699999999998</v>
      </c>
      <c r="AW1564" s="1">
        <v>2198.62</v>
      </c>
      <c r="AX1564" s="1">
        <v>77.61</v>
      </c>
      <c r="AY1564" s="1">
        <v>2435.0700000000002</v>
      </c>
      <c r="AZ1564" s="1">
        <v>2610.2399999999998</v>
      </c>
      <c r="BA1564" s="1">
        <v>75.98</v>
      </c>
      <c r="BB1564" s="1">
        <v>83.62</v>
      </c>
      <c r="BC1564" s="1">
        <v>80.430000000000007</v>
      </c>
      <c r="BD1564" s="1">
        <v>80.510000000000005</v>
      </c>
      <c r="BE1564" s="1">
        <v>82.36</v>
      </c>
      <c r="BF1564" s="1">
        <v>81.349999999999994</v>
      </c>
      <c r="BG1564" s="1">
        <v>83.61</v>
      </c>
      <c r="BH1564" s="1">
        <v>78.87</v>
      </c>
      <c r="BI1564" s="1">
        <v>78.58</v>
      </c>
      <c r="BK1564" s="1">
        <v>73.510000000000005</v>
      </c>
      <c r="BL1564" s="1">
        <v>73.42</v>
      </c>
      <c r="BN1564" s="1">
        <v>74.28</v>
      </c>
    </row>
    <row r="1565" spans="1:66" x14ac:dyDescent="0.3">
      <c r="A1565" s="2"/>
      <c r="C1565" s="14" t="str">
        <f t="shared" si="25"/>
        <v>20201</v>
      </c>
      <c r="D1565" s="3">
        <v>43853</v>
      </c>
      <c r="E1565" s="21">
        <v>1330.48</v>
      </c>
      <c r="F1565" s="21">
        <v>1280.52</v>
      </c>
      <c r="G1565" s="21">
        <v>1300.3</v>
      </c>
      <c r="H1565" s="21">
        <v>1275.0999999999999</v>
      </c>
      <c r="I1565" s="21">
        <v>1309.6600000000001</v>
      </c>
      <c r="J1565" s="21">
        <v>1341.54</v>
      </c>
      <c r="K1565" s="21">
        <v>1324.13</v>
      </c>
      <c r="L1565" s="21">
        <v>1231.6099999999999</v>
      </c>
      <c r="N1565" s="1">
        <v>1208.71</v>
      </c>
      <c r="O1565" s="1">
        <v>1327.38</v>
      </c>
      <c r="P1565" s="1">
        <v>1294.54</v>
      </c>
      <c r="Q1565" s="1">
        <v>3646.53</v>
      </c>
      <c r="R1565" s="1">
        <v>78.47</v>
      </c>
      <c r="T1565" s="1">
        <v>78.2</v>
      </c>
      <c r="U1565" s="1">
        <v>75.22</v>
      </c>
      <c r="V1565" s="1">
        <v>73.790000000000006</v>
      </c>
      <c r="W1565" s="1">
        <v>78.31</v>
      </c>
      <c r="X1565" s="1">
        <v>76.989999999999995</v>
      </c>
      <c r="Y1565" s="1">
        <v>77.989999999999995</v>
      </c>
      <c r="Z1565" s="1">
        <v>78</v>
      </c>
      <c r="AA1565" s="1">
        <v>76.930000000000007</v>
      </c>
      <c r="AB1565" s="1">
        <v>75.89</v>
      </c>
      <c r="AE1565" s="1">
        <v>83.2</v>
      </c>
      <c r="AF1565" s="1">
        <v>79.760000000000005</v>
      </c>
      <c r="AG1565" s="1">
        <v>71.84</v>
      </c>
      <c r="AM1565" s="1">
        <v>30</v>
      </c>
      <c r="AQ1565" s="1">
        <v>2509.84</v>
      </c>
      <c r="AS1565" s="1">
        <v>2575.1</v>
      </c>
      <c r="AU1565" s="1">
        <v>2158.4699999999998</v>
      </c>
      <c r="AW1565" s="1">
        <v>2301.92</v>
      </c>
      <c r="AX1565" s="1">
        <v>77.97</v>
      </c>
      <c r="AY1565" s="1">
        <v>2435.0700000000002</v>
      </c>
      <c r="AZ1565" s="1">
        <v>2610.2399999999998</v>
      </c>
      <c r="BA1565" s="1">
        <v>76.06</v>
      </c>
      <c r="BB1565" s="1">
        <v>83.79</v>
      </c>
      <c r="BC1565" s="1">
        <v>80.14</v>
      </c>
      <c r="BD1565" s="1">
        <v>80.63</v>
      </c>
      <c r="BE1565" s="1">
        <v>81.89</v>
      </c>
      <c r="BF1565" s="1">
        <v>81.63</v>
      </c>
      <c r="BG1565" s="1">
        <v>83.89</v>
      </c>
      <c r="BH1565" s="1">
        <v>79.03</v>
      </c>
      <c r="BI1565" s="1">
        <v>78.58</v>
      </c>
      <c r="BK1565" s="1">
        <v>73.63</v>
      </c>
      <c r="BL1565" s="1">
        <v>73.42</v>
      </c>
      <c r="BN1565" s="1">
        <v>74.38</v>
      </c>
    </row>
    <row r="1566" spans="1:66" x14ac:dyDescent="0.3">
      <c r="A1566" s="2"/>
      <c r="C1566" s="14" t="str">
        <f t="shared" si="25"/>
        <v>20201</v>
      </c>
      <c r="D1566" s="3">
        <v>43852</v>
      </c>
      <c r="E1566" s="21">
        <v>1325.15</v>
      </c>
      <c r="F1566" s="21">
        <v>1278.8800000000001</v>
      </c>
      <c r="G1566" s="21">
        <v>1323.2</v>
      </c>
      <c r="H1566" s="21">
        <v>1299.17</v>
      </c>
      <c r="I1566" s="21">
        <v>1313.58</v>
      </c>
      <c r="J1566" s="21">
        <v>1342.81</v>
      </c>
      <c r="K1566" s="21">
        <v>1324.15</v>
      </c>
      <c r="L1566" s="21">
        <v>1227.99</v>
      </c>
      <c r="N1566" s="1">
        <v>1217.99</v>
      </c>
      <c r="O1566" s="1">
        <v>1326.8</v>
      </c>
      <c r="P1566" s="1">
        <v>1302.95</v>
      </c>
      <c r="Q1566" s="1">
        <v>3648.98</v>
      </c>
      <c r="R1566" s="1">
        <v>78.510000000000005</v>
      </c>
      <c r="T1566" s="1">
        <v>78.209999999999994</v>
      </c>
      <c r="U1566" s="1">
        <v>76.05</v>
      </c>
      <c r="V1566" s="1">
        <v>73.81</v>
      </c>
      <c r="W1566" s="1">
        <v>78.36</v>
      </c>
      <c r="X1566" s="1">
        <v>77</v>
      </c>
      <c r="Y1566" s="1">
        <v>78.55</v>
      </c>
      <c r="Z1566" s="1">
        <v>78.709999999999994</v>
      </c>
      <c r="AA1566" s="1">
        <v>77.7</v>
      </c>
      <c r="AB1566" s="1">
        <v>75.88</v>
      </c>
      <c r="AC1566" s="1">
        <v>73.84</v>
      </c>
      <c r="AE1566" s="1">
        <v>83.19</v>
      </c>
      <c r="AG1566" s="1">
        <v>72.03</v>
      </c>
      <c r="AM1566" s="1">
        <v>30</v>
      </c>
      <c r="AP1566" s="1">
        <v>2437.5</v>
      </c>
      <c r="AQ1566" s="1">
        <v>2560.04</v>
      </c>
      <c r="AS1566" s="1">
        <v>2575.1</v>
      </c>
      <c r="AU1566" s="1">
        <v>2158.4699999999998</v>
      </c>
      <c r="AW1566" s="1">
        <v>2384.5500000000002</v>
      </c>
      <c r="AX1566" s="1">
        <v>78</v>
      </c>
      <c r="AY1566" s="1">
        <v>2235</v>
      </c>
      <c r="AZ1566" s="1">
        <v>2610.2399999999998</v>
      </c>
      <c r="BA1566" s="1">
        <v>76.52</v>
      </c>
      <c r="BB1566" s="1">
        <v>83.75</v>
      </c>
      <c r="BC1566" s="1">
        <v>81.31</v>
      </c>
      <c r="BD1566" s="1">
        <v>82.02</v>
      </c>
      <c r="BE1566" s="1">
        <v>82.09</v>
      </c>
      <c r="BF1566" s="1">
        <v>81.95</v>
      </c>
      <c r="BG1566" s="1">
        <v>83.86</v>
      </c>
      <c r="BH1566" s="1">
        <v>79.03</v>
      </c>
      <c r="BI1566" s="1">
        <v>78.58</v>
      </c>
      <c r="BJ1566" s="1">
        <v>83.13</v>
      </c>
      <c r="BK1566" s="1">
        <v>74.13</v>
      </c>
      <c r="BL1566" s="1">
        <v>74.12</v>
      </c>
      <c r="BN1566" s="1">
        <v>74.78</v>
      </c>
    </row>
    <row r="1567" spans="1:66" x14ac:dyDescent="0.3">
      <c r="A1567" s="2"/>
      <c r="C1567" s="14" t="str">
        <f t="shared" si="25"/>
        <v>20201</v>
      </c>
      <c r="D1567" s="3">
        <v>43851</v>
      </c>
      <c r="E1567" s="21">
        <v>1327.13</v>
      </c>
      <c r="F1567" s="21">
        <v>1282.1500000000001</v>
      </c>
      <c r="G1567" s="21">
        <v>1320.75</v>
      </c>
      <c r="H1567" s="21">
        <v>1299.17</v>
      </c>
      <c r="I1567" s="21">
        <v>1313.58</v>
      </c>
      <c r="J1567" s="21">
        <v>1364.69</v>
      </c>
      <c r="K1567" s="21">
        <v>1324.15</v>
      </c>
      <c r="L1567" s="21">
        <v>1282.8599999999999</v>
      </c>
      <c r="M1567" s="1">
        <v>1252.19</v>
      </c>
      <c r="N1567" s="1">
        <v>1207.8</v>
      </c>
      <c r="O1567" s="1">
        <v>1323.25</v>
      </c>
      <c r="P1567" s="1">
        <v>1302.95</v>
      </c>
      <c r="Q1567" s="1">
        <v>3647.27</v>
      </c>
      <c r="R1567" s="1">
        <v>78.42</v>
      </c>
      <c r="T1567" s="1">
        <v>78.2</v>
      </c>
      <c r="U1567" s="1">
        <v>77.290000000000006</v>
      </c>
      <c r="V1567" s="1">
        <v>73.650000000000006</v>
      </c>
      <c r="W1567" s="1">
        <v>78.819999999999993</v>
      </c>
      <c r="X1567" s="1">
        <v>77</v>
      </c>
      <c r="Y1567" s="1">
        <v>78.55</v>
      </c>
      <c r="Z1567" s="1">
        <v>78.66</v>
      </c>
      <c r="AA1567" s="1">
        <v>77.040000000000006</v>
      </c>
      <c r="AB1567" s="1">
        <v>76.37</v>
      </c>
      <c r="AC1567" s="1">
        <v>73.87</v>
      </c>
      <c r="AE1567" s="1">
        <v>83.01</v>
      </c>
      <c r="AF1567" s="1">
        <v>80.400000000000006</v>
      </c>
      <c r="AG1567" s="1">
        <v>72.41</v>
      </c>
      <c r="AM1567" s="1">
        <v>30</v>
      </c>
      <c r="AP1567" s="1">
        <v>2437.5</v>
      </c>
      <c r="AQ1567" s="1">
        <v>2560.04</v>
      </c>
      <c r="AS1567" s="1">
        <v>2496.46</v>
      </c>
      <c r="AU1567" s="1">
        <v>2208.66</v>
      </c>
      <c r="AW1567" s="1">
        <v>2259.5300000000002</v>
      </c>
      <c r="AX1567" s="1">
        <v>78.430000000000007</v>
      </c>
      <c r="AY1567" s="1">
        <v>2235</v>
      </c>
      <c r="AZ1567" s="1">
        <v>2610.2399999999998</v>
      </c>
      <c r="BA1567" s="1">
        <v>76.45</v>
      </c>
      <c r="BB1567" s="1">
        <v>83.58</v>
      </c>
      <c r="BC1567" s="1">
        <v>81.569999999999993</v>
      </c>
      <c r="BD1567" s="1">
        <v>82.07</v>
      </c>
      <c r="BE1567" s="1">
        <v>81.41</v>
      </c>
      <c r="BF1567" s="1">
        <v>82.81</v>
      </c>
      <c r="BG1567" s="1">
        <v>83.75</v>
      </c>
      <c r="BH1567" s="1">
        <v>78.84</v>
      </c>
      <c r="BI1567" s="1">
        <v>78.58</v>
      </c>
      <c r="BJ1567" s="1">
        <v>84.21</v>
      </c>
      <c r="BK1567" s="1">
        <v>74.13</v>
      </c>
      <c r="BL1567" s="1">
        <v>74.27</v>
      </c>
      <c r="BN1567" s="1">
        <v>74.72</v>
      </c>
    </row>
    <row r="1568" spans="1:66" x14ac:dyDescent="0.3">
      <c r="A1568" s="2"/>
      <c r="C1568" s="14" t="str">
        <f t="shared" si="25"/>
        <v>20201</v>
      </c>
      <c r="D1568" s="3">
        <v>43850</v>
      </c>
      <c r="E1568" s="21">
        <v>1331.71</v>
      </c>
      <c r="F1568" s="21">
        <v>1282.1500000000001</v>
      </c>
      <c r="G1568" s="21">
        <v>1302.6199999999999</v>
      </c>
      <c r="H1568" s="21">
        <v>1297.18</v>
      </c>
      <c r="I1568" s="21">
        <v>1313.58</v>
      </c>
      <c r="J1568" s="21">
        <v>1373.59</v>
      </c>
      <c r="K1568" s="21">
        <v>1324.15</v>
      </c>
      <c r="L1568" s="21">
        <v>1323.4</v>
      </c>
      <c r="M1568" s="1">
        <v>1247.4100000000001</v>
      </c>
      <c r="N1568" s="1">
        <v>1193.43</v>
      </c>
      <c r="O1568" s="1">
        <v>1328.83</v>
      </c>
      <c r="P1568" s="1">
        <v>1302.95</v>
      </c>
      <c r="Q1568" s="1">
        <v>3652.96</v>
      </c>
      <c r="R1568" s="1">
        <v>76.13</v>
      </c>
      <c r="T1568" s="1">
        <v>78.209999999999994</v>
      </c>
      <c r="U1568" s="1">
        <v>76.930000000000007</v>
      </c>
      <c r="V1568" s="1">
        <v>73.599999999999994</v>
      </c>
      <c r="W1568" s="1">
        <v>78.61</v>
      </c>
      <c r="X1568" s="1">
        <v>76.959999999999994</v>
      </c>
      <c r="Y1568" s="1">
        <v>78.900000000000006</v>
      </c>
      <c r="Z1568" s="1">
        <v>79</v>
      </c>
      <c r="AA1568" s="1">
        <v>76.27</v>
      </c>
      <c r="AB1568" s="1">
        <v>76.260000000000005</v>
      </c>
      <c r="AC1568" s="1">
        <v>73.95</v>
      </c>
      <c r="AE1568" s="1">
        <v>82.99</v>
      </c>
      <c r="AF1568" s="1">
        <v>79.62</v>
      </c>
      <c r="AG1568" s="1">
        <v>72.239999999999995</v>
      </c>
      <c r="AM1568" s="1">
        <v>30</v>
      </c>
      <c r="AP1568" s="1">
        <v>2437.5</v>
      </c>
      <c r="AQ1568" s="1">
        <v>2560.04</v>
      </c>
      <c r="AW1568" s="1">
        <v>2210.12</v>
      </c>
      <c r="AX1568" s="1">
        <v>78.260000000000005</v>
      </c>
      <c r="AY1568" s="1">
        <v>2235</v>
      </c>
      <c r="AZ1568" s="1">
        <v>2404.9299999999998</v>
      </c>
      <c r="BA1568" s="1">
        <v>76.319999999999993</v>
      </c>
      <c r="BB1568" s="1">
        <v>84.21</v>
      </c>
      <c r="BC1568" s="1">
        <v>81.48</v>
      </c>
      <c r="BD1568" s="1">
        <v>81.72</v>
      </c>
      <c r="BE1568" s="1">
        <v>80.27</v>
      </c>
      <c r="BF1568" s="1">
        <v>81.040000000000006</v>
      </c>
      <c r="BG1568" s="1">
        <v>83.52</v>
      </c>
      <c r="BH1568" s="1">
        <v>79.86</v>
      </c>
      <c r="BI1568" s="1">
        <v>78.58</v>
      </c>
      <c r="BJ1568" s="1">
        <v>84.21</v>
      </c>
      <c r="BK1568" s="1">
        <v>74.62</v>
      </c>
      <c r="BL1568" s="1">
        <v>74.69</v>
      </c>
      <c r="BN1568" s="1">
        <v>74.709999999999994</v>
      </c>
    </row>
    <row r="1569" spans="1:66" x14ac:dyDescent="0.3">
      <c r="A1569" s="2"/>
      <c r="C1569" s="14" t="str">
        <f t="shared" si="25"/>
        <v>20201</v>
      </c>
      <c r="D1569" s="3">
        <v>43847</v>
      </c>
      <c r="E1569" s="21">
        <v>1331.71</v>
      </c>
      <c r="F1569" s="21">
        <v>1285.42</v>
      </c>
      <c r="G1569" s="21">
        <v>1302.6199999999999</v>
      </c>
      <c r="H1569" s="21">
        <v>1286.28</v>
      </c>
      <c r="I1569" s="21">
        <v>1303.78</v>
      </c>
      <c r="J1569" s="21">
        <v>1330.72</v>
      </c>
      <c r="K1569" s="21">
        <v>1330.16</v>
      </c>
      <c r="L1569" s="21">
        <v>1259.3800000000001</v>
      </c>
      <c r="M1569" s="1">
        <v>1242.08</v>
      </c>
      <c r="N1569" s="1">
        <v>1216.32</v>
      </c>
      <c r="O1569" s="1">
        <v>1315.56</v>
      </c>
      <c r="P1569" s="1">
        <v>1326.74</v>
      </c>
      <c r="Q1569" s="1">
        <v>3651.6</v>
      </c>
      <c r="R1569" s="1">
        <v>75.84</v>
      </c>
      <c r="S1569" s="1">
        <v>70.91</v>
      </c>
      <c r="T1569" s="1">
        <v>77.930000000000007</v>
      </c>
      <c r="U1569" s="1">
        <v>77.11</v>
      </c>
      <c r="V1569" s="1">
        <v>73.8</v>
      </c>
      <c r="W1569" s="1">
        <v>77.64</v>
      </c>
      <c r="X1569" s="1">
        <v>76.959999999999994</v>
      </c>
      <c r="Y1569" s="1">
        <v>78.900000000000006</v>
      </c>
      <c r="Z1569" s="1">
        <v>78.98</v>
      </c>
      <c r="AA1569" s="1">
        <v>76.16</v>
      </c>
      <c r="AB1569" s="1">
        <v>75.83</v>
      </c>
      <c r="AC1569" s="1">
        <v>74.19</v>
      </c>
      <c r="AE1569" s="1">
        <v>83.39</v>
      </c>
      <c r="AF1569" s="1">
        <v>80.5</v>
      </c>
      <c r="AG1569" s="1">
        <v>72.06</v>
      </c>
      <c r="AM1569" s="1">
        <v>30</v>
      </c>
      <c r="AP1569" s="1">
        <v>2437.5</v>
      </c>
      <c r="AQ1569" s="1">
        <v>2560.04</v>
      </c>
      <c r="AW1569" s="1">
        <v>2210.12</v>
      </c>
      <c r="AX1569" s="1">
        <v>77.260000000000005</v>
      </c>
      <c r="AY1569" s="1">
        <v>2235</v>
      </c>
      <c r="AZ1569" s="1">
        <v>2404.9299999999998</v>
      </c>
      <c r="BA1569" s="1">
        <v>76.17</v>
      </c>
      <c r="BB1569" s="1">
        <v>84.14</v>
      </c>
      <c r="BC1569" s="1">
        <v>81.430000000000007</v>
      </c>
      <c r="BD1569" s="1">
        <v>83.07</v>
      </c>
      <c r="BE1569" s="1">
        <v>79.069999999999993</v>
      </c>
      <c r="BF1569" s="1">
        <v>79.91</v>
      </c>
      <c r="BG1569" s="1">
        <v>83.59</v>
      </c>
      <c r="BH1569" s="1">
        <v>79.819999999999993</v>
      </c>
      <c r="BI1569" s="1">
        <v>78.58</v>
      </c>
      <c r="BJ1569" s="1">
        <v>84.21</v>
      </c>
      <c r="BK1569" s="1">
        <v>74.97</v>
      </c>
      <c r="BL1569" s="1">
        <v>74.69</v>
      </c>
      <c r="BN1569" s="1">
        <v>74.930000000000007</v>
      </c>
    </row>
    <row r="1570" spans="1:66" x14ac:dyDescent="0.3">
      <c r="A1570" s="2"/>
      <c r="C1570" s="14" t="str">
        <f t="shared" si="25"/>
        <v>20201</v>
      </c>
      <c r="D1570" s="3">
        <v>43846</v>
      </c>
      <c r="E1570" s="21">
        <v>1331.34</v>
      </c>
      <c r="F1570" s="21">
        <v>1270.48</v>
      </c>
      <c r="G1570" s="21">
        <v>1318.27</v>
      </c>
      <c r="H1570" s="21">
        <v>1318.88</v>
      </c>
      <c r="I1570" s="21">
        <v>1304.76</v>
      </c>
      <c r="J1570" s="21">
        <v>1372.62</v>
      </c>
      <c r="K1570" s="21">
        <v>1335.64</v>
      </c>
      <c r="L1570" s="21">
        <v>1260.5999999999999</v>
      </c>
      <c r="M1570" s="1">
        <v>1214.6300000000001</v>
      </c>
      <c r="N1570" s="1">
        <v>1214.49</v>
      </c>
      <c r="O1570" s="1">
        <v>1314.57</v>
      </c>
      <c r="P1570" s="1">
        <v>1306.9100000000001</v>
      </c>
      <c r="Q1570" s="1">
        <v>3658.29</v>
      </c>
      <c r="R1570" s="1">
        <v>75.84</v>
      </c>
      <c r="S1570" s="1">
        <v>71.17</v>
      </c>
      <c r="T1570" s="1">
        <v>78.22</v>
      </c>
      <c r="U1570" s="1">
        <v>76.63</v>
      </c>
      <c r="V1570" s="1">
        <v>73.900000000000006</v>
      </c>
      <c r="W1570" s="1">
        <v>78.069999999999993</v>
      </c>
      <c r="X1570" s="1">
        <v>76.91</v>
      </c>
      <c r="Y1570" s="1">
        <v>78.900000000000006</v>
      </c>
      <c r="Z1570" s="1">
        <v>79.209999999999994</v>
      </c>
      <c r="AA1570" s="1">
        <v>76.27</v>
      </c>
      <c r="AB1570" s="1">
        <v>76.38</v>
      </c>
      <c r="AC1570" s="1">
        <v>74.930000000000007</v>
      </c>
      <c r="AE1570" s="1">
        <v>83.13</v>
      </c>
      <c r="AF1570" s="1">
        <v>79.760000000000005</v>
      </c>
      <c r="AG1570" s="1">
        <v>72.11</v>
      </c>
      <c r="AM1570" s="1">
        <v>30</v>
      </c>
      <c r="AP1570" s="1">
        <v>2437.5</v>
      </c>
      <c r="AQ1570" s="1">
        <v>2568.41</v>
      </c>
      <c r="AU1570" s="1">
        <v>2208.66</v>
      </c>
      <c r="AW1570" s="1">
        <v>2064.77</v>
      </c>
      <c r="AX1570" s="1">
        <v>79.17</v>
      </c>
      <c r="AY1570" s="1">
        <v>2173.5100000000002</v>
      </c>
      <c r="AZ1570" s="1">
        <v>2404.9299999999998</v>
      </c>
      <c r="BA1570" s="1">
        <v>76.34</v>
      </c>
      <c r="BB1570" s="1">
        <v>83.49</v>
      </c>
      <c r="BC1570" s="1">
        <v>81.87</v>
      </c>
      <c r="BD1570" s="1">
        <v>81.53</v>
      </c>
      <c r="BE1570" s="1">
        <v>79.599999999999994</v>
      </c>
      <c r="BF1570" s="1">
        <v>81.09</v>
      </c>
      <c r="BG1570" s="1">
        <v>83.84</v>
      </c>
      <c r="BH1570" s="1">
        <v>81.83</v>
      </c>
      <c r="BI1570" s="1">
        <v>78.58</v>
      </c>
      <c r="BJ1570" s="1">
        <v>82.23</v>
      </c>
      <c r="BL1570" s="1">
        <v>74.489999999999995</v>
      </c>
      <c r="BN1570" s="1">
        <v>74.41</v>
      </c>
    </row>
    <row r="1571" spans="1:66" x14ac:dyDescent="0.3">
      <c r="A1571" s="2"/>
      <c r="C1571" s="14" t="str">
        <f t="shared" si="25"/>
        <v>20201</v>
      </c>
      <c r="D1571" s="3">
        <v>43845</v>
      </c>
      <c r="E1571" s="21">
        <v>1323.07</v>
      </c>
      <c r="F1571" s="21">
        <v>1286.24</v>
      </c>
      <c r="G1571" s="21">
        <v>1315.82</v>
      </c>
      <c r="H1571" s="21">
        <v>1316.92</v>
      </c>
      <c r="I1571" s="21">
        <v>1298.8800000000001</v>
      </c>
      <c r="J1571" s="21">
        <v>1373.98</v>
      </c>
      <c r="K1571" s="21">
        <v>1332.37</v>
      </c>
      <c r="L1571" s="21">
        <v>1259.3800000000001</v>
      </c>
      <c r="M1571" s="1">
        <v>1232.17</v>
      </c>
      <c r="N1571" s="1">
        <v>1198.42</v>
      </c>
      <c r="O1571" s="1">
        <v>1327.57</v>
      </c>
      <c r="P1571" s="1">
        <v>1301.8900000000001</v>
      </c>
      <c r="Q1571" s="1">
        <v>3658.29</v>
      </c>
      <c r="R1571" s="1">
        <v>76.13</v>
      </c>
      <c r="S1571" s="1">
        <v>70.959999999999994</v>
      </c>
      <c r="T1571" s="1">
        <v>78.2</v>
      </c>
      <c r="U1571" s="1">
        <v>76.63</v>
      </c>
      <c r="V1571" s="1">
        <v>73.400000000000006</v>
      </c>
      <c r="W1571" s="1">
        <v>78.53</v>
      </c>
      <c r="X1571" s="1">
        <v>76.91</v>
      </c>
      <c r="Y1571" s="1">
        <v>79.14</v>
      </c>
      <c r="Z1571" s="1">
        <v>79.319999999999993</v>
      </c>
      <c r="AA1571" s="1">
        <v>76.08</v>
      </c>
      <c r="AB1571" s="1">
        <v>76.38</v>
      </c>
      <c r="AC1571" s="1">
        <v>74.930000000000007</v>
      </c>
      <c r="AE1571" s="1">
        <v>82.99</v>
      </c>
      <c r="AF1571" s="1">
        <v>79.42</v>
      </c>
      <c r="AG1571" s="1">
        <v>71.78</v>
      </c>
      <c r="AM1571" s="1">
        <v>30</v>
      </c>
      <c r="AQ1571" s="1">
        <v>2560.04</v>
      </c>
      <c r="AU1571" s="1">
        <v>2208.66</v>
      </c>
      <c r="AW1571" s="1">
        <v>2064.77</v>
      </c>
      <c r="AX1571" s="1">
        <v>79.48</v>
      </c>
      <c r="AY1571" s="1">
        <v>2173.5100000000002</v>
      </c>
      <c r="AZ1571" s="1">
        <v>2404.9299999999998</v>
      </c>
      <c r="BA1571" s="1">
        <v>78.150000000000006</v>
      </c>
      <c r="BB1571" s="1">
        <v>84.15</v>
      </c>
      <c r="BC1571" s="1">
        <v>82.15</v>
      </c>
      <c r="BD1571" s="1">
        <v>81.900000000000006</v>
      </c>
      <c r="BE1571" s="1">
        <v>79.72</v>
      </c>
      <c r="BF1571" s="1">
        <v>81.12</v>
      </c>
      <c r="BG1571" s="1">
        <v>83.86</v>
      </c>
      <c r="BH1571" s="1">
        <v>81.819999999999993</v>
      </c>
      <c r="BI1571" s="1">
        <v>78.58</v>
      </c>
      <c r="BJ1571" s="1">
        <v>84.92</v>
      </c>
      <c r="BL1571" s="1">
        <v>74.650000000000006</v>
      </c>
      <c r="BN1571" s="1">
        <v>74.66</v>
      </c>
    </row>
    <row r="1572" spans="1:66" x14ac:dyDescent="0.3">
      <c r="A1572" s="2"/>
      <c r="C1572" s="14" t="str">
        <f t="shared" si="25"/>
        <v>20201</v>
      </c>
      <c r="D1572" s="3">
        <v>43844</v>
      </c>
      <c r="E1572" s="21">
        <v>1326.77</v>
      </c>
      <c r="F1572" s="21">
        <v>1286.24</v>
      </c>
      <c r="G1572" s="21">
        <v>1315.82</v>
      </c>
      <c r="H1572" s="21">
        <v>1321.68</v>
      </c>
      <c r="I1572" s="21">
        <v>1298.8800000000001</v>
      </c>
      <c r="J1572" s="21">
        <v>1361.54</v>
      </c>
      <c r="K1572" s="21">
        <v>1331.54</v>
      </c>
      <c r="L1572" s="21">
        <v>1259.18</v>
      </c>
      <c r="M1572" s="1">
        <v>1221.8</v>
      </c>
      <c r="N1572" s="1">
        <v>1218.25</v>
      </c>
      <c r="O1572" s="1">
        <v>1320.97</v>
      </c>
      <c r="P1572" s="1">
        <v>1289.23</v>
      </c>
      <c r="Q1572" s="1">
        <v>3671.42</v>
      </c>
      <c r="R1572" s="1">
        <v>75.180000000000007</v>
      </c>
      <c r="S1572" s="1">
        <v>70.81</v>
      </c>
      <c r="T1572" s="1">
        <v>78.2</v>
      </c>
      <c r="U1572" s="1">
        <v>76.63</v>
      </c>
      <c r="V1572" s="1">
        <v>73.48</v>
      </c>
      <c r="W1572" s="1">
        <v>78.06</v>
      </c>
      <c r="X1572" s="1">
        <v>76.959999999999994</v>
      </c>
      <c r="Y1572" s="1">
        <v>79.38</v>
      </c>
      <c r="Z1572" s="1">
        <v>79.489999999999995</v>
      </c>
      <c r="AA1572" s="1">
        <v>75.599999999999994</v>
      </c>
      <c r="AB1572" s="1">
        <v>76.34</v>
      </c>
      <c r="AC1572" s="1">
        <v>75.03</v>
      </c>
      <c r="AE1572" s="1">
        <v>83.21</v>
      </c>
      <c r="AF1572" s="1">
        <v>79.48</v>
      </c>
      <c r="AG1572" s="1">
        <v>71.83</v>
      </c>
      <c r="AM1572" s="1">
        <v>30</v>
      </c>
      <c r="AQ1572" s="1">
        <v>2610.2399999999998</v>
      </c>
      <c r="AU1572" s="1">
        <v>2208.66</v>
      </c>
      <c r="AW1572" s="1">
        <v>1987.8</v>
      </c>
      <c r="AX1572" s="1">
        <v>77.739999999999995</v>
      </c>
      <c r="AY1572" s="1">
        <v>2173.5100000000002</v>
      </c>
      <c r="AZ1572" s="1">
        <v>2404.9299999999998</v>
      </c>
      <c r="BA1572" s="1">
        <v>77.180000000000007</v>
      </c>
      <c r="BB1572" s="1">
        <v>84.22</v>
      </c>
      <c r="BC1572" s="1">
        <v>82.49</v>
      </c>
      <c r="BD1572" s="1">
        <v>81.849999999999994</v>
      </c>
      <c r="BE1572" s="1">
        <v>79.56</v>
      </c>
      <c r="BF1572" s="1">
        <v>81.05</v>
      </c>
      <c r="BG1572" s="1">
        <v>83.86</v>
      </c>
      <c r="BH1572" s="1">
        <v>82.09</v>
      </c>
      <c r="BI1572" s="1">
        <v>78.58</v>
      </c>
      <c r="BJ1572" s="1">
        <v>84.92</v>
      </c>
      <c r="BK1572" s="1">
        <v>74.75</v>
      </c>
      <c r="BL1572" s="1">
        <v>74.94</v>
      </c>
      <c r="BN1572" s="1">
        <v>74.790000000000006</v>
      </c>
    </row>
    <row r="1573" spans="1:66" x14ac:dyDescent="0.3">
      <c r="A1573" s="2"/>
      <c r="C1573" s="14" t="str">
        <f t="shared" si="25"/>
        <v>20201</v>
      </c>
      <c r="D1573" s="3">
        <v>43843</v>
      </c>
      <c r="E1573" s="21">
        <v>1318.13</v>
      </c>
      <c r="F1573" s="21">
        <v>1286.24</v>
      </c>
      <c r="G1573" s="21">
        <v>1315.82</v>
      </c>
      <c r="H1573" s="21">
        <v>1309</v>
      </c>
      <c r="I1573" s="21">
        <v>1298.8800000000001</v>
      </c>
      <c r="J1573" s="21">
        <v>1359.44</v>
      </c>
      <c r="K1573" s="21">
        <v>1331.54</v>
      </c>
      <c r="L1573" s="21">
        <v>1259.18</v>
      </c>
      <c r="M1573" s="1">
        <v>1217.03</v>
      </c>
      <c r="N1573" s="1">
        <v>1212.94</v>
      </c>
      <c r="O1573" s="1">
        <v>1318</v>
      </c>
      <c r="P1573" s="1">
        <v>1308.8399999999999</v>
      </c>
      <c r="Q1573" s="1">
        <v>3710.03</v>
      </c>
      <c r="R1573" s="1">
        <v>76.13</v>
      </c>
      <c r="S1573" s="1">
        <v>70.14</v>
      </c>
      <c r="T1573" s="1">
        <v>78.17</v>
      </c>
      <c r="U1573" s="1">
        <v>75.13</v>
      </c>
      <c r="V1573" s="1">
        <v>73.650000000000006</v>
      </c>
      <c r="W1573" s="1">
        <v>78.33</v>
      </c>
      <c r="X1573" s="1">
        <v>76.709999999999994</v>
      </c>
      <c r="Y1573" s="1">
        <v>78.900000000000006</v>
      </c>
      <c r="Z1573" s="1">
        <v>79</v>
      </c>
      <c r="AA1573" s="1">
        <v>75.819999999999993</v>
      </c>
      <c r="AB1573" s="1">
        <v>75.8</v>
      </c>
      <c r="AC1573" s="1">
        <v>75.03</v>
      </c>
      <c r="AE1573" s="1">
        <v>82.96</v>
      </c>
      <c r="AF1573" s="1">
        <v>79.8</v>
      </c>
      <c r="AG1573" s="1">
        <v>71.66</v>
      </c>
      <c r="AQ1573" s="1">
        <v>2543.31</v>
      </c>
      <c r="AU1573" s="1">
        <v>2208.66</v>
      </c>
      <c r="AX1573" s="1">
        <v>78.98</v>
      </c>
      <c r="AY1573" s="1">
        <v>2050.54</v>
      </c>
      <c r="BA1573" s="1">
        <v>76.12</v>
      </c>
      <c r="BB1573" s="1">
        <v>84.68</v>
      </c>
      <c r="BC1573" s="1">
        <v>82.22</v>
      </c>
      <c r="BD1573" s="1">
        <v>81.239999999999995</v>
      </c>
      <c r="BE1573" s="1">
        <v>79.67</v>
      </c>
      <c r="BF1573" s="1">
        <v>81.27</v>
      </c>
      <c r="BG1573" s="1">
        <v>83.61</v>
      </c>
      <c r="BH1573" s="1">
        <v>82.08</v>
      </c>
      <c r="BI1573" s="1">
        <v>78.58</v>
      </c>
      <c r="BJ1573" s="1">
        <v>84.79</v>
      </c>
      <c r="BK1573" s="1">
        <v>74.36</v>
      </c>
      <c r="BL1573" s="1">
        <v>74.44</v>
      </c>
      <c r="BN1573" s="1">
        <v>74.540000000000006</v>
      </c>
    </row>
    <row r="1574" spans="1:66" x14ac:dyDescent="0.3">
      <c r="A1574" s="2"/>
      <c r="C1574" s="14" t="str">
        <f t="shared" si="25"/>
        <v>20201</v>
      </c>
      <c r="D1574" s="3">
        <v>43840</v>
      </c>
      <c r="E1574" s="21">
        <v>1309.49</v>
      </c>
      <c r="F1574" s="21">
        <v>1289.5</v>
      </c>
      <c r="G1574" s="21">
        <v>1318.3</v>
      </c>
      <c r="H1574" s="21">
        <v>1305.0899999999999</v>
      </c>
      <c r="I1574" s="21">
        <v>1316.72</v>
      </c>
      <c r="J1574" s="21">
        <v>1341.87</v>
      </c>
      <c r="K1574" s="21">
        <v>1331.54</v>
      </c>
      <c r="L1574" s="21">
        <v>1294.6600000000001</v>
      </c>
      <c r="M1574" s="1">
        <v>1205.27</v>
      </c>
      <c r="N1574" s="1">
        <v>1205.44</v>
      </c>
      <c r="O1574" s="1">
        <v>1319.12</v>
      </c>
      <c r="P1574" s="1">
        <v>1308.8399999999999</v>
      </c>
      <c r="Q1574" s="1">
        <v>3671.42</v>
      </c>
      <c r="R1574" s="1">
        <v>75.510000000000005</v>
      </c>
      <c r="S1574" s="1">
        <v>69.489999999999995</v>
      </c>
      <c r="T1574" s="1">
        <v>78.260000000000005</v>
      </c>
      <c r="U1574" s="1">
        <v>75.13</v>
      </c>
      <c r="V1574" s="1">
        <v>73.31</v>
      </c>
      <c r="W1574" s="1">
        <v>78.91</v>
      </c>
      <c r="X1574" s="1">
        <v>76.63</v>
      </c>
      <c r="Y1574" s="1">
        <v>78.41</v>
      </c>
      <c r="Z1574" s="1">
        <v>78.489999999999995</v>
      </c>
      <c r="AA1574" s="1">
        <v>75.819999999999993</v>
      </c>
      <c r="AB1574" s="1">
        <v>75.28</v>
      </c>
      <c r="AC1574" s="1">
        <v>72.88</v>
      </c>
      <c r="AE1574" s="1">
        <v>83.27</v>
      </c>
      <c r="AF1574" s="1">
        <v>79.47</v>
      </c>
      <c r="AG1574" s="1">
        <v>72.400000000000006</v>
      </c>
      <c r="AQ1574" s="1">
        <v>2543.31</v>
      </c>
      <c r="AU1574" s="1">
        <v>2208.66</v>
      </c>
      <c r="AX1574" s="1">
        <v>79.05</v>
      </c>
      <c r="AY1574" s="1">
        <v>2050.54</v>
      </c>
      <c r="BA1574" s="1">
        <v>76.13</v>
      </c>
      <c r="BB1574" s="1">
        <v>82.87</v>
      </c>
      <c r="BC1574" s="1">
        <v>81.72</v>
      </c>
      <c r="BD1574" s="1">
        <v>81.040000000000006</v>
      </c>
      <c r="BE1574" s="1">
        <v>80.64</v>
      </c>
      <c r="BF1574" s="1">
        <v>81.58</v>
      </c>
      <c r="BG1574" s="1">
        <v>83.52</v>
      </c>
      <c r="BH1574" s="1">
        <v>81.03</v>
      </c>
      <c r="BI1574" s="1">
        <v>78.58</v>
      </c>
      <c r="BJ1574" s="1">
        <v>84.06</v>
      </c>
      <c r="BK1574" s="1">
        <v>74.180000000000007</v>
      </c>
      <c r="BL1574" s="1">
        <v>74.31</v>
      </c>
      <c r="BN1574" s="1">
        <v>74.39</v>
      </c>
    </row>
    <row r="1575" spans="1:66" x14ac:dyDescent="0.3">
      <c r="A1575" s="2"/>
      <c r="C1575" s="14" t="str">
        <f t="shared" si="25"/>
        <v>20201</v>
      </c>
      <c r="D1575" s="3">
        <v>43839</v>
      </c>
      <c r="E1575" s="21">
        <v>1304.53</v>
      </c>
      <c r="F1575" s="21">
        <v>1278.81</v>
      </c>
      <c r="G1575" s="21">
        <v>1320.75</v>
      </c>
      <c r="H1575" s="21">
        <v>1301.1300000000001</v>
      </c>
      <c r="I1575" s="21">
        <v>1325.34</v>
      </c>
      <c r="J1575" s="21">
        <v>1343.74</v>
      </c>
      <c r="K1575" s="21">
        <v>1338.14</v>
      </c>
      <c r="L1575" s="21">
        <v>1288.92</v>
      </c>
      <c r="M1575" s="1">
        <v>1204.67</v>
      </c>
      <c r="N1575" s="1">
        <v>1183.01</v>
      </c>
      <c r="O1575" s="1">
        <v>1311.25</v>
      </c>
      <c r="P1575" s="1">
        <v>1316.76</v>
      </c>
      <c r="Q1575" s="1">
        <v>3658.92</v>
      </c>
      <c r="R1575" s="1">
        <v>77.599999999999994</v>
      </c>
      <c r="S1575" s="1">
        <v>69.319999999999993</v>
      </c>
      <c r="T1575" s="1">
        <v>77.88</v>
      </c>
      <c r="U1575" s="1">
        <v>75.47</v>
      </c>
      <c r="V1575" s="1">
        <v>73.81</v>
      </c>
      <c r="W1575" s="1">
        <v>78.040000000000006</v>
      </c>
      <c r="X1575" s="1">
        <v>76.400000000000006</v>
      </c>
      <c r="Y1575" s="1">
        <v>78.58</v>
      </c>
      <c r="Z1575" s="1">
        <v>78.66</v>
      </c>
      <c r="AA1575" s="1">
        <v>76.680000000000007</v>
      </c>
      <c r="AB1575" s="1">
        <v>75.569999999999993</v>
      </c>
      <c r="AC1575" s="1">
        <v>74.38</v>
      </c>
      <c r="AE1575" s="1">
        <v>82.69</v>
      </c>
      <c r="AF1575" s="1">
        <v>79.760000000000005</v>
      </c>
      <c r="AG1575" s="1">
        <v>72.510000000000005</v>
      </c>
      <c r="AQ1575" s="1">
        <v>2543.31</v>
      </c>
      <c r="AX1575" s="1">
        <v>79.459999999999994</v>
      </c>
      <c r="BA1575" s="1">
        <v>76.63</v>
      </c>
      <c r="BB1575" s="1">
        <v>83.49</v>
      </c>
      <c r="BC1575" s="1">
        <v>81.73</v>
      </c>
      <c r="BD1575" s="1">
        <v>80.5</v>
      </c>
      <c r="BE1575" s="1">
        <v>81.99</v>
      </c>
      <c r="BF1575" s="1">
        <v>82.76</v>
      </c>
      <c r="BG1575" s="1">
        <v>83.03</v>
      </c>
      <c r="BH1575" s="1">
        <v>83.21</v>
      </c>
      <c r="BI1575" s="1">
        <v>78.58</v>
      </c>
      <c r="BJ1575" s="1">
        <v>83.91</v>
      </c>
      <c r="BK1575" s="1">
        <v>74.63</v>
      </c>
      <c r="BL1575" s="1">
        <v>74.56</v>
      </c>
      <c r="BN1575" s="1">
        <v>74.38</v>
      </c>
    </row>
    <row r="1576" spans="1:66" x14ac:dyDescent="0.3">
      <c r="A1576" s="2"/>
      <c r="C1576" s="14" t="str">
        <f t="shared" si="25"/>
        <v>20201</v>
      </c>
      <c r="D1576" s="3">
        <v>43838</v>
      </c>
      <c r="E1576" s="21">
        <v>1305.77</v>
      </c>
      <c r="F1576" s="21">
        <v>1280.77</v>
      </c>
      <c r="G1576" s="21">
        <v>1323.2</v>
      </c>
      <c r="H1576" s="21">
        <v>1297.18</v>
      </c>
      <c r="I1576" s="21">
        <v>1333.19</v>
      </c>
      <c r="J1576" s="21">
        <v>1320.55</v>
      </c>
      <c r="K1576" s="21">
        <v>1343.97</v>
      </c>
      <c r="L1576" s="21">
        <v>1318.98</v>
      </c>
      <c r="M1576" s="1">
        <v>1178.29</v>
      </c>
      <c r="N1576" s="1">
        <v>1176.1099999999999</v>
      </c>
      <c r="O1576" s="1">
        <v>1318.71</v>
      </c>
      <c r="P1576" s="1">
        <v>1320.72</v>
      </c>
      <c r="Q1576" s="1">
        <v>3658.92</v>
      </c>
      <c r="R1576" s="1">
        <v>76.930000000000007</v>
      </c>
      <c r="S1576" s="1">
        <v>69.03</v>
      </c>
      <c r="T1576" s="1">
        <v>77.88</v>
      </c>
      <c r="U1576" s="1">
        <v>75.83</v>
      </c>
      <c r="V1576" s="1">
        <v>73.81</v>
      </c>
      <c r="W1576" s="1">
        <v>78.16</v>
      </c>
      <c r="X1576" s="1">
        <v>76.09</v>
      </c>
      <c r="Y1576" s="1">
        <v>78.28</v>
      </c>
      <c r="Z1576" s="1">
        <v>78.319999999999993</v>
      </c>
      <c r="AA1576" s="1">
        <v>75.86</v>
      </c>
      <c r="AB1576" s="1">
        <v>75.569999999999993</v>
      </c>
      <c r="AC1576" s="1">
        <v>74.38</v>
      </c>
      <c r="AE1576" s="1">
        <v>82.24</v>
      </c>
      <c r="AF1576" s="1">
        <v>79.760000000000005</v>
      </c>
      <c r="AG1576" s="1">
        <v>72.040000000000006</v>
      </c>
      <c r="AI1576" s="1">
        <v>6</v>
      </c>
      <c r="AN1576" s="1">
        <v>2056.42</v>
      </c>
      <c r="AQ1576" s="1">
        <v>2543.31</v>
      </c>
      <c r="AX1576" s="1">
        <v>79.569999999999993</v>
      </c>
      <c r="BA1576" s="1">
        <v>76.64</v>
      </c>
      <c r="BB1576" s="1">
        <v>83.17</v>
      </c>
      <c r="BC1576" s="1">
        <v>81.94</v>
      </c>
      <c r="BD1576" s="1">
        <v>81.02</v>
      </c>
      <c r="BE1576" s="1">
        <v>80.59</v>
      </c>
      <c r="BF1576" s="1">
        <v>81.319999999999993</v>
      </c>
      <c r="BG1576" s="1">
        <v>82.92</v>
      </c>
      <c r="BH1576" s="1">
        <v>85.37</v>
      </c>
      <c r="BI1576" s="1">
        <v>78.58</v>
      </c>
      <c r="BJ1576" s="1">
        <v>83.91</v>
      </c>
      <c r="BL1576" s="1">
        <v>74.44</v>
      </c>
      <c r="BN1576" s="1">
        <v>74.209999999999994</v>
      </c>
    </row>
    <row r="1577" spans="1:66" x14ac:dyDescent="0.3">
      <c r="A1577" s="2"/>
      <c r="C1577" s="14" t="str">
        <f t="shared" si="25"/>
        <v>20201</v>
      </c>
      <c r="D1577" s="3">
        <v>43837</v>
      </c>
      <c r="E1577" s="21">
        <v>1308.24</v>
      </c>
      <c r="F1577" s="21">
        <v>1280.77</v>
      </c>
      <c r="G1577" s="21">
        <v>1323.2</v>
      </c>
      <c r="H1577" s="21">
        <v>1301.1300000000001</v>
      </c>
      <c r="I1577" s="21">
        <v>1333.19</v>
      </c>
      <c r="J1577" s="21">
        <v>1344.24</v>
      </c>
      <c r="K1577" s="21">
        <v>1342.81</v>
      </c>
      <c r="L1577" s="21"/>
      <c r="M1577" s="1">
        <v>1193.1600000000001</v>
      </c>
      <c r="N1577" s="1">
        <v>1191.03</v>
      </c>
      <c r="O1577" s="1">
        <v>1325.1</v>
      </c>
      <c r="P1577" s="1">
        <v>1320.72</v>
      </c>
      <c r="Q1577" s="1">
        <v>3695.45</v>
      </c>
      <c r="R1577" s="1">
        <v>75.45</v>
      </c>
      <c r="S1577" s="1">
        <v>68.489999999999995</v>
      </c>
      <c r="T1577" s="1">
        <v>77.88</v>
      </c>
      <c r="V1577" s="1">
        <v>73.790000000000006</v>
      </c>
      <c r="W1577" s="1">
        <v>78.16</v>
      </c>
      <c r="X1577" s="1">
        <v>76.78</v>
      </c>
      <c r="Y1577" s="1">
        <v>77.92</v>
      </c>
      <c r="Z1577" s="1">
        <v>78</v>
      </c>
      <c r="AA1577" s="1">
        <v>75.489999999999995</v>
      </c>
      <c r="AB1577" s="1">
        <v>76.67</v>
      </c>
      <c r="AC1577" s="1">
        <v>74.38</v>
      </c>
      <c r="AE1577" s="1">
        <v>83.04</v>
      </c>
      <c r="AF1577" s="1">
        <v>79.900000000000006</v>
      </c>
      <c r="AG1577" s="1">
        <v>71.69</v>
      </c>
      <c r="AI1577" s="1">
        <v>6</v>
      </c>
      <c r="AN1577" s="1">
        <v>2056.42</v>
      </c>
      <c r="AQ1577" s="1">
        <v>2509.84</v>
      </c>
      <c r="AX1577" s="1">
        <v>78.84</v>
      </c>
      <c r="BA1577" s="1">
        <v>76.959999999999994</v>
      </c>
      <c r="BB1577" s="1">
        <v>83.6</v>
      </c>
      <c r="BC1577" s="1">
        <v>82.35</v>
      </c>
      <c r="BD1577" s="1">
        <v>80.319999999999993</v>
      </c>
      <c r="BF1577" s="1">
        <v>82.93</v>
      </c>
      <c r="BG1577" s="1">
        <v>82.98</v>
      </c>
      <c r="BH1577" s="1">
        <v>84.27</v>
      </c>
      <c r="BI1577" s="1">
        <v>78.58</v>
      </c>
      <c r="BJ1577" s="1">
        <v>84.3</v>
      </c>
      <c r="BL1577" s="1">
        <v>73.94</v>
      </c>
      <c r="BN1577" s="1">
        <v>73.209999999999994</v>
      </c>
    </row>
    <row r="1578" spans="1:66" x14ac:dyDescent="0.3">
      <c r="A1578" s="2"/>
      <c r="C1578" s="14" t="str">
        <f t="shared" si="25"/>
        <v>20201</v>
      </c>
      <c r="D1578" s="3">
        <v>43836</v>
      </c>
      <c r="E1578" s="21">
        <v>1337.9</v>
      </c>
      <c r="F1578" s="21">
        <v>1330.96</v>
      </c>
      <c r="G1578" s="21">
        <v>1355.33</v>
      </c>
      <c r="H1578" s="21">
        <v>1299.32</v>
      </c>
      <c r="I1578" s="21">
        <v>1339.72</v>
      </c>
      <c r="J1578" s="21">
        <v>1363.75</v>
      </c>
      <c r="K1578" s="21">
        <v>1347.25</v>
      </c>
      <c r="L1578" s="21">
        <v>1360.74</v>
      </c>
      <c r="M1578" s="1">
        <v>1214.53</v>
      </c>
      <c r="N1578" s="1">
        <v>1211.8699999999999</v>
      </c>
      <c r="O1578" s="1">
        <v>1323.35</v>
      </c>
      <c r="P1578" s="1">
        <v>1320.72</v>
      </c>
      <c r="Q1578" s="1">
        <v>3678.72</v>
      </c>
      <c r="R1578" s="1">
        <v>78.06</v>
      </c>
      <c r="S1578" s="1">
        <v>71.260000000000005</v>
      </c>
      <c r="T1578" s="1">
        <v>77.88</v>
      </c>
      <c r="U1578" s="1">
        <v>76.599999999999994</v>
      </c>
      <c r="V1578" s="1">
        <v>73.790000000000006</v>
      </c>
      <c r="W1578" s="1">
        <v>77.91</v>
      </c>
      <c r="X1578" s="1">
        <v>76.81</v>
      </c>
      <c r="Y1578" s="1">
        <v>77.81</v>
      </c>
      <c r="Z1578" s="1">
        <v>78</v>
      </c>
      <c r="AA1578" s="1">
        <v>75.849999999999994</v>
      </c>
      <c r="AB1578" s="1">
        <v>76.67</v>
      </c>
      <c r="AC1578" s="1">
        <v>74.540000000000006</v>
      </c>
      <c r="AE1578" s="1">
        <v>83.09</v>
      </c>
      <c r="AF1578" s="1">
        <v>79.900000000000006</v>
      </c>
      <c r="AG1578" s="1">
        <v>71.62</v>
      </c>
      <c r="AI1578" s="1">
        <v>6</v>
      </c>
      <c r="AN1578" s="1">
        <v>2056.42</v>
      </c>
      <c r="AX1578" s="1">
        <v>78.989999999999995</v>
      </c>
      <c r="BA1578" s="1">
        <v>76.22</v>
      </c>
      <c r="BB1578" s="1">
        <v>83.56</v>
      </c>
      <c r="BC1578" s="1">
        <v>82.33</v>
      </c>
      <c r="BD1578" s="1">
        <v>80.23</v>
      </c>
      <c r="BF1578" s="1">
        <v>82.93</v>
      </c>
      <c r="BG1578" s="1">
        <v>83.49</v>
      </c>
      <c r="BH1578" s="1">
        <v>83.32</v>
      </c>
      <c r="BI1578" s="1">
        <v>78.58</v>
      </c>
      <c r="BJ1578" s="1">
        <v>83.57</v>
      </c>
      <c r="BL1578" s="1">
        <v>73.94</v>
      </c>
      <c r="BN1578" s="1">
        <v>73.209999999999994</v>
      </c>
    </row>
    <row r="1579" spans="1:66" x14ac:dyDescent="0.3">
      <c r="A1579" s="2"/>
      <c r="C1579" s="14" t="str">
        <f t="shared" si="25"/>
        <v>20201</v>
      </c>
      <c r="D1579" s="3">
        <v>43833</v>
      </c>
      <c r="E1579" s="21">
        <v>1370.8</v>
      </c>
      <c r="F1579" s="21">
        <v>1372.34</v>
      </c>
      <c r="G1579" s="21">
        <v>1399.79</v>
      </c>
      <c r="H1579" s="21">
        <v>1300.8499999999999</v>
      </c>
      <c r="I1579" s="21">
        <v>1356.71</v>
      </c>
      <c r="J1579" s="21">
        <v>1332.66</v>
      </c>
      <c r="K1579" s="21">
        <v>1350.55</v>
      </c>
      <c r="L1579" s="21">
        <v>1240.46</v>
      </c>
      <c r="M1579" s="1">
        <v>1195.8499999999999</v>
      </c>
      <c r="N1579" s="1">
        <v>1232.42</v>
      </c>
      <c r="O1579" s="1">
        <v>1346.29</v>
      </c>
      <c r="P1579" s="1">
        <v>1328.09</v>
      </c>
      <c r="Q1579" s="1">
        <v>3708.42</v>
      </c>
      <c r="R1579" s="1">
        <v>78.17</v>
      </c>
      <c r="S1579" s="1">
        <v>70.930000000000007</v>
      </c>
      <c r="T1579" s="1">
        <v>77.849999999999994</v>
      </c>
      <c r="U1579" s="1">
        <v>77.39</v>
      </c>
      <c r="V1579" s="1">
        <v>73.59</v>
      </c>
      <c r="W1579" s="1">
        <v>78.05</v>
      </c>
      <c r="X1579" s="1">
        <v>77.400000000000006</v>
      </c>
      <c r="Y1579" s="1">
        <v>76.989999999999995</v>
      </c>
      <c r="Z1579" s="1">
        <v>77.27</v>
      </c>
      <c r="AA1579" s="1">
        <v>77.03</v>
      </c>
      <c r="AB1579" s="1">
        <v>77.22</v>
      </c>
      <c r="AC1579" s="1">
        <v>75.069999999999993</v>
      </c>
      <c r="AE1579" s="1">
        <v>83.86</v>
      </c>
      <c r="AF1579" s="1">
        <v>79.89</v>
      </c>
      <c r="AG1579" s="1">
        <v>78.34</v>
      </c>
      <c r="AI1579" s="1">
        <v>6</v>
      </c>
      <c r="AN1579" s="1">
        <v>2056.42</v>
      </c>
      <c r="AW1579" s="1">
        <v>2231.75</v>
      </c>
      <c r="AX1579" s="1">
        <v>83.73</v>
      </c>
      <c r="BA1579" s="1">
        <v>81.59</v>
      </c>
      <c r="BB1579" s="1">
        <v>84.54</v>
      </c>
      <c r="BC1579" s="1">
        <v>82.09</v>
      </c>
      <c r="BD1579" s="1">
        <v>80.17</v>
      </c>
      <c r="BE1579" s="1">
        <v>84.83</v>
      </c>
      <c r="BF1579" s="1">
        <v>83.99</v>
      </c>
      <c r="BG1579" s="1">
        <v>83.52</v>
      </c>
      <c r="BH1579" s="1">
        <v>83.28</v>
      </c>
      <c r="BI1579" s="1">
        <v>78.42</v>
      </c>
      <c r="BJ1579" s="1">
        <v>84.14</v>
      </c>
      <c r="BK1579" s="1">
        <v>73</v>
      </c>
      <c r="BL1579" s="1">
        <v>74.41</v>
      </c>
      <c r="BN1579" s="1">
        <v>74.11</v>
      </c>
    </row>
    <row r="1580" spans="1:66" x14ac:dyDescent="0.3">
      <c r="A1580" s="2"/>
      <c r="C1580" s="14" t="str">
        <f t="shared" si="25"/>
        <v>20201</v>
      </c>
      <c r="D1580" s="3">
        <v>43832</v>
      </c>
      <c r="E1580" s="21">
        <v>1370.8</v>
      </c>
      <c r="F1580" s="21">
        <v>1372.34</v>
      </c>
      <c r="G1580" s="21">
        <v>1399.79</v>
      </c>
      <c r="H1580" s="21">
        <v>1300.8499999999999</v>
      </c>
      <c r="I1580" s="21">
        <v>1356.71</v>
      </c>
      <c r="J1580" s="21">
        <v>1332.66</v>
      </c>
      <c r="K1580" s="21">
        <v>1350.55</v>
      </c>
      <c r="L1580" s="21">
        <v>1240.46</v>
      </c>
      <c r="M1580" s="1">
        <v>1195.8499999999999</v>
      </c>
      <c r="N1580" s="1">
        <v>1232.42</v>
      </c>
      <c r="O1580" s="1">
        <v>1346.29</v>
      </c>
      <c r="P1580" s="1">
        <v>1328.09</v>
      </c>
      <c r="Q1580" s="1">
        <v>3708.42</v>
      </c>
      <c r="R1580" s="1">
        <v>78.17</v>
      </c>
      <c r="S1580" s="1">
        <v>70.930000000000007</v>
      </c>
      <c r="T1580" s="1">
        <v>77.849999999999994</v>
      </c>
      <c r="U1580" s="1">
        <v>77.39</v>
      </c>
      <c r="V1580" s="1">
        <v>73.59</v>
      </c>
      <c r="W1580" s="1">
        <v>78.05</v>
      </c>
      <c r="X1580" s="1">
        <v>77.400000000000006</v>
      </c>
      <c r="Y1580" s="1">
        <v>76.989999999999995</v>
      </c>
      <c r="Z1580" s="1">
        <v>77.27</v>
      </c>
      <c r="AA1580" s="1">
        <v>77.03</v>
      </c>
      <c r="AB1580" s="1">
        <v>77.22</v>
      </c>
      <c r="AC1580" s="1">
        <v>75.069999999999993</v>
      </c>
      <c r="AE1580" s="1">
        <v>83.86</v>
      </c>
      <c r="AF1580" s="1">
        <v>79.89</v>
      </c>
      <c r="AG1580" s="1">
        <v>78.34</v>
      </c>
      <c r="AI1580" s="1">
        <v>6</v>
      </c>
      <c r="AN1580" s="1">
        <v>2056.42</v>
      </c>
      <c r="AW1580" s="1">
        <v>2242.8000000000002</v>
      </c>
      <c r="AX1580" s="1">
        <v>83.73</v>
      </c>
      <c r="BA1580" s="1">
        <v>81.59</v>
      </c>
      <c r="BB1580" s="1">
        <v>84.84</v>
      </c>
      <c r="BC1580" s="1">
        <v>82.07</v>
      </c>
      <c r="BD1580" s="1">
        <v>80.09</v>
      </c>
      <c r="BE1580" s="1">
        <v>84.83</v>
      </c>
      <c r="BF1580" s="1">
        <v>83.99</v>
      </c>
      <c r="BG1580" s="1">
        <v>83.52</v>
      </c>
      <c r="BH1580" s="1">
        <v>83.28</v>
      </c>
      <c r="BI1580" s="1">
        <v>78.42</v>
      </c>
      <c r="BJ1580" s="1">
        <v>84.14</v>
      </c>
      <c r="BL1580" s="1">
        <v>74.41</v>
      </c>
      <c r="BN1580" s="1">
        <v>74.11</v>
      </c>
    </row>
    <row r="1581" spans="1:66" x14ac:dyDescent="0.3">
      <c r="A1581" s="2"/>
      <c r="C1581" s="14" t="str">
        <f t="shared" si="25"/>
        <v>201912</v>
      </c>
      <c r="D1581" s="3">
        <v>43829</v>
      </c>
      <c r="E1581" s="21">
        <v>1370.8</v>
      </c>
      <c r="F1581" s="21">
        <v>1372.34</v>
      </c>
      <c r="G1581" s="21">
        <v>1399.79</v>
      </c>
      <c r="H1581" s="21">
        <v>1300.8499999999999</v>
      </c>
      <c r="I1581" s="21">
        <v>1356.71</v>
      </c>
      <c r="J1581" s="21">
        <v>1332.66</v>
      </c>
      <c r="K1581" s="21">
        <v>1350.55</v>
      </c>
      <c r="L1581" s="21">
        <v>1240.46</v>
      </c>
      <c r="M1581" s="1">
        <v>1195.8499999999999</v>
      </c>
      <c r="N1581" s="1">
        <v>1232.42</v>
      </c>
      <c r="O1581" s="1">
        <v>1346.29</v>
      </c>
      <c r="P1581" s="1">
        <v>1328.09</v>
      </c>
      <c r="Q1581" s="1">
        <v>3708.42</v>
      </c>
      <c r="R1581" s="1">
        <v>78.16</v>
      </c>
      <c r="S1581" s="1">
        <v>70.930000000000007</v>
      </c>
      <c r="T1581" s="1">
        <v>77.849999999999994</v>
      </c>
      <c r="U1581" s="1">
        <v>77.39</v>
      </c>
      <c r="V1581" s="1">
        <v>73.59</v>
      </c>
      <c r="W1581" s="1">
        <v>78.05</v>
      </c>
      <c r="X1581" s="1">
        <v>77.400000000000006</v>
      </c>
      <c r="Y1581" s="1">
        <v>76.989999999999995</v>
      </c>
      <c r="Z1581" s="1">
        <v>77.27</v>
      </c>
      <c r="AA1581" s="1">
        <v>77.03</v>
      </c>
      <c r="AB1581" s="1">
        <v>77.22</v>
      </c>
      <c r="AC1581" s="1">
        <v>75.069999999999993</v>
      </c>
      <c r="AE1581" s="1">
        <v>83.86</v>
      </c>
      <c r="AF1581" s="1">
        <v>79.89</v>
      </c>
      <c r="AG1581" s="1">
        <v>78.33</v>
      </c>
      <c r="AW1581" s="1">
        <v>2119.9499999999998</v>
      </c>
      <c r="AX1581" s="1">
        <v>83.73</v>
      </c>
      <c r="BA1581" s="1">
        <v>81.59</v>
      </c>
      <c r="BB1581" s="1">
        <v>84.63</v>
      </c>
      <c r="BC1581" s="1">
        <v>81.77</v>
      </c>
      <c r="BD1581" s="1">
        <v>80.06</v>
      </c>
      <c r="BE1581" s="1">
        <v>84.83</v>
      </c>
      <c r="BF1581" s="1">
        <v>83.99</v>
      </c>
      <c r="BG1581" s="1">
        <v>83.52</v>
      </c>
      <c r="BH1581" s="1">
        <v>83.28</v>
      </c>
      <c r="BI1581" s="1">
        <v>78.42</v>
      </c>
      <c r="BJ1581" s="1">
        <v>84.14</v>
      </c>
      <c r="BL1581" s="1">
        <v>74.41</v>
      </c>
      <c r="BN1581" s="1">
        <v>74.11</v>
      </c>
    </row>
    <row r="1582" spans="1:66" x14ac:dyDescent="0.3">
      <c r="A1582" s="2"/>
      <c r="C1582" s="14" t="str">
        <f t="shared" si="25"/>
        <v>201912</v>
      </c>
      <c r="D1582" s="3">
        <v>43826</v>
      </c>
      <c r="E1582" s="21">
        <v>1370.8</v>
      </c>
      <c r="F1582" s="21">
        <v>1372.34</v>
      </c>
      <c r="G1582" s="21">
        <v>1399.79</v>
      </c>
      <c r="H1582" s="21">
        <v>1300.8499999999999</v>
      </c>
      <c r="I1582" s="21">
        <v>1356.71</v>
      </c>
      <c r="J1582" s="21">
        <v>1332.66</v>
      </c>
      <c r="K1582" s="21">
        <v>1350.55</v>
      </c>
      <c r="L1582" s="21">
        <v>1240.46</v>
      </c>
      <c r="M1582" s="1">
        <v>1195.8499999999999</v>
      </c>
      <c r="N1582" s="1">
        <v>1232.42</v>
      </c>
      <c r="O1582" s="1">
        <v>1346.29</v>
      </c>
      <c r="P1582" s="1">
        <v>1328.09</v>
      </c>
      <c r="Q1582" s="1">
        <v>3708.42</v>
      </c>
      <c r="R1582" s="1">
        <v>78.150000000000006</v>
      </c>
      <c r="S1582" s="1">
        <v>70.930000000000007</v>
      </c>
      <c r="T1582" s="1">
        <v>77.849999999999994</v>
      </c>
      <c r="U1582" s="1">
        <v>77.39</v>
      </c>
      <c r="V1582" s="1">
        <v>73.59</v>
      </c>
      <c r="W1582" s="1">
        <v>78.05</v>
      </c>
      <c r="X1582" s="1">
        <v>77.400000000000006</v>
      </c>
      <c r="Y1582" s="1">
        <v>76.989999999999995</v>
      </c>
      <c r="Z1582" s="1">
        <v>77.27</v>
      </c>
      <c r="AA1582" s="1">
        <v>77.03</v>
      </c>
      <c r="AB1582" s="1">
        <v>77.22</v>
      </c>
      <c r="AC1582" s="1">
        <v>75.069999999999993</v>
      </c>
      <c r="AE1582" s="1">
        <v>83.86</v>
      </c>
      <c r="AF1582" s="1">
        <v>79.89</v>
      </c>
      <c r="AG1582" s="1">
        <v>78.31</v>
      </c>
      <c r="AQ1582" s="1">
        <v>2275.1999999999998</v>
      </c>
      <c r="AU1582" s="1">
        <v>2308.66</v>
      </c>
      <c r="AW1582" s="1">
        <v>1897.12</v>
      </c>
      <c r="AX1582" s="1">
        <v>83.73</v>
      </c>
      <c r="BA1582" s="1">
        <v>81.59</v>
      </c>
      <c r="BB1582" s="1">
        <v>83.86</v>
      </c>
      <c r="BC1582" s="1">
        <v>82.04</v>
      </c>
      <c r="BD1582" s="1">
        <v>80.040000000000006</v>
      </c>
      <c r="BE1582" s="1">
        <v>84.84</v>
      </c>
      <c r="BF1582" s="1">
        <v>83.99</v>
      </c>
      <c r="BG1582" s="1">
        <v>83.52</v>
      </c>
      <c r="BH1582" s="1">
        <v>83.28</v>
      </c>
      <c r="BI1582" s="1">
        <v>78.42</v>
      </c>
      <c r="BJ1582" s="1">
        <v>84.14</v>
      </c>
      <c r="BL1582" s="1">
        <v>74.41</v>
      </c>
      <c r="BN1582" s="1">
        <v>74.11</v>
      </c>
    </row>
    <row r="1583" spans="1:66" x14ac:dyDescent="0.3">
      <c r="A1583" s="2"/>
      <c r="C1583" s="14" t="str">
        <f t="shared" si="25"/>
        <v>201912</v>
      </c>
      <c r="D1583" s="3">
        <v>43825</v>
      </c>
      <c r="E1583" s="21">
        <v>1370.8</v>
      </c>
      <c r="F1583" s="21">
        <v>1372.34</v>
      </c>
      <c r="G1583" s="21">
        <v>1399.79</v>
      </c>
      <c r="H1583" s="21">
        <v>1300.8499999999999</v>
      </c>
      <c r="I1583" s="21">
        <v>1356.71</v>
      </c>
      <c r="J1583" s="21">
        <v>1332.66</v>
      </c>
      <c r="K1583" s="21">
        <v>1350.55</v>
      </c>
      <c r="L1583" s="21">
        <v>1240.46</v>
      </c>
      <c r="M1583" s="1">
        <v>1196</v>
      </c>
      <c r="N1583" s="1">
        <v>1232.42</v>
      </c>
      <c r="O1583" s="1">
        <v>1346.29</v>
      </c>
      <c r="P1583" s="1">
        <v>1328.09</v>
      </c>
      <c r="Q1583" s="1">
        <v>3708.42</v>
      </c>
      <c r="R1583" s="1">
        <v>78.12</v>
      </c>
      <c r="S1583" s="1">
        <v>70.92</v>
      </c>
      <c r="T1583" s="1">
        <v>77.849999999999994</v>
      </c>
      <c r="U1583" s="1">
        <v>77.39</v>
      </c>
      <c r="V1583" s="1">
        <v>73.84</v>
      </c>
      <c r="W1583" s="1">
        <v>78.05</v>
      </c>
      <c r="X1583" s="1">
        <v>77.400000000000006</v>
      </c>
      <c r="Y1583" s="1">
        <v>76.989999999999995</v>
      </c>
      <c r="Z1583" s="1">
        <v>77.209999999999994</v>
      </c>
      <c r="AA1583" s="1">
        <v>77.03</v>
      </c>
      <c r="AB1583" s="1">
        <v>77.22</v>
      </c>
      <c r="AC1583" s="1">
        <v>75.069999999999993</v>
      </c>
      <c r="AE1583" s="1">
        <v>83.86</v>
      </c>
      <c r="AF1583" s="1">
        <v>79.900000000000006</v>
      </c>
      <c r="AG1583" s="1">
        <v>78.27</v>
      </c>
      <c r="AQ1583" s="1">
        <v>2275.1999999999998</v>
      </c>
      <c r="AU1583" s="1">
        <v>2263.4899999999998</v>
      </c>
      <c r="AW1583" s="1">
        <v>2090.34</v>
      </c>
      <c r="AX1583" s="1">
        <v>83.73</v>
      </c>
      <c r="BA1583" s="1">
        <v>81.64</v>
      </c>
      <c r="BB1583" s="1">
        <v>84.03</v>
      </c>
      <c r="BC1583" s="1">
        <v>82.51</v>
      </c>
      <c r="BD1583" s="1">
        <v>81.13</v>
      </c>
      <c r="BE1583" s="1">
        <v>84.85</v>
      </c>
      <c r="BF1583" s="1">
        <v>83.99</v>
      </c>
      <c r="BG1583" s="1">
        <v>83.52</v>
      </c>
      <c r="BH1583" s="1">
        <v>82.93</v>
      </c>
      <c r="BI1583" s="1">
        <v>78.42</v>
      </c>
      <c r="BJ1583" s="1">
        <v>84.14</v>
      </c>
      <c r="BL1583" s="1">
        <v>74.290000000000006</v>
      </c>
      <c r="BN1583" s="1">
        <v>73.86</v>
      </c>
    </row>
    <row r="1584" spans="1:66" x14ac:dyDescent="0.3">
      <c r="A1584" s="2"/>
      <c r="C1584" s="14" t="str">
        <f t="shared" si="25"/>
        <v>201912</v>
      </c>
      <c r="D1584" s="3">
        <v>43822</v>
      </c>
      <c r="E1584" s="21">
        <v>1370.8</v>
      </c>
      <c r="F1584" s="21">
        <v>1372.34</v>
      </c>
      <c r="G1584" s="21">
        <v>1397.31</v>
      </c>
      <c r="H1584" s="21">
        <v>1300.8499999999999</v>
      </c>
      <c r="I1584" s="21">
        <v>1356.71</v>
      </c>
      <c r="J1584" s="21">
        <v>1332.66</v>
      </c>
      <c r="K1584" s="21">
        <v>1350.55</v>
      </c>
      <c r="L1584" s="21">
        <v>1240.46</v>
      </c>
      <c r="M1584" s="1">
        <v>1196.45</v>
      </c>
      <c r="N1584" s="1">
        <v>1246.17</v>
      </c>
      <c r="O1584" s="1">
        <v>1346.29</v>
      </c>
      <c r="P1584" s="1">
        <v>1328.09</v>
      </c>
      <c r="Q1584" s="1">
        <v>3708.42</v>
      </c>
      <c r="R1584" s="1">
        <v>78.02</v>
      </c>
      <c r="S1584" s="1">
        <v>70.900000000000006</v>
      </c>
      <c r="T1584" s="1">
        <v>77.849999999999994</v>
      </c>
      <c r="U1584" s="1">
        <v>77.39</v>
      </c>
      <c r="V1584" s="1">
        <v>73.59</v>
      </c>
      <c r="W1584" s="1">
        <v>78.16</v>
      </c>
      <c r="X1584" s="1">
        <v>77.510000000000005</v>
      </c>
      <c r="Y1584" s="1">
        <v>76.959999999999994</v>
      </c>
      <c r="Z1584" s="1">
        <v>77.209999999999994</v>
      </c>
      <c r="AA1584" s="1">
        <v>77.03</v>
      </c>
      <c r="AB1584" s="1">
        <v>77.22</v>
      </c>
      <c r="AC1584" s="1">
        <v>75.069999999999993</v>
      </c>
      <c r="AE1584" s="1">
        <v>83.86</v>
      </c>
      <c r="AF1584" s="1">
        <v>79.95</v>
      </c>
      <c r="AG1584" s="1">
        <v>78.2</v>
      </c>
      <c r="AI1584" s="1">
        <v>6.5</v>
      </c>
      <c r="AN1584" s="1">
        <v>2219</v>
      </c>
      <c r="AQ1584" s="1">
        <v>2275.1999999999998</v>
      </c>
      <c r="AU1584" s="1">
        <v>2263.4899999999998</v>
      </c>
      <c r="AW1584" s="1">
        <v>2090.34</v>
      </c>
      <c r="AX1584" s="1">
        <v>83.73</v>
      </c>
      <c r="BA1584" s="1">
        <v>81.47</v>
      </c>
      <c r="BB1584" s="1">
        <v>83.9</v>
      </c>
      <c r="BC1584" s="1">
        <v>82.79</v>
      </c>
      <c r="BD1584" s="1">
        <v>80.17</v>
      </c>
      <c r="BE1584" s="1">
        <v>84.9</v>
      </c>
      <c r="BF1584" s="1">
        <v>83.99</v>
      </c>
      <c r="BG1584" s="1">
        <v>83.52</v>
      </c>
      <c r="BH1584" s="1">
        <v>82.41</v>
      </c>
      <c r="BI1584" s="1">
        <v>78.42</v>
      </c>
      <c r="BJ1584" s="1">
        <v>84.14</v>
      </c>
      <c r="BL1584" s="1">
        <v>74.290000000000006</v>
      </c>
      <c r="BN1584" s="1">
        <v>73.86</v>
      </c>
    </row>
    <row r="1585" spans="1:66" x14ac:dyDescent="0.3">
      <c r="A1585" s="2"/>
      <c r="C1585" s="14" t="str">
        <f t="shared" si="25"/>
        <v>201912</v>
      </c>
      <c r="D1585" s="3">
        <v>43819</v>
      </c>
      <c r="E1585" s="21">
        <v>1370.8</v>
      </c>
      <c r="F1585" s="21">
        <v>1372.34</v>
      </c>
      <c r="G1585" s="21">
        <v>1397.31</v>
      </c>
      <c r="H1585" s="21">
        <v>1300.8499999999999</v>
      </c>
      <c r="I1585" s="21">
        <v>1356.71</v>
      </c>
      <c r="J1585" s="21">
        <v>1332.66</v>
      </c>
      <c r="K1585" s="21">
        <v>1350.55</v>
      </c>
      <c r="L1585" s="21">
        <v>1240.46</v>
      </c>
      <c r="M1585" s="1">
        <v>1197.79</v>
      </c>
      <c r="N1585" s="1">
        <v>1246.17</v>
      </c>
      <c r="O1585" s="1">
        <v>1346.29</v>
      </c>
      <c r="P1585" s="1">
        <v>1328.09</v>
      </c>
      <c r="Q1585" s="1">
        <v>3708.42</v>
      </c>
      <c r="R1585" s="1">
        <v>77.709999999999994</v>
      </c>
      <c r="S1585" s="1">
        <v>70.84</v>
      </c>
      <c r="T1585" s="1">
        <v>77.849999999999994</v>
      </c>
      <c r="U1585" s="1">
        <v>77.39</v>
      </c>
      <c r="V1585" s="1">
        <v>73.59</v>
      </c>
      <c r="W1585" s="1">
        <v>78.16</v>
      </c>
      <c r="X1585" s="1">
        <v>77.400000000000006</v>
      </c>
      <c r="Y1585" s="1">
        <v>76.930000000000007</v>
      </c>
      <c r="Z1585" s="1">
        <v>77.209999999999994</v>
      </c>
      <c r="AA1585" s="1">
        <v>77.03</v>
      </c>
      <c r="AB1585" s="1">
        <v>77.22</v>
      </c>
      <c r="AC1585" s="1">
        <v>75.069999999999993</v>
      </c>
      <c r="AE1585" s="1">
        <v>83.86</v>
      </c>
      <c r="AF1585" s="1">
        <v>80.17</v>
      </c>
      <c r="AG1585" s="1">
        <v>78.05</v>
      </c>
      <c r="AI1585" s="1">
        <v>6.5</v>
      </c>
      <c r="AN1585" s="1">
        <v>2219</v>
      </c>
      <c r="AU1585" s="1">
        <v>2312.0100000000002</v>
      </c>
      <c r="AW1585" s="1">
        <v>2090.34</v>
      </c>
      <c r="AX1585" s="1">
        <v>83.57</v>
      </c>
      <c r="BA1585" s="1">
        <v>81.2</v>
      </c>
      <c r="BB1585" s="1">
        <v>84.29</v>
      </c>
      <c r="BC1585" s="1">
        <v>82.23</v>
      </c>
      <c r="BD1585" s="1">
        <v>81.17</v>
      </c>
      <c r="BE1585" s="1">
        <v>85.05</v>
      </c>
      <c r="BF1585" s="1">
        <v>83.99</v>
      </c>
      <c r="BG1585" s="1">
        <v>83.52</v>
      </c>
      <c r="BH1585" s="1">
        <v>82.41</v>
      </c>
      <c r="BI1585" s="1">
        <v>78.42</v>
      </c>
      <c r="BJ1585" s="1">
        <v>84.14</v>
      </c>
      <c r="BL1585" s="1">
        <v>74.91</v>
      </c>
      <c r="BN1585" s="1">
        <v>73.86</v>
      </c>
    </row>
    <row r="1586" spans="1:66" x14ac:dyDescent="0.3">
      <c r="A1586" s="2"/>
      <c r="C1586" s="14" t="str">
        <f t="shared" si="25"/>
        <v>201912</v>
      </c>
      <c r="D1586" s="3">
        <v>43818</v>
      </c>
      <c r="E1586" s="21">
        <v>1393.24</v>
      </c>
      <c r="F1586" s="21">
        <v>1377.91</v>
      </c>
      <c r="G1586" s="21">
        <v>1429.64</v>
      </c>
      <c r="H1586" s="21">
        <v>1297.8399999999999</v>
      </c>
      <c r="I1586" s="21">
        <v>1338.09</v>
      </c>
      <c r="J1586" s="21">
        <v>1352.02</v>
      </c>
      <c r="K1586" s="21">
        <v>1345.57</v>
      </c>
      <c r="L1586" s="21">
        <v>1240.46</v>
      </c>
      <c r="M1586" s="1">
        <v>1201.83</v>
      </c>
      <c r="N1586" s="1">
        <v>1237.06</v>
      </c>
      <c r="O1586" s="1">
        <v>1343.95</v>
      </c>
      <c r="P1586" s="1">
        <v>1328.09</v>
      </c>
      <c r="Q1586" s="1">
        <v>3708.42</v>
      </c>
      <c r="R1586" s="1">
        <v>76.8</v>
      </c>
      <c r="S1586" s="1">
        <v>70.67</v>
      </c>
      <c r="T1586" s="1">
        <v>78</v>
      </c>
      <c r="U1586" s="1">
        <v>77.37</v>
      </c>
      <c r="V1586" s="1">
        <v>73.84</v>
      </c>
      <c r="W1586" s="1">
        <v>77.849999999999994</v>
      </c>
      <c r="X1586" s="1">
        <v>77.88</v>
      </c>
      <c r="Y1586" s="1">
        <v>76.959999999999994</v>
      </c>
      <c r="Z1586" s="1">
        <v>77.209999999999994</v>
      </c>
      <c r="AA1586" s="1">
        <v>77.03</v>
      </c>
      <c r="AB1586" s="1">
        <v>77.56</v>
      </c>
      <c r="AC1586" s="1">
        <v>73.69</v>
      </c>
      <c r="AE1586" s="1">
        <v>85.26</v>
      </c>
      <c r="AF1586" s="1">
        <v>81.290000000000006</v>
      </c>
      <c r="AG1586" s="1">
        <v>77.75</v>
      </c>
      <c r="AI1586" s="1">
        <v>6.5</v>
      </c>
      <c r="AN1586" s="1">
        <v>2219</v>
      </c>
      <c r="AO1586" s="1">
        <v>7</v>
      </c>
      <c r="AT1586" s="1">
        <v>2557.36</v>
      </c>
      <c r="AU1586" s="1">
        <v>2358.85</v>
      </c>
      <c r="AW1586" s="1">
        <v>2090.34</v>
      </c>
      <c r="AX1586" s="1">
        <v>83.83</v>
      </c>
      <c r="BA1586" s="1">
        <v>80.67</v>
      </c>
      <c r="BB1586" s="1">
        <v>83.79</v>
      </c>
      <c r="BC1586" s="1">
        <v>82.47</v>
      </c>
      <c r="BD1586" s="1">
        <v>80.06</v>
      </c>
      <c r="BE1586" s="1">
        <v>85.48</v>
      </c>
      <c r="BF1586" s="1">
        <v>85.6</v>
      </c>
      <c r="BG1586" s="1">
        <v>84.22</v>
      </c>
      <c r="BH1586" s="1">
        <v>81.69</v>
      </c>
      <c r="BI1586" s="1">
        <v>78.400000000000006</v>
      </c>
      <c r="BJ1586" s="1">
        <v>84.74</v>
      </c>
      <c r="BK1586" s="1">
        <v>72.95</v>
      </c>
      <c r="BL1586" s="1">
        <v>74.16</v>
      </c>
      <c r="BN1586" s="1">
        <v>73.81</v>
      </c>
    </row>
    <row r="1587" spans="1:66" x14ac:dyDescent="0.3">
      <c r="A1587" s="2"/>
      <c r="C1587" s="14" t="str">
        <f t="shared" si="25"/>
        <v>201912</v>
      </c>
      <c r="D1587" s="3">
        <v>43817</v>
      </c>
      <c r="E1587" s="21">
        <v>1392.28</v>
      </c>
      <c r="F1587" s="21">
        <v>1372.34</v>
      </c>
      <c r="G1587" s="21">
        <v>1412.16</v>
      </c>
      <c r="H1587" s="21">
        <v>1320.6</v>
      </c>
      <c r="I1587" s="21">
        <v>1367.5</v>
      </c>
      <c r="J1587" s="21">
        <v>1343.21</v>
      </c>
      <c r="K1587" s="21">
        <v>1347.93</v>
      </c>
      <c r="L1587" s="21">
        <v>1285.5999999999999</v>
      </c>
      <c r="M1587" s="1">
        <v>1204.1300000000001</v>
      </c>
      <c r="N1587" s="1">
        <v>1242.68</v>
      </c>
      <c r="O1587" s="1">
        <v>1344.66</v>
      </c>
      <c r="P1587" s="1">
        <v>1328.09</v>
      </c>
      <c r="Q1587" s="1">
        <v>3656.79</v>
      </c>
      <c r="R1587" s="1">
        <v>77.400000000000006</v>
      </c>
      <c r="S1587" s="1">
        <v>70.14</v>
      </c>
      <c r="T1587" s="1">
        <v>78.39</v>
      </c>
      <c r="U1587" s="1">
        <v>77.33</v>
      </c>
      <c r="V1587" s="1">
        <v>74.040000000000006</v>
      </c>
      <c r="W1587" s="1">
        <v>78.099999999999994</v>
      </c>
      <c r="X1587" s="1">
        <v>77.8</v>
      </c>
      <c r="Y1587" s="1">
        <v>77.39</v>
      </c>
      <c r="Z1587" s="1">
        <v>77.5</v>
      </c>
      <c r="AA1587" s="1">
        <v>76.97</v>
      </c>
      <c r="AB1587" s="1">
        <v>76.77</v>
      </c>
      <c r="AE1587" s="1">
        <v>85.57</v>
      </c>
      <c r="AF1587" s="1">
        <v>80.19</v>
      </c>
      <c r="AG1587" s="1">
        <v>76.900000000000006</v>
      </c>
      <c r="AI1587" s="1">
        <v>6.5</v>
      </c>
      <c r="AN1587" s="1">
        <v>2219</v>
      </c>
      <c r="AO1587" s="1">
        <v>7</v>
      </c>
      <c r="AT1587" s="1">
        <v>2557.36</v>
      </c>
      <c r="AU1587" s="1">
        <v>2358.85</v>
      </c>
      <c r="AW1587" s="1">
        <v>1987.46</v>
      </c>
      <c r="AX1587" s="1">
        <v>84.07</v>
      </c>
      <c r="BA1587" s="1">
        <v>80.95</v>
      </c>
      <c r="BB1587" s="1">
        <v>83.82</v>
      </c>
      <c r="BC1587" s="1">
        <v>82.84</v>
      </c>
      <c r="BD1587" s="1">
        <v>80.319999999999993</v>
      </c>
      <c r="BE1587" s="1">
        <v>86.77</v>
      </c>
      <c r="BF1587" s="1">
        <v>86.19</v>
      </c>
      <c r="BG1587" s="1">
        <v>84.16</v>
      </c>
      <c r="BH1587" s="1">
        <v>82.88</v>
      </c>
      <c r="BI1587" s="1">
        <v>78.38</v>
      </c>
      <c r="BJ1587" s="1">
        <v>84.44</v>
      </c>
      <c r="BK1587" s="1">
        <v>73.349999999999994</v>
      </c>
      <c r="BL1587" s="1">
        <v>74.540000000000006</v>
      </c>
      <c r="BN1587" s="1">
        <v>74.19</v>
      </c>
    </row>
    <row r="1588" spans="1:66" x14ac:dyDescent="0.3">
      <c r="A1588" s="2"/>
      <c r="C1588" s="14" t="str">
        <f t="shared" si="25"/>
        <v>201912</v>
      </c>
      <c r="D1588" s="3">
        <v>43816</v>
      </c>
      <c r="E1588" s="21">
        <v>1378.89</v>
      </c>
      <c r="F1588" s="21">
        <v>1364.17</v>
      </c>
      <c r="G1588" s="21">
        <v>1399.79</v>
      </c>
      <c r="H1588" s="21">
        <v>1339.5</v>
      </c>
      <c r="I1588" s="21">
        <v>1364.55</v>
      </c>
      <c r="J1588" s="21">
        <v>1356.58</v>
      </c>
      <c r="K1588" s="21">
        <v>1347.93</v>
      </c>
      <c r="L1588" s="21">
        <v>1285.5999999999999</v>
      </c>
      <c r="M1588" s="1">
        <v>1211.04</v>
      </c>
      <c r="N1588" s="1">
        <v>1245.54</v>
      </c>
      <c r="O1588" s="1">
        <v>1338.94</v>
      </c>
      <c r="P1588" s="1">
        <v>1328.09</v>
      </c>
      <c r="Q1588" s="1">
        <v>3664.96</v>
      </c>
      <c r="R1588" s="1">
        <v>77.319999999999993</v>
      </c>
      <c r="S1588" s="1">
        <v>69.05</v>
      </c>
      <c r="T1588" s="1">
        <v>78.72</v>
      </c>
      <c r="U1588" s="1">
        <v>77.66</v>
      </c>
      <c r="V1588" s="1">
        <v>74.03</v>
      </c>
      <c r="W1588" s="1">
        <v>77.849999999999994</v>
      </c>
      <c r="X1588" s="1">
        <v>77.86</v>
      </c>
      <c r="Y1588" s="1">
        <v>77.42</v>
      </c>
      <c r="Z1588" s="1">
        <v>77.709999999999994</v>
      </c>
      <c r="AA1588" s="1">
        <v>76.97</v>
      </c>
      <c r="AB1588" s="1">
        <v>77.56</v>
      </c>
      <c r="AC1588" s="1">
        <v>73.11</v>
      </c>
      <c r="AE1588" s="1">
        <v>84.92</v>
      </c>
      <c r="AF1588" s="1">
        <v>81.39</v>
      </c>
      <c r="AG1588" s="1">
        <v>76.8</v>
      </c>
      <c r="AI1588" s="1">
        <v>6.5</v>
      </c>
      <c r="AN1588" s="1">
        <v>2219</v>
      </c>
      <c r="AO1588" s="1">
        <v>7</v>
      </c>
      <c r="AT1588" s="1">
        <v>2557.36</v>
      </c>
      <c r="AU1588" s="1">
        <v>2358.85</v>
      </c>
      <c r="AW1588" s="1">
        <v>2055.21</v>
      </c>
      <c r="AX1588" s="1">
        <v>84.22</v>
      </c>
      <c r="BA1588" s="1">
        <v>81.069999999999993</v>
      </c>
      <c r="BB1588" s="1">
        <v>83.75</v>
      </c>
      <c r="BC1588" s="1">
        <v>82.12</v>
      </c>
      <c r="BD1588" s="1">
        <v>80.56</v>
      </c>
      <c r="BE1588" s="1">
        <v>86.73</v>
      </c>
      <c r="BF1588" s="1">
        <v>85.7</v>
      </c>
      <c r="BG1588" s="1">
        <v>84.19</v>
      </c>
      <c r="BH1588" s="1">
        <v>81.290000000000006</v>
      </c>
      <c r="BI1588" s="1">
        <v>78.52</v>
      </c>
      <c r="BJ1588" s="1">
        <v>84.58</v>
      </c>
      <c r="BK1588" s="1">
        <v>73.56</v>
      </c>
      <c r="BL1588" s="1">
        <v>74.040000000000006</v>
      </c>
      <c r="BN1588" s="1">
        <v>74.099999999999994</v>
      </c>
    </row>
    <row r="1589" spans="1:66" x14ac:dyDescent="0.3">
      <c r="A1589" s="2"/>
      <c r="C1589" s="14" t="str">
        <f t="shared" si="25"/>
        <v>201912</v>
      </c>
      <c r="D1589" s="3">
        <v>43815</v>
      </c>
      <c r="E1589" s="21">
        <v>1368.8</v>
      </c>
      <c r="F1589" s="21">
        <v>1363.35</v>
      </c>
      <c r="G1589" s="21">
        <v>1399.79</v>
      </c>
      <c r="H1589" s="21">
        <v>1369.45</v>
      </c>
      <c r="I1589" s="21">
        <v>1368.48</v>
      </c>
      <c r="J1589" s="21">
        <v>1365.41</v>
      </c>
      <c r="K1589" s="21">
        <v>1347.93</v>
      </c>
      <c r="L1589" s="21">
        <v>1360.59</v>
      </c>
      <c r="M1589" s="1">
        <v>1231.77</v>
      </c>
      <c r="N1589" s="1">
        <v>1224.3499999999999</v>
      </c>
      <c r="O1589" s="1">
        <v>1328.16</v>
      </c>
      <c r="P1589" s="1">
        <v>1342.34</v>
      </c>
      <c r="Q1589" s="1">
        <v>3664.96</v>
      </c>
      <c r="R1589" s="1">
        <v>77.27</v>
      </c>
      <c r="S1589" s="1">
        <v>68.209999999999994</v>
      </c>
      <c r="T1589" s="1">
        <v>79.09</v>
      </c>
      <c r="U1589" s="1">
        <v>75.790000000000006</v>
      </c>
      <c r="V1589" s="1">
        <v>74.040000000000006</v>
      </c>
      <c r="W1589" s="1">
        <v>77.86</v>
      </c>
      <c r="X1589" s="1">
        <v>77.86</v>
      </c>
      <c r="Y1589" s="1">
        <v>77.790000000000006</v>
      </c>
      <c r="Z1589" s="1">
        <v>78.040000000000006</v>
      </c>
      <c r="AA1589" s="1">
        <v>76.930000000000007</v>
      </c>
      <c r="AB1589" s="1">
        <v>77.5</v>
      </c>
      <c r="AC1589" s="1">
        <v>73.16</v>
      </c>
      <c r="AE1589" s="1">
        <v>84.87</v>
      </c>
      <c r="AF1589" s="1">
        <v>79.95</v>
      </c>
      <c r="AG1589" s="1">
        <v>74.67</v>
      </c>
      <c r="AO1589" s="1">
        <v>7</v>
      </c>
      <c r="AT1589" s="1">
        <v>2557.36</v>
      </c>
      <c r="AU1589" s="1">
        <v>2358.85</v>
      </c>
      <c r="AW1589" s="1">
        <v>2055.21</v>
      </c>
      <c r="AX1589" s="1">
        <v>83.27</v>
      </c>
      <c r="AY1589" s="1">
        <v>2429.11</v>
      </c>
      <c r="BA1589" s="1">
        <v>81.89</v>
      </c>
      <c r="BB1589" s="1">
        <v>83.89</v>
      </c>
      <c r="BC1589" s="1">
        <v>82.04</v>
      </c>
      <c r="BD1589" s="1">
        <v>80.95</v>
      </c>
      <c r="BE1589" s="1">
        <v>86.24</v>
      </c>
      <c r="BF1589" s="1">
        <v>85.71</v>
      </c>
      <c r="BG1589" s="1">
        <v>84.13</v>
      </c>
      <c r="BH1589" s="1">
        <v>82.61</v>
      </c>
      <c r="BI1589" s="1">
        <v>78.58</v>
      </c>
      <c r="BJ1589" s="1">
        <v>84.04</v>
      </c>
      <c r="BK1589" s="1">
        <v>74.17</v>
      </c>
      <c r="BL1589" s="1">
        <v>74.41</v>
      </c>
      <c r="BN1589" s="1">
        <v>74.400000000000006</v>
      </c>
    </row>
    <row r="1590" spans="1:66" x14ac:dyDescent="0.3">
      <c r="A1590" s="2"/>
      <c r="C1590" s="14" t="str">
        <f t="shared" si="25"/>
        <v>201912</v>
      </c>
      <c r="D1590" s="3">
        <v>43812</v>
      </c>
      <c r="E1590" s="21">
        <v>1368.8</v>
      </c>
      <c r="F1590" s="21">
        <v>1364.17</v>
      </c>
      <c r="G1590" s="21">
        <v>1404.09</v>
      </c>
      <c r="H1590" s="21">
        <v>1386.47</v>
      </c>
      <c r="I1590" s="21">
        <v>1368.48</v>
      </c>
      <c r="J1590" s="21">
        <v>1336.86</v>
      </c>
      <c r="K1590" s="21">
        <v>1347.93</v>
      </c>
      <c r="L1590" s="21">
        <v>1380.66</v>
      </c>
      <c r="M1590" s="1">
        <v>1228.51</v>
      </c>
      <c r="N1590" s="1">
        <v>1212.81</v>
      </c>
      <c r="O1590" s="1">
        <v>1331.71</v>
      </c>
      <c r="P1590" s="1">
        <v>1330.08</v>
      </c>
      <c r="Q1590" s="1">
        <v>3664.96</v>
      </c>
      <c r="R1590" s="1">
        <v>77.010000000000005</v>
      </c>
      <c r="S1590" s="1">
        <v>69.38</v>
      </c>
      <c r="T1590" s="1">
        <v>78.709999999999994</v>
      </c>
      <c r="U1590" s="1">
        <v>75.790000000000006</v>
      </c>
      <c r="V1590" s="1">
        <v>73.81</v>
      </c>
      <c r="W1590" s="1">
        <v>78.91</v>
      </c>
      <c r="X1590" s="1">
        <v>77.349999999999994</v>
      </c>
      <c r="Y1590" s="1">
        <v>77.900000000000006</v>
      </c>
      <c r="Z1590" s="1">
        <v>77.989999999999995</v>
      </c>
      <c r="AA1590" s="1">
        <v>76.930000000000007</v>
      </c>
      <c r="AB1590" s="1">
        <v>76.430000000000007</v>
      </c>
      <c r="AC1590" s="1">
        <v>73.319999999999993</v>
      </c>
      <c r="AD1590" s="1">
        <v>73.78</v>
      </c>
      <c r="AE1590" s="1">
        <v>85.03</v>
      </c>
      <c r="AF1590" s="1">
        <v>80.89</v>
      </c>
      <c r="AG1590" s="1">
        <v>75.56</v>
      </c>
      <c r="AO1590" s="1">
        <v>7</v>
      </c>
      <c r="AT1590" s="1">
        <v>2557.36</v>
      </c>
      <c r="AW1590" s="1">
        <v>2055.21</v>
      </c>
      <c r="AX1590" s="1">
        <v>82.62</v>
      </c>
      <c r="AY1590" s="1">
        <v>2429.11</v>
      </c>
      <c r="BA1590" s="1">
        <v>79.3</v>
      </c>
      <c r="BB1590" s="1">
        <v>83.43</v>
      </c>
      <c r="BC1590" s="1">
        <v>82.28</v>
      </c>
      <c r="BD1590" s="1">
        <v>81.540000000000006</v>
      </c>
      <c r="BE1590" s="1">
        <v>88.16</v>
      </c>
      <c r="BF1590" s="1">
        <v>85.43</v>
      </c>
      <c r="BG1590" s="1">
        <v>84.03</v>
      </c>
      <c r="BH1590" s="1">
        <v>81.53</v>
      </c>
      <c r="BI1590" s="1">
        <v>78.58</v>
      </c>
      <c r="BJ1590" s="1">
        <v>83.24</v>
      </c>
      <c r="BK1590" s="1">
        <v>74.17</v>
      </c>
      <c r="BL1590" s="1">
        <v>74.66</v>
      </c>
      <c r="BN1590" s="1">
        <v>74.36</v>
      </c>
    </row>
    <row r="1591" spans="1:66" x14ac:dyDescent="0.3">
      <c r="A1591" s="2"/>
      <c r="C1591" s="14" t="str">
        <f t="shared" si="25"/>
        <v>201912</v>
      </c>
      <c r="D1591" s="3">
        <v>43811</v>
      </c>
      <c r="E1591" s="21">
        <v>1389.81</v>
      </c>
      <c r="F1591" s="21">
        <v>1372.34</v>
      </c>
      <c r="G1591" s="21">
        <v>1392.33</v>
      </c>
      <c r="H1591" s="21">
        <v>1380.38</v>
      </c>
      <c r="I1591" s="21">
        <v>1364.55</v>
      </c>
      <c r="J1591" s="21">
        <v>1326.22</v>
      </c>
      <c r="K1591" s="21">
        <v>1347.93</v>
      </c>
      <c r="L1591" s="21">
        <v>1374.07</v>
      </c>
      <c r="M1591" s="1">
        <v>1246.3499999999999</v>
      </c>
      <c r="N1591" s="1">
        <v>1210.8499999999999</v>
      </c>
      <c r="O1591" s="1">
        <v>1325.49</v>
      </c>
      <c r="P1591" s="1">
        <v>1330.08</v>
      </c>
      <c r="Q1591" s="1">
        <v>3670.19</v>
      </c>
      <c r="R1591" s="1">
        <v>77.010000000000005</v>
      </c>
      <c r="S1591" s="1">
        <v>69.28</v>
      </c>
      <c r="T1591" s="1">
        <v>78.95</v>
      </c>
      <c r="U1591" s="1">
        <v>75.33</v>
      </c>
      <c r="V1591" s="1">
        <v>73.650000000000006</v>
      </c>
      <c r="W1591" s="1">
        <v>78.459999999999994</v>
      </c>
      <c r="X1591" s="1">
        <v>77.48</v>
      </c>
      <c r="Y1591" s="1">
        <v>77.89</v>
      </c>
      <c r="Z1591" s="1">
        <v>78</v>
      </c>
      <c r="AA1591" s="1">
        <v>76.930000000000007</v>
      </c>
      <c r="AB1591" s="1">
        <v>77.44</v>
      </c>
      <c r="AC1591" s="1">
        <v>74.3</v>
      </c>
      <c r="AD1591" s="1">
        <v>73.819999999999993</v>
      </c>
      <c r="AE1591" s="1">
        <v>85.01</v>
      </c>
      <c r="AF1591" s="1">
        <v>80.98</v>
      </c>
      <c r="AG1591" s="1">
        <v>75.38</v>
      </c>
      <c r="AW1591" s="1">
        <v>2056.0700000000002</v>
      </c>
      <c r="AX1591" s="1">
        <v>83.33</v>
      </c>
      <c r="AY1591" s="1">
        <v>2430.13</v>
      </c>
      <c r="BA1591" s="1">
        <v>79.41</v>
      </c>
      <c r="BB1591" s="1">
        <v>83.48</v>
      </c>
      <c r="BC1591" s="1">
        <v>82.97</v>
      </c>
      <c r="BD1591" s="1">
        <v>81.14</v>
      </c>
      <c r="BE1591" s="1">
        <v>88.16</v>
      </c>
      <c r="BF1591" s="1">
        <v>85.99</v>
      </c>
      <c r="BG1591" s="1">
        <v>84.41</v>
      </c>
      <c r="BH1591" s="1">
        <v>81.97</v>
      </c>
      <c r="BI1591" s="1">
        <v>78.58</v>
      </c>
      <c r="BJ1591" s="1">
        <v>83.11</v>
      </c>
      <c r="BK1591" s="1">
        <v>74.17</v>
      </c>
      <c r="BL1591" s="1">
        <v>74.41</v>
      </c>
      <c r="BN1591" s="1">
        <v>74.459999999999994</v>
      </c>
    </row>
    <row r="1592" spans="1:66" x14ac:dyDescent="0.3">
      <c r="A1592" s="2"/>
      <c r="C1592" s="14" t="str">
        <f t="shared" si="25"/>
        <v>201912</v>
      </c>
      <c r="D1592" s="3">
        <v>43810</v>
      </c>
      <c r="E1592" s="21">
        <v>1394.76</v>
      </c>
      <c r="F1592" s="21">
        <v>1376.81</v>
      </c>
      <c r="G1592" s="21">
        <v>1392.33</v>
      </c>
      <c r="H1592" s="21">
        <v>1385.32</v>
      </c>
      <c r="I1592" s="21">
        <v>1370.44</v>
      </c>
      <c r="J1592" s="21">
        <v>1331.48</v>
      </c>
      <c r="K1592" s="21">
        <v>1347.93</v>
      </c>
      <c r="L1592" s="21">
        <v>1397.18</v>
      </c>
      <c r="M1592" s="1">
        <v>1246.3499999999999</v>
      </c>
      <c r="N1592" s="1">
        <v>1227.99</v>
      </c>
      <c r="O1592" s="1">
        <v>1329.43</v>
      </c>
      <c r="P1592" s="1">
        <v>1328.12</v>
      </c>
      <c r="Q1592" s="1">
        <v>3757.93</v>
      </c>
      <c r="R1592" s="1">
        <v>77.349999999999994</v>
      </c>
      <c r="S1592" s="1">
        <v>69.900000000000006</v>
      </c>
      <c r="T1592" s="1">
        <v>78.989999999999995</v>
      </c>
      <c r="U1592" s="1">
        <v>75.53</v>
      </c>
      <c r="V1592" s="1">
        <v>73.8</v>
      </c>
      <c r="W1592" s="1">
        <v>78.650000000000006</v>
      </c>
      <c r="X1592" s="1">
        <v>78.19</v>
      </c>
      <c r="Y1592" s="1">
        <v>78.47</v>
      </c>
      <c r="Z1592" s="1">
        <v>78.319999999999993</v>
      </c>
      <c r="AA1592" s="1">
        <v>76.930000000000007</v>
      </c>
      <c r="AB1592" s="1">
        <v>78.069999999999993</v>
      </c>
      <c r="AC1592" s="1">
        <v>74.28</v>
      </c>
      <c r="AD1592" s="1">
        <v>74.459999999999994</v>
      </c>
      <c r="AE1592" s="1">
        <v>85.11</v>
      </c>
      <c r="AF1592" s="1">
        <v>81.42</v>
      </c>
      <c r="AG1592" s="1">
        <v>75.42</v>
      </c>
      <c r="AW1592" s="1">
        <v>2078.66</v>
      </c>
      <c r="AX1592" s="1">
        <v>83.14</v>
      </c>
      <c r="AY1592" s="1">
        <v>2430.13</v>
      </c>
      <c r="BA1592" s="1">
        <v>80.22</v>
      </c>
      <c r="BB1592" s="1">
        <v>83.67</v>
      </c>
      <c r="BC1592" s="1">
        <v>83.74</v>
      </c>
      <c r="BD1592" s="1">
        <v>81.98</v>
      </c>
      <c r="BE1592" s="1">
        <v>86.81</v>
      </c>
      <c r="BF1592" s="1">
        <v>86.27</v>
      </c>
      <c r="BG1592" s="1">
        <v>84.72</v>
      </c>
      <c r="BH1592" s="1">
        <v>81.94</v>
      </c>
      <c r="BI1592" s="1">
        <v>78.58</v>
      </c>
      <c r="BJ1592" s="1">
        <v>83.84</v>
      </c>
      <c r="BK1592" s="1">
        <v>74.23</v>
      </c>
      <c r="BL1592" s="1">
        <v>74.41</v>
      </c>
      <c r="BN1592" s="1">
        <v>74.459999999999994</v>
      </c>
    </row>
    <row r="1593" spans="1:66" x14ac:dyDescent="0.3">
      <c r="A1593" s="2"/>
      <c r="C1593" s="14" t="str">
        <f t="shared" si="25"/>
        <v>201912</v>
      </c>
      <c r="D1593" s="3">
        <v>43809</v>
      </c>
      <c r="E1593" s="21">
        <v>1412.05</v>
      </c>
      <c r="F1593" s="21">
        <v>1365.8</v>
      </c>
      <c r="G1593" s="21">
        <v>1394.86</v>
      </c>
      <c r="H1593" s="21">
        <v>1415.48</v>
      </c>
      <c r="I1593" s="21">
        <v>1362.59</v>
      </c>
      <c r="J1593" s="21">
        <v>1368.8</v>
      </c>
      <c r="K1593" s="21">
        <v>1347.93</v>
      </c>
      <c r="L1593" s="21">
        <v>1361.95</v>
      </c>
      <c r="M1593" s="1">
        <v>1246.31</v>
      </c>
      <c r="N1593" s="1">
        <v>1192.23</v>
      </c>
      <c r="O1593" s="1">
        <v>1328.24</v>
      </c>
      <c r="P1593" s="1">
        <v>1330.08</v>
      </c>
      <c r="Q1593" s="1">
        <v>3681.63</v>
      </c>
      <c r="R1593" s="1">
        <v>77.13</v>
      </c>
      <c r="S1593" s="1">
        <v>71.239999999999995</v>
      </c>
      <c r="T1593" s="1">
        <v>79.42</v>
      </c>
      <c r="U1593" s="1">
        <v>78.12</v>
      </c>
      <c r="V1593" s="1">
        <v>74.14</v>
      </c>
      <c r="W1593" s="1">
        <v>78.849999999999994</v>
      </c>
      <c r="X1593" s="1">
        <v>78.13</v>
      </c>
      <c r="Y1593" s="1">
        <v>78.790000000000006</v>
      </c>
      <c r="Z1593" s="1">
        <v>79</v>
      </c>
      <c r="AA1593" s="1">
        <v>76.98</v>
      </c>
      <c r="AB1593" s="1">
        <v>78</v>
      </c>
      <c r="AC1593" s="1">
        <v>75.260000000000005</v>
      </c>
      <c r="AD1593" s="1">
        <v>75.78</v>
      </c>
      <c r="AE1593" s="1">
        <v>85.16</v>
      </c>
      <c r="AG1593" s="1">
        <v>77.66</v>
      </c>
      <c r="AQ1593" s="1">
        <v>2058.58</v>
      </c>
      <c r="AX1593" s="1">
        <v>83.25</v>
      </c>
      <c r="AY1593" s="1">
        <v>2413.81</v>
      </c>
      <c r="BA1593" s="1">
        <v>83.1</v>
      </c>
      <c r="BB1593" s="1">
        <v>84</v>
      </c>
      <c r="BC1593" s="1">
        <v>83.85</v>
      </c>
      <c r="BD1593" s="1">
        <v>82.27</v>
      </c>
      <c r="BE1593" s="1">
        <v>84.76</v>
      </c>
      <c r="BF1593" s="1">
        <v>85.5</v>
      </c>
      <c r="BG1593" s="1">
        <v>85.19</v>
      </c>
      <c r="BH1593" s="1">
        <v>81.91</v>
      </c>
      <c r="BI1593" s="1">
        <v>78.58</v>
      </c>
      <c r="BJ1593" s="1">
        <v>83.81</v>
      </c>
      <c r="BK1593" s="1">
        <v>74.900000000000006</v>
      </c>
      <c r="BL1593" s="1">
        <v>74.63</v>
      </c>
      <c r="BN1593" s="1">
        <v>74.8</v>
      </c>
    </row>
    <row r="1594" spans="1:66" x14ac:dyDescent="0.3">
      <c r="A1594" s="2"/>
      <c r="C1594" s="14" t="str">
        <f t="shared" si="25"/>
        <v>201912</v>
      </c>
      <c r="D1594" s="3">
        <v>43808</v>
      </c>
      <c r="E1594" s="21">
        <v>1417</v>
      </c>
      <c r="F1594" s="21">
        <v>1362.54</v>
      </c>
      <c r="G1594" s="21">
        <v>1394.86</v>
      </c>
      <c r="H1594" s="21">
        <v>1355.76</v>
      </c>
      <c r="I1594" s="21">
        <v>1358.67</v>
      </c>
      <c r="J1594" s="21">
        <v>1388.44</v>
      </c>
      <c r="K1594" s="21">
        <v>1347.93</v>
      </c>
      <c r="L1594" s="21">
        <v>1361.95</v>
      </c>
      <c r="M1594" s="1">
        <v>1254.24</v>
      </c>
      <c r="N1594" s="1">
        <v>1195.5999999999999</v>
      </c>
      <c r="O1594" s="1">
        <v>1332.12</v>
      </c>
      <c r="P1594" s="1">
        <v>1330.08</v>
      </c>
      <c r="Q1594" s="1">
        <v>3681.63</v>
      </c>
      <c r="R1594" s="1">
        <v>77.13</v>
      </c>
      <c r="S1594" s="1">
        <v>71.709999999999994</v>
      </c>
      <c r="T1594" s="1">
        <v>79.5</v>
      </c>
      <c r="U1594" s="1">
        <v>78.459999999999994</v>
      </c>
      <c r="V1594" s="1">
        <v>74.31</v>
      </c>
      <c r="W1594" s="1">
        <v>78.849999999999994</v>
      </c>
      <c r="X1594" s="1">
        <v>77.87</v>
      </c>
      <c r="Y1594" s="1">
        <v>78.650000000000006</v>
      </c>
      <c r="Z1594" s="1">
        <v>78.88</v>
      </c>
      <c r="AA1594" s="1">
        <v>76.52</v>
      </c>
      <c r="AB1594" s="1">
        <v>77.56</v>
      </c>
      <c r="AC1594" s="1">
        <v>75.58</v>
      </c>
      <c r="AD1594" s="1">
        <v>75.62</v>
      </c>
      <c r="AE1594" s="1">
        <v>85.15</v>
      </c>
      <c r="AG1594" s="1">
        <v>76.44</v>
      </c>
      <c r="AI1594" s="1">
        <v>5</v>
      </c>
      <c r="AN1594" s="1">
        <v>2257.84</v>
      </c>
      <c r="AQ1594" s="1">
        <v>2058.58</v>
      </c>
      <c r="AW1594" s="1">
        <v>2280</v>
      </c>
      <c r="AX1594" s="1">
        <v>82.54</v>
      </c>
      <c r="AY1594" s="1">
        <v>2408.37</v>
      </c>
      <c r="AZ1594" s="1">
        <v>2309.63</v>
      </c>
      <c r="BA1594" s="1">
        <v>83.51</v>
      </c>
      <c r="BB1594" s="1">
        <v>83.79</v>
      </c>
      <c r="BC1594" s="1">
        <v>83.68</v>
      </c>
      <c r="BD1594" s="1">
        <v>82.39</v>
      </c>
      <c r="BE1594" s="1">
        <v>84.76</v>
      </c>
      <c r="BF1594" s="1">
        <v>85.27</v>
      </c>
      <c r="BG1594" s="1">
        <v>85.12</v>
      </c>
      <c r="BH1594" s="1">
        <v>81.87</v>
      </c>
      <c r="BI1594" s="1">
        <v>78.58</v>
      </c>
      <c r="BJ1594" s="1">
        <v>85.16</v>
      </c>
      <c r="BL1594" s="1">
        <v>74.739999999999995</v>
      </c>
      <c r="BN1594" s="1">
        <v>74.55</v>
      </c>
    </row>
    <row r="1595" spans="1:66" x14ac:dyDescent="0.3">
      <c r="A1595" s="2"/>
      <c r="C1595" s="14" t="str">
        <f t="shared" si="25"/>
        <v>201912</v>
      </c>
      <c r="D1595" s="3">
        <v>43805</v>
      </c>
      <c r="E1595" s="21">
        <v>1387.34</v>
      </c>
      <c r="F1595" s="21">
        <v>1364.31</v>
      </c>
      <c r="G1595" s="21">
        <v>1376.11</v>
      </c>
      <c r="H1595" s="21">
        <v>1422.06</v>
      </c>
      <c r="I1595" s="21">
        <v>1358.67</v>
      </c>
      <c r="J1595" s="21">
        <v>1364.83</v>
      </c>
      <c r="K1595" s="21">
        <v>1335</v>
      </c>
      <c r="L1595" s="21">
        <v>1337.21</v>
      </c>
      <c r="M1595" s="1">
        <v>1267.08</v>
      </c>
      <c r="N1595" s="1">
        <v>1191.26</v>
      </c>
      <c r="O1595" s="1">
        <v>1325.28</v>
      </c>
      <c r="P1595" s="1">
        <v>1322.12</v>
      </c>
      <c r="Q1595" s="1">
        <v>3734.35</v>
      </c>
      <c r="R1595" s="1">
        <v>76.2</v>
      </c>
      <c r="S1595" s="1">
        <v>71.08</v>
      </c>
      <c r="T1595" s="1">
        <v>79.63</v>
      </c>
      <c r="U1595" s="1">
        <v>78.12</v>
      </c>
      <c r="V1595" s="1">
        <v>74.31</v>
      </c>
      <c r="W1595" s="1">
        <v>78.849999999999994</v>
      </c>
      <c r="X1595" s="1">
        <v>77.400000000000006</v>
      </c>
      <c r="Y1595" s="1">
        <v>78.400000000000006</v>
      </c>
      <c r="Z1595" s="1">
        <v>78.540000000000006</v>
      </c>
      <c r="AA1595" s="1">
        <v>76.52</v>
      </c>
      <c r="AB1595" s="1">
        <v>77.06</v>
      </c>
      <c r="AC1595" s="1">
        <v>74.81</v>
      </c>
      <c r="AD1595" s="1">
        <v>75.48</v>
      </c>
      <c r="AE1595" s="1">
        <v>84.91</v>
      </c>
      <c r="AF1595" s="1">
        <v>80.88</v>
      </c>
      <c r="AG1595" s="1">
        <v>76.010000000000005</v>
      </c>
      <c r="AI1595" s="1">
        <v>5</v>
      </c>
      <c r="AN1595" s="1">
        <v>2257.84</v>
      </c>
      <c r="AQ1595" s="1">
        <v>2058.58</v>
      </c>
      <c r="AW1595" s="1">
        <v>2248.48</v>
      </c>
      <c r="AX1595" s="1">
        <v>81.86</v>
      </c>
      <c r="AY1595" s="1">
        <v>2408.37</v>
      </c>
      <c r="AZ1595" s="1">
        <v>2309.63</v>
      </c>
      <c r="BA1595" s="1">
        <v>82.19</v>
      </c>
      <c r="BB1595" s="1">
        <v>84.79</v>
      </c>
      <c r="BC1595" s="1">
        <v>84.17</v>
      </c>
      <c r="BD1595" s="1">
        <v>81.69</v>
      </c>
      <c r="BE1595" s="1">
        <v>86.87</v>
      </c>
      <c r="BF1595" s="1">
        <v>85.94</v>
      </c>
      <c r="BG1595" s="1">
        <v>85.15</v>
      </c>
      <c r="BH1595" s="1">
        <v>81.42</v>
      </c>
      <c r="BI1595" s="1">
        <v>78.58</v>
      </c>
      <c r="BJ1595" s="1">
        <v>85.16</v>
      </c>
      <c r="BL1595" s="1">
        <v>74.56</v>
      </c>
      <c r="BN1595" s="1">
        <v>74.209999999999994</v>
      </c>
    </row>
    <row r="1596" spans="1:66" x14ac:dyDescent="0.3">
      <c r="A1596" s="2"/>
      <c r="C1596" s="14" t="str">
        <f t="shared" si="25"/>
        <v>201912</v>
      </c>
      <c r="D1596" s="3">
        <v>43804</v>
      </c>
      <c r="E1596" s="21">
        <v>1387.34</v>
      </c>
      <c r="F1596" s="21">
        <v>1360.37</v>
      </c>
      <c r="G1596" s="21">
        <v>1380.08</v>
      </c>
      <c r="H1596" s="21">
        <v>1324.2</v>
      </c>
      <c r="I1596" s="21">
        <v>1358.67</v>
      </c>
      <c r="J1596" s="21">
        <v>1364.79</v>
      </c>
      <c r="K1596" s="21">
        <v>1330.45</v>
      </c>
      <c r="L1596" s="21">
        <v>1334.71</v>
      </c>
      <c r="M1596" s="1">
        <v>1254.0999999999999</v>
      </c>
      <c r="N1596" s="1">
        <v>1206.33</v>
      </c>
      <c r="O1596" s="1">
        <v>1330.37</v>
      </c>
      <c r="P1596" s="1">
        <v>1314.2</v>
      </c>
      <c r="Q1596" s="1">
        <v>3661.68</v>
      </c>
      <c r="R1596" s="1">
        <v>76.67</v>
      </c>
      <c r="S1596" s="1">
        <v>71.11</v>
      </c>
      <c r="T1596" s="1">
        <v>79.459999999999994</v>
      </c>
      <c r="U1596" s="1">
        <v>78.12</v>
      </c>
      <c r="V1596" s="1">
        <v>73.959999999999994</v>
      </c>
      <c r="W1596" s="1">
        <v>79.16</v>
      </c>
      <c r="X1596" s="1">
        <v>77.44</v>
      </c>
      <c r="Y1596" s="1">
        <v>77.849999999999994</v>
      </c>
      <c r="Z1596" s="1">
        <v>77.77</v>
      </c>
      <c r="AA1596" s="1">
        <v>76.52</v>
      </c>
      <c r="AB1596" s="1">
        <v>76.7</v>
      </c>
      <c r="AC1596" s="1">
        <v>74.790000000000006</v>
      </c>
      <c r="AD1596" s="1">
        <v>74.489999999999995</v>
      </c>
      <c r="AE1596" s="1">
        <v>85.8</v>
      </c>
      <c r="AF1596" s="1">
        <v>80.89</v>
      </c>
      <c r="AG1596" s="1">
        <v>76.180000000000007</v>
      </c>
      <c r="AI1596" s="1">
        <v>5</v>
      </c>
      <c r="AN1596" s="1">
        <v>2257.84</v>
      </c>
      <c r="AQ1596" s="1">
        <v>2058.58</v>
      </c>
      <c r="AU1596" s="1">
        <v>2319.67</v>
      </c>
      <c r="AW1596" s="1">
        <v>2248.48</v>
      </c>
      <c r="AX1596" s="1">
        <v>82.83</v>
      </c>
      <c r="AY1596" s="1">
        <v>2408.37</v>
      </c>
      <c r="AZ1596" s="1">
        <v>2309.63</v>
      </c>
      <c r="BA1596" s="1">
        <v>81.95</v>
      </c>
      <c r="BB1596" s="1">
        <v>84.25</v>
      </c>
      <c r="BC1596" s="1">
        <v>83.78</v>
      </c>
      <c r="BD1596" s="1">
        <v>82.25</v>
      </c>
      <c r="BE1596" s="1">
        <v>84.04</v>
      </c>
      <c r="BF1596" s="1">
        <v>84.77</v>
      </c>
      <c r="BG1596" s="1">
        <v>84.92</v>
      </c>
      <c r="BH1596" s="1">
        <v>80.44</v>
      </c>
      <c r="BI1596" s="1">
        <v>78.52</v>
      </c>
      <c r="BJ1596" s="1">
        <v>85.16</v>
      </c>
      <c r="BL1596" s="1">
        <v>74.38</v>
      </c>
      <c r="BN1596" s="1">
        <v>74.36</v>
      </c>
    </row>
    <row r="1597" spans="1:66" x14ac:dyDescent="0.3">
      <c r="A1597" s="2"/>
      <c r="C1597" s="14" t="str">
        <f t="shared" si="25"/>
        <v>201912</v>
      </c>
      <c r="D1597" s="3">
        <v>43803</v>
      </c>
      <c r="E1597" s="21">
        <v>1382.4</v>
      </c>
      <c r="F1597" s="21">
        <v>1359.27</v>
      </c>
      <c r="G1597" s="21">
        <v>1376.11</v>
      </c>
      <c r="H1597" s="21">
        <v>1376.07</v>
      </c>
      <c r="I1597" s="21">
        <v>1348.87</v>
      </c>
      <c r="J1597" s="21">
        <v>1362.78</v>
      </c>
      <c r="K1597" s="21">
        <v>1327.08</v>
      </c>
      <c r="L1597" s="21">
        <v>1327.27</v>
      </c>
      <c r="M1597" s="1">
        <v>1235.04</v>
      </c>
      <c r="N1597" s="1">
        <v>1212.52</v>
      </c>
      <c r="O1597" s="1">
        <v>1318.87</v>
      </c>
      <c r="P1597" s="1">
        <v>1314.2</v>
      </c>
      <c r="Q1597" s="1">
        <v>3631.56</v>
      </c>
      <c r="R1597" s="1">
        <v>76.67</v>
      </c>
      <c r="S1597" s="1">
        <v>70.75</v>
      </c>
      <c r="T1597" s="1">
        <v>79.33</v>
      </c>
      <c r="U1597" s="1">
        <v>77.790000000000006</v>
      </c>
      <c r="V1597" s="1">
        <v>73.959999999999994</v>
      </c>
      <c r="W1597" s="1">
        <v>78.650000000000006</v>
      </c>
      <c r="X1597" s="1">
        <v>77.44</v>
      </c>
      <c r="Y1597" s="1">
        <v>77.400000000000006</v>
      </c>
      <c r="Z1597" s="1">
        <v>77.540000000000006</v>
      </c>
      <c r="AA1597" s="1">
        <v>76.52</v>
      </c>
      <c r="AB1597" s="1">
        <v>76.7</v>
      </c>
      <c r="AC1597" s="1">
        <v>73.34</v>
      </c>
      <c r="AD1597" s="1">
        <v>74.150000000000006</v>
      </c>
      <c r="AE1597" s="1">
        <v>85.67</v>
      </c>
      <c r="AF1597" s="1">
        <v>80.959999999999994</v>
      </c>
      <c r="AG1597" s="1">
        <v>77.03</v>
      </c>
      <c r="AI1597" s="1">
        <v>5</v>
      </c>
      <c r="AN1597" s="1">
        <v>2257.84</v>
      </c>
      <c r="AQ1597" s="1">
        <v>2058.58</v>
      </c>
      <c r="AU1597" s="1">
        <v>2319.67</v>
      </c>
      <c r="AW1597" s="1">
        <v>2248.48</v>
      </c>
      <c r="AX1597" s="1">
        <v>81.36</v>
      </c>
      <c r="AY1597" s="1">
        <v>2408.37</v>
      </c>
      <c r="AZ1597" s="1">
        <v>2309.63</v>
      </c>
      <c r="BA1597" s="1">
        <v>81.19</v>
      </c>
      <c r="BB1597" s="1">
        <v>83.62</v>
      </c>
      <c r="BC1597" s="1">
        <v>83.72</v>
      </c>
      <c r="BD1597" s="1">
        <v>82.2</v>
      </c>
      <c r="BE1597" s="1">
        <v>84.04</v>
      </c>
      <c r="BF1597" s="1">
        <v>84.71</v>
      </c>
      <c r="BG1597" s="1">
        <v>84.88</v>
      </c>
      <c r="BH1597" s="1">
        <v>79.28</v>
      </c>
      <c r="BI1597" s="1">
        <v>78.52</v>
      </c>
      <c r="BJ1597" s="1">
        <v>84.9</v>
      </c>
      <c r="BL1597" s="1">
        <v>74.22</v>
      </c>
      <c r="BN1597" s="1">
        <v>74.19</v>
      </c>
    </row>
    <row r="1598" spans="1:66" x14ac:dyDescent="0.3">
      <c r="A1598" s="2"/>
      <c r="C1598" s="14" t="str">
        <f t="shared" si="25"/>
        <v>201912</v>
      </c>
      <c r="D1598" s="3">
        <v>43802</v>
      </c>
      <c r="E1598" s="21">
        <v>1379.93</v>
      </c>
      <c r="F1598" s="21">
        <v>1359.27</v>
      </c>
      <c r="G1598" s="21">
        <v>1380.08</v>
      </c>
      <c r="H1598" s="21">
        <v>1376.07</v>
      </c>
      <c r="I1598" s="21">
        <v>1348.87</v>
      </c>
      <c r="J1598" s="21">
        <v>1353.51</v>
      </c>
      <c r="K1598" s="21">
        <v>1327.08</v>
      </c>
      <c r="L1598" s="21">
        <v>1322.33</v>
      </c>
      <c r="M1598" s="1">
        <v>1253.6500000000001</v>
      </c>
      <c r="N1598" s="1">
        <v>1204.72</v>
      </c>
      <c r="O1598" s="1">
        <v>1321.48</v>
      </c>
      <c r="P1598" s="1">
        <v>1314.2</v>
      </c>
      <c r="Q1598" s="1">
        <v>3667.94</v>
      </c>
      <c r="R1598" s="1">
        <v>77.27</v>
      </c>
      <c r="S1598" s="1">
        <v>70.48</v>
      </c>
      <c r="T1598" s="1">
        <v>78.7</v>
      </c>
      <c r="U1598" s="1">
        <v>76.3</v>
      </c>
      <c r="V1598" s="1">
        <v>74.05</v>
      </c>
      <c r="W1598" s="1">
        <v>78.650000000000006</v>
      </c>
      <c r="X1598" s="1">
        <v>77.48</v>
      </c>
      <c r="Y1598" s="1">
        <v>77.63</v>
      </c>
      <c r="Z1598" s="1">
        <v>77.77</v>
      </c>
      <c r="AA1598" s="1">
        <v>77.05</v>
      </c>
      <c r="AB1598" s="1">
        <v>76.849999999999994</v>
      </c>
      <c r="AC1598" s="1">
        <v>73.67</v>
      </c>
      <c r="AD1598" s="1">
        <v>73.790000000000006</v>
      </c>
      <c r="AE1598" s="1">
        <v>85.78</v>
      </c>
      <c r="AF1598" s="1">
        <v>81.31</v>
      </c>
      <c r="AG1598" s="1">
        <v>76.27</v>
      </c>
      <c r="AI1598" s="1">
        <v>5</v>
      </c>
      <c r="AN1598" s="1">
        <v>2257.84</v>
      </c>
      <c r="AU1598" s="1">
        <v>2319.67</v>
      </c>
      <c r="AW1598" s="1">
        <v>2248.48</v>
      </c>
      <c r="AX1598" s="1">
        <v>80.55</v>
      </c>
      <c r="AZ1598" s="1">
        <v>2309.63</v>
      </c>
      <c r="BA1598" s="1">
        <v>80.98</v>
      </c>
      <c r="BB1598" s="1">
        <v>84.45</v>
      </c>
      <c r="BC1598" s="1">
        <v>83.91</v>
      </c>
      <c r="BD1598" s="1">
        <v>81.93</v>
      </c>
      <c r="BE1598" s="1">
        <v>83.13</v>
      </c>
      <c r="BF1598" s="1">
        <v>84.69</v>
      </c>
      <c r="BG1598" s="1">
        <v>85.13</v>
      </c>
      <c r="BH1598" s="1">
        <v>79.400000000000006</v>
      </c>
      <c r="BI1598" s="1">
        <v>78.510000000000005</v>
      </c>
      <c r="BJ1598" s="1">
        <v>83.93</v>
      </c>
      <c r="BK1598" s="1">
        <v>73.8</v>
      </c>
      <c r="BL1598" s="1">
        <v>74.680000000000007</v>
      </c>
      <c r="BN1598" s="1">
        <v>74.94</v>
      </c>
    </row>
    <row r="1599" spans="1:66" x14ac:dyDescent="0.3">
      <c r="A1599" s="2"/>
      <c r="C1599" s="14" t="str">
        <f t="shared" si="25"/>
        <v>201912</v>
      </c>
      <c r="D1599" s="3">
        <v>43801</v>
      </c>
      <c r="E1599" s="21">
        <v>1344.38</v>
      </c>
      <c r="F1599" s="21">
        <v>1364.8</v>
      </c>
      <c r="G1599" s="21">
        <v>1370.23</v>
      </c>
      <c r="H1599" s="21">
        <v>1376.07</v>
      </c>
      <c r="I1599" s="21">
        <v>1365.04</v>
      </c>
      <c r="J1599" s="21">
        <v>1322.71</v>
      </c>
      <c r="K1599" s="21">
        <v>1327.08</v>
      </c>
      <c r="L1599" s="21">
        <v>1324.8</v>
      </c>
      <c r="M1599" s="1">
        <v>1239.92</v>
      </c>
      <c r="N1599" s="1">
        <v>1207.23</v>
      </c>
      <c r="O1599" s="1">
        <v>1329.71</v>
      </c>
      <c r="P1599" s="1">
        <v>1314.2</v>
      </c>
      <c r="Q1599" s="1">
        <v>3700.15</v>
      </c>
      <c r="R1599" s="1">
        <v>75.650000000000006</v>
      </c>
      <c r="S1599" s="1">
        <v>71.069999999999993</v>
      </c>
      <c r="T1599" s="1">
        <v>78.7</v>
      </c>
      <c r="U1599" s="1">
        <v>76.989999999999995</v>
      </c>
      <c r="V1599" s="1">
        <v>74.25</v>
      </c>
      <c r="W1599" s="1">
        <v>79.91</v>
      </c>
      <c r="X1599" s="1">
        <v>77.849999999999994</v>
      </c>
      <c r="Y1599" s="1">
        <v>78.28</v>
      </c>
      <c r="Z1599" s="1">
        <v>78.209999999999994</v>
      </c>
      <c r="AA1599" s="1">
        <v>76.819999999999993</v>
      </c>
      <c r="AB1599" s="1">
        <v>77.099999999999994</v>
      </c>
      <c r="AC1599" s="1">
        <v>74.150000000000006</v>
      </c>
      <c r="AD1599" s="1">
        <v>73.44</v>
      </c>
      <c r="AE1599" s="1">
        <v>85.87</v>
      </c>
      <c r="AF1599" s="1">
        <v>81.34</v>
      </c>
      <c r="AG1599" s="1">
        <v>75.180000000000007</v>
      </c>
      <c r="AQ1599" s="1">
        <v>2376.5700000000002</v>
      </c>
      <c r="AU1599" s="1">
        <v>2319.67</v>
      </c>
      <c r="AW1599" s="1">
        <v>2223.27</v>
      </c>
      <c r="AX1599" s="1">
        <v>84.12</v>
      </c>
      <c r="AZ1599" s="1">
        <v>2276.15</v>
      </c>
      <c r="BA1599" s="1">
        <v>80.36</v>
      </c>
      <c r="BB1599" s="1">
        <v>84.31</v>
      </c>
      <c r="BC1599" s="1">
        <v>84.31</v>
      </c>
      <c r="BD1599" s="1">
        <v>82.98</v>
      </c>
      <c r="BE1599" s="1">
        <v>83.62</v>
      </c>
      <c r="BF1599" s="1">
        <v>84.49</v>
      </c>
      <c r="BG1599" s="1">
        <v>85.27</v>
      </c>
      <c r="BH1599" s="1">
        <v>78.89</v>
      </c>
      <c r="BI1599" s="1">
        <v>78.510000000000005</v>
      </c>
      <c r="BJ1599" s="1">
        <v>83.39</v>
      </c>
      <c r="BK1599" s="1">
        <v>73.91</v>
      </c>
      <c r="BL1599" s="1">
        <v>74.680000000000007</v>
      </c>
      <c r="BN1599" s="1">
        <v>74.86</v>
      </c>
    </row>
    <row r="1600" spans="1:66" x14ac:dyDescent="0.3">
      <c r="A1600" s="2"/>
      <c r="C1600" s="14" t="str">
        <f t="shared" si="25"/>
        <v>201911</v>
      </c>
      <c r="D1600" s="3">
        <v>43798</v>
      </c>
      <c r="E1600" s="21">
        <v>1345.13</v>
      </c>
      <c r="F1600" s="21">
        <v>1369.07</v>
      </c>
      <c r="G1600" s="21">
        <v>1370.23</v>
      </c>
      <c r="H1600" s="21">
        <v>1306.6500000000001</v>
      </c>
      <c r="I1600" s="21">
        <v>1303.28</v>
      </c>
      <c r="J1600" s="21">
        <v>1306.67</v>
      </c>
      <c r="K1600" s="21">
        <v>1311.79</v>
      </c>
      <c r="L1600" s="21">
        <v>1316.59</v>
      </c>
      <c r="M1600" s="1">
        <v>1248.1099999999999</v>
      </c>
      <c r="N1600" s="1">
        <v>1195.6300000000001</v>
      </c>
      <c r="O1600" s="1">
        <v>1311.73</v>
      </c>
      <c r="P1600" s="1">
        <v>1314.2</v>
      </c>
      <c r="Q1600" s="1">
        <v>3646.97</v>
      </c>
      <c r="R1600" s="1">
        <v>75.209999999999994</v>
      </c>
      <c r="S1600" s="1">
        <v>71.819999999999993</v>
      </c>
      <c r="T1600" s="1">
        <v>79.31</v>
      </c>
      <c r="U1600" s="1">
        <v>77.790000000000006</v>
      </c>
      <c r="V1600" s="1">
        <v>74.099999999999994</v>
      </c>
      <c r="W1600" s="1">
        <v>79.349999999999994</v>
      </c>
      <c r="X1600" s="1">
        <v>78.08</v>
      </c>
      <c r="Y1600" s="1">
        <v>78.44</v>
      </c>
      <c r="Z1600" s="1">
        <v>78.489999999999995</v>
      </c>
      <c r="AA1600" s="1">
        <v>76.819999999999993</v>
      </c>
      <c r="AB1600" s="1">
        <v>77.45</v>
      </c>
      <c r="AC1600" s="1">
        <v>75.209999999999994</v>
      </c>
      <c r="AD1600" s="1">
        <v>74.78</v>
      </c>
      <c r="AE1600" s="1">
        <v>86.02</v>
      </c>
      <c r="AF1600" s="1">
        <v>82.35</v>
      </c>
      <c r="AG1600" s="1">
        <v>77.81</v>
      </c>
      <c r="AQ1600" s="1">
        <v>2376.12</v>
      </c>
      <c r="AU1600" s="1">
        <v>2319.23</v>
      </c>
      <c r="AW1600" s="1">
        <v>1745.95</v>
      </c>
      <c r="AX1600" s="1">
        <v>84.12</v>
      </c>
      <c r="AZ1600" s="1">
        <v>2275.7199999999998</v>
      </c>
      <c r="BA1600" s="1">
        <v>81.17</v>
      </c>
      <c r="BB1600" s="1">
        <v>84.64</v>
      </c>
      <c r="BC1600" s="1">
        <v>84.44</v>
      </c>
      <c r="BD1600" s="1">
        <v>83.49</v>
      </c>
      <c r="BE1600" s="1">
        <v>86.6</v>
      </c>
      <c r="BF1600" s="1">
        <v>86.4</v>
      </c>
      <c r="BG1600" s="1">
        <v>85.54</v>
      </c>
      <c r="BH1600" s="1">
        <v>79.75</v>
      </c>
      <c r="BI1600" s="1">
        <v>78.55</v>
      </c>
      <c r="BJ1600" s="1">
        <v>84.5</v>
      </c>
      <c r="BK1600" s="1">
        <v>74.22</v>
      </c>
      <c r="BL1600" s="1">
        <v>74.86</v>
      </c>
      <c r="BN1600" s="1">
        <v>74.739999999999995</v>
      </c>
    </row>
    <row r="1601" spans="1:66" x14ac:dyDescent="0.3">
      <c r="A1601" s="2"/>
      <c r="C1601" s="14" t="str">
        <f t="shared" si="25"/>
        <v>201911</v>
      </c>
      <c r="D1601" s="3">
        <v>43797</v>
      </c>
      <c r="E1601" s="21">
        <v>1373.51</v>
      </c>
      <c r="F1601" s="21">
        <v>1369.07</v>
      </c>
      <c r="G1601" s="21">
        <v>1376.18</v>
      </c>
      <c r="H1601" s="21">
        <v>1296.81</v>
      </c>
      <c r="I1601" s="21">
        <v>1303.28</v>
      </c>
      <c r="J1601" s="21">
        <v>1343.28</v>
      </c>
      <c r="K1601" s="21">
        <v>1331.04</v>
      </c>
      <c r="L1601" s="21">
        <v>1329.77</v>
      </c>
      <c r="M1601" s="1">
        <v>1237.31</v>
      </c>
      <c r="N1601" s="1">
        <v>1188.03</v>
      </c>
      <c r="O1601" s="1">
        <v>1324.84</v>
      </c>
      <c r="P1601" s="1">
        <v>1318.16</v>
      </c>
      <c r="Q1601" s="1">
        <v>3644.11</v>
      </c>
      <c r="R1601" s="1">
        <v>75.72</v>
      </c>
      <c r="S1601" s="1">
        <v>71.38</v>
      </c>
      <c r="T1601" s="1">
        <v>78.63</v>
      </c>
      <c r="U1601" s="1">
        <v>77.900000000000006</v>
      </c>
      <c r="V1601" s="1">
        <v>74.290000000000006</v>
      </c>
      <c r="W1601" s="1">
        <v>79.91</v>
      </c>
      <c r="X1601" s="1">
        <v>78.37</v>
      </c>
      <c r="Y1601" s="1">
        <v>78.78</v>
      </c>
      <c r="Z1601" s="1">
        <v>79</v>
      </c>
      <c r="AA1601" s="1">
        <v>76.790000000000006</v>
      </c>
      <c r="AB1601" s="1">
        <v>77.95</v>
      </c>
      <c r="AC1601" s="1">
        <v>75.959999999999994</v>
      </c>
      <c r="AD1601" s="1">
        <v>72.709999999999994</v>
      </c>
      <c r="AE1601" s="1">
        <v>86.54</v>
      </c>
      <c r="AF1601" s="1">
        <v>81.95</v>
      </c>
      <c r="AG1601" s="1">
        <v>79.03</v>
      </c>
      <c r="AQ1601" s="1">
        <v>2376.12</v>
      </c>
      <c r="AS1601" s="1">
        <v>2309.19</v>
      </c>
      <c r="AW1601" s="1">
        <v>1745.95</v>
      </c>
      <c r="AX1601" s="1">
        <v>84.64</v>
      </c>
      <c r="AZ1601" s="1">
        <v>2275.7199999999998</v>
      </c>
      <c r="BA1601" s="1">
        <v>82.09</v>
      </c>
      <c r="BB1601" s="1">
        <v>84.23</v>
      </c>
      <c r="BC1601" s="1">
        <v>84.58</v>
      </c>
      <c r="BD1601" s="1">
        <v>83.77</v>
      </c>
      <c r="BE1601" s="1">
        <v>87.7</v>
      </c>
      <c r="BF1601" s="1">
        <v>86.9</v>
      </c>
      <c r="BG1601" s="1">
        <v>86.29</v>
      </c>
      <c r="BH1601" s="1">
        <v>81.33</v>
      </c>
      <c r="BI1601" s="1">
        <v>78.55</v>
      </c>
      <c r="BJ1601" s="1">
        <v>84.44</v>
      </c>
      <c r="BK1601" s="1">
        <v>74.17</v>
      </c>
      <c r="BL1601" s="1">
        <v>75.28</v>
      </c>
      <c r="BN1601" s="1">
        <v>75.61</v>
      </c>
    </row>
    <row r="1602" spans="1:66" x14ac:dyDescent="0.3">
      <c r="C1602" s="14" t="str">
        <f t="shared" si="25"/>
        <v>201911</v>
      </c>
      <c r="D1602" s="3">
        <v>43796</v>
      </c>
      <c r="E1602" s="1">
        <v>1374.99</v>
      </c>
      <c r="F1602" s="1">
        <v>1369.07</v>
      </c>
      <c r="G1602" s="1">
        <v>1372.22</v>
      </c>
      <c r="H1602" s="1">
        <v>1296.81</v>
      </c>
      <c r="I1602" s="1">
        <v>1325.34</v>
      </c>
      <c r="J1602" s="1">
        <v>1340.69</v>
      </c>
      <c r="K1602" s="1">
        <v>1331.04</v>
      </c>
      <c r="L1602" s="1">
        <v>1329.77</v>
      </c>
      <c r="M1602" s="1">
        <v>1240.3</v>
      </c>
      <c r="N1602" s="1">
        <v>1188.04</v>
      </c>
      <c r="O1602" s="1">
        <v>1330.43</v>
      </c>
      <c r="P1602" s="1">
        <v>1292.23</v>
      </c>
      <c r="Q1602" s="1">
        <v>3637.06</v>
      </c>
      <c r="R1602" s="1">
        <v>75.72</v>
      </c>
      <c r="S1602" s="1">
        <v>71.75</v>
      </c>
      <c r="T1602" s="1">
        <v>78.63</v>
      </c>
      <c r="U1602" s="1">
        <v>78.62</v>
      </c>
      <c r="V1602" s="1">
        <v>74.48</v>
      </c>
      <c r="W1602" s="1">
        <v>79.88</v>
      </c>
      <c r="X1602" s="1">
        <v>78.3</v>
      </c>
      <c r="Y1602" s="1">
        <v>78.489999999999995</v>
      </c>
      <c r="Z1602" s="1">
        <v>78.819999999999993</v>
      </c>
      <c r="AA1602" s="1">
        <v>76.790000000000006</v>
      </c>
      <c r="AB1602" s="1">
        <v>77.95</v>
      </c>
      <c r="AC1602" s="1">
        <v>75.94</v>
      </c>
      <c r="AD1602" s="1">
        <v>74.48</v>
      </c>
      <c r="AE1602" s="1">
        <v>86.35</v>
      </c>
      <c r="AF1602" s="1">
        <v>82.33</v>
      </c>
      <c r="AG1602" s="1">
        <v>78.23</v>
      </c>
      <c r="AQ1602" s="1">
        <v>2376.12</v>
      </c>
      <c r="AS1602" s="1">
        <v>2309.19</v>
      </c>
      <c r="AW1602" s="1">
        <v>1927.17</v>
      </c>
      <c r="AX1602" s="1">
        <v>82.98</v>
      </c>
      <c r="AZ1602" s="1">
        <v>2275.7199999999998</v>
      </c>
      <c r="BA1602" s="1">
        <v>81.95</v>
      </c>
      <c r="BB1602" s="1">
        <v>85.18</v>
      </c>
      <c r="BC1602" s="1">
        <v>84.65</v>
      </c>
      <c r="BD1602" s="1">
        <v>83.69</v>
      </c>
      <c r="BE1602" s="1">
        <v>85.19</v>
      </c>
      <c r="BF1602" s="1">
        <v>85.54</v>
      </c>
      <c r="BG1602" s="1">
        <v>86.3</v>
      </c>
      <c r="BH1602" s="1">
        <v>81.31</v>
      </c>
      <c r="BI1602" s="1">
        <v>78.55</v>
      </c>
      <c r="BJ1602" s="1">
        <v>84.42</v>
      </c>
      <c r="BK1602" s="1">
        <v>75.17</v>
      </c>
      <c r="BL1602" s="1">
        <v>74.8</v>
      </c>
      <c r="BN1602" s="1">
        <v>74.709999999999994</v>
      </c>
    </row>
    <row r="1603" spans="1:66" x14ac:dyDescent="0.3">
      <c r="C1603" s="14" t="str">
        <f t="shared" si="25"/>
        <v>201911</v>
      </c>
      <c r="D1603" s="3">
        <v>43795</v>
      </c>
      <c r="E1603" s="1">
        <v>1372.51</v>
      </c>
      <c r="F1603" s="1">
        <v>1359.27</v>
      </c>
      <c r="G1603" s="1">
        <v>1367.76</v>
      </c>
      <c r="H1603" s="1">
        <v>1281.99</v>
      </c>
      <c r="I1603" s="1">
        <v>1321.42</v>
      </c>
      <c r="J1603" s="1">
        <v>1340.69</v>
      </c>
      <c r="K1603" s="1">
        <v>1327.08</v>
      </c>
      <c r="L1603" s="1">
        <v>1341.68</v>
      </c>
      <c r="M1603" s="1">
        <v>1232.3699999999999</v>
      </c>
      <c r="N1603" s="1">
        <v>1190.53</v>
      </c>
      <c r="O1603" s="1">
        <v>1330.43</v>
      </c>
      <c r="P1603" s="1">
        <v>1314.2</v>
      </c>
      <c r="Q1603" s="1">
        <v>3592.89</v>
      </c>
      <c r="R1603" s="1">
        <v>74.91</v>
      </c>
      <c r="S1603" s="1">
        <v>71.239999999999995</v>
      </c>
      <c r="T1603" s="1">
        <v>78.77</v>
      </c>
      <c r="U1603" s="1">
        <v>78.56</v>
      </c>
      <c r="V1603" s="1">
        <v>73.31</v>
      </c>
      <c r="W1603" s="1">
        <v>79.650000000000006</v>
      </c>
      <c r="X1603" s="1">
        <v>78.010000000000005</v>
      </c>
      <c r="Y1603" s="1">
        <v>77.56</v>
      </c>
      <c r="Z1603" s="1">
        <v>77.819999999999993</v>
      </c>
      <c r="AA1603" s="1">
        <v>76.069999999999993</v>
      </c>
      <c r="AB1603" s="1">
        <v>77.55</v>
      </c>
      <c r="AC1603" s="1">
        <v>75.260000000000005</v>
      </c>
      <c r="AD1603" s="1">
        <v>74.73</v>
      </c>
      <c r="AE1603" s="1">
        <v>86.3</v>
      </c>
      <c r="AF1603" s="1">
        <v>81.599999999999994</v>
      </c>
      <c r="AG1603" s="1">
        <v>77.44</v>
      </c>
      <c r="AQ1603" s="1">
        <v>2376.12</v>
      </c>
      <c r="AS1603" s="1">
        <v>2309.19</v>
      </c>
      <c r="AW1603" s="1">
        <v>1927.17</v>
      </c>
      <c r="AX1603" s="1">
        <v>82.01</v>
      </c>
      <c r="AZ1603" s="1">
        <v>2275.7199999999998</v>
      </c>
      <c r="BA1603" s="1">
        <v>81.510000000000005</v>
      </c>
      <c r="BB1603" s="1">
        <v>85.77</v>
      </c>
      <c r="BC1603" s="1">
        <v>84.16</v>
      </c>
      <c r="BD1603" s="1">
        <v>82.96</v>
      </c>
      <c r="BE1603" s="1">
        <v>83.03</v>
      </c>
      <c r="BF1603" s="1">
        <v>84.93</v>
      </c>
      <c r="BG1603" s="1">
        <v>86.11</v>
      </c>
      <c r="BH1603" s="1">
        <v>80.09</v>
      </c>
      <c r="BI1603" s="1">
        <v>78.55</v>
      </c>
      <c r="BJ1603" s="1">
        <v>84.52</v>
      </c>
      <c r="BK1603" s="1">
        <v>73.5</v>
      </c>
      <c r="BL1603" s="1">
        <v>74.599999999999994</v>
      </c>
      <c r="BN1603" s="1">
        <v>74.77</v>
      </c>
    </row>
    <row r="1604" spans="1:66" x14ac:dyDescent="0.3">
      <c r="C1604" s="14" t="str">
        <f t="shared" si="25"/>
        <v>201911</v>
      </c>
      <c r="D1604" s="3">
        <v>43794</v>
      </c>
      <c r="E1604" s="1">
        <v>1362.63</v>
      </c>
      <c r="F1604" s="1">
        <v>1359.27</v>
      </c>
      <c r="G1604" s="1">
        <v>1370.23</v>
      </c>
      <c r="H1604" s="1">
        <v>1241.9000000000001</v>
      </c>
      <c r="I1604" s="1">
        <v>1313.58</v>
      </c>
      <c r="J1604" s="1">
        <v>1288.2</v>
      </c>
      <c r="K1604" s="1">
        <v>1327.08</v>
      </c>
      <c r="L1604" s="1">
        <v>1377.42</v>
      </c>
      <c r="M1604" s="1">
        <v>1226.45</v>
      </c>
      <c r="N1604" s="1">
        <v>1185.8800000000001</v>
      </c>
      <c r="O1604" s="1">
        <v>1312.18</v>
      </c>
      <c r="P1604" s="1">
        <v>1311.79</v>
      </c>
      <c r="Q1604" s="1">
        <v>3580.29</v>
      </c>
      <c r="R1604" s="1">
        <v>75.150000000000006</v>
      </c>
      <c r="S1604" s="1">
        <v>71.739999999999995</v>
      </c>
      <c r="T1604" s="1">
        <v>78.42</v>
      </c>
      <c r="U1604" s="1">
        <v>76.89</v>
      </c>
      <c r="V1604" s="1">
        <v>73.03</v>
      </c>
      <c r="W1604" s="1">
        <v>79.650000000000006</v>
      </c>
      <c r="X1604" s="1">
        <v>77.94</v>
      </c>
      <c r="Y1604" s="1">
        <v>77.42</v>
      </c>
      <c r="Z1604" s="1">
        <v>77.5</v>
      </c>
      <c r="AA1604" s="1">
        <v>76.790000000000006</v>
      </c>
      <c r="AB1604" s="1">
        <v>77.55</v>
      </c>
      <c r="AC1604" s="1">
        <v>73.260000000000005</v>
      </c>
      <c r="AD1604" s="1">
        <v>74.569999999999993</v>
      </c>
      <c r="AE1604" s="1">
        <v>86.13</v>
      </c>
      <c r="AF1604" s="1">
        <v>81.53</v>
      </c>
      <c r="AG1604" s="1">
        <v>77.92</v>
      </c>
      <c r="AQ1604" s="1">
        <v>2309.19</v>
      </c>
      <c r="AS1604" s="1">
        <v>2309.19</v>
      </c>
      <c r="AT1604" s="1">
        <v>2007.99</v>
      </c>
      <c r="AW1604" s="1">
        <v>1983.61</v>
      </c>
      <c r="AX1604" s="1">
        <v>82.33</v>
      </c>
      <c r="BA1604" s="1">
        <v>81.06</v>
      </c>
      <c r="BB1604" s="1">
        <v>85.65</v>
      </c>
      <c r="BC1604" s="1">
        <v>83.66</v>
      </c>
      <c r="BD1604" s="1">
        <v>82.77</v>
      </c>
      <c r="BE1604" s="1">
        <v>82.69</v>
      </c>
      <c r="BF1604" s="1">
        <v>84.3</v>
      </c>
      <c r="BG1604" s="1">
        <v>85.87</v>
      </c>
      <c r="BH1604" s="1">
        <v>79.739999999999995</v>
      </c>
      <c r="BI1604" s="1">
        <v>78.58</v>
      </c>
      <c r="BJ1604" s="1">
        <v>84.36</v>
      </c>
      <c r="BK1604" s="1">
        <v>73.5</v>
      </c>
      <c r="BL1604" s="1">
        <v>74.5</v>
      </c>
      <c r="BN1604" s="1">
        <v>74.77</v>
      </c>
    </row>
    <row r="1605" spans="1:66" x14ac:dyDescent="0.3">
      <c r="C1605" s="14" t="str">
        <f t="shared" si="25"/>
        <v>201911</v>
      </c>
      <c r="D1605" s="3">
        <v>43791</v>
      </c>
      <c r="E1605" s="1">
        <v>1365.1</v>
      </c>
      <c r="F1605" s="1">
        <v>1360</v>
      </c>
      <c r="G1605" s="1">
        <v>1370.23</v>
      </c>
      <c r="H1605" s="1">
        <v>1250.02</v>
      </c>
      <c r="I1605" s="1">
        <v>1309.6600000000001</v>
      </c>
      <c r="J1605" s="1">
        <v>1318.47</v>
      </c>
      <c r="K1605" s="1">
        <v>1327.08</v>
      </c>
      <c r="L1605" s="1">
        <v>1359.68</v>
      </c>
      <c r="M1605" s="1">
        <v>1221.5</v>
      </c>
      <c r="N1605" s="1">
        <v>1190.6300000000001</v>
      </c>
      <c r="O1605" s="1">
        <v>1323</v>
      </c>
      <c r="P1605" s="1">
        <v>1314.2</v>
      </c>
      <c r="Q1605" s="1">
        <v>3620.7</v>
      </c>
      <c r="R1605" s="1">
        <v>75.150000000000006</v>
      </c>
      <c r="S1605" s="1">
        <v>71.97</v>
      </c>
      <c r="T1605" s="1">
        <v>78.349999999999994</v>
      </c>
      <c r="U1605" s="1">
        <v>77.56</v>
      </c>
      <c r="V1605" s="1">
        <v>72.81</v>
      </c>
      <c r="W1605" s="1">
        <v>79.650000000000006</v>
      </c>
      <c r="X1605" s="1">
        <v>78.16</v>
      </c>
      <c r="Y1605" s="1">
        <v>77.430000000000007</v>
      </c>
      <c r="Z1605" s="1">
        <v>77.5</v>
      </c>
      <c r="AA1605" s="1">
        <v>75.2</v>
      </c>
      <c r="AB1605" s="1">
        <v>77.19</v>
      </c>
      <c r="AC1605" s="1">
        <v>75.25</v>
      </c>
      <c r="AD1605" s="1">
        <v>75.400000000000006</v>
      </c>
      <c r="AE1605" s="1">
        <v>86.1</v>
      </c>
      <c r="AF1605" s="1">
        <v>81.53</v>
      </c>
      <c r="AG1605" s="1">
        <v>75.95</v>
      </c>
      <c r="AK1605" s="1">
        <v>18</v>
      </c>
      <c r="AQ1605" s="1">
        <v>2309.19</v>
      </c>
      <c r="AS1605" s="1">
        <v>2283.89</v>
      </c>
      <c r="AT1605" s="1">
        <v>2007.99</v>
      </c>
      <c r="AW1605" s="1">
        <v>2022.04</v>
      </c>
      <c r="AX1605" s="1">
        <v>83.22</v>
      </c>
      <c r="BA1605" s="1">
        <v>81.06</v>
      </c>
      <c r="BB1605" s="1">
        <v>85.62</v>
      </c>
      <c r="BC1605" s="1">
        <v>84.07</v>
      </c>
      <c r="BD1605" s="1">
        <v>83.99</v>
      </c>
      <c r="BE1605" s="1">
        <v>82.13</v>
      </c>
      <c r="BF1605" s="1">
        <v>83.82</v>
      </c>
      <c r="BG1605" s="1">
        <v>85.89</v>
      </c>
      <c r="BH1605" s="1">
        <v>80.37</v>
      </c>
      <c r="BI1605" s="1">
        <v>79.17</v>
      </c>
      <c r="BJ1605" s="1">
        <v>86.12</v>
      </c>
      <c r="BK1605" s="1">
        <v>73.67</v>
      </c>
      <c r="BL1605" s="1">
        <v>74.66</v>
      </c>
      <c r="BN1605" s="1">
        <v>74.66</v>
      </c>
    </row>
    <row r="1606" spans="1:66" x14ac:dyDescent="0.3">
      <c r="C1606" s="14" t="str">
        <f t="shared" ref="C1606:C1669" si="26">YEAR(D1606)&amp;MONTH(D1606)</f>
        <v>201911</v>
      </c>
      <c r="D1606" s="3">
        <v>43790</v>
      </c>
      <c r="E1606" s="1">
        <v>1365.1</v>
      </c>
      <c r="F1606" s="1">
        <v>1363.41</v>
      </c>
      <c r="G1606" s="1">
        <v>1370.23</v>
      </c>
      <c r="H1606" s="1">
        <v>1266.27</v>
      </c>
      <c r="I1606" s="1">
        <v>1297.9000000000001</v>
      </c>
      <c r="J1606" s="1">
        <v>1319.16</v>
      </c>
      <c r="K1606" s="1">
        <v>1331.04</v>
      </c>
      <c r="L1606" s="1">
        <v>1353.1</v>
      </c>
      <c r="M1606" s="1">
        <v>1230.5899999999999</v>
      </c>
      <c r="N1606" s="1">
        <v>1190.1300000000001</v>
      </c>
      <c r="O1606" s="1">
        <v>1303.45</v>
      </c>
      <c r="P1606" s="1">
        <v>1316.74</v>
      </c>
      <c r="Q1606" s="1">
        <v>3490.45</v>
      </c>
      <c r="R1606" s="1">
        <v>74.58</v>
      </c>
      <c r="S1606" s="1">
        <v>71.64</v>
      </c>
      <c r="T1606" s="1">
        <v>78.95</v>
      </c>
      <c r="U1606" s="1">
        <v>77.56</v>
      </c>
      <c r="V1606" s="1">
        <v>73.150000000000006</v>
      </c>
      <c r="W1606" s="1">
        <v>79.849999999999994</v>
      </c>
      <c r="X1606" s="1">
        <v>78.150000000000006</v>
      </c>
      <c r="Y1606" s="1">
        <v>77.87</v>
      </c>
      <c r="Z1606" s="1">
        <v>78</v>
      </c>
      <c r="AA1606" s="1">
        <v>75.98</v>
      </c>
      <c r="AB1606" s="1">
        <v>77.95</v>
      </c>
      <c r="AC1606" s="1">
        <v>75.22</v>
      </c>
      <c r="AD1606" s="1">
        <v>74.73</v>
      </c>
      <c r="AE1606" s="1">
        <v>85.92</v>
      </c>
      <c r="AF1606" s="1">
        <v>81.53</v>
      </c>
      <c r="AG1606" s="1">
        <v>76.42</v>
      </c>
      <c r="AK1606" s="1">
        <v>18</v>
      </c>
      <c r="AQ1606" s="1">
        <v>2309.19</v>
      </c>
      <c r="AS1606" s="1">
        <v>2258.6</v>
      </c>
      <c r="AT1606" s="1">
        <v>2007.99</v>
      </c>
      <c r="AW1606" s="1">
        <v>2022.04</v>
      </c>
      <c r="AX1606" s="1">
        <v>82.55</v>
      </c>
      <c r="BA1606" s="1">
        <v>80.900000000000006</v>
      </c>
      <c r="BB1606" s="1">
        <v>85.1</v>
      </c>
      <c r="BC1606" s="1">
        <v>84.16</v>
      </c>
      <c r="BD1606" s="1">
        <v>83.98</v>
      </c>
      <c r="BE1606" s="1">
        <v>83.05</v>
      </c>
      <c r="BF1606" s="1">
        <v>83.13</v>
      </c>
      <c r="BG1606" s="1">
        <v>86.17</v>
      </c>
      <c r="BH1606" s="1">
        <v>80.709999999999994</v>
      </c>
      <c r="BI1606" s="1">
        <v>78.400000000000006</v>
      </c>
      <c r="BJ1606" s="1">
        <v>84.55</v>
      </c>
      <c r="BK1606" s="1">
        <v>74</v>
      </c>
      <c r="BL1606" s="1">
        <v>75.180000000000007</v>
      </c>
      <c r="BN1606" s="1">
        <v>75.36</v>
      </c>
    </row>
    <row r="1607" spans="1:66" x14ac:dyDescent="0.3">
      <c r="C1607" s="14" t="str">
        <f t="shared" si="26"/>
        <v>201911</v>
      </c>
      <c r="D1607" s="3">
        <v>43789</v>
      </c>
      <c r="E1607" s="1">
        <v>1372.51</v>
      </c>
      <c r="F1607" s="1">
        <v>1358.6</v>
      </c>
      <c r="G1607" s="1">
        <v>1370.23</v>
      </c>
      <c r="H1607" s="1">
        <v>1268.77</v>
      </c>
      <c r="I1607" s="1">
        <v>1288.0899999999999</v>
      </c>
      <c r="J1607" s="1">
        <v>1315.34</v>
      </c>
      <c r="K1607" s="1">
        <v>1304.2</v>
      </c>
      <c r="L1607" s="1">
        <v>1366.31</v>
      </c>
      <c r="M1607" s="1">
        <v>1257.45</v>
      </c>
      <c r="N1607" s="1">
        <v>1192</v>
      </c>
      <c r="O1607" s="1">
        <v>1280.52</v>
      </c>
      <c r="P1607" s="1">
        <v>1306.28</v>
      </c>
      <c r="Q1607" s="1">
        <v>3536.84</v>
      </c>
      <c r="R1607" s="1">
        <v>75.010000000000005</v>
      </c>
      <c r="S1607" s="1">
        <v>71.36</v>
      </c>
      <c r="T1607" s="1">
        <v>78.33</v>
      </c>
      <c r="U1607" s="1">
        <v>77.75</v>
      </c>
      <c r="V1607" s="1">
        <v>73.25</v>
      </c>
      <c r="W1607" s="1">
        <v>79.849999999999994</v>
      </c>
      <c r="X1607" s="1">
        <v>78.150000000000006</v>
      </c>
      <c r="Y1607" s="1">
        <v>77.88</v>
      </c>
      <c r="Z1607" s="1">
        <v>78</v>
      </c>
      <c r="AA1607" s="1">
        <v>76.28</v>
      </c>
      <c r="AB1607" s="1">
        <v>77.7</v>
      </c>
      <c r="AC1607" s="1">
        <v>75.319999999999993</v>
      </c>
      <c r="AD1607" s="1">
        <v>74.73</v>
      </c>
      <c r="AE1607" s="1">
        <v>85.9</v>
      </c>
      <c r="AG1607" s="1">
        <v>77.650000000000006</v>
      </c>
      <c r="AK1607" s="1">
        <v>18</v>
      </c>
      <c r="AQ1607" s="1">
        <v>2258.9899999999998</v>
      </c>
      <c r="AS1607" s="1">
        <v>2258.6</v>
      </c>
      <c r="AT1607" s="1">
        <v>2007.99</v>
      </c>
      <c r="AW1607" s="1">
        <v>2000.46</v>
      </c>
      <c r="AX1607" s="1">
        <v>82.3</v>
      </c>
      <c r="AY1607" s="1">
        <v>2078.27</v>
      </c>
      <c r="BA1607" s="1">
        <v>81.430000000000007</v>
      </c>
      <c r="BB1607" s="1">
        <v>85.62</v>
      </c>
      <c r="BC1607" s="1">
        <v>84.26</v>
      </c>
      <c r="BD1607" s="1">
        <v>84.06</v>
      </c>
      <c r="BE1607" s="1">
        <v>83.05</v>
      </c>
      <c r="BF1607" s="1">
        <v>83.34</v>
      </c>
      <c r="BG1607" s="1">
        <v>85.99</v>
      </c>
      <c r="BH1607" s="1">
        <v>81.31</v>
      </c>
      <c r="BI1607" s="1">
        <v>78.97</v>
      </c>
      <c r="BJ1607" s="1">
        <v>84.55</v>
      </c>
      <c r="BK1607" s="1">
        <v>74.5</v>
      </c>
      <c r="BL1607" s="1">
        <v>75.16</v>
      </c>
      <c r="BN1607" s="1">
        <v>75.260000000000005</v>
      </c>
    </row>
    <row r="1608" spans="1:66" x14ac:dyDescent="0.3">
      <c r="C1608" s="14" t="str">
        <f t="shared" si="26"/>
        <v>201911</v>
      </c>
      <c r="D1608" s="3">
        <v>43788</v>
      </c>
      <c r="E1608" s="1">
        <v>1372.51</v>
      </c>
      <c r="F1608" s="1">
        <v>1360.9</v>
      </c>
      <c r="G1608" s="1">
        <v>1370.23</v>
      </c>
      <c r="H1608" s="1">
        <v>1268.77</v>
      </c>
      <c r="I1608" s="1">
        <v>1288.0899999999999</v>
      </c>
      <c r="J1608" s="1">
        <v>1317.36</v>
      </c>
      <c r="K1608" s="1">
        <v>1319.15</v>
      </c>
      <c r="L1608" s="1">
        <v>1372.92</v>
      </c>
      <c r="M1608" s="1">
        <v>1242.48</v>
      </c>
      <c r="N1608" s="1">
        <v>1162.71</v>
      </c>
      <c r="O1608" s="1">
        <v>1280.52</v>
      </c>
      <c r="P1608" s="1">
        <v>1300.31</v>
      </c>
      <c r="Q1608" s="1">
        <v>3501.51</v>
      </c>
      <c r="R1608" s="1">
        <v>75.38</v>
      </c>
      <c r="S1608" s="1">
        <v>71.930000000000007</v>
      </c>
      <c r="T1608" s="1">
        <v>78.38</v>
      </c>
      <c r="U1608" s="1">
        <v>77.56</v>
      </c>
      <c r="V1608" s="1">
        <v>73.33</v>
      </c>
      <c r="W1608" s="1">
        <v>79.91</v>
      </c>
      <c r="X1608" s="1">
        <v>77.760000000000005</v>
      </c>
      <c r="Y1608" s="1">
        <v>77.88</v>
      </c>
      <c r="Z1608" s="1">
        <v>78</v>
      </c>
      <c r="AA1608" s="1">
        <v>76.09</v>
      </c>
      <c r="AB1608" s="1">
        <v>77.17</v>
      </c>
      <c r="AC1608" s="1">
        <v>75.03</v>
      </c>
      <c r="AD1608" s="1">
        <v>74.73</v>
      </c>
      <c r="AE1608" s="1">
        <v>85.91</v>
      </c>
      <c r="AF1608" s="1">
        <v>80.87</v>
      </c>
      <c r="AG1608" s="1">
        <v>77.33</v>
      </c>
      <c r="AK1608" s="1">
        <v>18</v>
      </c>
      <c r="AQ1608" s="1">
        <v>2198.75</v>
      </c>
      <c r="AS1608" s="1">
        <v>2258.6</v>
      </c>
      <c r="AT1608" s="1">
        <v>2007.99</v>
      </c>
      <c r="AW1608" s="1">
        <v>1986.57</v>
      </c>
      <c r="AX1608" s="1">
        <v>82.38</v>
      </c>
      <c r="AY1608" s="1">
        <v>2078.27</v>
      </c>
      <c r="BA1608" s="1">
        <v>81.34</v>
      </c>
      <c r="BB1608" s="1">
        <v>86.26</v>
      </c>
      <c r="BC1608" s="1">
        <v>84.23</v>
      </c>
      <c r="BD1608" s="1">
        <v>84.01</v>
      </c>
      <c r="BE1608" s="1">
        <v>82.51</v>
      </c>
      <c r="BF1608" s="1">
        <v>83.37</v>
      </c>
      <c r="BG1608" s="1">
        <v>85.47</v>
      </c>
      <c r="BH1608" s="1">
        <v>80.790000000000006</v>
      </c>
      <c r="BI1608" s="1">
        <v>78.52</v>
      </c>
      <c r="BJ1608" s="1">
        <v>84.37</v>
      </c>
      <c r="BK1608" s="1">
        <v>74.5</v>
      </c>
      <c r="BL1608" s="1">
        <v>75.16</v>
      </c>
      <c r="BN1608" s="1">
        <v>75.08</v>
      </c>
    </row>
    <row r="1609" spans="1:66" x14ac:dyDescent="0.3">
      <c r="C1609" s="14" t="str">
        <f t="shared" si="26"/>
        <v>201911</v>
      </c>
      <c r="D1609" s="3">
        <v>43787</v>
      </c>
      <c r="E1609" s="1">
        <v>1370.04</v>
      </c>
      <c r="F1609" s="1">
        <v>1360.9</v>
      </c>
      <c r="G1609" s="1">
        <v>1360.33</v>
      </c>
      <c r="H1609" s="1">
        <v>1264.76</v>
      </c>
      <c r="I1609" s="1">
        <v>1288.0899999999999</v>
      </c>
      <c r="J1609" s="1">
        <v>1302.5</v>
      </c>
      <c r="K1609" s="1">
        <v>1299.3499999999999</v>
      </c>
      <c r="L1609" s="1">
        <v>1356.31</v>
      </c>
      <c r="M1609" s="1">
        <v>1234.42</v>
      </c>
      <c r="N1609" s="1">
        <v>1162.72</v>
      </c>
      <c r="O1609" s="1">
        <v>1249.19</v>
      </c>
      <c r="P1609" s="1">
        <v>1280.5</v>
      </c>
      <c r="Q1609" s="1">
        <v>3440.18</v>
      </c>
      <c r="R1609" s="1">
        <v>73.48</v>
      </c>
      <c r="S1609" s="1">
        <v>71.97</v>
      </c>
      <c r="T1609" s="1">
        <v>78.400000000000006</v>
      </c>
      <c r="U1609" s="1">
        <v>77.819999999999993</v>
      </c>
      <c r="V1609" s="1">
        <v>73.09</v>
      </c>
      <c r="W1609" s="1">
        <v>78.849999999999994</v>
      </c>
      <c r="X1609" s="1">
        <v>77.760000000000005</v>
      </c>
      <c r="Y1609" s="1">
        <v>77.87</v>
      </c>
      <c r="Z1609" s="1">
        <v>78</v>
      </c>
      <c r="AA1609" s="1">
        <v>75.27</v>
      </c>
      <c r="AB1609" s="1">
        <v>77.150000000000006</v>
      </c>
      <c r="AC1609" s="1">
        <v>74.77</v>
      </c>
      <c r="AD1609" s="1">
        <v>73.760000000000005</v>
      </c>
      <c r="AE1609" s="1">
        <v>84.9</v>
      </c>
      <c r="AF1609" s="1">
        <v>80.849999999999994</v>
      </c>
      <c r="AG1609" s="1">
        <v>75.989999999999995</v>
      </c>
      <c r="AK1609" s="1">
        <v>18</v>
      </c>
      <c r="AQ1609" s="1">
        <v>2033.09</v>
      </c>
      <c r="AS1609" s="1">
        <v>2258.6</v>
      </c>
      <c r="AW1609" s="1">
        <v>1884.87</v>
      </c>
      <c r="AX1609" s="1">
        <v>81.430000000000007</v>
      </c>
      <c r="AY1609" s="1">
        <v>2078.27</v>
      </c>
      <c r="AZ1609" s="1">
        <v>2208.79</v>
      </c>
      <c r="BA1609" s="1">
        <v>81.06</v>
      </c>
      <c r="BB1609" s="1">
        <v>85.4</v>
      </c>
      <c r="BC1609" s="1">
        <v>84.16</v>
      </c>
      <c r="BD1609" s="1">
        <v>82.97</v>
      </c>
      <c r="BE1609" s="1">
        <v>80.900000000000006</v>
      </c>
      <c r="BF1609" s="1">
        <v>83</v>
      </c>
      <c r="BG1609" s="1">
        <v>85.55</v>
      </c>
      <c r="BH1609" s="1">
        <v>79.81</v>
      </c>
      <c r="BI1609" s="1">
        <v>78.5</v>
      </c>
      <c r="BJ1609" s="1">
        <v>84.12</v>
      </c>
      <c r="BL1609" s="1">
        <v>74.84</v>
      </c>
      <c r="BN1609" s="1">
        <v>75.239999999999995</v>
      </c>
    </row>
    <row r="1610" spans="1:66" x14ac:dyDescent="0.3">
      <c r="C1610" s="14" t="str">
        <f t="shared" si="26"/>
        <v>201911</v>
      </c>
      <c r="D1610" s="3">
        <v>43783</v>
      </c>
      <c r="E1610" s="1">
        <v>1362.63</v>
      </c>
      <c r="F1610" s="1">
        <v>1356</v>
      </c>
      <c r="G1610" s="1">
        <v>1352.95</v>
      </c>
      <c r="H1610" s="1">
        <v>1258.03</v>
      </c>
      <c r="I1610" s="1">
        <v>1281.72</v>
      </c>
      <c r="J1610" s="1">
        <v>1282.3800000000001</v>
      </c>
      <c r="K1610" s="1">
        <v>1302.02</v>
      </c>
      <c r="L1610" s="1">
        <v>1356.31</v>
      </c>
      <c r="M1610" s="1">
        <v>1235.04</v>
      </c>
      <c r="N1610" s="1">
        <v>1150.31</v>
      </c>
      <c r="O1610" s="1">
        <v>1251.98</v>
      </c>
      <c r="P1610" s="1">
        <v>1276.54</v>
      </c>
      <c r="Q1610" s="1">
        <v>3311.68</v>
      </c>
      <c r="R1610" s="1">
        <v>74.36</v>
      </c>
      <c r="S1610" s="1">
        <v>71.180000000000007</v>
      </c>
      <c r="T1610" s="1">
        <v>77.84</v>
      </c>
      <c r="U1610" s="1">
        <v>77.12</v>
      </c>
      <c r="V1610" s="1">
        <v>72.849999999999994</v>
      </c>
      <c r="W1610" s="1">
        <v>78.349999999999994</v>
      </c>
      <c r="X1610" s="1">
        <v>77.69</v>
      </c>
      <c r="Y1610" s="1">
        <v>77.400000000000006</v>
      </c>
      <c r="Z1610" s="1">
        <v>77.5</v>
      </c>
      <c r="AA1610" s="1">
        <v>75.44</v>
      </c>
      <c r="AB1610" s="1">
        <v>77.05</v>
      </c>
      <c r="AC1610" s="1">
        <v>73.349999999999994</v>
      </c>
      <c r="AD1610" s="1">
        <v>76.599999999999994</v>
      </c>
      <c r="AE1610" s="1">
        <v>85.33</v>
      </c>
      <c r="AF1610" s="1">
        <v>80.739999999999995</v>
      </c>
      <c r="AG1610" s="1">
        <v>75.89</v>
      </c>
      <c r="AQ1610" s="1">
        <v>2091.65</v>
      </c>
      <c r="AU1610" s="1">
        <v>2168.63</v>
      </c>
      <c r="AW1610" s="1">
        <v>1840.97</v>
      </c>
      <c r="AX1610" s="1">
        <v>81.239999999999995</v>
      </c>
      <c r="AY1610" s="1">
        <v>2078.27</v>
      </c>
      <c r="AZ1610" s="1">
        <v>2208.79</v>
      </c>
      <c r="BA1610" s="1">
        <v>81.84</v>
      </c>
      <c r="BB1610" s="1">
        <v>84.94</v>
      </c>
      <c r="BC1610" s="1">
        <v>83.12</v>
      </c>
      <c r="BD1610" s="1">
        <v>82.8</v>
      </c>
      <c r="BE1610" s="1">
        <v>80.959999999999994</v>
      </c>
      <c r="BF1610" s="1">
        <v>83.31</v>
      </c>
      <c r="BG1610" s="1">
        <v>85.28</v>
      </c>
      <c r="BH1610" s="1">
        <v>79.25</v>
      </c>
      <c r="BI1610" s="1">
        <v>78.44</v>
      </c>
      <c r="BJ1610" s="1">
        <v>84.76</v>
      </c>
      <c r="BL1610" s="1">
        <v>74.5</v>
      </c>
      <c r="BN1610" s="1">
        <v>74.66</v>
      </c>
    </row>
    <row r="1611" spans="1:66" x14ac:dyDescent="0.3">
      <c r="C1611" s="14" t="str">
        <f t="shared" si="26"/>
        <v>201911</v>
      </c>
      <c r="D1611" s="3">
        <v>43782</v>
      </c>
      <c r="E1611" s="1">
        <v>1360.16</v>
      </c>
      <c r="F1611" s="1">
        <v>1356</v>
      </c>
      <c r="G1611" s="1">
        <v>1350.53</v>
      </c>
      <c r="H1611" s="1">
        <v>1258.03</v>
      </c>
      <c r="I1611" s="1">
        <v>1276.82</v>
      </c>
      <c r="J1611" s="1">
        <v>1299.82</v>
      </c>
      <c r="K1611" s="1">
        <v>1291.6199999999999</v>
      </c>
      <c r="L1611" s="1">
        <v>1356.31</v>
      </c>
      <c r="M1611" s="1">
        <v>1206.76</v>
      </c>
      <c r="N1611" s="1">
        <v>1157.3900000000001</v>
      </c>
      <c r="O1611" s="1">
        <v>1262.3599999999999</v>
      </c>
      <c r="P1611" s="1">
        <v>1272.56</v>
      </c>
      <c r="Q1611" s="1">
        <v>3324.04</v>
      </c>
      <c r="R1611" s="1">
        <v>74.11</v>
      </c>
      <c r="S1611" s="1">
        <v>70.19</v>
      </c>
      <c r="T1611" s="1">
        <v>78.03</v>
      </c>
      <c r="U1611" s="1">
        <v>77.12</v>
      </c>
      <c r="V1611" s="1">
        <v>72.569999999999993</v>
      </c>
      <c r="W1611" s="1">
        <v>78.5</v>
      </c>
      <c r="X1611" s="1">
        <v>77.14</v>
      </c>
      <c r="Y1611" s="1">
        <v>77.400000000000006</v>
      </c>
      <c r="Z1611" s="1">
        <v>77.5</v>
      </c>
      <c r="AA1611" s="1">
        <v>75.349999999999994</v>
      </c>
      <c r="AB1611" s="1">
        <v>75.87</v>
      </c>
      <c r="AC1611" s="1">
        <v>73.010000000000005</v>
      </c>
      <c r="AD1611" s="1">
        <v>75.52</v>
      </c>
      <c r="AE1611" s="1">
        <v>85.28</v>
      </c>
      <c r="AF1611" s="1">
        <v>80.209999999999994</v>
      </c>
      <c r="AG1611" s="1">
        <v>76.8</v>
      </c>
      <c r="AQ1611" s="1">
        <v>2083.29</v>
      </c>
      <c r="AU1611" s="1">
        <v>2168.63</v>
      </c>
      <c r="AW1611" s="1">
        <v>1840.97</v>
      </c>
      <c r="AX1611" s="1">
        <v>80.819999999999993</v>
      </c>
      <c r="AZ1611" s="1">
        <v>2208.79</v>
      </c>
      <c r="BA1611" s="1">
        <v>80.989999999999995</v>
      </c>
      <c r="BB1611" s="1">
        <v>84.81</v>
      </c>
      <c r="BC1611" s="1">
        <v>83.47</v>
      </c>
      <c r="BD1611" s="1">
        <v>81.72</v>
      </c>
      <c r="BE1611" s="1">
        <v>80.849999999999994</v>
      </c>
      <c r="BF1611" s="1">
        <v>83.28</v>
      </c>
      <c r="BG1611" s="1">
        <v>85.3</v>
      </c>
      <c r="BH1611" s="1">
        <v>78.87</v>
      </c>
      <c r="BI1611" s="1">
        <v>78.28</v>
      </c>
      <c r="BJ1611" s="1">
        <v>84.74</v>
      </c>
      <c r="BL1611" s="1">
        <v>74.59</v>
      </c>
      <c r="BN1611" s="1">
        <v>74.61</v>
      </c>
    </row>
    <row r="1612" spans="1:66" x14ac:dyDescent="0.3">
      <c r="C1612" s="14" t="str">
        <f t="shared" si="26"/>
        <v>201911</v>
      </c>
      <c r="D1612" s="3">
        <v>43781</v>
      </c>
      <c r="E1612" s="1">
        <v>1357.69</v>
      </c>
      <c r="F1612" s="1">
        <v>1357.05</v>
      </c>
      <c r="G1612" s="1">
        <v>1350.53</v>
      </c>
      <c r="H1612" s="1">
        <v>1258.03</v>
      </c>
      <c r="I1612" s="1">
        <v>1276.82</v>
      </c>
      <c r="J1612" s="1">
        <v>1280.1400000000001</v>
      </c>
      <c r="K1612" s="1">
        <v>1279.74</v>
      </c>
      <c r="L1612" s="1">
        <v>1362.92</v>
      </c>
      <c r="M1612" s="1">
        <v>1204.56</v>
      </c>
      <c r="N1612" s="1">
        <v>1166.69</v>
      </c>
      <c r="O1612" s="1">
        <v>1257.8399999999999</v>
      </c>
      <c r="P1612" s="1">
        <v>1260.68</v>
      </c>
      <c r="Q1612" s="1">
        <v>3311.92</v>
      </c>
      <c r="R1612" s="1">
        <v>73.86</v>
      </c>
      <c r="S1612" s="1">
        <v>70.19</v>
      </c>
      <c r="T1612" s="1">
        <v>77.83</v>
      </c>
      <c r="U1612" s="1">
        <v>77.12</v>
      </c>
      <c r="V1612" s="1">
        <v>72.430000000000007</v>
      </c>
      <c r="W1612" s="1">
        <v>78.19</v>
      </c>
      <c r="X1612" s="1">
        <v>76.819999999999993</v>
      </c>
      <c r="Y1612" s="1">
        <v>77.13</v>
      </c>
      <c r="Z1612" s="1">
        <v>77.3</v>
      </c>
      <c r="AA1612" s="1">
        <v>74.930000000000007</v>
      </c>
      <c r="AB1612" s="1">
        <v>76.5</v>
      </c>
      <c r="AC1612" s="1">
        <v>73.790000000000006</v>
      </c>
      <c r="AD1612" s="1">
        <v>74.45</v>
      </c>
      <c r="AE1612" s="1">
        <v>84.51</v>
      </c>
      <c r="AF1612" s="1">
        <v>80.63</v>
      </c>
      <c r="AG1612" s="1">
        <v>77</v>
      </c>
      <c r="AK1612" s="1">
        <v>20</v>
      </c>
      <c r="AQ1612" s="1">
        <v>2208.79</v>
      </c>
      <c r="AS1612" s="1">
        <v>2703.59</v>
      </c>
      <c r="AU1612" s="1">
        <v>2168.63</v>
      </c>
      <c r="AW1612" s="1">
        <v>1833.04</v>
      </c>
      <c r="AX1612" s="1">
        <v>80.52</v>
      </c>
      <c r="AZ1612" s="1">
        <v>2108.39</v>
      </c>
      <c r="BA1612" s="1">
        <v>80.25</v>
      </c>
      <c r="BB1612" s="1">
        <v>84.01</v>
      </c>
      <c r="BC1612" s="1">
        <v>83.91</v>
      </c>
      <c r="BD1612" s="1">
        <v>81.98</v>
      </c>
      <c r="BE1612" s="1">
        <v>81.05</v>
      </c>
      <c r="BF1612" s="1">
        <v>82.84</v>
      </c>
      <c r="BG1612" s="1">
        <v>84.95</v>
      </c>
      <c r="BH1612" s="1">
        <v>78.92</v>
      </c>
      <c r="BI1612" s="1">
        <v>77.98</v>
      </c>
      <c r="BJ1612" s="1">
        <v>84.07</v>
      </c>
      <c r="BL1612" s="1">
        <v>74.16</v>
      </c>
      <c r="BN1612" s="1">
        <v>73.2</v>
      </c>
    </row>
    <row r="1613" spans="1:66" x14ac:dyDescent="0.3">
      <c r="C1613" s="14" t="str">
        <f t="shared" si="26"/>
        <v>201911</v>
      </c>
      <c r="D1613" s="3">
        <v>43780</v>
      </c>
      <c r="E1613" s="1">
        <v>1357.69</v>
      </c>
      <c r="F1613" s="1">
        <v>1359.27</v>
      </c>
      <c r="G1613" s="1">
        <v>1345.6</v>
      </c>
      <c r="H1613" s="1">
        <v>1258.03</v>
      </c>
      <c r="I1613" s="1">
        <v>1274.3699999999999</v>
      </c>
      <c r="J1613" s="1">
        <v>1285.97</v>
      </c>
      <c r="K1613" s="1">
        <v>1263.9000000000001</v>
      </c>
      <c r="M1613" s="1">
        <v>1215.43</v>
      </c>
      <c r="N1613" s="1">
        <v>1137.0899999999999</v>
      </c>
      <c r="O1613" s="1">
        <v>1244.3499999999999</v>
      </c>
      <c r="P1613" s="1">
        <v>1244.8399999999999</v>
      </c>
      <c r="Q1613" s="1">
        <v>3330.83</v>
      </c>
      <c r="R1613" s="1">
        <v>73.989999999999995</v>
      </c>
      <c r="S1613" s="1">
        <v>70.739999999999995</v>
      </c>
      <c r="T1613" s="1">
        <v>77.569999999999993</v>
      </c>
      <c r="U1613" s="1">
        <v>76.63</v>
      </c>
      <c r="V1613" s="1">
        <v>72.69</v>
      </c>
      <c r="W1613" s="1">
        <v>78.19</v>
      </c>
      <c r="X1613" s="1">
        <v>77.16</v>
      </c>
      <c r="Y1613" s="1">
        <v>76.56</v>
      </c>
      <c r="Z1613" s="1">
        <v>76.61</v>
      </c>
      <c r="AA1613" s="1">
        <v>74.930000000000007</v>
      </c>
      <c r="AB1613" s="1">
        <v>76.61</v>
      </c>
      <c r="AC1613" s="1">
        <v>73.790000000000006</v>
      </c>
      <c r="AD1613" s="1">
        <v>74.11</v>
      </c>
      <c r="AE1613" s="1">
        <v>84.25</v>
      </c>
      <c r="AF1613" s="1">
        <v>79.11</v>
      </c>
      <c r="AG1613" s="1">
        <v>75.650000000000006</v>
      </c>
      <c r="AQ1613" s="1">
        <v>2208.79</v>
      </c>
      <c r="AU1613" s="1">
        <v>2168.63</v>
      </c>
      <c r="AW1613" s="1">
        <v>1782.42</v>
      </c>
      <c r="AX1613" s="1">
        <v>80.459999999999994</v>
      </c>
      <c r="AZ1613" s="1">
        <v>2058.19</v>
      </c>
      <c r="BA1613" s="1">
        <v>80.22</v>
      </c>
      <c r="BB1613" s="1">
        <v>83.6</v>
      </c>
      <c r="BC1613" s="1">
        <v>83.6</v>
      </c>
      <c r="BD1613" s="1">
        <v>82.35</v>
      </c>
      <c r="BE1613" s="1">
        <v>80.95</v>
      </c>
      <c r="BF1613" s="1">
        <v>82</v>
      </c>
      <c r="BG1613" s="1">
        <v>84.82</v>
      </c>
      <c r="BH1613" s="1">
        <v>79.069999999999993</v>
      </c>
      <c r="BI1613" s="1">
        <v>77.98</v>
      </c>
      <c r="BJ1613" s="1">
        <v>83.79</v>
      </c>
      <c r="BL1613" s="1">
        <v>73.790000000000006</v>
      </c>
      <c r="BN1613" s="1">
        <v>73.459999999999994</v>
      </c>
    </row>
    <row r="1614" spans="1:66" x14ac:dyDescent="0.3">
      <c r="C1614" s="14" t="str">
        <f t="shared" si="26"/>
        <v>201911</v>
      </c>
      <c r="D1614" s="3">
        <v>43777</v>
      </c>
      <c r="E1614" s="1">
        <v>1345.33</v>
      </c>
      <c r="F1614" s="1">
        <v>1359.27</v>
      </c>
      <c r="G1614" s="1">
        <v>1345.6</v>
      </c>
      <c r="H1614" s="1">
        <v>1262.97</v>
      </c>
      <c r="I1614" s="1">
        <v>1270.45</v>
      </c>
      <c r="J1614" s="1">
        <v>1267.3900000000001</v>
      </c>
      <c r="K1614" s="1">
        <v>1259.93</v>
      </c>
      <c r="M1614" s="1">
        <v>1171.4100000000001</v>
      </c>
      <c r="N1614" s="1">
        <v>1075.7</v>
      </c>
      <c r="O1614" s="1">
        <v>1221.55</v>
      </c>
      <c r="P1614" s="1">
        <v>1240.8800000000001</v>
      </c>
      <c r="Q1614" s="1">
        <v>3364.79</v>
      </c>
      <c r="R1614" s="1">
        <v>73.56</v>
      </c>
      <c r="S1614" s="1">
        <v>74.5</v>
      </c>
      <c r="T1614" s="1">
        <v>77.430000000000007</v>
      </c>
      <c r="U1614" s="1">
        <v>77.680000000000007</v>
      </c>
      <c r="V1614" s="1">
        <v>71.569999999999993</v>
      </c>
      <c r="W1614" s="1">
        <v>78.89</v>
      </c>
      <c r="X1614" s="1">
        <v>76.099999999999994</v>
      </c>
      <c r="Y1614" s="1">
        <v>76.36</v>
      </c>
      <c r="Z1614" s="1">
        <v>76.5</v>
      </c>
      <c r="AA1614" s="1">
        <v>74.81</v>
      </c>
      <c r="AB1614" s="1">
        <v>75.02</v>
      </c>
      <c r="AC1614" s="1">
        <v>74.31</v>
      </c>
      <c r="AD1614" s="1">
        <v>75.599999999999994</v>
      </c>
      <c r="AE1614" s="1">
        <v>84.7</v>
      </c>
      <c r="AF1614" s="1">
        <v>79.900000000000006</v>
      </c>
      <c r="AG1614" s="1">
        <v>75.959999999999994</v>
      </c>
      <c r="AW1614" s="1">
        <v>1782.42</v>
      </c>
      <c r="AX1614" s="1">
        <v>79.69</v>
      </c>
      <c r="AZ1614" s="1">
        <v>2058.19</v>
      </c>
      <c r="BA1614" s="1">
        <v>80.62</v>
      </c>
      <c r="BB1614" s="1">
        <v>84.44</v>
      </c>
      <c r="BC1614" s="1">
        <v>83.74</v>
      </c>
      <c r="BD1614" s="1">
        <v>80.510000000000005</v>
      </c>
      <c r="BE1614" s="1">
        <v>80.23</v>
      </c>
      <c r="BF1614" s="1">
        <v>82.36</v>
      </c>
      <c r="BG1614" s="1">
        <v>84.9</v>
      </c>
      <c r="BH1614" s="1">
        <v>78.88</v>
      </c>
      <c r="BI1614" s="1">
        <v>77.58</v>
      </c>
      <c r="BJ1614" s="1">
        <v>83.52</v>
      </c>
      <c r="BK1614" s="1">
        <v>72.41</v>
      </c>
      <c r="BL1614" s="1">
        <v>73.459999999999994</v>
      </c>
      <c r="BN1614" s="1">
        <v>74.599999999999994</v>
      </c>
    </row>
    <row r="1615" spans="1:66" x14ac:dyDescent="0.3">
      <c r="C1615" s="14" t="str">
        <f t="shared" si="26"/>
        <v>201911</v>
      </c>
      <c r="D1615" s="3">
        <v>43776</v>
      </c>
      <c r="E1615" s="1">
        <v>1330.5</v>
      </c>
      <c r="F1615" s="1">
        <v>1360.37</v>
      </c>
      <c r="G1615" s="1">
        <v>1345.6</v>
      </c>
      <c r="H1615" s="1">
        <v>1243.06</v>
      </c>
      <c r="I1615" s="1">
        <v>1284.17</v>
      </c>
      <c r="J1615" s="1">
        <v>1251.04</v>
      </c>
      <c r="K1615" s="1">
        <v>1255.97</v>
      </c>
      <c r="M1615" s="1">
        <v>1185.07</v>
      </c>
      <c r="N1615" s="1">
        <v>1086.8599999999999</v>
      </c>
      <c r="O1615" s="1">
        <v>1221.3</v>
      </c>
      <c r="P1615" s="1">
        <v>1232.93</v>
      </c>
      <c r="Q1615" s="1">
        <v>3364.99</v>
      </c>
      <c r="R1615" s="1">
        <v>74.010000000000005</v>
      </c>
      <c r="S1615" s="1">
        <v>72.849999999999994</v>
      </c>
      <c r="T1615" s="1">
        <v>77.069999999999993</v>
      </c>
      <c r="U1615" s="1">
        <v>75.8</v>
      </c>
      <c r="V1615" s="1">
        <v>71.84</v>
      </c>
      <c r="W1615" s="1">
        <v>77.94</v>
      </c>
      <c r="X1615" s="1">
        <v>75.75</v>
      </c>
      <c r="Y1615" s="1">
        <v>75.73</v>
      </c>
      <c r="Z1615" s="1">
        <v>76</v>
      </c>
      <c r="AA1615" s="1">
        <v>75.58</v>
      </c>
      <c r="AB1615" s="1">
        <v>74.95</v>
      </c>
      <c r="AC1615" s="1">
        <v>72.569999999999993</v>
      </c>
      <c r="AD1615" s="1">
        <v>75.650000000000006</v>
      </c>
      <c r="AE1615" s="1">
        <v>83.64</v>
      </c>
      <c r="AF1615" s="1">
        <v>78.849999999999994</v>
      </c>
      <c r="AG1615" s="1">
        <v>74.88</v>
      </c>
      <c r="AX1615" s="1">
        <v>79.27</v>
      </c>
      <c r="AZ1615" s="1">
        <v>2041.46</v>
      </c>
      <c r="BA1615" s="1">
        <v>79.39</v>
      </c>
      <c r="BB1615" s="1">
        <v>84.18</v>
      </c>
      <c r="BC1615" s="1">
        <v>82.79</v>
      </c>
      <c r="BD1615" s="1">
        <v>80.489999999999995</v>
      </c>
      <c r="BE1615" s="1">
        <v>80.95</v>
      </c>
      <c r="BF1615" s="1">
        <v>81.84</v>
      </c>
      <c r="BG1615" s="1">
        <v>83.59</v>
      </c>
      <c r="BH1615" s="1">
        <v>77.209999999999994</v>
      </c>
      <c r="BI1615" s="1">
        <v>77.38</v>
      </c>
      <c r="BJ1615" s="1">
        <v>82.65</v>
      </c>
      <c r="BK1615" s="1">
        <v>71.94</v>
      </c>
      <c r="BL1615" s="1">
        <v>72.959999999999994</v>
      </c>
      <c r="BN1615" s="1">
        <v>73.7</v>
      </c>
    </row>
    <row r="1616" spans="1:66" x14ac:dyDescent="0.3">
      <c r="C1616" s="14" t="str">
        <f t="shared" si="26"/>
        <v>201911</v>
      </c>
      <c r="D1616" s="3">
        <v>43775</v>
      </c>
      <c r="E1616" s="1">
        <v>1336.26</v>
      </c>
      <c r="F1616" s="1">
        <v>1359.03</v>
      </c>
      <c r="G1616" s="1">
        <v>1343.9</v>
      </c>
      <c r="H1616" s="1">
        <v>1249.6099999999999</v>
      </c>
      <c r="I1616" s="1">
        <v>1266.75</v>
      </c>
      <c r="J1616" s="1">
        <v>1261.33</v>
      </c>
      <c r="K1616" s="1">
        <v>1255.81</v>
      </c>
      <c r="M1616" s="1">
        <v>1176.06</v>
      </c>
      <c r="N1616" s="1">
        <v>1100.26</v>
      </c>
      <c r="O1616" s="1">
        <v>1217.9000000000001</v>
      </c>
      <c r="P1616" s="1">
        <v>1232.82</v>
      </c>
      <c r="Q1616" s="1">
        <v>3361.89</v>
      </c>
      <c r="R1616" s="1">
        <v>74.3</v>
      </c>
      <c r="S1616" s="1">
        <v>72.239999999999995</v>
      </c>
      <c r="T1616" s="1">
        <v>77.05</v>
      </c>
      <c r="U1616" s="1">
        <v>75.3</v>
      </c>
      <c r="V1616" s="1">
        <v>71.7</v>
      </c>
      <c r="W1616" s="1">
        <v>77.599999999999994</v>
      </c>
      <c r="X1616" s="1">
        <v>75.209999999999994</v>
      </c>
      <c r="Y1616" s="1">
        <v>75.13</v>
      </c>
      <c r="Z1616" s="1">
        <v>75.319999999999993</v>
      </c>
      <c r="AA1616" s="1">
        <v>74.319999999999993</v>
      </c>
      <c r="AB1616" s="1">
        <v>74.69</v>
      </c>
      <c r="AC1616" s="1">
        <v>72.55</v>
      </c>
      <c r="AD1616" s="1">
        <v>75.13</v>
      </c>
      <c r="AE1616" s="1">
        <v>83.15</v>
      </c>
      <c r="AF1616" s="1">
        <v>78.599999999999994</v>
      </c>
      <c r="AG1616" s="1">
        <v>74.83</v>
      </c>
      <c r="AX1616" s="1">
        <v>79.239999999999995</v>
      </c>
      <c r="AZ1616" s="1">
        <v>2041.46</v>
      </c>
      <c r="BA1616" s="1">
        <v>79.06</v>
      </c>
      <c r="BB1616" s="1">
        <v>83.52</v>
      </c>
      <c r="BC1616" s="1">
        <v>82.19</v>
      </c>
      <c r="BD1616" s="1">
        <v>80.19</v>
      </c>
      <c r="BE1616" s="1">
        <v>81.28</v>
      </c>
      <c r="BF1616" s="1">
        <v>82.22</v>
      </c>
      <c r="BG1616" s="1">
        <v>83.25</v>
      </c>
      <c r="BH1616" s="1">
        <v>77.2</v>
      </c>
      <c r="BI1616" s="1">
        <v>76.680000000000007</v>
      </c>
      <c r="BJ1616" s="1">
        <v>82.46</v>
      </c>
      <c r="BK1616" s="1">
        <v>71.52</v>
      </c>
      <c r="BL1616" s="1">
        <v>72.459999999999994</v>
      </c>
      <c r="BN1616" s="1">
        <v>73.2</v>
      </c>
    </row>
    <row r="1617" spans="3:66" x14ac:dyDescent="0.3">
      <c r="C1617" s="14" t="str">
        <f t="shared" si="26"/>
        <v>201911</v>
      </c>
      <c r="D1617" s="3">
        <v>43774</v>
      </c>
      <c r="E1617" s="1">
        <v>1315.53</v>
      </c>
      <c r="F1617" s="1">
        <v>1359.03</v>
      </c>
      <c r="G1617" s="1">
        <v>1345.42</v>
      </c>
      <c r="H1617" s="1">
        <v>1218.42</v>
      </c>
      <c r="I1617" s="1">
        <v>1268.22</v>
      </c>
      <c r="J1617" s="1">
        <v>1248.6400000000001</v>
      </c>
      <c r="K1617" s="1">
        <v>1261.3800000000001</v>
      </c>
      <c r="L1617" s="1">
        <v>1311.33</v>
      </c>
      <c r="M1617" s="1">
        <v>1176.06</v>
      </c>
      <c r="N1617" s="1">
        <v>1097.98</v>
      </c>
      <c r="O1617" s="1">
        <v>1225.45</v>
      </c>
      <c r="P1617" s="1">
        <v>1232.82</v>
      </c>
      <c r="Q1617" s="1">
        <v>3338.87</v>
      </c>
      <c r="R1617" s="1">
        <v>74.3</v>
      </c>
      <c r="S1617" s="1">
        <v>72.400000000000006</v>
      </c>
      <c r="T1617" s="1">
        <v>76.72</v>
      </c>
      <c r="U1617" s="1">
        <v>75.13</v>
      </c>
      <c r="V1617" s="1">
        <v>70.69</v>
      </c>
      <c r="W1617" s="1">
        <v>77.59</v>
      </c>
      <c r="X1617" s="1">
        <v>75.239999999999995</v>
      </c>
      <c r="Y1617" s="1">
        <v>75.13</v>
      </c>
      <c r="Z1617" s="1">
        <v>75.209999999999994</v>
      </c>
      <c r="AA1617" s="1">
        <v>74.45</v>
      </c>
      <c r="AB1617" s="1">
        <v>74.739999999999995</v>
      </c>
      <c r="AC1617" s="1">
        <v>72.77</v>
      </c>
      <c r="AD1617" s="1">
        <v>73.95</v>
      </c>
      <c r="AE1617" s="1">
        <v>82.75</v>
      </c>
      <c r="AF1617" s="1">
        <v>78.209999999999994</v>
      </c>
      <c r="AG1617" s="1">
        <v>74.260000000000005</v>
      </c>
      <c r="AX1617" s="1">
        <v>77.13</v>
      </c>
      <c r="AZ1617" s="1">
        <v>2007.99</v>
      </c>
      <c r="BA1617" s="1">
        <v>77.739999999999995</v>
      </c>
      <c r="BB1617" s="1">
        <v>83.32</v>
      </c>
      <c r="BC1617" s="1">
        <v>81.77</v>
      </c>
      <c r="BD1617" s="1">
        <v>80.14</v>
      </c>
      <c r="BE1617" s="1">
        <v>79.67</v>
      </c>
      <c r="BF1617" s="1">
        <v>81.13</v>
      </c>
      <c r="BG1617" s="1">
        <v>82.98</v>
      </c>
      <c r="BH1617" s="1">
        <v>76.45</v>
      </c>
      <c r="BI1617" s="1">
        <v>76.680000000000007</v>
      </c>
      <c r="BJ1617" s="1">
        <v>82.44</v>
      </c>
      <c r="BK1617" s="1">
        <v>71.77</v>
      </c>
      <c r="BL1617" s="1">
        <v>72.41</v>
      </c>
      <c r="BN1617" s="1">
        <v>72.05</v>
      </c>
    </row>
    <row r="1618" spans="3:66" x14ac:dyDescent="0.3">
      <c r="C1618" s="14" t="str">
        <f t="shared" si="26"/>
        <v>201911</v>
      </c>
      <c r="D1618" s="3">
        <v>43773</v>
      </c>
      <c r="E1618" s="1">
        <v>1296.67</v>
      </c>
      <c r="F1618" s="1">
        <v>1359.03</v>
      </c>
      <c r="G1618" s="1">
        <v>1345.42</v>
      </c>
      <c r="H1618" s="1">
        <v>1211.03</v>
      </c>
      <c r="I1618" s="1">
        <v>1268.22</v>
      </c>
      <c r="J1618" s="1">
        <v>1244.01</v>
      </c>
      <c r="K1618" s="1">
        <v>1255.81</v>
      </c>
      <c r="L1618" s="1">
        <v>1264.19</v>
      </c>
      <c r="M1618" s="1">
        <v>1166.06</v>
      </c>
      <c r="N1618" s="1">
        <v>1091.05</v>
      </c>
      <c r="O1618" s="1">
        <v>1226.07</v>
      </c>
      <c r="P1618" s="1">
        <v>1227.5</v>
      </c>
      <c r="Q1618" s="1">
        <v>3329.62</v>
      </c>
      <c r="R1618" s="1">
        <v>73.77</v>
      </c>
      <c r="S1618" s="1">
        <v>71.52</v>
      </c>
      <c r="T1618" s="1">
        <v>76.62</v>
      </c>
      <c r="U1618" s="1">
        <v>74.959999999999994</v>
      </c>
      <c r="V1618" s="1">
        <v>70.66</v>
      </c>
      <c r="W1618" s="1">
        <v>77.599999999999994</v>
      </c>
      <c r="X1618" s="1">
        <v>75.209999999999994</v>
      </c>
      <c r="Y1618" s="1">
        <v>74.900000000000006</v>
      </c>
      <c r="Z1618" s="1">
        <v>75</v>
      </c>
      <c r="AA1618" s="1">
        <v>74.45</v>
      </c>
      <c r="AB1618" s="1">
        <v>74.709999999999994</v>
      </c>
      <c r="AC1618" s="1">
        <v>72.47</v>
      </c>
      <c r="AD1618" s="1">
        <v>74.319999999999993</v>
      </c>
      <c r="AE1618" s="1">
        <v>82.53</v>
      </c>
      <c r="AF1618" s="1">
        <v>78.989999999999995</v>
      </c>
      <c r="AG1618" s="1">
        <v>73.87</v>
      </c>
      <c r="AS1618" s="1">
        <v>2168.63</v>
      </c>
      <c r="AX1618" s="1">
        <v>76.84</v>
      </c>
      <c r="AZ1618" s="1">
        <v>2007.99</v>
      </c>
      <c r="BA1618" s="1">
        <v>77.25</v>
      </c>
      <c r="BB1618" s="1">
        <v>83.42</v>
      </c>
      <c r="BC1618" s="1">
        <v>82.17</v>
      </c>
      <c r="BD1618" s="1">
        <v>80.02</v>
      </c>
      <c r="BE1618" s="1">
        <v>79.489999999999995</v>
      </c>
      <c r="BF1618" s="1">
        <v>80.61</v>
      </c>
      <c r="BG1618" s="1">
        <v>82.81</v>
      </c>
      <c r="BH1618" s="1">
        <v>76.099999999999994</v>
      </c>
      <c r="BI1618" s="1">
        <v>76.680000000000007</v>
      </c>
      <c r="BJ1618" s="1">
        <v>82.18</v>
      </c>
      <c r="BK1618" s="1">
        <v>71.77</v>
      </c>
      <c r="BL1618" s="1">
        <v>72.41</v>
      </c>
      <c r="BN1618" s="1">
        <v>71.73</v>
      </c>
    </row>
    <row r="1619" spans="3:66" x14ac:dyDescent="0.3">
      <c r="C1619" s="14" t="str">
        <f t="shared" si="26"/>
        <v>201911</v>
      </c>
      <c r="D1619" s="3">
        <v>43770</v>
      </c>
      <c r="E1619" s="1">
        <v>1320.47</v>
      </c>
      <c r="F1619" s="1">
        <v>1357.4</v>
      </c>
      <c r="G1619" s="1">
        <v>1340.48</v>
      </c>
      <c r="H1619" s="1">
        <v>1238.1099999999999</v>
      </c>
      <c r="I1619" s="1">
        <v>1244.7</v>
      </c>
      <c r="J1619" s="1">
        <v>1225.1600000000001</v>
      </c>
      <c r="K1619" s="1">
        <v>1255.81</v>
      </c>
      <c r="L1619" s="1">
        <v>1172.6099999999999</v>
      </c>
      <c r="M1619" s="1">
        <v>1174.3900000000001</v>
      </c>
      <c r="N1619" s="1">
        <v>1102.8900000000001</v>
      </c>
      <c r="O1619" s="1">
        <v>1232.24</v>
      </c>
      <c r="P1619" s="1">
        <v>1236.8</v>
      </c>
      <c r="Q1619" s="1">
        <v>3361.8</v>
      </c>
      <c r="R1619" s="1">
        <v>73.67</v>
      </c>
      <c r="S1619" s="1">
        <v>70.75</v>
      </c>
      <c r="T1619" s="1">
        <v>77.42</v>
      </c>
      <c r="V1619" s="1">
        <v>70.52</v>
      </c>
      <c r="W1619" s="1">
        <v>77.599999999999994</v>
      </c>
      <c r="X1619" s="1">
        <v>75.09</v>
      </c>
      <c r="Y1619" s="1">
        <v>74.930000000000007</v>
      </c>
      <c r="Z1619" s="1">
        <v>75</v>
      </c>
      <c r="AA1619" s="1">
        <v>74.31</v>
      </c>
      <c r="AB1619" s="1">
        <v>74.69</v>
      </c>
      <c r="AC1619" s="1">
        <v>72.47</v>
      </c>
      <c r="AD1619" s="1">
        <v>74.150000000000006</v>
      </c>
      <c r="AE1619" s="1">
        <v>82.31</v>
      </c>
      <c r="AF1619" s="1">
        <v>78.959999999999994</v>
      </c>
      <c r="AG1619" s="1">
        <v>73.44</v>
      </c>
      <c r="AS1619" s="1">
        <v>2168.63</v>
      </c>
      <c r="AU1619" s="1">
        <v>1967.83</v>
      </c>
      <c r="AX1619" s="1">
        <v>76.77</v>
      </c>
      <c r="AZ1619" s="1">
        <v>2083.29</v>
      </c>
      <c r="BA1619" s="1">
        <v>77.099999999999994</v>
      </c>
      <c r="BB1619" s="1">
        <v>83.64</v>
      </c>
      <c r="BC1619" s="1">
        <v>81.31</v>
      </c>
      <c r="BD1619" s="1">
        <v>78.33</v>
      </c>
      <c r="BE1619" s="1">
        <v>79.489999999999995</v>
      </c>
      <c r="BF1619" s="1">
        <v>80.959999999999994</v>
      </c>
      <c r="BG1619" s="1">
        <v>82.75</v>
      </c>
      <c r="BH1619" s="1">
        <v>75.73</v>
      </c>
      <c r="BI1619" s="1">
        <v>76.680000000000007</v>
      </c>
      <c r="BJ1619" s="1">
        <v>82.12</v>
      </c>
      <c r="BK1619" s="1">
        <v>71.77</v>
      </c>
      <c r="BL1619" s="1">
        <v>71.989999999999995</v>
      </c>
      <c r="BN1619" s="1">
        <v>71.78</v>
      </c>
    </row>
    <row r="1620" spans="3:66" x14ac:dyDescent="0.3">
      <c r="C1620" s="14" t="str">
        <f t="shared" si="26"/>
        <v>201910</v>
      </c>
      <c r="D1620" s="3">
        <v>43769</v>
      </c>
      <c r="E1620" s="1">
        <v>1313.06</v>
      </c>
      <c r="F1620" s="1">
        <v>1367.79</v>
      </c>
      <c r="G1620" s="1">
        <v>1338</v>
      </c>
      <c r="H1620" s="1">
        <v>1218.79</v>
      </c>
      <c r="I1620" s="1">
        <v>1264.3</v>
      </c>
      <c r="J1620" s="1">
        <v>1244.53</v>
      </c>
      <c r="K1620" s="1">
        <v>1255.81</v>
      </c>
      <c r="L1620" s="1">
        <v>1205.08</v>
      </c>
      <c r="M1620" s="1">
        <v>1144.8699999999999</v>
      </c>
      <c r="N1620" s="1">
        <v>1094.51</v>
      </c>
      <c r="O1620" s="1">
        <v>1232.24</v>
      </c>
      <c r="P1620" s="1">
        <v>1236.8</v>
      </c>
      <c r="Q1620" s="1">
        <v>3365.77</v>
      </c>
      <c r="R1620" s="1">
        <v>73.66</v>
      </c>
      <c r="S1620" s="1">
        <v>71.069999999999993</v>
      </c>
      <c r="T1620" s="1">
        <v>77.260000000000005</v>
      </c>
      <c r="V1620" s="1">
        <v>70.680000000000007</v>
      </c>
      <c r="W1620" s="1">
        <v>77.599999999999994</v>
      </c>
      <c r="X1620" s="1">
        <v>75.540000000000006</v>
      </c>
      <c r="Y1620" s="1">
        <v>74.47</v>
      </c>
      <c r="Z1620" s="1">
        <v>74.489999999999995</v>
      </c>
      <c r="AA1620" s="1">
        <v>74.930000000000007</v>
      </c>
      <c r="AB1620" s="1">
        <v>75.22</v>
      </c>
      <c r="AC1620" s="1">
        <v>72.14</v>
      </c>
      <c r="AD1620" s="1">
        <v>74.12</v>
      </c>
      <c r="AE1620" s="1">
        <v>83.1</v>
      </c>
      <c r="AF1620" s="1">
        <v>79.23</v>
      </c>
      <c r="AG1620" s="1">
        <v>74.03</v>
      </c>
      <c r="AS1620" s="1">
        <v>2170.39</v>
      </c>
      <c r="AU1620" s="1">
        <v>1969.43</v>
      </c>
      <c r="AX1620" s="1">
        <v>76.77</v>
      </c>
      <c r="AZ1620" s="1">
        <v>2110.1</v>
      </c>
      <c r="BA1620" s="1">
        <v>76.94</v>
      </c>
      <c r="BB1620" s="1">
        <v>83.66</v>
      </c>
      <c r="BC1620" s="1">
        <v>81.430000000000007</v>
      </c>
      <c r="BD1620" s="1">
        <v>79.760000000000005</v>
      </c>
      <c r="BE1620" s="1">
        <v>79.599999999999994</v>
      </c>
      <c r="BF1620" s="1">
        <v>81.010000000000005</v>
      </c>
      <c r="BG1620" s="1">
        <v>83.2</v>
      </c>
      <c r="BH1620" s="1">
        <v>75.7</v>
      </c>
      <c r="BI1620" s="1">
        <v>76.680000000000007</v>
      </c>
      <c r="BJ1620" s="1">
        <v>82.34</v>
      </c>
      <c r="BL1620" s="1">
        <v>71.98</v>
      </c>
      <c r="BN1620" s="1">
        <v>71.84</v>
      </c>
    </row>
    <row r="1621" spans="3:66" x14ac:dyDescent="0.3">
      <c r="C1621" s="14" t="str">
        <f t="shared" si="26"/>
        <v>201910</v>
      </c>
      <c r="D1621" s="3">
        <v>43768</v>
      </c>
      <c r="E1621" s="1">
        <v>1313.06</v>
      </c>
      <c r="F1621" s="1">
        <v>1357.4</v>
      </c>
      <c r="G1621" s="1">
        <v>1345.42</v>
      </c>
      <c r="H1621" s="1">
        <v>1194.6099999999999</v>
      </c>
      <c r="I1621" s="1">
        <v>1261.8499999999999</v>
      </c>
      <c r="J1621" s="1">
        <v>1233.93</v>
      </c>
      <c r="K1621" s="1">
        <v>1255.81</v>
      </c>
      <c r="L1621" s="1">
        <v>1205.08</v>
      </c>
      <c r="M1621" s="1">
        <v>1157.4000000000001</v>
      </c>
      <c r="N1621" s="1">
        <v>1104.97</v>
      </c>
      <c r="O1621" s="1">
        <v>1245.51</v>
      </c>
      <c r="P1621" s="1">
        <v>1236.8</v>
      </c>
      <c r="Q1621" s="1">
        <v>3359.99</v>
      </c>
      <c r="R1621" s="1">
        <v>73.61</v>
      </c>
      <c r="S1621" s="1">
        <v>70.48</v>
      </c>
      <c r="T1621" s="1">
        <v>77.680000000000007</v>
      </c>
      <c r="V1621" s="1">
        <v>70.83</v>
      </c>
      <c r="W1621" s="1">
        <v>77.900000000000006</v>
      </c>
      <c r="X1621" s="1">
        <v>75.39</v>
      </c>
      <c r="Y1621" s="1">
        <v>74.900000000000006</v>
      </c>
      <c r="Z1621" s="1">
        <v>74.989999999999995</v>
      </c>
      <c r="AA1621" s="1">
        <v>74.2</v>
      </c>
      <c r="AB1621" s="1">
        <v>75.22</v>
      </c>
      <c r="AC1621" s="1">
        <v>72.14</v>
      </c>
      <c r="AD1621" s="1">
        <v>73.8</v>
      </c>
      <c r="AE1621" s="1">
        <v>83.04</v>
      </c>
      <c r="AF1621" s="1">
        <v>79.22</v>
      </c>
      <c r="AG1621" s="1">
        <v>73.849999999999994</v>
      </c>
      <c r="AQ1621" s="1">
        <v>2009.62</v>
      </c>
      <c r="AS1621" s="1">
        <v>2170.39</v>
      </c>
      <c r="AU1621" s="1">
        <v>2009.62</v>
      </c>
      <c r="AX1621" s="1">
        <v>77.16</v>
      </c>
      <c r="AZ1621" s="1">
        <v>2110.1</v>
      </c>
      <c r="BA1621" s="1">
        <v>77.03</v>
      </c>
      <c r="BB1621" s="1">
        <v>83.11</v>
      </c>
      <c r="BC1621" s="1">
        <v>81.97</v>
      </c>
      <c r="BD1621" s="1">
        <v>80.2</v>
      </c>
      <c r="BE1621" s="1">
        <v>82.05</v>
      </c>
      <c r="BF1621" s="1">
        <v>81.540000000000006</v>
      </c>
      <c r="BG1621" s="1">
        <v>83.15</v>
      </c>
      <c r="BH1621" s="1">
        <v>75.680000000000007</v>
      </c>
      <c r="BI1621" s="1">
        <v>76.680000000000007</v>
      </c>
      <c r="BJ1621" s="1">
        <v>81.98</v>
      </c>
      <c r="BL1621" s="1">
        <v>72.069999999999993</v>
      </c>
      <c r="BN1621" s="1">
        <v>71.91</v>
      </c>
    </row>
    <row r="1622" spans="3:66" x14ac:dyDescent="0.3">
      <c r="C1622" s="14" t="str">
        <f t="shared" si="26"/>
        <v>201910</v>
      </c>
      <c r="D1622" s="3">
        <v>43767</v>
      </c>
      <c r="E1622" s="1">
        <v>1308.1199999999999</v>
      </c>
      <c r="F1622" s="1">
        <v>1362.3</v>
      </c>
      <c r="G1622" s="1">
        <v>1338</v>
      </c>
      <c r="H1622" s="1">
        <v>1229.3499999999999</v>
      </c>
      <c r="I1622" s="1">
        <v>1272.1400000000001</v>
      </c>
      <c r="J1622" s="1">
        <v>1250.49</v>
      </c>
      <c r="K1622" s="1">
        <v>1255.81</v>
      </c>
      <c r="L1622" s="1">
        <v>1191.8800000000001</v>
      </c>
      <c r="M1622" s="1">
        <v>1137.06</v>
      </c>
      <c r="N1622" s="1">
        <v>1107.99</v>
      </c>
      <c r="O1622" s="1">
        <v>1226.22</v>
      </c>
      <c r="P1622" s="1">
        <v>1238.79</v>
      </c>
      <c r="Q1622" s="1">
        <v>3360.16</v>
      </c>
      <c r="R1622" s="1">
        <v>73.61</v>
      </c>
      <c r="S1622" s="1">
        <v>70.48</v>
      </c>
      <c r="T1622" s="1">
        <v>77.41</v>
      </c>
      <c r="U1622" s="1">
        <v>74.13</v>
      </c>
      <c r="V1622" s="1">
        <v>70.819999999999993</v>
      </c>
      <c r="W1622" s="1">
        <v>77.900000000000006</v>
      </c>
      <c r="X1622" s="1">
        <v>75.61</v>
      </c>
      <c r="Y1622" s="1">
        <v>74.900000000000006</v>
      </c>
      <c r="Z1622" s="1">
        <v>74.989999999999995</v>
      </c>
      <c r="AA1622" s="1">
        <v>74.31</v>
      </c>
      <c r="AB1622" s="1">
        <v>75.22</v>
      </c>
      <c r="AC1622" s="1">
        <v>72.069999999999993</v>
      </c>
      <c r="AD1622" s="1">
        <v>74.13</v>
      </c>
      <c r="AE1622" s="1">
        <v>82.72</v>
      </c>
      <c r="AF1622" s="1">
        <v>79.28</v>
      </c>
      <c r="AG1622" s="1">
        <v>74.11</v>
      </c>
      <c r="AO1622" s="1">
        <v>7</v>
      </c>
      <c r="AQ1622" s="1">
        <v>2009.62</v>
      </c>
      <c r="AS1622" s="1">
        <v>2170.39</v>
      </c>
      <c r="AT1622" s="1">
        <v>2157.9299999999998</v>
      </c>
      <c r="AU1622" s="1">
        <v>2009.62</v>
      </c>
      <c r="AW1622" s="1">
        <v>1979.73</v>
      </c>
      <c r="AX1622" s="1">
        <v>76.64</v>
      </c>
      <c r="AZ1622" s="1">
        <v>2110.1</v>
      </c>
      <c r="BA1622" s="1">
        <v>76.66</v>
      </c>
      <c r="BB1622" s="1">
        <v>83.54</v>
      </c>
      <c r="BC1622" s="1">
        <v>82.69</v>
      </c>
      <c r="BD1622" s="1">
        <v>80.33</v>
      </c>
      <c r="BE1622" s="1">
        <v>81.92</v>
      </c>
      <c r="BF1622" s="1">
        <v>81.349999999999994</v>
      </c>
      <c r="BG1622" s="1">
        <v>83.01</v>
      </c>
      <c r="BH1622" s="1">
        <v>75.94</v>
      </c>
      <c r="BI1622" s="1">
        <v>76.680000000000007</v>
      </c>
      <c r="BJ1622" s="1">
        <v>81.83</v>
      </c>
      <c r="BL1622" s="1">
        <v>72.3</v>
      </c>
      <c r="BN1622" s="1">
        <v>71.86</v>
      </c>
    </row>
    <row r="1623" spans="3:66" x14ac:dyDescent="0.3">
      <c r="C1623" s="14" t="str">
        <f t="shared" si="26"/>
        <v>201910</v>
      </c>
      <c r="D1623" s="3">
        <v>43766</v>
      </c>
      <c r="E1623" s="1">
        <v>1308.1199999999999</v>
      </c>
      <c r="F1623" s="1">
        <v>1362.3</v>
      </c>
      <c r="G1623" s="1">
        <v>1333.07</v>
      </c>
      <c r="H1623" s="1">
        <v>1229.3499999999999</v>
      </c>
      <c r="I1623" s="1">
        <v>1279.6099999999999</v>
      </c>
      <c r="J1623" s="1">
        <v>1235.92</v>
      </c>
      <c r="K1623" s="1">
        <v>1263.73</v>
      </c>
      <c r="L1623" s="1">
        <v>1165.3399999999999</v>
      </c>
      <c r="M1623" s="1">
        <v>1148.79</v>
      </c>
      <c r="N1623" s="1">
        <v>1090.79</v>
      </c>
      <c r="O1623" s="1">
        <v>1230.17</v>
      </c>
      <c r="P1623" s="1">
        <v>1246.71</v>
      </c>
      <c r="Q1623" s="1">
        <v>3266.31</v>
      </c>
      <c r="R1623" s="1">
        <v>73.83</v>
      </c>
      <c r="S1623" s="1">
        <v>69.14</v>
      </c>
      <c r="T1623" s="1">
        <v>78.739999999999995</v>
      </c>
      <c r="U1623" s="1">
        <v>74.13</v>
      </c>
      <c r="V1623" s="1">
        <v>70.819999999999993</v>
      </c>
      <c r="W1623" s="1">
        <v>78.8</v>
      </c>
      <c r="X1623" s="1">
        <v>75.63</v>
      </c>
      <c r="Y1623" s="1">
        <v>75.040000000000006</v>
      </c>
      <c r="Z1623" s="1">
        <v>75.12</v>
      </c>
      <c r="AA1623" s="1">
        <v>75.38</v>
      </c>
      <c r="AB1623" s="1">
        <v>75.319999999999993</v>
      </c>
      <c r="AC1623" s="1">
        <v>72.03</v>
      </c>
      <c r="AD1623" s="1">
        <v>73.790000000000006</v>
      </c>
      <c r="AE1623" s="1">
        <v>82.85</v>
      </c>
      <c r="AF1623" s="1">
        <v>79.44</v>
      </c>
      <c r="AG1623" s="1">
        <v>73.819999999999993</v>
      </c>
      <c r="AO1623" s="1">
        <v>7</v>
      </c>
      <c r="AQ1623" s="1">
        <v>2061.12</v>
      </c>
      <c r="AT1623" s="1">
        <v>2157.9299999999998</v>
      </c>
      <c r="AU1623" s="1">
        <v>1959.38</v>
      </c>
      <c r="AW1623" s="1">
        <v>1964.57</v>
      </c>
      <c r="AX1623" s="1">
        <v>76.489999999999995</v>
      </c>
      <c r="AZ1623" s="1">
        <v>2110.1</v>
      </c>
      <c r="BA1623" s="1">
        <v>76.400000000000006</v>
      </c>
      <c r="BB1623" s="1">
        <v>83.63</v>
      </c>
      <c r="BC1623" s="1">
        <v>81.87</v>
      </c>
      <c r="BD1623" s="1">
        <v>80.41</v>
      </c>
      <c r="BE1623" s="1">
        <v>80.62</v>
      </c>
      <c r="BF1623" s="1">
        <v>81.010000000000005</v>
      </c>
      <c r="BG1623" s="1">
        <v>83.14</v>
      </c>
      <c r="BH1623" s="1">
        <v>76.19</v>
      </c>
      <c r="BI1623" s="1">
        <v>76.88</v>
      </c>
      <c r="BJ1623" s="1">
        <v>82.78</v>
      </c>
      <c r="BK1623" s="1">
        <v>71.52</v>
      </c>
      <c r="BL1623" s="1">
        <v>72.67</v>
      </c>
      <c r="BN1623" s="1">
        <v>71.959999999999994</v>
      </c>
    </row>
    <row r="1624" spans="3:66" x14ac:dyDescent="0.3">
      <c r="C1624" s="14" t="str">
        <f t="shared" si="26"/>
        <v>201910</v>
      </c>
      <c r="D1624" s="3">
        <v>43763</v>
      </c>
      <c r="E1624" s="1">
        <v>1303.17</v>
      </c>
      <c r="F1624" s="1">
        <v>1368.15</v>
      </c>
      <c r="G1624" s="1">
        <v>1338.02</v>
      </c>
      <c r="H1624" s="1">
        <v>1238.1099999999999</v>
      </c>
      <c r="I1624" s="1">
        <v>1289.78</v>
      </c>
      <c r="J1624" s="1">
        <v>1233.32</v>
      </c>
      <c r="K1624" s="1">
        <v>1267.69</v>
      </c>
      <c r="L1624" s="1">
        <v>1190.53</v>
      </c>
      <c r="M1624" s="1">
        <v>1158.44</v>
      </c>
      <c r="N1624" s="1">
        <v>1110.9000000000001</v>
      </c>
      <c r="O1624" s="1">
        <v>1225.74</v>
      </c>
      <c r="P1624" s="1">
        <v>1250.67</v>
      </c>
      <c r="Q1624" s="1">
        <v>3306.61</v>
      </c>
      <c r="R1624" s="1">
        <v>73.900000000000006</v>
      </c>
      <c r="S1624" s="1">
        <v>71.34</v>
      </c>
      <c r="T1624" s="1">
        <v>79.459999999999994</v>
      </c>
      <c r="U1624" s="1">
        <v>75.61</v>
      </c>
      <c r="V1624" s="1">
        <v>71.44</v>
      </c>
      <c r="W1624" s="1">
        <v>78.8</v>
      </c>
      <c r="X1624" s="1">
        <v>76.37</v>
      </c>
      <c r="Y1624" s="1">
        <v>75.91</v>
      </c>
      <c r="Z1624" s="1">
        <v>75.989999999999995</v>
      </c>
      <c r="AA1624" s="1">
        <v>75.709999999999994</v>
      </c>
      <c r="AB1624" s="1">
        <v>76.209999999999994</v>
      </c>
      <c r="AC1624" s="1">
        <v>73.400000000000006</v>
      </c>
      <c r="AD1624" s="1">
        <v>74.81</v>
      </c>
      <c r="AE1624" s="1">
        <v>83.77</v>
      </c>
      <c r="AF1624" s="1">
        <v>81.36</v>
      </c>
      <c r="AG1624" s="1">
        <v>73.83</v>
      </c>
      <c r="AO1624" s="1">
        <v>7</v>
      </c>
      <c r="AQ1624" s="1">
        <v>2061.12</v>
      </c>
      <c r="AS1624" s="1">
        <v>2018</v>
      </c>
      <c r="AT1624" s="1">
        <v>2157.9299999999998</v>
      </c>
      <c r="AU1624" s="1">
        <v>1959.38</v>
      </c>
      <c r="AW1624" s="1">
        <v>1938.16</v>
      </c>
      <c r="AX1624" s="1">
        <v>77.67</v>
      </c>
      <c r="BA1624" s="1">
        <v>76.930000000000007</v>
      </c>
      <c r="BB1624" s="1">
        <v>83.48</v>
      </c>
      <c r="BC1624" s="1">
        <v>83</v>
      </c>
      <c r="BD1624" s="1">
        <v>82.11</v>
      </c>
      <c r="BE1624" s="1">
        <v>78.02</v>
      </c>
      <c r="BF1624" s="1">
        <v>81.59</v>
      </c>
      <c r="BG1624" s="1">
        <v>84.22</v>
      </c>
      <c r="BH1624" s="1">
        <v>76.25</v>
      </c>
      <c r="BI1624" s="1">
        <v>77.28</v>
      </c>
      <c r="BJ1624" s="1">
        <v>82.4</v>
      </c>
      <c r="BK1624" s="1">
        <v>72.260000000000005</v>
      </c>
      <c r="BL1624" s="1">
        <v>74.239999999999995</v>
      </c>
      <c r="BN1624" s="1">
        <v>72.53</v>
      </c>
    </row>
    <row r="1625" spans="3:66" x14ac:dyDescent="0.3">
      <c r="C1625" s="14" t="str">
        <f t="shared" si="26"/>
        <v>201910</v>
      </c>
      <c r="D1625" s="3">
        <v>43762</v>
      </c>
      <c r="E1625" s="1">
        <v>1310.5899999999999</v>
      </c>
      <c r="F1625" s="1">
        <v>1366.75</v>
      </c>
      <c r="G1625" s="1">
        <v>1338.02</v>
      </c>
      <c r="H1625" s="1">
        <v>1238.1099999999999</v>
      </c>
      <c r="I1625" s="1">
        <v>1289.78</v>
      </c>
      <c r="J1625" s="1">
        <v>1236.98</v>
      </c>
      <c r="K1625" s="1">
        <v>1267.69</v>
      </c>
      <c r="L1625" s="1">
        <v>1206.3499999999999</v>
      </c>
      <c r="M1625" s="1">
        <v>1146.8399999999999</v>
      </c>
      <c r="N1625" s="1">
        <v>1102.7</v>
      </c>
      <c r="O1625" s="1">
        <v>1225.48</v>
      </c>
      <c r="P1625" s="1">
        <v>1250.67</v>
      </c>
      <c r="Q1625" s="1">
        <v>3290.32</v>
      </c>
      <c r="R1625" s="1">
        <v>73.540000000000006</v>
      </c>
      <c r="S1625" s="1">
        <v>71.510000000000005</v>
      </c>
      <c r="T1625" s="1">
        <v>79.27</v>
      </c>
      <c r="U1625" s="1">
        <v>75.63</v>
      </c>
      <c r="V1625" s="1">
        <v>71.98</v>
      </c>
      <c r="W1625" s="1">
        <v>77.849999999999994</v>
      </c>
      <c r="X1625" s="1">
        <v>76.44</v>
      </c>
      <c r="Y1625" s="1">
        <v>75.95</v>
      </c>
      <c r="Z1625" s="1">
        <v>75.989999999999995</v>
      </c>
      <c r="AA1625" s="1">
        <v>75.38</v>
      </c>
      <c r="AB1625" s="1">
        <v>76.06</v>
      </c>
      <c r="AC1625" s="1">
        <v>73.44</v>
      </c>
      <c r="AD1625" s="1">
        <v>74.5</v>
      </c>
      <c r="AE1625" s="1">
        <v>83.89</v>
      </c>
      <c r="AF1625" s="1">
        <v>82.06</v>
      </c>
      <c r="AG1625" s="1">
        <v>74.760000000000005</v>
      </c>
      <c r="AO1625" s="1">
        <v>7</v>
      </c>
      <c r="AQ1625" s="1">
        <v>2061.12</v>
      </c>
      <c r="AS1625" s="1">
        <v>2018</v>
      </c>
      <c r="AT1625" s="1">
        <v>2157.9299999999998</v>
      </c>
      <c r="AU1625" s="1">
        <v>1959.38</v>
      </c>
      <c r="AW1625" s="1">
        <v>1938.16</v>
      </c>
      <c r="AX1625" s="1">
        <v>77.12</v>
      </c>
      <c r="AZ1625" s="1">
        <v>2079.96</v>
      </c>
      <c r="BA1625" s="1">
        <v>77.48</v>
      </c>
      <c r="BB1625" s="1">
        <v>83.71</v>
      </c>
      <c r="BC1625" s="1">
        <v>83.1</v>
      </c>
      <c r="BD1625" s="1">
        <v>81.73</v>
      </c>
      <c r="BE1625" s="1">
        <v>78.319999999999993</v>
      </c>
      <c r="BF1625" s="1">
        <v>81.61</v>
      </c>
      <c r="BG1625" s="1">
        <v>84.69</v>
      </c>
      <c r="BH1625" s="1">
        <v>76.45</v>
      </c>
      <c r="BI1625" s="1">
        <v>77.78</v>
      </c>
      <c r="BJ1625" s="1">
        <v>82.45</v>
      </c>
      <c r="BK1625" s="1">
        <v>72.47</v>
      </c>
      <c r="BL1625" s="1">
        <v>73.09</v>
      </c>
      <c r="BN1625" s="1">
        <v>72.5</v>
      </c>
    </row>
    <row r="1626" spans="3:66" x14ac:dyDescent="0.3">
      <c r="C1626" s="14" t="str">
        <f t="shared" si="26"/>
        <v>201910</v>
      </c>
      <c r="D1626" s="3">
        <v>43761</v>
      </c>
      <c r="E1626" s="1">
        <v>1313.06</v>
      </c>
      <c r="F1626" s="1">
        <v>1368.53</v>
      </c>
      <c r="G1626" s="1">
        <v>1335.57</v>
      </c>
      <c r="H1626" s="1">
        <v>1214.51</v>
      </c>
      <c r="I1626" s="1">
        <v>1289.78</v>
      </c>
      <c r="J1626" s="1">
        <v>1248.23</v>
      </c>
      <c r="K1626" s="1">
        <v>1267.69</v>
      </c>
      <c r="L1626" s="1">
        <v>1253.8</v>
      </c>
      <c r="M1626" s="1">
        <v>1146.8399999999999</v>
      </c>
      <c r="N1626" s="1">
        <v>1102.8699999999999</v>
      </c>
      <c r="O1626" s="1">
        <v>1233.19</v>
      </c>
      <c r="P1626" s="1">
        <v>1252.6600000000001</v>
      </c>
      <c r="Q1626" s="1">
        <v>3295.13</v>
      </c>
      <c r="R1626" s="1">
        <v>73.540000000000006</v>
      </c>
      <c r="S1626" s="1">
        <v>71.61</v>
      </c>
      <c r="T1626" s="1">
        <v>79.52</v>
      </c>
      <c r="U1626" s="1">
        <v>74.23</v>
      </c>
      <c r="V1626" s="1">
        <v>71.48</v>
      </c>
      <c r="W1626" s="1">
        <v>78.989999999999995</v>
      </c>
      <c r="X1626" s="1">
        <v>76.930000000000007</v>
      </c>
      <c r="Y1626" s="1">
        <v>76.13</v>
      </c>
      <c r="Z1626" s="1">
        <v>76.239999999999995</v>
      </c>
      <c r="AA1626" s="1">
        <v>75.489999999999995</v>
      </c>
      <c r="AB1626" s="1">
        <v>76.38</v>
      </c>
      <c r="AC1626" s="1">
        <v>73.42</v>
      </c>
      <c r="AD1626" s="1">
        <v>74.930000000000007</v>
      </c>
      <c r="AE1626" s="1">
        <v>84.17</v>
      </c>
      <c r="AF1626" s="1">
        <v>82.86</v>
      </c>
      <c r="AG1626" s="1">
        <v>75.19</v>
      </c>
      <c r="AO1626" s="1">
        <v>7</v>
      </c>
      <c r="AQ1626" s="1">
        <v>2078.29</v>
      </c>
      <c r="AS1626" s="1">
        <v>2018</v>
      </c>
      <c r="AT1626" s="1">
        <v>2157.9299999999998</v>
      </c>
      <c r="AU1626" s="1">
        <v>1959.38</v>
      </c>
      <c r="AW1626" s="1">
        <v>1938.16</v>
      </c>
      <c r="AX1626" s="1">
        <v>78.38</v>
      </c>
      <c r="AY1626" s="1">
        <v>2170.39</v>
      </c>
      <c r="AZ1626" s="1">
        <v>2056.5100000000002</v>
      </c>
      <c r="BA1626" s="1">
        <v>78.319999999999993</v>
      </c>
      <c r="BB1626" s="1">
        <v>84.63</v>
      </c>
      <c r="BC1626" s="1">
        <v>82.88</v>
      </c>
      <c r="BD1626" s="1">
        <v>82.66</v>
      </c>
      <c r="BE1626" s="1">
        <v>79.53</v>
      </c>
      <c r="BF1626" s="1">
        <v>81.8</v>
      </c>
      <c r="BG1626" s="1">
        <v>84.93</v>
      </c>
      <c r="BH1626" s="1">
        <v>76.760000000000005</v>
      </c>
      <c r="BI1626" s="1">
        <v>77.98</v>
      </c>
      <c r="BJ1626" s="1">
        <v>83.73</v>
      </c>
      <c r="BK1626" s="1">
        <v>73.099999999999994</v>
      </c>
      <c r="BL1626" s="1">
        <v>73.59</v>
      </c>
      <c r="BN1626" s="1">
        <v>72.8</v>
      </c>
    </row>
    <row r="1627" spans="3:66" x14ac:dyDescent="0.3">
      <c r="C1627" s="14" t="str">
        <f t="shared" si="26"/>
        <v>201910</v>
      </c>
      <c r="D1627" s="3">
        <v>43760</v>
      </c>
      <c r="E1627" s="1">
        <v>1318.09</v>
      </c>
      <c r="F1627" s="1">
        <v>1373.1</v>
      </c>
      <c r="G1627" s="1">
        <v>1343.07</v>
      </c>
      <c r="H1627" s="1">
        <v>1237.56</v>
      </c>
      <c r="I1627" s="1">
        <v>1308.4000000000001</v>
      </c>
      <c r="J1627" s="1">
        <v>1236.51</v>
      </c>
      <c r="K1627" s="1">
        <v>1271.6500000000001</v>
      </c>
      <c r="L1627" s="1">
        <v>1250.1600000000001</v>
      </c>
      <c r="M1627" s="1">
        <v>1164.78</v>
      </c>
      <c r="N1627" s="1">
        <v>1089.47</v>
      </c>
      <c r="O1627" s="1">
        <v>1212.6199999999999</v>
      </c>
      <c r="P1627" s="1">
        <v>1256.6199999999999</v>
      </c>
      <c r="Q1627" s="1">
        <v>3277.68</v>
      </c>
      <c r="R1627" s="1">
        <v>73.45</v>
      </c>
      <c r="S1627" s="1">
        <v>72.400000000000006</v>
      </c>
      <c r="T1627" s="1">
        <v>79.73</v>
      </c>
      <c r="U1627" s="1">
        <v>75</v>
      </c>
      <c r="V1627" s="1">
        <v>71.650000000000006</v>
      </c>
      <c r="W1627" s="1">
        <v>78.27</v>
      </c>
      <c r="X1627" s="1">
        <v>77.64</v>
      </c>
      <c r="Y1627" s="1">
        <v>77.41</v>
      </c>
      <c r="Z1627" s="1">
        <v>77.400000000000006</v>
      </c>
      <c r="AA1627" s="1">
        <v>75.489999999999995</v>
      </c>
      <c r="AB1627" s="1">
        <v>77.16</v>
      </c>
      <c r="AC1627" s="1">
        <v>74.22</v>
      </c>
      <c r="AD1627" s="1">
        <v>76.28</v>
      </c>
      <c r="AE1627" s="1">
        <v>84.43</v>
      </c>
      <c r="AF1627" s="1">
        <v>82.78</v>
      </c>
      <c r="AG1627" s="1">
        <v>75.47</v>
      </c>
      <c r="AQ1627" s="1">
        <v>2078.29</v>
      </c>
      <c r="AS1627" s="1">
        <v>2018</v>
      </c>
      <c r="AU1627" s="1">
        <v>1959.38</v>
      </c>
      <c r="AW1627" s="1">
        <v>1918.35</v>
      </c>
      <c r="AX1627" s="1">
        <v>78.61</v>
      </c>
      <c r="AY1627" s="1">
        <v>2170.39</v>
      </c>
      <c r="AZ1627" s="1">
        <v>1979.48</v>
      </c>
      <c r="BA1627" s="1">
        <v>78.180000000000007</v>
      </c>
      <c r="BB1627" s="1">
        <v>84.95</v>
      </c>
      <c r="BC1627" s="1">
        <v>83.32</v>
      </c>
      <c r="BD1627" s="1">
        <v>82.67</v>
      </c>
      <c r="BE1627" s="1">
        <v>78.760000000000005</v>
      </c>
      <c r="BF1627" s="1">
        <v>81.92</v>
      </c>
      <c r="BG1627" s="1">
        <v>85.15</v>
      </c>
      <c r="BH1627" s="1">
        <v>78.099999999999994</v>
      </c>
      <c r="BI1627" s="1">
        <v>79.569999999999993</v>
      </c>
      <c r="BJ1627" s="1">
        <v>84.53</v>
      </c>
      <c r="BK1627" s="1">
        <v>73.430000000000007</v>
      </c>
      <c r="BL1627" s="1">
        <v>74.459999999999994</v>
      </c>
      <c r="BN1627" s="1">
        <v>74</v>
      </c>
    </row>
    <row r="1628" spans="3:66" x14ac:dyDescent="0.3">
      <c r="C1628" s="14" t="str">
        <f t="shared" si="26"/>
        <v>201910</v>
      </c>
      <c r="D1628" s="3">
        <v>43759</v>
      </c>
      <c r="E1628" s="1">
        <v>1310.5899999999999</v>
      </c>
      <c r="F1628" s="1">
        <v>1359.85</v>
      </c>
      <c r="G1628" s="1">
        <v>1335.57</v>
      </c>
      <c r="H1628" s="1">
        <v>1228.4100000000001</v>
      </c>
      <c r="I1628" s="1">
        <v>1283.9000000000001</v>
      </c>
      <c r="J1628" s="1">
        <v>1246.0899999999999</v>
      </c>
      <c r="K1628" s="1">
        <v>1271.6500000000001</v>
      </c>
      <c r="L1628" s="1">
        <v>1285.1199999999999</v>
      </c>
      <c r="M1628" s="1">
        <v>1154.77</v>
      </c>
      <c r="N1628" s="1">
        <v>1115.9100000000001</v>
      </c>
      <c r="O1628" s="1">
        <v>1229.6099999999999</v>
      </c>
      <c r="P1628" s="1">
        <v>1256.6199999999999</v>
      </c>
      <c r="Q1628" s="1">
        <v>3283.99</v>
      </c>
      <c r="R1628" s="1">
        <v>73.64</v>
      </c>
      <c r="S1628" s="1">
        <v>71.239999999999995</v>
      </c>
      <c r="T1628" s="1">
        <v>79.709999999999994</v>
      </c>
      <c r="V1628" s="1">
        <v>71.400000000000006</v>
      </c>
      <c r="W1628" s="1">
        <v>78.27</v>
      </c>
      <c r="X1628" s="1">
        <v>77.39</v>
      </c>
      <c r="Y1628" s="1">
        <v>77.349999999999994</v>
      </c>
      <c r="Z1628" s="1">
        <v>77.5</v>
      </c>
      <c r="AA1628" s="1">
        <v>75.489999999999995</v>
      </c>
      <c r="AB1628" s="1">
        <v>76.91</v>
      </c>
      <c r="AC1628" s="1">
        <v>74.22</v>
      </c>
      <c r="AD1628" s="1">
        <v>77.16</v>
      </c>
      <c r="AE1628" s="1">
        <v>84.41</v>
      </c>
      <c r="AF1628" s="1">
        <v>82.78</v>
      </c>
      <c r="AG1628" s="1">
        <v>74.48</v>
      </c>
      <c r="AS1628" s="1">
        <v>2018</v>
      </c>
      <c r="AW1628" s="1">
        <v>1924.34</v>
      </c>
      <c r="AX1628" s="1">
        <v>78.66</v>
      </c>
      <c r="AY1628" s="1">
        <v>2170.39</v>
      </c>
      <c r="AZ1628" s="1">
        <v>1979.48</v>
      </c>
      <c r="BA1628" s="1">
        <v>78.39</v>
      </c>
      <c r="BB1628" s="1">
        <v>84.13</v>
      </c>
      <c r="BC1628" s="1">
        <v>83.74</v>
      </c>
      <c r="BD1628" s="1">
        <v>82.7</v>
      </c>
      <c r="BE1628" s="1">
        <v>76.13</v>
      </c>
      <c r="BF1628" s="1">
        <v>80.86</v>
      </c>
      <c r="BG1628" s="1">
        <v>85.15</v>
      </c>
      <c r="BH1628" s="1">
        <v>78.09</v>
      </c>
      <c r="BI1628" s="1">
        <v>79.37</v>
      </c>
      <c r="BJ1628" s="1">
        <v>83.6</v>
      </c>
      <c r="BK1628" s="1">
        <v>74.099999999999994</v>
      </c>
      <c r="BL1628" s="1">
        <v>74.52</v>
      </c>
      <c r="BN1628" s="1">
        <v>74.13</v>
      </c>
    </row>
    <row r="1629" spans="3:66" x14ac:dyDescent="0.3">
      <c r="C1629" s="14" t="str">
        <f t="shared" si="26"/>
        <v>201910</v>
      </c>
      <c r="D1629" s="3">
        <v>43756</v>
      </c>
      <c r="E1629" s="1">
        <v>1318</v>
      </c>
      <c r="F1629" s="1">
        <v>1367.2</v>
      </c>
      <c r="G1629" s="1">
        <v>1333.1</v>
      </c>
      <c r="H1629" s="1">
        <v>1194.8800000000001</v>
      </c>
      <c r="I1629" s="1">
        <v>1290.76</v>
      </c>
      <c r="J1629" s="1">
        <v>1242.77</v>
      </c>
      <c r="K1629" s="1">
        <v>1271.6500000000001</v>
      </c>
      <c r="L1629" s="1">
        <v>1245.1199999999999</v>
      </c>
      <c r="M1629" s="1">
        <v>1154.77</v>
      </c>
      <c r="N1629" s="1">
        <v>1089.57</v>
      </c>
      <c r="O1629" s="1">
        <v>1220.57</v>
      </c>
      <c r="P1629" s="1">
        <v>1256.6199999999999</v>
      </c>
      <c r="Q1629" s="1">
        <v>3340.39</v>
      </c>
      <c r="R1629" s="1">
        <v>73.47</v>
      </c>
      <c r="S1629" s="1">
        <v>69.52</v>
      </c>
      <c r="T1629" s="1">
        <v>79.31</v>
      </c>
      <c r="V1629" s="1">
        <v>71.33</v>
      </c>
      <c r="W1629" s="1">
        <v>78.349999999999994</v>
      </c>
      <c r="X1629" s="1">
        <v>77.7</v>
      </c>
      <c r="Y1629" s="1">
        <v>77.37</v>
      </c>
      <c r="Z1629" s="1">
        <v>77.5</v>
      </c>
      <c r="AA1629" s="1">
        <v>75.489999999999995</v>
      </c>
      <c r="AB1629" s="1">
        <v>76.400000000000006</v>
      </c>
      <c r="AC1629" s="1">
        <v>74.06</v>
      </c>
      <c r="AD1629" s="1">
        <v>75.45</v>
      </c>
      <c r="AE1629" s="1">
        <v>84.54</v>
      </c>
      <c r="AF1629" s="1">
        <v>81.86</v>
      </c>
      <c r="AG1629" s="1">
        <v>74.89</v>
      </c>
      <c r="AW1629" s="1">
        <v>1906.23</v>
      </c>
      <c r="AX1629" s="1">
        <v>78.209999999999994</v>
      </c>
      <c r="AY1629" s="1">
        <v>2170.39</v>
      </c>
      <c r="AZ1629" s="1">
        <v>1979.48</v>
      </c>
      <c r="BA1629" s="1">
        <v>77.34</v>
      </c>
      <c r="BB1629" s="1">
        <v>84.21</v>
      </c>
      <c r="BC1629" s="1">
        <v>83.27</v>
      </c>
      <c r="BD1629" s="1">
        <v>81.95</v>
      </c>
      <c r="BE1629" s="1">
        <v>76.63</v>
      </c>
      <c r="BF1629" s="1">
        <v>80.67</v>
      </c>
      <c r="BG1629" s="1">
        <v>84.87</v>
      </c>
      <c r="BH1629" s="1">
        <v>78.8</v>
      </c>
      <c r="BI1629" s="1">
        <v>79.37</v>
      </c>
      <c r="BJ1629" s="1">
        <v>84.45</v>
      </c>
      <c r="BK1629" s="1">
        <v>73.95</v>
      </c>
      <c r="BL1629" s="1">
        <v>75.08</v>
      </c>
      <c r="BN1629" s="1">
        <v>74</v>
      </c>
    </row>
    <row r="1630" spans="3:66" x14ac:dyDescent="0.3">
      <c r="C1630" s="14" t="str">
        <f t="shared" si="26"/>
        <v>201910</v>
      </c>
      <c r="D1630" s="3">
        <v>43755</v>
      </c>
      <c r="E1630" s="1">
        <v>1318.02</v>
      </c>
      <c r="F1630" s="1">
        <v>1357.4</v>
      </c>
      <c r="G1630" s="1">
        <v>1330.65</v>
      </c>
      <c r="H1630" s="1">
        <v>1194.22</v>
      </c>
      <c r="I1630" s="1">
        <v>1290.76</v>
      </c>
      <c r="J1630" s="1">
        <v>1236.3800000000001</v>
      </c>
      <c r="K1630" s="1">
        <v>1271.6500000000001</v>
      </c>
      <c r="L1630" s="1">
        <v>1281.27</v>
      </c>
      <c r="M1630" s="1">
        <v>1185.1400000000001</v>
      </c>
      <c r="N1630" s="1">
        <v>1092.71</v>
      </c>
      <c r="O1630" s="1">
        <v>1215.0999999999999</v>
      </c>
      <c r="P1630" s="1">
        <v>1256.6199999999999</v>
      </c>
      <c r="Q1630" s="1">
        <v>3282.49</v>
      </c>
      <c r="R1630" s="1">
        <v>73.52</v>
      </c>
      <c r="S1630" s="1">
        <v>70.099999999999994</v>
      </c>
      <c r="T1630" s="1">
        <v>78.510000000000005</v>
      </c>
      <c r="V1630" s="1">
        <v>71.39</v>
      </c>
      <c r="W1630" s="1">
        <v>78.099999999999994</v>
      </c>
      <c r="X1630" s="1">
        <v>77.77</v>
      </c>
      <c r="Y1630" s="1">
        <v>76.88</v>
      </c>
      <c r="Z1630" s="1">
        <v>77</v>
      </c>
      <c r="AA1630" s="1">
        <v>75.489999999999995</v>
      </c>
      <c r="AB1630" s="1">
        <v>77.06</v>
      </c>
      <c r="AC1630" s="1">
        <v>74.25</v>
      </c>
      <c r="AD1630" s="1">
        <v>77.39</v>
      </c>
      <c r="AE1630" s="1">
        <v>84.81</v>
      </c>
      <c r="AF1630" s="1">
        <v>81.97</v>
      </c>
      <c r="AG1630" s="1">
        <v>74.34</v>
      </c>
      <c r="AO1630" s="1">
        <v>30</v>
      </c>
      <c r="AP1630" s="1">
        <v>1937</v>
      </c>
      <c r="AQ1630" s="1">
        <v>1881.51</v>
      </c>
      <c r="AS1630" s="1">
        <v>2072.42</v>
      </c>
      <c r="AT1630" s="1">
        <v>1826</v>
      </c>
      <c r="AW1630" s="1">
        <v>1899.17</v>
      </c>
      <c r="AX1630" s="1">
        <v>78.91</v>
      </c>
      <c r="AY1630" s="1">
        <v>2170.39</v>
      </c>
      <c r="AZ1630" s="1">
        <v>2009.62</v>
      </c>
      <c r="BA1630" s="1">
        <v>77.930000000000007</v>
      </c>
      <c r="BB1630" s="1">
        <v>83.64</v>
      </c>
      <c r="BC1630" s="1">
        <v>83.56</v>
      </c>
      <c r="BD1630" s="1">
        <v>82.5</v>
      </c>
      <c r="BE1630" s="1">
        <v>76.37</v>
      </c>
      <c r="BF1630" s="1">
        <v>80.959999999999994</v>
      </c>
      <c r="BG1630" s="1">
        <v>85.07</v>
      </c>
      <c r="BH1630" s="1">
        <v>78.73</v>
      </c>
      <c r="BI1630" s="1">
        <v>79.37</v>
      </c>
      <c r="BJ1630" s="1">
        <v>84.42</v>
      </c>
      <c r="BK1630" s="1">
        <v>74.099999999999994</v>
      </c>
      <c r="BL1630" s="1">
        <v>73.84</v>
      </c>
      <c r="BN1630" s="1">
        <v>73.900000000000006</v>
      </c>
    </row>
    <row r="1631" spans="3:66" x14ac:dyDescent="0.3">
      <c r="C1631" s="14" t="str">
        <f t="shared" si="26"/>
        <v>201910</v>
      </c>
      <c r="D1631" s="3">
        <v>43754</v>
      </c>
      <c r="E1631" s="1">
        <v>1330.37</v>
      </c>
      <c r="F1631" s="1">
        <v>1350.86</v>
      </c>
      <c r="G1631" s="1">
        <v>1328.2</v>
      </c>
      <c r="H1631" s="1">
        <v>1200.5999999999999</v>
      </c>
      <c r="I1631" s="1">
        <v>1289</v>
      </c>
      <c r="J1631" s="1">
        <v>1218.18</v>
      </c>
      <c r="K1631" s="1">
        <v>1271.6500000000001</v>
      </c>
      <c r="L1631" s="1">
        <v>1284.9100000000001</v>
      </c>
      <c r="M1631" s="1">
        <v>1174.58</v>
      </c>
      <c r="N1631" s="1">
        <v>1097.68</v>
      </c>
      <c r="O1631" s="1">
        <v>1215.23</v>
      </c>
      <c r="P1631" s="1">
        <v>1247.3</v>
      </c>
      <c r="Q1631" s="1">
        <v>3282.49</v>
      </c>
      <c r="R1631" s="1">
        <v>72.760000000000005</v>
      </c>
      <c r="S1631" s="1">
        <v>70.849999999999994</v>
      </c>
      <c r="T1631" s="1">
        <v>78.05</v>
      </c>
      <c r="V1631" s="1">
        <v>71.25</v>
      </c>
      <c r="W1631" s="1">
        <v>78.989999999999995</v>
      </c>
      <c r="X1631" s="1">
        <v>77.72</v>
      </c>
      <c r="Y1631" s="1">
        <v>76.599999999999994</v>
      </c>
      <c r="Z1631" s="1">
        <v>76.680000000000007</v>
      </c>
      <c r="AA1631" s="1">
        <v>74.819999999999993</v>
      </c>
      <c r="AB1631" s="1">
        <v>77.06</v>
      </c>
      <c r="AC1631" s="1">
        <v>73.91</v>
      </c>
      <c r="AD1631" s="1">
        <v>77.040000000000006</v>
      </c>
      <c r="AE1631" s="1">
        <v>84.65</v>
      </c>
      <c r="AF1631" s="1">
        <v>80.66</v>
      </c>
      <c r="AG1631" s="1">
        <v>74.540000000000006</v>
      </c>
      <c r="AO1631" s="1">
        <v>30</v>
      </c>
      <c r="AP1631" s="1">
        <v>1937</v>
      </c>
      <c r="AQ1631" s="1">
        <v>1881.51</v>
      </c>
      <c r="AS1631" s="1">
        <v>2072.42</v>
      </c>
      <c r="AT1631" s="1">
        <v>1826</v>
      </c>
      <c r="AW1631" s="1">
        <v>1882.83</v>
      </c>
      <c r="AX1631" s="1">
        <v>78.92</v>
      </c>
      <c r="BA1631" s="1">
        <v>77.38</v>
      </c>
      <c r="BB1631" s="1">
        <v>83.55</v>
      </c>
      <c r="BC1631" s="1">
        <v>83.13</v>
      </c>
      <c r="BD1631" s="1">
        <v>81.28</v>
      </c>
      <c r="BE1631" s="1">
        <v>76.12</v>
      </c>
      <c r="BF1631" s="1">
        <v>79.819999999999993</v>
      </c>
      <c r="BG1631" s="1">
        <v>85.05</v>
      </c>
      <c r="BH1631" s="1">
        <v>79.150000000000006</v>
      </c>
      <c r="BI1631" s="1">
        <v>79.37</v>
      </c>
      <c r="BJ1631" s="1">
        <v>84.45</v>
      </c>
      <c r="BK1631" s="1">
        <v>73.77</v>
      </c>
      <c r="BL1631" s="1">
        <v>73.64</v>
      </c>
      <c r="BN1631" s="1">
        <v>73.89</v>
      </c>
    </row>
    <row r="1632" spans="3:66" x14ac:dyDescent="0.3">
      <c r="C1632" s="14" t="str">
        <f t="shared" si="26"/>
        <v>201910</v>
      </c>
      <c r="D1632" s="3">
        <v>43753</v>
      </c>
      <c r="E1632" s="1">
        <v>1325.43</v>
      </c>
      <c r="F1632" s="1">
        <v>1349.82</v>
      </c>
      <c r="G1632" s="1">
        <v>1323.25</v>
      </c>
      <c r="H1632" s="1">
        <v>1190.79</v>
      </c>
      <c r="I1632" s="1">
        <v>1290.76</v>
      </c>
      <c r="J1632" s="1">
        <v>1238.95</v>
      </c>
      <c r="K1632" s="1">
        <v>1267.69</v>
      </c>
      <c r="L1632" s="1">
        <v>1319.81</v>
      </c>
      <c r="M1632" s="1">
        <v>1174.58</v>
      </c>
      <c r="N1632" s="1">
        <v>1098.32</v>
      </c>
      <c r="O1632" s="1">
        <v>1216.46</v>
      </c>
      <c r="P1632" s="1">
        <v>1246.69</v>
      </c>
      <c r="Q1632" s="1">
        <v>3304.88</v>
      </c>
      <c r="R1632" s="1">
        <v>71.459999999999994</v>
      </c>
      <c r="S1632" s="1">
        <v>69.64</v>
      </c>
      <c r="T1632" s="1">
        <v>77.91</v>
      </c>
      <c r="U1632" s="1">
        <v>76.12</v>
      </c>
      <c r="V1632" s="1">
        <v>70.91</v>
      </c>
      <c r="W1632" s="1">
        <v>77.94</v>
      </c>
      <c r="X1632" s="1">
        <v>77.61</v>
      </c>
      <c r="Y1632" s="1">
        <v>76.89</v>
      </c>
      <c r="Z1632" s="1">
        <v>77</v>
      </c>
      <c r="AA1632" s="1">
        <v>73.77</v>
      </c>
      <c r="AB1632" s="1">
        <v>77.06</v>
      </c>
      <c r="AC1632" s="1">
        <v>73.290000000000006</v>
      </c>
      <c r="AD1632" s="1">
        <v>75.97</v>
      </c>
      <c r="AE1632" s="1">
        <v>84.36</v>
      </c>
      <c r="AF1632" s="1">
        <v>80.62</v>
      </c>
      <c r="AG1632" s="1">
        <v>72.3</v>
      </c>
      <c r="AO1632" s="1">
        <v>30</v>
      </c>
      <c r="AP1632" s="1">
        <v>1937</v>
      </c>
      <c r="AQ1632" s="1">
        <v>1881.51</v>
      </c>
      <c r="AS1632" s="1">
        <v>2072.42</v>
      </c>
      <c r="AT1632" s="1">
        <v>1826</v>
      </c>
      <c r="AU1632" s="1">
        <v>2024.7</v>
      </c>
      <c r="AW1632" s="1">
        <v>1850.53</v>
      </c>
      <c r="AX1632" s="1">
        <v>78.81</v>
      </c>
      <c r="BA1632" s="1">
        <v>78.459999999999994</v>
      </c>
      <c r="BB1632" s="1">
        <v>83.48</v>
      </c>
      <c r="BC1632" s="1">
        <v>82.85</v>
      </c>
      <c r="BD1632" s="1">
        <v>81.16</v>
      </c>
      <c r="BE1632" s="1">
        <v>75.08</v>
      </c>
      <c r="BF1632" s="1">
        <v>80.260000000000005</v>
      </c>
      <c r="BG1632" s="1">
        <v>84.66</v>
      </c>
      <c r="BH1632" s="1">
        <v>78.56</v>
      </c>
      <c r="BI1632" s="1">
        <v>78.47</v>
      </c>
      <c r="BJ1632" s="1">
        <v>83.26</v>
      </c>
      <c r="BK1632" s="1">
        <v>73.77</v>
      </c>
      <c r="BL1632" s="1">
        <v>73.739999999999995</v>
      </c>
      <c r="BN1632" s="1">
        <v>73.89</v>
      </c>
    </row>
    <row r="1633" spans="3:66" x14ac:dyDescent="0.3">
      <c r="C1633" s="14" t="str">
        <f t="shared" si="26"/>
        <v>201910</v>
      </c>
      <c r="D1633" s="3">
        <v>43752</v>
      </c>
      <c r="E1633" s="1">
        <v>1332.84</v>
      </c>
      <c r="F1633" s="1">
        <v>1350.86</v>
      </c>
      <c r="G1633" s="1">
        <v>1323.25</v>
      </c>
      <c r="H1633" s="1">
        <v>1210.75</v>
      </c>
      <c r="I1633" s="1">
        <v>1293.7</v>
      </c>
      <c r="J1633" s="1">
        <v>1233.6500000000001</v>
      </c>
      <c r="K1633" s="1">
        <v>1259.77</v>
      </c>
      <c r="L1633" s="1">
        <v>1323.14</v>
      </c>
      <c r="M1633" s="1">
        <v>1191.77</v>
      </c>
      <c r="N1633" s="1">
        <v>1109.3499999999999</v>
      </c>
      <c r="O1633" s="1">
        <v>1210.18</v>
      </c>
      <c r="P1633" s="1">
        <v>1238.77</v>
      </c>
      <c r="Q1633" s="1">
        <v>3297.36</v>
      </c>
      <c r="R1633" s="1">
        <v>72.52</v>
      </c>
      <c r="S1633" s="1">
        <v>67.88</v>
      </c>
      <c r="T1633" s="1">
        <v>78.069999999999993</v>
      </c>
      <c r="U1633" s="1">
        <v>74.819999999999993</v>
      </c>
      <c r="V1633" s="1">
        <v>70.849999999999994</v>
      </c>
      <c r="W1633" s="1">
        <v>77.69</v>
      </c>
      <c r="X1633" s="1">
        <v>77.319999999999993</v>
      </c>
      <c r="Y1633" s="1">
        <v>76.88</v>
      </c>
      <c r="Z1633" s="1">
        <v>77</v>
      </c>
      <c r="AA1633" s="1">
        <v>76.78</v>
      </c>
      <c r="AB1633" s="1">
        <v>76.709999999999994</v>
      </c>
      <c r="AC1633" s="1">
        <v>73.87</v>
      </c>
      <c r="AD1633" s="1">
        <v>75.67</v>
      </c>
      <c r="AE1633" s="1">
        <v>84.25</v>
      </c>
      <c r="AF1633" s="1">
        <v>80.66</v>
      </c>
      <c r="AG1633" s="1">
        <v>70.89</v>
      </c>
      <c r="AO1633" s="1">
        <v>30</v>
      </c>
      <c r="AP1633" s="1">
        <v>1937</v>
      </c>
      <c r="AQ1633" s="1">
        <v>1881.51</v>
      </c>
      <c r="AS1633" s="1">
        <v>2072.42</v>
      </c>
      <c r="AT1633" s="1">
        <v>1826</v>
      </c>
      <c r="AU1633" s="1">
        <v>1986.18</v>
      </c>
      <c r="AW1633" s="1">
        <v>1844.83</v>
      </c>
      <c r="AX1633" s="1">
        <v>78.58</v>
      </c>
      <c r="BA1633" s="1">
        <v>79.23</v>
      </c>
      <c r="BB1633" s="1">
        <v>83.49</v>
      </c>
      <c r="BC1633" s="1">
        <v>82.43</v>
      </c>
      <c r="BD1633" s="1">
        <v>81.150000000000006</v>
      </c>
      <c r="BE1633" s="1">
        <v>76.22</v>
      </c>
      <c r="BF1633" s="1">
        <v>82.33</v>
      </c>
      <c r="BG1633" s="1">
        <v>84.53</v>
      </c>
      <c r="BH1633" s="1">
        <v>77.06</v>
      </c>
      <c r="BI1633" s="1">
        <v>77.88</v>
      </c>
      <c r="BJ1633" s="1">
        <v>82.96</v>
      </c>
      <c r="BK1633" s="1">
        <v>73.430000000000007</v>
      </c>
      <c r="BL1633" s="1">
        <v>73.44</v>
      </c>
      <c r="BN1633" s="1">
        <v>73.67</v>
      </c>
    </row>
    <row r="1634" spans="3:66" x14ac:dyDescent="0.3">
      <c r="C1634" s="14" t="str">
        <f t="shared" si="26"/>
        <v>201910</v>
      </c>
      <c r="D1634" s="3">
        <v>43749</v>
      </c>
      <c r="E1634" s="1">
        <v>1320.53</v>
      </c>
      <c r="F1634" s="1">
        <v>1343.16</v>
      </c>
      <c r="G1634" s="1">
        <v>1323.3</v>
      </c>
      <c r="H1634" s="1">
        <v>1218.32</v>
      </c>
      <c r="I1634" s="1">
        <v>1287.17</v>
      </c>
      <c r="J1634" s="1">
        <v>1237.79</v>
      </c>
      <c r="K1634" s="1">
        <v>1255.81</v>
      </c>
      <c r="L1634" s="1">
        <v>1344.71</v>
      </c>
      <c r="M1634" s="1">
        <v>1189.1300000000001</v>
      </c>
      <c r="N1634" s="1">
        <v>1114.1600000000001</v>
      </c>
      <c r="O1634" s="1">
        <v>1213.92</v>
      </c>
      <c r="P1634" s="1">
        <v>1234.81</v>
      </c>
      <c r="Q1634" s="1">
        <v>3304.88</v>
      </c>
      <c r="R1634" s="1">
        <v>70.56</v>
      </c>
      <c r="S1634" s="1">
        <v>68.27</v>
      </c>
      <c r="T1634" s="1">
        <v>77.209999999999994</v>
      </c>
      <c r="U1634" s="1">
        <v>74.64</v>
      </c>
      <c r="V1634" s="1">
        <v>70.73</v>
      </c>
      <c r="W1634" s="1">
        <v>77.900000000000006</v>
      </c>
      <c r="X1634" s="1">
        <v>76.48</v>
      </c>
      <c r="Y1634" s="1">
        <v>76.38</v>
      </c>
      <c r="Z1634" s="1">
        <v>76.5</v>
      </c>
      <c r="AA1634" s="1">
        <v>73.63</v>
      </c>
      <c r="AB1634" s="1">
        <v>75.61</v>
      </c>
      <c r="AC1634" s="1">
        <v>74.12</v>
      </c>
      <c r="AD1634" s="1">
        <v>74.98</v>
      </c>
      <c r="AE1634" s="1">
        <v>83.84</v>
      </c>
      <c r="AF1634" s="1">
        <v>78.989999999999995</v>
      </c>
      <c r="AG1634" s="1">
        <v>73.37</v>
      </c>
      <c r="AO1634" s="1">
        <v>30</v>
      </c>
      <c r="AP1634" s="1">
        <v>1937</v>
      </c>
      <c r="AQ1634" s="1">
        <v>1881.51</v>
      </c>
      <c r="AS1634" s="1">
        <v>2072.42</v>
      </c>
      <c r="AT1634" s="1">
        <v>1826</v>
      </c>
      <c r="AU1634" s="1">
        <v>1986.18</v>
      </c>
      <c r="AW1634" s="1">
        <v>1843.83</v>
      </c>
      <c r="AX1634" s="1">
        <v>77.94</v>
      </c>
      <c r="BA1634" s="1">
        <v>76.930000000000007</v>
      </c>
      <c r="BB1634" s="1">
        <v>84.1</v>
      </c>
      <c r="BC1634" s="1">
        <v>81.67</v>
      </c>
      <c r="BD1634" s="1">
        <v>81.209999999999994</v>
      </c>
      <c r="BE1634" s="1">
        <v>75.34</v>
      </c>
      <c r="BF1634" s="1">
        <v>78.400000000000006</v>
      </c>
      <c r="BG1634" s="1">
        <v>83.95</v>
      </c>
      <c r="BH1634" s="1">
        <v>77.42</v>
      </c>
      <c r="BI1634" s="1">
        <v>77.44</v>
      </c>
      <c r="BJ1634" s="1">
        <v>82.91</v>
      </c>
      <c r="BK1634" s="1">
        <v>72.77</v>
      </c>
      <c r="BL1634" s="1">
        <v>72.959999999999994</v>
      </c>
      <c r="BN1634" s="1">
        <v>73.040000000000006</v>
      </c>
    </row>
    <row r="1635" spans="3:66" x14ac:dyDescent="0.3">
      <c r="C1635" s="14" t="str">
        <f t="shared" si="26"/>
        <v>201910</v>
      </c>
      <c r="D1635" s="3">
        <v>43748</v>
      </c>
      <c r="E1635" s="1">
        <v>1337.26</v>
      </c>
      <c r="F1635" s="1">
        <v>1340.14</v>
      </c>
      <c r="G1635" s="1">
        <v>1323.3</v>
      </c>
      <c r="H1635" s="1">
        <v>1237.18</v>
      </c>
      <c r="I1635" s="1">
        <v>1288.8</v>
      </c>
      <c r="J1635" s="1">
        <v>1264.72</v>
      </c>
      <c r="K1635" s="1">
        <v>1222.55</v>
      </c>
      <c r="L1635" s="1">
        <v>1314.81</v>
      </c>
      <c r="M1635" s="1">
        <v>1179.0899999999999</v>
      </c>
      <c r="N1635" s="1">
        <v>1101.72</v>
      </c>
      <c r="O1635" s="1">
        <v>1217.21</v>
      </c>
      <c r="P1635" s="1">
        <v>1230.8499999999999</v>
      </c>
      <c r="Q1635" s="1">
        <v>3316.99</v>
      </c>
      <c r="R1635" s="1">
        <v>70.94</v>
      </c>
      <c r="S1635" s="1">
        <v>67.52</v>
      </c>
      <c r="T1635" s="1">
        <v>77.37</v>
      </c>
      <c r="U1635" s="1">
        <v>74.73</v>
      </c>
      <c r="V1635" s="1">
        <v>70.569999999999993</v>
      </c>
      <c r="W1635" s="1">
        <v>77.7</v>
      </c>
      <c r="X1635" s="1">
        <v>76.08</v>
      </c>
      <c r="Y1635" s="1">
        <v>75.61</v>
      </c>
      <c r="Z1635" s="1">
        <v>75.790000000000006</v>
      </c>
      <c r="AA1635" s="1">
        <v>73.2</v>
      </c>
      <c r="AB1635" s="1">
        <v>74.97</v>
      </c>
      <c r="AC1635" s="1">
        <v>72.22</v>
      </c>
      <c r="AD1635" s="1">
        <v>74.790000000000006</v>
      </c>
      <c r="AE1635" s="1">
        <v>83.29</v>
      </c>
      <c r="AF1635" s="1">
        <v>77.62</v>
      </c>
      <c r="AG1635" s="1">
        <v>73.400000000000006</v>
      </c>
      <c r="AU1635" s="1">
        <v>1986.18</v>
      </c>
      <c r="AW1635" s="1">
        <v>1800.62</v>
      </c>
      <c r="AX1635" s="1">
        <v>77.8</v>
      </c>
      <c r="BA1635" s="1">
        <v>76.510000000000005</v>
      </c>
      <c r="BB1635" s="1">
        <v>81.53</v>
      </c>
      <c r="BC1635" s="1">
        <v>81.680000000000007</v>
      </c>
      <c r="BD1635" s="1">
        <v>77.95</v>
      </c>
      <c r="BE1635" s="1">
        <v>74.94</v>
      </c>
      <c r="BF1635" s="1">
        <v>78.44</v>
      </c>
      <c r="BG1635" s="1">
        <v>83.96</v>
      </c>
      <c r="BH1635" s="1">
        <v>76.599999999999994</v>
      </c>
      <c r="BI1635" s="1">
        <v>77.08</v>
      </c>
      <c r="BJ1635" s="1">
        <v>82.89</v>
      </c>
      <c r="BK1635" s="1">
        <v>72.599999999999994</v>
      </c>
      <c r="BL1635" s="1">
        <v>72.739999999999995</v>
      </c>
      <c r="BN1635" s="1">
        <v>72.73</v>
      </c>
    </row>
    <row r="1636" spans="3:66" x14ac:dyDescent="0.3">
      <c r="C1636" s="14" t="str">
        <f t="shared" si="26"/>
        <v>201910</v>
      </c>
      <c r="D1636" s="3">
        <v>43747</v>
      </c>
      <c r="E1636" s="1">
        <v>1337.83</v>
      </c>
      <c r="F1636" s="1">
        <v>1337.8</v>
      </c>
      <c r="G1636" s="1">
        <v>1323.3</v>
      </c>
      <c r="H1636" s="1">
        <v>1223.67</v>
      </c>
      <c r="I1636" s="1">
        <v>1288.8</v>
      </c>
      <c r="J1636" s="1">
        <v>1257.9000000000001</v>
      </c>
      <c r="K1636" s="1">
        <v>1222.55</v>
      </c>
      <c r="L1636" s="1">
        <v>1292.2</v>
      </c>
      <c r="M1636" s="1">
        <v>1173.21</v>
      </c>
      <c r="N1636" s="1">
        <v>1097.26</v>
      </c>
      <c r="O1636" s="1">
        <v>1215.32</v>
      </c>
      <c r="P1636" s="1">
        <v>1230.8499999999999</v>
      </c>
      <c r="Q1636" s="1">
        <v>3280.02</v>
      </c>
      <c r="R1636" s="1">
        <v>70.8</v>
      </c>
      <c r="S1636" s="1">
        <v>68.959999999999994</v>
      </c>
      <c r="T1636" s="1">
        <v>78.14</v>
      </c>
      <c r="U1636" s="1">
        <v>73.569999999999993</v>
      </c>
      <c r="V1636" s="1">
        <v>70.52</v>
      </c>
      <c r="W1636" s="1">
        <v>77.06</v>
      </c>
      <c r="X1636" s="1">
        <v>75.540000000000006</v>
      </c>
      <c r="Y1636" s="1">
        <v>75.38</v>
      </c>
      <c r="Z1636" s="1">
        <v>75.5</v>
      </c>
      <c r="AA1636" s="1">
        <v>73.2</v>
      </c>
      <c r="AB1636" s="1">
        <v>74.72</v>
      </c>
      <c r="AC1636" s="1">
        <v>72.22</v>
      </c>
      <c r="AD1636" s="1">
        <v>74.05</v>
      </c>
      <c r="AE1636" s="1">
        <v>83.38</v>
      </c>
      <c r="AF1636" s="1">
        <v>77.62</v>
      </c>
      <c r="AG1636" s="1">
        <v>72.45</v>
      </c>
      <c r="AI1636" s="1">
        <v>5</v>
      </c>
      <c r="AN1636" s="1">
        <v>1942.1</v>
      </c>
      <c r="AS1636" s="1">
        <v>2059.86</v>
      </c>
      <c r="AU1636" s="1">
        <v>1986.18</v>
      </c>
      <c r="AW1636" s="1">
        <v>1856.89</v>
      </c>
      <c r="AX1636" s="1">
        <v>77.25</v>
      </c>
      <c r="BA1636" s="1">
        <v>77.08</v>
      </c>
      <c r="BB1636" s="1">
        <v>81.13</v>
      </c>
      <c r="BC1636" s="1">
        <v>80.98</v>
      </c>
      <c r="BD1636" s="1">
        <v>78.680000000000007</v>
      </c>
      <c r="BE1636" s="1">
        <v>75.510000000000005</v>
      </c>
      <c r="BF1636" s="1">
        <v>78.430000000000007</v>
      </c>
      <c r="BG1636" s="1">
        <v>83.86</v>
      </c>
      <c r="BH1636" s="1">
        <v>76.97</v>
      </c>
      <c r="BI1636" s="1">
        <v>77.08</v>
      </c>
      <c r="BJ1636" s="1">
        <v>83.58</v>
      </c>
      <c r="BK1636" s="1">
        <v>72.430000000000007</v>
      </c>
      <c r="BL1636" s="1">
        <v>72.59</v>
      </c>
      <c r="BN1636" s="1">
        <v>72.599999999999994</v>
      </c>
    </row>
    <row r="1637" spans="3:66" x14ac:dyDescent="0.3">
      <c r="C1637" s="14" t="str">
        <f t="shared" si="26"/>
        <v>201910</v>
      </c>
      <c r="D1637" s="3">
        <v>43746</v>
      </c>
      <c r="E1637" s="1">
        <v>1315.57</v>
      </c>
      <c r="F1637" s="1">
        <v>1314.74</v>
      </c>
      <c r="G1637" s="1">
        <v>1310.92</v>
      </c>
      <c r="H1637" s="1">
        <v>1229.8599999999999</v>
      </c>
      <c r="I1637" s="1">
        <v>1264.3</v>
      </c>
      <c r="J1637" s="1">
        <v>1239.82</v>
      </c>
      <c r="K1637" s="1">
        <v>1247.8900000000001</v>
      </c>
      <c r="L1637" s="1">
        <v>1291.69</v>
      </c>
      <c r="M1637" s="1">
        <v>1165.28</v>
      </c>
      <c r="N1637" s="1">
        <v>1079.3599999999999</v>
      </c>
      <c r="O1637" s="1">
        <v>1216.99</v>
      </c>
      <c r="P1637" s="1">
        <v>1226.8900000000001</v>
      </c>
      <c r="Q1637" s="1">
        <v>3226.85</v>
      </c>
      <c r="R1637" s="1">
        <v>70.8</v>
      </c>
      <c r="S1637" s="1">
        <v>68.5</v>
      </c>
      <c r="T1637" s="1">
        <v>76.92</v>
      </c>
      <c r="U1637" s="1">
        <v>72.650000000000006</v>
      </c>
      <c r="V1637" s="1">
        <v>69.599999999999994</v>
      </c>
      <c r="W1637" s="1">
        <v>76.94</v>
      </c>
      <c r="X1637" s="1">
        <v>74.83</v>
      </c>
      <c r="Y1637" s="1">
        <v>74.89</v>
      </c>
      <c r="Z1637" s="1">
        <v>75</v>
      </c>
      <c r="AA1637" s="1">
        <v>72.77</v>
      </c>
      <c r="AB1637" s="1">
        <v>74.17</v>
      </c>
      <c r="AC1637" s="1">
        <v>71.62</v>
      </c>
      <c r="AD1637" s="1">
        <v>73.09</v>
      </c>
      <c r="AE1637" s="1">
        <v>81.88</v>
      </c>
      <c r="AF1637" s="1">
        <v>77.67</v>
      </c>
      <c r="AG1637" s="1">
        <v>71.81</v>
      </c>
      <c r="AI1637" s="1">
        <v>5</v>
      </c>
      <c r="AN1637" s="1">
        <v>1942.1</v>
      </c>
      <c r="AS1637" s="1">
        <v>2059.86</v>
      </c>
      <c r="AU1637" s="1">
        <v>1879</v>
      </c>
      <c r="AW1637" s="1">
        <v>1856.89</v>
      </c>
      <c r="AX1637" s="1">
        <v>77.41</v>
      </c>
      <c r="AY1637" s="1">
        <v>2170.39</v>
      </c>
      <c r="AZ1637" s="1">
        <v>2009.62</v>
      </c>
      <c r="BA1637" s="1">
        <v>75.959999999999994</v>
      </c>
      <c r="BB1637" s="1">
        <v>80.400000000000006</v>
      </c>
      <c r="BC1637" s="1">
        <v>80.569999999999993</v>
      </c>
      <c r="BD1637" s="1">
        <v>79.239999999999995</v>
      </c>
      <c r="BE1637" s="1">
        <v>75.569999999999993</v>
      </c>
      <c r="BF1637" s="1">
        <v>78.8</v>
      </c>
      <c r="BG1637" s="1">
        <v>82.42</v>
      </c>
      <c r="BH1637" s="1">
        <v>77.33</v>
      </c>
      <c r="BI1637" s="1">
        <v>75.88</v>
      </c>
      <c r="BJ1637" s="1">
        <v>82.24</v>
      </c>
      <c r="BK1637" s="1">
        <v>71.930000000000007</v>
      </c>
      <c r="BL1637" s="1">
        <v>71.739999999999995</v>
      </c>
      <c r="BN1637" s="1">
        <v>72.03</v>
      </c>
    </row>
    <row r="1638" spans="3:66" x14ac:dyDescent="0.3">
      <c r="C1638" s="14" t="str">
        <f t="shared" si="26"/>
        <v>201910</v>
      </c>
      <c r="D1638" s="3">
        <v>43745</v>
      </c>
      <c r="E1638" s="1">
        <v>1308.1600000000001</v>
      </c>
      <c r="F1638" s="1">
        <v>1321.4</v>
      </c>
      <c r="G1638" s="1">
        <v>1313.4</v>
      </c>
      <c r="H1638" s="1">
        <v>1208.73</v>
      </c>
      <c r="I1638" s="1">
        <v>1264.3</v>
      </c>
      <c r="J1638" s="1">
        <v>1244.8399999999999</v>
      </c>
      <c r="K1638" s="1">
        <v>1217.5999999999999</v>
      </c>
      <c r="L1638" s="1">
        <v>1282.1400000000001</v>
      </c>
      <c r="M1638" s="1">
        <v>1152.28</v>
      </c>
      <c r="N1638" s="1">
        <v>1072.54</v>
      </c>
      <c r="O1638" s="1">
        <v>1226.9000000000001</v>
      </c>
      <c r="P1638" s="1">
        <v>1226.8900000000001</v>
      </c>
      <c r="Q1638" s="1">
        <v>3182.73</v>
      </c>
      <c r="R1638" s="1">
        <v>70.36</v>
      </c>
      <c r="S1638" s="1">
        <v>68.12</v>
      </c>
      <c r="T1638" s="1">
        <v>76.290000000000006</v>
      </c>
      <c r="U1638" s="1">
        <v>72.239999999999995</v>
      </c>
      <c r="V1638" s="1">
        <v>69.430000000000007</v>
      </c>
      <c r="W1638" s="1">
        <v>76.52</v>
      </c>
      <c r="X1638" s="1">
        <v>74.72</v>
      </c>
      <c r="Y1638" s="1">
        <v>74.599999999999994</v>
      </c>
      <c r="Z1638" s="1">
        <v>74.72</v>
      </c>
      <c r="AA1638" s="1">
        <v>73.63</v>
      </c>
      <c r="AB1638" s="1">
        <v>73.91</v>
      </c>
      <c r="AC1638" s="1">
        <v>72.849999999999994</v>
      </c>
      <c r="AD1638" s="1">
        <v>73.95</v>
      </c>
      <c r="AE1638" s="1">
        <v>81.77</v>
      </c>
      <c r="AF1638" s="1">
        <v>78.08</v>
      </c>
      <c r="AG1638" s="1">
        <v>69.900000000000006</v>
      </c>
      <c r="AI1638" s="1">
        <v>5</v>
      </c>
      <c r="AN1638" s="1">
        <v>1942.1</v>
      </c>
      <c r="AS1638" s="1">
        <v>2024.7</v>
      </c>
      <c r="AU1638" s="1">
        <v>1871.46</v>
      </c>
      <c r="AW1638" s="1">
        <v>1847.51</v>
      </c>
      <c r="AX1638" s="1">
        <v>77.3</v>
      </c>
      <c r="AY1638" s="1">
        <v>2170.39</v>
      </c>
      <c r="AZ1638" s="1">
        <v>2009.62</v>
      </c>
      <c r="BA1638" s="1">
        <v>76.739999999999995</v>
      </c>
      <c r="BB1638" s="1">
        <v>80.52</v>
      </c>
      <c r="BC1638" s="1">
        <v>80.61</v>
      </c>
      <c r="BD1638" s="1">
        <v>78.67</v>
      </c>
      <c r="BE1638" s="1">
        <v>76.95</v>
      </c>
      <c r="BF1638" s="1">
        <v>78.67</v>
      </c>
      <c r="BG1638" s="1">
        <v>81.87</v>
      </c>
      <c r="BH1638" s="1">
        <v>76.790000000000006</v>
      </c>
      <c r="BI1638" s="1">
        <v>75.58</v>
      </c>
      <c r="BJ1638" s="1">
        <v>82.24</v>
      </c>
      <c r="BL1638" s="1">
        <v>71.94</v>
      </c>
      <c r="BN1638" s="1">
        <v>71.73</v>
      </c>
    </row>
    <row r="1639" spans="3:66" x14ac:dyDescent="0.3">
      <c r="C1639" s="14" t="str">
        <f t="shared" si="26"/>
        <v>201910</v>
      </c>
      <c r="D1639" s="3">
        <v>43742</v>
      </c>
      <c r="E1639" s="1">
        <v>1310.6300000000001</v>
      </c>
      <c r="F1639" s="1">
        <v>1326.93</v>
      </c>
      <c r="G1639" s="1">
        <v>1318.43</v>
      </c>
      <c r="H1639" s="1">
        <v>1222</v>
      </c>
      <c r="I1639" s="1">
        <v>1271.6500000000001</v>
      </c>
      <c r="J1639" s="1">
        <v>1211.74</v>
      </c>
      <c r="K1639" s="1">
        <v>1247.8900000000001</v>
      </c>
      <c r="L1639" s="1">
        <v>1259.67</v>
      </c>
      <c r="M1639" s="1">
        <v>1163</v>
      </c>
      <c r="N1639" s="1">
        <v>1097.1300000000001</v>
      </c>
      <c r="O1639" s="1">
        <v>1215.02</v>
      </c>
      <c r="P1639" s="1">
        <v>1226.8900000000001</v>
      </c>
      <c r="Q1639" s="1">
        <v>3216.75</v>
      </c>
      <c r="R1639" s="1">
        <v>70.099999999999994</v>
      </c>
      <c r="S1639" s="1">
        <v>68.599999999999994</v>
      </c>
      <c r="T1639" s="1">
        <v>75.36</v>
      </c>
      <c r="U1639" s="1">
        <v>72.239999999999995</v>
      </c>
      <c r="V1639" s="1">
        <v>69.84</v>
      </c>
      <c r="W1639" s="1">
        <v>77.599999999999994</v>
      </c>
      <c r="X1639" s="1">
        <v>74.72</v>
      </c>
      <c r="Y1639" s="1">
        <v>74.5</v>
      </c>
      <c r="Z1639" s="1">
        <v>74.5</v>
      </c>
      <c r="AA1639" s="1">
        <v>73.2</v>
      </c>
      <c r="AB1639" s="1">
        <v>73.97</v>
      </c>
      <c r="AC1639" s="1">
        <v>72.58</v>
      </c>
      <c r="AD1639" s="1">
        <v>73.89</v>
      </c>
      <c r="AE1639" s="1">
        <v>81.459999999999994</v>
      </c>
      <c r="AF1639" s="1">
        <v>76.94</v>
      </c>
      <c r="AG1639" s="1">
        <v>72.17</v>
      </c>
      <c r="AI1639" s="1">
        <v>2.5</v>
      </c>
      <c r="AK1639" s="1">
        <v>30</v>
      </c>
      <c r="AN1639" s="1">
        <v>1933.86</v>
      </c>
      <c r="AS1639" s="1">
        <v>1969.52</v>
      </c>
      <c r="AU1639" s="1">
        <v>1871.46</v>
      </c>
      <c r="AW1639" s="1">
        <v>1847.51</v>
      </c>
      <c r="AX1639" s="1">
        <v>77.69</v>
      </c>
      <c r="AY1639" s="1">
        <v>2170.39</v>
      </c>
      <c r="AZ1639" s="1">
        <v>2009.62</v>
      </c>
      <c r="BA1639" s="1">
        <v>76.599999999999994</v>
      </c>
      <c r="BB1639" s="1">
        <v>80.400000000000006</v>
      </c>
      <c r="BC1639" s="1">
        <v>81.209999999999994</v>
      </c>
      <c r="BD1639" s="1">
        <v>78.77</v>
      </c>
      <c r="BE1639" s="1">
        <v>76.16</v>
      </c>
      <c r="BF1639" s="1">
        <v>78.28</v>
      </c>
      <c r="BG1639" s="1">
        <v>81.87</v>
      </c>
      <c r="BH1639" s="1">
        <v>76.52</v>
      </c>
      <c r="BI1639" s="1">
        <v>75.680000000000007</v>
      </c>
      <c r="BJ1639" s="1">
        <v>82.07</v>
      </c>
      <c r="BK1639" s="1">
        <v>71.290000000000006</v>
      </c>
      <c r="BL1639" s="1">
        <v>73.06</v>
      </c>
      <c r="BN1639" s="1">
        <v>72.13</v>
      </c>
    </row>
    <row r="1640" spans="3:66" x14ac:dyDescent="0.3">
      <c r="C1640" s="14" t="str">
        <f t="shared" si="26"/>
        <v>201910</v>
      </c>
      <c r="D1640" s="3">
        <v>43741</v>
      </c>
      <c r="E1640" s="1">
        <v>1310.6300000000001</v>
      </c>
      <c r="F1640" s="1">
        <v>1321.4</v>
      </c>
      <c r="G1640" s="1">
        <v>1318.43</v>
      </c>
      <c r="H1640" s="1">
        <v>1210.6400000000001</v>
      </c>
      <c r="I1640" s="1">
        <v>1272.1400000000001</v>
      </c>
      <c r="J1640" s="1">
        <v>1228.81</v>
      </c>
      <c r="K1640" s="1">
        <v>1264.72</v>
      </c>
      <c r="L1640" s="1">
        <v>1292.04</v>
      </c>
      <c r="M1640" s="1">
        <v>1188.97</v>
      </c>
      <c r="N1640" s="1">
        <v>1097.45</v>
      </c>
      <c r="O1640" s="1">
        <v>1222.55</v>
      </c>
      <c r="P1640" s="1">
        <v>1222.93</v>
      </c>
      <c r="Q1640" s="1">
        <v>3280.66</v>
      </c>
      <c r="R1640" s="1">
        <v>70.94</v>
      </c>
      <c r="S1640" s="1">
        <v>68.709999999999994</v>
      </c>
      <c r="T1640" s="1">
        <v>75.66</v>
      </c>
      <c r="U1640" s="1">
        <v>73.8</v>
      </c>
      <c r="V1640" s="1">
        <v>70.290000000000006</v>
      </c>
      <c r="W1640" s="1">
        <v>77.44</v>
      </c>
      <c r="X1640" s="1">
        <v>75.16</v>
      </c>
      <c r="Y1640" s="1">
        <v>74.77</v>
      </c>
      <c r="Z1640" s="1">
        <v>75.31</v>
      </c>
      <c r="AA1640" s="1">
        <v>73.63</v>
      </c>
      <c r="AB1640" s="1">
        <v>74.52</v>
      </c>
      <c r="AC1640" s="1">
        <v>72.569999999999993</v>
      </c>
      <c r="AD1640" s="1">
        <v>74.040000000000006</v>
      </c>
      <c r="AE1640" s="1">
        <v>82.61</v>
      </c>
      <c r="AF1640" s="1">
        <v>77.47</v>
      </c>
      <c r="AG1640" s="1">
        <v>72.03</v>
      </c>
      <c r="AI1640" s="1">
        <v>2.5</v>
      </c>
      <c r="AK1640" s="1">
        <v>22.5</v>
      </c>
      <c r="AN1640" s="1">
        <v>1933.86</v>
      </c>
      <c r="AQ1640" s="1">
        <v>1980.73</v>
      </c>
      <c r="AS1640" s="1">
        <v>1992.1</v>
      </c>
      <c r="AU1640" s="1">
        <v>1871.46</v>
      </c>
      <c r="AW1640" s="1">
        <v>1854.88</v>
      </c>
      <c r="AX1640" s="1">
        <v>78.73</v>
      </c>
      <c r="AY1640" s="1">
        <v>2064.89</v>
      </c>
      <c r="AZ1640" s="1">
        <v>2009.62</v>
      </c>
      <c r="BA1640" s="1">
        <v>76.91</v>
      </c>
      <c r="BB1640" s="1">
        <v>81.27</v>
      </c>
      <c r="BC1640" s="1">
        <v>81.33</v>
      </c>
      <c r="BD1640" s="1">
        <v>79.69</v>
      </c>
      <c r="BE1640" s="1">
        <v>76.23</v>
      </c>
      <c r="BF1640" s="1">
        <v>80.62</v>
      </c>
      <c r="BG1640" s="1">
        <v>82.56</v>
      </c>
      <c r="BH1640" s="1">
        <v>76.900000000000006</v>
      </c>
      <c r="BI1640" s="1">
        <v>76.48</v>
      </c>
      <c r="BJ1640" s="1">
        <v>83.38</v>
      </c>
      <c r="BK1640" s="1">
        <v>71.569999999999993</v>
      </c>
      <c r="BL1640" s="1">
        <v>72.319999999999993</v>
      </c>
      <c r="BN1640" s="1">
        <v>72.16</v>
      </c>
    </row>
    <row r="1641" spans="3:66" x14ac:dyDescent="0.3">
      <c r="C1641" s="14" t="str">
        <f t="shared" si="26"/>
        <v>201910</v>
      </c>
      <c r="D1641" s="3">
        <v>43740</v>
      </c>
      <c r="E1641" s="1">
        <v>1313.1</v>
      </c>
      <c r="F1641" s="1">
        <v>1321.4</v>
      </c>
      <c r="G1641" s="1">
        <v>1315.95</v>
      </c>
      <c r="H1641" s="1">
        <v>1234.71</v>
      </c>
      <c r="I1641" s="1">
        <v>1272.1400000000001</v>
      </c>
      <c r="J1641" s="1">
        <v>1217.8800000000001</v>
      </c>
      <c r="K1641" s="1">
        <v>1243.93</v>
      </c>
      <c r="L1641" s="1">
        <v>1296.99</v>
      </c>
      <c r="M1641" s="1">
        <v>1188.97</v>
      </c>
      <c r="N1641" s="1">
        <v>1083.77</v>
      </c>
      <c r="O1641" s="1">
        <v>1199.93</v>
      </c>
      <c r="P1641" s="1">
        <v>1212.6500000000001</v>
      </c>
      <c r="Q1641" s="1">
        <v>3312.9</v>
      </c>
      <c r="R1641" s="1">
        <v>70.959999999999994</v>
      </c>
      <c r="S1641" s="1">
        <v>69.48</v>
      </c>
      <c r="T1641" s="1">
        <v>75.739999999999995</v>
      </c>
      <c r="U1641" s="1">
        <v>73.8</v>
      </c>
      <c r="V1641" s="1">
        <v>70.14</v>
      </c>
      <c r="W1641" s="1">
        <v>78.2</v>
      </c>
      <c r="X1641" s="1">
        <v>75.36</v>
      </c>
      <c r="Y1641" s="1">
        <v>75.83</v>
      </c>
      <c r="Z1641" s="1">
        <v>76.459999999999994</v>
      </c>
      <c r="AA1641" s="1">
        <v>73.989999999999995</v>
      </c>
      <c r="AB1641" s="1">
        <v>74.69</v>
      </c>
      <c r="AC1641" s="1">
        <v>72.540000000000006</v>
      </c>
      <c r="AD1641" s="1">
        <v>73.819999999999993</v>
      </c>
      <c r="AE1641" s="1">
        <v>82.75</v>
      </c>
      <c r="AF1641" s="1">
        <v>78.930000000000007</v>
      </c>
      <c r="AG1641" s="1">
        <v>71.66</v>
      </c>
      <c r="AI1641" s="1">
        <v>0</v>
      </c>
      <c r="AK1641" s="1">
        <v>22.5</v>
      </c>
      <c r="AN1641" s="1">
        <v>1909.14</v>
      </c>
      <c r="AQ1641" s="1">
        <v>1980.73</v>
      </c>
      <c r="AR1641" s="1">
        <v>2079.96</v>
      </c>
      <c r="AS1641" s="1">
        <v>1978.55</v>
      </c>
      <c r="AT1641" s="1">
        <v>1808.66</v>
      </c>
      <c r="AU1641" s="1">
        <v>1871.46</v>
      </c>
      <c r="AW1641" s="1">
        <v>1828.76</v>
      </c>
      <c r="AX1641" s="1">
        <v>77.430000000000007</v>
      </c>
      <c r="AY1641" s="1">
        <v>2064.89</v>
      </c>
      <c r="AZ1641" s="1">
        <v>2009.62</v>
      </c>
      <c r="BA1641" s="1">
        <v>77.83</v>
      </c>
      <c r="BB1641" s="1">
        <v>81.709999999999994</v>
      </c>
      <c r="BC1641" s="1">
        <v>81.430000000000007</v>
      </c>
      <c r="BD1641" s="1">
        <v>80.599999999999994</v>
      </c>
      <c r="BE1641" s="1">
        <v>77.86</v>
      </c>
      <c r="BF1641" s="1">
        <v>80.260000000000005</v>
      </c>
      <c r="BG1641" s="1">
        <v>82.65</v>
      </c>
      <c r="BH1641" s="1">
        <v>76.97</v>
      </c>
      <c r="BI1641" s="1">
        <v>76.48</v>
      </c>
      <c r="BJ1641" s="1">
        <v>83.17</v>
      </c>
      <c r="BK1641" s="1">
        <v>72.41</v>
      </c>
      <c r="BL1641" s="1">
        <v>73.02</v>
      </c>
      <c r="BN1641" s="1">
        <v>72.45</v>
      </c>
    </row>
    <row r="1642" spans="3:66" x14ac:dyDescent="0.3">
      <c r="C1642" s="14" t="str">
        <f t="shared" si="26"/>
        <v>201910</v>
      </c>
      <c r="D1642" s="3">
        <v>43739</v>
      </c>
      <c r="E1642" s="1">
        <v>1318.04</v>
      </c>
      <c r="F1642" s="1">
        <v>1321.4</v>
      </c>
      <c r="G1642" s="1">
        <v>1310.99</v>
      </c>
      <c r="H1642" s="1">
        <v>1210.1099999999999</v>
      </c>
      <c r="I1642" s="1">
        <v>1268.22</v>
      </c>
      <c r="J1642" s="1">
        <v>1261.17</v>
      </c>
      <c r="K1642" s="1">
        <v>1243.93</v>
      </c>
      <c r="L1642" s="1">
        <v>1287.0999999999999</v>
      </c>
      <c r="M1642" s="1">
        <v>1179.1300000000001</v>
      </c>
      <c r="N1642" s="1">
        <v>1092.24</v>
      </c>
      <c r="O1642" s="1">
        <v>1201.5</v>
      </c>
      <c r="P1642" s="1">
        <v>1220.94</v>
      </c>
      <c r="Q1642" s="1">
        <v>3262.49</v>
      </c>
      <c r="R1642" s="1">
        <v>70.78</v>
      </c>
      <c r="S1642" s="1">
        <v>68.63</v>
      </c>
      <c r="T1642" s="1">
        <v>75.77</v>
      </c>
      <c r="U1642" s="1">
        <v>75.12</v>
      </c>
      <c r="V1642" s="1">
        <v>69.84</v>
      </c>
      <c r="W1642" s="1">
        <v>77.900000000000006</v>
      </c>
      <c r="X1642" s="1">
        <v>75.540000000000006</v>
      </c>
      <c r="Y1642" s="1">
        <v>75.34</v>
      </c>
      <c r="Z1642" s="1">
        <v>76.13</v>
      </c>
      <c r="AA1642" s="1">
        <v>72.8</v>
      </c>
      <c r="AB1642" s="1">
        <v>73.59</v>
      </c>
      <c r="AC1642" s="1">
        <v>72.37</v>
      </c>
      <c r="AD1642" s="1">
        <v>74.28</v>
      </c>
      <c r="AE1642" s="1">
        <v>82.32</v>
      </c>
      <c r="AF1642" s="1">
        <v>78.59</v>
      </c>
      <c r="AG1642" s="1">
        <v>72.430000000000007</v>
      </c>
      <c r="AI1642" s="1">
        <v>0</v>
      </c>
      <c r="AK1642" s="1">
        <v>22.5</v>
      </c>
      <c r="AN1642" s="1">
        <v>1909.14</v>
      </c>
      <c r="AQ1642" s="1">
        <v>1980.73</v>
      </c>
      <c r="AR1642" s="1">
        <v>2079.96</v>
      </c>
      <c r="AS1642" s="1">
        <v>1978.55</v>
      </c>
      <c r="AT1642" s="1">
        <v>1808.66</v>
      </c>
      <c r="AW1642" s="1">
        <v>1828.76</v>
      </c>
      <c r="AX1642" s="1">
        <v>75.930000000000007</v>
      </c>
      <c r="AY1642" s="1">
        <v>1959.38</v>
      </c>
      <c r="BA1642" s="1">
        <v>78.27</v>
      </c>
      <c r="BB1642" s="1">
        <v>80.930000000000007</v>
      </c>
      <c r="BC1642" s="1">
        <v>81.319999999999993</v>
      </c>
      <c r="BD1642" s="1">
        <v>79.66</v>
      </c>
      <c r="BE1642" s="1">
        <v>74.81</v>
      </c>
      <c r="BF1642" s="1">
        <v>79.55</v>
      </c>
      <c r="BG1642" s="1">
        <v>82.21</v>
      </c>
      <c r="BH1642" s="1">
        <v>76.11</v>
      </c>
      <c r="BI1642" s="1">
        <v>76.28</v>
      </c>
      <c r="BJ1642" s="1">
        <v>82.76</v>
      </c>
      <c r="BK1642" s="1">
        <v>72.930000000000007</v>
      </c>
      <c r="BL1642" s="1">
        <v>72.13</v>
      </c>
      <c r="BN1642" s="1">
        <v>72</v>
      </c>
    </row>
    <row r="1643" spans="3:66" x14ac:dyDescent="0.3">
      <c r="C1643" s="14" t="str">
        <f t="shared" si="26"/>
        <v>20199</v>
      </c>
      <c r="D1643" s="3">
        <v>43738</v>
      </c>
      <c r="E1643" s="1">
        <v>1305.69</v>
      </c>
      <c r="F1643" s="1">
        <v>1326.93</v>
      </c>
      <c r="G1643" s="1">
        <v>1310.99</v>
      </c>
      <c r="H1643" s="1">
        <v>1166.7</v>
      </c>
      <c r="I1643" s="1">
        <v>1261.8499999999999</v>
      </c>
      <c r="J1643" s="1">
        <v>1230.29</v>
      </c>
      <c r="K1643" s="1">
        <v>1243.93</v>
      </c>
      <c r="L1643" s="1">
        <v>1272.28</v>
      </c>
      <c r="M1643" s="1">
        <v>1175.21</v>
      </c>
      <c r="N1643" s="1">
        <v>1083.06</v>
      </c>
      <c r="O1643" s="1">
        <v>1199.6300000000001</v>
      </c>
      <c r="P1643" s="1">
        <v>1222.93</v>
      </c>
      <c r="Q1643" s="1">
        <v>3208.57</v>
      </c>
      <c r="R1643" s="1">
        <v>70.41</v>
      </c>
      <c r="S1643" s="1">
        <v>66.97</v>
      </c>
      <c r="T1643" s="1">
        <v>75.78</v>
      </c>
      <c r="U1643" s="1">
        <v>74.77</v>
      </c>
      <c r="V1643" s="1">
        <v>69.72</v>
      </c>
      <c r="W1643" s="1">
        <v>77.97</v>
      </c>
      <c r="X1643" s="1">
        <v>74.58</v>
      </c>
      <c r="Y1643" s="1">
        <v>74.75</v>
      </c>
      <c r="Z1643" s="1">
        <v>75.41</v>
      </c>
      <c r="AA1643" s="1">
        <v>72.11</v>
      </c>
      <c r="AB1643" s="1">
        <v>73.37</v>
      </c>
      <c r="AC1643" s="1">
        <v>72.27</v>
      </c>
      <c r="AD1643" s="1">
        <v>73.94</v>
      </c>
      <c r="AE1643" s="1">
        <v>82.05</v>
      </c>
      <c r="AF1643" s="1">
        <v>77.930000000000007</v>
      </c>
      <c r="AG1643" s="1">
        <v>72.16</v>
      </c>
      <c r="AI1643" s="1">
        <v>0</v>
      </c>
      <c r="AK1643" s="1">
        <v>22.5</v>
      </c>
      <c r="AN1643" s="1">
        <v>1908.35</v>
      </c>
      <c r="AQ1643" s="1">
        <v>1979.91</v>
      </c>
      <c r="AR1643" s="1">
        <v>2079.09</v>
      </c>
      <c r="AS1643" s="1">
        <v>1975.3</v>
      </c>
      <c r="AT1643" s="1">
        <v>1807.91</v>
      </c>
      <c r="AW1643" s="1">
        <v>1850.59</v>
      </c>
      <c r="AX1643" s="1">
        <v>75.94</v>
      </c>
      <c r="AY1643" s="1">
        <v>1958.57</v>
      </c>
      <c r="BA1643" s="1">
        <v>76.819999999999993</v>
      </c>
      <c r="BB1643" s="1">
        <v>80.81</v>
      </c>
      <c r="BC1643" s="1">
        <v>80.87</v>
      </c>
      <c r="BD1643" s="1">
        <v>78.92</v>
      </c>
      <c r="BE1643" s="1">
        <v>73.12</v>
      </c>
      <c r="BF1643" s="1">
        <v>79.64</v>
      </c>
      <c r="BG1643" s="1">
        <v>82.05</v>
      </c>
      <c r="BH1643" s="1">
        <v>75.739999999999995</v>
      </c>
      <c r="BI1643" s="1">
        <v>75.680000000000007</v>
      </c>
      <c r="BJ1643" s="1">
        <v>82.75</v>
      </c>
      <c r="BK1643" s="1">
        <v>71.77</v>
      </c>
      <c r="BL1643" s="1">
        <v>71.16</v>
      </c>
      <c r="BN1643" s="1">
        <v>71.42</v>
      </c>
    </row>
    <row r="1644" spans="3:66" x14ac:dyDescent="0.3">
      <c r="C1644" s="14" t="str">
        <f t="shared" si="26"/>
        <v>20199</v>
      </c>
      <c r="D1644" s="3">
        <v>43735</v>
      </c>
      <c r="E1644" s="1">
        <v>1293.3399999999999</v>
      </c>
      <c r="F1644" s="1">
        <v>1328.78</v>
      </c>
      <c r="G1644" s="1">
        <v>1310.99</v>
      </c>
      <c r="H1644" s="1">
        <v>1169.6099999999999</v>
      </c>
      <c r="I1644" s="1">
        <v>1266.75</v>
      </c>
      <c r="J1644" s="1">
        <v>1230.0999999999999</v>
      </c>
      <c r="K1644" s="1">
        <v>1212.6500000000001</v>
      </c>
      <c r="L1644" s="1">
        <v>1272.28</v>
      </c>
      <c r="M1644" s="1">
        <v>1157.4000000000001</v>
      </c>
      <c r="N1644" s="1">
        <v>1073.55</v>
      </c>
      <c r="O1644" s="1">
        <v>1200.8599999999999</v>
      </c>
      <c r="P1644" s="1">
        <v>1220.94</v>
      </c>
      <c r="Q1644" s="1">
        <v>3306.71</v>
      </c>
      <c r="R1644" s="1">
        <v>69.64</v>
      </c>
      <c r="S1644" s="1">
        <v>68.260000000000005</v>
      </c>
      <c r="T1644" s="1">
        <v>76.61</v>
      </c>
      <c r="U1644" s="1">
        <v>73.53</v>
      </c>
      <c r="V1644" s="1">
        <v>69.72</v>
      </c>
      <c r="W1644" s="1">
        <v>77.7</v>
      </c>
      <c r="X1644" s="1">
        <v>75.12</v>
      </c>
      <c r="Y1644" s="1">
        <v>74.25</v>
      </c>
      <c r="Z1644" s="1">
        <v>74.5</v>
      </c>
      <c r="AA1644" s="1">
        <v>71.77</v>
      </c>
      <c r="AB1644" s="1">
        <v>74.16</v>
      </c>
      <c r="AC1644" s="1">
        <v>72.17</v>
      </c>
      <c r="AD1644" s="1">
        <v>72.400000000000006</v>
      </c>
      <c r="AE1644" s="1">
        <v>81.430000000000007</v>
      </c>
      <c r="AF1644" s="1">
        <v>77.69</v>
      </c>
      <c r="AG1644" s="1">
        <v>71.739999999999995</v>
      </c>
      <c r="AK1644" s="1">
        <v>15</v>
      </c>
      <c r="AP1644" s="1">
        <v>1837.5</v>
      </c>
      <c r="AQ1644" s="1">
        <v>1979.91</v>
      </c>
      <c r="AR1644" s="1">
        <v>2079.09</v>
      </c>
      <c r="AS1644" s="1">
        <v>2104.61</v>
      </c>
      <c r="AT1644" s="1">
        <v>1807.91</v>
      </c>
      <c r="AU1644" s="1">
        <v>1858.13</v>
      </c>
      <c r="AW1644" s="1">
        <v>1766.06</v>
      </c>
      <c r="AX1644" s="1">
        <v>77.849999999999994</v>
      </c>
      <c r="AY1644" s="1">
        <v>1958.57</v>
      </c>
      <c r="BA1644" s="1">
        <v>76.67</v>
      </c>
      <c r="BB1644" s="1">
        <v>81.19</v>
      </c>
      <c r="BC1644" s="1">
        <v>80.37</v>
      </c>
      <c r="BD1644" s="1">
        <v>79.040000000000006</v>
      </c>
      <c r="BE1644" s="1">
        <v>74.98</v>
      </c>
      <c r="BF1644" s="1">
        <v>78.680000000000007</v>
      </c>
      <c r="BG1644" s="1">
        <v>81.28</v>
      </c>
      <c r="BH1644" s="1">
        <v>75.569999999999993</v>
      </c>
      <c r="BI1644" s="1">
        <v>76.28</v>
      </c>
      <c r="BJ1644" s="1">
        <v>82.56</v>
      </c>
      <c r="BK1644" s="1">
        <v>70.91</v>
      </c>
      <c r="BL1644" s="1">
        <v>70.930000000000007</v>
      </c>
      <c r="BN1644" s="1">
        <v>71.09</v>
      </c>
    </row>
    <row r="1645" spans="3:66" x14ac:dyDescent="0.3">
      <c r="C1645" s="14" t="str">
        <f t="shared" si="26"/>
        <v>20199</v>
      </c>
      <c r="D1645" s="3">
        <v>43734</v>
      </c>
      <c r="E1645" s="1">
        <v>1298.28</v>
      </c>
      <c r="F1645" s="1">
        <v>1326.3</v>
      </c>
      <c r="G1645" s="1">
        <v>1300.79</v>
      </c>
      <c r="H1645" s="1">
        <v>1185.0899999999999</v>
      </c>
      <c r="I1645" s="1">
        <v>1266.75</v>
      </c>
      <c r="J1645" s="1">
        <v>1215.6099999999999</v>
      </c>
      <c r="K1645" s="1">
        <v>1247.8900000000001</v>
      </c>
      <c r="L1645" s="1">
        <v>1272.28</v>
      </c>
      <c r="M1645" s="1">
        <v>1157.4000000000001</v>
      </c>
      <c r="N1645" s="1">
        <v>1083.1600000000001</v>
      </c>
      <c r="O1645" s="1">
        <v>1205.6500000000001</v>
      </c>
      <c r="P1645" s="1">
        <v>1224.9000000000001</v>
      </c>
      <c r="Q1645" s="1">
        <v>3188.1</v>
      </c>
      <c r="R1645" s="1">
        <v>70.48</v>
      </c>
      <c r="S1645" s="1">
        <v>68.36</v>
      </c>
      <c r="T1645" s="1">
        <v>74.959999999999994</v>
      </c>
      <c r="U1645" s="1">
        <v>74.67</v>
      </c>
      <c r="V1645" s="1">
        <v>69.86</v>
      </c>
      <c r="W1645" s="1">
        <v>77.7</v>
      </c>
      <c r="X1645" s="1">
        <v>75.12</v>
      </c>
      <c r="Y1645" s="1">
        <v>74.23</v>
      </c>
      <c r="Z1645" s="1">
        <v>74.5</v>
      </c>
      <c r="AA1645" s="1">
        <v>72.41</v>
      </c>
      <c r="AB1645" s="1">
        <v>74.16</v>
      </c>
      <c r="AC1645" s="1">
        <v>72.540000000000006</v>
      </c>
      <c r="AD1645" s="1">
        <v>72.66</v>
      </c>
      <c r="AE1645" s="1">
        <v>81.62</v>
      </c>
      <c r="AF1645" s="1">
        <v>77.56</v>
      </c>
      <c r="AG1645" s="1">
        <v>72.319999999999993</v>
      </c>
      <c r="AN1645" s="1">
        <v>1958.57</v>
      </c>
      <c r="AP1645" s="1">
        <v>1837.5</v>
      </c>
      <c r="AR1645" s="1">
        <v>2079.09</v>
      </c>
      <c r="AT1645" s="1">
        <v>1807.91</v>
      </c>
      <c r="AU1645" s="1">
        <v>1858.13</v>
      </c>
      <c r="AW1645" s="1">
        <v>1766.06</v>
      </c>
      <c r="AX1645" s="1">
        <v>76.75</v>
      </c>
      <c r="AY1645" s="1">
        <v>2064.0300000000002</v>
      </c>
      <c r="BA1645" s="1">
        <v>76.39</v>
      </c>
      <c r="BB1645" s="1">
        <v>81.03</v>
      </c>
      <c r="BC1645" s="1">
        <v>80.760000000000005</v>
      </c>
      <c r="BD1645" s="1">
        <v>79.31</v>
      </c>
      <c r="BE1645" s="1">
        <v>74.33</v>
      </c>
      <c r="BF1645" s="1">
        <v>78.97</v>
      </c>
      <c r="BG1645" s="1">
        <v>81.34</v>
      </c>
      <c r="BH1645" s="1">
        <v>76.25</v>
      </c>
      <c r="BI1645" s="1">
        <v>75.680000000000007</v>
      </c>
      <c r="BJ1645" s="1">
        <v>82.54</v>
      </c>
      <c r="BK1645" s="1">
        <v>71.430000000000007</v>
      </c>
      <c r="BL1645" s="1">
        <v>71.42</v>
      </c>
      <c r="BM1645" s="1">
        <v>74</v>
      </c>
      <c r="BN1645" s="1">
        <v>70.88</v>
      </c>
    </row>
    <row r="1646" spans="3:66" x14ac:dyDescent="0.3">
      <c r="C1646" s="14" t="str">
        <f t="shared" si="26"/>
        <v>20199</v>
      </c>
      <c r="D1646" s="3">
        <v>43733</v>
      </c>
      <c r="E1646" s="1">
        <v>1310.6300000000001</v>
      </c>
      <c r="F1646" s="1">
        <v>1324.8</v>
      </c>
      <c r="G1646" s="1">
        <v>1310.99</v>
      </c>
      <c r="H1646" s="1">
        <v>1205.3399999999999</v>
      </c>
      <c r="I1646" s="1">
        <v>1266.75</v>
      </c>
      <c r="J1646" s="1">
        <v>1221.3599999999999</v>
      </c>
      <c r="K1646" s="1">
        <v>1247.8900000000001</v>
      </c>
      <c r="L1646" s="1">
        <v>1272.28</v>
      </c>
      <c r="M1646" s="1">
        <v>1169.1600000000001</v>
      </c>
      <c r="N1646" s="1">
        <v>1104.5</v>
      </c>
      <c r="O1646" s="1">
        <v>1206.97</v>
      </c>
      <c r="P1646" s="1">
        <v>1226.4000000000001</v>
      </c>
      <c r="Q1646" s="1">
        <v>3215.29</v>
      </c>
      <c r="R1646" s="1">
        <v>70.48</v>
      </c>
      <c r="S1646" s="1">
        <v>68.959999999999994</v>
      </c>
      <c r="T1646" s="1">
        <v>75.22</v>
      </c>
      <c r="U1646" s="1">
        <v>74.42</v>
      </c>
      <c r="V1646" s="1">
        <v>69.72</v>
      </c>
      <c r="W1646" s="1">
        <v>77.900000000000006</v>
      </c>
      <c r="X1646" s="1">
        <v>74.58</v>
      </c>
      <c r="Y1646" s="1">
        <v>74.39</v>
      </c>
      <c r="Z1646" s="1">
        <v>74.5</v>
      </c>
      <c r="AA1646" s="1">
        <v>71.97</v>
      </c>
      <c r="AB1646" s="1">
        <v>73.37</v>
      </c>
      <c r="AC1646" s="1">
        <v>71.78</v>
      </c>
      <c r="AD1646" s="1">
        <v>72.819999999999993</v>
      </c>
      <c r="AE1646" s="1">
        <v>81.94</v>
      </c>
      <c r="AF1646" s="1">
        <v>76.94</v>
      </c>
      <c r="AG1646" s="1">
        <v>72.260000000000005</v>
      </c>
      <c r="AN1646" s="1">
        <v>1958.57</v>
      </c>
      <c r="AP1646" s="1">
        <v>1837.5</v>
      </c>
      <c r="AS1646" s="1">
        <v>1908.35</v>
      </c>
      <c r="AU1646" s="1">
        <v>1858.13</v>
      </c>
      <c r="AW1646" s="1">
        <v>1768.48</v>
      </c>
      <c r="AX1646" s="1">
        <v>77.55</v>
      </c>
      <c r="AY1646" s="1">
        <v>2064.0300000000002</v>
      </c>
      <c r="AZ1646" s="1">
        <v>1928.43</v>
      </c>
      <c r="BA1646" s="1">
        <v>76.61</v>
      </c>
      <c r="BB1646" s="1">
        <v>81.150000000000006</v>
      </c>
      <c r="BC1646" s="1">
        <v>81.2</v>
      </c>
      <c r="BD1646" s="1">
        <v>78.73</v>
      </c>
      <c r="BE1646" s="1">
        <v>74.239999999999995</v>
      </c>
      <c r="BF1646" s="1">
        <v>79.47</v>
      </c>
      <c r="BG1646" s="1">
        <v>81.83</v>
      </c>
      <c r="BH1646" s="1">
        <v>76.14</v>
      </c>
      <c r="BI1646" s="1">
        <v>75.680000000000007</v>
      </c>
      <c r="BJ1646" s="1">
        <v>83.01</v>
      </c>
      <c r="BK1646" s="1">
        <v>71.599999999999994</v>
      </c>
      <c r="BL1646" s="1">
        <v>71.34</v>
      </c>
      <c r="BM1646" s="1">
        <v>75.069999999999993</v>
      </c>
      <c r="BN1646" s="1">
        <v>70.81</v>
      </c>
    </row>
    <row r="1647" spans="3:66" x14ac:dyDescent="0.3">
      <c r="C1647" s="14" t="str">
        <f t="shared" si="26"/>
        <v>20199</v>
      </c>
      <c r="D1647" s="3">
        <v>43732</v>
      </c>
      <c r="E1647" s="1">
        <v>1313.1</v>
      </c>
      <c r="F1647" s="1">
        <v>1323.02</v>
      </c>
      <c r="G1647" s="1">
        <v>1308.51</v>
      </c>
      <c r="H1647" s="1">
        <v>1209.3</v>
      </c>
      <c r="I1647" s="1">
        <v>1272.1400000000001</v>
      </c>
      <c r="J1647" s="1">
        <v>1238.69</v>
      </c>
      <c r="K1647" s="1">
        <v>1247.8900000000001</v>
      </c>
      <c r="L1647" s="1">
        <v>1274.75</v>
      </c>
      <c r="M1647" s="1">
        <v>1173.1199999999999</v>
      </c>
      <c r="N1647" s="1">
        <v>1104.46</v>
      </c>
      <c r="O1647" s="1">
        <v>1209.3399999999999</v>
      </c>
      <c r="P1647" s="1">
        <v>1217.5999999999999</v>
      </c>
      <c r="Q1647" s="1">
        <v>3205.88</v>
      </c>
      <c r="R1647" s="1">
        <v>69.64</v>
      </c>
      <c r="S1647" s="1">
        <v>70.06</v>
      </c>
      <c r="T1647" s="1">
        <v>75.59</v>
      </c>
      <c r="U1647" s="1">
        <v>75.040000000000006</v>
      </c>
      <c r="V1647" s="1">
        <v>69.66</v>
      </c>
      <c r="W1647" s="1">
        <v>77.900000000000006</v>
      </c>
      <c r="X1647" s="1">
        <v>74.47</v>
      </c>
      <c r="Y1647" s="1">
        <v>74.52</v>
      </c>
      <c r="Z1647" s="1">
        <v>74.72</v>
      </c>
      <c r="AA1647" s="1">
        <v>72.06</v>
      </c>
      <c r="AB1647" s="1">
        <v>73.260000000000005</v>
      </c>
      <c r="AC1647" s="1">
        <v>72.290000000000006</v>
      </c>
      <c r="AD1647" s="1">
        <v>72.77</v>
      </c>
      <c r="AE1647" s="1">
        <v>81.96</v>
      </c>
      <c r="AF1647" s="1">
        <v>77.239999999999995</v>
      </c>
      <c r="AG1647" s="1">
        <v>72.680000000000007</v>
      </c>
      <c r="AN1647" s="1">
        <v>1958.57</v>
      </c>
      <c r="AP1647" s="1">
        <v>1837.5</v>
      </c>
      <c r="AS1647" s="1">
        <v>1908.35</v>
      </c>
      <c r="AU1647" s="1">
        <v>1858.13</v>
      </c>
      <c r="AW1647" s="1">
        <v>1768.48</v>
      </c>
      <c r="AX1647" s="1">
        <v>77.66</v>
      </c>
      <c r="AY1647" s="1">
        <v>2169.4899999999998</v>
      </c>
      <c r="AZ1647" s="1">
        <v>1928.43</v>
      </c>
      <c r="BA1647" s="1">
        <v>76.86</v>
      </c>
      <c r="BB1647" s="1">
        <v>80.760000000000005</v>
      </c>
      <c r="BC1647" s="1">
        <v>81.180000000000007</v>
      </c>
      <c r="BD1647" s="1">
        <v>77.13</v>
      </c>
      <c r="BE1647" s="1">
        <v>75.22</v>
      </c>
      <c r="BF1647" s="1">
        <v>79.59</v>
      </c>
      <c r="BG1647" s="1">
        <v>81.8</v>
      </c>
      <c r="BH1647" s="1">
        <v>76.569999999999993</v>
      </c>
      <c r="BI1647" s="1">
        <v>75.680000000000007</v>
      </c>
      <c r="BJ1647" s="1">
        <v>83.1</v>
      </c>
      <c r="BK1647" s="1">
        <v>71.599999999999994</v>
      </c>
      <c r="BL1647" s="1">
        <v>72.62</v>
      </c>
      <c r="BM1647" s="1">
        <v>75.02</v>
      </c>
      <c r="BN1647" s="1">
        <v>72</v>
      </c>
    </row>
    <row r="1648" spans="3:66" x14ac:dyDescent="0.3">
      <c r="C1648" s="14" t="str">
        <f t="shared" si="26"/>
        <v>20199</v>
      </c>
      <c r="D1648" s="3">
        <v>43731</v>
      </c>
      <c r="E1648" s="1">
        <v>1295.6099999999999</v>
      </c>
      <c r="F1648" s="1">
        <v>1323.02</v>
      </c>
      <c r="G1648" s="1">
        <v>1310.99</v>
      </c>
      <c r="H1648" s="1">
        <v>1211.3800000000001</v>
      </c>
      <c r="I1648" s="1">
        <v>1266.26</v>
      </c>
      <c r="J1648" s="1">
        <v>1219.54</v>
      </c>
      <c r="K1648" s="1">
        <v>1247.8900000000001</v>
      </c>
      <c r="L1648" s="1">
        <v>1267.33</v>
      </c>
      <c r="M1648" s="1">
        <v>1163.32</v>
      </c>
      <c r="N1648" s="1">
        <v>1088.1199999999999</v>
      </c>
      <c r="O1648" s="1">
        <v>1190.7</v>
      </c>
      <c r="P1648" s="1">
        <v>1226.8900000000001</v>
      </c>
      <c r="Q1648" s="1">
        <v>3188.7</v>
      </c>
      <c r="R1648" s="1">
        <v>70.88</v>
      </c>
      <c r="S1648" s="1">
        <v>69.63</v>
      </c>
      <c r="T1648" s="1">
        <v>75.489999999999995</v>
      </c>
      <c r="U1648" s="1">
        <v>75.069999999999993</v>
      </c>
      <c r="V1648" s="1">
        <v>69.84</v>
      </c>
      <c r="W1648" s="1">
        <v>77.78</v>
      </c>
      <c r="X1648" s="1">
        <v>74.53</v>
      </c>
      <c r="Y1648" s="1">
        <v>74.16</v>
      </c>
      <c r="Z1648" s="1">
        <v>74.27</v>
      </c>
      <c r="AA1648" s="1">
        <v>72.22</v>
      </c>
      <c r="AB1648" s="1">
        <v>73.59</v>
      </c>
      <c r="AC1648" s="1">
        <v>71.8</v>
      </c>
      <c r="AD1648" s="1">
        <v>72.13</v>
      </c>
      <c r="AE1648" s="1">
        <v>81.02</v>
      </c>
      <c r="AF1648" s="1">
        <v>77.95</v>
      </c>
      <c r="AG1648" s="1">
        <v>71.680000000000007</v>
      </c>
      <c r="AN1648" s="1">
        <v>1958.57</v>
      </c>
      <c r="AP1648" s="1">
        <v>1837.5</v>
      </c>
      <c r="AQ1648" s="1">
        <v>1807.91</v>
      </c>
      <c r="AS1648" s="1">
        <v>1908.35</v>
      </c>
      <c r="AU1648" s="1">
        <v>1858.13</v>
      </c>
      <c r="AW1648" s="1">
        <v>1686.37</v>
      </c>
      <c r="AX1648" s="1">
        <v>78.33</v>
      </c>
      <c r="AY1648" s="1">
        <v>2169.4899999999998</v>
      </c>
      <c r="AZ1648" s="1">
        <v>1928.43</v>
      </c>
      <c r="BA1648" s="1">
        <v>77.38</v>
      </c>
      <c r="BB1648" s="1">
        <v>80.22</v>
      </c>
      <c r="BC1648" s="1">
        <v>80.47</v>
      </c>
      <c r="BD1648" s="1">
        <v>78</v>
      </c>
      <c r="BE1648" s="1">
        <v>74.89</v>
      </c>
      <c r="BF1648" s="1">
        <v>79.209999999999994</v>
      </c>
      <c r="BG1648" s="1">
        <v>81.22</v>
      </c>
      <c r="BH1648" s="1">
        <v>76.2</v>
      </c>
      <c r="BI1648" s="1">
        <v>76.180000000000007</v>
      </c>
      <c r="BJ1648" s="1">
        <v>83.1</v>
      </c>
      <c r="BK1648" s="1">
        <v>71.66</v>
      </c>
      <c r="BL1648" s="1">
        <v>71.69</v>
      </c>
      <c r="BM1648" s="1">
        <v>74.349999999999994</v>
      </c>
      <c r="BN1648" s="1">
        <v>72</v>
      </c>
    </row>
    <row r="1649" spans="3:66" x14ac:dyDescent="0.3">
      <c r="C1649" s="14" t="str">
        <f t="shared" si="26"/>
        <v>20199</v>
      </c>
      <c r="D1649" s="3">
        <v>43728</v>
      </c>
      <c r="E1649" s="1">
        <v>1287.3699999999999</v>
      </c>
      <c r="F1649" s="1">
        <v>1323.02</v>
      </c>
      <c r="G1649" s="1">
        <v>1310.99</v>
      </c>
      <c r="H1649" s="1">
        <v>1208.78</v>
      </c>
      <c r="I1649" s="1">
        <v>1266.26</v>
      </c>
      <c r="J1649" s="1">
        <v>1223.9000000000001</v>
      </c>
      <c r="K1649" s="1">
        <v>1217.5999999999999</v>
      </c>
      <c r="L1649" s="1">
        <v>1272.27</v>
      </c>
      <c r="M1649" s="1">
        <v>1145.83</v>
      </c>
      <c r="N1649" s="1">
        <v>1063.81</v>
      </c>
      <c r="O1649" s="1">
        <v>1194.79</v>
      </c>
      <c r="P1649" s="1">
        <v>1226.8900000000001</v>
      </c>
      <c r="Q1649" s="1">
        <v>3177.36</v>
      </c>
      <c r="R1649" s="1">
        <v>70.790000000000006</v>
      </c>
      <c r="S1649" s="1">
        <v>68.97</v>
      </c>
      <c r="T1649" s="1">
        <v>75.53</v>
      </c>
      <c r="U1649" s="1">
        <v>72.739999999999995</v>
      </c>
      <c r="V1649" s="1">
        <v>69.98</v>
      </c>
      <c r="W1649" s="1">
        <v>76.61</v>
      </c>
      <c r="X1649" s="1">
        <v>73.92</v>
      </c>
      <c r="Y1649" s="1">
        <v>74.36</v>
      </c>
      <c r="Z1649" s="1">
        <v>74.5</v>
      </c>
      <c r="AA1649" s="1">
        <v>72.39</v>
      </c>
      <c r="AB1649" s="1">
        <v>73.22</v>
      </c>
      <c r="AC1649" s="1">
        <v>71.55</v>
      </c>
      <c r="AD1649" s="1">
        <v>73.67</v>
      </c>
      <c r="AE1649" s="1">
        <v>80.599999999999994</v>
      </c>
      <c r="AF1649" s="1">
        <v>77.88</v>
      </c>
      <c r="AG1649" s="1">
        <v>70.98</v>
      </c>
      <c r="AN1649" s="1">
        <v>1958.57</v>
      </c>
      <c r="AQ1649" s="1">
        <v>1807.91</v>
      </c>
      <c r="AS1649" s="1">
        <v>1908.35</v>
      </c>
      <c r="AW1649" s="1">
        <v>1775.77</v>
      </c>
      <c r="AX1649" s="1">
        <v>78.55</v>
      </c>
      <c r="AY1649" s="1">
        <v>2169.4899999999998</v>
      </c>
      <c r="AZ1649" s="1">
        <v>1928.43</v>
      </c>
      <c r="BA1649" s="1">
        <v>75.680000000000007</v>
      </c>
      <c r="BB1649" s="1">
        <v>80.569999999999993</v>
      </c>
      <c r="BC1649" s="1">
        <v>80.55</v>
      </c>
      <c r="BD1649" s="1">
        <v>78.44</v>
      </c>
      <c r="BE1649" s="1">
        <v>74.819999999999993</v>
      </c>
      <c r="BF1649" s="1">
        <v>79.180000000000007</v>
      </c>
      <c r="BG1649" s="1">
        <v>80.69</v>
      </c>
      <c r="BH1649" s="1">
        <v>75.31</v>
      </c>
      <c r="BI1649" s="1">
        <v>75.88</v>
      </c>
      <c r="BJ1649" s="1">
        <v>82.98</v>
      </c>
      <c r="BK1649" s="1">
        <v>72.040000000000006</v>
      </c>
      <c r="BL1649" s="1">
        <v>71.88</v>
      </c>
      <c r="BM1649" s="1">
        <v>74.349999999999994</v>
      </c>
      <c r="BN1649" s="1">
        <v>71.790000000000006</v>
      </c>
    </row>
    <row r="1650" spans="3:66" x14ac:dyDescent="0.3">
      <c r="C1650" s="14" t="str">
        <f t="shared" si="26"/>
        <v>20199</v>
      </c>
      <c r="D1650" s="3">
        <v>43727</v>
      </c>
      <c r="E1650" s="1">
        <v>1282.43</v>
      </c>
      <c r="F1650" s="1">
        <v>1326.3</v>
      </c>
      <c r="G1650" s="1">
        <v>1310.99</v>
      </c>
      <c r="H1650" s="1">
        <v>1157.22</v>
      </c>
      <c r="I1650" s="1">
        <v>1266.26</v>
      </c>
      <c r="J1650" s="1">
        <v>1210.1300000000001</v>
      </c>
      <c r="K1650" s="1">
        <v>1217.5999999999999</v>
      </c>
      <c r="L1650" s="1">
        <v>1228.96</v>
      </c>
      <c r="M1650" s="1">
        <v>1146.83</v>
      </c>
      <c r="N1650" s="1">
        <v>1077.83</v>
      </c>
      <c r="O1650" s="1">
        <v>1195.79</v>
      </c>
      <c r="P1650" s="1">
        <v>1226.8900000000001</v>
      </c>
      <c r="Q1650" s="1">
        <v>3199.83</v>
      </c>
      <c r="R1650" s="1">
        <v>70.180000000000007</v>
      </c>
      <c r="S1650" s="1">
        <v>69.03</v>
      </c>
      <c r="T1650" s="1">
        <v>75.349999999999994</v>
      </c>
      <c r="U1650" s="1">
        <v>72.739999999999995</v>
      </c>
      <c r="V1650" s="1">
        <v>69.72</v>
      </c>
      <c r="W1650" s="1">
        <v>77.12</v>
      </c>
      <c r="X1650" s="1">
        <v>73.92</v>
      </c>
      <c r="Y1650" s="1">
        <v>73.61</v>
      </c>
      <c r="Z1650" s="1">
        <v>73.37</v>
      </c>
      <c r="AA1650" s="1">
        <v>72.05</v>
      </c>
      <c r="AB1650" s="1">
        <v>73.22</v>
      </c>
      <c r="AC1650" s="1">
        <v>71.3</v>
      </c>
      <c r="AD1650" s="1">
        <v>72.34</v>
      </c>
      <c r="AE1650" s="1">
        <v>80.430000000000007</v>
      </c>
      <c r="AF1650" s="1">
        <v>77.86</v>
      </c>
      <c r="AG1650" s="1">
        <v>70.7</v>
      </c>
      <c r="AQ1650" s="1">
        <v>1808.62</v>
      </c>
      <c r="AS1650" s="1">
        <v>1909.1</v>
      </c>
      <c r="AW1650" s="1">
        <v>1776.47</v>
      </c>
      <c r="AX1650" s="1">
        <v>78.13</v>
      </c>
      <c r="AZ1650" s="1">
        <v>1929.19</v>
      </c>
      <c r="BA1650" s="1">
        <v>75.69</v>
      </c>
      <c r="BB1650" s="1">
        <v>80.27</v>
      </c>
      <c r="BC1650" s="1">
        <v>80.23</v>
      </c>
      <c r="BD1650" s="1">
        <v>76.66</v>
      </c>
      <c r="BE1650" s="1">
        <v>73.95</v>
      </c>
      <c r="BF1650" s="1">
        <v>78.67</v>
      </c>
      <c r="BG1650" s="1">
        <v>80.53</v>
      </c>
      <c r="BH1650" s="1">
        <v>76.81</v>
      </c>
      <c r="BI1650" s="1">
        <v>75.58</v>
      </c>
      <c r="BJ1650" s="1">
        <v>82.98</v>
      </c>
      <c r="BK1650" s="1">
        <v>71.22</v>
      </c>
      <c r="BL1650" s="1">
        <v>71.45</v>
      </c>
      <c r="BM1650" s="1">
        <v>73.849999999999994</v>
      </c>
      <c r="BN1650" s="1">
        <v>71.290000000000006</v>
      </c>
    </row>
    <row r="1651" spans="3:66" x14ac:dyDescent="0.3">
      <c r="C1651" s="14" t="str">
        <f t="shared" si="26"/>
        <v>20199</v>
      </c>
      <c r="D1651" s="3">
        <v>43726</v>
      </c>
      <c r="E1651" s="1">
        <v>1284.08</v>
      </c>
      <c r="F1651" s="1">
        <v>1324.8</v>
      </c>
      <c r="G1651" s="1">
        <v>1310.99</v>
      </c>
      <c r="H1651" s="1">
        <v>1148.05</v>
      </c>
      <c r="I1651" s="1">
        <v>1272.1400000000001</v>
      </c>
      <c r="J1651" s="1">
        <v>1206.03</v>
      </c>
      <c r="K1651" s="1">
        <v>1247.8900000000001</v>
      </c>
      <c r="L1651" s="1">
        <v>1228.96</v>
      </c>
      <c r="M1651" s="1">
        <v>1138.5</v>
      </c>
      <c r="N1651" s="1">
        <v>1076.1400000000001</v>
      </c>
      <c r="O1651" s="1">
        <v>1198.93</v>
      </c>
      <c r="P1651" s="1">
        <v>1226.8900000000001</v>
      </c>
      <c r="Q1651" s="1">
        <v>3181.45</v>
      </c>
      <c r="R1651" s="1">
        <v>70.709999999999994</v>
      </c>
      <c r="S1651" s="1">
        <v>67.03</v>
      </c>
      <c r="T1651" s="1">
        <v>74.290000000000006</v>
      </c>
      <c r="U1651" s="1">
        <v>72.739999999999995</v>
      </c>
      <c r="V1651" s="1">
        <v>69.72</v>
      </c>
      <c r="W1651" s="1">
        <v>76.900000000000006</v>
      </c>
      <c r="X1651" s="1">
        <v>74.12</v>
      </c>
      <c r="Y1651" s="1">
        <v>73.2</v>
      </c>
      <c r="Z1651" s="1">
        <v>73.17</v>
      </c>
      <c r="AA1651" s="1">
        <v>72.62</v>
      </c>
      <c r="AB1651" s="1">
        <v>73.17</v>
      </c>
      <c r="AC1651" s="1">
        <v>71.3</v>
      </c>
      <c r="AD1651" s="1">
        <v>71.81</v>
      </c>
      <c r="AE1651" s="1">
        <v>80.11</v>
      </c>
      <c r="AF1651" s="1">
        <v>77.06</v>
      </c>
      <c r="AG1651" s="1">
        <v>70.89</v>
      </c>
      <c r="AQ1651" s="1">
        <v>1808.62</v>
      </c>
      <c r="AX1651" s="1">
        <v>77.27</v>
      </c>
      <c r="BA1651" s="1">
        <v>75.42</v>
      </c>
      <c r="BB1651" s="1">
        <v>79.33</v>
      </c>
      <c r="BC1651" s="1">
        <v>79.900000000000006</v>
      </c>
      <c r="BD1651" s="1">
        <v>77.099999999999994</v>
      </c>
      <c r="BE1651" s="1">
        <v>73.59</v>
      </c>
      <c r="BF1651" s="1">
        <v>78.48</v>
      </c>
      <c r="BG1651" s="1">
        <v>79.95</v>
      </c>
      <c r="BH1651" s="1">
        <v>76.12</v>
      </c>
      <c r="BI1651" s="1">
        <v>75.680000000000007</v>
      </c>
      <c r="BJ1651" s="1">
        <v>82.5</v>
      </c>
      <c r="BK1651" s="1">
        <v>70.05</v>
      </c>
      <c r="BL1651" s="1">
        <v>70.37</v>
      </c>
      <c r="BM1651" s="1">
        <v>72.41</v>
      </c>
      <c r="BN1651" s="1">
        <v>70.41</v>
      </c>
    </row>
    <row r="1652" spans="3:66" x14ac:dyDescent="0.3">
      <c r="C1652" s="14" t="str">
        <f t="shared" si="26"/>
        <v>20199</v>
      </c>
      <c r="D1652" s="3">
        <v>43725</v>
      </c>
      <c r="E1652" s="1">
        <v>1274.17</v>
      </c>
      <c r="F1652" s="1">
        <v>1323.91</v>
      </c>
      <c r="G1652" s="1">
        <v>1306.04</v>
      </c>
      <c r="H1652" s="1">
        <v>1194.74</v>
      </c>
      <c r="I1652" s="1">
        <v>1272.1400000000001</v>
      </c>
      <c r="J1652" s="1">
        <v>1209.55</v>
      </c>
      <c r="K1652" s="1">
        <v>1247.8900000000001</v>
      </c>
      <c r="L1652" s="1">
        <v>1228.96</v>
      </c>
      <c r="M1652" s="1">
        <v>1148.8699999999999</v>
      </c>
      <c r="N1652" s="1">
        <v>1082.18</v>
      </c>
      <c r="O1652" s="1">
        <v>1192.6099999999999</v>
      </c>
      <c r="P1652" s="1">
        <v>1229.72</v>
      </c>
      <c r="Q1652" s="1">
        <v>3177.75</v>
      </c>
      <c r="R1652" s="1">
        <v>70.63</v>
      </c>
      <c r="S1652" s="1">
        <v>66.23</v>
      </c>
      <c r="T1652" s="1">
        <v>73.67</v>
      </c>
      <c r="U1652" s="1">
        <v>73.92</v>
      </c>
      <c r="V1652" s="1">
        <v>69.569999999999993</v>
      </c>
      <c r="W1652" s="1">
        <v>76.900000000000006</v>
      </c>
      <c r="X1652" s="1">
        <v>73.760000000000005</v>
      </c>
      <c r="Y1652" s="1">
        <v>73.39</v>
      </c>
      <c r="Z1652" s="1">
        <v>73.5</v>
      </c>
      <c r="AA1652" s="1">
        <v>72.010000000000005</v>
      </c>
      <c r="AB1652" s="1">
        <v>73.040000000000006</v>
      </c>
      <c r="AC1652" s="1">
        <v>71.3</v>
      </c>
      <c r="AD1652" s="1">
        <v>72.06</v>
      </c>
      <c r="AE1652" s="1">
        <v>80.88</v>
      </c>
      <c r="AF1652" s="1">
        <v>76.77</v>
      </c>
      <c r="AG1652" s="1">
        <v>70.87</v>
      </c>
      <c r="AK1652" s="1">
        <v>30</v>
      </c>
      <c r="AQ1652" s="1">
        <v>1808.62</v>
      </c>
      <c r="AS1652" s="1">
        <v>2074.5500000000002</v>
      </c>
      <c r="AU1652" s="1">
        <v>1842.11</v>
      </c>
      <c r="AX1652" s="1">
        <v>77.349999999999994</v>
      </c>
      <c r="BA1652" s="1">
        <v>76.08</v>
      </c>
      <c r="BB1652" s="1">
        <v>79.2</v>
      </c>
      <c r="BC1652" s="1">
        <v>79.81</v>
      </c>
      <c r="BD1652" s="1">
        <v>76.91</v>
      </c>
      <c r="BE1652" s="1">
        <v>72.72</v>
      </c>
      <c r="BF1652" s="1">
        <v>79.239999999999995</v>
      </c>
      <c r="BG1652" s="1">
        <v>80.58</v>
      </c>
      <c r="BH1652" s="1">
        <v>74.53</v>
      </c>
      <c r="BI1652" s="1">
        <v>75.680000000000007</v>
      </c>
      <c r="BJ1652" s="1">
        <v>82.5</v>
      </c>
      <c r="BK1652" s="1">
        <v>71.709999999999994</v>
      </c>
      <c r="BL1652" s="1">
        <v>71.37</v>
      </c>
      <c r="BM1652" s="1">
        <v>73.52</v>
      </c>
      <c r="BN1652" s="1">
        <v>71.400000000000006</v>
      </c>
    </row>
    <row r="1653" spans="3:66" x14ac:dyDescent="0.3">
      <c r="C1653" s="14" t="str">
        <f t="shared" si="26"/>
        <v>20199</v>
      </c>
      <c r="D1653" s="3">
        <v>43724</v>
      </c>
      <c r="E1653" s="1">
        <v>1277.46</v>
      </c>
      <c r="F1653" s="1">
        <v>1323.85</v>
      </c>
      <c r="G1653" s="1">
        <v>1306.04</v>
      </c>
      <c r="H1653" s="1">
        <v>1178.25</v>
      </c>
      <c r="I1653" s="1">
        <v>1272.1400000000001</v>
      </c>
      <c r="J1653" s="1">
        <v>1219.33</v>
      </c>
      <c r="K1653" s="1">
        <v>1247.8900000000001</v>
      </c>
      <c r="L1653" s="1">
        <v>1148.3800000000001</v>
      </c>
      <c r="M1653" s="1">
        <v>1148.8699999999999</v>
      </c>
      <c r="N1653" s="1">
        <v>1085.98</v>
      </c>
      <c r="O1653" s="1">
        <v>1195.31</v>
      </c>
      <c r="P1653" s="1">
        <v>1232.8599999999999</v>
      </c>
      <c r="Q1653" s="1">
        <v>3193.68</v>
      </c>
      <c r="R1653" s="1">
        <v>70.63</v>
      </c>
      <c r="S1653" s="1">
        <v>66.23</v>
      </c>
      <c r="T1653" s="1">
        <v>75.41</v>
      </c>
      <c r="U1653" s="1">
        <v>74.3</v>
      </c>
      <c r="V1653" s="1">
        <v>69.569999999999993</v>
      </c>
      <c r="W1653" s="1">
        <v>76.900000000000006</v>
      </c>
      <c r="X1653" s="1">
        <v>74.16</v>
      </c>
      <c r="Y1653" s="1">
        <v>73.89</v>
      </c>
      <c r="Z1653" s="1">
        <v>74</v>
      </c>
      <c r="AA1653" s="1">
        <v>72.22</v>
      </c>
      <c r="AB1653" s="1">
        <v>73.260000000000005</v>
      </c>
      <c r="AC1653" s="1">
        <v>71.44</v>
      </c>
      <c r="AD1653" s="1">
        <v>71.28</v>
      </c>
      <c r="AE1653" s="1">
        <v>81.09</v>
      </c>
      <c r="AF1653" s="1">
        <v>77.73</v>
      </c>
      <c r="AG1653" s="1">
        <v>70.12</v>
      </c>
      <c r="AI1653" s="1">
        <v>5</v>
      </c>
      <c r="AK1653" s="1">
        <v>30</v>
      </c>
      <c r="AN1653" s="1">
        <v>1991.29</v>
      </c>
      <c r="AS1653" s="1">
        <v>2074.5500000000002</v>
      </c>
      <c r="AU1653" s="1">
        <v>1842.11</v>
      </c>
      <c r="AW1653" s="1">
        <v>1758.38</v>
      </c>
      <c r="AX1653" s="1">
        <v>78.97</v>
      </c>
      <c r="AZ1653" s="1">
        <v>2009.58</v>
      </c>
      <c r="BA1653" s="1">
        <v>77.81</v>
      </c>
      <c r="BB1653" s="1">
        <v>79.03</v>
      </c>
      <c r="BC1653" s="1">
        <v>80.010000000000005</v>
      </c>
      <c r="BD1653" s="1">
        <v>77.44</v>
      </c>
      <c r="BE1653" s="1">
        <v>73.930000000000007</v>
      </c>
      <c r="BF1653" s="1">
        <v>79.19</v>
      </c>
      <c r="BG1653" s="1">
        <v>80.87</v>
      </c>
      <c r="BH1653" s="1">
        <v>76.55</v>
      </c>
      <c r="BI1653" s="1">
        <v>75.88</v>
      </c>
      <c r="BJ1653" s="1">
        <v>82.33</v>
      </c>
      <c r="BK1653" s="1">
        <v>71.459999999999994</v>
      </c>
      <c r="BL1653" s="1">
        <v>70.97</v>
      </c>
      <c r="BM1653" s="1">
        <v>72.2</v>
      </c>
      <c r="BN1653" s="1">
        <v>71.47</v>
      </c>
    </row>
    <row r="1654" spans="3:66" x14ac:dyDescent="0.3">
      <c r="C1654" s="14" t="str">
        <f t="shared" si="26"/>
        <v>20199</v>
      </c>
      <c r="D1654" s="3">
        <v>43721</v>
      </c>
      <c r="E1654" s="1">
        <v>1289.02</v>
      </c>
      <c r="F1654" s="1">
        <v>1321.85</v>
      </c>
      <c r="G1654" s="1">
        <v>1310.99</v>
      </c>
      <c r="H1654" s="1">
        <v>1184.99</v>
      </c>
      <c r="I1654" s="1">
        <v>1264.3</v>
      </c>
      <c r="J1654" s="1">
        <v>1212.47</v>
      </c>
      <c r="K1654" s="1">
        <v>1247.8900000000001</v>
      </c>
      <c r="L1654" s="1">
        <v>1148.3800000000001</v>
      </c>
      <c r="M1654" s="1">
        <v>1158.73</v>
      </c>
      <c r="N1654" s="1">
        <v>1094.2</v>
      </c>
      <c r="O1654" s="1">
        <v>1195.44</v>
      </c>
      <c r="P1654" s="1">
        <v>1232.8599999999999</v>
      </c>
      <c r="Q1654" s="1">
        <v>3180.13</v>
      </c>
      <c r="R1654" s="1">
        <v>70.63</v>
      </c>
      <c r="S1654" s="1">
        <v>67.540000000000006</v>
      </c>
      <c r="T1654" s="1">
        <v>74.66</v>
      </c>
      <c r="U1654" s="1">
        <v>73.069999999999993</v>
      </c>
      <c r="V1654" s="1">
        <v>69.569999999999993</v>
      </c>
      <c r="W1654" s="1">
        <v>76</v>
      </c>
      <c r="X1654" s="1">
        <v>74.569999999999993</v>
      </c>
      <c r="Y1654" s="1">
        <v>73.290000000000006</v>
      </c>
      <c r="Z1654" s="1">
        <v>73.5</v>
      </c>
      <c r="AA1654" s="1">
        <v>72.38</v>
      </c>
      <c r="AB1654" s="1">
        <v>73.59</v>
      </c>
      <c r="AC1654" s="1">
        <v>71.44</v>
      </c>
      <c r="AD1654" s="1">
        <v>71.73</v>
      </c>
      <c r="AE1654" s="1">
        <v>81.28</v>
      </c>
      <c r="AF1654" s="1">
        <v>77.239999999999995</v>
      </c>
      <c r="AG1654" s="1">
        <v>71.05</v>
      </c>
      <c r="AI1654" s="1">
        <v>5</v>
      </c>
      <c r="AK1654" s="1">
        <v>30</v>
      </c>
      <c r="AN1654" s="1">
        <v>1875.14</v>
      </c>
      <c r="AS1654" s="1">
        <v>2074.5500000000002</v>
      </c>
      <c r="AU1654" s="1">
        <v>1850.49</v>
      </c>
      <c r="AW1654" s="1">
        <v>1717.52</v>
      </c>
      <c r="AX1654" s="1">
        <v>78.069999999999993</v>
      </c>
      <c r="AY1654" s="1">
        <v>1929.19</v>
      </c>
      <c r="AZ1654" s="1">
        <v>2009.58</v>
      </c>
      <c r="BA1654" s="1">
        <v>76.05</v>
      </c>
      <c r="BB1654" s="1">
        <v>79.23</v>
      </c>
      <c r="BC1654" s="1">
        <v>80.11</v>
      </c>
      <c r="BD1654" s="1">
        <v>78.069999999999993</v>
      </c>
      <c r="BE1654" s="1">
        <v>73.989999999999995</v>
      </c>
      <c r="BF1654" s="1">
        <v>79.25</v>
      </c>
      <c r="BG1654" s="1">
        <v>80.52</v>
      </c>
      <c r="BH1654" s="1">
        <v>76.52</v>
      </c>
      <c r="BI1654" s="1">
        <v>75.88</v>
      </c>
      <c r="BJ1654" s="1">
        <v>82.6</v>
      </c>
      <c r="BK1654" s="1">
        <v>71.040000000000006</v>
      </c>
      <c r="BL1654" s="1">
        <v>71.44</v>
      </c>
      <c r="BM1654" s="1">
        <v>72.900000000000006</v>
      </c>
      <c r="BN1654" s="1">
        <v>71.7</v>
      </c>
    </row>
    <row r="1655" spans="3:66" x14ac:dyDescent="0.3">
      <c r="C1655" s="14" t="str">
        <f t="shared" si="26"/>
        <v>20199</v>
      </c>
      <c r="D1655" s="3">
        <v>43720</v>
      </c>
      <c r="E1655" s="1">
        <v>1284.8900000000001</v>
      </c>
      <c r="F1655" s="1">
        <v>1316.44</v>
      </c>
      <c r="G1655" s="1">
        <v>1310.99</v>
      </c>
      <c r="H1655" s="1">
        <v>1161.33</v>
      </c>
      <c r="I1655" s="1">
        <v>1264.3</v>
      </c>
      <c r="J1655" s="1">
        <v>1225.47</v>
      </c>
      <c r="K1655" s="1">
        <v>1247.8900000000001</v>
      </c>
      <c r="L1655" s="1">
        <v>1204.26</v>
      </c>
      <c r="M1655" s="1">
        <v>1160.96</v>
      </c>
      <c r="N1655" s="1">
        <v>1088.49</v>
      </c>
      <c r="O1655" s="1">
        <v>1195.99</v>
      </c>
      <c r="P1655" s="1">
        <v>1232.8599999999999</v>
      </c>
      <c r="Q1655" s="1">
        <v>3140.56</v>
      </c>
      <c r="R1655" s="1">
        <v>69.5</v>
      </c>
      <c r="S1655" s="1">
        <v>67.069999999999993</v>
      </c>
      <c r="T1655" s="1">
        <v>74.77</v>
      </c>
      <c r="U1655" s="1">
        <v>74.349999999999994</v>
      </c>
      <c r="V1655" s="1">
        <v>68.88</v>
      </c>
      <c r="W1655" s="1">
        <v>76</v>
      </c>
      <c r="X1655" s="1">
        <v>74</v>
      </c>
      <c r="Y1655" s="1">
        <v>72.95</v>
      </c>
      <c r="Z1655" s="1">
        <v>72.959999999999994</v>
      </c>
      <c r="AA1655" s="1">
        <v>70.37</v>
      </c>
      <c r="AB1655" s="1">
        <v>73.150000000000006</v>
      </c>
      <c r="AC1655" s="1">
        <v>71.78</v>
      </c>
      <c r="AD1655" s="1">
        <v>72.489999999999995</v>
      </c>
      <c r="AE1655" s="1">
        <v>81.38</v>
      </c>
      <c r="AF1655" s="1">
        <v>77.8</v>
      </c>
      <c r="AG1655" s="1">
        <v>70.099999999999994</v>
      </c>
      <c r="AI1655" s="1">
        <v>5</v>
      </c>
      <c r="AK1655" s="1">
        <v>30</v>
      </c>
      <c r="AN1655" s="1">
        <v>1875.14</v>
      </c>
      <c r="AS1655" s="1">
        <v>2074.5500000000002</v>
      </c>
      <c r="AU1655" s="1">
        <v>1850.49</v>
      </c>
      <c r="AW1655" s="1">
        <v>1717.52</v>
      </c>
      <c r="AX1655" s="1">
        <v>77.900000000000006</v>
      </c>
      <c r="AY1655" s="1">
        <v>1858.86</v>
      </c>
      <c r="AZ1655" s="1">
        <v>2009.58</v>
      </c>
      <c r="BA1655" s="1">
        <v>75.14</v>
      </c>
      <c r="BB1655" s="1">
        <v>79.12</v>
      </c>
      <c r="BC1655" s="1">
        <v>80.11</v>
      </c>
      <c r="BD1655" s="1">
        <v>77.55</v>
      </c>
      <c r="BE1655" s="1">
        <v>73.58</v>
      </c>
      <c r="BF1655" s="1">
        <v>77.33</v>
      </c>
      <c r="BG1655" s="1">
        <v>80.75</v>
      </c>
      <c r="BH1655" s="1">
        <v>76.62</v>
      </c>
      <c r="BI1655" s="1">
        <v>75.88</v>
      </c>
      <c r="BJ1655" s="1">
        <v>82.72</v>
      </c>
      <c r="BK1655" s="1">
        <v>70.290000000000006</v>
      </c>
      <c r="BL1655" s="1">
        <v>70.709999999999994</v>
      </c>
      <c r="BM1655" s="1">
        <v>71.25</v>
      </c>
      <c r="BN1655" s="1">
        <v>70.95</v>
      </c>
    </row>
    <row r="1656" spans="3:66" x14ac:dyDescent="0.3">
      <c r="C1656" s="14" t="str">
        <f t="shared" si="26"/>
        <v>20199</v>
      </c>
      <c r="D1656" s="3">
        <v>43719</v>
      </c>
      <c r="E1656" s="1">
        <v>1293.3399999999999</v>
      </c>
      <c r="F1656" s="1">
        <v>1318.13</v>
      </c>
      <c r="G1656" s="1">
        <v>1308.51</v>
      </c>
      <c r="H1656" s="1">
        <v>1165.96</v>
      </c>
      <c r="I1656" s="1">
        <v>1264.3</v>
      </c>
      <c r="J1656" s="1">
        <v>1212.47</v>
      </c>
      <c r="K1656" s="1">
        <v>1247.8900000000001</v>
      </c>
      <c r="L1656" s="1">
        <v>1204.58</v>
      </c>
      <c r="M1656" s="1">
        <v>1151.92</v>
      </c>
      <c r="N1656" s="1">
        <v>1087.8699999999999</v>
      </c>
      <c r="O1656" s="1">
        <v>1197.0999999999999</v>
      </c>
      <c r="P1656" s="1">
        <v>1230.8699999999999</v>
      </c>
      <c r="Q1656" s="1">
        <v>3162.78</v>
      </c>
      <c r="R1656" s="1">
        <v>69.7</v>
      </c>
      <c r="S1656" s="1">
        <v>66.66</v>
      </c>
      <c r="T1656" s="1">
        <v>75.040000000000006</v>
      </c>
      <c r="U1656" s="1">
        <v>74.05</v>
      </c>
      <c r="V1656" s="1">
        <v>68.5</v>
      </c>
      <c r="W1656" s="1">
        <v>76.599999999999994</v>
      </c>
      <c r="X1656" s="1">
        <v>74.27</v>
      </c>
      <c r="Y1656" s="1">
        <v>73.06</v>
      </c>
      <c r="Z1656" s="1">
        <v>73.180000000000007</v>
      </c>
      <c r="AA1656" s="1">
        <v>73.94</v>
      </c>
      <c r="AB1656" s="1">
        <v>73.45</v>
      </c>
      <c r="AC1656" s="1">
        <v>72.11</v>
      </c>
      <c r="AD1656" s="1">
        <v>72.47</v>
      </c>
      <c r="AE1656" s="1">
        <v>81.05</v>
      </c>
      <c r="AF1656" s="1">
        <v>78.319999999999993</v>
      </c>
      <c r="AG1656" s="1">
        <v>69.959999999999994</v>
      </c>
      <c r="AK1656" s="1">
        <v>30</v>
      </c>
      <c r="AN1656" s="1">
        <v>1934.22</v>
      </c>
      <c r="AS1656" s="1">
        <v>2074.5500000000002</v>
      </c>
      <c r="AU1656" s="1">
        <v>1830.15</v>
      </c>
      <c r="AW1656" s="1">
        <v>1717.52</v>
      </c>
      <c r="AX1656" s="1">
        <v>77.95</v>
      </c>
      <c r="AY1656" s="1">
        <v>1858.86</v>
      </c>
      <c r="AZ1656" s="1">
        <v>1934.22</v>
      </c>
      <c r="BA1656" s="1">
        <v>76</v>
      </c>
      <c r="BB1656" s="1">
        <v>79.34</v>
      </c>
      <c r="BC1656" s="1">
        <v>80.150000000000006</v>
      </c>
      <c r="BD1656" s="1">
        <v>77.900000000000006</v>
      </c>
      <c r="BE1656" s="1">
        <v>74.040000000000006</v>
      </c>
      <c r="BF1656" s="1">
        <v>77.83</v>
      </c>
      <c r="BG1656" s="1">
        <v>80.7</v>
      </c>
      <c r="BH1656" s="1">
        <v>77</v>
      </c>
      <c r="BI1656" s="1">
        <v>75.88</v>
      </c>
      <c r="BJ1656" s="1">
        <v>82.72</v>
      </c>
      <c r="BK1656" s="1">
        <v>69.91</v>
      </c>
      <c r="BL1656" s="1">
        <v>70.069999999999993</v>
      </c>
      <c r="BM1656" s="1">
        <v>70.05</v>
      </c>
      <c r="BN1656" s="1">
        <v>70.52</v>
      </c>
    </row>
    <row r="1657" spans="3:66" x14ac:dyDescent="0.3">
      <c r="C1657" s="14" t="str">
        <f t="shared" si="26"/>
        <v>20199</v>
      </c>
      <c r="D1657" s="3">
        <v>43718</v>
      </c>
      <c r="E1657" s="1">
        <v>1269.22</v>
      </c>
      <c r="F1657" s="1">
        <v>1318.13</v>
      </c>
      <c r="G1657" s="1">
        <v>1289.77</v>
      </c>
      <c r="H1657" s="1">
        <v>1158.51</v>
      </c>
      <c r="I1657" s="1">
        <v>1264.3</v>
      </c>
      <c r="J1657" s="1">
        <v>1212.07</v>
      </c>
      <c r="K1657" s="1">
        <v>1255.8499999999999</v>
      </c>
      <c r="L1657" s="1">
        <v>1235.96</v>
      </c>
      <c r="M1657" s="1">
        <v>1150.43</v>
      </c>
      <c r="N1657" s="1">
        <v>1091.1199999999999</v>
      </c>
      <c r="O1657" s="1">
        <v>1201.53</v>
      </c>
      <c r="P1657" s="1">
        <v>1238.83</v>
      </c>
      <c r="Q1657" s="1">
        <v>3245.38</v>
      </c>
      <c r="R1657" s="1">
        <v>70.150000000000006</v>
      </c>
      <c r="S1657" s="1">
        <v>65.02</v>
      </c>
      <c r="T1657" s="1">
        <v>75.099999999999994</v>
      </c>
      <c r="U1657" s="1">
        <v>73.739999999999995</v>
      </c>
      <c r="V1657" s="1">
        <v>68.59</v>
      </c>
      <c r="W1657" s="1">
        <v>75.61</v>
      </c>
      <c r="X1657" s="1">
        <v>73.81</v>
      </c>
      <c r="Y1657" s="1">
        <v>73.89</v>
      </c>
      <c r="Z1657" s="1">
        <v>74</v>
      </c>
      <c r="AA1657" s="1">
        <v>71.47</v>
      </c>
      <c r="AB1657" s="1">
        <v>73.099999999999994</v>
      </c>
      <c r="AC1657" s="1">
        <v>72.12</v>
      </c>
      <c r="AD1657" s="1">
        <v>72.12</v>
      </c>
      <c r="AE1657" s="1">
        <v>81.59</v>
      </c>
      <c r="AF1657" s="1">
        <v>78.53</v>
      </c>
      <c r="AG1657" s="1">
        <v>70.23</v>
      </c>
      <c r="AN1657" s="1">
        <v>1934.22</v>
      </c>
      <c r="AS1657" s="1">
        <v>1909.1</v>
      </c>
      <c r="AU1657" s="1">
        <v>1858.86</v>
      </c>
      <c r="AW1657" s="1">
        <v>1717.52</v>
      </c>
      <c r="AX1657" s="1">
        <v>76.510000000000005</v>
      </c>
      <c r="AY1657" s="1">
        <v>1858.86</v>
      </c>
      <c r="AZ1657" s="1">
        <v>1934.22</v>
      </c>
      <c r="BA1657" s="1">
        <v>75.19</v>
      </c>
      <c r="BB1657" s="1">
        <v>79.83</v>
      </c>
      <c r="BC1657" s="1">
        <v>80.06</v>
      </c>
      <c r="BD1657" s="1">
        <v>77.44</v>
      </c>
      <c r="BE1657" s="1">
        <v>74.290000000000006</v>
      </c>
      <c r="BF1657" s="1">
        <v>77.819999999999993</v>
      </c>
      <c r="BG1657" s="1">
        <v>81.010000000000005</v>
      </c>
      <c r="BH1657" s="1">
        <v>76.59</v>
      </c>
      <c r="BI1657" s="1">
        <v>75.58</v>
      </c>
      <c r="BJ1657" s="1">
        <v>82.89</v>
      </c>
      <c r="BK1657" s="1">
        <v>70.39</v>
      </c>
      <c r="BL1657" s="1">
        <v>71.010000000000005</v>
      </c>
      <c r="BM1657" s="1">
        <v>70.290000000000006</v>
      </c>
      <c r="BN1657" s="1">
        <v>70.69</v>
      </c>
    </row>
    <row r="1658" spans="3:66" x14ac:dyDescent="0.3">
      <c r="C1658" s="14" t="str">
        <f t="shared" si="26"/>
        <v>20199</v>
      </c>
      <c r="D1658" s="3">
        <v>43717</v>
      </c>
      <c r="E1658" s="1">
        <v>1265.9100000000001</v>
      </c>
      <c r="F1658" s="1">
        <v>1316.25</v>
      </c>
      <c r="G1658" s="1">
        <v>1301.08</v>
      </c>
      <c r="H1658" s="1">
        <v>1154.28</v>
      </c>
      <c r="I1658" s="1">
        <v>1266.75</v>
      </c>
      <c r="J1658" s="1">
        <v>1225.1300000000001</v>
      </c>
      <c r="K1658" s="1">
        <v>1232.45</v>
      </c>
      <c r="L1658" s="1">
        <v>1227.58</v>
      </c>
      <c r="M1658" s="1">
        <v>1151.23</v>
      </c>
      <c r="N1658" s="1">
        <v>1081.1400000000001</v>
      </c>
      <c r="O1658" s="1">
        <v>1197.99</v>
      </c>
      <c r="P1658" s="1">
        <v>1244.74</v>
      </c>
      <c r="Q1658" s="1">
        <v>3248.18</v>
      </c>
      <c r="R1658" s="1">
        <v>70.040000000000006</v>
      </c>
      <c r="S1658" s="1">
        <v>64.61</v>
      </c>
      <c r="T1658" s="1">
        <v>75.08</v>
      </c>
      <c r="U1658" s="1">
        <v>72.63</v>
      </c>
      <c r="V1658" s="1">
        <v>68.28</v>
      </c>
      <c r="W1658" s="1">
        <v>76.510000000000005</v>
      </c>
      <c r="X1658" s="1">
        <v>73.81</v>
      </c>
      <c r="Y1658" s="1">
        <v>73.13</v>
      </c>
      <c r="Z1658" s="1">
        <v>73.22</v>
      </c>
      <c r="AA1658" s="1">
        <v>71.38</v>
      </c>
      <c r="AB1658" s="1">
        <v>73.099999999999994</v>
      </c>
      <c r="AC1658" s="1">
        <v>71.72</v>
      </c>
      <c r="AD1658" s="1">
        <v>70.11</v>
      </c>
      <c r="AE1658" s="1">
        <v>81</v>
      </c>
      <c r="AF1658" s="1">
        <v>78.63</v>
      </c>
      <c r="AG1658" s="1">
        <v>69.69</v>
      </c>
      <c r="AN1658" s="1">
        <v>1934.22</v>
      </c>
      <c r="AS1658" s="1">
        <v>1909.1</v>
      </c>
      <c r="AU1658" s="1">
        <v>1846.3</v>
      </c>
      <c r="AW1658" s="1">
        <v>1696.75</v>
      </c>
      <c r="AX1658" s="1">
        <v>73.62</v>
      </c>
      <c r="AY1658" s="1">
        <v>1858.86</v>
      </c>
      <c r="AZ1658" s="1">
        <v>1858.86</v>
      </c>
      <c r="BA1658" s="1">
        <v>74.7</v>
      </c>
      <c r="BB1658" s="1">
        <v>78.92</v>
      </c>
      <c r="BC1658" s="1">
        <v>79.84</v>
      </c>
      <c r="BD1658" s="1">
        <v>77.47</v>
      </c>
      <c r="BE1658" s="1">
        <v>73.650000000000006</v>
      </c>
      <c r="BF1658" s="1">
        <v>77.89</v>
      </c>
      <c r="BG1658" s="1">
        <v>80.260000000000005</v>
      </c>
      <c r="BH1658" s="1">
        <v>76.58</v>
      </c>
      <c r="BI1658" s="1">
        <v>75.64</v>
      </c>
      <c r="BJ1658" s="1">
        <v>82.33</v>
      </c>
      <c r="BK1658" s="1">
        <v>70.39</v>
      </c>
      <c r="BL1658" s="1">
        <v>71.03</v>
      </c>
      <c r="BM1658" s="1">
        <v>70.62</v>
      </c>
      <c r="BN1658" s="1">
        <v>70.959999999999994</v>
      </c>
    </row>
    <row r="1659" spans="3:66" x14ac:dyDescent="0.3">
      <c r="C1659" s="14" t="str">
        <f t="shared" si="26"/>
        <v>20199</v>
      </c>
      <c r="D1659" s="3">
        <v>43714</v>
      </c>
      <c r="E1659" s="1">
        <v>1283.93</v>
      </c>
      <c r="F1659" s="1">
        <v>1317.76</v>
      </c>
      <c r="G1659" s="1">
        <v>1303.56</v>
      </c>
      <c r="H1659" s="1">
        <v>1193.23</v>
      </c>
      <c r="I1659" s="1">
        <v>1276.06</v>
      </c>
      <c r="J1659" s="1">
        <v>1244.31</v>
      </c>
      <c r="K1659" s="1">
        <v>1237.4000000000001</v>
      </c>
      <c r="L1659" s="1">
        <v>1220.0999999999999</v>
      </c>
      <c r="M1659" s="1">
        <v>1150.52</v>
      </c>
      <c r="N1659" s="1">
        <v>1102.53</v>
      </c>
      <c r="O1659" s="1">
        <v>1205.44</v>
      </c>
      <c r="P1659" s="1">
        <v>1252.68</v>
      </c>
      <c r="Q1659" s="1">
        <v>3101.42</v>
      </c>
      <c r="R1659" s="1">
        <v>70.2</v>
      </c>
      <c r="S1659" s="1">
        <v>66.08</v>
      </c>
      <c r="T1659" s="1">
        <v>75.05</v>
      </c>
      <c r="U1659" s="1">
        <v>73.069999999999993</v>
      </c>
      <c r="V1659" s="1">
        <v>68.36</v>
      </c>
      <c r="W1659" s="1">
        <v>76.37</v>
      </c>
      <c r="X1659" s="1">
        <v>74.55</v>
      </c>
      <c r="Y1659" s="1">
        <v>73.83</v>
      </c>
      <c r="Z1659" s="1">
        <v>73.87</v>
      </c>
      <c r="AA1659" s="1">
        <v>71.47</v>
      </c>
      <c r="AB1659" s="1">
        <v>73.75</v>
      </c>
      <c r="AC1659" s="1">
        <v>72.540000000000006</v>
      </c>
      <c r="AD1659" s="1">
        <v>72.5</v>
      </c>
      <c r="AE1659" s="1">
        <v>81.81</v>
      </c>
      <c r="AF1659" s="1">
        <v>77.930000000000007</v>
      </c>
      <c r="AG1659" s="1">
        <v>69.180000000000007</v>
      </c>
      <c r="AS1659" s="1">
        <v>1909.1</v>
      </c>
      <c r="AU1659" s="1">
        <v>1808.62</v>
      </c>
      <c r="AW1659" s="1">
        <v>1696.59</v>
      </c>
      <c r="AX1659" s="1">
        <v>73.52</v>
      </c>
      <c r="AY1659" s="1">
        <v>1758.38</v>
      </c>
      <c r="AZ1659" s="1">
        <v>1858.86</v>
      </c>
      <c r="BA1659" s="1">
        <v>75.44</v>
      </c>
      <c r="BB1659" s="1">
        <v>78.52</v>
      </c>
      <c r="BC1659" s="1">
        <v>79.95</v>
      </c>
      <c r="BD1659" s="1">
        <v>77.569999999999993</v>
      </c>
      <c r="BE1659" s="1">
        <v>75.34</v>
      </c>
      <c r="BF1659" s="1">
        <v>78.22</v>
      </c>
      <c r="BG1659" s="1">
        <v>81.25</v>
      </c>
      <c r="BH1659" s="1">
        <v>77.13</v>
      </c>
      <c r="BI1659" s="1">
        <v>77.08</v>
      </c>
      <c r="BJ1659" s="1">
        <v>83.17</v>
      </c>
      <c r="BK1659" s="1">
        <v>70.39</v>
      </c>
      <c r="BL1659" s="1">
        <v>70.959999999999994</v>
      </c>
      <c r="BM1659" s="1">
        <v>71.52</v>
      </c>
      <c r="BN1659" s="1">
        <v>70.89</v>
      </c>
    </row>
    <row r="1660" spans="3:66" x14ac:dyDescent="0.3">
      <c r="C1660" s="14" t="str">
        <f t="shared" si="26"/>
        <v>20199</v>
      </c>
      <c r="D1660" s="3">
        <v>43713</v>
      </c>
      <c r="E1660" s="1">
        <v>1263.97</v>
      </c>
      <c r="F1660" s="1">
        <v>1316.46</v>
      </c>
      <c r="G1660" s="1">
        <v>1301.0899999999999</v>
      </c>
      <c r="H1660" s="1">
        <v>1195.6099999999999</v>
      </c>
      <c r="I1660" s="1">
        <v>1276.06</v>
      </c>
      <c r="J1660" s="1">
        <v>1220.3800000000001</v>
      </c>
      <c r="K1660" s="1">
        <v>1252.25</v>
      </c>
      <c r="L1660" s="1">
        <v>1224.05</v>
      </c>
      <c r="M1660" s="1">
        <v>1148.3699999999999</v>
      </c>
      <c r="N1660" s="1">
        <v>1104</v>
      </c>
      <c r="O1660" s="1">
        <v>1218.8800000000001</v>
      </c>
      <c r="P1660" s="1">
        <v>1264.56</v>
      </c>
      <c r="Q1660" s="1">
        <v>3095.03</v>
      </c>
      <c r="R1660" s="1">
        <v>70.12</v>
      </c>
      <c r="S1660" s="1">
        <v>68.650000000000006</v>
      </c>
      <c r="T1660" s="1">
        <v>75.84</v>
      </c>
      <c r="U1660" s="1">
        <v>73.73</v>
      </c>
      <c r="V1660" s="1">
        <v>68.86</v>
      </c>
      <c r="W1660" s="1">
        <v>76.900000000000006</v>
      </c>
      <c r="X1660" s="1">
        <v>75.19</v>
      </c>
      <c r="Y1660" s="1">
        <v>75.67</v>
      </c>
      <c r="Z1660" s="1">
        <v>75.459999999999994</v>
      </c>
      <c r="AA1660" s="1">
        <v>71.62</v>
      </c>
      <c r="AB1660" s="1">
        <v>74.64</v>
      </c>
      <c r="AC1660" s="1">
        <v>72.31</v>
      </c>
      <c r="AD1660" s="1">
        <v>72.92</v>
      </c>
      <c r="AE1660" s="1">
        <v>83.44</v>
      </c>
      <c r="AF1660" s="1">
        <v>79.33</v>
      </c>
      <c r="AG1660" s="1">
        <v>71.13</v>
      </c>
      <c r="AS1660" s="1">
        <v>1909.1</v>
      </c>
      <c r="AU1660" s="1">
        <v>1808.62</v>
      </c>
      <c r="AW1660" s="1">
        <v>1696.59</v>
      </c>
      <c r="AX1660" s="1">
        <v>76.2</v>
      </c>
      <c r="AZ1660" s="1">
        <v>1858.86</v>
      </c>
      <c r="BA1660" s="1">
        <v>76.290000000000006</v>
      </c>
      <c r="BB1660" s="1">
        <v>80.900000000000006</v>
      </c>
      <c r="BC1660" s="1">
        <v>81.47</v>
      </c>
      <c r="BD1660" s="1">
        <v>79.069999999999993</v>
      </c>
      <c r="BE1660" s="1">
        <v>75.040000000000006</v>
      </c>
      <c r="BF1660" s="1">
        <v>78.73</v>
      </c>
      <c r="BG1660" s="1">
        <v>82.8</v>
      </c>
      <c r="BH1660" s="1">
        <v>76.16</v>
      </c>
      <c r="BI1660" s="1">
        <v>76.98</v>
      </c>
      <c r="BJ1660" s="1">
        <v>83.17</v>
      </c>
      <c r="BK1660" s="1">
        <v>71.41</v>
      </c>
      <c r="BL1660" s="1">
        <v>71.77</v>
      </c>
      <c r="BM1660" s="1">
        <v>72.180000000000007</v>
      </c>
      <c r="BN1660" s="1">
        <v>71.69</v>
      </c>
    </row>
    <row r="1661" spans="3:66" x14ac:dyDescent="0.3">
      <c r="C1661" s="14" t="str">
        <f t="shared" si="26"/>
        <v>20199</v>
      </c>
      <c r="D1661" s="3">
        <v>43712</v>
      </c>
      <c r="E1661" s="1">
        <v>1273.8900000000001</v>
      </c>
      <c r="F1661" s="1">
        <v>1318.1</v>
      </c>
      <c r="G1661" s="1">
        <v>1301.0899999999999</v>
      </c>
      <c r="H1661" s="1">
        <v>1169.6199999999999</v>
      </c>
      <c r="I1661" s="1">
        <v>1291.74</v>
      </c>
      <c r="J1661" s="1">
        <v>1228.8499999999999</v>
      </c>
      <c r="K1661" s="1">
        <v>1252.25</v>
      </c>
      <c r="L1661" s="1">
        <v>1226.21</v>
      </c>
      <c r="M1661" s="1">
        <v>1127.31</v>
      </c>
      <c r="N1661" s="1">
        <v>1099.1300000000001</v>
      </c>
      <c r="O1661" s="1">
        <v>1213.82</v>
      </c>
      <c r="P1661" s="1">
        <v>1266.55</v>
      </c>
      <c r="Q1661" s="1">
        <v>3125.1</v>
      </c>
      <c r="R1661" s="1">
        <v>71.03</v>
      </c>
      <c r="S1661" s="1">
        <v>69.7</v>
      </c>
      <c r="T1661" s="1">
        <v>76.86</v>
      </c>
      <c r="U1661" s="1">
        <v>74.069999999999993</v>
      </c>
      <c r="V1661" s="1">
        <v>68.86</v>
      </c>
      <c r="W1661" s="1">
        <v>76.400000000000006</v>
      </c>
      <c r="X1661" s="1">
        <v>75.44</v>
      </c>
      <c r="Y1661" s="1">
        <v>75.569999999999993</v>
      </c>
      <c r="Z1661" s="1">
        <v>75.86</v>
      </c>
      <c r="AA1661" s="1">
        <v>73.75</v>
      </c>
      <c r="AB1661" s="1">
        <v>74.89</v>
      </c>
      <c r="AC1661" s="1">
        <v>71.91</v>
      </c>
      <c r="AD1661" s="1">
        <v>73.47</v>
      </c>
      <c r="AE1661" s="1">
        <v>83.46</v>
      </c>
      <c r="AF1661" s="1">
        <v>80.13</v>
      </c>
      <c r="AG1661" s="1">
        <v>71.099999999999994</v>
      </c>
      <c r="AQ1661" s="1">
        <v>2009.58</v>
      </c>
      <c r="AS1661" s="1">
        <v>1909.1</v>
      </c>
      <c r="AU1661" s="1">
        <v>1808.62</v>
      </c>
      <c r="AW1661" s="1">
        <v>1743.6</v>
      </c>
      <c r="AX1661" s="1">
        <v>77.010000000000005</v>
      </c>
      <c r="AY1661" s="1">
        <v>2074.89</v>
      </c>
      <c r="AZ1661" s="1">
        <v>1909.1</v>
      </c>
      <c r="BA1661" s="1">
        <v>77.22</v>
      </c>
      <c r="BB1661" s="1">
        <v>81.66</v>
      </c>
      <c r="BC1661" s="1">
        <v>81.96</v>
      </c>
      <c r="BD1661" s="1">
        <v>80.37</v>
      </c>
      <c r="BE1661" s="1">
        <v>76.05</v>
      </c>
      <c r="BF1661" s="1">
        <v>79.849999999999994</v>
      </c>
      <c r="BG1661" s="1">
        <v>83.09</v>
      </c>
      <c r="BH1661" s="1">
        <v>77.319999999999993</v>
      </c>
      <c r="BI1661" s="1">
        <v>77.08</v>
      </c>
      <c r="BJ1661" s="1">
        <v>83.47</v>
      </c>
      <c r="BK1661" s="1">
        <v>71.83</v>
      </c>
      <c r="BL1661" s="1">
        <v>72.42</v>
      </c>
      <c r="BM1661" s="1">
        <v>73.510000000000005</v>
      </c>
      <c r="BN1661" s="1">
        <v>72.28</v>
      </c>
    </row>
    <row r="1662" spans="3:66" x14ac:dyDescent="0.3">
      <c r="C1662" s="14" t="str">
        <f t="shared" si="26"/>
        <v>20199</v>
      </c>
      <c r="D1662" s="3">
        <v>43711</v>
      </c>
      <c r="E1662" s="1">
        <v>1273.8900000000001</v>
      </c>
      <c r="F1662" s="1">
        <v>1314.61</v>
      </c>
      <c r="G1662" s="1">
        <v>1301.08</v>
      </c>
      <c r="H1662" s="1">
        <v>1203.8699999999999</v>
      </c>
      <c r="I1662" s="1">
        <v>1292.72</v>
      </c>
      <c r="J1662" s="1">
        <v>1222.0899999999999</v>
      </c>
      <c r="K1662" s="1">
        <v>1267.0999999999999</v>
      </c>
      <c r="L1662" s="1">
        <v>1275.6500000000001</v>
      </c>
      <c r="M1662" s="1">
        <v>1155.6199999999999</v>
      </c>
      <c r="N1662" s="1">
        <v>1085.05</v>
      </c>
      <c r="O1662" s="1">
        <v>1212.68</v>
      </c>
      <c r="P1662" s="1">
        <v>1278.43</v>
      </c>
      <c r="Q1662" s="1">
        <v>3102.07</v>
      </c>
      <c r="R1662" s="1">
        <v>71.03</v>
      </c>
      <c r="S1662" s="1">
        <v>68.42</v>
      </c>
      <c r="T1662" s="1">
        <v>77.28</v>
      </c>
      <c r="U1662" s="1">
        <v>74.069999999999993</v>
      </c>
      <c r="V1662" s="1">
        <v>69.290000000000006</v>
      </c>
      <c r="W1662" s="1">
        <v>76.5</v>
      </c>
      <c r="X1662" s="1">
        <v>75.989999999999995</v>
      </c>
      <c r="Y1662" s="1">
        <v>75.86</v>
      </c>
      <c r="Z1662" s="1">
        <v>75.959999999999994</v>
      </c>
      <c r="AA1662" s="1">
        <v>74.03</v>
      </c>
      <c r="AB1662" s="1">
        <v>75.040000000000006</v>
      </c>
      <c r="AC1662" s="1">
        <v>72.75</v>
      </c>
      <c r="AD1662" s="1">
        <v>73.59</v>
      </c>
      <c r="AE1662" s="1">
        <v>83.48</v>
      </c>
      <c r="AF1662" s="1">
        <v>79.62</v>
      </c>
      <c r="AG1662" s="1">
        <v>71.12</v>
      </c>
      <c r="AQ1662" s="1">
        <v>2009.58</v>
      </c>
      <c r="AU1662" s="1">
        <v>1808.62</v>
      </c>
      <c r="AW1662" s="1">
        <v>1761.23</v>
      </c>
      <c r="AX1662" s="1">
        <v>76.72</v>
      </c>
      <c r="AY1662" s="1">
        <v>2074.89</v>
      </c>
      <c r="AZ1662" s="1">
        <v>1909.1</v>
      </c>
      <c r="BA1662" s="1">
        <v>76.680000000000007</v>
      </c>
      <c r="BB1662" s="1">
        <v>81.209999999999994</v>
      </c>
      <c r="BC1662" s="1">
        <v>81.86</v>
      </c>
      <c r="BD1662" s="1">
        <v>80.319999999999993</v>
      </c>
      <c r="BE1662" s="1">
        <v>77.41</v>
      </c>
      <c r="BF1662" s="1">
        <v>79.67</v>
      </c>
      <c r="BG1662" s="1">
        <v>83.23</v>
      </c>
      <c r="BH1662" s="1">
        <v>77.17</v>
      </c>
      <c r="BI1662" s="1">
        <v>77.08</v>
      </c>
      <c r="BJ1662" s="1">
        <v>83.22</v>
      </c>
      <c r="BK1662" s="1">
        <v>72.209999999999994</v>
      </c>
      <c r="BL1662" s="1">
        <v>72.55</v>
      </c>
      <c r="BM1662" s="1">
        <v>73.569999999999993</v>
      </c>
      <c r="BN1662" s="1">
        <v>72.5</v>
      </c>
    </row>
    <row r="1663" spans="3:66" x14ac:dyDescent="0.3">
      <c r="C1663" s="14" t="str">
        <f t="shared" si="26"/>
        <v>20199</v>
      </c>
      <c r="D1663" s="3">
        <v>43710</v>
      </c>
      <c r="E1663" s="1">
        <v>1270.07</v>
      </c>
      <c r="F1663" s="1">
        <v>1311.6</v>
      </c>
      <c r="G1663" s="1">
        <v>1293.6500000000001</v>
      </c>
      <c r="H1663" s="1">
        <v>1188.4000000000001</v>
      </c>
      <c r="I1663" s="1">
        <v>1292.72</v>
      </c>
      <c r="J1663" s="1">
        <v>1220.8399999999999</v>
      </c>
      <c r="K1663" s="1">
        <v>1279.5</v>
      </c>
      <c r="L1663" s="1">
        <v>1312.25</v>
      </c>
      <c r="M1663" s="1">
        <v>1169.53</v>
      </c>
      <c r="N1663" s="1">
        <v>1071.26</v>
      </c>
      <c r="O1663" s="1">
        <v>1227.1400000000001</v>
      </c>
      <c r="P1663" s="1">
        <v>1288.3499999999999</v>
      </c>
      <c r="Q1663" s="1">
        <v>3006.18</v>
      </c>
      <c r="R1663" s="1">
        <v>72.38</v>
      </c>
      <c r="S1663" s="1">
        <v>71.13</v>
      </c>
      <c r="T1663" s="1">
        <v>77.069999999999993</v>
      </c>
      <c r="U1663" s="1">
        <v>75.75</v>
      </c>
      <c r="V1663" s="1">
        <v>69.62</v>
      </c>
      <c r="W1663" s="1">
        <v>76.72</v>
      </c>
      <c r="X1663" s="1">
        <v>75.819999999999993</v>
      </c>
      <c r="Y1663" s="1">
        <v>75.47</v>
      </c>
      <c r="Z1663" s="1">
        <v>75.760000000000005</v>
      </c>
      <c r="AA1663" s="1">
        <v>72.67</v>
      </c>
      <c r="AB1663" s="1">
        <v>75.040000000000006</v>
      </c>
      <c r="AC1663" s="1">
        <v>70.81</v>
      </c>
      <c r="AD1663" s="1">
        <v>71.27</v>
      </c>
      <c r="AE1663" s="1">
        <v>83.46</v>
      </c>
      <c r="AF1663" s="1">
        <v>79.19</v>
      </c>
      <c r="AG1663" s="1">
        <v>73.69</v>
      </c>
      <c r="AQ1663" s="1">
        <v>2009.58</v>
      </c>
      <c r="AW1663" s="1">
        <v>1890.51</v>
      </c>
      <c r="AX1663" s="1">
        <v>76.72</v>
      </c>
      <c r="AY1663" s="1">
        <v>2074.89</v>
      </c>
      <c r="AZ1663" s="1">
        <v>1909.1</v>
      </c>
      <c r="BA1663" s="1">
        <v>76.52</v>
      </c>
      <c r="BB1663" s="1">
        <v>82.7</v>
      </c>
      <c r="BC1663" s="1">
        <v>81.67</v>
      </c>
      <c r="BD1663" s="1">
        <v>79.86</v>
      </c>
      <c r="BE1663" s="1">
        <v>78.34</v>
      </c>
      <c r="BF1663" s="1">
        <v>81.05</v>
      </c>
      <c r="BG1663" s="1">
        <v>83.21</v>
      </c>
      <c r="BH1663" s="1">
        <v>77.84</v>
      </c>
      <c r="BI1663" s="1">
        <v>77.08</v>
      </c>
      <c r="BJ1663" s="1">
        <v>83.22</v>
      </c>
      <c r="BK1663" s="1">
        <v>72.06</v>
      </c>
      <c r="BL1663" s="1">
        <v>72.010000000000005</v>
      </c>
      <c r="BM1663" s="1">
        <v>73.09</v>
      </c>
      <c r="BN1663" s="1">
        <v>71.91</v>
      </c>
    </row>
    <row r="1664" spans="3:66" x14ac:dyDescent="0.3">
      <c r="C1664" s="14" t="str">
        <f t="shared" si="26"/>
        <v>20198</v>
      </c>
      <c r="D1664" s="3">
        <v>43707</v>
      </c>
      <c r="E1664" s="1">
        <v>1272.05</v>
      </c>
      <c r="F1664" s="1">
        <v>1306.3699999999999</v>
      </c>
      <c r="G1664" s="1">
        <v>1288.7</v>
      </c>
      <c r="H1664" s="1">
        <v>1173.69</v>
      </c>
      <c r="I1664" s="1">
        <v>1284.8800000000001</v>
      </c>
      <c r="J1664" s="1">
        <v>1236.73</v>
      </c>
      <c r="K1664" s="1">
        <v>1279.5</v>
      </c>
      <c r="L1664" s="1">
        <v>1312.77</v>
      </c>
      <c r="M1664" s="1">
        <v>1153.19</v>
      </c>
      <c r="N1664" s="1">
        <v>1088.3399999999999</v>
      </c>
      <c r="O1664" s="1">
        <v>1232.5</v>
      </c>
      <c r="P1664" s="1">
        <v>1288.3499999999999</v>
      </c>
      <c r="Q1664" s="1">
        <v>3075.8</v>
      </c>
      <c r="R1664" s="1">
        <v>72.14</v>
      </c>
      <c r="S1664" s="1">
        <v>70.47</v>
      </c>
      <c r="T1664" s="1">
        <v>78.03</v>
      </c>
      <c r="U1664" s="1">
        <v>75.75</v>
      </c>
      <c r="V1664" s="1">
        <v>69.290000000000006</v>
      </c>
      <c r="W1664" s="1">
        <v>76.260000000000005</v>
      </c>
      <c r="X1664" s="1">
        <v>76.3</v>
      </c>
      <c r="Y1664" s="1">
        <v>75.89</v>
      </c>
      <c r="Z1664" s="1">
        <v>76</v>
      </c>
      <c r="AA1664" s="1">
        <v>74.47</v>
      </c>
      <c r="AB1664" s="1">
        <v>75.39</v>
      </c>
      <c r="AC1664" s="1">
        <v>70.81</v>
      </c>
      <c r="AD1664" s="1">
        <v>72.16</v>
      </c>
      <c r="AE1664" s="1">
        <v>83.49</v>
      </c>
      <c r="AF1664" s="1">
        <v>79.430000000000007</v>
      </c>
      <c r="AG1664" s="1">
        <v>72.430000000000007</v>
      </c>
      <c r="AQ1664" s="1">
        <v>2010.03</v>
      </c>
      <c r="AW1664" s="1">
        <v>1890.94</v>
      </c>
      <c r="AX1664" s="1">
        <v>76.069999999999993</v>
      </c>
      <c r="AY1664" s="1">
        <v>2075.36</v>
      </c>
      <c r="AZ1664" s="1">
        <v>1909.53</v>
      </c>
      <c r="BA1664" s="1">
        <v>76.13</v>
      </c>
      <c r="BB1664" s="1">
        <v>82.58</v>
      </c>
      <c r="BC1664" s="1">
        <v>81.69</v>
      </c>
      <c r="BD1664" s="1">
        <v>80.099999999999994</v>
      </c>
      <c r="BE1664" s="1">
        <v>76.77</v>
      </c>
      <c r="BF1664" s="1">
        <v>79.45</v>
      </c>
      <c r="BG1664" s="1">
        <v>83.2</v>
      </c>
      <c r="BH1664" s="1">
        <v>78.52</v>
      </c>
      <c r="BI1664" s="1">
        <v>77.08</v>
      </c>
      <c r="BJ1664" s="1">
        <v>83.17</v>
      </c>
      <c r="BK1664" s="1">
        <v>72.17</v>
      </c>
      <c r="BL1664" s="1">
        <v>72.19</v>
      </c>
      <c r="BM1664" s="1">
        <v>73.09</v>
      </c>
      <c r="BN1664" s="1">
        <v>72.489999999999995</v>
      </c>
    </row>
    <row r="1665" spans="3:66" x14ac:dyDescent="0.3">
      <c r="C1665" s="14" t="str">
        <f t="shared" si="26"/>
        <v>20198</v>
      </c>
      <c r="D1665" s="3">
        <v>43706</v>
      </c>
      <c r="E1665" s="1">
        <v>1282.9100000000001</v>
      </c>
      <c r="F1665" s="1">
        <v>1306.81</v>
      </c>
      <c r="G1665" s="1">
        <v>1288.7</v>
      </c>
      <c r="H1665" s="1">
        <v>1173.69</v>
      </c>
      <c r="I1665" s="1">
        <v>1279</v>
      </c>
      <c r="J1665" s="1">
        <v>1234.46</v>
      </c>
      <c r="K1665" s="1">
        <v>1279.5</v>
      </c>
      <c r="L1665" s="1">
        <v>1264.9000000000001</v>
      </c>
      <c r="M1665" s="1">
        <v>1163.4100000000001</v>
      </c>
      <c r="N1665" s="1">
        <v>1080.77</v>
      </c>
      <c r="O1665" s="1">
        <v>1231.67</v>
      </c>
      <c r="P1665" s="1">
        <v>1288.3499999999999</v>
      </c>
      <c r="Q1665" s="1">
        <v>3044.57</v>
      </c>
      <c r="R1665" s="1">
        <v>70.47</v>
      </c>
      <c r="S1665" s="1">
        <v>67.37</v>
      </c>
      <c r="T1665" s="1">
        <v>77.78</v>
      </c>
      <c r="U1665" s="1">
        <v>75.290000000000006</v>
      </c>
      <c r="V1665" s="1">
        <v>69.22</v>
      </c>
      <c r="W1665" s="1">
        <v>76.19</v>
      </c>
      <c r="X1665" s="1">
        <v>75.72</v>
      </c>
      <c r="Y1665" s="1">
        <v>75.86</v>
      </c>
      <c r="Z1665" s="1">
        <v>76</v>
      </c>
      <c r="AA1665" s="1">
        <v>73.290000000000006</v>
      </c>
      <c r="AB1665" s="1">
        <v>75.16</v>
      </c>
      <c r="AC1665" s="1">
        <v>72.33</v>
      </c>
      <c r="AD1665" s="1">
        <v>72.53</v>
      </c>
      <c r="AE1665" s="1">
        <v>82.69</v>
      </c>
      <c r="AF1665" s="1">
        <v>80</v>
      </c>
      <c r="AG1665" s="1">
        <v>70.45</v>
      </c>
      <c r="AQ1665" s="1">
        <v>2010.03</v>
      </c>
      <c r="AU1665" s="1">
        <v>1909.53</v>
      </c>
      <c r="AW1665" s="1">
        <v>1884.61</v>
      </c>
      <c r="AX1665" s="1">
        <v>75.75</v>
      </c>
      <c r="AY1665" s="1">
        <v>2075.36</v>
      </c>
      <c r="AZ1665" s="1">
        <v>1909.53</v>
      </c>
      <c r="BA1665" s="1">
        <v>76.3</v>
      </c>
      <c r="BB1665" s="1">
        <v>82.53</v>
      </c>
      <c r="BC1665" s="1">
        <v>81.78</v>
      </c>
      <c r="BD1665" s="1">
        <v>80.02</v>
      </c>
      <c r="BE1665" s="1">
        <v>76.900000000000006</v>
      </c>
      <c r="BF1665" s="1">
        <v>78.849999999999994</v>
      </c>
      <c r="BG1665" s="1">
        <v>83.32</v>
      </c>
      <c r="BH1665" s="1">
        <v>77.67</v>
      </c>
      <c r="BI1665" s="1">
        <v>77.010000000000005</v>
      </c>
      <c r="BJ1665" s="1">
        <v>83.17</v>
      </c>
      <c r="BK1665" s="1">
        <v>71.34</v>
      </c>
      <c r="BL1665" s="1">
        <v>72.599999999999994</v>
      </c>
      <c r="BM1665" s="1">
        <v>73.28</v>
      </c>
      <c r="BN1665" s="1">
        <v>72.34</v>
      </c>
    </row>
    <row r="1666" spans="3:66" x14ac:dyDescent="0.3">
      <c r="C1666" s="14" t="str">
        <f t="shared" si="26"/>
        <v>20198</v>
      </c>
      <c r="D1666" s="3">
        <v>43705</v>
      </c>
      <c r="E1666" s="1">
        <v>1270.1099999999999</v>
      </c>
      <c r="F1666" s="1">
        <v>1307.68</v>
      </c>
      <c r="G1666" s="1">
        <v>1287.03</v>
      </c>
      <c r="H1666" s="1">
        <v>1164.21</v>
      </c>
      <c r="I1666" s="1">
        <v>1280.23</v>
      </c>
      <c r="J1666" s="1">
        <v>1244.45</v>
      </c>
      <c r="K1666" s="1">
        <v>1279.5</v>
      </c>
      <c r="L1666" s="1">
        <v>1259.8499999999999</v>
      </c>
      <c r="M1666" s="1">
        <v>1166.01</v>
      </c>
      <c r="N1666" s="1">
        <v>1082.1199999999999</v>
      </c>
      <c r="O1666" s="1">
        <v>1234.94</v>
      </c>
      <c r="P1666" s="1">
        <v>1282.3800000000001</v>
      </c>
      <c r="Q1666" s="1">
        <v>3101.5</v>
      </c>
      <c r="R1666" s="1">
        <v>70.47</v>
      </c>
      <c r="S1666" s="1">
        <v>68.989999999999995</v>
      </c>
      <c r="T1666" s="1">
        <v>76.42</v>
      </c>
      <c r="U1666" s="1">
        <v>74.430000000000007</v>
      </c>
      <c r="V1666" s="1">
        <v>69.290000000000006</v>
      </c>
      <c r="W1666" s="1">
        <v>76.5</v>
      </c>
      <c r="X1666" s="1">
        <v>75.8</v>
      </c>
      <c r="Y1666" s="1">
        <v>75.13</v>
      </c>
      <c r="Z1666" s="1">
        <v>75.39</v>
      </c>
      <c r="AA1666" s="1">
        <v>73.040000000000006</v>
      </c>
      <c r="AB1666" s="1">
        <v>75.16</v>
      </c>
      <c r="AC1666" s="1">
        <v>72.88</v>
      </c>
      <c r="AD1666" s="1">
        <v>71.52</v>
      </c>
      <c r="AE1666" s="1">
        <v>82.31</v>
      </c>
      <c r="AF1666" s="1">
        <v>79.290000000000006</v>
      </c>
      <c r="AG1666" s="1">
        <v>70.39</v>
      </c>
      <c r="AU1666" s="1">
        <v>1909.53</v>
      </c>
      <c r="AW1666" s="1">
        <v>1880.39</v>
      </c>
      <c r="AX1666" s="1">
        <v>75.650000000000006</v>
      </c>
      <c r="AY1666" s="1">
        <v>1929.63</v>
      </c>
      <c r="BA1666" s="1">
        <v>76.73</v>
      </c>
      <c r="BB1666" s="1">
        <v>81.94</v>
      </c>
      <c r="BC1666" s="1">
        <v>81.13</v>
      </c>
      <c r="BD1666" s="1">
        <v>80.459999999999994</v>
      </c>
      <c r="BE1666" s="1">
        <v>77.38</v>
      </c>
      <c r="BF1666" s="1">
        <v>78.97</v>
      </c>
      <c r="BG1666" s="1">
        <v>83.26</v>
      </c>
      <c r="BH1666" s="1">
        <v>77.5</v>
      </c>
      <c r="BI1666" s="1">
        <v>77.180000000000007</v>
      </c>
      <c r="BJ1666" s="1">
        <v>82.56</v>
      </c>
      <c r="BK1666" s="1">
        <v>71.09</v>
      </c>
      <c r="BL1666" s="1">
        <v>72.37</v>
      </c>
      <c r="BM1666" s="1">
        <v>71.8</v>
      </c>
      <c r="BN1666" s="1">
        <v>72.08</v>
      </c>
    </row>
    <row r="1667" spans="3:66" x14ac:dyDescent="0.3">
      <c r="C1667" s="14" t="str">
        <f t="shared" si="26"/>
        <v>20198</v>
      </c>
      <c r="D1667" s="3">
        <v>43704</v>
      </c>
      <c r="E1667" s="1">
        <v>1262.1199999999999</v>
      </c>
      <c r="F1667" s="1">
        <v>1303.33</v>
      </c>
      <c r="G1667" s="1">
        <v>1297.75</v>
      </c>
      <c r="H1667" s="1">
        <v>1138.83</v>
      </c>
      <c r="I1667" s="1">
        <v>1295.3399999999999</v>
      </c>
      <c r="J1667" s="1">
        <v>1242.45</v>
      </c>
      <c r="K1667" s="1">
        <v>1279.5</v>
      </c>
      <c r="L1667" s="1">
        <v>1235.1300000000001</v>
      </c>
      <c r="M1667" s="1">
        <v>1119.43</v>
      </c>
      <c r="N1667" s="1">
        <v>1080.99</v>
      </c>
      <c r="O1667" s="1">
        <v>1217.47</v>
      </c>
      <c r="P1667" s="1">
        <v>1282.3800000000001</v>
      </c>
      <c r="Q1667" s="1">
        <v>2993.88</v>
      </c>
      <c r="R1667" s="1">
        <v>70.349999999999994</v>
      </c>
      <c r="S1667" s="1">
        <v>68.569999999999993</v>
      </c>
      <c r="T1667" s="1">
        <v>76.41</v>
      </c>
      <c r="U1667" s="1">
        <v>74.25</v>
      </c>
      <c r="V1667" s="1">
        <v>69.83</v>
      </c>
      <c r="W1667" s="1">
        <v>75.900000000000006</v>
      </c>
      <c r="X1667" s="1">
        <v>75.650000000000006</v>
      </c>
      <c r="Y1667" s="1">
        <v>74.91</v>
      </c>
      <c r="Z1667" s="1">
        <v>75</v>
      </c>
      <c r="AA1667" s="1">
        <v>73.61</v>
      </c>
      <c r="AB1667" s="1">
        <v>75.209999999999994</v>
      </c>
      <c r="AC1667" s="1">
        <v>73.34</v>
      </c>
      <c r="AD1667" s="1">
        <v>72</v>
      </c>
      <c r="AE1667" s="1">
        <v>81.91</v>
      </c>
      <c r="AF1667" s="1">
        <v>79.2</v>
      </c>
      <c r="AG1667" s="1">
        <v>70.37</v>
      </c>
      <c r="AN1667" s="1">
        <v>1909.53</v>
      </c>
      <c r="AU1667" s="1">
        <v>1909.53</v>
      </c>
      <c r="AW1667" s="1">
        <v>1880.39</v>
      </c>
      <c r="AX1667" s="1">
        <v>73.45</v>
      </c>
      <c r="AY1667" s="1">
        <v>2036.83</v>
      </c>
      <c r="BA1667" s="1">
        <v>76.64</v>
      </c>
      <c r="BB1667" s="1">
        <v>82.44</v>
      </c>
      <c r="BC1667" s="1">
        <v>80.94</v>
      </c>
      <c r="BD1667" s="1">
        <v>79.95</v>
      </c>
      <c r="BE1667" s="1">
        <v>77.14</v>
      </c>
      <c r="BF1667" s="1">
        <v>79.77</v>
      </c>
      <c r="BG1667" s="1">
        <v>82.63</v>
      </c>
      <c r="BH1667" s="1">
        <v>78.819999999999993</v>
      </c>
      <c r="BI1667" s="1">
        <v>77.58</v>
      </c>
      <c r="BJ1667" s="1">
        <v>82.52</v>
      </c>
      <c r="BK1667" s="1">
        <v>71.45</v>
      </c>
      <c r="BL1667" s="1">
        <v>72.13</v>
      </c>
      <c r="BM1667" s="1">
        <v>71.55</v>
      </c>
      <c r="BN1667" s="1">
        <v>71.27</v>
      </c>
    </row>
    <row r="1668" spans="3:66" x14ac:dyDescent="0.3">
      <c r="C1668" s="14" t="str">
        <f t="shared" si="26"/>
        <v>20198</v>
      </c>
      <c r="D1668" s="3">
        <v>43703</v>
      </c>
      <c r="E1668" s="1">
        <v>1280.96</v>
      </c>
      <c r="F1668" s="1">
        <v>1301.33</v>
      </c>
      <c r="G1668" s="1">
        <v>1283.74</v>
      </c>
      <c r="H1668" s="1">
        <v>1132.57</v>
      </c>
      <c r="I1668" s="1">
        <v>1285.8599999999999</v>
      </c>
      <c r="J1668" s="1">
        <v>1222.6300000000001</v>
      </c>
      <c r="K1668" s="1">
        <v>1279.5</v>
      </c>
      <c r="L1668" s="1">
        <v>1237.1099999999999</v>
      </c>
      <c r="M1668" s="1">
        <v>1154.98</v>
      </c>
      <c r="N1668" s="1">
        <v>1071.8800000000001</v>
      </c>
      <c r="O1668" s="1">
        <v>1209.1600000000001</v>
      </c>
      <c r="P1668" s="1">
        <v>1278.04</v>
      </c>
      <c r="Q1668" s="1">
        <v>3009.29</v>
      </c>
      <c r="R1668" s="1">
        <v>70.81</v>
      </c>
      <c r="S1668" s="1">
        <v>69.28</v>
      </c>
      <c r="T1668" s="1">
        <v>76.2</v>
      </c>
      <c r="U1668" s="1">
        <v>74.23</v>
      </c>
      <c r="V1668" s="1">
        <v>68.72</v>
      </c>
      <c r="W1668" s="1">
        <v>76.5</v>
      </c>
      <c r="X1668" s="1">
        <v>75.59</v>
      </c>
      <c r="Y1668" s="1">
        <v>74.91</v>
      </c>
      <c r="Z1668" s="1">
        <v>75</v>
      </c>
      <c r="AA1668" s="1">
        <v>73.11</v>
      </c>
      <c r="AB1668" s="1">
        <v>75.099999999999994</v>
      </c>
      <c r="AD1668" s="1">
        <v>70.63</v>
      </c>
      <c r="AE1668" s="1">
        <v>81.92</v>
      </c>
      <c r="AF1668" s="1">
        <v>79.180000000000007</v>
      </c>
      <c r="AG1668" s="1">
        <v>70.05</v>
      </c>
      <c r="AN1668" s="1">
        <v>1909.53</v>
      </c>
      <c r="AP1668" s="1">
        <v>1957.5</v>
      </c>
      <c r="AU1668" s="1">
        <v>1909.53</v>
      </c>
      <c r="AW1668" s="1">
        <v>1880.39</v>
      </c>
      <c r="AX1668" s="1">
        <v>76.22</v>
      </c>
      <c r="AY1668" s="1">
        <v>2036.83</v>
      </c>
      <c r="AZ1668" s="1">
        <v>1909.53</v>
      </c>
      <c r="BA1668" s="1">
        <v>75.8</v>
      </c>
      <c r="BB1668" s="1">
        <v>82.86</v>
      </c>
      <c r="BC1668" s="1">
        <v>81.12</v>
      </c>
      <c r="BD1668" s="1">
        <v>80.13</v>
      </c>
      <c r="BE1668" s="1">
        <v>76.150000000000006</v>
      </c>
      <c r="BF1668" s="1">
        <v>79.17</v>
      </c>
      <c r="BG1668" s="1">
        <v>82.75</v>
      </c>
      <c r="BH1668" s="1">
        <v>78.569999999999993</v>
      </c>
      <c r="BI1668" s="1">
        <v>76.58</v>
      </c>
      <c r="BJ1668" s="1">
        <v>83.6</v>
      </c>
      <c r="BK1668" s="1">
        <v>70.34</v>
      </c>
      <c r="BL1668" s="1">
        <v>71.13</v>
      </c>
      <c r="BM1668" s="1">
        <v>70.55</v>
      </c>
      <c r="BN1668" s="1">
        <v>70.95</v>
      </c>
    </row>
    <row r="1669" spans="3:66" x14ac:dyDescent="0.3">
      <c r="C1669" s="14" t="str">
        <f t="shared" si="26"/>
        <v>20198</v>
      </c>
      <c r="D1669" s="3">
        <v>43700</v>
      </c>
      <c r="E1669" s="1">
        <v>1270.07</v>
      </c>
      <c r="F1669" s="1">
        <v>1289.02</v>
      </c>
      <c r="G1669" s="1">
        <v>1278.77</v>
      </c>
      <c r="H1669" s="1">
        <v>1132.57</v>
      </c>
      <c r="I1669" s="1">
        <v>1281.94</v>
      </c>
      <c r="J1669" s="1">
        <v>1210.2</v>
      </c>
      <c r="K1669" s="1">
        <v>1267.0999999999999</v>
      </c>
      <c r="L1669" s="1">
        <v>1201.2</v>
      </c>
      <c r="M1669" s="1">
        <v>1143.78</v>
      </c>
      <c r="N1669" s="1">
        <v>1036.1500000000001</v>
      </c>
      <c r="O1669" s="1">
        <v>1207.8399999999999</v>
      </c>
      <c r="P1669" s="1">
        <v>1270.47</v>
      </c>
      <c r="Q1669" s="1">
        <v>3006.66</v>
      </c>
      <c r="R1669" s="1">
        <v>69.44</v>
      </c>
      <c r="S1669" s="1">
        <v>67.930000000000007</v>
      </c>
      <c r="T1669" s="1">
        <v>75.040000000000006</v>
      </c>
      <c r="U1669" s="1">
        <v>73.959999999999994</v>
      </c>
      <c r="V1669" s="1">
        <v>67.89</v>
      </c>
      <c r="W1669" s="1">
        <v>76</v>
      </c>
      <c r="X1669" s="1">
        <v>74.819999999999993</v>
      </c>
      <c r="Y1669" s="1">
        <v>74.03</v>
      </c>
      <c r="Z1669" s="1">
        <v>74.22</v>
      </c>
      <c r="AA1669" s="1">
        <v>71.11</v>
      </c>
      <c r="AB1669" s="1">
        <v>74.19</v>
      </c>
      <c r="AC1669" s="1">
        <v>72.2</v>
      </c>
      <c r="AD1669" s="1">
        <v>71.290000000000006</v>
      </c>
      <c r="AE1669" s="1">
        <v>81.2</v>
      </c>
      <c r="AF1669" s="1">
        <v>78.209999999999994</v>
      </c>
      <c r="AG1669" s="1">
        <v>69.67</v>
      </c>
      <c r="AK1669" s="1">
        <v>30</v>
      </c>
      <c r="AN1669" s="1">
        <v>1909.53</v>
      </c>
      <c r="AP1669" s="1">
        <v>1957.5</v>
      </c>
      <c r="AQ1669" s="1">
        <v>1959.78</v>
      </c>
      <c r="AS1669" s="1">
        <v>2772</v>
      </c>
      <c r="AU1669" s="1">
        <v>1909.53</v>
      </c>
      <c r="AW1669" s="1">
        <v>1859.28</v>
      </c>
      <c r="AX1669" s="1">
        <v>74.83</v>
      </c>
      <c r="AY1669" s="1">
        <v>2036.83</v>
      </c>
      <c r="AZ1669" s="1">
        <v>1909.53</v>
      </c>
      <c r="BA1669" s="1">
        <v>74.86</v>
      </c>
      <c r="BB1669" s="1">
        <v>81.06</v>
      </c>
      <c r="BC1669" s="1">
        <v>80.52</v>
      </c>
      <c r="BD1669" s="1">
        <v>78.73</v>
      </c>
      <c r="BE1669" s="1">
        <v>75.569999999999993</v>
      </c>
      <c r="BF1669" s="1">
        <v>78.47</v>
      </c>
      <c r="BG1669" s="1">
        <v>81.709999999999994</v>
      </c>
      <c r="BH1669" s="1">
        <v>78.349999999999994</v>
      </c>
      <c r="BI1669" s="1">
        <v>75.400000000000006</v>
      </c>
      <c r="BJ1669" s="1">
        <v>80.72</v>
      </c>
      <c r="BK1669" s="1">
        <v>70.209999999999994</v>
      </c>
      <c r="BL1669" s="1">
        <v>69.95</v>
      </c>
      <c r="BM1669" s="1">
        <v>70.72</v>
      </c>
      <c r="BN1669" s="1">
        <v>70.11</v>
      </c>
    </row>
    <row r="1670" spans="3:66" x14ac:dyDescent="0.3">
      <c r="C1670" s="14" t="str">
        <f t="shared" ref="C1670:C1733" si="27">YEAR(D1670)&amp;MONTH(D1670)</f>
        <v>20198</v>
      </c>
      <c r="D1670" s="3">
        <v>43699</v>
      </c>
      <c r="E1670" s="1">
        <v>1264.1500000000001</v>
      </c>
      <c r="F1670" s="1">
        <v>1281.45</v>
      </c>
      <c r="G1670" s="1">
        <v>1268.8800000000001</v>
      </c>
      <c r="H1670" s="1">
        <v>1128.51</v>
      </c>
      <c r="I1670" s="1">
        <v>1274.28</v>
      </c>
      <c r="J1670" s="1">
        <v>1226.94</v>
      </c>
      <c r="K1670" s="1">
        <v>1267.0999999999999</v>
      </c>
      <c r="L1670" s="1">
        <v>1207.53</v>
      </c>
      <c r="M1670" s="1">
        <v>1118.31</v>
      </c>
      <c r="N1670" s="1">
        <v>1052.27</v>
      </c>
      <c r="O1670" s="1">
        <v>1202.01</v>
      </c>
      <c r="P1670" s="1">
        <v>1269.3499999999999</v>
      </c>
      <c r="Q1670" s="1">
        <v>3008.06</v>
      </c>
      <c r="R1670" s="1">
        <v>69.28</v>
      </c>
      <c r="S1670" s="1">
        <v>68.05</v>
      </c>
      <c r="T1670" s="1">
        <v>74.58</v>
      </c>
      <c r="U1670" s="1">
        <v>73.180000000000007</v>
      </c>
      <c r="V1670" s="1">
        <v>67.58</v>
      </c>
      <c r="W1670" s="1">
        <v>75.19</v>
      </c>
      <c r="X1670" s="1">
        <v>73.819999999999993</v>
      </c>
      <c r="Y1670" s="1">
        <v>73.56</v>
      </c>
      <c r="Z1670" s="1">
        <v>73.77</v>
      </c>
      <c r="AA1670" s="1">
        <v>71.17</v>
      </c>
      <c r="AB1670" s="1">
        <v>73.55</v>
      </c>
      <c r="AC1670" s="1">
        <v>71.95</v>
      </c>
      <c r="AD1670" s="1">
        <v>71.150000000000006</v>
      </c>
      <c r="AE1670" s="1">
        <v>80.56</v>
      </c>
      <c r="AF1670" s="1">
        <v>77.760000000000005</v>
      </c>
      <c r="AG1670" s="1">
        <v>69.849999999999994</v>
      </c>
      <c r="AN1670" s="1">
        <v>1909.53</v>
      </c>
      <c r="AP1670" s="1">
        <v>1957.5</v>
      </c>
      <c r="AQ1670" s="1">
        <v>1959.78</v>
      </c>
      <c r="AS1670" s="1">
        <v>1959.78</v>
      </c>
      <c r="AW1670" s="1">
        <v>1768.83</v>
      </c>
      <c r="AX1670" s="1">
        <v>75.37</v>
      </c>
      <c r="AY1670" s="1">
        <v>2036.83</v>
      </c>
      <c r="AZ1670" s="1">
        <v>1909.53</v>
      </c>
      <c r="BA1670" s="1">
        <v>74.81</v>
      </c>
      <c r="BB1670" s="1">
        <v>80.319999999999993</v>
      </c>
      <c r="BC1670" s="1">
        <v>79.91</v>
      </c>
      <c r="BD1670" s="1">
        <v>78.84</v>
      </c>
      <c r="BE1670" s="1">
        <v>75.819999999999993</v>
      </c>
      <c r="BF1670" s="1">
        <v>77.92</v>
      </c>
      <c r="BG1670" s="1">
        <v>81.08</v>
      </c>
      <c r="BH1670" s="1">
        <v>78.06</v>
      </c>
      <c r="BI1670" s="1">
        <v>75.290000000000006</v>
      </c>
      <c r="BJ1670" s="1">
        <v>81.099999999999994</v>
      </c>
      <c r="BK1670" s="1">
        <v>70.040000000000006</v>
      </c>
      <c r="BL1670" s="1">
        <v>70.94</v>
      </c>
      <c r="BM1670" s="1">
        <v>69.84</v>
      </c>
      <c r="BN1670" s="1">
        <v>70.069999999999993</v>
      </c>
    </row>
    <row r="1671" spans="3:66" x14ac:dyDescent="0.3">
      <c r="C1671" s="14" t="str">
        <f t="shared" si="27"/>
        <v>20198</v>
      </c>
      <c r="D1671" s="3">
        <v>43698</v>
      </c>
      <c r="E1671" s="1">
        <v>1266.1400000000001</v>
      </c>
      <c r="F1671" s="1">
        <v>1282.06</v>
      </c>
      <c r="G1671" s="1">
        <v>1268.8800000000001</v>
      </c>
      <c r="H1671" s="1">
        <v>1151.75</v>
      </c>
      <c r="I1671" s="1">
        <v>1274.28</v>
      </c>
      <c r="J1671" s="1">
        <v>1212.8499999999999</v>
      </c>
      <c r="K1671" s="1">
        <v>1277</v>
      </c>
      <c r="L1671" s="1">
        <v>1230.21</v>
      </c>
      <c r="M1671" s="1">
        <v>1118.31</v>
      </c>
      <c r="N1671" s="1">
        <v>1054.47</v>
      </c>
      <c r="O1671" s="1">
        <v>1196.45</v>
      </c>
      <c r="P1671" s="1">
        <v>1278.3900000000001</v>
      </c>
      <c r="Q1671" s="1">
        <v>3006.07</v>
      </c>
      <c r="R1671" s="1">
        <v>69.239999999999995</v>
      </c>
      <c r="S1671" s="1">
        <v>68.260000000000005</v>
      </c>
      <c r="T1671" s="1">
        <v>74.290000000000006</v>
      </c>
      <c r="U1671" s="1">
        <v>72.239999999999995</v>
      </c>
      <c r="V1671" s="1">
        <v>67.42</v>
      </c>
      <c r="W1671" s="1">
        <v>74.69</v>
      </c>
      <c r="X1671" s="1">
        <v>73.98</v>
      </c>
      <c r="Y1671" s="1">
        <v>72.84</v>
      </c>
      <c r="Z1671" s="1">
        <v>73</v>
      </c>
      <c r="AA1671" s="1">
        <v>71.040000000000006</v>
      </c>
      <c r="AB1671" s="1">
        <v>73.55</v>
      </c>
      <c r="AC1671" s="1">
        <v>71.19</v>
      </c>
      <c r="AD1671" s="1">
        <v>70.400000000000006</v>
      </c>
      <c r="AE1671" s="1">
        <v>80.38</v>
      </c>
      <c r="AF1671" s="1">
        <v>76.84</v>
      </c>
      <c r="AG1671" s="1">
        <v>70.91</v>
      </c>
      <c r="AN1671" s="1">
        <v>1909.53</v>
      </c>
      <c r="AP1671" s="1">
        <v>1957.5</v>
      </c>
      <c r="AQ1671" s="1">
        <v>1959.78</v>
      </c>
      <c r="AS1671" s="1">
        <v>1959.78</v>
      </c>
      <c r="AW1671" s="1">
        <v>1768.83</v>
      </c>
      <c r="AX1671" s="1">
        <v>74.8</v>
      </c>
      <c r="AY1671" s="1">
        <v>2090.44</v>
      </c>
      <c r="AZ1671" s="1">
        <v>1871.84</v>
      </c>
      <c r="BA1671" s="1">
        <v>74.150000000000006</v>
      </c>
      <c r="BB1671" s="1">
        <v>79.819999999999993</v>
      </c>
      <c r="BC1671" s="1">
        <v>79.209999999999994</v>
      </c>
      <c r="BD1671" s="1">
        <v>76.959999999999994</v>
      </c>
      <c r="BE1671" s="1">
        <v>75.83</v>
      </c>
      <c r="BF1671" s="1">
        <v>78.040000000000006</v>
      </c>
      <c r="BG1671" s="1">
        <v>80.760000000000005</v>
      </c>
      <c r="BH1671" s="1">
        <v>77.19</v>
      </c>
      <c r="BI1671" s="1">
        <v>75.09</v>
      </c>
      <c r="BJ1671" s="1">
        <v>79.709999999999994</v>
      </c>
      <c r="BK1671" s="1">
        <v>69.63</v>
      </c>
      <c r="BL1671" s="1">
        <v>69.45</v>
      </c>
      <c r="BM1671" s="1">
        <v>69.59</v>
      </c>
      <c r="BN1671" s="1">
        <v>69.459999999999994</v>
      </c>
    </row>
    <row r="1672" spans="3:66" x14ac:dyDescent="0.3">
      <c r="C1672" s="14" t="str">
        <f t="shared" si="27"/>
        <v>20198</v>
      </c>
      <c r="D1672" s="3">
        <v>43697</v>
      </c>
      <c r="E1672" s="1">
        <v>1246.3900000000001</v>
      </c>
      <c r="F1672" s="1">
        <v>1277.4000000000001</v>
      </c>
      <c r="G1672" s="1">
        <v>1263.9000000000001</v>
      </c>
      <c r="H1672" s="1">
        <v>1136.8800000000001</v>
      </c>
      <c r="I1672" s="1">
        <v>1266.44</v>
      </c>
      <c r="J1672" s="1">
        <v>1217.54</v>
      </c>
      <c r="K1672" s="1">
        <v>1281.95</v>
      </c>
      <c r="L1672" s="1">
        <v>1230.21</v>
      </c>
      <c r="M1672" s="1">
        <v>1145.03</v>
      </c>
      <c r="N1672" s="1">
        <v>1049.03</v>
      </c>
      <c r="O1672" s="1">
        <v>1205.23</v>
      </c>
      <c r="P1672" s="1">
        <v>1279.51</v>
      </c>
      <c r="Q1672" s="1">
        <v>2996.15</v>
      </c>
      <c r="R1672" s="1">
        <v>68.989999999999995</v>
      </c>
      <c r="S1672" s="1">
        <v>67.27</v>
      </c>
      <c r="T1672" s="1">
        <v>74.459999999999994</v>
      </c>
      <c r="U1672" s="1">
        <v>72.87</v>
      </c>
      <c r="V1672" s="1">
        <v>67.349999999999994</v>
      </c>
      <c r="W1672" s="1">
        <v>75.06</v>
      </c>
      <c r="X1672" s="1">
        <v>73.599999999999994</v>
      </c>
      <c r="Y1672" s="1">
        <v>72.62</v>
      </c>
      <c r="Z1672" s="1">
        <v>72.72</v>
      </c>
      <c r="AA1672" s="1">
        <v>71.66</v>
      </c>
      <c r="AB1672" s="1">
        <v>73.400000000000006</v>
      </c>
      <c r="AC1672" s="1">
        <v>70.89</v>
      </c>
      <c r="AD1672" s="1">
        <v>71.150000000000006</v>
      </c>
      <c r="AE1672" s="1">
        <v>80.290000000000006</v>
      </c>
      <c r="AF1672" s="1">
        <v>75.83</v>
      </c>
      <c r="AG1672" s="1">
        <v>68.87</v>
      </c>
      <c r="AP1672" s="1">
        <v>1957.5</v>
      </c>
      <c r="AQ1672" s="1">
        <v>1959.78</v>
      </c>
      <c r="AS1672" s="1">
        <v>1959.78</v>
      </c>
      <c r="AU1672" s="1">
        <v>1758.78</v>
      </c>
      <c r="AW1672" s="1">
        <v>1768.83</v>
      </c>
      <c r="AX1672" s="1">
        <v>73.760000000000005</v>
      </c>
      <c r="AZ1672" s="1">
        <v>1871.84</v>
      </c>
      <c r="BA1672" s="1">
        <v>74.819999999999993</v>
      </c>
      <c r="BB1672" s="1">
        <v>79.319999999999993</v>
      </c>
      <c r="BC1672" s="1">
        <v>79.010000000000005</v>
      </c>
      <c r="BD1672" s="1">
        <v>76.069999999999993</v>
      </c>
      <c r="BE1672" s="1">
        <v>74.44</v>
      </c>
      <c r="BF1672" s="1">
        <v>76.81</v>
      </c>
      <c r="BG1672" s="1">
        <v>80.58</v>
      </c>
      <c r="BH1672" s="1">
        <v>75.17</v>
      </c>
      <c r="BI1672" s="1">
        <v>75.09</v>
      </c>
      <c r="BJ1672" s="1">
        <v>79.45</v>
      </c>
      <c r="BK1672" s="1">
        <v>69.5</v>
      </c>
      <c r="BL1672" s="1">
        <v>69.3</v>
      </c>
      <c r="BM1672" s="1">
        <v>69.02</v>
      </c>
      <c r="BN1672" s="1">
        <v>69.489999999999995</v>
      </c>
    </row>
    <row r="1673" spans="3:66" x14ac:dyDescent="0.3">
      <c r="C1673" s="14" t="str">
        <f t="shared" si="27"/>
        <v>20198</v>
      </c>
      <c r="D1673" s="3">
        <v>43696</v>
      </c>
      <c r="E1673" s="1">
        <v>1246.3699999999999</v>
      </c>
      <c r="F1673" s="1">
        <v>1279.22</v>
      </c>
      <c r="G1673" s="1">
        <v>1263.92</v>
      </c>
      <c r="H1673" s="1">
        <v>1120.27</v>
      </c>
      <c r="I1673" s="1">
        <v>1266.44</v>
      </c>
      <c r="J1673" s="1">
        <v>1218.1199999999999</v>
      </c>
      <c r="K1673" s="1">
        <v>1281.95</v>
      </c>
      <c r="L1673" s="1">
        <v>1251.56</v>
      </c>
      <c r="M1673" s="1">
        <v>1122.45</v>
      </c>
      <c r="N1673" s="1">
        <v>1046.3900000000001</v>
      </c>
      <c r="O1673" s="1">
        <v>1181.8599999999999</v>
      </c>
      <c r="P1673" s="1">
        <v>1282.3499999999999</v>
      </c>
      <c r="Q1673" s="1">
        <v>3030.77</v>
      </c>
      <c r="R1673" s="1">
        <v>68.989999999999995</v>
      </c>
      <c r="S1673" s="1">
        <v>65.97</v>
      </c>
      <c r="T1673" s="1">
        <v>74.28</v>
      </c>
      <c r="U1673" s="1">
        <v>71.39</v>
      </c>
      <c r="V1673" s="1">
        <v>67.23</v>
      </c>
      <c r="W1673" s="1">
        <v>74.83</v>
      </c>
      <c r="X1673" s="1">
        <v>73.27</v>
      </c>
      <c r="Y1673" s="1">
        <v>71.38</v>
      </c>
      <c r="Z1673" s="1">
        <v>71.459999999999994</v>
      </c>
      <c r="AA1673" s="1">
        <v>71.209999999999994</v>
      </c>
      <c r="AB1673" s="1">
        <v>73.150000000000006</v>
      </c>
      <c r="AC1673" s="1">
        <v>70.56</v>
      </c>
      <c r="AD1673" s="1">
        <v>70.41</v>
      </c>
      <c r="AE1673" s="1">
        <v>79.900000000000006</v>
      </c>
      <c r="AF1673" s="1">
        <v>76.290000000000006</v>
      </c>
      <c r="AG1673" s="1">
        <v>68.12</v>
      </c>
      <c r="AQ1673" s="1">
        <v>2110.54</v>
      </c>
      <c r="AS1673" s="1">
        <v>1959.78</v>
      </c>
      <c r="AU1673" s="1">
        <v>1758.78</v>
      </c>
      <c r="AW1673" s="1">
        <v>1855.93</v>
      </c>
      <c r="AX1673" s="1">
        <v>73.510000000000005</v>
      </c>
      <c r="AY1673" s="1">
        <v>2090.44</v>
      </c>
      <c r="AZ1673" s="1">
        <v>1859.28</v>
      </c>
      <c r="BA1673" s="1">
        <v>73.98</v>
      </c>
      <c r="BB1673" s="1">
        <v>79.180000000000007</v>
      </c>
      <c r="BC1673" s="1">
        <v>77.89</v>
      </c>
      <c r="BD1673" s="1">
        <v>75.44</v>
      </c>
      <c r="BE1673" s="1">
        <v>73.430000000000007</v>
      </c>
      <c r="BF1673" s="1">
        <v>76.63</v>
      </c>
      <c r="BG1673" s="1">
        <v>80.45</v>
      </c>
      <c r="BH1673" s="1">
        <v>74.95</v>
      </c>
      <c r="BI1673" s="1">
        <v>74.62</v>
      </c>
      <c r="BJ1673" s="1">
        <v>79.28</v>
      </c>
      <c r="BK1673" s="1">
        <v>68.930000000000007</v>
      </c>
      <c r="BL1673" s="1">
        <v>69.17</v>
      </c>
      <c r="BM1673" s="1">
        <v>69.209999999999994</v>
      </c>
      <c r="BN1673" s="1">
        <v>68.430000000000007</v>
      </c>
    </row>
    <row r="1674" spans="3:66" x14ac:dyDescent="0.3">
      <c r="C1674" s="14" t="str">
        <f t="shared" si="27"/>
        <v>20198</v>
      </c>
      <c r="D1674" s="3">
        <v>43693</v>
      </c>
      <c r="E1674" s="1">
        <v>1240.46</v>
      </c>
      <c r="F1674" s="1">
        <v>1279.8399999999999</v>
      </c>
      <c r="G1674" s="1">
        <v>1265.1199999999999</v>
      </c>
      <c r="H1674" s="1">
        <v>1118.95</v>
      </c>
      <c r="I1674" s="1">
        <v>1262.53</v>
      </c>
      <c r="J1674" s="1">
        <v>1210.8599999999999</v>
      </c>
      <c r="K1674" s="1">
        <v>1281.95</v>
      </c>
      <c r="L1674" s="1">
        <v>1205.52</v>
      </c>
      <c r="M1674" s="1">
        <v>1111.1400000000001</v>
      </c>
      <c r="N1674" s="1">
        <v>1048.97</v>
      </c>
      <c r="O1674" s="1">
        <v>1178.94</v>
      </c>
      <c r="P1674" s="1">
        <v>1284.3399999999999</v>
      </c>
      <c r="Q1674" s="1">
        <v>3021.23</v>
      </c>
      <c r="R1674" s="1">
        <v>69.09</v>
      </c>
      <c r="S1674" s="1">
        <v>66.86</v>
      </c>
      <c r="T1674" s="1">
        <v>74.11</v>
      </c>
      <c r="U1674" s="1">
        <v>72.069999999999993</v>
      </c>
      <c r="V1674" s="1">
        <v>66.58</v>
      </c>
      <c r="W1674" s="1">
        <v>74.05</v>
      </c>
      <c r="X1674" s="1">
        <v>73.27</v>
      </c>
      <c r="Y1674" s="1">
        <v>71.39</v>
      </c>
      <c r="Z1674" s="1">
        <v>71.5</v>
      </c>
      <c r="AA1674" s="1">
        <v>71.7</v>
      </c>
      <c r="AB1674" s="1">
        <v>73.150000000000006</v>
      </c>
      <c r="AC1674" s="1">
        <v>70.89</v>
      </c>
      <c r="AD1674" s="1">
        <v>70.88</v>
      </c>
      <c r="AE1674" s="1">
        <v>79.95</v>
      </c>
      <c r="AF1674" s="1">
        <v>76.69</v>
      </c>
      <c r="AG1674" s="1">
        <v>69.099999999999994</v>
      </c>
      <c r="AP1674" s="1">
        <v>1957.5</v>
      </c>
      <c r="AQ1674" s="1">
        <v>2010.03</v>
      </c>
      <c r="AS1674" s="1">
        <v>1959.78</v>
      </c>
      <c r="AU1674" s="1">
        <v>1758.78</v>
      </c>
      <c r="AW1674" s="1">
        <v>1855.93</v>
      </c>
      <c r="AX1674" s="1">
        <v>74.11</v>
      </c>
      <c r="AY1674" s="1">
        <v>2090.44</v>
      </c>
      <c r="AZ1674" s="1">
        <v>1849.23</v>
      </c>
      <c r="BA1674" s="1">
        <v>73.97</v>
      </c>
      <c r="BB1674" s="1">
        <v>79.27</v>
      </c>
      <c r="BC1674" s="1">
        <v>78.22</v>
      </c>
      <c r="BD1674" s="1">
        <v>74.7</v>
      </c>
      <c r="BE1674" s="1">
        <v>73.680000000000007</v>
      </c>
      <c r="BF1674" s="1">
        <v>76.63</v>
      </c>
      <c r="BG1674" s="1">
        <v>80.430000000000007</v>
      </c>
      <c r="BH1674" s="1">
        <v>73.97</v>
      </c>
      <c r="BI1674" s="1">
        <v>74.62</v>
      </c>
      <c r="BJ1674" s="1">
        <v>79.11</v>
      </c>
      <c r="BK1674" s="1">
        <v>69.05</v>
      </c>
      <c r="BL1674" s="1">
        <v>68.67</v>
      </c>
      <c r="BM1674" s="1">
        <v>69.77</v>
      </c>
      <c r="BN1674" s="1">
        <v>68.48</v>
      </c>
    </row>
    <row r="1675" spans="3:66" x14ac:dyDescent="0.3">
      <c r="C1675" s="14" t="str">
        <f t="shared" si="27"/>
        <v>20198</v>
      </c>
      <c r="D1675" s="3">
        <v>43692</v>
      </c>
      <c r="E1675" s="1">
        <v>1257.01</v>
      </c>
      <c r="F1675" s="1">
        <v>1273.25</v>
      </c>
      <c r="G1675" s="1">
        <v>1265.1199999999999</v>
      </c>
      <c r="H1675" s="1">
        <v>1116.1400000000001</v>
      </c>
      <c r="I1675" s="1">
        <v>1262.53</v>
      </c>
      <c r="J1675" s="1">
        <v>1223.54</v>
      </c>
      <c r="K1675" s="1">
        <v>1277</v>
      </c>
      <c r="L1675" s="1">
        <v>1205.55</v>
      </c>
      <c r="M1675" s="1">
        <v>1131.99</v>
      </c>
      <c r="N1675" s="1">
        <v>1044.99</v>
      </c>
      <c r="O1675" s="1">
        <v>1198.47</v>
      </c>
      <c r="P1675" s="1">
        <v>1280.3800000000001</v>
      </c>
      <c r="Q1675" s="1">
        <v>3023.09</v>
      </c>
      <c r="R1675" s="1">
        <v>69.11</v>
      </c>
      <c r="S1675" s="1">
        <v>67.5</v>
      </c>
      <c r="T1675" s="1">
        <v>73.099999999999994</v>
      </c>
      <c r="U1675" s="1">
        <v>71.91</v>
      </c>
      <c r="V1675" s="1">
        <v>66.58</v>
      </c>
      <c r="W1675" s="1">
        <v>74.14</v>
      </c>
      <c r="X1675" s="1">
        <v>73.19</v>
      </c>
      <c r="Y1675" s="1">
        <v>71.55</v>
      </c>
      <c r="Z1675" s="1">
        <v>71.47</v>
      </c>
      <c r="AA1675" s="1">
        <v>70.73</v>
      </c>
      <c r="AB1675" s="1">
        <v>72.2</v>
      </c>
      <c r="AC1675" s="1">
        <v>70.86</v>
      </c>
      <c r="AD1675" s="1">
        <v>70.91</v>
      </c>
      <c r="AE1675" s="1">
        <v>79.83</v>
      </c>
      <c r="AF1675" s="1">
        <v>76.14</v>
      </c>
      <c r="AG1675" s="1">
        <v>68.61</v>
      </c>
      <c r="AP1675" s="1">
        <v>1957.5</v>
      </c>
      <c r="AQ1675" s="1">
        <v>2010.03</v>
      </c>
      <c r="AS1675" s="1">
        <v>1959.78</v>
      </c>
      <c r="AU1675" s="1">
        <v>1758.78</v>
      </c>
      <c r="AW1675" s="1">
        <v>1899.48</v>
      </c>
      <c r="AX1675" s="1">
        <v>73.14</v>
      </c>
      <c r="AY1675" s="1">
        <v>2090.44</v>
      </c>
      <c r="AZ1675" s="1">
        <v>1834.16</v>
      </c>
      <c r="BA1675" s="1">
        <v>74.11</v>
      </c>
      <c r="BB1675" s="1">
        <v>79.36</v>
      </c>
      <c r="BC1675" s="1">
        <v>77.81</v>
      </c>
      <c r="BD1675" s="1">
        <v>75.25</v>
      </c>
      <c r="BE1675" s="1">
        <v>73.790000000000006</v>
      </c>
      <c r="BF1675" s="1">
        <v>75.92</v>
      </c>
      <c r="BG1675" s="1">
        <v>80.05</v>
      </c>
      <c r="BH1675" s="1">
        <v>74.680000000000007</v>
      </c>
      <c r="BI1675" s="1">
        <v>74.650000000000006</v>
      </c>
      <c r="BJ1675" s="1">
        <v>79.11</v>
      </c>
      <c r="BK1675" s="1">
        <v>69.05</v>
      </c>
      <c r="BL1675" s="1">
        <v>69.02</v>
      </c>
      <c r="BM1675" s="1">
        <v>71.459999999999994</v>
      </c>
      <c r="BN1675" s="1">
        <v>68.72</v>
      </c>
    </row>
    <row r="1676" spans="3:66" x14ac:dyDescent="0.3">
      <c r="C1676" s="14" t="str">
        <f t="shared" si="27"/>
        <v>20198</v>
      </c>
      <c r="D1676" s="3">
        <v>43691</v>
      </c>
      <c r="E1676" s="1">
        <v>1238.47</v>
      </c>
      <c r="F1676" s="1">
        <v>1252.3499999999999</v>
      </c>
      <c r="G1676" s="1">
        <v>1249.05</v>
      </c>
      <c r="H1676" s="1">
        <v>1120.27</v>
      </c>
      <c r="I1676" s="1">
        <v>1262.53</v>
      </c>
      <c r="J1676" s="1">
        <v>1215.8800000000001</v>
      </c>
      <c r="K1676" s="1">
        <v>1274.5</v>
      </c>
      <c r="L1676" s="1">
        <v>1219.0999999999999</v>
      </c>
      <c r="M1676" s="1">
        <v>1132.99</v>
      </c>
      <c r="N1676" s="1">
        <v>1036.04</v>
      </c>
      <c r="O1676" s="1">
        <v>1203.3399999999999</v>
      </c>
      <c r="P1676" s="1">
        <v>1278.3800000000001</v>
      </c>
      <c r="Q1676" s="1">
        <v>2979.56</v>
      </c>
      <c r="R1676" s="1">
        <v>69.16</v>
      </c>
      <c r="S1676" s="1">
        <v>67.739999999999995</v>
      </c>
      <c r="T1676" s="1">
        <v>72.849999999999994</v>
      </c>
      <c r="U1676" s="1">
        <v>71.91</v>
      </c>
      <c r="V1676" s="1">
        <v>66.37</v>
      </c>
      <c r="W1676" s="1">
        <v>73.13</v>
      </c>
      <c r="X1676" s="1">
        <v>72.42</v>
      </c>
      <c r="Y1676" s="1">
        <v>71.05</v>
      </c>
      <c r="Z1676" s="1">
        <v>71.22</v>
      </c>
      <c r="AA1676" s="1">
        <v>69.75</v>
      </c>
      <c r="AB1676" s="1">
        <v>71.7</v>
      </c>
      <c r="AC1676" s="1">
        <v>70.36</v>
      </c>
      <c r="AD1676" s="1">
        <v>71.03</v>
      </c>
      <c r="AE1676" s="1">
        <v>79.62</v>
      </c>
      <c r="AF1676" s="1">
        <v>74.989999999999995</v>
      </c>
      <c r="AG1676" s="1">
        <v>68.45</v>
      </c>
      <c r="AP1676" s="1">
        <v>1957.5</v>
      </c>
      <c r="AQ1676" s="1">
        <v>2010.03</v>
      </c>
      <c r="AU1676" s="1">
        <v>1758.78</v>
      </c>
      <c r="AW1676" s="1">
        <v>1899.48</v>
      </c>
      <c r="AX1676" s="1">
        <v>70.709999999999994</v>
      </c>
      <c r="AY1676" s="1">
        <v>2036.83</v>
      </c>
      <c r="AZ1676" s="1">
        <v>1834.16</v>
      </c>
      <c r="BA1676" s="1">
        <v>74.66</v>
      </c>
      <c r="BB1676" s="1">
        <v>78.27</v>
      </c>
      <c r="BC1676" s="1">
        <v>78.11</v>
      </c>
      <c r="BD1676" s="1">
        <v>75.81</v>
      </c>
      <c r="BE1676" s="1">
        <v>73.45</v>
      </c>
      <c r="BF1676" s="1">
        <v>75.84</v>
      </c>
      <c r="BG1676" s="1">
        <v>79.760000000000005</v>
      </c>
      <c r="BH1676" s="1">
        <v>74.25</v>
      </c>
      <c r="BI1676" s="1">
        <v>73.53</v>
      </c>
      <c r="BJ1676" s="1">
        <v>79.260000000000005</v>
      </c>
      <c r="BK1676" s="1">
        <v>68.31</v>
      </c>
      <c r="BL1676" s="1">
        <v>68.34</v>
      </c>
      <c r="BM1676" s="1">
        <v>69.75</v>
      </c>
      <c r="BN1676" s="1">
        <v>68.180000000000007</v>
      </c>
    </row>
    <row r="1677" spans="3:66" x14ac:dyDescent="0.3">
      <c r="C1677" s="14" t="str">
        <f t="shared" si="27"/>
        <v>20198</v>
      </c>
      <c r="D1677" s="3">
        <v>43690</v>
      </c>
      <c r="E1677" s="1">
        <v>1228.57</v>
      </c>
      <c r="F1677" s="1">
        <v>1249.26</v>
      </c>
      <c r="G1677" s="1">
        <v>1249.05</v>
      </c>
      <c r="H1677" s="1">
        <v>1128.47</v>
      </c>
      <c r="I1677" s="1">
        <v>1262.53</v>
      </c>
      <c r="J1677" s="1">
        <v>1218.9000000000001</v>
      </c>
      <c r="K1677" s="1">
        <v>1252.25</v>
      </c>
      <c r="L1677" s="1">
        <v>1207.52</v>
      </c>
      <c r="M1677" s="1">
        <v>1132.71</v>
      </c>
      <c r="N1677" s="1">
        <v>1049.4100000000001</v>
      </c>
      <c r="O1677" s="1">
        <v>1182.24</v>
      </c>
      <c r="P1677" s="1">
        <v>1252.25</v>
      </c>
      <c r="Q1677" s="1">
        <v>2930.52</v>
      </c>
      <c r="R1677" s="1">
        <v>68.489999999999995</v>
      </c>
      <c r="S1677" s="1">
        <v>66.959999999999994</v>
      </c>
      <c r="T1677" s="1">
        <v>72.849999999999994</v>
      </c>
      <c r="U1677" s="1">
        <v>71.25</v>
      </c>
      <c r="V1677" s="1">
        <v>65.87</v>
      </c>
      <c r="W1677" s="1">
        <v>73.33</v>
      </c>
      <c r="X1677" s="1">
        <v>72.47</v>
      </c>
      <c r="Y1677" s="1">
        <v>71.03</v>
      </c>
      <c r="Z1677" s="1">
        <v>70.69</v>
      </c>
      <c r="AA1677" s="1">
        <v>69.319999999999993</v>
      </c>
      <c r="AB1677" s="1">
        <v>71.849999999999994</v>
      </c>
      <c r="AC1677" s="1">
        <v>71.849999999999994</v>
      </c>
      <c r="AD1677" s="1">
        <v>69.180000000000007</v>
      </c>
      <c r="AE1677" s="1">
        <v>79.28</v>
      </c>
      <c r="AF1677" s="1">
        <v>75.069999999999993</v>
      </c>
      <c r="AG1677" s="1">
        <v>68.56</v>
      </c>
      <c r="AP1677" s="1">
        <v>1957.5</v>
      </c>
      <c r="AQ1677" s="1">
        <v>2010.03</v>
      </c>
      <c r="AS1677" s="1">
        <v>1909.53</v>
      </c>
      <c r="AW1677" s="1">
        <v>1851.49</v>
      </c>
      <c r="AX1677" s="1">
        <v>72.17</v>
      </c>
      <c r="AY1677" s="1">
        <v>2036.83</v>
      </c>
      <c r="AZ1677" s="1">
        <v>1834.16</v>
      </c>
      <c r="BA1677" s="1">
        <v>73.790000000000006</v>
      </c>
      <c r="BB1677" s="1">
        <v>78.56</v>
      </c>
      <c r="BC1677" s="1">
        <v>77.010000000000005</v>
      </c>
      <c r="BD1677" s="1">
        <v>75.8</v>
      </c>
      <c r="BE1677" s="1">
        <v>72.790000000000006</v>
      </c>
      <c r="BF1677" s="1">
        <v>76.5</v>
      </c>
      <c r="BG1677" s="1">
        <v>79.97</v>
      </c>
      <c r="BH1677" s="1">
        <v>74.03</v>
      </c>
      <c r="BI1677" s="1">
        <v>73.16</v>
      </c>
      <c r="BJ1677" s="1">
        <v>78.27</v>
      </c>
      <c r="BK1677" s="1">
        <v>68.31</v>
      </c>
      <c r="BL1677" s="1">
        <v>68.36</v>
      </c>
      <c r="BM1677" s="1">
        <v>67.83</v>
      </c>
      <c r="BN1677" s="1">
        <v>67.97</v>
      </c>
    </row>
    <row r="1678" spans="3:66" x14ac:dyDescent="0.3">
      <c r="C1678" s="14" t="str">
        <f t="shared" si="27"/>
        <v>20198</v>
      </c>
      <c r="D1678" s="3">
        <v>43689</v>
      </c>
      <c r="E1678" s="1">
        <v>1243.4100000000001</v>
      </c>
      <c r="F1678" s="1">
        <v>1241.45</v>
      </c>
      <c r="G1678" s="1">
        <v>1248.3800000000001</v>
      </c>
      <c r="H1678" s="1">
        <v>1151.1199999999999</v>
      </c>
      <c r="I1678" s="1">
        <v>1260.93</v>
      </c>
      <c r="J1678" s="1">
        <v>1190.17</v>
      </c>
      <c r="K1678" s="1">
        <v>1251.48</v>
      </c>
      <c r="L1678" s="1">
        <v>1210.54</v>
      </c>
      <c r="M1678" s="1">
        <v>1131.3900000000001</v>
      </c>
      <c r="N1678" s="1">
        <v>1039.1600000000001</v>
      </c>
      <c r="O1678" s="1">
        <v>1171.04</v>
      </c>
      <c r="P1678" s="1">
        <v>1259.8900000000001</v>
      </c>
      <c r="Q1678" s="1">
        <v>2924.91</v>
      </c>
      <c r="R1678" s="1">
        <v>68.52</v>
      </c>
      <c r="S1678" s="1">
        <v>65.34</v>
      </c>
      <c r="T1678" s="1">
        <v>72.08</v>
      </c>
      <c r="U1678" s="1">
        <v>71.489999999999995</v>
      </c>
      <c r="V1678" s="1">
        <v>65.56</v>
      </c>
      <c r="W1678" s="1">
        <v>72.91</v>
      </c>
      <c r="X1678" s="1">
        <v>72.19</v>
      </c>
      <c r="Y1678" s="1">
        <v>71</v>
      </c>
      <c r="Z1678" s="1">
        <v>71.209999999999994</v>
      </c>
      <c r="AA1678" s="1">
        <v>69.73</v>
      </c>
      <c r="AB1678" s="1">
        <v>71.59</v>
      </c>
      <c r="AC1678" s="1">
        <v>70.849999999999994</v>
      </c>
      <c r="AD1678" s="1">
        <v>69.459999999999994</v>
      </c>
      <c r="AE1678" s="1">
        <v>78.930000000000007</v>
      </c>
      <c r="AF1678" s="1">
        <v>74.27</v>
      </c>
      <c r="AG1678" s="1">
        <v>68.59</v>
      </c>
      <c r="AP1678" s="1">
        <v>1957.5</v>
      </c>
      <c r="AQ1678" s="1">
        <v>2010.03</v>
      </c>
      <c r="AS1678" s="1">
        <v>1994.96</v>
      </c>
      <c r="AU1678" s="1">
        <v>1758.78</v>
      </c>
      <c r="AW1678" s="1">
        <v>1833.73</v>
      </c>
      <c r="AX1678" s="1">
        <v>71.92</v>
      </c>
      <c r="AY1678" s="1">
        <v>1929.63</v>
      </c>
      <c r="AZ1678" s="1">
        <v>1834.16</v>
      </c>
      <c r="BA1678" s="1">
        <v>72.97</v>
      </c>
      <c r="BB1678" s="1">
        <v>77.73</v>
      </c>
      <c r="BC1678" s="1">
        <v>76.86</v>
      </c>
      <c r="BD1678" s="1">
        <v>75.14</v>
      </c>
      <c r="BE1678" s="1">
        <v>73.19</v>
      </c>
      <c r="BF1678" s="1">
        <v>75.14</v>
      </c>
      <c r="BG1678" s="1">
        <v>79.59</v>
      </c>
      <c r="BH1678" s="1">
        <v>73.31</v>
      </c>
      <c r="BI1678" s="1">
        <v>72.760000000000005</v>
      </c>
      <c r="BJ1678" s="1">
        <v>77.819999999999993</v>
      </c>
      <c r="BK1678" s="1">
        <v>67.75</v>
      </c>
      <c r="BL1678" s="1">
        <v>67.61</v>
      </c>
      <c r="BM1678" s="1">
        <v>66.62</v>
      </c>
      <c r="BN1678" s="1">
        <v>67.06</v>
      </c>
    </row>
    <row r="1679" spans="3:66" x14ac:dyDescent="0.3">
      <c r="C1679" s="14" t="str">
        <f t="shared" si="27"/>
        <v>20198</v>
      </c>
      <c r="D1679" s="3">
        <v>43686</v>
      </c>
      <c r="E1679" s="1">
        <v>1228.93</v>
      </c>
      <c r="F1679" s="1">
        <v>1236.56</v>
      </c>
      <c r="G1679" s="1">
        <v>1248.3800000000001</v>
      </c>
      <c r="H1679" s="1">
        <v>1136.3599999999999</v>
      </c>
      <c r="I1679" s="1">
        <v>1251.18</v>
      </c>
      <c r="J1679" s="1">
        <v>1209.47</v>
      </c>
      <c r="K1679" s="1">
        <v>1241.58</v>
      </c>
      <c r="L1679" s="1">
        <v>1217.02</v>
      </c>
      <c r="M1679" s="1">
        <v>1125.4100000000001</v>
      </c>
      <c r="N1679" s="1">
        <v>1056.68</v>
      </c>
      <c r="O1679" s="1">
        <v>1183.5999999999999</v>
      </c>
      <c r="P1679" s="1">
        <v>1246.01</v>
      </c>
      <c r="Q1679" s="1">
        <v>2857.49</v>
      </c>
      <c r="R1679" s="1">
        <v>68.08</v>
      </c>
      <c r="S1679" s="1">
        <v>63.32</v>
      </c>
      <c r="T1679" s="1">
        <v>72.510000000000005</v>
      </c>
      <c r="U1679" s="1">
        <v>71</v>
      </c>
      <c r="V1679" s="1">
        <v>64.86</v>
      </c>
      <c r="W1679" s="1">
        <v>72.8</v>
      </c>
      <c r="X1679" s="1">
        <v>71.680000000000007</v>
      </c>
      <c r="Y1679" s="1">
        <v>70.55</v>
      </c>
      <c r="Z1679" s="1">
        <v>70.66</v>
      </c>
      <c r="AA1679" s="1">
        <v>69.709999999999994</v>
      </c>
      <c r="AB1679" s="1">
        <v>71.23</v>
      </c>
      <c r="AC1679" s="1">
        <v>70.349999999999994</v>
      </c>
      <c r="AD1679" s="1">
        <v>69.09</v>
      </c>
      <c r="AE1679" s="1">
        <v>78.39</v>
      </c>
      <c r="AF1679" s="1">
        <v>73.92</v>
      </c>
      <c r="AG1679" s="1">
        <v>67.92</v>
      </c>
      <c r="AS1679" s="1">
        <v>1994.96</v>
      </c>
      <c r="AU1679" s="1">
        <v>1758.78</v>
      </c>
      <c r="AW1679" s="1">
        <v>1833.73</v>
      </c>
      <c r="AX1679" s="1">
        <v>71.36</v>
      </c>
      <c r="AY1679" s="1">
        <v>1929.63</v>
      </c>
      <c r="AZ1679" s="1">
        <v>1834.16</v>
      </c>
      <c r="BA1679" s="1">
        <v>72.81</v>
      </c>
      <c r="BB1679" s="1">
        <v>77.81</v>
      </c>
      <c r="BC1679" s="1">
        <v>76.77</v>
      </c>
      <c r="BD1679" s="1">
        <v>75.239999999999995</v>
      </c>
      <c r="BE1679" s="1">
        <v>72.849999999999994</v>
      </c>
      <c r="BF1679" s="1">
        <v>74.61</v>
      </c>
      <c r="BG1679" s="1">
        <v>78.72</v>
      </c>
      <c r="BH1679" s="1">
        <v>73.180000000000007</v>
      </c>
      <c r="BI1679" s="1">
        <v>72.180000000000007</v>
      </c>
      <c r="BJ1679" s="1">
        <v>78.8</v>
      </c>
      <c r="BK1679" s="1">
        <v>68.38</v>
      </c>
      <c r="BL1679" s="1">
        <v>68.510000000000005</v>
      </c>
      <c r="BM1679" s="1">
        <v>67.62</v>
      </c>
      <c r="BN1679" s="1">
        <v>68.12</v>
      </c>
    </row>
    <row r="1680" spans="3:66" x14ac:dyDescent="0.3">
      <c r="C1680" s="14" t="str">
        <f t="shared" si="27"/>
        <v>20198</v>
      </c>
      <c r="D1680" s="3">
        <v>43685</v>
      </c>
      <c r="E1680" s="1">
        <v>1237.56</v>
      </c>
      <c r="F1680" s="1">
        <v>1234.93</v>
      </c>
      <c r="G1680" s="1">
        <v>1237.8699999999999</v>
      </c>
      <c r="H1680" s="1">
        <v>1141.05</v>
      </c>
      <c r="I1680" s="1">
        <v>1247.26</v>
      </c>
      <c r="J1680" s="1">
        <v>1206.45</v>
      </c>
      <c r="K1680" s="1">
        <v>1231.69</v>
      </c>
      <c r="L1680" s="1">
        <v>1215.04</v>
      </c>
      <c r="M1680" s="1">
        <v>1140.01</v>
      </c>
      <c r="N1680" s="1">
        <v>1039.94</v>
      </c>
      <c r="O1680" s="1">
        <v>1199</v>
      </c>
      <c r="P1680" s="1">
        <v>1238.0899999999999</v>
      </c>
      <c r="Q1680" s="1">
        <v>2808.22</v>
      </c>
      <c r="R1680" s="1">
        <v>67.94</v>
      </c>
      <c r="S1680" s="1">
        <v>62.96</v>
      </c>
      <c r="T1680" s="1">
        <v>71.900000000000006</v>
      </c>
      <c r="U1680" s="1">
        <v>70.08</v>
      </c>
      <c r="V1680" s="1">
        <v>64.86</v>
      </c>
      <c r="W1680" s="1">
        <v>72.63</v>
      </c>
      <c r="X1680" s="1">
        <v>70.930000000000007</v>
      </c>
      <c r="Y1680" s="1">
        <v>70.39</v>
      </c>
      <c r="Z1680" s="1">
        <v>70.5</v>
      </c>
      <c r="AA1680" s="1">
        <v>69.22</v>
      </c>
      <c r="AB1680" s="1">
        <v>70.81</v>
      </c>
      <c r="AC1680" s="1">
        <v>69.38</v>
      </c>
      <c r="AD1680" s="1">
        <v>68.489999999999995</v>
      </c>
      <c r="AE1680" s="1">
        <v>78.39</v>
      </c>
      <c r="AF1680" s="1">
        <v>73.819999999999993</v>
      </c>
      <c r="AG1680" s="1">
        <v>67.44</v>
      </c>
      <c r="AS1680" s="1">
        <v>1994.96</v>
      </c>
      <c r="AU1680" s="1">
        <v>1758.78</v>
      </c>
      <c r="AW1680" s="1">
        <v>1833.73</v>
      </c>
      <c r="AX1680" s="1">
        <v>70.8</v>
      </c>
      <c r="AY1680" s="1">
        <v>1989.93</v>
      </c>
      <c r="AZ1680" s="1">
        <v>1834.16</v>
      </c>
      <c r="BA1680" s="1">
        <v>71.319999999999993</v>
      </c>
      <c r="BB1680" s="1">
        <v>76.83</v>
      </c>
      <c r="BC1680" s="1">
        <v>75.92</v>
      </c>
      <c r="BD1680" s="1">
        <v>75.400000000000006</v>
      </c>
      <c r="BE1680" s="1">
        <v>72.2</v>
      </c>
      <c r="BF1680" s="1">
        <v>74.11</v>
      </c>
      <c r="BG1680" s="1">
        <v>78.11</v>
      </c>
      <c r="BH1680" s="1">
        <v>72.38</v>
      </c>
      <c r="BI1680" s="1">
        <v>72.14</v>
      </c>
      <c r="BJ1680" s="1">
        <v>78.72</v>
      </c>
      <c r="BK1680" s="1">
        <v>67.88</v>
      </c>
      <c r="BL1680" s="1">
        <v>68.14</v>
      </c>
      <c r="BM1680" s="1">
        <v>67.78</v>
      </c>
      <c r="BN1680" s="1">
        <v>67.97</v>
      </c>
    </row>
    <row r="1681" spans="3:66" x14ac:dyDescent="0.3">
      <c r="C1681" s="14" t="str">
        <f t="shared" si="27"/>
        <v>20198</v>
      </c>
      <c r="D1681" s="3">
        <v>43684</v>
      </c>
      <c r="E1681" s="1">
        <v>1249.3499999999999</v>
      </c>
      <c r="F1681" s="1">
        <v>1227.5899999999999</v>
      </c>
      <c r="G1681" s="1">
        <v>1239.8499999999999</v>
      </c>
      <c r="H1681" s="1">
        <v>1127.53</v>
      </c>
      <c r="I1681" s="1">
        <v>1231.5999999999999</v>
      </c>
      <c r="J1681" s="1">
        <v>1241.24</v>
      </c>
      <c r="K1681" s="1">
        <v>1231.69</v>
      </c>
      <c r="L1681" s="1">
        <v>1232.29</v>
      </c>
      <c r="M1681" s="1">
        <v>1112.6300000000001</v>
      </c>
      <c r="N1681" s="1">
        <v>1048.52</v>
      </c>
      <c r="O1681" s="1">
        <v>1195.67</v>
      </c>
      <c r="P1681" s="1">
        <v>1238.0899999999999</v>
      </c>
      <c r="Q1681" s="1">
        <v>2818.43</v>
      </c>
      <c r="R1681" s="1">
        <v>67.81</v>
      </c>
      <c r="S1681" s="1">
        <v>62.77</v>
      </c>
      <c r="T1681" s="1">
        <v>70.78</v>
      </c>
      <c r="U1681" s="1">
        <v>70.989999999999995</v>
      </c>
      <c r="V1681" s="1">
        <v>64.58</v>
      </c>
      <c r="W1681" s="1">
        <v>72.489999999999995</v>
      </c>
      <c r="X1681" s="1">
        <v>70.86</v>
      </c>
      <c r="Y1681" s="1">
        <v>70.19</v>
      </c>
      <c r="Z1681" s="1">
        <v>70.22</v>
      </c>
      <c r="AA1681" s="1">
        <v>68.12</v>
      </c>
      <c r="AB1681" s="1">
        <v>70.89</v>
      </c>
      <c r="AC1681" s="1">
        <v>69.48</v>
      </c>
      <c r="AD1681" s="1">
        <v>68.09</v>
      </c>
      <c r="AE1681" s="1">
        <v>78.459999999999994</v>
      </c>
      <c r="AF1681" s="1">
        <v>73.760000000000005</v>
      </c>
      <c r="AG1681" s="1">
        <v>66.790000000000006</v>
      </c>
      <c r="AN1681" s="1">
        <v>1909.53</v>
      </c>
      <c r="AP1681" s="1">
        <v>1957.5</v>
      </c>
      <c r="AS1681" s="1">
        <v>1994.96</v>
      </c>
      <c r="AU1681" s="1">
        <v>1758.78</v>
      </c>
      <c r="AW1681" s="1">
        <v>1792.36</v>
      </c>
      <c r="AX1681" s="1">
        <v>71.260000000000005</v>
      </c>
      <c r="AY1681" s="1">
        <v>2075.86</v>
      </c>
      <c r="AZ1681" s="1">
        <v>1834.16</v>
      </c>
      <c r="BA1681" s="1">
        <v>70.53</v>
      </c>
      <c r="BB1681" s="1">
        <v>77.5</v>
      </c>
      <c r="BC1681" s="1">
        <v>75.67</v>
      </c>
      <c r="BD1681" s="1">
        <v>74.91</v>
      </c>
      <c r="BE1681" s="1">
        <v>72.290000000000006</v>
      </c>
      <c r="BF1681" s="1">
        <v>73.2</v>
      </c>
      <c r="BG1681" s="1">
        <v>78.06</v>
      </c>
      <c r="BH1681" s="1">
        <v>71.58</v>
      </c>
      <c r="BI1681" s="1">
        <v>70.650000000000006</v>
      </c>
      <c r="BJ1681" s="1">
        <v>78.59</v>
      </c>
      <c r="BK1681" s="1">
        <v>67.25</v>
      </c>
      <c r="BL1681" s="1">
        <v>67.14</v>
      </c>
      <c r="BM1681" s="1">
        <v>66.12</v>
      </c>
      <c r="BN1681" s="1">
        <v>67.27</v>
      </c>
    </row>
    <row r="1682" spans="3:66" x14ac:dyDescent="0.3">
      <c r="C1682" s="14" t="str">
        <f t="shared" si="27"/>
        <v>20198</v>
      </c>
      <c r="D1682" s="3">
        <v>43683</v>
      </c>
      <c r="E1682" s="1">
        <v>1240.42</v>
      </c>
      <c r="F1682" s="1">
        <v>1226.3399999999999</v>
      </c>
      <c r="G1682" s="1">
        <v>1231.94</v>
      </c>
      <c r="H1682" s="1">
        <v>1137.3800000000001</v>
      </c>
      <c r="I1682" s="1">
        <v>1231.1600000000001</v>
      </c>
      <c r="J1682" s="1">
        <v>1235.25</v>
      </c>
      <c r="K1682" s="1">
        <v>1202.01</v>
      </c>
      <c r="L1682" s="1">
        <v>1229.79</v>
      </c>
      <c r="M1682" s="1">
        <v>1124.3699999999999</v>
      </c>
      <c r="N1682" s="1">
        <v>1059.75</v>
      </c>
      <c r="O1682" s="1">
        <v>1184</v>
      </c>
      <c r="P1682" s="1">
        <v>1202.4000000000001</v>
      </c>
      <c r="Q1682" s="1">
        <v>2765.04</v>
      </c>
      <c r="R1682" s="1">
        <v>67.16</v>
      </c>
      <c r="S1682" s="1">
        <v>62.31</v>
      </c>
      <c r="T1682" s="1">
        <v>70.180000000000007</v>
      </c>
      <c r="U1682" s="1">
        <v>67.709999999999994</v>
      </c>
      <c r="V1682" s="1">
        <v>64.67</v>
      </c>
      <c r="W1682" s="1">
        <v>72.33</v>
      </c>
      <c r="X1682" s="1">
        <v>69.69</v>
      </c>
      <c r="Y1682" s="1">
        <v>69.81</v>
      </c>
      <c r="Z1682" s="1">
        <v>70</v>
      </c>
      <c r="AA1682" s="1">
        <v>68.28</v>
      </c>
      <c r="AB1682" s="1">
        <v>69.099999999999994</v>
      </c>
      <c r="AC1682" s="1">
        <v>69.349999999999994</v>
      </c>
      <c r="AD1682" s="1">
        <v>66.84</v>
      </c>
      <c r="AE1682" s="1">
        <v>76.89</v>
      </c>
      <c r="AF1682" s="1">
        <v>72.86</v>
      </c>
      <c r="AG1682" s="1">
        <v>65.45</v>
      </c>
      <c r="AN1682" s="1">
        <v>1855.93</v>
      </c>
      <c r="AP1682" s="1">
        <v>1957.5</v>
      </c>
      <c r="AQ1682" s="1">
        <v>1909.53</v>
      </c>
      <c r="AS1682" s="1">
        <v>2080.39</v>
      </c>
      <c r="AU1682" s="1">
        <v>1758.78</v>
      </c>
      <c r="AW1682" s="1">
        <v>1790.14</v>
      </c>
      <c r="AX1682" s="1">
        <v>69.45</v>
      </c>
      <c r="AY1682" s="1">
        <v>2001.99</v>
      </c>
      <c r="BA1682" s="1">
        <v>70.02</v>
      </c>
      <c r="BB1682" s="1">
        <v>76.16</v>
      </c>
      <c r="BC1682" s="1">
        <v>74.989999999999995</v>
      </c>
      <c r="BD1682" s="1">
        <v>73.83</v>
      </c>
      <c r="BE1682" s="1">
        <v>71.03</v>
      </c>
      <c r="BF1682" s="1">
        <v>72.3</v>
      </c>
      <c r="BG1682" s="1">
        <v>77.209999999999994</v>
      </c>
      <c r="BH1682" s="1">
        <v>71.47</v>
      </c>
      <c r="BI1682" s="1">
        <v>70.650000000000006</v>
      </c>
      <c r="BJ1682" s="1">
        <v>78.17</v>
      </c>
      <c r="BK1682" s="1">
        <v>67.05</v>
      </c>
      <c r="BL1682" s="1">
        <v>67.16</v>
      </c>
      <c r="BM1682" s="1">
        <v>66.44</v>
      </c>
      <c r="BN1682" s="1">
        <v>67.209999999999994</v>
      </c>
    </row>
    <row r="1683" spans="3:66" x14ac:dyDescent="0.3">
      <c r="C1683" s="14" t="str">
        <f t="shared" si="27"/>
        <v>20198</v>
      </c>
      <c r="D1683" s="3">
        <v>43682</v>
      </c>
      <c r="E1683" s="1">
        <v>1211.5899999999999</v>
      </c>
      <c r="F1683" s="1">
        <v>1190.75</v>
      </c>
      <c r="G1683" s="1">
        <v>1200.26</v>
      </c>
      <c r="H1683" s="1">
        <v>1106.96</v>
      </c>
      <c r="I1683" s="1">
        <v>1231.5999999999999</v>
      </c>
      <c r="J1683" s="1">
        <v>1200.3</v>
      </c>
      <c r="K1683" s="1">
        <v>1239.4100000000001</v>
      </c>
      <c r="L1683" s="1">
        <v>1210.04</v>
      </c>
      <c r="M1683" s="1">
        <v>1104.8699999999999</v>
      </c>
      <c r="N1683" s="1">
        <v>1042.17</v>
      </c>
      <c r="O1683" s="1">
        <v>1181.94</v>
      </c>
      <c r="P1683" s="1">
        <v>1234.98</v>
      </c>
      <c r="Q1683" s="1">
        <v>2719.33</v>
      </c>
      <c r="R1683" s="1">
        <v>66.760000000000005</v>
      </c>
      <c r="S1683" s="1">
        <v>61.5</v>
      </c>
      <c r="T1683" s="1">
        <v>69.7</v>
      </c>
      <c r="U1683" s="1">
        <v>67.709999999999994</v>
      </c>
      <c r="V1683" s="1">
        <v>63.41</v>
      </c>
      <c r="W1683" s="1">
        <v>71.52</v>
      </c>
      <c r="X1683" s="1">
        <v>68.180000000000007</v>
      </c>
      <c r="Y1683" s="1">
        <v>68.06</v>
      </c>
      <c r="Z1683" s="1">
        <v>68.069999999999993</v>
      </c>
      <c r="AA1683" s="1">
        <v>66.459999999999994</v>
      </c>
      <c r="AB1683" s="1">
        <v>68.099999999999994</v>
      </c>
      <c r="AC1683" s="1">
        <v>69.22</v>
      </c>
      <c r="AD1683" s="1">
        <v>65.959999999999994</v>
      </c>
      <c r="AE1683" s="1">
        <v>75.3</v>
      </c>
      <c r="AF1683" s="1">
        <v>72.44</v>
      </c>
      <c r="AG1683" s="1">
        <v>64.84</v>
      </c>
      <c r="AN1683" s="1">
        <v>1855.93</v>
      </c>
      <c r="AP1683" s="1">
        <v>1957.5</v>
      </c>
      <c r="AQ1683" s="1">
        <v>1835.83</v>
      </c>
      <c r="AR1683" s="1">
        <v>1929.63</v>
      </c>
      <c r="AU1683" s="1">
        <v>1758.78</v>
      </c>
      <c r="AW1683" s="1">
        <v>1734.46</v>
      </c>
      <c r="AX1683" s="1">
        <v>67.78</v>
      </c>
      <c r="AY1683" s="1">
        <v>2001.99</v>
      </c>
      <c r="BA1683" s="1">
        <v>69.16</v>
      </c>
      <c r="BB1683" s="1">
        <v>75.599999999999994</v>
      </c>
      <c r="BC1683" s="1">
        <v>73.319999999999993</v>
      </c>
      <c r="BD1683" s="1">
        <v>73.739999999999995</v>
      </c>
      <c r="BE1683" s="1">
        <v>69.42</v>
      </c>
      <c r="BF1683" s="1">
        <v>72.02</v>
      </c>
      <c r="BG1683" s="1">
        <v>76.63</v>
      </c>
      <c r="BH1683" s="1">
        <v>71.290000000000006</v>
      </c>
      <c r="BI1683" s="1">
        <v>69.03</v>
      </c>
      <c r="BJ1683" s="1">
        <v>75.31</v>
      </c>
      <c r="BK1683" s="1">
        <v>67</v>
      </c>
      <c r="BL1683" s="1">
        <v>66.23</v>
      </c>
      <c r="BM1683" s="1">
        <v>67.47</v>
      </c>
      <c r="BN1683" s="1">
        <v>66.27</v>
      </c>
    </row>
    <row r="1684" spans="3:66" x14ac:dyDescent="0.3">
      <c r="C1684" s="14" t="str">
        <f t="shared" si="27"/>
        <v>20198</v>
      </c>
      <c r="D1684" s="3">
        <v>43679</v>
      </c>
      <c r="E1684" s="1">
        <v>1200.75</v>
      </c>
      <c r="F1684" s="1">
        <v>1175.72</v>
      </c>
      <c r="G1684" s="1">
        <v>1191.45</v>
      </c>
      <c r="H1684" s="1">
        <v>1123.94</v>
      </c>
      <c r="I1684" s="1">
        <v>1215.94</v>
      </c>
      <c r="J1684" s="1">
        <v>1212.17</v>
      </c>
      <c r="K1684" s="1">
        <v>1208.3599999999999</v>
      </c>
      <c r="L1684" s="1">
        <v>1210.04</v>
      </c>
      <c r="M1684" s="1">
        <v>1077.17</v>
      </c>
      <c r="N1684" s="1">
        <v>1037.95</v>
      </c>
      <c r="O1684" s="1">
        <v>1176.23</v>
      </c>
      <c r="P1684" s="1">
        <v>1207.73</v>
      </c>
      <c r="Q1684" s="1">
        <v>2719.33</v>
      </c>
      <c r="R1684" s="1">
        <v>66.36</v>
      </c>
      <c r="S1684" s="1">
        <v>61.28</v>
      </c>
      <c r="T1684" s="1">
        <v>68.87</v>
      </c>
      <c r="U1684" s="1">
        <v>66.709999999999994</v>
      </c>
      <c r="V1684" s="1">
        <v>63.1</v>
      </c>
      <c r="W1684" s="1">
        <v>69.06</v>
      </c>
      <c r="X1684" s="1">
        <v>67.41</v>
      </c>
      <c r="Y1684" s="1">
        <v>66.48</v>
      </c>
      <c r="Z1684" s="1">
        <v>66.819999999999993</v>
      </c>
      <c r="AA1684" s="1">
        <v>66.12</v>
      </c>
      <c r="AB1684" s="1">
        <v>66.599999999999994</v>
      </c>
      <c r="AC1684" s="1">
        <v>64.77</v>
      </c>
      <c r="AD1684" s="1">
        <v>66.31</v>
      </c>
      <c r="AE1684" s="1">
        <v>73.78</v>
      </c>
      <c r="AF1684" s="1">
        <v>72.05</v>
      </c>
      <c r="AG1684" s="1">
        <v>64.099999999999994</v>
      </c>
      <c r="AI1684" s="1">
        <v>45</v>
      </c>
      <c r="AN1684" s="1">
        <v>1915.64</v>
      </c>
      <c r="AP1684" s="1">
        <v>1957.5</v>
      </c>
      <c r="AQ1684" s="1">
        <v>1835.83</v>
      </c>
      <c r="AR1684" s="1">
        <v>1929.63</v>
      </c>
      <c r="AW1684" s="1">
        <v>1734.46</v>
      </c>
      <c r="AX1684" s="1">
        <v>67.599999999999994</v>
      </c>
      <c r="AY1684" s="1">
        <v>2001.99</v>
      </c>
      <c r="BA1684" s="1">
        <v>67.48</v>
      </c>
      <c r="BB1684" s="1">
        <v>75.19</v>
      </c>
      <c r="BC1684" s="1">
        <v>72.31</v>
      </c>
      <c r="BD1684" s="1">
        <v>72.53</v>
      </c>
      <c r="BE1684" s="1">
        <v>68.540000000000006</v>
      </c>
      <c r="BF1684" s="1">
        <v>70.34</v>
      </c>
      <c r="BG1684" s="1">
        <v>74.510000000000005</v>
      </c>
      <c r="BH1684" s="1">
        <v>67.900000000000006</v>
      </c>
      <c r="BI1684" s="1">
        <v>68.66</v>
      </c>
      <c r="BJ1684" s="1">
        <v>74.69</v>
      </c>
      <c r="BK1684" s="1">
        <v>65.5</v>
      </c>
      <c r="BL1684" s="1">
        <v>65.349999999999994</v>
      </c>
      <c r="BM1684" s="1">
        <v>67.069999999999993</v>
      </c>
      <c r="BN1684" s="1">
        <v>65.209999999999994</v>
      </c>
    </row>
    <row r="1685" spans="3:66" x14ac:dyDescent="0.3">
      <c r="C1685" s="14" t="str">
        <f t="shared" si="27"/>
        <v>20198</v>
      </c>
      <c r="D1685" s="3">
        <v>43678</v>
      </c>
      <c r="E1685" s="1">
        <v>1201.8900000000001</v>
      </c>
      <c r="F1685" s="1">
        <v>1186.55</v>
      </c>
      <c r="G1685" s="1">
        <v>1193.92</v>
      </c>
      <c r="H1685" s="1">
        <v>1129.56</v>
      </c>
      <c r="I1685" s="1">
        <v>1215.94</v>
      </c>
      <c r="J1685" s="1">
        <v>1211.6600000000001</v>
      </c>
      <c r="K1685" s="1">
        <v>1211.6600000000001</v>
      </c>
      <c r="L1685" s="1">
        <v>1200.0999999999999</v>
      </c>
      <c r="M1685" s="1">
        <v>1077.17</v>
      </c>
      <c r="N1685" s="1">
        <v>1025.54</v>
      </c>
      <c r="O1685" s="1">
        <v>1165.94</v>
      </c>
      <c r="P1685" s="1">
        <v>1234.99</v>
      </c>
      <c r="Q1685" s="1">
        <v>2712.49</v>
      </c>
      <c r="R1685" s="1">
        <v>65.52</v>
      </c>
      <c r="S1685" s="1">
        <v>59.49</v>
      </c>
      <c r="T1685" s="1">
        <v>68.489999999999995</v>
      </c>
      <c r="U1685" s="1">
        <v>64.25</v>
      </c>
      <c r="V1685" s="1">
        <v>63.03</v>
      </c>
      <c r="W1685" s="1">
        <v>69.36</v>
      </c>
      <c r="X1685" s="1">
        <v>66.38</v>
      </c>
      <c r="Y1685" s="1">
        <v>65.900000000000006</v>
      </c>
      <c r="Z1685" s="1">
        <v>65.77</v>
      </c>
      <c r="AA1685" s="1">
        <v>65.790000000000006</v>
      </c>
      <c r="AB1685" s="1">
        <v>65.89</v>
      </c>
      <c r="AC1685" s="1">
        <v>64.86</v>
      </c>
      <c r="AD1685" s="1">
        <v>65.25</v>
      </c>
      <c r="AE1685" s="1">
        <v>73.709999999999994</v>
      </c>
      <c r="AF1685" s="1">
        <v>69.150000000000006</v>
      </c>
      <c r="AG1685" s="1">
        <v>62.76</v>
      </c>
      <c r="AI1685" s="1">
        <v>45</v>
      </c>
      <c r="AN1685" s="1">
        <v>1916.1</v>
      </c>
      <c r="AP1685" s="1">
        <v>1957.5</v>
      </c>
      <c r="AQ1685" s="1">
        <v>1876.13</v>
      </c>
      <c r="AR1685" s="1">
        <v>1930.43</v>
      </c>
      <c r="AS1685" s="1">
        <v>1899.26</v>
      </c>
      <c r="AU1685" s="1">
        <v>1910.32</v>
      </c>
      <c r="AW1685" s="1">
        <v>1772.29</v>
      </c>
      <c r="AX1685" s="1">
        <v>66.72</v>
      </c>
      <c r="AY1685" s="1">
        <v>1993.17</v>
      </c>
      <c r="AZ1685" s="1">
        <v>1910.32</v>
      </c>
      <c r="BA1685" s="1">
        <v>67.92</v>
      </c>
      <c r="BB1685" s="1">
        <v>74.16</v>
      </c>
      <c r="BC1685" s="1">
        <v>71.48</v>
      </c>
      <c r="BD1685" s="1">
        <v>70.2</v>
      </c>
      <c r="BE1685" s="1">
        <v>67.489999999999995</v>
      </c>
      <c r="BF1685" s="1">
        <v>70.819999999999993</v>
      </c>
      <c r="BG1685" s="1">
        <v>73.06</v>
      </c>
      <c r="BH1685" s="1">
        <v>68.459999999999994</v>
      </c>
      <c r="BI1685" s="1">
        <v>68.66</v>
      </c>
      <c r="BJ1685" s="1">
        <v>74.77</v>
      </c>
      <c r="BK1685" s="1">
        <v>64.989999999999995</v>
      </c>
      <c r="BL1685" s="1">
        <v>64.63</v>
      </c>
      <c r="BM1685" s="1">
        <v>66.36</v>
      </c>
      <c r="BN1685" s="1">
        <v>64.319999999999993</v>
      </c>
    </row>
    <row r="1686" spans="3:66" x14ac:dyDescent="0.3">
      <c r="C1686" s="14" t="str">
        <f t="shared" si="27"/>
        <v>20197</v>
      </c>
      <c r="D1686" s="3">
        <v>43677</v>
      </c>
      <c r="E1686" s="1">
        <v>1199.93</v>
      </c>
      <c r="F1686" s="1">
        <v>1175.72</v>
      </c>
      <c r="G1686" s="1">
        <v>1196.4000000000001</v>
      </c>
      <c r="H1686" s="1">
        <v>1113.45</v>
      </c>
      <c r="I1686" s="1">
        <v>1223.77</v>
      </c>
      <c r="J1686" s="1">
        <v>1215.01</v>
      </c>
      <c r="K1686" s="1">
        <v>1211.6600000000001</v>
      </c>
      <c r="L1686" s="1">
        <v>1210.0999999999999</v>
      </c>
      <c r="M1686" s="1">
        <v>1077.17</v>
      </c>
      <c r="N1686" s="1">
        <v>1044.1500000000001</v>
      </c>
      <c r="O1686" s="1">
        <v>1179.99</v>
      </c>
      <c r="P1686" s="1">
        <v>1234.99</v>
      </c>
      <c r="Q1686" s="1">
        <v>2719.48</v>
      </c>
      <c r="R1686" s="1">
        <v>66.760000000000005</v>
      </c>
      <c r="S1686" s="1">
        <v>59.18</v>
      </c>
      <c r="T1686" s="1">
        <v>68.510000000000005</v>
      </c>
      <c r="U1686" s="1">
        <v>64.42</v>
      </c>
      <c r="V1686" s="1">
        <v>63.58</v>
      </c>
      <c r="W1686" s="1">
        <v>69.78</v>
      </c>
      <c r="X1686" s="1">
        <v>67.06</v>
      </c>
      <c r="Y1686" s="1">
        <v>66.010000000000005</v>
      </c>
      <c r="Z1686" s="1">
        <v>65.97</v>
      </c>
      <c r="AA1686" s="1">
        <v>66.66</v>
      </c>
      <c r="AB1686" s="1">
        <v>66.599999999999994</v>
      </c>
      <c r="AC1686" s="1">
        <v>64.86</v>
      </c>
      <c r="AD1686" s="1">
        <v>65.22</v>
      </c>
      <c r="AE1686" s="1">
        <v>73.22</v>
      </c>
      <c r="AF1686" s="1">
        <v>69.11</v>
      </c>
      <c r="AG1686" s="1">
        <v>62.82</v>
      </c>
      <c r="AI1686" s="1">
        <v>25</v>
      </c>
      <c r="AN1686" s="1">
        <v>1904.25</v>
      </c>
      <c r="AQ1686" s="1">
        <v>1876.6</v>
      </c>
      <c r="AR1686" s="1">
        <v>1930.9</v>
      </c>
      <c r="AS1686" s="1">
        <v>1899.73</v>
      </c>
      <c r="AU1686" s="1">
        <v>1890.67</v>
      </c>
      <c r="AW1686" s="1">
        <v>1782.06</v>
      </c>
      <c r="AX1686" s="1">
        <v>67.91</v>
      </c>
      <c r="AY1686" s="1">
        <v>1855.48</v>
      </c>
      <c r="AZ1686" s="1">
        <v>1910.79</v>
      </c>
      <c r="BA1686" s="1">
        <v>67.88</v>
      </c>
      <c r="BB1686" s="1">
        <v>74.11</v>
      </c>
      <c r="BC1686" s="1">
        <v>71.06</v>
      </c>
      <c r="BD1686" s="1">
        <v>69.73</v>
      </c>
      <c r="BE1686" s="1">
        <v>68.61</v>
      </c>
      <c r="BF1686" s="1">
        <v>70.989999999999995</v>
      </c>
      <c r="BG1686" s="1">
        <v>73.239999999999995</v>
      </c>
      <c r="BH1686" s="1">
        <v>68.39</v>
      </c>
      <c r="BI1686" s="1">
        <v>68.66</v>
      </c>
      <c r="BJ1686" s="1">
        <v>75.22</v>
      </c>
      <c r="BK1686" s="1">
        <v>62.72</v>
      </c>
      <c r="BL1686" s="1">
        <v>63.7</v>
      </c>
      <c r="BM1686" s="1">
        <v>65.290000000000006</v>
      </c>
      <c r="BN1686" s="1">
        <v>63.75</v>
      </c>
    </row>
    <row r="1687" spans="3:66" x14ac:dyDescent="0.3">
      <c r="C1687" s="14" t="str">
        <f t="shared" si="27"/>
        <v>20197</v>
      </c>
      <c r="D1687" s="3">
        <v>43676</v>
      </c>
      <c r="E1687" s="1">
        <v>1198.95</v>
      </c>
      <c r="F1687" s="1">
        <v>1175.72</v>
      </c>
      <c r="G1687" s="1">
        <v>1196.4000000000001</v>
      </c>
      <c r="H1687" s="1">
        <v>1121.45</v>
      </c>
      <c r="I1687" s="1">
        <v>1249.19</v>
      </c>
      <c r="J1687" s="1">
        <v>1210.98</v>
      </c>
      <c r="K1687" s="1">
        <v>1214.96</v>
      </c>
      <c r="L1687" s="1">
        <v>1197.46</v>
      </c>
      <c r="M1687" s="1">
        <v>1106.67</v>
      </c>
      <c r="N1687" s="1">
        <v>1046.19</v>
      </c>
      <c r="O1687" s="1">
        <v>1175.22</v>
      </c>
      <c r="P1687" s="1">
        <v>1237.47</v>
      </c>
      <c r="Q1687" s="1">
        <v>2711.06</v>
      </c>
      <c r="R1687" s="1">
        <v>67.09</v>
      </c>
      <c r="S1687" s="1">
        <v>59.4</v>
      </c>
      <c r="T1687" s="1">
        <v>68.7</v>
      </c>
      <c r="U1687" s="1">
        <v>66.19</v>
      </c>
      <c r="V1687" s="1">
        <v>64.150000000000006</v>
      </c>
      <c r="W1687" s="1">
        <v>69.86</v>
      </c>
      <c r="X1687" s="1">
        <v>67.319999999999993</v>
      </c>
      <c r="Y1687" s="1">
        <v>66.400000000000006</v>
      </c>
      <c r="Z1687" s="1">
        <v>66.27</v>
      </c>
      <c r="AA1687" s="1">
        <v>67.28</v>
      </c>
      <c r="AB1687" s="1">
        <v>66.599999999999994</v>
      </c>
      <c r="AC1687" s="1">
        <v>65.61</v>
      </c>
      <c r="AD1687" s="1">
        <v>66.099999999999994</v>
      </c>
      <c r="AE1687" s="1">
        <v>73.459999999999994</v>
      </c>
      <c r="AF1687" s="1">
        <v>70.290000000000006</v>
      </c>
      <c r="AG1687" s="1">
        <v>62.79</v>
      </c>
      <c r="AI1687" s="1">
        <v>25</v>
      </c>
      <c r="AN1687" s="1">
        <v>1981.43</v>
      </c>
      <c r="AQ1687" s="1">
        <v>1868.05</v>
      </c>
      <c r="AR1687" s="1">
        <v>1930.9</v>
      </c>
      <c r="AS1687" s="1">
        <v>1899.73</v>
      </c>
      <c r="AU1687" s="1">
        <v>1890.67</v>
      </c>
      <c r="AW1687" s="1">
        <v>1739.42</v>
      </c>
      <c r="AX1687" s="1">
        <v>68.66</v>
      </c>
      <c r="AZ1687" s="1">
        <v>1910.79</v>
      </c>
      <c r="BA1687" s="1">
        <v>66.53</v>
      </c>
      <c r="BB1687" s="1">
        <v>75.290000000000006</v>
      </c>
      <c r="BC1687" s="1">
        <v>71.319999999999993</v>
      </c>
      <c r="BD1687" s="1">
        <v>70.400000000000006</v>
      </c>
      <c r="BE1687" s="1">
        <v>68.72</v>
      </c>
      <c r="BF1687" s="1">
        <v>71.849999999999994</v>
      </c>
      <c r="BG1687" s="1">
        <v>73.83</v>
      </c>
      <c r="BH1687" s="1">
        <v>69.06</v>
      </c>
      <c r="BI1687" s="1">
        <v>68.66</v>
      </c>
      <c r="BJ1687" s="1">
        <v>75.209999999999994</v>
      </c>
      <c r="BK1687" s="1">
        <v>64.38</v>
      </c>
      <c r="BL1687" s="1">
        <v>64.48</v>
      </c>
      <c r="BM1687" s="1">
        <v>65.62</v>
      </c>
      <c r="BN1687" s="1">
        <v>64.38</v>
      </c>
    </row>
    <row r="1688" spans="3:66" x14ac:dyDescent="0.3">
      <c r="C1688" s="14" t="str">
        <f t="shared" si="27"/>
        <v>20197</v>
      </c>
      <c r="D1688" s="3">
        <v>43675</v>
      </c>
      <c r="E1688" s="1">
        <v>1191.1099999999999</v>
      </c>
      <c r="F1688" s="1">
        <v>1180.07</v>
      </c>
      <c r="G1688" s="1">
        <v>1193.9100000000001</v>
      </c>
      <c r="H1688" s="1">
        <v>1121.45</v>
      </c>
      <c r="I1688" s="1">
        <v>1249.19</v>
      </c>
      <c r="J1688" s="1">
        <v>1203.28</v>
      </c>
      <c r="K1688" s="1">
        <v>1214.96</v>
      </c>
      <c r="L1688" s="1">
        <v>1204.8399999999999</v>
      </c>
      <c r="M1688" s="1">
        <v>1113.82</v>
      </c>
      <c r="N1688" s="1">
        <v>1046.3800000000001</v>
      </c>
      <c r="O1688" s="1">
        <v>1179.78</v>
      </c>
      <c r="P1688" s="1">
        <v>1237.47</v>
      </c>
      <c r="Q1688" s="1">
        <v>2711.06</v>
      </c>
      <c r="R1688" s="1">
        <v>67.38</v>
      </c>
      <c r="S1688" s="1">
        <v>60.07</v>
      </c>
      <c r="T1688" s="1">
        <v>68.84</v>
      </c>
      <c r="U1688" s="1">
        <v>65.3</v>
      </c>
      <c r="V1688" s="1">
        <v>64.58</v>
      </c>
      <c r="W1688" s="1">
        <v>70.19</v>
      </c>
      <c r="X1688" s="1">
        <v>67.67</v>
      </c>
      <c r="Y1688" s="1">
        <v>66.400000000000006</v>
      </c>
      <c r="Z1688" s="1">
        <v>66.5</v>
      </c>
      <c r="AA1688" s="1">
        <v>67.64</v>
      </c>
      <c r="AB1688" s="1">
        <v>66.599999999999994</v>
      </c>
      <c r="AC1688" s="1">
        <v>66.22</v>
      </c>
      <c r="AD1688" s="1">
        <v>66.61</v>
      </c>
      <c r="AE1688" s="1">
        <v>73.849999999999994</v>
      </c>
      <c r="AF1688" s="1">
        <v>70.39</v>
      </c>
      <c r="AG1688" s="1">
        <v>62.26</v>
      </c>
      <c r="AI1688" s="1">
        <v>25</v>
      </c>
      <c r="AN1688" s="1">
        <v>1981.43</v>
      </c>
      <c r="AQ1688" s="1">
        <v>1935.93</v>
      </c>
      <c r="AS1688" s="1">
        <v>1899.73</v>
      </c>
      <c r="AU1688" s="1">
        <v>1890.67</v>
      </c>
      <c r="AW1688" s="1">
        <v>1739.42</v>
      </c>
      <c r="AX1688" s="1">
        <v>68.260000000000005</v>
      </c>
      <c r="AY1688" s="1">
        <v>1999.79</v>
      </c>
      <c r="AZ1688" s="1">
        <v>1910.79</v>
      </c>
      <c r="BA1688" s="1">
        <v>67.06</v>
      </c>
      <c r="BB1688" s="1">
        <v>75.180000000000007</v>
      </c>
      <c r="BC1688" s="1">
        <v>71.7</v>
      </c>
      <c r="BD1688" s="1">
        <v>70.36</v>
      </c>
      <c r="BE1688" s="1">
        <v>70.14</v>
      </c>
      <c r="BF1688" s="1">
        <v>72.64</v>
      </c>
      <c r="BG1688" s="1">
        <v>74.239999999999995</v>
      </c>
      <c r="BH1688" s="1">
        <v>69.150000000000006</v>
      </c>
      <c r="BI1688" s="1">
        <v>68.66</v>
      </c>
      <c r="BJ1688" s="1">
        <v>74.64</v>
      </c>
      <c r="BK1688" s="1">
        <v>65</v>
      </c>
      <c r="BL1688" s="1">
        <v>65.19</v>
      </c>
      <c r="BM1688" s="1">
        <v>66.12</v>
      </c>
      <c r="BN1688" s="1">
        <v>64.930000000000007</v>
      </c>
    </row>
    <row r="1689" spans="3:66" x14ac:dyDescent="0.3">
      <c r="C1689" s="14" t="str">
        <f t="shared" si="27"/>
        <v>20197</v>
      </c>
      <c r="D1689" s="3">
        <v>43672</v>
      </c>
      <c r="E1689" s="1">
        <v>1196.81</v>
      </c>
      <c r="F1689" s="1">
        <v>1175.72</v>
      </c>
      <c r="G1689" s="1">
        <v>1184</v>
      </c>
      <c r="H1689" s="1">
        <v>1111.53</v>
      </c>
      <c r="I1689" s="1">
        <v>1249.19</v>
      </c>
      <c r="J1689" s="1">
        <v>1213.56</v>
      </c>
      <c r="K1689" s="1">
        <v>1214.96</v>
      </c>
      <c r="L1689" s="1">
        <v>1194.96</v>
      </c>
      <c r="M1689" s="1">
        <v>1116.69</v>
      </c>
      <c r="N1689" s="1">
        <v>1038.3399999999999</v>
      </c>
      <c r="O1689" s="1">
        <v>1176.7</v>
      </c>
      <c r="P1689" s="1">
        <v>1237.47</v>
      </c>
      <c r="Q1689" s="1">
        <v>2698.76</v>
      </c>
      <c r="R1689" s="1">
        <v>67.260000000000005</v>
      </c>
      <c r="S1689" s="1">
        <v>59.95</v>
      </c>
      <c r="T1689" s="1">
        <v>68.83</v>
      </c>
      <c r="U1689" s="1">
        <v>65.14</v>
      </c>
      <c r="V1689" s="1">
        <v>63.86</v>
      </c>
      <c r="W1689" s="1">
        <v>69.69</v>
      </c>
      <c r="X1689" s="1">
        <v>67.48</v>
      </c>
      <c r="Y1689" s="1">
        <v>66.34</v>
      </c>
      <c r="Z1689" s="1">
        <v>66.5</v>
      </c>
      <c r="AA1689" s="1">
        <v>67.64</v>
      </c>
      <c r="AB1689" s="1">
        <v>67.06</v>
      </c>
      <c r="AC1689" s="1">
        <v>66.61</v>
      </c>
      <c r="AD1689" s="1">
        <v>66.290000000000006</v>
      </c>
      <c r="AE1689" s="1">
        <v>73.599999999999994</v>
      </c>
      <c r="AF1689" s="1">
        <v>70.680000000000007</v>
      </c>
      <c r="AG1689" s="1">
        <v>62.63</v>
      </c>
      <c r="AI1689" s="1">
        <v>5</v>
      </c>
      <c r="AN1689" s="1">
        <v>1868.8</v>
      </c>
      <c r="AQ1689" s="1">
        <v>1920.85</v>
      </c>
      <c r="AS1689" s="1">
        <v>1899.73</v>
      </c>
      <c r="AU1689" s="1">
        <v>1875.56</v>
      </c>
      <c r="AW1689" s="1">
        <v>1739.42</v>
      </c>
      <c r="AX1689" s="1">
        <v>67.78</v>
      </c>
      <c r="AY1689" s="1">
        <v>1999.79</v>
      </c>
      <c r="AZ1689" s="1">
        <v>1910.79</v>
      </c>
      <c r="BA1689" s="1">
        <v>66.69</v>
      </c>
      <c r="BB1689" s="1">
        <v>75.17</v>
      </c>
      <c r="BC1689" s="1">
        <v>71.52</v>
      </c>
      <c r="BD1689" s="1">
        <v>70.7</v>
      </c>
      <c r="BE1689" s="1">
        <v>68.930000000000007</v>
      </c>
      <c r="BF1689" s="1">
        <v>72.64</v>
      </c>
      <c r="BG1689" s="1">
        <v>73.91</v>
      </c>
      <c r="BH1689" s="1">
        <v>69.099999999999994</v>
      </c>
      <c r="BI1689" s="1">
        <v>68.66</v>
      </c>
      <c r="BJ1689" s="1">
        <v>74.64</v>
      </c>
      <c r="BK1689" s="1">
        <v>64.63</v>
      </c>
      <c r="BL1689" s="1">
        <v>64.739999999999995</v>
      </c>
      <c r="BM1689" s="1">
        <v>65.12</v>
      </c>
      <c r="BN1689" s="1">
        <v>64.36</v>
      </c>
    </row>
    <row r="1690" spans="3:66" x14ac:dyDescent="0.3">
      <c r="C1690" s="14" t="str">
        <f t="shared" si="27"/>
        <v>20197</v>
      </c>
      <c r="D1690" s="3">
        <v>43671</v>
      </c>
      <c r="E1690" s="1">
        <v>1197.6300000000001</v>
      </c>
      <c r="F1690" s="1">
        <v>1171.8</v>
      </c>
      <c r="G1690" s="1">
        <v>1181.53</v>
      </c>
      <c r="H1690" s="1">
        <v>1120.3</v>
      </c>
      <c r="I1690" s="1">
        <v>1233.53</v>
      </c>
      <c r="J1690" s="1">
        <v>1203.6199999999999</v>
      </c>
      <c r="K1690" s="1">
        <v>1214.96</v>
      </c>
      <c r="L1690" s="1">
        <v>1202.4000000000001</v>
      </c>
      <c r="M1690" s="1">
        <v>1114.3</v>
      </c>
      <c r="N1690" s="1">
        <v>1037.95</v>
      </c>
      <c r="O1690" s="1">
        <v>1182.8699999999999</v>
      </c>
      <c r="P1690" s="1">
        <v>1237.47</v>
      </c>
      <c r="Q1690" s="1">
        <v>2714.55</v>
      </c>
      <c r="R1690" s="1">
        <v>66.64</v>
      </c>
      <c r="S1690" s="1">
        <v>59.41</v>
      </c>
      <c r="T1690" s="1">
        <v>68.84</v>
      </c>
      <c r="U1690" s="1">
        <v>64.14</v>
      </c>
      <c r="V1690" s="1">
        <v>63.97</v>
      </c>
      <c r="W1690" s="1">
        <v>69.7</v>
      </c>
      <c r="X1690" s="1">
        <v>67.349999999999994</v>
      </c>
      <c r="Y1690" s="1">
        <v>66.36</v>
      </c>
      <c r="Z1690" s="1">
        <v>66.5</v>
      </c>
      <c r="AA1690" s="1">
        <v>66.42</v>
      </c>
      <c r="AB1690" s="1">
        <v>67.06</v>
      </c>
      <c r="AC1690" s="1">
        <v>66.22</v>
      </c>
      <c r="AD1690" s="1">
        <v>66.03</v>
      </c>
      <c r="AE1690" s="1">
        <v>73.67</v>
      </c>
      <c r="AF1690" s="1">
        <v>70.680000000000007</v>
      </c>
      <c r="AG1690" s="1">
        <v>62.66</v>
      </c>
      <c r="AI1690" s="1">
        <v>5</v>
      </c>
      <c r="AL1690" s="1">
        <v>7</v>
      </c>
      <c r="AN1690" s="1">
        <v>1868.8</v>
      </c>
      <c r="AQ1690" s="1">
        <v>1910.79</v>
      </c>
      <c r="AU1690" s="1">
        <v>1857.95</v>
      </c>
      <c r="AW1690" s="1">
        <v>1698.59</v>
      </c>
      <c r="AX1690" s="1">
        <v>70.09</v>
      </c>
      <c r="AY1690" s="1">
        <v>1999.79</v>
      </c>
      <c r="AZ1690" s="1">
        <v>2102.11</v>
      </c>
      <c r="BA1690" s="1">
        <v>65.64</v>
      </c>
      <c r="BB1690" s="1">
        <v>75.23</v>
      </c>
      <c r="BC1690" s="1">
        <v>71.52</v>
      </c>
      <c r="BD1690" s="1">
        <v>70.48</v>
      </c>
      <c r="BE1690" s="1">
        <v>69.5</v>
      </c>
      <c r="BF1690" s="1">
        <v>72.91</v>
      </c>
      <c r="BG1690" s="1">
        <v>73.78</v>
      </c>
      <c r="BH1690" s="1">
        <v>69.06</v>
      </c>
      <c r="BI1690" s="1">
        <v>68.66</v>
      </c>
      <c r="BJ1690" s="1">
        <v>74.64</v>
      </c>
      <c r="BK1690" s="1">
        <v>65.17</v>
      </c>
      <c r="BL1690" s="1">
        <v>64.77</v>
      </c>
      <c r="BM1690" s="1">
        <v>64.95</v>
      </c>
      <c r="BN1690" s="1">
        <v>64.45</v>
      </c>
    </row>
    <row r="1691" spans="3:66" x14ac:dyDescent="0.3">
      <c r="C1691" s="14" t="str">
        <f t="shared" si="27"/>
        <v>20197</v>
      </c>
      <c r="D1691" s="3">
        <v>43670</v>
      </c>
      <c r="E1691" s="1">
        <v>1192.04</v>
      </c>
      <c r="F1691" s="1">
        <v>1169.3499999999999</v>
      </c>
      <c r="G1691" s="1">
        <v>1174.1300000000001</v>
      </c>
      <c r="H1691" s="1">
        <v>1130.17</v>
      </c>
      <c r="I1691" s="1">
        <v>1233.53</v>
      </c>
      <c r="J1691" s="1">
        <v>1224.03</v>
      </c>
      <c r="K1691" s="1">
        <v>1214.96</v>
      </c>
      <c r="L1691" s="1">
        <v>1207.3399999999999</v>
      </c>
      <c r="M1691" s="1">
        <v>1109.9000000000001</v>
      </c>
      <c r="N1691" s="1">
        <v>1055.92</v>
      </c>
      <c r="O1691" s="1">
        <v>1185.52</v>
      </c>
      <c r="P1691" s="1">
        <v>1237.47</v>
      </c>
      <c r="Q1691" s="1">
        <v>2714.55</v>
      </c>
      <c r="R1691" s="1">
        <v>66.8</v>
      </c>
      <c r="S1691" s="1">
        <v>59.25</v>
      </c>
      <c r="T1691" s="1">
        <v>69.22</v>
      </c>
      <c r="U1691" s="1">
        <v>64.75</v>
      </c>
      <c r="V1691" s="1">
        <v>64.180000000000007</v>
      </c>
      <c r="W1691" s="1">
        <v>69.69</v>
      </c>
      <c r="X1691" s="1">
        <v>67.349999999999994</v>
      </c>
      <c r="Y1691" s="1">
        <v>65.89</v>
      </c>
      <c r="Z1691" s="1">
        <v>66</v>
      </c>
      <c r="AA1691" s="1">
        <v>67.03</v>
      </c>
      <c r="AB1691" s="1">
        <v>67.23</v>
      </c>
      <c r="AC1691" s="1">
        <v>66.22</v>
      </c>
      <c r="AD1691" s="1">
        <v>66.900000000000006</v>
      </c>
      <c r="AE1691" s="1">
        <v>73.73</v>
      </c>
      <c r="AF1691" s="1">
        <v>70.400000000000006</v>
      </c>
      <c r="AG1691" s="1">
        <v>62.28</v>
      </c>
      <c r="AL1691" s="1">
        <v>7</v>
      </c>
      <c r="AN1691" s="1">
        <v>1910.79</v>
      </c>
      <c r="AQ1691" s="1">
        <v>1903.6</v>
      </c>
      <c r="AU1691" s="1">
        <v>1800</v>
      </c>
      <c r="AW1691" s="1">
        <v>1895.7</v>
      </c>
      <c r="AX1691" s="1">
        <v>69.319999999999993</v>
      </c>
      <c r="AY1691" s="1">
        <v>1999.79</v>
      </c>
      <c r="AZ1691" s="1">
        <v>2102.11</v>
      </c>
      <c r="BA1691" s="1">
        <v>66.11</v>
      </c>
      <c r="BB1691" s="1">
        <v>74.87</v>
      </c>
      <c r="BC1691" s="1">
        <v>71.430000000000007</v>
      </c>
      <c r="BD1691" s="1">
        <v>70.39</v>
      </c>
      <c r="BE1691" s="1">
        <v>68.489999999999995</v>
      </c>
      <c r="BF1691" s="1">
        <v>72.91</v>
      </c>
      <c r="BG1691" s="1">
        <v>73.900000000000006</v>
      </c>
      <c r="BH1691" s="1">
        <v>69.040000000000006</v>
      </c>
      <c r="BI1691" s="1">
        <v>69.03</v>
      </c>
      <c r="BJ1691" s="1">
        <v>74.88</v>
      </c>
      <c r="BK1691" s="1">
        <v>63.88</v>
      </c>
      <c r="BL1691" s="1">
        <v>64.16</v>
      </c>
      <c r="BN1691" s="1">
        <v>64.2</v>
      </c>
    </row>
    <row r="1692" spans="3:66" x14ac:dyDescent="0.3">
      <c r="C1692" s="14" t="str">
        <f t="shared" si="27"/>
        <v>20197</v>
      </c>
      <c r="D1692" s="3">
        <v>43669</v>
      </c>
      <c r="E1692" s="1">
        <v>1185.1199999999999</v>
      </c>
      <c r="F1692" s="1">
        <v>1161.97</v>
      </c>
      <c r="G1692" s="1">
        <v>1174.1300000000001</v>
      </c>
      <c r="H1692" s="1">
        <v>1138.42</v>
      </c>
      <c r="I1692" s="1">
        <v>1233.53</v>
      </c>
      <c r="J1692" s="1">
        <v>1217.58</v>
      </c>
      <c r="K1692" s="1">
        <v>1214.96</v>
      </c>
      <c r="L1692" s="1">
        <v>1204.9000000000001</v>
      </c>
      <c r="M1692" s="1">
        <v>1109.9000000000001</v>
      </c>
      <c r="N1692" s="1">
        <v>1043.6099999999999</v>
      </c>
      <c r="O1692" s="1">
        <v>1169.47</v>
      </c>
      <c r="P1692" s="1">
        <v>1234.43</v>
      </c>
      <c r="Q1692" s="1">
        <v>2732.34</v>
      </c>
      <c r="R1692" s="1">
        <v>66.81</v>
      </c>
      <c r="S1692" s="1">
        <v>59.19</v>
      </c>
      <c r="T1692" s="1">
        <v>68.8</v>
      </c>
      <c r="U1692" s="1">
        <v>64.349999999999994</v>
      </c>
      <c r="V1692" s="1">
        <v>64.03</v>
      </c>
      <c r="W1692" s="1">
        <v>69.260000000000005</v>
      </c>
      <c r="X1692" s="1">
        <v>67.430000000000007</v>
      </c>
      <c r="Y1692" s="1">
        <v>65.42</v>
      </c>
      <c r="Z1692" s="1">
        <v>65.52</v>
      </c>
      <c r="AA1692" s="1">
        <v>66.8</v>
      </c>
      <c r="AB1692" s="1">
        <v>67.209999999999994</v>
      </c>
      <c r="AC1692" s="1">
        <v>66.36</v>
      </c>
      <c r="AD1692" s="1">
        <v>66.16</v>
      </c>
      <c r="AE1692" s="1">
        <v>73.849999999999994</v>
      </c>
      <c r="AF1692" s="1">
        <v>70.28</v>
      </c>
      <c r="AG1692" s="1">
        <v>62.79</v>
      </c>
      <c r="AL1692" s="1">
        <v>7</v>
      </c>
      <c r="AN1692" s="1">
        <v>1910.79</v>
      </c>
      <c r="AQ1692" s="1">
        <v>1903.6</v>
      </c>
      <c r="AU1692" s="1">
        <v>1800</v>
      </c>
      <c r="AW1692" s="1">
        <v>1895.7</v>
      </c>
      <c r="AX1692" s="1">
        <v>68.66</v>
      </c>
      <c r="AY1692" s="1">
        <v>1950.85</v>
      </c>
      <c r="AZ1692" s="1">
        <v>2102.11</v>
      </c>
      <c r="BA1692" s="1">
        <v>66.69</v>
      </c>
      <c r="BB1692" s="1">
        <v>74.84</v>
      </c>
      <c r="BC1692" s="1">
        <v>71.22</v>
      </c>
      <c r="BD1692" s="1">
        <v>70.37</v>
      </c>
      <c r="BE1692" s="1">
        <v>68.3</v>
      </c>
      <c r="BF1692" s="1">
        <v>72.36</v>
      </c>
      <c r="BG1692" s="1">
        <v>74.099999999999994</v>
      </c>
      <c r="BH1692" s="1">
        <v>68.94</v>
      </c>
      <c r="BI1692" s="1">
        <v>69.03</v>
      </c>
      <c r="BJ1692" s="1">
        <v>75.19</v>
      </c>
      <c r="BK1692" s="1">
        <v>63.51</v>
      </c>
      <c r="BL1692" s="1">
        <v>63.51</v>
      </c>
      <c r="BM1692" s="1">
        <v>65.8</v>
      </c>
      <c r="BN1692" s="1">
        <v>63.65</v>
      </c>
    </row>
    <row r="1693" spans="3:66" x14ac:dyDescent="0.3">
      <c r="C1693" s="14" t="str">
        <f t="shared" si="27"/>
        <v>20197</v>
      </c>
      <c r="D1693" s="3">
        <v>43668</v>
      </c>
      <c r="E1693" s="1">
        <v>1200.24</v>
      </c>
      <c r="F1693" s="1">
        <v>1161.97</v>
      </c>
      <c r="G1693" s="1">
        <v>1180.1400000000001</v>
      </c>
      <c r="H1693" s="1">
        <v>1146.8800000000001</v>
      </c>
      <c r="I1693" s="1">
        <v>1233.53</v>
      </c>
      <c r="J1693" s="1">
        <v>1227.29</v>
      </c>
      <c r="K1693" s="1">
        <v>1214.96</v>
      </c>
      <c r="L1693" s="1">
        <v>1212.28</v>
      </c>
      <c r="M1693" s="1">
        <v>1088.1199999999999</v>
      </c>
      <c r="N1693" s="1">
        <v>1063.6300000000001</v>
      </c>
      <c r="O1693" s="1">
        <v>1200.42</v>
      </c>
      <c r="P1693" s="1">
        <v>1242.44</v>
      </c>
      <c r="Q1693" s="1">
        <v>2734.3</v>
      </c>
      <c r="R1693" s="1">
        <v>66.540000000000006</v>
      </c>
      <c r="S1693" s="1">
        <v>58.99</v>
      </c>
      <c r="T1693" s="1">
        <v>68.819999999999993</v>
      </c>
      <c r="U1693" s="1">
        <v>64.42</v>
      </c>
      <c r="V1693" s="1">
        <v>64.099999999999994</v>
      </c>
      <c r="W1693" s="1">
        <v>70.180000000000007</v>
      </c>
      <c r="X1693" s="1">
        <v>67.709999999999994</v>
      </c>
      <c r="Y1693" s="1">
        <v>65.63</v>
      </c>
      <c r="Z1693" s="1">
        <v>65.67</v>
      </c>
      <c r="AA1693" s="1">
        <v>66.95</v>
      </c>
      <c r="AB1693" s="1">
        <v>67.41</v>
      </c>
      <c r="AC1693" s="1">
        <v>66.73</v>
      </c>
      <c r="AD1693" s="1">
        <v>66.03</v>
      </c>
      <c r="AE1693" s="1">
        <v>73.66</v>
      </c>
      <c r="AF1693" s="1">
        <v>70.569999999999993</v>
      </c>
      <c r="AG1693" s="1">
        <v>63.94</v>
      </c>
      <c r="AL1693" s="1">
        <v>7</v>
      </c>
      <c r="AN1693" s="1">
        <v>1910.79</v>
      </c>
      <c r="AQ1693" s="1">
        <v>1903.6</v>
      </c>
      <c r="AS1693" s="1">
        <v>1940.96</v>
      </c>
      <c r="AU1693" s="1">
        <v>1773.29</v>
      </c>
      <c r="AW1693" s="1">
        <v>1827.82</v>
      </c>
      <c r="AX1693" s="1">
        <v>69.52</v>
      </c>
      <c r="AY1693" s="1">
        <v>1852.96</v>
      </c>
      <c r="AZ1693" s="1">
        <v>2102.11</v>
      </c>
      <c r="BA1693" s="1">
        <v>65.38</v>
      </c>
      <c r="BB1693" s="1">
        <v>75.02</v>
      </c>
      <c r="BC1693" s="1">
        <v>71.2</v>
      </c>
      <c r="BD1693" s="1">
        <v>71.930000000000007</v>
      </c>
      <c r="BE1693" s="1">
        <v>69</v>
      </c>
      <c r="BF1693" s="1">
        <v>72.17</v>
      </c>
      <c r="BG1693" s="1">
        <v>74.23</v>
      </c>
      <c r="BH1693" s="1">
        <v>69</v>
      </c>
      <c r="BI1693" s="1">
        <v>69.02</v>
      </c>
      <c r="BJ1693" s="1">
        <v>74.67</v>
      </c>
      <c r="BK1693" s="1">
        <v>63.5</v>
      </c>
      <c r="BL1693" s="1">
        <v>63.75</v>
      </c>
      <c r="BM1693" s="1">
        <v>65.75</v>
      </c>
      <c r="BN1693" s="1">
        <v>63.77</v>
      </c>
    </row>
    <row r="1694" spans="3:66" x14ac:dyDescent="0.3">
      <c r="C1694" s="14" t="str">
        <f t="shared" si="27"/>
        <v>20197</v>
      </c>
      <c r="D1694" s="3">
        <v>43665</v>
      </c>
      <c r="E1694" s="1">
        <v>1203.82</v>
      </c>
      <c r="F1694" s="1">
        <v>1165.8900000000001</v>
      </c>
      <c r="G1694" s="1">
        <v>1175.17</v>
      </c>
      <c r="H1694" s="1">
        <v>1133.2</v>
      </c>
      <c r="I1694" s="1">
        <v>1233.53</v>
      </c>
      <c r="J1694" s="1">
        <v>1214.5899999999999</v>
      </c>
      <c r="K1694" s="1">
        <v>1239.4100000000001</v>
      </c>
      <c r="L1694" s="1">
        <v>1207.5</v>
      </c>
      <c r="M1694" s="1">
        <v>1091.9000000000001</v>
      </c>
      <c r="N1694" s="1">
        <v>1052.07</v>
      </c>
      <c r="O1694" s="1">
        <v>1197.5</v>
      </c>
      <c r="P1694" s="1">
        <v>1281.45</v>
      </c>
      <c r="Q1694" s="1">
        <v>2718.47</v>
      </c>
      <c r="R1694" s="1">
        <v>66.510000000000005</v>
      </c>
      <c r="S1694" s="1">
        <v>59.41</v>
      </c>
      <c r="T1694" s="1">
        <v>68.89</v>
      </c>
      <c r="U1694" s="1">
        <v>65.56</v>
      </c>
      <c r="V1694" s="1">
        <v>64.86</v>
      </c>
      <c r="W1694" s="1">
        <v>70.400000000000006</v>
      </c>
      <c r="X1694" s="1">
        <v>66.84</v>
      </c>
      <c r="Y1694" s="1">
        <v>65.48</v>
      </c>
      <c r="Z1694" s="1">
        <v>65.72</v>
      </c>
      <c r="AA1694" s="1">
        <v>66.400000000000006</v>
      </c>
      <c r="AB1694" s="1">
        <v>66.709999999999994</v>
      </c>
      <c r="AC1694" s="1">
        <v>66.11</v>
      </c>
      <c r="AD1694" s="1">
        <v>66.92</v>
      </c>
      <c r="AE1694" s="1">
        <v>73.97</v>
      </c>
      <c r="AF1694" s="1">
        <v>71.39</v>
      </c>
      <c r="AG1694" s="1">
        <v>63.73</v>
      </c>
      <c r="AL1694" s="1">
        <v>7</v>
      </c>
      <c r="AN1694" s="1">
        <v>1910.79</v>
      </c>
      <c r="AQ1694" s="1">
        <v>1898.22</v>
      </c>
      <c r="AS1694" s="1">
        <v>1940.96</v>
      </c>
      <c r="AU1694" s="1">
        <v>1759.94</v>
      </c>
      <c r="AW1694" s="1">
        <v>1827.82</v>
      </c>
      <c r="AX1694" s="1">
        <v>67.59</v>
      </c>
      <c r="AY1694" s="1">
        <v>1852.96</v>
      </c>
      <c r="AZ1694" s="1">
        <v>2102.11</v>
      </c>
      <c r="BA1694" s="1">
        <v>66.66</v>
      </c>
      <c r="BB1694" s="1">
        <v>75.239999999999995</v>
      </c>
      <c r="BC1694" s="1">
        <v>72.31</v>
      </c>
      <c r="BD1694" s="1">
        <v>71.09</v>
      </c>
      <c r="BE1694" s="1">
        <v>68.5</v>
      </c>
      <c r="BF1694" s="1">
        <v>72.17</v>
      </c>
      <c r="BG1694" s="1">
        <v>74.27</v>
      </c>
      <c r="BH1694" s="1">
        <v>69.17</v>
      </c>
      <c r="BI1694" s="1">
        <v>68.66</v>
      </c>
      <c r="BJ1694" s="1">
        <v>74.67</v>
      </c>
      <c r="BK1694" s="1">
        <v>63.51</v>
      </c>
      <c r="BL1694" s="1">
        <v>63.55</v>
      </c>
      <c r="BM1694" s="1">
        <v>64.650000000000006</v>
      </c>
      <c r="BN1694" s="1">
        <v>63.81</v>
      </c>
    </row>
    <row r="1695" spans="3:66" x14ac:dyDescent="0.3">
      <c r="C1695" s="14" t="str">
        <f t="shared" si="27"/>
        <v>20197</v>
      </c>
      <c r="D1695" s="3">
        <v>43664</v>
      </c>
      <c r="E1695" s="1">
        <v>1187.18</v>
      </c>
      <c r="F1695" s="1">
        <v>1171.83</v>
      </c>
      <c r="G1695" s="1">
        <v>1170.78</v>
      </c>
      <c r="H1695" s="1">
        <v>1129.6600000000001</v>
      </c>
      <c r="I1695" s="1">
        <v>1238.24</v>
      </c>
      <c r="J1695" s="1">
        <v>1191.8399999999999</v>
      </c>
      <c r="K1695" s="1">
        <v>1239.4100000000001</v>
      </c>
      <c r="L1695" s="1">
        <v>1197.46</v>
      </c>
      <c r="M1695" s="1">
        <v>1093.8699999999999</v>
      </c>
      <c r="N1695" s="1">
        <v>1047.57</v>
      </c>
      <c r="O1695" s="1">
        <v>1191.24</v>
      </c>
      <c r="P1695" s="1">
        <v>1255.6500000000001</v>
      </c>
      <c r="Q1695" s="1">
        <v>2724.51</v>
      </c>
      <c r="R1695" s="1">
        <v>66.400000000000006</v>
      </c>
      <c r="S1695" s="1">
        <v>58.61</v>
      </c>
      <c r="T1695" s="1">
        <v>68.959999999999994</v>
      </c>
      <c r="U1695" s="1">
        <v>63.85</v>
      </c>
      <c r="V1695" s="1">
        <v>64.290000000000006</v>
      </c>
      <c r="W1695" s="1">
        <v>69.69</v>
      </c>
      <c r="X1695" s="1">
        <v>67.61</v>
      </c>
      <c r="Y1695" s="1">
        <v>65.930000000000007</v>
      </c>
      <c r="Z1695" s="1">
        <v>66</v>
      </c>
      <c r="AA1695" s="1">
        <v>66.98</v>
      </c>
      <c r="AB1695" s="1">
        <v>67.16</v>
      </c>
      <c r="AC1695" s="1">
        <v>66.27</v>
      </c>
      <c r="AD1695" s="1">
        <v>65.64</v>
      </c>
      <c r="AE1695" s="1">
        <v>73.430000000000007</v>
      </c>
      <c r="AF1695" s="1">
        <v>71.319999999999993</v>
      </c>
      <c r="AG1695" s="1">
        <v>62.65</v>
      </c>
      <c r="AN1695" s="1">
        <v>1910.79</v>
      </c>
      <c r="AQ1695" s="1">
        <v>1898.22</v>
      </c>
      <c r="AS1695" s="1">
        <v>1940.96</v>
      </c>
      <c r="AU1695" s="1">
        <v>1759.94</v>
      </c>
      <c r="AW1695" s="1">
        <v>1827.82</v>
      </c>
      <c r="AX1695" s="1">
        <v>67.69</v>
      </c>
      <c r="AY1695" s="1">
        <v>1852.96</v>
      </c>
      <c r="BA1695" s="1">
        <v>65.64</v>
      </c>
      <c r="BB1695" s="1">
        <v>75.05</v>
      </c>
      <c r="BC1695" s="1">
        <v>71.760000000000005</v>
      </c>
      <c r="BD1695" s="1">
        <v>71.19</v>
      </c>
      <c r="BE1695" s="1">
        <v>68.73</v>
      </c>
      <c r="BF1695" s="1">
        <v>71.67</v>
      </c>
      <c r="BG1695" s="1">
        <v>73.75</v>
      </c>
      <c r="BH1695" s="1">
        <v>68.95</v>
      </c>
      <c r="BI1695" s="1">
        <v>68.66</v>
      </c>
      <c r="BJ1695" s="1">
        <v>75.12</v>
      </c>
      <c r="BK1695" s="1">
        <v>64</v>
      </c>
      <c r="BL1695" s="1">
        <v>64.14</v>
      </c>
      <c r="BM1695" s="1">
        <v>64.89</v>
      </c>
      <c r="BN1695" s="1">
        <v>63.71</v>
      </c>
    </row>
    <row r="1696" spans="3:66" x14ac:dyDescent="0.3">
      <c r="C1696" s="14" t="str">
        <f t="shared" si="27"/>
        <v>20197</v>
      </c>
      <c r="D1696" s="3">
        <v>43663</v>
      </c>
      <c r="E1696" s="1">
        <v>1199.5899999999999</v>
      </c>
      <c r="F1696" s="1">
        <v>1161.97</v>
      </c>
      <c r="G1696" s="1">
        <v>1179.08</v>
      </c>
      <c r="H1696" s="1">
        <v>1126.8599999999999</v>
      </c>
      <c r="I1696" s="1">
        <v>1233.53</v>
      </c>
      <c r="J1696" s="1">
        <v>1190.04</v>
      </c>
      <c r="K1696" s="1">
        <v>1253.54</v>
      </c>
      <c r="L1696" s="1">
        <v>1200.05</v>
      </c>
      <c r="M1696" s="1">
        <v>1093.8699999999999</v>
      </c>
      <c r="N1696" s="1">
        <v>1044.18</v>
      </c>
      <c r="O1696" s="1">
        <v>1192.6300000000001</v>
      </c>
      <c r="P1696" s="1">
        <v>1270.17</v>
      </c>
      <c r="Q1696" s="1">
        <v>2728.76</v>
      </c>
      <c r="R1696" s="1">
        <v>66.400000000000006</v>
      </c>
      <c r="S1696" s="1">
        <v>59.02</v>
      </c>
      <c r="T1696" s="1">
        <v>69.7</v>
      </c>
      <c r="U1696" s="1">
        <v>64.75</v>
      </c>
      <c r="V1696" s="1">
        <v>64.2</v>
      </c>
      <c r="W1696" s="1">
        <v>70.790000000000006</v>
      </c>
      <c r="X1696" s="1">
        <v>67.47</v>
      </c>
      <c r="Y1696" s="1">
        <v>65.95</v>
      </c>
      <c r="Z1696" s="1">
        <v>66</v>
      </c>
      <c r="AA1696" s="1">
        <v>67.42</v>
      </c>
      <c r="AB1696" s="1">
        <v>67.34</v>
      </c>
      <c r="AC1696" s="1">
        <v>65.8</v>
      </c>
      <c r="AD1696" s="1">
        <v>65.59</v>
      </c>
      <c r="AE1696" s="1">
        <v>73.36</v>
      </c>
      <c r="AF1696" s="1">
        <v>71.900000000000006</v>
      </c>
      <c r="AG1696" s="1">
        <v>62.74</v>
      </c>
      <c r="AQ1696" s="1">
        <v>2011.36</v>
      </c>
      <c r="AS1696" s="1">
        <v>1940.96</v>
      </c>
      <c r="AU1696" s="1">
        <v>1759.94</v>
      </c>
      <c r="AW1696" s="1">
        <v>1759.94</v>
      </c>
      <c r="AX1696" s="1">
        <v>67.69</v>
      </c>
      <c r="AY1696" s="1">
        <v>1852.96</v>
      </c>
      <c r="BA1696" s="1">
        <v>65.510000000000005</v>
      </c>
      <c r="BB1696" s="1">
        <v>75.510000000000005</v>
      </c>
      <c r="BC1696" s="1">
        <v>71.540000000000006</v>
      </c>
      <c r="BD1696" s="1">
        <v>71.37</v>
      </c>
      <c r="BE1696" s="1">
        <v>69.239999999999995</v>
      </c>
      <c r="BF1696" s="1">
        <v>71.75</v>
      </c>
      <c r="BG1696" s="1">
        <v>73.92</v>
      </c>
      <c r="BH1696" s="1">
        <v>68.400000000000006</v>
      </c>
      <c r="BI1696" s="1">
        <v>68.66</v>
      </c>
      <c r="BJ1696" s="1">
        <v>75.2</v>
      </c>
      <c r="BK1696" s="1">
        <v>63.72</v>
      </c>
      <c r="BL1696" s="1">
        <v>64.06</v>
      </c>
      <c r="BM1696" s="1">
        <v>65.69</v>
      </c>
      <c r="BN1696" s="1">
        <v>63.89</v>
      </c>
    </row>
    <row r="1697" spans="3:66" x14ac:dyDescent="0.3">
      <c r="C1697" s="14" t="str">
        <f t="shared" si="27"/>
        <v>20197</v>
      </c>
      <c r="D1697" s="3">
        <v>43662</v>
      </c>
      <c r="E1697" s="1">
        <v>1197.31</v>
      </c>
      <c r="F1697" s="1">
        <v>1168.8699999999999</v>
      </c>
      <c r="G1697" s="1">
        <v>1188.99</v>
      </c>
      <c r="H1697" s="1">
        <v>1145.1600000000001</v>
      </c>
      <c r="I1697" s="1">
        <v>1245.27</v>
      </c>
      <c r="J1697" s="1">
        <v>1203.24</v>
      </c>
      <c r="K1697" s="1">
        <v>1270.98</v>
      </c>
      <c r="L1697" s="1">
        <v>1202.6400000000001</v>
      </c>
      <c r="M1697" s="1">
        <v>1090.01</v>
      </c>
      <c r="N1697" s="1">
        <v>1060.4000000000001</v>
      </c>
      <c r="O1697" s="1">
        <v>1209.08</v>
      </c>
      <c r="P1697" s="1">
        <v>1292.44</v>
      </c>
      <c r="Q1697" s="1">
        <v>2728.51</v>
      </c>
      <c r="R1697" s="1">
        <v>66.55</v>
      </c>
      <c r="S1697" s="1">
        <v>58.81</v>
      </c>
      <c r="T1697" s="1">
        <v>69.92</v>
      </c>
      <c r="U1697" s="1">
        <v>65.08</v>
      </c>
      <c r="V1697" s="1">
        <v>64.36</v>
      </c>
      <c r="W1697" s="1">
        <v>70.7</v>
      </c>
      <c r="X1697" s="1">
        <v>68.03</v>
      </c>
      <c r="Y1697" s="1">
        <v>66.41</v>
      </c>
      <c r="Z1697" s="1">
        <v>66.5</v>
      </c>
      <c r="AA1697" s="1">
        <v>67.53</v>
      </c>
      <c r="AB1697" s="1">
        <v>68.010000000000005</v>
      </c>
      <c r="AC1697" s="1">
        <v>66.239999999999995</v>
      </c>
      <c r="AD1697" s="1">
        <v>65.599999999999994</v>
      </c>
      <c r="AE1697" s="1">
        <v>74.349999999999994</v>
      </c>
      <c r="AF1697" s="1">
        <v>71.78</v>
      </c>
      <c r="AG1697" s="1">
        <v>62.67</v>
      </c>
      <c r="AN1697" s="1">
        <v>1860.5</v>
      </c>
      <c r="AQ1697" s="1">
        <v>2011.36</v>
      </c>
      <c r="AS1697" s="1">
        <v>1900.73</v>
      </c>
      <c r="AU1697" s="1">
        <v>1759.94</v>
      </c>
      <c r="AW1697" s="1">
        <v>1744.35</v>
      </c>
      <c r="AX1697" s="1">
        <v>68.09</v>
      </c>
      <c r="AZ1697" s="1">
        <v>1910.79</v>
      </c>
      <c r="BA1697" s="1">
        <v>66.16</v>
      </c>
      <c r="BB1697" s="1">
        <v>76.040000000000006</v>
      </c>
      <c r="BC1697" s="1">
        <v>71.349999999999994</v>
      </c>
      <c r="BD1697" s="1">
        <v>71.45</v>
      </c>
      <c r="BE1697" s="1">
        <v>69.66</v>
      </c>
      <c r="BF1697" s="1">
        <v>72.23</v>
      </c>
      <c r="BG1697" s="1">
        <v>74.56</v>
      </c>
      <c r="BH1697" s="1">
        <v>69.63</v>
      </c>
      <c r="BI1697" s="1">
        <v>69.53</v>
      </c>
      <c r="BJ1697" s="1">
        <v>75.180000000000007</v>
      </c>
      <c r="BK1697" s="1">
        <v>65.17</v>
      </c>
      <c r="BL1697" s="1">
        <v>63.9</v>
      </c>
      <c r="BM1697" s="1">
        <v>65.53</v>
      </c>
      <c r="BN1697" s="1">
        <v>64.72</v>
      </c>
    </row>
    <row r="1698" spans="3:66" x14ac:dyDescent="0.3">
      <c r="C1698" s="14" t="str">
        <f t="shared" si="27"/>
        <v>20197</v>
      </c>
      <c r="D1698" s="3">
        <v>43661</v>
      </c>
      <c r="E1698" s="1">
        <v>1201.02</v>
      </c>
      <c r="F1698" s="1">
        <v>1174.78</v>
      </c>
      <c r="G1698" s="1">
        <v>1206.33</v>
      </c>
      <c r="H1698" s="1">
        <v>1144.8599999999999</v>
      </c>
      <c r="I1698" s="1">
        <v>1233.53</v>
      </c>
      <c r="J1698" s="1">
        <v>1207.6600000000001</v>
      </c>
      <c r="K1698" s="1">
        <v>1269.18</v>
      </c>
      <c r="L1698" s="1">
        <v>1208.54</v>
      </c>
      <c r="M1698" s="1">
        <v>1090.01</v>
      </c>
      <c r="N1698" s="1">
        <v>1076.6300000000001</v>
      </c>
      <c r="O1698" s="1">
        <v>1217.5999999999999</v>
      </c>
      <c r="P1698" s="1">
        <v>1286.8499999999999</v>
      </c>
      <c r="Q1698" s="1">
        <v>2732.09</v>
      </c>
      <c r="R1698" s="1">
        <v>66.97</v>
      </c>
      <c r="S1698" s="1">
        <v>59.6</v>
      </c>
      <c r="T1698" s="1">
        <v>70.16</v>
      </c>
      <c r="U1698" s="1">
        <v>65.680000000000007</v>
      </c>
      <c r="V1698" s="1">
        <v>64.84</v>
      </c>
      <c r="W1698" s="1">
        <v>70.7</v>
      </c>
      <c r="X1698" s="1">
        <v>68.67</v>
      </c>
      <c r="Y1698" s="1">
        <v>67.08</v>
      </c>
      <c r="Z1698" s="1">
        <v>67.17</v>
      </c>
      <c r="AA1698" s="1">
        <v>67.92</v>
      </c>
      <c r="AB1698" s="1">
        <v>68.27</v>
      </c>
      <c r="AC1698" s="1">
        <v>67.040000000000006</v>
      </c>
      <c r="AD1698" s="1">
        <v>65.8</v>
      </c>
      <c r="AE1698" s="1">
        <v>74.66</v>
      </c>
      <c r="AF1698" s="1">
        <v>72.53</v>
      </c>
      <c r="AG1698" s="1">
        <v>62.49</v>
      </c>
      <c r="AH1698" s="1">
        <v>15</v>
      </c>
      <c r="AN1698" s="1">
        <v>1860.5</v>
      </c>
      <c r="AQ1698" s="1">
        <v>2009.46</v>
      </c>
      <c r="AS1698" s="1">
        <v>1860.5</v>
      </c>
      <c r="AW1698" s="1">
        <v>1739.15</v>
      </c>
      <c r="AX1698" s="1">
        <v>69</v>
      </c>
      <c r="AZ1698" s="1">
        <v>1910.79</v>
      </c>
      <c r="BA1698" s="1">
        <v>66.150000000000006</v>
      </c>
      <c r="BB1698" s="1">
        <v>75.97</v>
      </c>
      <c r="BC1698" s="1">
        <v>72.17</v>
      </c>
      <c r="BD1698" s="1">
        <v>71.900000000000006</v>
      </c>
      <c r="BE1698" s="1">
        <v>70.89</v>
      </c>
      <c r="BF1698" s="1">
        <v>72.19</v>
      </c>
      <c r="BG1698" s="1">
        <v>75.05</v>
      </c>
      <c r="BH1698" s="1">
        <v>69.47</v>
      </c>
      <c r="BI1698" s="1">
        <v>69.53</v>
      </c>
      <c r="BJ1698" s="1">
        <v>75.16</v>
      </c>
      <c r="BK1698" s="1">
        <v>65</v>
      </c>
      <c r="BL1698" s="1">
        <v>64.55</v>
      </c>
      <c r="BM1698" s="1">
        <v>65.739999999999995</v>
      </c>
      <c r="BN1698" s="1">
        <v>65.52</v>
      </c>
    </row>
    <row r="1699" spans="3:66" x14ac:dyDescent="0.3">
      <c r="C1699" s="14" t="str">
        <f t="shared" si="27"/>
        <v>20197</v>
      </c>
      <c r="D1699" s="3">
        <v>43658</v>
      </c>
      <c r="E1699" s="1">
        <v>1205.96</v>
      </c>
      <c r="F1699" s="1">
        <v>1180.6600000000001</v>
      </c>
      <c r="G1699" s="1">
        <v>1208.8</v>
      </c>
      <c r="H1699" s="1">
        <v>1192.78</v>
      </c>
      <c r="I1699" s="1">
        <v>1237.44</v>
      </c>
      <c r="J1699" s="1">
        <v>1200.71</v>
      </c>
      <c r="K1699" s="1">
        <v>1272.44</v>
      </c>
      <c r="L1699" s="1">
        <v>1212.7</v>
      </c>
      <c r="M1699" s="1">
        <v>1091.94</v>
      </c>
      <c r="N1699" s="1">
        <v>1082.58</v>
      </c>
      <c r="O1699" s="1">
        <v>1192.2</v>
      </c>
      <c r="P1699" s="1">
        <v>1270.17</v>
      </c>
      <c r="Q1699" s="1">
        <v>2730.49</v>
      </c>
      <c r="R1699" s="1">
        <v>66.84</v>
      </c>
      <c r="S1699" s="1">
        <v>59.32</v>
      </c>
      <c r="T1699" s="1">
        <v>70.489999999999995</v>
      </c>
      <c r="U1699" s="1">
        <v>67.63</v>
      </c>
      <c r="V1699" s="1">
        <v>64.86</v>
      </c>
      <c r="W1699" s="1">
        <v>70.86</v>
      </c>
      <c r="X1699" s="1">
        <v>68.63</v>
      </c>
      <c r="Y1699" s="1">
        <v>66.849999999999994</v>
      </c>
      <c r="Z1699" s="1">
        <v>67</v>
      </c>
      <c r="AA1699" s="1">
        <v>68.22</v>
      </c>
      <c r="AB1699" s="1">
        <v>68.069999999999993</v>
      </c>
      <c r="AC1699" s="1">
        <v>66.86</v>
      </c>
      <c r="AD1699" s="1">
        <v>65.5</v>
      </c>
      <c r="AE1699" s="1">
        <v>74.78</v>
      </c>
      <c r="AF1699" s="1">
        <v>73.16</v>
      </c>
      <c r="AG1699" s="1">
        <v>62.14</v>
      </c>
      <c r="AH1699" s="1">
        <v>15</v>
      </c>
      <c r="AN1699" s="1">
        <v>1860.5</v>
      </c>
      <c r="AQ1699" s="1">
        <v>2009.46</v>
      </c>
      <c r="AS1699" s="1">
        <v>1860.5</v>
      </c>
      <c r="AW1699" s="1">
        <v>1739.15</v>
      </c>
      <c r="AX1699" s="1">
        <v>68.540000000000006</v>
      </c>
      <c r="AZ1699" s="1">
        <v>1910.79</v>
      </c>
      <c r="BA1699" s="1">
        <v>66.86</v>
      </c>
      <c r="BB1699" s="1">
        <v>76.45</v>
      </c>
      <c r="BC1699" s="1">
        <v>71.959999999999994</v>
      </c>
      <c r="BD1699" s="1">
        <v>71.650000000000006</v>
      </c>
      <c r="BE1699" s="1">
        <v>71.23</v>
      </c>
      <c r="BF1699" s="1">
        <v>71.989999999999995</v>
      </c>
      <c r="BG1699" s="1">
        <v>74.739999999999995</v>
      </c>
      <c r="BH1699" s="1">
        <v>69.44</v>
      </c>
      <c r="BI1699" s="1">
        <v>69.53</v>
      </c>
      <c r="BJ1699" s="1">
        <v>75.02</v>
      </c>
      <c r="BK1699" s="1">
        <v>65.38</v>
      </c>
      <c r="BL1699" s="1">
        <v>65.03</v>
      </c>
      <c r="BM1699" s="1">
        <v>66.23</v>
      </c>
      <c r="BN1699" s="1">
        <v>65.28</v>
      </c>
    </row>
    <row r="1700" spans="3:66" x14ac:dyDescent="0.3">
      <c r="C1700" s="14" t="str">
        <f t="shared" si="27"/>
        <v>20197</v>
      </c>
      <c r="D1700" s="3">
        <v>43657</v>
      </c>
      <c r="E1700" s="1">
        <v>1200.98</v>
      </c>
      <c r="F1700" s="1">
        <v>1195.3399999999999</v>
      </c>
      <c r="G1700" s="1">
        <v>1218.67</v>
      </c>
      <c r="H1700" s="1">
        <v>1190.46</v>
      </c>
      <c r="I1700" s="1">
        <v>1237.44</v>
      </c>
      <c r="J1700" s="1">
        <v>1197.21</v>
      </c>
      <c r="K1700" s="1">
        <v>1273.57</v>
      </c>
      <c r="L1700" s="1">
        <v>1212.7</v>
      </c>
      <c r="M1700" s="1">
        <v>1088.31</v>
      </c>
      <c r="N1700" s="1">
        <v>1086.8499999999999</v>
      </c>
      <c r="O1700" s="1">
        <v>1183.74</v>
      </c>
      <c r="P1700" s="1">
        <v>1274.57</v>
      </c>
      <c r="Q1700" s="1">
        <v>2717.47</v>
      </c>
      <c r="R1700" s="1">
        <v>67.97</v>
      </c>
      <c r="S1700" s="1">
        <v>58.08</v>
      </c>
      <c r="T1700" s="1">
        <v>69.95</v>
      </c>
      <c r="U1700" s="1">
        <v>66.48</v>
      </c>
      <c r="V1700" s="1">
        <v>64.86</v>
      </c>
      <c r="W1700" s="1">
        <v>70.599999999999994</v>
      </c>
      <c r="X1700" s="1">
        <v>68.63</v>
      </c>
      <c r="Y1700" s="1">
        <v>66.290000000000006</v>
      </c>
      <c r="Z1700" s="1">
        <v>66.47</v>
      </c>
      <c r="AA1700" s="1">
        <v>67.92</v>
      </c>
      <c r="AB1700" s="1">
        <v>68.069999999999993</v>
      </c>
      <c r="AC1700" s="1">
        <v>66.36</v>
      </c>
      <c r="AD1700" s="1">
        <v>65.61</v>
      </c>
      <c r="AE1700" s="1">
        <v>74.78</v>
      </c>
      <c r="AF1700" s="1">
        <v>71.650000000000006</v>
      </c>
      <c r="AG1700" s="1">
        <v>63.7</v>
      </c>
      <c r="AH1700" s="1">
        <v>15</v>
      </c>
      <c r="AN1700" s="1">
        <v>1860.5</v>
      </c>
      <c r="AQ1700" s="1">
        <v>2009.46</v>
      </c>
      <c r="AS1700" s="1">
        <v>1860.5</v>
      </c>
      <c r="AW1700" s="1">
        <v>1739.15</v>
      </c>
      <c r="AX1700" s="1">
        <v>68.510000000000005</v>
      </c>
      <c r="AZ1700" s="1">
        <v>1910.79</v>
      </c>
      <c r="BA1700" s="1">
        <v>66.349999999999994</v>
      </c>
      <c r="BB1700" s="1">
        <v>75.64</v>
      </c>
      <c r="BC1700" s="1">
        <v>71.95</v>
      </c>
      <c r="BD1700" s="1">
        <v>71.239999999999995</v>
      </c>
      <c r="BE1700" s="1">
        <v>70.52</v>
      </c>
      <c r="BF1700" s="1">
        <v>72</v>
      </c>
      <c r="BG1700" s="1">
        <v>74.19</v>
      </c>
      <c r="BH1700" s="1">
        <v>68.75</v>
      </c>
      <c r="BI1700" s="1">
        <v>69.650000000000006</v>
      </c>
      <c r="BJ1700" s="1">
        <v>74.78</v>
      </c>
      <c r="BK1700" s="1">
        <v>64.010000000000005</v>
      </c>
      <c r="BL1700" s="1">
        <v>64.27</v>
      </c>
      <c r="BM1700" s="1">
        <v>65.73</v>
      </c>
      <c r="BN1700" s="1">
        <v>64.489999999999995</v>
      </c>
    </row>
    <row r="1701" spans="3:66" x14ac:dyDescent="0.3">
      <c r="C1701" s="14" t="str">
        <f t="shared" si="27"/>
        <v>20197</v>
      </c>
      <c r="D1701" s="3">
        <v>43656</v>
      </c>
      <c r="E1701" s="1">
        <v>1195.18</v>
      </c>
      <c r="F1701" s="1">
        <v>1189.72</v>
      </c>
      <c r="G1701" s="1">
        <v>1221.24</v>
      </c>
      <c r="H1701" s="1">
        <v>1187.1600000000001</v>
      </c>
      <c r="J1701" s="1">
        <v>1176.8</v>
      </c>
      <c r="K1701" s="1">
        <v>1297.3</v>
      </c>
      <c r="M1701" s="1">
        <v>1088.8499999999999</v>
      </c>
      <c r="N1701" s="1">
        <v>1069.77</v>
      </c>
      <c r="P1701" s="1">
        <v>1298.8399999999999</v>
      </c>
      <c r="Q1701" s="1">
        <v>2705.8</v>
      </c>
      <c r="X1701" s="1">
        <v>68.349999999999994</v>
      </c>
      <c r="Y1701" s="1">
        <v>66.14</v>
      </c>
      <c r="Z1701" s="1">
        <v>65.92</v>
      </c>
      <c r="AB1701" s="1">
        <v>67.89</v>
      </c>
      <c r="AH1701" s="1">
        <v>15</v>
      </c>
      <c r="AN1701" s="1">
        <v>1860.5</v>
      </c>
      <c r="AQ1701" s="1">
        <v>2008.51</v>
      </c>
      <c r="AS1701" s="1">
        <v>1860.5</v>
      </c>
      <c r="AW1701" s="1">
        <v>1739.15</v>
      </c>
      <c r="AZ1701" s="1">
        <v>1910.79</v>
      </c>
      <c r="BB1701" s="1">
        <v>75.22</v>
      </c>
      <c r="BC1701" s="1">
        <v>72.13</v>
      </c>
      <c r="BF1701" s="1">
        <v>72.31</v>
      </c>
      <c r="BG1701" s="1">
        <v>74.23</v>
      </c>
      <c r="BI1701" s="1">
        <v>69.650000000000006</v>
      </c>
      <c r="BJ1701" s="1">
        <v>76.430000000000007</v>
      </c>
      <c r="BK1701" s="1">
        <v>63.84</v>
      </c>
      <c r="BL1701" s="1">
        <v>63.9</v>
      </c>
      <c r="BM1701" s="1">
        <v>65.73</v>
      </c>
      <c r="BN1701" s="1">
        <v>63.93</v>
      </c>
    </row>
    <row r="1702" spans="3:66" x14ac:dyDescent="0.3">
      <c r="C1702" s="14" t="str">
        <f t="shared" si="27"/>
        <v>20197</v>
      </c>
      <c r="D1702" s="3">
        <v>43655</v>
      </c>
      <c r="E1702" s="1">
        <v>1209.95</v>
      </c>
      <c r="F1702" s="1">
        <v>1195.3900000000001</v>
      </c>
      <c r="G1702" s="1">
        <v>1215.71</v>
      </c>
      <c r="H1702" s="1">
        <v>1177.29</v>
      </c>
      <c r="I1702" s="1">
        <v>1268.92</v>
      </c>
      <c r="J1702" s="1">
        <v>1208.31</v>
      </c>
      <c r="K1702" s="1">
        <v>1280.24</v>
      </c>
      <c r="L1702" s="1">
        <v>1243.54</v>
      </c>
      <c r="M1702" s="1">
        <v>1093.94</v>
      </c>
      <c r="N1702" s="1">
        <v>1078.18</v>
      </c>
      <c r="O1702" s="1">
        <v>1202</v>
      </c>
      <c r="P1702" s="1">
        <v>1306.73</v>
      </c>
      <c r="Q1702" s="1">
        <v>2762.43</v>
      </c>
      <c r="R1702" s="1">
        <v>67.709999999999994</v>
      </c>
      <c r="S1702" s="1">
        <v>58.29</v>
      </c>
      <c r="T1702" s="1">
        <v>70.63</v>
      </c>
      <c r="U1702" s="1">
        <v>64.709999999999994</v>
      </c>
      <c r="V1702" s="1">
        <v>65</v>
      </c>
      <c r="W1702" s="1">
        <v>71.599999999999994</v>
      </c>
      <c r="X1702" s="1">
        <v>68.45</v>
      </c>
      <c r="Y1702" s="1">
        <v>66.010000000000005</v>
      </c>
      <c r="Z1702" s="1">
        <v>66.459999999999994</v>
      </c>
      <c r="AA1702" s="1">
        <v>68.75</v>
      </c>
      <c r="AB1702" s="1">
        <v>68.400000000000006</v>
      </c>
      <c r="AC1702" s="1">
        <v>66.11</v>
      </c>
      <c r="AD1702" s="1">
        <v>65.47</v>
      </c>
      <c r="AE1702" s="1">
        <v>75.25</v>
      </c>
      <c r="AF1702" s="1">
        <v>72.17</v>
      </c>
      <c r="AG1702" s="1">
        <v>62.99</v>
      </c>
      <c r="AH1702" s="1">
        <v>15</v>
      </c>
      <c r="AQ1702" s="1">
        <v>1907.95</v>
      </c>
      <c r="AU1702" s="1">
        <v>1709.65</v>
      </c>
      <c r="AX1702" s="1">
        <v>68.34</v>
      </c>
      <c r="AZ1702" s="1">
        <v>1910.79</v>
      </c>
      <c r="BA1702" s="1">
        <v>66.39</v>
      </c>
      <c r="BB1702" s="1">
        <v>75.17</v>
      </c>
      <c r="BC1702" s="1">
        <v>72.34</v>
      </c>
      <c r="BD1702" s="1">
        <v>71.17</v>
      </c>
      <c r="BE1702" s="1">
        <v>70.44</v>
      </c>
      <c r="BF1702" s="1">
        <v>72.73</v>
      </c>
      <c r="BG1702" s="1">
        <v>74.739999999999995</v>
      </c>
      <c r="BH1702" s="1">
        <v>68.77</v>
      </c>
      <c r="BI1702" s="1">
        <v>70.150000000000006</v>
      </c>
      <c r="BJ1702" s="1">
        <v>75.89</v>
      </c>
      <c r="BK1702" s="1">
        <v>63.72</v>
      </c>
      <c r="BL1702" s="1">
        <v>63.78</v>
      </c>
      <c r="BM1702" s="1">
        <v>65.05</v>
      </c>
      <c r="BN1702" s="1">
        <v>63.85</v>
      </c>
    </row>
    <row r="1703" spans="3:66" x14ac:dyDescent="0.3">
      <c r="C1703" s="14" t="str">
        <f t="shared" si="27"/>
        <v>20197</v>
      </c>
      <c r="D1703" s="3">
        <v>43654</v>
      </c>
      <c r="E1703" s="1">
        <v>1206</v>
      </c>
      <c r="F1703" s="1">
        <v>1195.3900000000001</v>
      </c>
      <c r="G1703" s="1">
        <v>1217.69</v>
      </c>
      <c r="H1703" s="1">
        <v>1189.18</v>
      </c>
      <c r="I1703" s="1">
        <v>1268.92</v>
      </c>
      <c r="J1703" s="1">
        <v>1197.33</v>
      </c>
      <c r="K1703" s="1">
        <v>1291.24</v>
      </c>
      <c r="L1703" s="1">
        <v>1227.6500000000001</v>
      </c>
      <c r="M1703" s="1">
        <v>1088.47</v>
      </c>
      <c r="N1703" s="1">
        <v>1078.18</v>
      </c>
      <c r="O1703" s="1">
        <v>1221.1500000000001</v>
      </c>
      <c r="P1703" s="1">
        <v>1296.6400000000001</v>
      </c>
      <c r="Q1703" s="1">
        <v>2724.03</v>
      </c>
      <c r="R1703" s="1">
        <v>67.19</v>
      </c>
      <c r="S1703" s="1">
        <v>58.51</v>
      </c>
      <c r="T1703" s="1">
        <v>70.62</v>
      </c>
      <c r="U1703" s="1">
        <v>65.52</v>
      </c>
      <c r="V1703" s="1">
        <v>65.13</v>
      </c>
      <c r="W1703" s="1">
        <v>71.61</v>
      </c>
      <c r="X1703" s="1">
        <v>68.72</v>
      </c>
      <c r="Y1703" s="1">
        <v>66.56</v>
      </c>
      <c r="Z1703" s="1">
        <v>66.72</v>
      </c>
      <c r="AA1703" s="1">
        <v>68.92</v>
      </c>
      <c r="AB1703" s="1">
        <v>68.489999999999995</v>
      </c>
      <c r="AC1703" s="1">
        <v>66.11</v>
      </c>
      <c r="AD1703" s="1">
        <v>65.209999999999994</v>
      </c>
      <c r="AE1703" s="1">
        <v>75.41</v>
      </c>
      <c r="AF1703" s="1">
        <v>72.17</v>
      </c>
      <c r="AG1703" s="1">
        <v>62.14</v>
      </c>
      <c r="AQ1703" s="1">
        <v>1810.22</v>
      </c>
      <c r="AU1703" s="1">
        <v>1709.65</v>
      </c>
      <c r="AX1703" s="1">
        <v>68.33</v>
      </c>
      <c r="AZ1703" s="1">
        <v>1910.79</v>
      </c>
      <c r="BA1703" s="1">
        <v>67.72</v>
      </c>
      <c r="BB1703" s="1">
        <v>75.400000000000006</v>
      </c>
      <c r="BC1703" s="1">
        <v>72.22</v>
      </c>
      <c r="BD1703" s="1">
        <v>71.03</v>
      </c>
      <c r="BE1703" s="1">
        <v>70.44</v>
      </c>
      <c r="BF1703" s="1">
        <v>72.03</v>
      </c>
      <c r="BG1703" s="1">
        <v>74.900000000000006</v>
      </c>
      <c r="BH1703" s="1">
        <v>68.760000000000005</v>
      </c>
      <c r="BI1703" s="1">
        <v>70.150000000000006</v>
      </c>
      <c r="BJ1703" s="1">
        <v>77.069999999999993</v>
      </c>
      <c r="BK1703" s="1">
        <v>64.38</v>
      </c>
      <c r="BL1703" s="1">
        <v>63.94</v>
      </c>
      <c r="BM1703" s="1">
        <v>64.760000000000005</v>
      </c>
      <c r="BN1703" s="1">
        <v>64.66</v>
      </c>
    </row>
    <row r="1704" spans="3:66" x14ac:dyDescent="0.3">
      <c r="C1704" s="14" t="str">
        <f t="shared" si="27"/>
        <v>20197</v>
      </c>
      <c r="D1704" s="3">
        <v>43651</v>
      </c>
      <c r="E1704" s="1">
        <v>1223.8599999999999</v>
      </c>
      <c r="F1704" s="1">
        <v>1194.18</v>
      </c>
      <c r="G1704" s="1">
        <v>1223.1099999999999</v>
      </c>
      <c r="H1704" s="1">
        <v>1182.2</v>
      </c>
      <c r="I1704" s="1">
        <v>1270.8699999999999</v>
      </c>
      <c r="J1704" s="1">
        <v>1191.43</v>
      </c>
      <c r="K1704" s="1">
        <v>1300.06</v>
      </c>
      <c r="L1704" s="1">
        <v>1232.6500000000001</v>
      </c>
      <c r="M1704" s="1">
        <v>1088.47</v>
      </c>
      <c r="N1704" s="1">
        <v>1084.31</v>
      </c>
      <c r="O1704" s="1">
        <v>1236.98</v>
      </c>
      <c r="P1704" s="1">
        <v>1300.23</v>
      </c>
      <c r="Q1704" s="1">
        <v>2720.39</v>
      </c>
      <c r="R1704" s="1">
        <v>67.430000000000007</v>
      </c>
      <c r="S1704" s="1">
        <v>59.16</v>
      </c>
      <c r="T1704" s="1">
        <v>71.27</v>
      </c>
      <c r="U1704" s="1">
        <v>66</v>
      </c>
      <c r="V1704" s="1">
        <v>65.36</v>
      </c>
      <c r="W1704" s="1">
        <v>72.52</v>
      </c>
      <c r="X1704" s="1">
        <v>69.52</v>
      </c>
      <c r="Y1704" s="1">
        <v>66.72</v>
      </c>
      <c r="Z1704" s="1">
        <v>66.72</v>
      </c>
      <c r="AA1704" s="1">
        <v>68.8</v>
      </c>
      <c r="AB1704" s="1">
        <v>69.17</v>
      </c>
      <c r="AC1704" s="1">
        <v>66.72</v>
      </c>
      <c r="AD1704" s="1">
        <v>66.89</v>
      </c>
      <c r="AE1704" s="1">
        <v>75.81</v>
      </c>
      <c r="AF1704" s="1">
        <v>72.040000000000006</v>
      </c>
      <c r="AG1704" s="1">
        <v>61.52</v>
      </c>
      <c r="AQ1704" s="1">
        <v>1810.22</v>
      </c>
      <c r="AU1704" s="1">
        <v>1709.65</v>
      </c>
      <c r="AX1704" s="1">
        <v>68.28</v>
      </c>
      <c r="AZ1704" s="1">
        <v>1910.79</v>
      </c>
      <c r="BA1704" s="1">
        <v>67.64</v>
      </c>
      <c r="BB1704" s="1">
        <v>75.650000000000006</v>
      </c>
      <c r="BC1704" s="1">
        <v>72.73</v>
      </c>
      <c r="BD1704" s="1">
        <v>71.14</v>
      </c>
      <c r="BE1704" s="1">
        <v>70.400000000000006</v>
      </c>
      <c r="BF1704" s="1">
        <v>72.569999999999993</v>
      </c>
      <c r="BG1704" s="1">
        <v>75.66</v>
      </c>
      <c r="BH1704" s="1">
        <v>69.400000000000006</v>
      </c>
      <c r="BI1704" s="1">
        <v>70.650000000000006</v>
      </c>
      <c r="BJ1704" s="1">
        <v>77.739999999999995</v>
      </c>
      <c r="BK1704" s="1">
        <v>64.260000000000005</v>
      </c>
      <c r="BL1704" s="1">
        <v>64.069999999999993</v>
      </c>
      <c r="BM1704" s="1">
        <v>64.75</v>
      </c>
      <c r="BN1704" s="1">
        <v>64.72</v>
      </c>
    </row>
    <row r="1705" spans="3:66" x14ac:dyDescent="0.3">
      <c r="C1705" s="14" t="str">
        <f t="shared" si="27"/>
        <v>20197</v>
      </c>
      <c r="D1705" s="3">
        <v>43650</v>
      </c>
      <c r="E1705" s="1">
        <v>1226.17</v>
      </c>
      <c r="F1705" s="1">
        <v>1210.28</v>
      </c>
      <c r="G1705" s="1">
        <v>1223.45</v>
      </c>
      <c r="H1705" s="1">
        <v>1171.6400000000001</v>
      </c>
      <c r="I1705" s="1">
        <v>1270.8699999999999</v>
      </c>
      <c r="J1705" s="1">
        <v>1205.5</v>
      </c>
      <c r="K1705" s="1">
        <v>1297.83</v>
      </c>
      <c r="L1705" s="1">
        <v>1237.6500000000001</v>
      </c>
      <c r="M1705" s="1">
        <v>1105.24</v>
      </c>
      <c r="N1705" s="1">
        <v>1107.8499999999999</v>
      </c>
      <c r="O1705" s="1">
        <v>1245.32</v>
      </c>
      <c r="P1705" s="1">
        <v>1306.56</v>
      </c>
      <c r="Q1705" s="1">
        <v>2778.36</v>
      </c>
      <c r="R1705" s="1">
        <v>68.569999999999993</v>
      </c>
      <c r="S1705" s="1">
        <v>59.07</v>
      </c>
      <c r="T1705" s="1">
        <v>71.61</v>
      </c>
      <c r="U1705" s="1">
        <v>66.97</v>
      </c>
      <c r="V1705" s="1">
        <v>66.12</v>
      </c>
      <c r="W1705" s="1">
        <v>71.900000000000006</v>
      </c>
      <c r="X1705" s="1">
        <v>69.540000000000006</v>
      </c>
      <c r="Y1705" s="1">
        <v>67.66</v>
      </c>
      <c r="Z1705" s="1">
        <v>67.599999999999994</v>
      </c>
      <c r="AA1705" s="1">
        <v>69.22</v>
      </c>
      <c r="AB1705" s="1">
        <v>69.2</v>
      </c>
      <c r="AC1705" s="1">
        <v>68.45</v>
      </c>
      <c r="AD1705" s="1">
        <v>66.260000000000005</v>
      </c>
      <c r="AE1705" s="1">
        <v>76.37</v>
      </c>
      <c r="AF1705" s="1">
        <v>72.400000000000006</v>
      </c>
      <c r="AG1705" s="1">
        <v>62.6</v>
      </c>
      <c r="AQ1705" s="1">
        <v>1810.22</v>
      </c>
      <c r="AU1705" s="1">
        <v>1709.65</v>
      </c>
      <c r="AX1705" s="1">
        <v>69.430000000000007</v>
      </c>
      <c r="BA1705" s="1">
        <v>68.11</v>
      </c>
      <c r="BB1705" s="1">
        <v>76.7</v>
      </c>
      <c r="BC1705" s="1">
        <v>72.959999999999994</v>
      </c>
      <c r="BD1705" s="1">
        <v>72.89</v>
      </c>
      <c r="BE1705" s="1">
        <v>71.06</v>
      </c>
      <c r="BF1705" s="1">
        <v>72.77</v>
      </c>
      <c r="BG1705" s="1">
        <v>76.099999999999994</v>
      </c>
      <c r="BH1705" s="1">
        <v>71.19</v>
      </c>
      <c r="BI1705" s="1">
        <v>70.650000000000006</v>
      </c>
      <c r="BJ1705" s="1">
        <v>78.11</v>
      </c>
      <c r="BK1705" s="1">
        <v>65.55</v>
      </c>
      <c r="BL1705" s="1">
        <v>65.069999999999993</v>
      </c>
      <c r="BM1705" s="1">
        <v>65.38</v>
      </c>
      <c r="BN1705" s="1">
        <v>65.66</v>
      </c>
    </row>
    <row r="1706" spans="3:66" x14ac:dyDescent="0.3">
      <c r="C1706" s="14" t="str">
        <f t="shared" si="27"/>
        <v>20197</v>
      </c>
      <c r="D1706" s="3">
        <v>43649</v>
      </c>
      <c r="E1706" s="1">
        <v>1227.83</v>
      </c>
      <c r="F1706" s="1">
        <v>1210.28</v>
      </c>
      <c r="G1706" s="1">
        <v>1223.45</v>
      </c>
      <c r="H1706" s="1">
        <v>1204.97</v>
      </c>
      <c r="I1706" s="1">
        <v>1270.8699999999999</v>
      </c>
      <c r="J1706" s="1">
        <v>1226.8800000000001</v>
      </c>
      <c r="K1706" s="1">
        <v>1297.83</v>
      </c>
      <c r="L1706" s="1">
        <v>1249.74</v>
      </c>
      <c r="M1706" s="1">
        <v>1118.25</v>
      </c>
      <c r="N1706" s="1">
        <v>1100.97</v>
      </c>
      <c r="O1706" s="1">
        <v>1242.6600000000001</v>
      </c>
      <c r="P1706" s="1">
        <v>1312.06</v>
      </c>
      <c r="Q1706" s="1">
        <v>2704.46</v>
      </c>
      <c r="R1706" s="1">
        <v>68.150000000000006</v>
      </c>
      <c r="S1706" s="1">
        <v>58.95</v>
      </c>
      <c r="T1706" s="1">
        <v>71.760000000000005</v>
      </c>
      <c r="U1706" s="1">
        <v>67.41</v>
      </c>
      <c r="V1706" s="1">
        <v>66.069999999999993</v>
      </c>
      <c r="W1706" s="1">
        <v>71.900000000000006</v>
      </c>
      <c r="X1706" s="1">
        <v>69.430000000000007</v>
      </c>
      <c r="Y1706" s="1">
        <v>67.849999999999994</v>
      </c>
      <c r="Z1706" s="1">
        <v>68.02</v>
      </c>
      <c r="AA1706" s="1">
        <v>69.66</v>
      </c>
      <c r="AB1706" s="1">
        <v>68.53</v>
      </c>
      <c r="AC1706" s="1">
        <v>68.010000000000005</v>
      </c>
      <c r="AD1706" s="1">
        <v>66.06</v>
      </c>
      <c r="AE1706" s="1">
        <v>75.62</v>
      </c>
      <c r="AF1706" s="1">
        <v>73.099999999999994</v>
      </c>
      <c r="AG1706" s="1">
        <v>62.08</v>
      </c>
      <c r="AQ1706" s="1">
        <v>1810.22</v>
      </c>
      <c r="AU1706" s="1">
        <v>1676.13</v>
      </c>
      <c r="AW1706" s="1">
        <v>1812.57</v>
      </c>
      <c r="AX1706" s="1">
        <v>69.349999999999994</v>
      </c>
      <c r="BA1706" s="1">
        <v>68.11</v>
      </c>
      <c r="BB1706" s="1">
        <v>76.73</v>
      </c>
      <c r="BC1706" s="1">
        <v>73.17</v>
      </c>
      <c r="BD1706" s="1">
        <v>73.61</v>
      </c>
      <c r="BE1706" s="1">
        <v>71.84</v>
      </c>
      <c r="BF1706" s="1">
        <v>72.52</v>
      </c>
      <c r="BG1706" s="1">
        <v>75.569999999999993</v>
      </c>
      <c r="BH1706" s="1">
        <v>70.61</v>
      </c>
      <c r="BI1706" s="1">
        <v>70.650000000000006</v>
      </c>
      <c r="BJ1706" s="1">
        <v>78.09</v>
      </c>
      <c r="BK1706" s="1">
        <v>65.5</v>
      </c>
      <c r="BL1706" s="1">
        <v>65.2</v>
      </c>
      <c r="BM1706" s="1">
        <v>65.36</v>
      </c>
      <c r="BN1706" s="1">
        <v>65.680000000000007</v>
      </c>
    </row>
    <row r="1707" spans="3:66" x14ac:dyDescent="0.3">
      <c r="C1707" s="14" t="str">
        <f t="shared" si="27"/>
        <v>20197</v>
      </c>
      <c r="D1707" s="3">
        <v>43648</v>
      </c>
      <c r="E1707" s="1">
        <v>1228.25</v>
      </c>
      <c r="F1707" s="1">
        <v>1227.8599999999999</v>
      </c>
      <c r="G1707" s="1">
        <v>1226.76</v>
      </c>
      <c r="H1707" s="1">
        <v>1190.97</v>
      </c>
      <c r="I1707" s="1">
        <v>1284.57</v>
      </c>
      <c r="J1707" s="1">
        <v>1228.79</v>
      </c>
      <c r="K1707" s="1">
        <v>1302.23</v>
      </c>
      <c r="L1707" s="1">
        <v>1252.47</v>
      </c>
      <c r="M1707" s="1">
        <v>1102.99</v>
      </c>
      <c r="N1707" s="1">
        <v>1095.2</v>
      </c>
      <c r="O1707" s="1">
        <v>1250.6300000000001</v>
      </c>
      <c r="P1707" s="1">
        <v>1294.5</v>
      </c>
      <c r="Q1707" s="1">
        <v>2708.9</v>
      </c>
      <c r="R1707" s="1">
        <v>68.319999999999993</v>
      </c>
      <c r="S1707" s="1">
        <v>58.56</v>
      </c>
      <c r="T1707" s="1">
        <v>70.81</v>
      </c>
      <c r="U1707" s="1">
        <v>65.42</v>
      </c>
      <c r="V1707" s="1">
        <v>66.25</v>
      </c>
      <c r="W1707" s="1">
        <v>71.8</v>
      </c>
      <c r="X1707" s="1">
        <v>69.680000000000007</v>
      </c>
      <c r="Y1707" s="1">
        <v>68.5</v>
      </c>
      <c r="Z1707" s="1">
        <v>68.5</v>
      </c>
      <c r="AA1707" s="1">
        <v>69.66</v>
      </c>
      <c r="AB1707" s="1">
        <v>69.599999999999994</v>
      </c>
      <c r="AC1707" s="1">
        <v>68.28</v>
      </c>
      <c r="AD1707" s="1">
        <v>67.66</v>
      </c>
      <c r="AE1707" s="1">
        <v>75.73</v>
      </c>
      <c r="AF1707" s="1">
        <v>73.42</v>
      </c>
      <c r="AG1707" s="1">
        <v>61.33</v>
      </c>
      <c r="AQ1707" s="1">
        <v>1810.22</v>
      </c>
      <c r="AU1707" s="1">
        <v>1659.37</v>
      </c>
      <c r="AW1707" s="1">
        <v>1812.57</v>
      </c>
      <c r="AX1707" s="1">
        <v>68.36</v>
      </c>
      <c r="AZ1707" s="1">
        <v>1910.79</v>
      </c>
      <c r="BA1707" s="1">
        <v>68.98</v>
      </c>
      <c r="BB1707" s="1">
        <v>77</v>
      </c>
      <c r="BC1707" s="1">
        <v>73.67</v>
      </c>
      <c r="BD1707" s="1">
        <v>72.97</v>
      </c>
      <c r="BE1707" s="1">
        <v>73.069999999999993</v>
      </c>
      <c r="BF1707" s="1">
        <v>72.38</v>
      </c>
      <c r="BG1707" s="1">
        <v>75.87</v>
      </c>
      <c r="BH1707" s="1">
        <v>70.78</v>
      </c>
      <c r="BI1707" s="1">
        <v>71.150000000000006</v>
      </c>
      <c r="BJ1707" s="1">
        <v>78.209999999999994</v>
      </c>
      <c r="BK1707" s="1">
        <v>65.260000000000005</v>
      </c>
      <c r="BL1707" s="1">
        <v>65.73</v>
      </c>
      <c r="BM1707" s="1">
        <v>65.3</v>
      </c>
      <c r="BN1707" s="1">
        <v>65.489999999999995</v>
      </c>
    </row>
    <row r="1708" spans="3:66" x14ac:dyDescent="0.3">
      <c r="C1708" s="14" t="str">
        <f t="shared" si="27"/>
        <v>20197</v>
      </c>
      <c r="D1708" s="3">
        <v>43647</v>
      </c>
      <c r="E1708" s="1">
        <v>1262.8900000000001</v>
      </c>
      <c r="F1708" s="1">
        <v>1264.82</v>
      </c>
      <c r="G1708" s="1">
        <v>1256.42</v>
      </c>
      <c r="H1708" s="1">
        <v>1187.78</v>
      </c>
      <c r="I1708" s="1">
        <v>1280.6400000000001</v>
      </c>
      <c r="J1708" s="1">
        <v>1225.93</v>
      </c>
      <c r="K1708" s="1">
        <v>1309.06</v>
      </c>
      <c r="L1708" s="1">
        <v>1255.03</v>
      </c>
      <c r="M1708" s="1">
        <v>1110.02</v>
      </c>
      <c r="N1708" s="1">
        <v>1113.51</v>
      </c>
      <c r="O1708" s="1">
        <v>1251.58</v>
      </c>
      <c r="P1708" s="1">
        <v>1325.06</v>
      </c>
      <c r="Q1708" s="1">
        <v>2741.52</v>
      </c>
      <c r="R1708" s="1">
        <v>68.849999999999994</v>
      </c>
      <c r="S1708" s="1">
        <v>59.1</v>
      </c>
      <c r="T1708" s="1">
        <v>71.17</v>
      </c>
      <c r="U1708" s="1">
        <v>66.06</v>
      </c>
      <c r="V1708" s="1">
        <v>67.06</v>
      </c>
      <c r="W1708" s="1">
        <v>72.28</v>
      </c>
      <c r="X1708" s="1">
        <v>70.55</v>
      </c>
      <c r="Y1708" s="1">
        <v>69.05</v>
      </c>
      <c r="Z1708" s="1">
        <v>68.97</v>
      </c>
      <c r="AA1708" s="1">
        <v>70.040000000000006</v>
      </c>
      <c r="AB1708" s="1">
        <v>70.25</v>
      </c>
      <c r="AC1708" s="1">
        <v>67.88</v>
      </c>
      <c r="AD1708" s="1">
        <v>67.87</v>
      </c>
      <c r="AE1708" s="1">
        <v>76.510000000000005</v>
      </c>
      <c r="AF1708" s="1">
        <v>73.260000000000005</v>
      </c>
      <c r="AG1708" s="1">
        <v>62.62</v>
      </c>
      <c r="AN1708" s="1">
        <v>2061.64</v>
      </c>
      <c r="AQ1708" s="1">
        <v>1810.22</v>
      </c>
      <c r="AU1708" s="1">
        <v>1659.37</v>
      </c>
      <c r="AW1708" s="1">
        <v>1812.57</v>
      </c>
      <c r="AX1708" s="1">
        <v>68.64</v>
      </c>
      <c r="AY1708" s="1">
        <v>1880.62</v>
      </c>
      <c r="AZ1708" s="1">
        <v>1910.79</v>
      </c>
      <c r="BA1708" s="1">
        <v>68.22</v>
      </c>
      <c r="BB1708" s="1">
        <v>76.89</v>
      </c>
      <c r="BC1708" s="1">
        <v>73.540000000000006</v>
      </c>
      <c r="BD1708" s="1">
        <v>73.099999999999994</v>
      </c>
      <c r="BE1708" s="1">
        <v>73.540000000000006</v>
      </c>
      <c r="BF1708" s="1">
        <v>73.08</v>
      </c>
      <c r="BG1708" s="1">
        <v>76.489999999999995</v>
      </c>
      <c r="BH1708" s="1">
        <v>70.14</v>
      </c>
      <c r="BI1708" s="1">
        <v>72.27</v>
      </c>
      <c r="BJ1708" s="1">
        <v>78.33</v>
      </c>
      <c r="BK1708" s="1">
        <v>66.13</v>
      </c>
      <c r="BL1708" s="1">
        <v>65.62</v>
      </c>
      <c r="BM1708" s="1">
        <v>66.599999999999994</v>
      </c>
      <c r="BN1708" s="1">
        <v>67.239999999999995</v>
      </c>
    </row>
    <row r="1709" spans="3:66" x14ac:dyDescent="0.3">
      <c r="C1709" s="14" t="str">
        <f t="shared" si="27"/>
        <v>20196</v>
      </c>
      <c r="D1709" s="3">
        <v>43644</v>
      </c>
      <c r="E1709" s="1">
        <v>1260.8900000000001</v>
      </c>
      <c r="F1709" s="1">
        <v>1261.6600000000001</v>
      </c>
      <c r="G1709" s="1">
        <v>1263.6300000000001</v>
      </c>
      <c r="H1709" s="1">
        <v>1196.22</v>
      </c>
      <c r="I1709" s="1">
        <v>1285.52</v>
      </c>
      <c r="J1709" s="1">
        <v>1227.79</v>
      </c>
      <c r="K1709" s="1">
        <v>1311.89</v>
      </c>
      <c r="L1709" s="1">
        <v>1250.0899999999999</v>
      </c>
      <c r="M1709" s="1">
        <v>1126.8699999999999</v>
      </c>
      <c r="N1709" s="1">
        <v>1119.58</v>
      </c>
      <c r="O1709" s="1">
        <v>1249.5999999999999</v>
      </c>
      <c r="P1709" s="1">
        <v>1324.53</v>
      </c>
      <c r="Q1709" s="1">
        <v>2736.6</v>
      </c>
      <c r="R1709" s="1">
        <v>69.19</v>
      </c>
      <c r="S1709" s="1">
        <v>59.95</v>
      </c>
      <c r="T1709" s="1">
        <v>72.02</v>
      </c>
      <c r="U1709" s="1">
        <v>66.95</v>
      </c>
      <c r="V1709" s="1">
        <v>66.72</v>
      </c>
      <c r="W1709" s="1">
        <v>72.739999999999995</v>
      </c>
      <c r="X1709" s="1">
        <v>70.52</v>
      </c>
      <c r="Y1709" s="1">
        <v>69.39</v>
      </c>
      <c r="Z1709" s="1">
        <v>69.5</v>
      </c>
      <c r="AA1709" s="1">
        <v>69.83</v>
      </c>
      <c r="AB1709" s="1">
        <v>70.099999999999994</v>
      </c>
      <c r="AC1709" s="1">
        <v>67.88</v>
      </c>
      <c r="AD1709" s="1">
        <v>69.2</v>
      </c>
      <c r="AE1709" s="1">
        <v>76.91</v>
      </c>
      <c r="AF1709" s="1">
        <v>73.42</v>
      </c>
      <c r="AG1709" s="1">
        <v>64.34</v>
      </c>
      <c r="AN1709" s="1">
        <v>2060.12</v>
      </c>
      <c r="AO1709" s="1">
        <v>7</v>
      </c>
      <c r="AT1709" s="1">
        <v>2007.56</v>
      </c>
      <c r="AU1709" s="1">
        <v>1658.14</v>
      </c>
      <c r="AW1709" s="1">
        <v>1811.23</v>
      </c>
      <c r="AX1709" s="1">
        <v>68.849999999999994</v>
      </c>
      <c r="AY1709" s="1">
        <v>1879.23</v>
      </c>
      <c r="AZ1709" s="1">
        <v>1909.38</v>
      </c>
      <c r="BA1709" s="1">
        <v>67.67</v>
      </c>
      <c r="BB1709" s="1">
        <v>77.239999999999995</v>
      </c>
      <c r="BC1709" s="1">
        <v>73.81</v>
      </c>
      <c r="BD1709" s="1">
        <v>73.23</v>
      </c>
      <c r="BE1709" s="1">
        <v>73.61</v>
      </c>
      <c r="BF1709" s="1">
        <v>73.849999999999994</v>
      </c>
      <c r="BG1709" s="1">
        <v>76.64</v>
      </c>
      <c r="BH1709" s="1">
        <v>70.569999999999993</v>
      </c>
      <c r="BI1709" s="1">
        <v>71.64</v>
      </c>
      <c r="BJ1709" s="1">
        <v>78.47</v>
      </c>
      <c r="BK1709" s="1">
        <v>66.72</v>
      </c>
      <c r="BL1709" s="1">
        <v>66.84</v>
      </c>
      <c r="BM1709" s="1">
        <v>67.099999999999994</v>
      </c>
      <c r="BN1709" s="1">
        <v>67.19</v>
      </c>
    </row>
    <row r="1710" spans="3:66" x14ac:dyDescent="0.3">
      <c r="C1710" s="14" t="str">
        <f t="shared" si="27"/>
        <v>20196</v>
      </c>
      <c r="D1710" s="3">
        <v>43643</v>
      </c>
      <c r="E1710" s="1">
        <v>1255.8</v>
      </c>
      <c r="F1710" s="1">
        <v>1246.6600000000001</v>
      </c>
      <c r="G1710" s="1">
        <v>1256.8499999999999</v>
      </c>
      <c r="H1710" s="1">
        <v>1213.72</v>
      </c>
      <c r="I1710" s="1">
        <v>1289.44</v>
      </c>
      <c r="J1710" s="1">
        <v>1233.46</v>
      </c>
      <c r="K1710" s="1">
        <v>1303.67</v>
      </c>
      <c r="L1710" s="1">
        <v>1263.48</v>
      </c>
      <c r="M1710" s="1">
        <v>1131.51</v>
      </c>
      <c r="N1710" s="1">
        <v>1109.3699999999999</v>
      </c>
      <c r="O1710" s="1">
        <v>1250.8</v>
      </c>
      <c r="P1710" s="1">
        <v>1335.21</v>
      </c>
      <c r="Q1710" s="1">
        <v>2692.71</v>
      </c>
      <c r="R1710" s="1">
        <v>68.760000000000005</v>
      </c>
      <c r="S1710" s="1">
        <v>59.89</v>
      </c>
      <c r="T1710" s="1">
        <v>71.680000000000007</v>
      </c>
      <c r="U1710" s="1">
        <v>67.12</v>
      </c>
      <c r="V1710" s="1">
        <v>66.89</v>
      </c>
      <c r="W1710" s="1">
        <v>73.150000000000006</v>
      </c>
      <c r="X1710" s="1">
        <v>70.77</v>
      </c>
      <c r="Y1710" s="1">
        <v>69.400000000000006</v>
      </c>
      <c r="Z1710" s="1">
        <v>69.5</v>
      </c>
      <c r="AA1710" s="1">
        <v>70.319999999999993</v>
      </c>
      <c r="AB1710" s="1">
        <v>70.400000000000006</v>
      </c>
      <c r="AC1710" s="1">
        <v>68.63</v>
      </c>
      <c r="AD1710" s="1">
        <v>68.040000000000006</v>
      </c>
      <c r="AE1710" s="1">
        <v>77.53</v>
      </c>
      <c r="AF1710" s="1">
        <v>73.42</v>
      </c>
      <c r="AG1710" s="1">
        <v>64.150000000000006</v>
      </c>
      <c r="AN1710" s="1">
        <v>2060.12</v>
      </c>
      <c r="AO1710" s="1">
        <v>7</v>
      </c>
      <c r="AT1710" s="1">
        <v>2007.56</v>
      </c>
      <c r="AU1710" s="1">
        <v>1658.14</v>
      </c>
      <c r="AW1710" s="1">
        <v>1811.23</v>
      </c>
      <c r="AX1710" s="1">
        <v>69.31</v>
      </c>
      <c r="AY1710" s="1">
        <v>1879.23</v>
      </c>
      <c r="AZ1710" s="1">
        <v>1909.38</v>
      </c>
      <c r="BA1710" s="1">
        <v>68.55</v>
      </c>
      <c r="BB1710" s="1">
        <v>77.25</v>
      </c>
      <c r="BC1710" s="1">
        <v>73.62</v>
      </c>
      <c r="BD1710" s="1">
        <v>73.42</v>
      </c>
      <c r="BE1710" s="1">
        <v>73.680000000000007</v>
      </c>
      <c r="BF1710" s="1">
        <v>73.84</v>
      </c>
      <c r="BG1710" s="1">
        <v>77.010000000000005</v>
      </c>
      <c r="BH1710" s="1">
        <v>71.22</v>
      </c>
      <c r="BI1710" s="1">
        <v>71.64</v>
      </c>
      <c r="BJ1710" s="1">
        <v>78.2</v>
      </c>
      <c r="BK1710" s="1">
        <v>66.13</v>
      </c>
      <c r="BL1710" s="1">
        <v>66.56</v>
      </c>
      <c r="BM1710" s="1">
        <v>66.849999999999994</v>
      </c>
      <c r="BN1710" s="1">
        <v>66.650000000000006</v>
      </c>
    </row>
    <row r="1711" spans="3:66" x14ac:dyDescent="0.3">
      <c r="C1711" s="14" t="str">
        <f t="shared" si="27"/>
        <v>20196</v>
      </c>
      <c r="D1711" s="3">
        <v>43642</v>
      </c>
      <c r="E1711" s="1">
        <v>1254.97</v>
      </c>
      <c r="F1711" s="1">
        <v>1241.3699999999999</v>
      </c>
      <c r="G1711" s="1">
        <v>1285.79</v>
      </c>
      <c r="H1711" s="1">
        <v>1215.1400000000001</v>
      </c>
      <c r="I1711" s="1">
        <v>1289.44</v>
      </c>
      <c r="J1711" s="1">
        <v>1231.97</v>
      </c>
      <c r="K1711" s="1">
        <v>1317.55</v>
      </c>
      <c r="L1711" s="1">
        <v>1290.76</v>
      </c>
      <c r="M1711" s="1">
        <v>1124.01</v>
      </c>
      <c r="N1711" s="1">
        <v>1108.43</v>
      </c>
      <c r="O1711" s="1">
        <v>1235.75</v>
      </c>
      <c r="P1711" s="1">
        <v>1330.18</v>
      </c>
      <c r="Q1711" s="1">
        <v>2715.3</v>
      </c>
      <c r="R1711" s="1">
        <v>69.010000000000005</v>
      </c>
      <c r="S1711" s="1">
        <v>60.29</v>
      </c>
      <c r="T1711" s="1">
        <v>71.89</v>
      </c>
      <c r="U1711" s="1">
        <v>67.08</v>
      </c>
      <c r="V1711" s="1">
        <v>66.91</v>
      </c>
      <c r="W1711" s="1">
        <v>73.3</v>
      </c>
      <c r="X1711" s="1">
        <v>71.069999999999993</v>
      </c>
      <c r="Y1711" s="1">
        <v>69.89</v>
      </c>
      <c r="Z1711" s="1">
        <v>70</v>
      </c>
      <c r="AA1711" s="1">
        <v>70.319999999999993</v>
      </c>
      <c r="AB1711" s="1">
        <v>70.739999999999995</v>
      </c>
      <c r="AC1711" s="1">
        <v>68.38</v>
      </c>
      <c r="AD1711" s="1">
        <v>68.02</v>
      </c>
      <c r="AE1711" s="1">
        <v>77.84</v>
      </c>
      <c r="AF1711" s="1">
        <v>73.42</v>
      </c>
      <c r="AG1711" s="1">
        <v>63.14</v>
      </c>
      <c r="AN1711" s="1">
        <v>2060.12</v>
      </c>
      <c r="AO1711" s="1">
        <v>7</v>
      </c>
      <c r="AT1711" s="1">
        <v>2007.56</v>
      </c>
      <c r="AU1711" s="1">
        <v>1658.14</v>
      </c>
      <c r="AX1711" s="1">
        <v>69.2</v>
      </c>
      <c r="AY1711" s="1">
        <v>1879.23</v>
      </c>
      <c r="AZ1711" s="1">
        <v>1909.38</v>
      </c>
      <c r="BA1711" s="1">
        <v>68.05</v>
      </c>
      <c r="BB1711" s="1">
        <v>77.36</v>
      </c>
      <c r="BC1711" s="1">
        <v>73.64</v>
      </c>
      <c r="BD1711" s="1">
        <v>73.2</v>
      </c>
      <c r="BE1711" s="1">
        <v>73.790000000000006</v>
      </c>
      <c r="BF1711" s="1">
        <v>73.53</v>
      </c>
      <c r="BG1711" s="1">
        <v>77.38</v>
      </c>
      <c r="BH1711" s="1">
        <v>71.05</v>
      </c>
      <c r="BI1711" s="1">
        <v>72.02</v>
      </c>
      <c r="BJ1711" s="1">
        <v>78.17</v>
      </c>
      <c r="BK1711" s="1">
        <v>66.72</v>
      </c>
      <c r="BL1711" s="1">
        <v>66.83</v>
      </c>
      <c r="BM1711" s="1">
        <v>66.290000000000006</v>
      </c>
      <c r="BN1711" s="1">
        <v>66.55</v>
      </c>
    </row>
    <row r="1712" spans="3:66" x14ac:dyDescent="0.3">
      <c r="C1712" s="14" t="str">
        <f t="shared" si="27"/>
        <v>20196</v>
      </c>
      <c r="D1712" s="3">
        <v>43641</v>
      </c>
      <c r="E1712" s="1">
        <v>1262.8699999999999</v>
      </c>
      <c r="F1712" s="1">
        <v>1247.53</v>
      </c>
      <c r="G1712" s="1">
        <v>1274.82</v>
      </c>
      <c r="H1712" s="1">
        <v>1221.05</v>
      </c>
      <c r="I1712" s="1">
        <v>1289.44</v>
      </c>
      <c r="J1712" s="1">
        <v>1235.46</v>
      </c>
      <c r="K1712" s="1">
        <v>1320.37</v>
      </c>
      <c r="L1712" s="1">
        <v>1297.3399999999999</v>
      </c>
      <c r="M1712" s="1">
        <v>1141.4000000000001</v>
      </c>
      <c r="N1712" s="1">
        <v>1138.04</v>
      </c>
      <c r="O1712" s="1">
        <v>1257.05</v>
      </c>
      <c r="P1712" s="1">
        <v>1333.01</v>
      </c>
      <c r="Q1712" s="1">
        <v>2708.54</v>
      </c>
      <c r="R1712" s="1">
        <v>69.260000000000005</v>
      </c>
      <c r="S1712" s="1">
        <v>60.13</v>
      </c>
      <c r="T1712" s="1">
        <v>71.75</v>
      </c>
      <c r="U1712" s="1">
        <v>67.41</v>
      </c>
      <c r="V1712" s="1">
        <v>66.62</v>
      </c>
      <c r="W1712" s="1">
        <v>73.56</v>
      </c>
      <c r="X1712" s="1">
        <v>70.599999999999994</v>
      </c>
      <c r="Y1712" s="1">
        <v>69.89</v>
      </c>
      <c r="Z1712" s="1">
        <v>70</v>
      </c>
      <c r="AA1712" s="1">
        <v>70.319999999999993</v>
      </c>
      <c r="AB1712" s="1">
        <v>70.39</v>
      </c>
      <c r="AC1712" s="1">
        <v>67.13</v>
      </c>
      <c r="AD1712" s="1">
        <v>68.84</v>
      </c>
      <c r="AE1712" s="1">
        <v>77.760000000000005</v>
      </c>
      <c r="AF1712" s="1">
        <v>74.28</v>
      </c>
      <c r="AG1712" s="1">
        <v>64.8</v>
      </c>
      <c r="AN1712" s="1">
        <v>2060.12</v>
      </c>
      <c r="AO1712" s="1">
        <v>7</v>
      </c>
      <c r="AT1712" s="1">
        <v>2007.56</v>
      </c>
      <c r="AX1712" s="1">
        <v>69.64</v>
      </c>
      <c r="AY1712" s="1">
        <v>1879.23</v>
      </c>
      <c r="BA1712" s="1">
        <v>68.22</v>
      </c>
      <c r="BB1712" s="1">
        <v>77.31</v>
      </c>
      <c r="BC1712" s="1">
        <v>74.06</v>
      </c>
      <c r="BD1712" s="1">
        <v>73.69</v>
      </c>
      <c r="BE1712" s="1">
        <v>73.59</v>
      </c>
      <c r="BF1712" s="1">
        <v>74.349999999999994</v>
      </c>
      <c r="BG1712" s="1">
        <v>77.37</v>
      </c>
      <c r="BH1712" s="1">
        <v>71.349999999999994</v>
      </c>
      <c r="BI1712" s="1">
        <v>72.02</v>
      </c>
      <c r="BJ1712" s="1">
        <v>78.849999999999994</v>
      </c>
      <c r="BK1712" s="1">
        <v>67.25</v>
      </c>
      <c r="BL1712" s="1">
        <v>66.67</v>
      </c>
      <c r="BM1712" s="1">
        <v>66.989999999999995</v>
      </c>
      <c r="BN1712" s="1">
        <v>67.06</v>
      </c>
    </row>
    <row r="1713" spans="3:66" x14ac:dyDescent="0.3">
      <c r="C1713" s="14" t="str">
        <f t="shared" si="27"/>
        <v>20196</v>
      </c>
      <c r="D1713" s="3">
        <v>43640</v>
      </c>
      <c r="E1713" s="1">
        <v>1264.8699999999999</v>
      </c>
      <c r="F1713" s="1">
        <v>1248.6600000000001</v>
      </c>
      <c r="G1713" s="1">
        <v>1288.18</v>
      </c>
      <c r="H1713" s="1">
        <v>1241.46</v>
      </c>
      <c r="I1713" s="1">
        <v>1289.44</v>
      </c>
      <c r="J1713" s="1">
        <v>1270.1600000000001</v>
      </c>
      <c r="K1713" s="1">
        <v>1321.77</v>
      </c>
      <c r="L1713" s="1">
        <v>1300.32</v>
      </c>
      <c r="M1713" s="1">
        <v>1136.4000000000001</v>
      </c>
      <c r="N1713" s="1">
        <v>1152.03</v>
      </c>
      <c r="O1713" s="1">
        <v>1259.9000000000001</v>
      </c>
      <c r="P1713" s="1">
        <v>1333.01</v>
      </c>
      <c r="Q1713" s="1">
        <v>2754.22</v>
      </c>
      <c r="R1713" s="1">
        <v>69.010000000000005</v>
      </c>
      <c r="S1713" s="1">
        <v>59.83</v>
      </c>
      <c r="T1713" s="1">
        <v>71.64</v>
      </c>
      <c r="U1713" s="1">
        <v>67.08</v>
      </c>
      <c r="V1713" s="1">
        <v>66.62</v>
      </c>
      <c r="W1713" s="1">
        <v>73.260000000000005</v>
      </c>
      <c r="X1713" s="1">
        <v>70.739999999999995</v>
      </c>
      <c r="Y1713" s="1">
        <v>69.33</v>
      </c>
      <c r="Z1713" s="1">
        <v>69.5</v>
      </c>
      <c r="AA1713" s="1">
        <v>70.239999999999995</v>
      </c>
      <c r="AB1713" s="1">
        <v>70.39</v>
      </c>
      <c r="AC1713" s="1">
        <v>67.459999999999994</v>
      </c>
      <c r="AD1713" s="1">
        <v>68.819999999999993</v>
      </c>
      <c r="AE1713" s="1">
        <v>78.239999999999995</v>
      </c>
      <c r="AF1713" s="1">
        <v>73.17</v>
      </c>
      <c r="AG1713" s="1">
        <v>64.62</v>
      </c>
      <c r="AO1713" s="1">
        <v>7</v>
      </c>
      <c r="AT1713" s="1">
        <v>2007.56</v>
      </c>
      <c r="AX1713" s="1">
        <v>69.53</v>
      </c>
      <c r="BA1713" s="1">
        <v>68.12</v>
      </c>
      <c r="BB1713" s="1">
        <v>76.95</v>
      </c>
      <c r="BC1713" s="1">
        <v>73.72</v>
      </c>
      <c r="BD1713" s="1">
        <v>73.819999999999993</v>
      </c>
      <c r="BE1713" s="1">
        <v>73.27</v>
      </c>
      <c r="BF1713" s="1">
        <v>74.2</v>
      </c>
      <c r="BG1713" s="1">
        <v>77.27</v>
      </c>
      <c r="BH1713" s="1">
        <v>71.25</v>
      </c>
      <c r="BI1713" s="1">
        <v>72.27</v>
      </c>
      <c r="BJ1713" s="1">
        <v>78.31</v>
      </c>
      <c r="BK1713" s="1">
        <v>67.28</v>
      </c>
      <c r="BL1713" s="1">
        <v>66.58</v>
      </c>
      <c r="BM1713" s="1">
        <v>67.12</v>
      </c>
      <c r="BN1713" s="1">
        <v>66.91</v>
      </c>
    </row>
    <row r="1714" spans="3:66" x14ac:dyDescent="0.3">
      <c r="C1714" s="14" t="str">
        <f t="shared" si="27"/>
        <v>20196</v>
      </c>
      <c r="D1714" s="3">
        <v>43637</v>
      </c>
      <c r="E1714" s="1">
        <v>1276.6600000000001</v>
      </c>
      <c r="F1714" s="1">
        <v>1274.72</v>
      </c>
      <c r="G1714" s="1">
        <v>1303.05</v>
      </c>
      <c r="H1714" s="1">
        <v>1236.07</v>
      </c>
      <c r="I1714" s="1">
        <v>1305.0999999999999</v>
      </c>
      <c r="J1714" s="1">
        <v>1262.48</v>
      </c>
      <c r="K1714" s="1">
        <v>1308.95</v>
      </c>
      <c r="L1714" s="1">
        <v>1327.1</v>
      </c>
      <c r="M1714" s="1">
        <v>1140.82</v>
      </c>
      <c r="N1714" s="1">
        <v>1155.99</v>
      </c>
      <c r="O1714" s="1">
        <v>1249.8</v>
      </c>
      <c r="P1714" s="1">
        <v>1317.38</v>
      </c>
      <c r="Q1714" s="1">
        <v>2702.89</v>
      </c>
      <c r="R1714" s="1">
        <v>68.739999999999995</v>
      </c>
      <c r="S1714" s="1">
        <v>61.4</v>
      </c>
      <c r="T1714" s="1">
        <v>71.58</v>
      </c>
      <c r="U1714" s="1">
        <v>67.510000000000005</v>
      </c>
      <c r="V1714" s="1">
        <v>66.91</v>
      </c>
      <c r="W1714" s="1">
        <v>73.849999999999994</v>
      </c>
      <c r="X1714" s="1">
        <v>71.95</v>
      </c>
      <c r="Y1714" s="1">
        <v>70.12</v>
      </c>
      <c r="Z1714" s="1">
        <v>70.22</v>
      </c>
      <c r="AA1714" s="1">
        <v>70.34</v>
      </c>
      <c r="AB1714" s="1">
        <v>71.02</v>
      </c>
      <c r="AC1714" s="1">
        <v>68.38</v>
      </c>
      <c r="AD1714" s="1">
        <v>70.040000000000006</v>
      </c>
      <c r="AE1714" s="1">
        <v>77.959999999999994</v>
      </c>
      <c r="AF1714" s="1">
        <v>73.489999999999995</v>
      </c>
      <c r="AG1714" s="1">
        <v>63.93</v>
      </c>
      <c r="AU1714" s="1">
        <v>1792.14</v>
      </c>
      <c r="AW1714" s="1">
        <v>1732.17</v>
      </c>
      <c r="AX1714" s="1">
        <v>69.040000000000006</v>
      </c>
      <c r="BA1714" s="1">
        <v>66.62</v>
      </c>
      <c r="BB1714" s="1">
        <v>77.349999999999994</v>
      </c>
      <c r="BC1714" s="1">
        <v>74.17</v>
      </c>
      <c r="BD1714" s="1">
        <v>73.38</v>
      </c>
      <c r="BE1714" s="1">
        <v>73.37</v>
      </c>
      <c r="BF1714" s="1">
        <v>74.03</v>
      </c>
      <c r="BG1714" s="1">
        <v>77.5</v>
      </c>
      <c r="BH1714" s="1">
        <v>72.290000000000006</v>
      </c>
      <c r="BI1714" s="1">
        <v>73.010000000000005</v>
      </c>
      <c r="BJ1714" s="1">
        <v>78.08</v>
      </c>
      <c r="BK1714" s="1">
        <v>67.040000000000006</v>
      </c>
      <c r="BL1714" s="1">
        <v>66.72</v>
      </c>
      <c r="BM1714" s="1">
        <v>66.900000000000006</v>
      </c>
      <c r="BN1714" s="1">
        <v>66.89</v>
      </c>
    </row>
    <row r="1715" spans="3:66" x14ac:dyDescent="0.3">
      <c r="C1715" s="14" t="str">
        <f t="shared" si="27"/>
        <v>20196</v>
      </c>
      <c r="D1715" s="3">
        <v>43635</v>
      </c>
      <c r="E1715" s="1">
        <v>1304.3599999999999</v>
      </c>
      <c r="F1715" s="1">
        <v>1294.72</v>
      </c>
      <c r="G1715" s="1">
        <v>1332.73</v>
      </c>
      <c r="H1715" s="1">
        <v>1237.5999999999999</v>
      </c>
      <c r="I1715" s="1">
        <v>1305.0999999999999</v>
      </c>
      <c r="J1715" s="1">
        <v>1243.82</v>
      </c>
      <c r="K1715" s="1">
        <v>1354.38</v>
      </c>
      <c r="L1715" s="1">
        <v>1337.02</v>
      </c>
      <c r="M1715" s="1">
        <v>1151.02</v>
      </c>
      <c r="N1715" s="1">
        <v>1151.82</v>
      </c>
      <c r="O1715" s="1">
        <v>1248.44</v>
      </c>
      <c r="P1715" s="1">
        <v>1358.48</v>
      </c>
      <c r="Q1715" s="1">
        <v>2728.53</v>
      </c>
      <c r="R1715" s="1">
        <v>69.31</v>
      </c>
      <c r="S1715" s="1">
        <v>61.64</v>
      </c>
      <c r="T1715" s="1">
        <v>72.08</v>
      </c>
      <c r="U1715" s="1">
        <v>68.58</v>
      </c>
      <c r="V1715" s="1">
        <v>67.48</v>
      </c>
      <c r="W1715" s="1">
        <v>74.52</v>
      </c>
      <c r="X1715" s="1">
        <v>72.209999999999994</v>
      </c>
      <c r="Y1715" s="1">
        <v>70.42</v>
      </c>
      <c r="Z1715" s="1">
        <v>70.5</v>
      </c>
      <c r="AA1715" s="1">
        <v>70.75</v>
      </c>
      <c r="AB1715" s="1">
        <v>71.45</v>
      </c>
      <c r="AC1715" s="1">
        <v>69.38</v>
      </c>
      <c r="AD1715" s="1">
        <v>69.349999999999994</v>
      </c>
      <c r="AE1715" s="1">
        <v>78.989999999999995</v>
      </c>
      <c r="AF1715" s="1">
        <v>75.14</v>
      </c>
      <c r="AG1715" s="1">
        <v>65</v>
      </c>
      <c r="AU1715" s="1">
        <v>1802.18</v>
      </c>
      <c r="AW1715" s="1">
        <v>1732.17</v>
      </c>
      <c r="AX1715" s="1">
        <v>70.430000000000007</v>
      </c>
      <c r="AY1715" s="1">
        <v>2054.09</v>
      </c>
      <c r="BA1715" s="1">
        <v>67.44</v>
      </c>
      <c r="BB1715" s="1">
        <v>78.12</v>
      </c>
      <c r="BC1715" s="1">
        <v>75.12</v>
      </c>
      <c r="BD1715" s="1">
        <v>75.930000000000007</v>
      </c>
      <c r="BE1715" s="1">
        <v>74.13</v>
      </c>
      <c r="BF1715" s="1">
        <v>74.83</v>
      </c>
      <c r="BG1715" s="1">
        <v>78.11</v>
      </c>
      <c r="BH1715" s="1">
        <v>72.489999999999995</v>
      </c>
      <c r="BI1715" s="1">
        <v>73.19</v>
      </c>
      <c r="BJ1715" s="1">
        <v>78.010000000000005</v>
      </c>
      <c r="BK1715" s="1">
        <v>67.400000000000006</v>
      </c>
      <c r="BL1715" s="1">
        <v>66.8</v>
      </c>
      <c r="BM1715" s="1">
        <v>67.37</v>
      </c>
      <c r="BN1715" s="1">
        <v>66.89</v>
      </c>
    </row>
    <row r="1716" spans="3:66" x14ac:dyDescent="0.3">
      <c r="C1716" s="14" t="str">
        <f t="shared" si="27"/>
        <v>20196</v>
      </c>
      <c r="D1716" s="3">
        <v>43634</v>
      </c>
      <c r="E1716" s="1">
        <v>1313.24</v>
      </c>
      <c r="F1716" s="1">
        <v>1302.73</v>
      </c>
      <c r="G1716" s="1">
        <v>1332.73</v>
      </c>
      <c r="H1716" s="1">
        <v>1238.4100000000001</v>
      </c>
      <c r="I1716" s="1">
        <v>1308.03</v>
      </c>
      <c r="J1716" s="1">
        <v>1263.4100000000001</v>
      </c>
      <c r="K1716" s="1">
        <v>1328.43</v>
      </c>
      <c r="L1716" s="1">
        <v>1350.19</v>
      </c>
      <c r="M1716" s="1">
        <v>1164.77</v>
      </c>
      <c r="N1716" s="1">
        <v>1155.46</v>
      </c>
      <c r="O1716" s="1">
        <v>1268.92</v>
      </c>
      <c r="P1716" s="1">
        <v>1344.5</v>
      </c>
      <c r="Q1716" s="1">
        <v>2753.89</v>
      </c>
      <c r="R1716" s="1">
        <v>69.400000000000006</v>
      </c>
      <c r="S1716" s="1">
        <v>62.57</v>
      </c>
      <c r="T1716" s="1">
        <v>72.650000000000006</v>
      </c>
      <c r="U1716" s="1">
        <v>69.239999999999995</v>
      </c>
      <c r="V1716" s="1">
        <v>67.42</v>
      </c>
      <c r="W1716" s="1">
        <v>73.91</v>
      </c>
      <c r="X1716" s="1">
        <v>72.430000000000007</v>
      </c>
      <c r="Y1716" s="1">
        <v>71.599999999999994</v>
      </c>
      <c r="Z1716" s="1">
        <v>71.680000000000007</v>
      </c>
      <c r="AA1716" s="1">
        <v>71.23</v>
      </c>
      <c r="AB1716" s="1">
        <v>71.790000000000006</v>
      </c>
      <c r="AC1716" s="1">
        <v>68.63</v>
      </c>
      <c r="AD1716" s="1">
        <v>70.930000000000007</v>
      </c>
      <c r="AE1716" s="1">
        <v>79.69</v>
      </c>
      <c r="AF1716" s="1">
        <v>75.540000000000006</v>
      </c>
      <c r="AG1716" s="1">
        <v>66.040000000000006</v>
      </c>
      <c r="AI1716" s="1">
        <v>5</v>
      </c>
      <c r="AN1716" s="1">
        <v>1757.19</v>
      </c>
      <c r="AU1716" s="1">
        <v>1802.18</v>
      </c>
      <c r="AW1716" s="1">
        <v>1762.55</v>
      </c>
      <c r="AX1716" s="1">
        <v>71.040000000000006</v>
      </c>
      <c r="AY1716" s="1">
        <v>2069.66</v>
      </c>
      <c r="BA1716" s="1">
        <v>68.3</v>
      </c>
      <c r="BB1716" s="1">
        <v>78.87</v>
      </c>
      <c r="BC1716" s="1">
        <v>76.48</v>
      </c>
      <c r="BD1716" s="1">
        <v>76.2</v>
      </c>
      <c r="BE1716" s="1">
        <v>74.400000000000006</v>
      </c>
      <c r="BF1716" s="1">
        <v>74.86</v>
      </c>
      <c r="BG1716" s="1">
        <v>78.75</v>
      </c>
      <c r="BH1716" s="1">
        <v>72.790000000000006</v>
      </c>
      <c r="BI1716" s="1">
        <v>73.010000000000005</v>
      </c>
      <c r="BJ1716" s="1">
        <v>77.52</v>
      </c>
      <c r="BK1716" s="1">
        <v>68.55</v>
      </c>
      <c r="BL1716" s="1">
        <v>68.45</v>
      </c>
      <c r="BM1716" s="1">
        <v>68.78</v>
      </c>
      <c r="BN1716" s="1">
        <v>68.84</v>
      </c>
    </row>
    <row r="1717" spans="3:66" x14ac:dyDescent="0.3">
      <c r="C1717" s="14" t="str">
        <f t="shared" si="27"/>
        <v>20196</v>
      </c>
      <c r="D1717" s="3">
        <v>43633</v>
      </c>
      <c r="E1717" s="1">
        <v>1320.15</v>
      </c>
      <c r="F1717" s="1">
        <v>1302.73</v>
      </c>
      <c r="G1717" s="1">
        <v>1332.73</v>
      </c>
      <c r="H1717" s="1">
        <v>1274.8699999999999</v>
      </c>
      <c r="I1717" s="1">
        <v>1308.03</v>
      </c>
      <c r="J1717" s="1">
        <v>1258.8599999999999</v>
      </c>
      <c r="K1717" s="1">
        <v>1330.25</v>
      </c>
      <c r="L1717" s="1">
        <v>1353.52</v>
      </c>
      <c r="M1717" s="1">
        <v>1140.49</v>
      </c>
      <c r="N1717" s="1">
        <v>1170.79</v>
      </c>
      <c r="O1717" s="1">
        <v>1256.57</v>
      </c>
      <c r="P1717" s="1">
        <v>1347.18</v>
      </c>
      <c r="Q1717" s="1">
        <v>2711.36</v>
      </c>
      <c r="R1717" s="1">
        <v>69.22</v>
      </c>
      <c r="S1717" s="1">
        <v>62.59</v>
      </c>
      <c r="T1717" s="1">
        <v>72.959999999999994</v>
      </c>
      <c r="V1717" s="1">
        <v>66.78</v>
      </c>
      <c r="W1717" s="1">
        <v>73.209999999999994</v>
      </c>
      <c r="X1717" s="1">
        <v>72.290000000000006</v>
      </c>
      <c r="Y1717" s="1">
        <v>72.33</v>
      </c>
      <c r="Z1717" s="1">
        <v>72.06</v>
      </c>
      <c r="AA1717" s="1">
        <v>71.239999999999995</v>
      </c>
      <c r="AB1717" s="1">
        <v>71.83</v>
      </c>
      <c r="AC1717" s="1">
        <v>69.13</v>
      </c>
      <c r="AD1717" s="1">
        <v>70.819999999999993</v>
      </c>
      <c r="AE1717" s="1">
        <v>79.37</v>
      </c>
      <c r="AF1717" s="1">
        <v>75.81</v>
      </c>
      <c r="AG1717" s="1">
        <v>65.3</v>
      </c>
      <c r="AI1717" s="1">
        <v>5</v>
      </c>
      <c r="AN1717" s="1">
        <v>1757.19</v>
      </c>
      <c r="AU1717" s="1">
        <v>1802.18</v>
      </c>
      <c r="AW1717" s="1">
        <v>1762.55</v>
      </c>
      <c r="AX1717" s="1">
        <v>70.27</v>
      </c>
      <c r="AY1717" s="1">
        <v>2069.66</v>
      </c>
      <c r="BA1717" s="1">
        <v>68.94</v>
      </c>
      <c r="BB1717" s="1">
        <v>79.900000000000006</v>
      </c>
      <c r="BC1717" s="1">
        <v>76.34</v>
      </c>
      <c r="BD1717" s="1">
        <v>76.16</v>
      </c>
      <c r="BE1717" s="1">
        <v>74.44</v>
      </c>
      <c r="BF1717" s="1">
        <v>74.17</v>
      </c>
      <c r="BG1717" s="1">
        <v>78.72</v>
      </c>
      <c r="BH1717" s="1">
        <v>72.39</v>
      </c>
      <c r="BI1717" s="1">
        <v>72.64</v>
      </c>
      <c r="BJ1717" s="1">
        <v>77.91</v>
      </c>
      <c r="BK1717" s="1">
        <v>68.72</v>
      </c>
      <c r="BL1717" s="1">
        <v>68.650000000000006</v>
      </c>
      <c r="BM1717" s="1">
        <v>67.95</v>
      </c>
      <c r="BN1717" s="1">
        <v>68.19</v>
      </c>
    </row>
    <row r="1718" spans="3:66" x14ac:dyDescent="0.3">
      <c r="C1718" s="14" t="str">
        <f t="shared" si="27"/>
        <v>20196</v>
      </c>
      <c r="D1718" s="3">
        <v>43630</v>
      </c>
      <c r="E1718" s="1">
        <v>1307.4100000000001</v>
      </c>
      <c r="F1718" s="1">
        <v>1275.6500000000001</v>
      </c>
      <c r="G1718" s="1">
        <v>1305.49</v>
      </c>
      <c r="H1718" s="1">
        <v>1271.6400000000001</v>
      </c>
      <c r="I1718" s="1">
        <v>1296.28</v>
      </c>
      <c r="J1718" s="1">
        <v>1262.6199999999999</v>
      </c>
      <c r="K1718" s="1">
        <v>1305.76</v>
      </c>
      <c r="L1718" s="1">
        <v>1326.94</v>
      </c>
      <c r="M1718" s="1">
        <v>1171.6400000000001</v>
      </c>
      <c r="N1718" s="1">
        <v>1159.71</v>
      </c>
      <c r="O1718" s="1">
        <v>1257.45</v>
      </c>
      <c r="P1718" s="1">
        <v>1313.26</v>
      </c>
      <c r="Q1718" s="1">
        <v>2767.06</v>
      </c>
      <c r="R1718" s="1">
        <v>68.88</v>
      </c>
      <c r="S1718" s="1">
        <v>61.57</v>
      </c>
      <c r="T1718" s="1">
        <v>72.319999999999993</v>
      </c>
      <c r="U1718" s="1">
        <v>68.239999999999995</v>
      </c>
      <c r="V1718" s="1">
        <v>66.42</v>
      </c>
      <c r="W1718" s="1">
        <v>73.28</v>
      </c>
      <c r="X1718" s="1">
        <v>70.930000000000007</v>
      </c>
      <c r="Y1718" s="1">
        <v>71</v>
      </c>
      <c r="Z1718" s="1">
        <v>71.39</v>
      </c>
      <c r="AA1718" s="1">
        <v>69.77</v>
      </c>
      <c r="AB1718" s="1">
        <v>70.69</v>
      </c>
      <c r="AC1718" s="1">
        <v>68.5</v>
      </c>
      <c r="AD1718" s="1">
        <v>69.02</v>
      </c>
      <c r="AE1718" s="1">
        <v>78.2</v>
      </c>
      <c r="AF1718" s="1">
        <v>74.84</v>
      </c>
      <c r="AG1718" s="1">
        <v>64.95</v>
      </c>
      <c r="AI1718" s="1">
        <v>5</v>
      </c>
      <c r="AN1718" s="1">
        <v>1757.19</v>
      </c>
      <c r="AU1718" s="1">
        <v>1812.23</v>
      </c>
      <c r="AW1718" s="1">
        <v>1823.29</v>
      </c>
      <c r="AX1718" s="1">
        <v>69.540000000000006</v>
      </c>
      <c r="AY1718" s="1">
        <v>2069.66</v>
      </c>
      <c r="BA1718" s="1">
        <v>69.180000000000007</v>
      </c>
      <c r="BB1718" s="1">
        <v>79.27</v>
      </c>
      <c r="BC1718" s="1">
        <v>76.11</v>
      </c>
      <c r="BD1718" s="1">
        <v>75.760000000000005</v>
      </c>
      <c r="BE1718" s="1">
        <v>73.95</v>
      </c>
      <c r="BF1718" s="1">
        <v>73.67</v>
      </c>
      <c r="BG1718" s="1">
        <v>77.73</v>
      </c>
      <c r="BH1718" s="1">
        <v>71.650000000000006</v>
      </c>
      <c r="BI1718" s="1">
        <v>72.39</v>
      </c>
      <c r="BJ1718" s="1">
        <v>77.36</v>
      </c>
      <c r="BK1718" s="1">
        <v>67.790000000000006</v>
      </c>
      <c r="BL1718" s="1">
        <v>67.22</v>
      </c>
      <c r="BM1718" s="1">
        <v>67.650000000000006</v>
      </c>
      <c r="BN1718" s="1">
        <v>67.5</v>
      </c>
    </row>
    <row r="1719" spans="3:66" x14ac:dyDescent="0.3">
      <c r="C1719" s="14" t="str">
        <f t="shared" si="27"/>
        <v>20196</v>
      </c>
      <c r="D1719" s="3">
        <v>43629</v>
      </c>
      <c r="E1719" s="1">
        <v>1288.5999999999999</v>
      </c>
      <c r="F1719" s="1">
        <v>1267.8699999999999</v>
      </c>
      <c r="G1719" s="1">
        <v>1295.5999999999999</v>
      </c>
      <c r="H1719" s="1">
        <v>1261.02</v>
      </c>
      <c r="I1719" s="1">
        <v>1296.28</v>
      </c>
      <c r="J1719" s="1">
        <v>1242.06</v>
      </c>
      <c r="K1719" s="1">
        <v>1305.76</v>
      </c>
      <c r="L1719" s="1">
        <v>1323.68</v>
      </c>
      <c r="M1719" s="1">
        <v>1168.9000000000001</v>
      </c>
      <c r="N1719" s="1">
        <v>1151.4100000000001</v>
      </c>
      <c r="O1719" s="1">
        <v>1250.5999999999999</v>
      </c>
      <c r="P1719" s="1">
        <v>1313.26</v>
      </c>
      <c r="Q1719" s="1">
        <v>2729.63</v>
      </c>
      <c r="R1719" s="1">
        <v>68.31</v>
      </c>
      <c r="S1719" s="1">
        <v>60.84</v>
      </c>
      <c r="T1719" s="1">
        <v>72.23</v>
      </c>
      <c r="V1719" s="1">
        <v>66.48</v>
      </c>
      <c r="W1719" s="1">
        <v>72.959999999999994</v>
      </c>
      <c r="X1719" s="1">
        <v>70.63</v>
      </c>
      <c r="Y1719" s="1">
        <v>70.08</v>
      </c>
      <c r="Z1719" s="1">
        <v>70.22</v>
      </c>
      <c r="AA1719" s="1">
        <v>70.790000000000006</v>
      </c>
      <c r="AB1719" s="1">
        <v>70.12</v>
      </c>
      <c r="AC1719" s="1">
        <v>68.069999999999993</v>
      </c>
      <c r="AD1719" s="1">
        <v>68.319999999999993</v>
      </c>
      <c r="AE1719" s="1">
        <v>77.64</v>
      </c>
      <c r="AF1719" s="1">
        <v>73.73</v>
      </c>
      <c r="AG1719" s="1">
        <v>65.09</v>
      </c>
      <c r="AI1719" s="1">
        <v>5</v>
      </c>
      <c r="AN1719" s="1">
        <v>1757.19</v>
      </c>
      <c r="AW1719" s="1">
        <v>1839.03</v>
      </c>
      <c r="AX1719" s="1">
        <v>69.81</v>
      </c>
      <c r="AY1719" s="1">
        <v>2054.09</v>
      </c>
      <c r="BA1719" s="1">
        <v>68.77</v>
      </c>
      <c r="BB1719" s="1">
        <v>78.17</v>
      </c>
      <c r="BC1719" s="1">
        <v>75.400000000000006</v>
      </c>
      <c r="BD1719" s="1">
        <v>74.23</v>
      </c>
      <c r="BE1719" s="1">
        <v>73.989999999999995</v>
      </c>
      <c r="BF1719" s="1">
        <v>73.28</v>
      </c>
      <c r="BG1719" s="1">
        <v>77.180000000000007</v>
      </c>
      <c r="BH1719" s="1">
        <v>69.930000000000007</v>
      </c>
      <c r="BI1719" s="1">
        <v>71.64</v>
      </c>
      <c r="BJ1719" s="1">
        <v>77.44</v>
      </c>
      <c r="BK1719" s="1">
        <v>67.040000000000006</v>
      </c>
      <c r="BL1719" s="1">
        <v>66.87</v>
      </c>
      <c r="BM1719" s="1">
        <v>67.09</v>
      </c>
      <c r="BN1719" s="1">
        <v>66.97</v>
      </c>
    </row>
    <row r="1720" spans="3:66" x14ac:dyDescent="0.3">
      <c r="C1720" s="14" t="str">
        <f t="shared" si="27"/>
        <v>20196</v>
      </c>
      <c r="D1720" s="3">
        <v>43628</v>
      </c>
      <c r="E1720" s="1">
        <v>1280.7</v>
      </c>
      <c r="F1720" s="1">
        <v>1273.57</v>
      </c>
      <c r="G1720" s="1">
        <v>1295.58</v>
      </c>
      <c r="H1720" s="1">
        <v>1258.25</v>
      </c>
      <c r="I1720" s="1">
        <v>1304.1099999999999</v>
      </c>
      <c r="J1720" s="1">
        <v>1272.1600000000001</v>
      </c>
      <c r="K1720" s="1">
        <v>1312.63</v>
      </c>
      <c r="L1720" s="1">
        <v>1317.1</v>
      </c>
      <c r="M1720" s="1">
        <v>1157.57</v>
      </c>
      <c r="N1720" s="1">
        <v>1140.46</v>
      </c>
      <c r="O1720" s="1">
        <v>1251.9100000000001</v>
      </c>
      <c r="P1720" s="1">
        <v>1327.4</v>
      </c>
      <c r="Q1720" s="1">
        <v>2746.14</v>
      </c>
      <c r="R1720" s="1">
        <v>67.14</v>
      </c>
      <c r="S1720" s="1">
        <v>60.39</v>
      </c>
      <c r="T1720" s="1">
        <v>71.59</v>
      </c>
      <c r="V1720" s="1">
        <v>65.91</v>
      </c>
      <c r="W1720" s="1">
        <v>73.05</v>
      </c>
      <c r="X1720" s="1">
        <v>69.72</v>
      </c>
      <c r="Y1720" s="1">
        <v>69.27</v>
      </c>
      <c r="Z1720" s="1">
        <v>69.27</v>
      </c>
      <c r="AA1720" s="1">
        <v>68.66</v>
      </c>
      <c r="AB1720" s="1">
        <v>69.03</v>
      </c>
      <c r="AC1720" s="1">
        <v>68</v>
      </c>
      <c r="AD1720" s="1">
        <v>67.69</v>
      </c>
      <c r="AE1720" s="1">
        <v>75.97</v>
      </c>
      <c r="AF1720" s="1">
        <v>73.31</v>
      </c>
      <c r="AG1720" s="1">
        <v>63.83</v>
      </c>
      <c r="AI1720" s="1">
        <v>5</v>
      </c>
      <c r="AN1720" s="1">
        <v>1757.19</v>
      </c>
      <c r="AW1720" s="1">
        <v>1839.03</v>
      </c>
      <c r="AX1720" s="1">
        <v>69.37</v>
      </c>
      <c r="AY1720" s="1">
        <v>2116.39</v>
      </c>
      <c r="BA1720" s="1">
        <v>69.45</v>
      </c>
      <c r="BB1720" s="1">
        <v>77.260000000000005</v>
      </c>
      <c r="BC1720" s="1">
        <v>74.75</v>
      </c>
      <c r="BD1720" s="1">
        <v>72.819999999999993</v>
      </c>
      <c r="BE1720" s="1">
        <v>72.64</v>
      </c>
      <c r="BF1720" s="1">
        <v>72.34</v>
      </c>
      <c r="BG1720" s="1">
        <v>76.62</v>
      </c>
      <c r="BH1720" s="1">
        <v>69.63</v>
      </c>
      <c r="BI1720" s="1">
        <v>70.650000000000006</v>
      </c>
      <c r="BJ1720" s="1">
        <v>76.599999999999994</v>
      </c>
      <c r="BK1720" s="1">
        <v>66.16</v>
      </c>
      <c r="BL1720" s="1">
        <v>66.31</v>
      </c>
      <c r="BM1720" s="1">
        <v>66.97</v>
      </c>
      <c r="BN1720" s="1">
        <v>66.19</v>
      </c>
    </row>
    <row r="1721" spans="3:66" x14ac:dyDescent="0.3">
      <c r="C1721" s="14" t="str">
        <f t="shared" si="27"/>
        <v>20196</v>
      </c>
      <c r="D1721" s="3">
        <v>43627</v>
      </c>
      <c r="E1721" s="1">
        <v>1284.6099999999999</v>
      </c>
      <c r="F1721" s="1">
        <v>1272.2</v>
      </c>
      <c r="G1721" s="1">
        <v>1298.06</v>
      </c>
      <c r="H1721" s="1">
        <v>1245.2</v>
      </c>
      <c r="I1721" s="1">
        <v>1299.73</v>
      </c>
      <c r="J1721" s="1">
        <v>1252.03</v>
      </c>
      <c r="K1721" s="1">
        <v>1309.83</v>
      </c>
      <c r="L1721" s="1">
        <v>1287.26</v>
      </c>
      <c r="N1721" s="1">
        <v>1136.1099999999999</v>
      </c>
      <c r="O1721" s="1">
        <v>1238.4000000000001</v>
      </c>
      <c r="P1721" s="1">
        <v>1332.37</v>
      </c>
      <c r="Q1721" s="1">
        <v>2736.5</v>
      </c>
      <c r="R1721" s="1">
        <v>67.430000000000007</v>
      </c>
      <c r="S1721" s="1">
        <v>59.63</v>
      </c>
      <c r="T1721" s="1">
        <v>70.959999999999994</v>
      </c>
      <c r="U1721" s="1">
        <v>66.290000000000006</v>
      </c>
      <c r="V1721" s="1">
        <v>65.930000000000007</v>
      </c>
      <c r="W1721" s="1">
        <v>73.25</v>
      </c>
      <c r="X1721" s="1">
        <v>69.680000000000007</v>
      </c>
      <c r="Y1721" s="1">
        <v>69.47</v>
      </c>
      <c r="Z1721" s="1">
        <v>69.5</v>
      </c>
      <c r="AA1721" s="1">
        <v>68.680000000000007</v>
      </c>
      <c r="AB1721" s="1">
        <v>68.81</v>
      </c>
      <c r="AC1721" s="1">
        <v>67.39</v>
      </c>
      <c r="AD1721" s="1">
        <v>66.84</v>
      </c>
      <c r="AE1721" s="1">
        <v>75.790000000000006</v>
      </c>
      <c r="AF1721" s="1">
        <v>72.8</v>
      </c>
      <c r="AG1721" s="1">
        <v>62.96</v>
      </c>
      <c r="AW1721" s="1">
        <v>1818.33</v>
      </c>
      <c r="AX1721" s="1">
        <v>70.34</v>
      </c>
      <c r="BA1721" s="1">
        <v>68.569999999999993</v>
      </c>
      <c r="BB1721" s="1">
        <v>75.849999999999994</v>
      </c>
      <c r="BC1721" s="1">
        <v>74.59</v>
      </c>
      <c r="BD1721" s="1">
        <v>72.900000000000006</v>
      </c>
      <c r="BE1721" s="1">
        <v>72.17</v>
      </c>
      <c r="BF1721" s="1">
        <v>72.48</v>
      </c>
      <c r="BG1721" s="1">
        <v>76.61</v>
      </c>
      <c r="BH1721" s="1">
        <v>69.34</v>
      </c>
      <c r="BI1721" s="1">
        <v>70.650000000000006</v>
      </c>
      <c r="BJ1721" s="1">
        <v>76.150000000000006</v>
      </c>
      <c r="BK1721" s="1">
        <v>66.22</v>
      </c>
      <c r="BL1721" s="1">
        <v>65.67</v>
      </c>
      <c r="BM1721" s="1">
        <v>67.05</v>
      </c>
      <c r="BN1721" s="1">
        <v>65.89</v>
      </c>
    </row>
    <row r="1722" spans="3:66" x14ac:dyDescent="0.3">
      <c r="C1722" s="14" t="str">
        <f t="shared" si="27"/>
        <v>20196</v>
      </c>
      <c r="D1722" s="3">
        <v>43626</v>
      </c>
      <c r="E1722" s="1">
        <v>1284.6099999999999</v>
      </c>
      <c r="F1722" s="1">
        <v>1275.43</v>
      </c>
      <c r="G1722" s="1">
        <v>1298.06</v>
      </c>
      <c r="H1722" s="1">
        <v>1186.03</v>
      </c>
      <c r="I1722" s="1">
        <v>1304.1099999999999</v>
      </c>
      <c r="J1722" s="1">
        <v>1222.0999999999999</v>
      </c>
      <c r="K1722" s="1">
        <v>1318.89</v>
      </c>
      <c r="L1722" s="1">
        <v>1274.01</v>
      </c>
      <c r="M1722" s="1">
        <v>1130.1400000000001</v>
      </c>
      <c r="N1722" s="1">
        <v>1120.6300000000001</v>
      </c>
      <c r="O1722" s="1">
        <v>1229.25</v>
      </c>
      <c r="P1722" s="1">
        <v>1332.49</v>
      </c>
      <c r="Q1722" s="1">
        <v>2743.26</v>
      </c>
      <c r="R1722" s="1">
        <v>67.319999999999993</v>
      </c>
      <c r="S1722" s="1">
        <v>59.46</v>
      </c>
      <c r="T1722" s="1">
        <v>71.03</v>
      </c>
      <c r="U1722" s="1">
        <v>67.16</v>
      </c>
      <c r="V1722" s="1">
        <v>65.91</v>
      </c>
      <c r="W1722" s="1">
        <v>73.25</v>
      </c>
      <c r="X1722" s="1">
        <v>69.77</v>
      </c>
      <c r="Y1722" s="1">
        <v>69.7</v>
      </c>
      <c r="Z1722" s="1">
        <v>69.77</v>
      </c>
      <c r="AA1722" s="1">
        <v>68.62</v>
      </c>
      <c r="AB1722" s="1">
        <v>69.599999999999994</v>
      </c>
      <c r="AC1722" s="1">
        <v>67.39</v>
      </c>
      <c r="AD1722" s="1">
        <v>66.83</v>
      </c>
      <c r="AE1722" s="1">
        <v>76.61</v>
      </c>
      <c r="AF1722" s="1">
        <v>72.58</v>
      </c>
      <c r="AG1722" s="1">
        <v>63.23</v>
      </c>
      <c r="AW1722" s="1">
        <v>1818.33</v>
      </c>
      <c r="AX1722" s="1">
        <v>69.94</v>
      </c>
      <c r="BA1722" s="1">
        <v>67.7</v>
      </c>
      <c r="BB1722" s="1">
        <v>76.36</v>
      </c>
      <c r="BC1722" s="1">
        <v>74.47</v>
      </c>
      <c r="BD1722" s="1">
        <v>73.209999999999994</v>
      </c>
      <c r="BE1722" s="1">
        <v>71.55</v>
      </c>
      <c r="BF1722" s="1">
        <v>72.27</v>
      </c>
      <c r="BG1722" s="1">
        <v>76.95</v>
      </c>
      <c r="BH1722" s="1">
        <v>68.97</v>
      </c>
      <c r="BI1722" s="1">
        <v>70.650000000000006</v>
      </c>
      <c r="BJ1722" s="1">
        <v>77.23</v>
      </c>
      <c r="BK1722" s="1">
        <v>66.55</v>
      </c>
      <c r="BL1722" s="1">
        <v>65.709999999999994</v>
      </c>
      <c r="BM1722" s="1">
        <v>67.290000000000006</v>
      </c>
      <c r="BN1722" s="1">
        <v>66.25</v>
      </c>
    </row>
    <row r="1723" spans="3:66" x14ac:dyDescent="0.3">
      <c r="C1723" s="14" t="str">
        <f t="shared" si="27"/>
        <v>20196</v>
      </c>
      <c r="D1723" s="3">
        <v>43623</v>
      </c>
      <c r="E1723" s="1">
        <v>1278.29</v>
      </c>
      <c r="F1723" s="1">
        <v>1278.8900000000001</v>
      </c>
      <c r="G1723" s="1">
        <v>1312.94</v>
      </c>
      <c r="H1723" s="1">
        <v>1174.58</v>
      </c>
      <c r="I1723" s="1">
        <v>1304.1099999999999</v>
      </c>
      <c r="J1723" s="1">
        <v>1217.9000000000001</v>
      </c>
      <c r="K1723" s="1">
        <v>1318.29</v>
      </c>
      <c r="L1723" s="1">
        <v>1259.6500000000001</v>
      </c>
      <c r="N1723" s="1">
        <v>1116.46</v>
      </c>
      <c r="O1723" s="1">
        <v>1225.32</v>
      </c>
      <c r="P1723" s="1">
        <v>1336.6</v>
      </c>
      <c r="Q1723" s="1">
        <v>2756.01</v>
      </c>
      <c r="R1723" s="1">
        <v>67.19</v>
      </c>
      <c r="S1723" s="1">
        <v>60.12</v>
      </c>
      <c r="T1723" s="1">
        <v>71.06</v>
      </c>
      <c r="U1723" s="1">
        <v>66.760000000000005</v>
      </c>
      <c r="V1723" s="1">
        <v>65.930000000000007</v>
      </c>
      <c r="W1723" s="1">
        <v>73.55</v>
      </c>
      <c r="X1723" s="1">
        <v>70.66</v>
      </c>
      <c r="Y1723" s="1">
        <v>69.92</v>
      </c>
      <c r="Z1723" s="1">
        <v>70</v>
      </c>
      <c r="AA1723" s="1">
        <v>68.430000000000007</v>
      </c>
      <c r="AB1723" s="1">
        <v>70.3</v>
      </c>
      <c r="AC1723" s="1">
        <v>66.56</v>
      </c>
      <c r="AD1723" s="1">
        <v>67.11</v>
      </c>
      <c r="AE1723" s="1">
        <v>76.209999999999994</v>
      </c>
      <c r="AF1723" s="1">
        <v>72.459999999999994</v>
      </c>
      <c r="AG1723" s="1">
        <v>62.8</v>
      </c>
      <c r="AP1723" s="1">
        <v>2000</v>
      </c>
      <c r="AW1723" s="1">
        <v>1818.33</v>
      </c>
      <c r="AX1723" s="1">
        <v>69.64</v>
      </c>
      <c r="BA1723" s="1">
        <v>66.3</v>
      </c>
      <c r="BB1723" s="1">
        <v>76.13</v>
      </c>
      <c r="BC1723" s="1">
        <v>74.37</v>
      </c>
      <c r="BD1723" s="1">
        <v>73.3</v>
      </c>
      <c r="BE1723" s="1">
        <v>71.84</v>
      </c>
      <c r="BF1723" s="1">
        <v>71.59</v>
      </c>
      <c r="BG1723" s="1">
        <v>76.739999999999995</v>
      </c>
      <c r="BH1723" s="1">
        <v>69.239999999999995</v>
      </c>
      <c r="BI1723" s="1">
        <v>71.400000000000006</v>
      </c>
      <c r="BJ1723" s="1">
        <v>77.72</v>
      </c>
      <c r="BK1723" s="1">
        <v>66.89</v>
      </c>
      <c r="BL1723" s="1">
        <v>66.34</v>
      </c>
      <c r="BM1723" s="1">
        <v>66.900000000000006</v>
      </c>
      <c r="BN1723" s="1">
        <v>66.13</v>
      </c>
    </row>
    <row r="1724" spans="3:66" x14ac:dyDescent="0.3">
      <c r="C1724" s="14" t="str">
        <f t="shared" si="27"/>
        <v>20196</v>
      </c>
      <c r="D1724" s="3">
        <v>43622</v>
      </c>
      <c r="E1724" s="1">
        <v>1282.7</v>
      </c>
      <c r="F1724" s="1">
        <v>1272.2</v>
      </c>
      <c r="G1724" s="1">
        <v>1312.94</v>
      </c>
      <c r="H1724" s="1">
        <v>1216.8900000000001</v>
      </c>
      <c r="I1724" s="1">
        <v>1304.1099999999999</v>
      </c>
      <c r="J1724" s="1">
        <v>1223.51</v>
      </c>
      <c r="K1724" s="1">
        <v>1321.11</v>
      </c>
      <c r="L1724" s="1">
        <v>1238.6600000000001</v>
      </c>
      <c r="N1724" s="1">
        <v>1147.1500000000001</v>
      </c>
      <c r="O1724" s="1">
        <v>1249.06</v>
      </c>
      <c r="P1724" s="1">
        <v>1340.86</v>
      </c>
      <c r="Q1724" s="1">
        <v>2771.36</v>
      </c>
      <c r="R1724" s="1">
        <v>68.069999999999993</v>
      </c>
      <c r="S1724" s="1">
        <v>60.31</v>
      </c>
      <c r="T1724" s="1">
        <v>71.44</v>
      </c>
      <c r="U1724" s="1">
        <v>66.39</v>
      </c>
      <c r="V1724" s="1">
        <v>65.91</v>
      </c>
      <c r="W1724" s="1">
        <v>72.91</v>
      </c>
      <c r="X1724" s="1">
        <v>70.64</v>
      </c>
      <c r="Y1724" s="1">
        <v>70</v>
      </c>
      <c r="Z1724" s="1">
        <v>70</v>
      </c>
      <c r="AA1724" s="1">
        <v>69.37</v>
      </c>
      <c r="AB1724" s="1">
        <v>70.540000000000006</v>
      </c>
      <c r="AC1724" s="1">
        <v>67.56</v>
      </c>
      <c r="AD1724" s="1">
        <v>66.599999999999994</v>
      </c>
      <c r="AE1724" s="1">
        <v>76.849999999999994</v>
      </c>
      <c r="AF1724" s="1">
        <v>72.260000000000005</v>
      </c>
      <c r="AG1724" s="1">
        <v>64.59</v>
      </c>
      <c r="AO1724" s="1">
        <v>7</v>
      </c>
      <c r="AP1724" s="1">
        <v>2000</v>
      </c>
      <c r="AT1724" s="1">
        <v>1907.54</v>
      </c>
      <c r="AW1724" s="1">
        <v>1688.29</v>
      </c>
      <c r="AX1724" s="1">
        <v>70.010000000000005</v>
      </c>
      <c r="BA1724" s="1">
        <v>67.819999999999993</v>
      </c>
      <c r="BB1724" s="1">
        <v>76.5</v>
      </c>
      <c r="BC1724" s="1">
        <v>74.55</v>
      </c>
      <c r="BD1724" s="1">
        <v>73.56</v>
      </c>
      <c r="BE1724" s="1">
        <v>71.55</v>
      </c>
      <c r="BF1724" s="1">
        <v>72.63</v>
      </c>
      <c r="BG1724" s="1">
        <v>77.28</v>
      </c>
      <c r="BH1724" s="1">
        <v>69.319999999999993</v>
      </c>
      <c r="BI1724" s="1">
        <v>71.400000000000006</v>
      </c>
      <c r="BJ1724" s="1">
        <v>77.680000000000007</v>
      </c>
      <c r="BK1724" s="1">
        <v>66.55</v>
      </c>
      <c r="BL1724" s="1">
        <v>66.180000000000007</v>
      </c>
      <c r="BM1724" s="1">
        <v>66.849999999999994</v>
      </c>
      <c r="BN1724" s="1">
        <v>65.97</v>
      </c>
    </row>
    <row r="1725" spans="3:66" x14ac:dyDescent="0.3">
      <c r="C1725" s="14" t="str">
        <f t="shared" si="27"/>
        <v>20196</v>
      </c>
      <c r="D1725" s="3">
        <v>43621</v>
      </c>
      <c r="E1725" s="1">
        <v>1292.53</v>
      </c>
      <c r="F1725" s="1">
        <v>1283.43</v>
      </c>
      <c r="G1725" s="1">
        <v>1322.84</v>
      </c>
      <c r="H1725" s="1">
        <v>1222.6400000000001</v>
      </c>
      <c r="I1725" s="1">
        <v>1304.1099999999999</v>
      </c>
      <c r="J1725" s="1">
        <v>1267.76</v>
      </c>
      <c r="K1725" s="1">
        <v>1314.5</v>
      </c>
      <c r="L1725" s="1">
        <v>1270.3399999999999</v>
      </c>
      <c r="M1725" s="1">
        <v>1133.6099999999999</v>
      </c>
      <c r="N1725" s="1">
        <v>1156.67</v>
      </c>
      <c r="O1725" s="1">
        <v>1242.57</v>
      </c>
      <c r="P1725" s="1">
        <v>1340.86</v>
      </c>
      <c r="Q1725" s="1">
        <v>2758.31</v>
      </c>
      <c r="R1725" s="1">
        <v>68.150000000000006</v>
      </c>
      <c r="S1725" s="1">
        <v>60.73</v>
      </c>
      <c r="T1725" s="1">
        <v>71.430000000000007</v>
      </c>
      <c r="U1725" s="1">
        <v>66.39</v>
      </c>
      <c r="V1725" s="1">
        <v>65.91</v>
      </c>
      <c r="W1725" s="1">
        <v>73.75</v>
      </c>
      <c r="X1725" s="1">
        <v>71.05</v>
      </c>
      <c r="Y1725" s="1">
        <v>70</v>
      </c>
      <c r="Z1725" s="1">
        <v>70</v>
      </c>
      <c r="AA1725" s="1">
        <v>69.150000000000006</v>
      </c>
      <c r="AB1725" s="1">
        <v>70.540000000000006</v>
      </c>
      <c r="AC1725" s="1">
        <v>68.22</v>
      </c>
      <c r="AD1725" s="1">
        <v>66.53</v>
      </c>
      <c r="AE1725" s="1">
        <v>77.12</v>
      </c>
      <c r="AF1725" s="1">
        <v>72.459999999999994</v>
      </c>
      <c r="AG1725" s="1">
        <v>64.69</v>
      </c>
      <c r="AO1725" s="1">
        <v>7</v>
      </c>
      <c r="AP1725" s="1">
        <v>2000</v>
      </c>
      <c r="AR1725" s="1">
        <v>2050.0700000000002</v>
      </c>
      <c r="AT1725" s="1">
        <v>1907.54</v>
      </c>
      <c r="AW1725" s="1">
        <v>1688.29</v>
      </c>
      <c r="AX1725" s="1">
        <v>69.989999999999995</v>
      </c>
      <c r="BA1725" s="1">
        <v>68.92</v>
      </c>
      <c r="BB1725" s="1">
        <v>76.680000000000007</v>
      </c>
      <c r="BC1725" s="1">
        <v>74.45</v>
      </c>
      <c r="BD1725" s="1">
        <v>73.430000000000007</v>
      </c>
      <c r="BE1725" s="1">
        <v>71.430000000000007</v>
      </c>
      <c r="BF1725" s="1">
        <v>72.760000000000005</v>
      </c>
      <c r="BG1725" s="1">
        <v>77.459999999999994</v>
      </c>
      <c r="BH1725" s="1">
        <v>70.63</v>
      </c>
      <c r="BI1725" s="1">
        <v>71.64</v>
      </c>
      <c r="BJ1725" s="1">
        <v>77.510000000000005</v>
      </c>
      <c r="BK1725" s="1">
        <v>66.72</v>
      </c>
      <c r="BL1725" s="1">
        <v>67.05</v>
      </c>
      <c r="BM1725" s="1">
        <v>67.180000000000007</v>
      </c>
      <c r="BN1725" s="1">
        <v>66.5</v>
      </c>
    </row>
    <row r="1726" spans="3:66" x14ac:dyDescent="0.3">
      <c r="C1726" s="14" t="str">
        <f t="shared" si="27"/>
        <v>20196</v>
      </c>
      <c r="D1726" s="3">
        <v>43620</v>
      </c>
      <c r="E1726" s="1">
        <v>1306.3599999999999</v>
      </c>
      <c r="F1726" s="1">
        <v>1288.32</v>
      </c>
      <c r="G1726" s="1">
        <v>1296.8599999999999</v>
      </c>
      <c r="H1726" s="1">
        <v>1255.43</v>
      </c>
      <c r="I1726" s="1">
        <v>1308.01</v>
      </c>
      <c r="J1726" s="1">
        <v>1244.29</v>
      </c>
      <c r="K1726" s="1">
        <v>1347.93</v>
      </c>
      <c r="L1726" s="1">
        <v>1270.3399999999999</v>
      </c>
      <c r="M1726" s="1">
        <v>1140.54</v>
      </c>
      <c r="N1726" s="1">
        <v>1164.1500000000001</v>
      </c>
      <c r="O1726" s="1">
        <v>1246.76</v>
      </c>
      <c r="P1726" s="1">
        <v>1363.47</v>
      </c>
      <c r="Q1726" s="1">
        <v>2775.82</v>
      </c>
      <c r="R1726" s="1">
        <v>68.400000000000006</v>
      </c>
      <c r="S1726" s="1">
        <v>61.37</v>
      </c>
      <c r="T1726" s="1">
        <v>71.72</v>
      </c>
      <c r="U1726" s="1">
        <v>67.25</v>
      </c>
      <c r="V1726" s="1">
        <v>65.87</v>
      </c>
      <c r="W1726" s="1">
        <v>73.349999999999994</v>
      </c>
      <c r="X1726" s="1">
        <v>71.34</v>
      </c>
      <c r="Y1726" s="1">
        <v>70.63</v>
      </c>
      <c r="Z1726" s="1">
        <v>70.66</v>
      </c>
      <c r="AA1726" s="1">
        <v>70.14</v>
      </c>
      <c r="AB1726" s="1">
        <v>70.89</v>
      </c>
      <c r="AC1726" s="1">
        <v>68.38</v>
      </c>
      <c r="AD1726" s="1">
        <v>67.84</v>
      </c>
      <c r="AE1726" s="1">
        <v>77</v>
      </c>
      <c r="AF1726" s="1">
        <v>74.180000000000007</v>
      </c>
      <c r="AG1726" s="1">
        <v>66.09</v>
      </c>
      <c r="AO1726" s="1">
        <v>7</v>
      </c>
      <c r="AP1726" s="1">
        <v>2000</v>
      </c>
      <c r="AR1726" s="1">
        <v>2050.0700000000002</v>
      </c>
      <c r="AT1726" s="1">
        <v>1907.54</v>
      </c>
      <c r="AW1726" s="1">
        <v>1773.71</v>
      </c>
      <c r="AX1726" s="1">
        <v>70.39</v>
      </c>
      <c r="BA1726" s="1">
        <v>69.42</v>
      </c>
      <c r="BB1726" s="1">
        <v>77.569999999999993</v>
      </c>
      <c r="BC1726" s="1">
        <v>74.72</v>
      </c>
      <c r="BD1726" s="1">
        <v>74.180000000000007</v>
      </c>
      <c r="BE1726" s="1">
        <v>72.989999999999995</v>
      </c>
      <c r="BF1726" s="1">
        <v>73.209999999999994</v>
      </c>
      <c r="BG1726" s="1">
        <v>77.2</v>
      </c>
      <c r="BH1726" s="1">
        <v>70.78</v>
      </c>
      <c r="BI1726" s="1">
        <v>71.72</v>
      </c>
      <c r="BJ1726" s="1">
        <v>77.849999999999994</v>
      </c>
      <c r="BK1726" s="1">
        <v>67.22</v>
      </c>
      <c r="BL1726" s="1">
        <v>66.56</v>
      </c>
      <c r="BM1726" s="1">
        <v>66.95</v>
      </c>
      <c r="BN1726" s="1">
        <v>66.88</v>
      </c>
    </row>
    <row r="1727" spans="3:66" x14ac:dyDescent="0.3">
      <c r="C1727" s="14" t="str">
        <f t="shared" si="27"/>
        <v>20196</v>
      </c>
      <c r="D1727" s="3">
        <v>43619</v>
      </c>
      <c r="E1727" s="1">
        <v>1310.29</v>
      </c>
      <c r="F1727" s="1">
        <v>1289.96</v>
      </c>
      <c r="G1727" s="1">
        <v>1322.84</v>
      </c>
      <c r="H1727" s="1">
        <v>1256.6500000000001</v>
      </c>
      <c r="I1727" s="1">
        <v>1304.0999999999999</v>
      </c>
      <c r="J1727" s="1">
        <v>1221.2</v>
      </c>
      <c r="K1727" s="1">
        <v>1347.93</v>
      </c>
      <c r="L1727" s="1">
        <v>1286.1600000000001</v>
      </c>
      <c r="M1727" s="1">
        <v>1161.3399999999999</v>
      </c>
      <c r="N1727" s="1">
        <v>1172.94</v>
      </c>
      <c r="O1727" s="1">
        <v>1249.4100000000001</v>
      </c>
      <c r="P1727" s="1">
        <v>1363.47</v>
      </c>
      <c r="Q1727" s="1">
        <v>2816.71</v>
      </c>
      <c r="R1727" s="1">
        <v>68.239999999999995</v>
      </c>
      <c r="S1727" s="1">
        <v>61.15</v>
      </c>
      <c r="T1727" s="1">
        <v>72.31</v>
      </c>
      <c r="U1727" s="1">
        <v>67.19</v>
      </c>
      <c r="V1727" s="1">
        <v>65.91</v>
      </c>
      <c r="W1727" s="1">
        <v>73.41</v>
      </c>
      <c r="X1727" s="1">
        <v>71.34</v>
      </c>
      <c r="Y1727" s="1">
        <v>70.7</v>
      </c>
      <c r="Z1727" s="1">
        <v>70.66</v>
      </c>
      <c r="AA1727" s="1">
        <v>70.55</v>
      </c>
      <c r="AB1727" s="1">
        <v>70.89</v>
      </c>
      <c r="AC1727" s="1">
        <v>68.38</v>
      </c>
      <c r="AD1727" s="1">
        <v>69.84</v>
      </c>
      <c r="AE1727" s="1">
        <v>76.88</v>
      </c>
      <c r="AF1727" s="1">
        <v>74.099999999999994</v>
      </c>
      <c r="AG1727" s="1">
        <v>65.28</v>
      </c>
      <c r="AO1727" s="1">
        <v>7</v>
      </c>
      <c r="AP1727" s="1">
        <v>2000</v>
      </c>
      <c r="AR1727" s="1">
        <v>2050.0700000000002</v>
      </c>
      <c r="AS1727" s="1">
        <v>1992.28</v>
      </c>
      <c r="AT1727" s="1">
        <v>1793.16</v>
      </c>
      <c r="AU1727" s="1">
        <v>1869.18</v>
      </c>
      <c r="AW1727" s="1">
        <v>1773.71</v>
      </c>
      <c r="AX1727" s="1">
        <v>70.39</v>
      </c>
      <c r="BA1727" s="1">
        <v>69.42</v>
      </c>
      <c r="BB1727" s="1">
        <v>77.459999999999994</v>
      </c>
      <c r="BC1727" s="1">
        <v>75.11</v>
      </c>
      <c r="BD1727" s="1">
        <v>73.97</v>
      </c>
      <c r="BE1727" s="1">
        <v>73.03</v>
      </c>
      <c r="BF1727" s="1">
        <v>73.3</v>
      </c>
      <c r="BG1727" s="1">
        <v>77.44</v>
      </c>
      <c r="BH1727" s="1">
        <v>70.94</v>
      </c>
      <c r="BI1727" s="1">
        <v>71.64</v>
      </c>
      <c r="BJ1727" s="1">
        <v>77.349999999999994</v>
      </c>
      <c r="BK1727" s="1">
        <v>67.38</v>
      </c>
      <c r="BL1727" s="1">
        <v>67.05</v>
      </c>
      <c r="BN1727" s="1">
        <v>67.069999999999993</v>
      </c>
    </row>
    <row r="1728" spans="3:66" x14ac:dyDescent="0.3">
      <c r="C1728" s="14" t="str">
        <f t="shared" si="27"/>
        <v>20195</v>
      </c>
      <c r="D1728" s="3">
        <v>43616</v>
      </c>
      <c r="E1728" s="1">
        <v>1315.68</v>
      </c>
      <c r="F1728" s="1">
        <v>1300.0999999999999</v>
      </c>
      <c r="G1728" s="1">
        <v>1337.71</v>
      </c>
      <c r="H1728" s="1">
        <v>1250</v>
      </c>
      <c r="I1728" s="1">
        <v>1292.3499999999999</v>
      </c>
      <c r="J1728" s="1">
        <v>1249.29</v>
      </c>
      <c r="K1728" s="1">
        <v>1356.41</v>
      </c>
      <c r="L1728" s="1">
        <v>1294.47</v>
      </c>
      <c r="M1728" s="1">
        <v>1178.51</v>
      </c>
      <c r="N1728" s="1">
        <v>1171.1500000000001</v>
      </c>
      <c r="O1728" s="1">
        <v>1225.1400000000001</v>
      </c>
      <c r="P1728" s="1">
        <v>1356.83</v>
      </c>
      <c r="Q1728" s="1">
        <v>2759.39</v>
      </c>
      <c r="R1728" s="1">
        <v>68.239999999999995</v>
      </c>
      <c r="S1728" s="1">
        <v>62.49</v>
      </c>
      <c r="T1728" s="1">
        <v>73.150000000000006</v>
      </c>
      <c r="U1728" s="1">
        <v>68.69</v>
      </c>
      <c r="V1728" s="1">
        <v>66.02</v>
      </c>
      <c r="W1728" s="1">
        <v>73.41</v>
      </c>
      <c r="X1728" s="1">
        <v>72.2</v>
      </c>
      <c r="Y1728" s="1">
        <v>71.61</v>
      </c>
      <c r="Z1728" s="1">
        <v>71.61</v>
      </c>
      <c r="AA1728" s="1">
        <v>70.569999999999993</v>
      </c>
      <c r="AB1728" s="1">
        <v>71.94</v>
      </c>
      <c r="AC1728" s="1">
        <v>68.22</v>
      </c>
      <c r="AD1728" s="1">
        <v>70.31</v>
      </c>
      <c r="AE1728" s="1">
        <v>78.42</v>
      </c>
      <c r="AF1728" s="1">
        <v>75.150000000000006</v>
      </c>
      <c r="AG1728" s="1">
        <v>66.42</v>
      </c>
      <c r="AO1728" s="1">
        <v>7</v>
      </c>
      <c r="AR1728" s="1">
        <v>2051.58</v>
      </c>
      <c r="AS1728" s="1">
        <v>1993.76</v>
      </c>
      <c r="AT1728" s="1">
        <v>1794.17</v>
      </c>
      <c r="AU1728" s="1">
        <v>1894.03</v>
      </c>
      <c r="AW1728" s="1">
        <v>1775.02</v>
      </c>
      <c r="AX1728" s="1">
        <v>71.599999999999994</v>
      </c>
      <c r="BA1728" s="1">
        <v>69.760000000000005</v>
      </c>
      <c r="BB1728" s="1">
        <v>77.84</v>
      </c>
      <c r="BC1728" s="1">
        <v>76.010000000000005</v>
      </c>
      <c r="BD1728" s="1">
        <v>75.010000000000005</v>
      </c>
      <c r="BE1728" s="1">
        <v>73.16</v>
      </c>
      <c r="BF1728" s="1">
        <v>73.34</v>
      </c>
      <c r="BG1728" s="1">
        <v>78.010000000000005</v>
      </c>
      <c r="BH1728" s="1">
        <v>70.58</v>
      </c>
      <c r="BI1728" s="1">
        <v>72.64</v>
      </c>
      <c r="BJ1728" s="1">
        <v>77.86</v>
      </c>
      <c r="BK1728" s="1">
        <v>68</v>
      </c>
      <c r="BL1728" s="1">
        <v>67.56</v>
      </c>
      <c r="BN1728" s="1">
        <v>68.069999999999993</v>
      </c>
    </row>
    <row r="1729" spans="3:66" x14ac:dyDescent="0.3">
      <c r="C1729" s="14" t="str">
        <f t="shared" si="27"/>
        <v>20195</v>
      </c>
      <c r="D1729" s="3">
        <v>43615</v>
      </c>
      <c r="E1729" s="1">
        <v>1324.71</v>
      </c>
      <c r="F1729" s="1">
        <v>1298.5999999999999</v>
      </c>
      <c r="G1729" s="1">
        <v>1321.05</v>
      </c>
      <c r="H1729" s="1">
        <v>1260.57</v>
      </c>
      <c r="I1729" s="1">
        <v>1294.31</v>
      </c>
      <c r="J1729" s="1">
        <v>1224.19</v>
      </c>
      <c r="K1729" s="1">
        <v>1301.92</v>
      </c>
      <c r="L1729" s="1">
        <v>1301.8699999999999</v>
      </c>
      <c r="M1729" s="1">
        <v>1064.9000000000001</v>
      </c>
      <c r="N1729" s="1">
        <v>1156</v>
      </c>
      <c r="O1729" s="1">
        <v>1211.17</v>
      </c>
      <c r="P1729" s="1">
        <v>1317.46</v>
      </c>
      <c r="Q1729" s="1">
        <v>2743.12</v>
      </c>
      <c r="R1729" s="1">
        <v>68.39</v>
      </c>
      <c r="S1729" s="1">
        <v>62.49</v>
      </c>
      <c r="T1729" s="1">
        <v>73.239999999999995</v>
      </c>
      <c r="U1729" s="1">
        <v>68.790000000000006</v>
      </c>
      <c r="V1729" s="1">
        <v>66.19</v>
      </c>
      <c r="W1729" s="1">
        <v>73.41</v>
      </c>
      <c r="X1729" s="1">
        <v>72.44</v>
      </c>
      <c r="Y1729" s="1">
        <v>71.09</v>
      </c>
      <c r="Z1729" s="1">
        <v>71.16</v>
      </c>
      <c r="AA1729" s="1">
        <v>70.83</v>
      </c>
      <c r="AB1729" s="1">
        <v>70.94</v>
      </c>
      <c r="AC1729" s="1">
        <v>69.03</v>
      </c>
      <c r="AD1729" s="1">
        <v>70.73</v>
      </c>
      <c r="AE1729" s="1">
        <v>79.150000000000006</v>
      </c>
      <c r="AF1729" s="1">
        <v>74.55</v>
      </c>
      <c r="AG1729" s="1">
        <v>66.64</v>
      </c>
      <c r="AR1729" s="1">
        <v>2051.58</v>
      </c>
      <c r="AS1729" s="1">
        <v>1993.76</v>
      </c>
      <c r="AU1729" s="1">
        <v>1894.03</v>
      </c>
      <c r="AW1729" s="1">
        <v>1742.95</v>
      </c>
      <c r="AY1729" s="1">
        <v>2051.58</v>
      </c>
      <c r="BA1729" s="1">
        <v>70.459999999999994</v>
      </c>
      <c r="BB1729" s="1">
        <v>78.680000000000007</v>
      </c>
      <c r="BC1729" s="1">
        <v>76.34</v>
      </c>
      <c r="BD1729" s="1">
        <v>75.260000000000005</v>
      </c>
      <c r="BE1729" s="1">
        <v>72.66</v>
      </c>
      <c r="BF1729" s="1">
        <v>72.680000000000007</v>
      </c>
      <c r="BG1729" s="1">
        <v>78.540000000000006</v>
      </c>
      <c r="BH1729" s="1">
        <v>70.41</v>
      </c>
      <c r="BI1729" s="1">
        <v>72.64</v>
      </c>
      <c r="BJ1729" s="1">
        <v>77.849999999999994</v>
      </c>
      <c r="BK1729" s="1">
        <v>68.22</v>
      </c>
      <c r="BL1729" s="1">
        <v>68.58</v>
      </c>
      <c r="BN1729" s="1">
        <v>68.55</v>
      </c>
    </row>
    <row r="1730" spans="3:66" x14ac:dyDescent="0.3">
      <c r="C1730" s="14" t="str">
        <f t="shared" si="27"/>
        <v>20195</v>
      </c>
      <c r="D1730" s="3">
        <v>43614</v>
      </c>
      <c r="E1730" s="1">
        <v>1341.98</v>
      </c>
      <c r="F1730" s="1">
        <v>1294.1099999999999</v>
      </c>
      <c r="G1730" s="1">
        <v>1308.23</v>
      </c>
      <c r="H1730" s="1">
        <v>1221.5899999999999</v>
      </c>
      <c r="I1730" s="1">
        <v>1265.02</v>
      </c>
      <c r="J1730" s="1">
        <v>1206.07</v>
      </c>
      <c r="K1730" s="1">
        <v>1280.6400000000001</v>
      </c>
      <c r="L1730" s="1">
        <v>1267.72</v>
      </c>
      <c r="M1730" s="1">
        <v>1064.9000000000001</v>
      </c>
      <c r="N1730" s="1">
        <v>1142.1099999999999</v>
      </c>
      <c r="O1730" s="1">
        <v>1200</v>
      </c>
      <c r="P1730" s="1">
        <v>1289.08</v>
      </c>
      <c r="Q1730" s="1">
        <v>2783.88</v>
      </c>
      <c r="R1730" s="1">
        <v>68.819999999999993</v>
      </c>
      <c r="S1730" s="1">
        <v>62.87</v>
      </c>
      <c r="T1730" s="1">
        <v>71.680000000000007</v>
      </c>
      <c r="U1730" s="1">
        <v>68.790000000000006</v>
      </c>
      <c r="V1730" s="1">
        <v>65.319999999999993</v>
      </c>
      <c r="W1730" s="1">
        <v>71.41</v>
      </c>
      <c r="X1730" s="1">
        <v>72.510000000000005</v>
      </c>
      <c r="Y1730" s="1">
        <v>71.39</v>
      </c>
      <c r="Z1730" s="1">
        <v>70.959999999999994</v>
      </c>
      <c r="AA1730" s="1">
        <v>70.150000000000006</v>
      </c>
      <c r="AB1730" s="1">
        <v>71.19</v>
      </c>
      <c r="AC1730" s="1">
        <v>68.38</v>
      </c>
      <c r="AD1730" s="1">
        <v>70.52</v>
      </c>
      <c r="AE1730" s="1">
        <v>79.38</v>
      </c>
      <c r="AF1730" s="1">
        <v>72.91</v>
      </c>
      <c r="AG1730" s="1">
        <v>66.2</v>
      </c>
      <c r="AP1730" s="1">
        <v>1787.5</v>
      </c>
      <c r="AS1730" s="1">
        <v>1993.76</v>
      </c>
      <c r="AU1730" s="1">
        <v>1894.03</v>
      </c>
      <c r="AW1730" s="1">
        <v>1742.44</v>
      </c>
      <c r="AY1730" s="1">
        <v>2051.58</v>
      </c>
      <c r="BA1730" s="1">
        <v>69.97</v>
      </c>
      <c r="BB1730" s="1">
        <v>78.12</v>
      </c>
      <c r="BC1730" s="1">
        <v>75.819999999999993</v>
      </c>
      <c r="BD1730" s="1">
        <v>74.53</v>
      </c>
      <c r="BE1730" s="1">
        <v>72.22</v>
      </c>
      <c r="BF1730" s="1">
        <v>73.260000000000005</v>
      </c>
      <c r="BG1730" s="1">
        <v>78.760000000000005</v>
      </c>
      <c r="BH1730" s="1">
        <v>70.400000000000006</v>
      </c>
      <c r="BI1730" s="1">
        <v>72.64</v>
      </c>
      <c r="BJ1730" s="1">
        <v>77.34</v>
      </c>
      <c r="BK1730" s="1">
        <v>67.05</v>
      </c>
      <c r="BL1730" s="1">
        <v>67.72</v>
      </c>
      <c r="BM1730" s="1">
        <v>66.36</v>
      </c>
      <c r="BN1730" s="1">
        <v>67.45</v>
      </c>
    </row>
    <row r="1731" spans="3:66" x14ac:dyDescent="0.3">
      <c r="C1731" s="14" t="str">
        <f t="shared" si="27"/>
        <v>20195</v>
      </c>
      <c r="D1731" s="3">
        <v>43613</v>
      </c>
      <c r="E1731" s="1">
        <v>1239.3599999999999</v>
      </c>
      <c r="F1731" s="1">
        <v>1232.6400000000001</v>
      </c>
      <c r="G1731" s="1">
        <v>1260.92</v>
      </c>
      <c r="H1731" s="1">
        <v>1181.6099999999999</v>
      </c>
      <c r="I1731" s="1">
        <v>1244.27</v>
      </c>
      <c r="J1731" s="1">
        <v>1174.8900000000001</v>
      </c>
      <c r="K1731" s="1">
        <v>1239.75</v>
      </c>
      <c r="L1731" s="1">
        <v>1150.58</v>
      </c>
      <c r="M1731" s="1">
        <v>992.5</v>
      </c>
      <c r="N1731" s="1">
        <v>1112.3</v>
      </c>
      <c r="O1731" s="1">
        <v>1181.6600000000001</v>
      </c>
      <c r="P1731" s="1">
        <v>1250.99</v>
      </c>
      <c r="Q1731" s="1">
        <v>2756.37</v>
      </c>
      <c r="R1731" s="1">
        <v>67.790000000000006</v>
      </c>
      <c r="S1731" s="1">
        <v>62.2</v>
      </c>
      <c r="T1731" s="1">
        <v>71.69</v>
      </c>
      <c r="U1731" s="1">
        <v>67.12</v>
      </c>
      <c r="V1731" s="1">
        <v>64.13</v>
      </c>
      <c r="W1731" s="1">
        <v>71.41</v>
      </c>
      <c r="X1731" s="1">
        <v>70.099999999999994</v>
      </c>
      <c r="Y1731" s="1">
        <v>70.22</v>
      </c>
      <c r="Z1731" s="1">
        <v>70.5</v>
      </c>
      <c r="AA1731" s="1">
        <v>69.61</v>
      </c>
      <c r="AB1731" s="1">
        <v>69.599999999999994</v>
      </c>
      <c r="AC1731" s="1">
        <v>67.63</v>
      </c>
      <c r="AD1731" s="1">
        <v>69.5</v>
      </c>
      <c r="AE1731" s="1">
        <v>76.95</v>
      </c>
      <c r="AF1731" s="1">
        <v>72.790000000000006</v>
      </c>
      <c r="AG1731" s="1">
        <v>66.209999999999994</v>
      </c>
      <c r="AP1731" s="1">
        <v>1787.5</v>
      </c>
      <c r="AR1731" s="1">
        <v>2041.53</v>
      </c>
      <c r="AS1731" s="1">
        <v>1993.76</v>
      </c>
      <c r="AU1731" s="1">
        <v>1894.03</v>
      </c>
      <c r="AW1731" s="1">
        <v>1693.56</v>
      </c>
      <c r="AX1731" s="1">
        <v>66.12</v>
      </c>
      <c r="AY1731" s="1">
        <v>2051.58</v>
      </c>
      <c r="BA1731" s="1">
        <v>68.680000000000007</v>
      </c>
      <c r="BB1731" s="1">
        <v>76.959999999999994</v>
      </c>
      <c r="BC1731" s="1">
        <v>75.23</v>
      </c>
      <c r="BD1731" s="1">
        <v>73.739999999999995</v>
      </c>
      <c r="BE1731" s="1">
        <v>71.5</v>
      </c>
      <c r="BF1731" s="1">
        <v>72.239999999999995</v>
      </c>
      <c r="BG1731" s="1">
        <v>76.760000000000005</v>
      </c>
      <c r="BH1731" s="1">
        <v>69.099999999999994</v>
      </c>
      <c r="BI1731" s="1">
        <v>69.8</v>
      </c>
      <c r="BJ1731" s="1">
        <v>74.819999999999993</v>
      </c>
      <c r="BK1731" s="1">
        <v>66.55</v>
      </c>
      <c r="BL1731" s="1">
        <v>66.5</v>
      </c>
      <c r="BM1731" s="1">
        <v>66.34</v>
      </c>
      <c r="BN1731" s="1">
        <v>66.430000000000007</v>
      </c>
    </row>
    <row r="1732" spans="3:66" x14ac:dyDescent="0.3">
      <c r="C1732" s="14" t="str">
        <f t="shared" si="27"/>
        <v>20195</v>
      </c>
      <c r="D1732" s="3">
        <v>43612</v>
      </c>
      <c r="E1732" s="1">
        <v>1233.31</v>
      </c>
      <c r="F1732" s="1">
        <v>1212.1400000000001</v>
      </c>
      <c r="G1732" s="1">
        <v>1243.6099999999999</v>
      </c>
      <c r="H1732" s="1">
        <v>1167.53</v>
      </c>
      <c r="I1732" s="1">
        <v>1221.43</v>
      </c>
      <c r="J1732" s="1">
        <v>1200.6600000000001</v>
      </c>
      <c r="K1732" s="1">
        <v>1262.1199999999999</v>
      </c>
      <c r="L1732" s="1">
        <v>1200.8699999999999</v>
      </c>
      <c r="M1732" s="1">
        <v>1006.52</v>
      </c>
      <c r="N1732" s="1">
        <v>1092.28</v>
      </c>
      <c r="O1732" s="1">
        <v>1155.6600000000001</v>
      </c>
      <c r="P1732" s="1">
        <v>1284.8599999999999</v>
      </c>
      <c r="Q1732" s="1">
        <v>2730.94</v>
      </c>
      <c r="R1732" s="1">
        <v>67.56</v>
      </c>
      <c r="S1732" s="1">
        <v>60.57</v>
      </c>
      <c r="T1732" s="1">
        <v>69.39</v>
      </c>
      <c r="U1732" s="1">
        <v>65.94</v>
      </c>
      <c r="V1732" s="1">
        <v>63.63</v>
      </c>
      <c r="W1732" s="1">
        <v>71.98</v>
      </c>
      <c r="X1732" s="1">
        <v>69.58</v>
      </c>
      <c r="Y1732" s="1">
        <v>68.94</v>
      </c>
      <c r="Z1732" s="1">
        <v>69</v>
      </c>
      <c r="AA1732" s="1">
        <v>67.849999999999994</v>
      </c>
      <c r="AB1732" s="1">
        <v>69.099999999999994</v>
      </c>
      <c r="AC1732" s="1">
        <v>66.95</v>
      </c>
      <c r="AD1732" s="1">
        <v>67.86</v>
      </c>
      <c r="AE1732" s="1">
        <v>76.040000000000006</v>
      </c>
      <c r="AF1732" s="1">
        <v>71.66</v>
      </c>
      <c r="AG1732" s="1">
        <v>63.86</v>
      </c>
      <c r="AP1732" s="1">
        <v>1787.5</v>
      </c>
      <c r="AR1732" s="1">
        <v>2024.77</v>
      </c>
      <c r="AU1732" s="1">
        <v>1860.5</v>
      </c>
      <c r="AW1732" s="1">
        <v>1693.56</v>
      </c>
      <c r="AX1732" s="1">
        <v>67.37</v>
      </c>
      <c r="AY1732" s="1">
        <v>2051.58</v>
      </c>
      <c r="BA1732" s="1">
        <v>67.5</v>
      </c>
      <c r="BB1732" s="1">
        <v>76.88</v>
      </c>
      <c r="BC1732" s="1">
        <v>73.569999999999993</v>
      </c>
      <c r="BD1732" s="1">
        <v>72.819999999999993</v>
      </c>
      <c r="BE1732" s="1">
        <v>69.38</v>
      </c>
      <c r="BF1732" s="1">
        <v>70.599999999999994</v>
      </c>
      <c r="BG1732" s="1">
        <v>76.09</v>
      </c>
      <c r="BH1732" s="1">
        <v>68.53</v>
      </c>
      <c r="BI1732" s="1">
        <v>69.8</v>
      </c>
      <c r="BJ1732" s="1">
        <v>74.489999999999995</v>
      </c>
      <c r="BK1732" s="1">
        <v>65.150000000000006</v>
      </c>
      <c r="BL1732" s="1">
        <v>65.11</v>
      </c>
      <c r="BM1732" s="1">
        <v>65.930000000000007</v>
      </c>
      <c r="BN1732" s="1">
        <v>65.19</v>
      </c>
    </row>
    <row r="1733" spans="3:66" x14ac:dyDescent="0.3">
      <c r="C1733" s="14" t="str">
        <f t="shared" si="27"/>
        <v>20195</v>
      </c>
      <c r="D1733" s="3">
        <v>43609</v>
      </c>
      <c r="E1733" s="1">
        <v>1221.46</v>
      </c>
      <c r="F1733" s="1">
        <v>1205.8900000000001</v>
      </c>
      <c r="G1733" s="1">
        <v>1235.07</v>
      </c>
      <c r="H1733" s="1">
        <v>1164.32</v>
      </c>
      <c r="I1733" s="1">
        <v>1221.43</v>
      </c>
      <c r="J1733" s="1">
        <v>1202.3</v>
      </c>
      <c r="K1733" s="1">
        <v>1230.19</v>
      </c>
      <c r="L1733" s="1">
        <v>1195.93</v>
      </c>
      <c r="M1733" s="1">
        <v>1048.5899999999999</v>
      </c>
      <c r="N1733" s="1">
        <v>1100.77</v>
      </c>
      <c r="O1733" s="1">
        <v>1159.28</v>
      </c>
      <c r="P1733" s="1">
        <v>1250.99</v>
      </c>
      <c r="Q1733" s="1">
        <v>2711.29</v>
      </c>
      <c r="R1733" s="1">
        <v>66.84</v>
      </c>
      <c r="S1733" s="1">
        <v>60.81</v>
      </c>
      <c r="T1733" s="1">
        <v>69.53</v>
      </c>
      <c r="U1733" s="1">
        <v>66.349999999999994</v>
      </c>
      <c r="V1733" s="1">
        <v>63.59</v>
      </c>
      <c r="W1733" s="1">
        <v>71.92</v>
      </c>
      <c r="X1733" s="1">
        <v>68.89</v>
      </c>
      <c r="Y1733" s="1">
        <v>68.94</v>
      </c>
      <c r="Z1733" s="1">
        <v>68.959999999999994</v>
      </c>
      <c r="AA1733" s="1">
        <v>67.849999999999994</v>
      </c>
      <c r="AB1733" s="1">
        <v>68.53</v>
      </c>
      <c r="AC1733" s="1">
        <v>67.13</v>
      </c>
      <c r="AD1733" s="1">
        <v>67.709999999999994</v>
      </c>
      <c r="AE1733" s="1">
        <v>75.78</v>
      </c>
      <c r="AF1733" s="1">
        <v>71.650000000000006</v>
      </c>
      <c r="AG1733" s="1">
        <v>64.13</v>
      </c>
      <c r="AP1733" s="1">
        <v>1787.5</v>
      </c>
      <c r="AR1733" s="1">
        <v>2024.77</v>
      </c>
      <c r="AU1733" s="1">
        <v>1822.79</v>
      </c>
      <c r="AW1733" s="1">
        <v>1713.68</v>
      </c>
      <c r="AX1733" s="1">
        <v>67.5</v>
      </c>
      <c r="AY1733" s="1">
        <v>2051.58</v>
      </c>
      <c r="BA1733" s="1">
        <v>67.5</v>
      </c>
      <c r="BB1733" s="1">
        <v>76.38</v>
      </c>
      <c r="BC1733" s="1">
        <v>72.989999999999995</v>
      </c>
      <c r="BD1733" s="1">
        <v>72.31</v>
      </c>
      <c r="BE1733" s="1">
        <v>70.099999999999994</v>
      </c>
      <c r="BF1733" s="1">
        <v>70.94</v>
      </c>
      <c r="BG1733" s="1">
        <v>75.81</v>
      </c>
      <c r="BH1733" s="1">
        <v>68.34</v>
      </c>
      <c r="BI1733" s="1">
        <v>69.8</v>
      </c>
      <c r="BJ1733" s="1">
        <v>74.25</v>
      </c>
      <c r="BK1733" s="1">
        <v>65.39</v>
      </c>
      <c r="BL1733" s="1">
        <v>65.13</v>
      </c>
      <c r="BM1733" s="1">
        <v>66.63</v>
      </c>
      <c r="BN1733" s="1">
        <v>65.31</v>
      </c>
    </row>
    <row r="1734" spans="3:66" x14ac:dyDescent="0.3">
      <c r="C1734" s="14" t="str">
        <f t="shared" ref="C1734:C1797" si="28">YEAR(D1734)&amp;MONTH(D1734)</f>
        <v>20195</v>
      </c>
      <c r="D1734" s="3">
        <v>43608</v>
      </c>
      <c r="E1734" s="1">
        <v>1194.06</v>
      </c>
      <c r="F1734" s="1">
        <v>1196.3800000000001</v>
      </c>
      <c r="G1734" s="1">
        <v>1238.6300000000001</v>
      </c>
      <c r="H1734" s="1">
        <v>1183.6500000000001</v>
      </c>
      <c r="I1734" s="1">
        <v>1200.4100000000001</v>
      </c>
      <c r="J1734" s="1">
        <v>1195.31</v>
      </c>
      <c r="K1734" s="1">
        <v>1183.6500000000001</v>
      </c>
      <c r="L1734" s="1">
        <v>1195.9100000000001</v>
      </c>
      <c r="M1734" s="1">
        <v>1072.8</v>
      </c>
      <c r="N1734" s="1">
        <v>1075.1600000000001</v>
      </c>
      <c r="O1734" s="1">
        <v>1159.83</v>
      </c>
      <c r="P1734" s="1">
        <v>1203.3</v>
      </c>
      <c r="Q1734" s="1">
        <v>2768.42</v>
      </c>
      <c r="R1734" s="1">
        <v>66.989999999999995</v>
      </c>
      <c r="S1734" s="1">
        <v>60.04</v>
      </c>
      <c r="T1734" s="1">
        <v>69.239999999999995</v>
      </c>
      <c r="U1734" s="1">
        <v>65.3</v>
      </c>
      <c r="V1734" s="1">
        <v>63.68</v>
      </c>
      <c r="W1734" s="1">
        <v>71.37</v>
      </c>
      <c r="X1734" s="1">
        <v>68.45</v>
      </c>
      <c r="Y1734" s="1">
        <v>68.39</v>
      </c>
      <c r="Z1734" s="1">
        <v>68.47</v>
      </c>
      <c r="AA1734" s="1">
        <v>67.8</v>
      </c>
      <c r="AB1734" s="1">
        <v>67.930000000000007</v>
      </c>
      <c r="AC1734" s="1">
        <v>67.38</v>
      </c>
      <c r="AD1734" s="1">
        <v>68.040000000000006</v>
      </c>
      <c r="AE1734" s="1">
        <v>75.23</v>
      </c>
      <c r="AF1734" s="1">
        <v>72.03</v>
      </c>
      <c r="AG1734" s="1">
        <v>64.59</v>
      </c>
      <c r="AP1734" s="1">
        <v>1787.5</v>
      </c>
      <c r="AR1734" s="1">
        <v>2024.77</v>
      </c>
      <c r="AU1734" s="1">
        <v>1794.46</v>
      </c>
      <c r="AW1734" s="1">
        <v>1701.89</v>
      </c>
      <c r="AX1734" s="1">
        <v>67.88</v>
      </c>
      <c r="BA1734" s="1">
        <v>66.91</v>
      </c>
      <c r="BB1734" s="1">
        <v>76</v>
      </c>
      <c r="BC1734" s="1">
        <v>72.75</v>
      </c>
      <c r="BD1734" s="1">
        <v>72.459999999999994</v>
      </c>
      <c r="BE1734" s="1">
        <v>70.12</v>
      </c>
      <c r="BF1734" s="1">
        <v>70.61</v>
      </c>
      <c r="BG1734" s="1">
        <v>74.86</v>
      </c>
      <c r="BH1734" s="1">
        <v>67.739999999999995</v>
      </c>
      <c r="BI1734" s="1">
        <v>68.78</v>
      </c>
      <c r="BJ1734" s="1">
        <v>75.19</v>
      </c>
      <c r="BK1734" s="1">
        <v>64.63</v>
      </c>
      <c r="BL1734" s="1">
        <v>64.75</v>
      </c>
      <c r="BM1734" s="1">
        <v>65.47</v>
      </c>
      <c r="BN1734" s="1">
        <v>64.760000000000005</v>
      </c>
    </row>
    <row r="1735" spans="3:66" x14ac:dyDescent="0.3">
      <c r="C1735" s="14" t="str">
        <f t="shared" si="28"/>
        <v>20195</v>
      </c>
      <c r="D1735" s="3">
        <v>43607</v>
      </c>
      <c r="E1735" s="1">
        <v>1182.22</v>
      </c>
      <c r="F1735" s="1">
        <v>1193.22</v>
      </c>
      <c r="G1735" s="1">
        <v>1238.6300000000001</v>
      </c>
      <c r="H1735" s="1">
        <v>1181.47</v>
      </c>
      <c r="I1735" s="1">
        <v>1200.4100000000001</v>
      </c>
      <c r="J1735" s="1">
        <v>1205.48</v>
      </c>
      <c r="K1735" s="1">
        <v>1205.8499999999999</v>
      </c>
      <c r="L1735" s="1">
        <v>1193.44</v>
      </c>
      <c r="M1735" s="1">
        <v>1112.8399999999999</v>
      </c>
      <c r="N1735" s="1">
        <v>1081.6199999999999</v>
      </c>
      <c r="O1735" s="1">
        <v>1166.42</v>
      </c>
      <c r="P1735" s="1">
        <v>1219.8900000000001</v>
      </c>
      <c r="Q1735" s="1">
        <v>2750.4</v>
      </c>
      <c r="R1735" s="1">
        <v>66.489999999999995</v>
      </c>
      <c r="S1735" s="1">
        <v>60.62</v>
      </c>
      <c r="T1735" s="1">
        <v>69.11</v>
      </c>
      <c r="U1735" s="1">
        <v>65.41</v>
      </c>
      <c r="V1735" s="1">
        <v>63.21</v>
      </c>
      <c r="W1735" s="1">
        <v>71.650000000000006</v>
      </c>
      <c r="X1735" s="1">
        <v>68.23</v>
      </c>
      <c r="Y1735" s="1">
        <v>68.16</v>
      </c>
      <c r="Z1735" s="1">
        <v>68.459999999999994</v>
      </c>
      <c r="AA1735" s="1">
        <v>67.14</v>
      </c>
      <c r="AB1735" s="1">
        <v>67.62</v>
      </c>
      <c r="AC1735" s="1">
        <v>67.38</v>
      </c>
      <c r="AD1735" s="1">
        <v>67.64</v>
      </c>
      <c r="AE1735" s="1">
        <v>74.31</v>
      </c>
      <c r="AF1735" s="1">
        <v>72.55</v>
      </c>
      <c r="AG1735" s="1">
        <v>64.42</v>
      </c>
      <c r="AR1735" s="1">
        <v>2024.77</v>
      </c>
      <c r="AU1735" s="1">
        <v>1779.55</v>
      </c>
      <c r="AW1735" s="1">
        <v>1701.89</v>
      </c>
      <c r="AX1735" s="1">
        <v>67.88</v>
      </c>
      <c r="BA1735" s="1">
        <v>66.53</v>
      </c>
      <c r="BB1735" s="1">
        <v>75.930000000000007</v>
      </c>
      <c r="BC1735" s="1">
        <v>73.14</v>
      </c>
      <c r="BD1735" s="1">
        <v>71.61</v>
      </c>
      <c r="BE1735" s="1">
        <v>68</v>
      </c>
      <c r="BF1735" s="1">
        <v>69.58</v>
      </c>
      <c r="BG1735" s="1">
        <v>74.819999999999993</v>
      </c>
      <c r="BH1735" s="1">
        <v>68.34</v>
      </c>
      <c r="BI1735" s="1">
        <v>68.66</v>
      </c>
      <c r="BJ1735" s="1">
        <v>75.19</v>
      </c>
      <c r="BK1735" s="1">
        <v>64.63</v>
      </c>
      <c r="BL1735" s="1">
        <v>64.81</v>
      </c>
      <c r="BM1735" s="1">
        <v>65.97</v>
      </c>
      <c r="BN1735" s="1">
        <v>64.81</v>
      </c>
    </row>
    <row r="1736" spans="3:66" x14ac:dyDescent="0.3">
      <c r="C1736" s="14" t="str">
        <f t="shared" si="28"/>
        <v>20195</v>
      </c>
      <c r="D1736" s="3">
        <v>43606</v>
      </c>
      <c r="E1736" s="1">
        <v>1215.5899999999999</v>
      </c>
      <c r="F1736" s="1">
        <v>1190.28</v>
      </c>
      <c r="G1736" s="1">
        <v>1238.6300000000001</v>
      </c>
      <c r="H1736" s="1">
        <v>1179</v>
      </c>
      <c r="I1736" s="1">
        <v>1191.5999999999999</v>
      </c>
      <c r="J1736" s="1">
        <v>1175.81</v>
      </c>
      <c r="K1736" s="1">
        <v>1219.42</v>
      </c>
      <c r="L1736" s="1">
        <v>1223.03</v>
      </c>
      <c r="M1736" s="1">
        <v>1120.98</v>
      </c>
      <c r="N1736" s="1">
        <v>1084.27</v>
      </c>
      <c r="O1736" s="1">
        <v>1144.3</v>
      </c>
      <c r="P1736" s="1">
        <v>1220.8399999999999</v>
      </c>
      <c r="Q1736" s="1">
        <v>2715.83</v>
      </c>
      <c r="R1736" s="1">
        <v>66.09</v>
      </c>
      <c r="S1736" s="1">
        <v>61.25</v>
      </c>
      <c r="T1736" s="1">
        <v>69.13</v>
      </c>
      <c r="U1736" s="1">
        <v>65.819999999999993</v>
      </c>
      <c r="V1736" s="1">
        <v>63.46</v>
      </c>
      <c r="W1736" s="1">
        <v>72.19</v>
      </c>
      <c r="X1736" s="1">
        <v>68.63</v>
      </c>
      <c r="Y1736" s="1">
        <v>69.39</v>
      </c>
      <c r="Z1736" s="1">
        <v>69.459999999999994</v>
      </c>
      <c r="AA1736" s="1">
        <v>67.349999999999994</v>
      </c>
      <c r="AB1736" s="1">
        <v>68.150000000000006</v>
      </c>
      <c r="AC1736" s="1">
        <v>67.5</v>
      </c>
      <c r="AD1736" s="1">
        <v>68.7</v>
      </c>
      <c r="AE1736" s="1">
        <v>74.97</v>
      </c>
      <c r="AF1736" s="1">
        <v>71.569999999999993</v>
      </c>
      <c r="AG1736" s="1">
        <v>65.86</v>
      </c>
      <c r="AR1736" s="1">
        <v>1991.24</v>
      </c>
      <c r="AS1736" s="1">
        <v>1659.37</v>
      </c>
      <c r="AU1736" s="1">
        <v>1779.55</v>
      </c>
      <c r="AW1736" s="1">
        <v>1717.77</v>
      </c>
      <c r="AX1736" s="1">
        <v>68.849999999999994</v>
      </c>
      <c r="BA1736" s="1">
        <v>69.180000000000007</v>
      </c>
      <c r="BB1736" s="1">
        <v>76.03</v>
      </c>
      <c r="BC1736" s="1">
        <v>73.06</v>
      </c>
      <c r="BD1736" s="1">
        <v>72.36</v>
      </c>
      <c r="BE1736" s="1">
        <v>69.98</v>
      </c>
      <c r="BF1736" s="1">
        <v>71.28</v>
      </c>
      <c r="BG1736" s="1">
        <v>74.989999999999995</v>
      </c>
      <c r="BH1736" s="1">
        <v>69.09</v>
      </c>
      <c r="BI1736" s="1">
        <v>69.53</v>
      </c>
      <c r="BJ1736" s="1">
        <v>75.19</v>
      </c>
      <c r="BK1736" s="1">
        <v>65.67</v>
      </c>
      <c r="BL1736" s="1">
        <v>65.62</v>
      </c>
      <c r="BM1736" s="1">
        <v>65.959999999999994</v>
      </c>
      <c r="BN1736" s="1">
        <v>65.63</v>
      </c>
    </row>
    <row r="1737" spans="3:66" x14ac:dyDescent="0.3">
      <c r="C1737" s="14" t="str">
        <f t="shared" si="28"/>
        <v>20195</v>
      </c>
      <c r="D1737" s="3">
        <v>43605</v>
      </c>
      <c r="E1737" s="1">
        <v>1212.3699999999999</v>
      </c>
      <c r="F1737" s="1">
        <v>1196.21</v>
      </c>
      <c r="G1737" s="1">
        <v>1229.8</v>
      </c>
      <c r="H1737" s="1">
        <v>1177.55</v>
      </c>
      <c r="I1737" s="1">
        <v>1185.33</v>
      </c>
      <c r="J1737" s="1">
        <v>1171.04</v>
      </c>
      <c r="K1737" s="1">
        <v>1207.31</v>
      </c>
      <c r="L1737" s="1">
        <v>1185.68</v>
      </c>
      <c r="M1737" s="1">
        <v>1077.07</v>
      </c>
      <c r="N1737" s="1">
        <v>1063.32</v>
      </c>
      <c r="O1737" s="1">
        <v>1139.68</v>
      </c>
      <c r="P1737" s="1">
        <v>1201.22</v>
      </c>
      <c r="Q1737" s="1">
        <v>2711.33</v>
      </c>
      <c r="R1737" s="1">
        <v>65.86</v>
      </c>
      <c r="S1737" s="1">
        <v>60.69</v>
      </c>
      <c r="T1737" s="1">
        <v>69.599999999999994</v>
      </c>
      <c r="U1737" s="1">
        <v>66.44</v>
      </c>
      <c r="V1737" s="1">
        <v>62.9</v>
      </c>
      <c r="W1737" s="1">
        <v>70.53</v>
      </c>
      <c r="X1737" s="1">
        <v>68.28</v>
      </c>
      <c r="Y1737" s="1">
        <v>68.83</v>
      </c>
      <c r="Z1737" s="1">
        <v>69</v>
      </c>
      <c r="AA1737" s="1">
        <v>66.77</v>
      </c>
      <c r="AB1737" s="1">
        <v>67.88</v>
      </c>
      <c r="AC1737" s="1">
        <v>67.52</v>
      </c>
      <c r="AD1737" s="1">
        <v>67.78</v>
      </c>
      <c r="AE1737" s="1">
        <v>74.86</v>
      </c>
      <c r="AF1737" s="1">
        <v>70.349999999999994</v>
      </c>
      <c r="AG1737" s="1">
        <v>64.52</v>
      </c>
      <c r="AP1737" s="1">
        <v>1740</v>
      </c>
      <c r="AU1737" s="1">
        <v>1736.3</v>
      </c>
      <c r="AW1737" s="1">
        <v>1717.77</v>
      </c>
      <c r="AX1737" s="1">
        <v>68.52</v>
      </c>
      <c r="BA1737" s="1">
        <v>69.28</v>
      </c>
      <c r="BB1737" s="1">
        <v>75.8</v>
      </c>
      <c r="BC1737" s="1">
        <v>72.38</v>
      </c>
      <c r="BD1737" s="1">
        <v>72.52</v>
      </c>
      <c r="BE1737" s="1">
        <v>70.650000000000006</v>
      </c>
      <c r="BF1737" s="1">
        <v>70.09</v>
      </c>
      <c r="BG1737" s="1">
        <v>75.099999999999994</v>
      </c>
      <c r="BH1737" s="1">
        <v>69</v>
      </c>
      <c r="BI1737" s="1">
        <v>68.44</v>
      </c>
      <c r="BJ1737" s="1">
        <v>75.73</v>
      </c>
      <c r="BK1737" s="1">
        <v>65.64</v>
      </c>
      <c r="BL1737" s="1">
        <v>65.760000000000005</v>
      </c>
      <c r="BN1737" s="1">
        <v>66.069999999999993</v>
      </c>
    </row>
    <row r="1738" spans="3:66" x14ac:dyDescent="0.3">
      <c r="C1738" s="14" t="str">
        <f t="shared" si="28"/>
        <v>20195</v>
      </c>
      <c r="D1738" s="3">
        <v>43602</v>
      </c>
      <c r="E1738" s="1">
        <v>1188.8599999999999</v>
      </c>
      <c r="F1738" s="1">
        <v>1175.05</v>
      </c>
      <c r="G1738" s="1">
        <v>1209.99</v>
      </c>
      <c r="H1738" s="1">
        <v>1181.94</v>
      </c>
      <c r="I1738" s="1">
        <v>1185.33</v>
      </c>
      <c r="J1738" s="1">
        <v>1189</v>
      </c>
      <c r="K1738" s="1">
        <v>1195.97</v>
      </c>
      <c r="L1738" s="1">
        <v>1178.32</v>
      </c>
      <c r="M1738" s="1">
        <v>1047.82</v>
      </c>
      <c r="N1738" s="1">
        <v>1070.9000000000001</v>
      </c>
      <c r="O1738" s="1">
        <v>1144.4000000000001</v>
      </c>
      <c r="P1738" s="1">
        <v>1187.07</v>
      </c>
      <c r="Q1738" s="1">
        <v>2717.49</v>
      </c>
      <c r="R1738" s="1">
        <v>65.83</v>
      </c>
      <c r="S1738" s="1">
        <v>59.86</v>
      </c>
      <c r="T1738" s="1">
        <v>69.41</v>
      </c>
      <c r="U1738" s="1">
        <v>66.489999999999995</v>
      </c>
      <c r="V1738" s="1">
        <v>62.49</v>
      </c>
      <c r="W1738" s="1">
        <v>69.34</v>
      </c>
      <c r="X1738" s="1">
        <v>67.11</v>
      </c>
      <c r="Y1738" s="1">
        <v>67.91</v>
      </c>
      <c r="Z1738" s="1">
        <v>68.22</v>
      </c>
      <c r="AA1738" s="1">
        <v>67.69</v>
      </c>
      <c r="AB1738" s="1">
        <v>66.84</v>
      </c>
      <c r="AC1738" s="1">
        <v>67.52</v>
      </c>
      <c r="AD1738" s="1">
        <v>66.239999999999995</v>
      </c>
      <c r="AE1738" s="1">
        <v>74.290000000000006</v>
      </c>
      <c r="AF1738" s="1">
        <v>70.319999999999993</v>
      </c>
      <c r="AG1738" s="1">
        <v>63.29</v>
      </c>
      <c r="AP1738" s="1">
        <v>1740</v>
      </c>
      <c r="AU1738" s="1">
        <v>1736.3</v>
      </c>
      <c r="AW1738" s="1">
        <v>1711.75</v>
      </c>
      <c r="AX1738" s="1">
        <v>68.44</v>
      </c>
      <c r="BA1738" s="1">
        <v>67.849999999999994</v>
      </c>
      <c r="BB1738" s="1">
        <v>74.459999999999994</v>
      </c>
      <c r="BC1738" s="1">
        <v>71.73</v>
      </c>
      <c r="BD1738" s="1">
        <v>72.13</v>
      </c>
      <c r="BE1738" s="1">
        <v>69.58</v>
      </c>
      <c r="BF1738" s="1">
        <v>69.819999999999993</v>
      </c>
      <c r="BG1738" s="1">
        <v>74.75</v>
      </c>
      <c r="BH1738" s="1">
        <v>68.94</v>
      </c>
      <c r="BI1738" s="1">
        <v>67.45</v>
      </c>
      <c r="BJ1738" s="1">
        <v>75.44</v>
      </c>
      <c r="BK1738" s="1">
        <v>64.89</v>
      </c>
      <c r="BL1738" s="1">
        <v>65.12</v>
      </c>
      <c r="BN1738" s="1">
        <v>65.069999999999993</v>
      </c>
    </row>
    <row r="1739" spans="3:66" x14ac:dyDescent="0.3">
      <c r="C1739" s="14" t="str">
        <f t="shared" si="28"/>
        <v>20195</v>
      </c>
      <c r="D1739" s="3">
        <v>43601</v>
      </c>
      <c r="E1739" s="1">
        <v>1201.25</v>
      </c>
      <c r="F1739" s="1">
        <v>1176.46</v>
      </c>
      <c r="G1739" s="1">
        <v>1209.99</v>
      </c>
      <c r="H1739" s="1">
        <v>1161.92</v>
      </c>
      <c r="I1739" s="1">
        <v>1167.74</v>
      </c>
      <c r="J1739" s="1">
        <v>1184.9100000000001</v>
      </c>
      <c r="K1739" s="1">
        <v>1177.6099999999999</v>
      </c>
      <c r="L1739" s="1">
        <v>1178.32</v>
      </c>
      <c r="M1739" s="1">
        <v>1064.74</v>
      </c>
      <c r="N1739" s="1">
        <v>1059.8599999999999</v>
      </c>
      <c r="O1739" s="1">
        <v>1124.18</v>
      </c>
      <c r="P1739" s="1">
        <v>1172.92</v>
      </c>
      <c r="Q1739" s="1">
        <v>2714.15</v>
      </c>
      <c r="R1739" s="1">
        <v>65.5</v>
      </c>
      <c r="S1739" s="1">
        <v>59.97</v>
      </c>
      <c r="T1739" s="1">
        <v>68.23</v>
      </c>
      <c r="U1739" s="1">
        <v>65.02</v>
      </c>
      <c r="V1739" s="1">
        <v>62.09</v>
      </c>
      <c r="W1739" s="1">
        <v>69.290000000000006</v>
      </c>
      <c r="X1739" s="1">
        <v>65.5</v>
      </c>
      <c r="Y1739" s="1">
        <v>67.38</v>
      </c>
      <c r="Z1739" s="1">
        <v>67.47</v>
      </c>
      <c r="AA1739" s="1">
        <v>66.02</v>
      </c>
      <c r="AB1739" s="1">
        <v>64.87</v>
      </c>
      <c r="AC1739" s="1">
        <v>66.23</v>
      </c>
      <c r="AD1739" s="1">
        <v>65.72</v>
      </c>
      <c r="AE1739" s="1">
        <v>73.099999999999994</v>
      </c>
      <c r="AF1739" s="1">
        <v>71.650000000000006</v>
      </c>
      <c r="AG1739" s="1">
        <v>63.64</v>
      </c>
      <c r="AP1739" s="1">
        <v>1740</v>
      </c>
      <c r="AS1739" s="1">
        <v>2210.8200000000002</v>
      </c>
      <c r="AU1739" s="1">
        <v>1734.79</v>
      </c>
      <c r="AW1739" s="1">
        <v>1734.17</v>
      </c>
      <c r="AX1739" s="1">
        <v>67.13</v>
      </c>
      <c r="BA1739" s="1">
        <v>67.12</v>
      </c>
      <c r="BB1739" s="1">
        <v>74.67</v>
      </c>
      <c r="BC1739" s="1">
        <v>70.930000000000007</v>
      </c>
      <c r="BD1739" s="1">
        <v>72.08</v>
      </c>
      <c r="BE1739" s="1">
        <v>68.63</v>
      </c>
      <c r="BF1739" s="1">
        <v>69.87</v>
      </c>
      <c r="BG1739" s="1">
        <v>73.209999999999994</v>
      </c>
      <c r="BH1739" s="1">
        <v>66.88</v>
      </c>
      <c r="BI1739" s="1">
        <v>67.36</v>
      </c>
      <c r="BJ1739" s="1">
        <v>74.95</v>
      </c>
      <c r="BK1739" s="1">
        <v>64.63</v>
      </c>
      <c r="BL1739" s="1">
        <v>63.8</v>
      </c>
      <c r="BM1739" s="1">
        <v>63.78</v>
      </c>
      <c r="BN1739" s="1">
        <v>63.9</v>
      </c>
    </row>
    <row r="1740" spans="3:66" x14ac:dyDescent="0.3">
      <c r="C1740" s="14" t="str">
        <f t="shared" si="28"/>
        <v>20195</v>
      </c>
      <c r="D1740" s="3">
        <v>43600</v>
      </c>
      <c r="E1740" s="1">
        <v>1189.3599999999999</v>
      </c>
      <c r="F1740" s="1">
        <v>1157.56</v>
      </c>
      <c r="G1740" s="1">
        <v>1190.18</v>
      </c>
      <c r="H1740" s="1">
        <v>1181.24</v>
      </c>
      <c r="I1740" s="1">
        <v>1174.17</v>
      </c>
      <c r="J1740" s="1">
        <v>1119.25</v>
      </c>
      <c r="K1740" s="1">
        <v>1163.46</v>
      </c>
      <c r="L1740" s="1">
        <v>1089.08</v>
      </c>
      <c r="M1740" s="1">
        <v>1075.31</v>
      </c>
      <c r="N1740" s="1">
        <v>1021.85</v>
      </c>
      <c r="O1740" s="1">
        <v>1104.02</v>
      </c>
      <c r="P1740" s="1">
        <v>1187.75</v>
      </c>
      <c r="Q1740" s="1">
        <v>2712.7</v>
      </c>
      <c r="R1740" s="1">
        <v>63.67</v>
      </c>
      <c r="S1740" s="1">
        <v>59.81</v>
      </c>
      <c r="T1740" s="1">
        <v>67.040000000000006</v>
      </c>
      <c r="U1740" s="1">
        <v>65.02</v>
      </c>
      <c r="V1740" s="1">
        <v>62.25</v>
      </c>
      <c r="W1740" s="1">
        <v>69.33</v>
      </c>
      <c r="X1740" s="1">
        <v>64.739999999999995</v>
      </c>
      <c r="Y1740" s="1">
        <v>66.83</v>
      </c>
      <c r="Z1740" s="1">
        <v>66.97</v>
      </c>
      <c r="AA1740" s="1">
        <v>64.400000000000006</v>
      </c>
      <c r="AB1740" s="1">
        <v>64.28</v>
      </c>
      <c r="AC1740" s="1">
        <v>66.400000000000006</v>
      </c>
      <c r="AD1740" s="1">
        <v>66.38</v>
      </c>
      <c r="AE1740" s="1">
        <v>72.73</v>
      </c>
      <c r="AF1740" s="1">
        <v>70.89</v>
      </c>
      <c r="AG1740" s="1">
        <v>63.58</v>
      </c>
      <c r="AP1740" s="1">
        <v>1740</v>
      </c>
      <c r="AS1740" s="1">
        <v>2210.8200000000002</v>
      </c>
      <c r="AW1740" s="1">
        <v>1740.53</v>
      </c>
      <c r="AX1740" s="1">
        <v>66.77</v>
      </c>
      <c r="AZ1740" s="1">
        <v>1961.07</v>
      </c>
      <c r="BA1740" s="1">
        <v>66.86</v>
      </c>
      <c r="BB1740" s="1">
        <v>73.430000000000007</v>
      </c>
      <c r="BC1740" s="1">
        <v>71.260000000000005</v>
      </c>
      <c r="BD1740" s="1">
        <v>71.37</v>
      </c>
      <c r="BE1740" s="1">
        <v>66.23</v>
      </c>
      <c r="BF1740" s="1">
        <v>68.989999999999995</v>
      </c>
      <c r="BG1740" s="1">
        <v>73.12</v>
      </c>
      <c r="BH1740" s="1">
        <v>66.06</v>
      </c>
      <c r="BI1740" s="1">
        <v>65.03</v>
      </c>
      <c r="BJ1740" s="1">
        <v>72.03</v>
      </c>
      <c r="BK1740" s="1">
        <v>63.39</v>
      </c>
      <c r="BL1740" s="1">
        <v>63.06</v>
      </c>
      <c r="BM1740" s="1">
        <v>62.62</v>
      </c>
      <c r="BN1740" s="1">
        <v>63.14</v>
      </c>
    </row>
    <row r="1741" spans="3:66" x14ac:dyDescent="0.3">
      <c r="C1741" s="14" t="str">
        <f t="shared" si="28"/>
        <v>20195</v>
      </c>
      <c r="D1741" s="3">
        <v>43599</v>
      </c>
      <c r="E1741" s="1">
        <v>1174.3800000000001</v>
      </c>
      <c r="F1741" s="1">
        <v>1134.1300000000001</v>
      </c>
      <c r="G1741" s="1">
        <v>1202.22</v>
      </c>
      <c r="H1741" s="1">
        <v>1096.7</v>
      </c>
      <c r="I1741" s="1">
        <v>1153.23</v>
      </c>
      <c r="J1741" s="1">
        <v>1123</v>
      </c>
      <c r="K1741" s="1">
        <v>1156.52</v>
      </c>
      <c r="L1741" s="1">
        <v>1080.3399999999999</v>
      </c>
      <c r="M1741" s="1">
        <v>1088.05</v>
      </c>
      <c r="N1741" s="1">
        <v>993.99</v>
      </c>
      <c r="O1741" s="1">
        <v>1099.95</v>
      </c>
      <c r="P1741" s="1">
        <v>1156.9100000000001</v>
      </c>
      <c r="Q1741" s="1">
        <v>2647.66</v>
      </c>
      <c r="R1741" s="1">
        <v>63.2</v>
      </c>
      <c r="S1741" s="1">
        <v>57.22</v>
      </c>
      <c r="T1741" s="1">
        <v>65.77</v>
      </c>
      <c r="U1741" s="1">
        <v>63.29</v>
      </c>
      <c r="V1741" s="1">
        <v>61.31</v>
      </c>
      <c r="W1741" s="1">
        <v>68</v>
      </c>
      <c r="X1741" s="1">
        <v>63.08</v>
      </c>
      <c r="Y1741" s="1">
        <v>65.540000000000006</v>
      </c>
      <c r="Z1741" s="1">
        <v>65.760000000000005</v>
      </c>
      <c r="AA1741" s="1">
        <v>63.63</v>
      </c>
      <c r="AB1741" s="1">
        <v>62.29</v>
      </c>
      <c r="AC1741" s="1">
        <v>62.96</v>
      </c>
      <c r="AD1741" s="1">
        <v>64.02</v>
      </c>
      <c r="AE1741" s="1">
        <v>69.84</v>
      </c>
      <c r="AF1741" s="1">
        <v>69.05</v>
      </c>
      <c r="AG1741" s="1">
        <v>60.17</v>
      </c>
      <c r="AN1741" s="1">
        <v>2085.52</v>
      </c>
      <c r="AP1741" s="1">
        <v>1740</v>
      </c>
      <c r="AS1741" s="1">
        <v>2162.21</v>
      </c>
      <c r="AU1741" s="1">
        <v>1838.24</v>
      </c>
      <c r="AW1741" s="1">
        <v>1826.74</v>
      </c>
      <c r="AX1741" s="1">
        <v>64.63</v>
      </c>
      <c r="AZ1741" s="1">
        <v>1935.93</v>
      </c>
      <c r="BA1741" s="1">
        <v>63.51</v>
      </c>
      <c r="BB1741" s="1">
        <v>72.17</v>
      </c>
      <c r="BC1741" s="1">
        <v>69.319999999999993</v>
      </c>
      <c r="BD1741" s="1">
        <v>70.349999999999994</v>
      </c>
      <c r="BE1741" s="1">
        <v>66.08</v>
      </c>
      <c r="BF1741" s="1">
        <v>66.98</v>
      </c>
      <c r="BG1741" s="1">
        <v>70.099999999999994</v>
      </c>
      <c r="BH1741" s="1">
        <v>66.17</v>
      </c>
      <c r="BI1741" s="1">
        <v>64.84</v>
      </c>
      <c r="BJ1741" s="1">
        <v>71.56</v>
      </c>
      <c r="BK1741" s="1">
        <v>62.05</v>
      </c>
      <c r="BL1741" s="1">
        <v>61.35</v>
      </c>
      <c r="BM1741" s="1">
        <v>61.07</v>
      </c>
      <c r="BN1741" s="1">
        <v>61.82</v>
      </c>
    </row>
    <row r="1742" spans="3:66" x14ac:dyDescent="0.3">
      <c r="C1742" s="14" t="str">
        <f t="shared" si="28"/>
        <v>20195</v>
      </c>
      <c r="D1742" s="3">
        <v>43598</v>
      </c>
      <c r="E1742" s="1">
        <v>1172.55</v>
      </c>
      <c r="F1742" s="1">
        <v>1140.67</v>
      </c>
      <c r="G1742" s="1">
        <v>1180.8399999999999</v>
      </c>
      <c r="H1742" s="1">
        <v>1095.95</v>
      </c>
      <c r="I1742" s="1">
        <v>1149.98</v>
      </c>
      <c r="J1742" s="1">
        <v>1157.05</v>
      </c>
      <c r="K1742" s="1">
        <v>1156.52</v>
      </c>
      <c r="L1742" s="1">
        <v>1141.6099999999999</v>
      </c>
      <c r="M1742" s="1">
        <v>1071</v>
      </c>
      <c r="N1742" s="1">
        <v>1005.09</v>
      </c>
      <c r="O1742" s="1">
        <v>1106.52</v>
      </c>
      <c r="P1742" s="1">
        <v>1143.8800000000001</v>
      </c>
      <c r="Q1742" s="1">
        <v>2691.93</v>
      </c>
      <c r="R1742" s="1">
        <v>62.41</v>
      </c>
      <c r="S1742" s="1">
        <v>56.53</v>
      </c>
      <c r="T1742" s="1">
        <v>65.290000000000006</v>
      </c>
      <c r="U1742" s="1">
        <v>62.88</v>
      </c>
      <c r="V1742" s="1">
        <v>60.5</v>
      </c>
      <c r="W1742" s="1">
        <v>67.569999999999993</v>
      </c>
      <c r="X1742" s="1">
        <v>63.01</v>
      </c>
      <c r="Y1742" s="1">
        <v>63.76</v>
      </c>
      <c r="Z1742" s="1">
        <v>63.96</v>
      </c>
      <c r="AA1742" s="1">
        <v>62.88</v>
      </c>
      <c r="AB1742" s="1">
        <v>62.17</v>
      </c>
      <c r="AC1742" s="1">
        <v>62.96</v>
      </c>
      <c r="AD1742" s="1">
        <v>62.86</v>
      </c>
      <c r="AE1742" s="1">
        <v>69.349999999999994</v>
      </c>
      <c r="AF1742" s="1">
        <v>67.319999999999993</v>
      </c>
      <c r="AG1742" s="1">
        <v>59</v>
      </c>
      <c r="AN1742" s="1">
        <v>2085.52</v>
      </c>
      <c r="AS1742" s="1">
        <v>2162.21</v>
      </c>
      <c r="AU1742" s="1">
        <v>1818.45</v>
      </c>
      <c r="AW1742" s="1">
        <v>1826.74</v>
      </c>
      <c r="AX1742" s="1">
        <v>64.650000000000006</v>
      </c>
      <c r="AZ1742" s="1">
        <v>1935.93</v>
      </c>
      <c r="BA1742" s="1">
        <v>62.66</v>
      </c>
      <c r="BB1742" s="1">
        <v>71.08</v>
      </c>
      <c r="BC1742" s="1">
        <v>67.739999999999995</v>
      </c>
      <c r="BD1742" s="1">
        <v>67.709999999999994</v>
      </c>
      <c r="BE1742" s="1">
        <v>65.239999999999995</v>
      </c>
      <c r="BF1742" s="1">
        <v>65.760000000000005</v>
      </c>
      <c r="BG1742" s="1">
        <v>69.64</v>
      </c>
      <c r="BH1742" s="1">
        <v>65.78</v>
      </c>
      <c r="BI1742" s="1">
        <v>63.89</v>
      </c>
      <c r="BJ1742" s="1">
        <v>70.98</v>
      </c>
      <c r="BK1742" s="1">
        <v>60.75</v>
      </c>
      <c r="BL1742" s="1">
        <v>60.67</v>
      </c>
      <c r="BM1742" s="1">
        <v>60.8</v>
      </c>
      <c r="BN1742" s="1">
        <v>60.88</v>
      </c>
    </row>
    <row r="1743" spans="3:66" x14ac:dyDescent="0.3">
      <c r="C1743" s="14" t="str">
        <f t="shared" si="28"/>
        <v>20195</v>
      </c>
      <c r="D1743" s="3">
        <v>43595</v>
      </c>
      <c r="E1743" s="1">
        <v>1166.1400000000001</v>
      </c>
      <c r="F1743" s="1">
        <v>1142.45</v>
      </c>
      <c r="G1743" s="1">
        <v>1199.1300000000001</v>
      </c>
      <c r="H1743" s="1">
        <v>1104.6099999999999</v>
      </c>
      <c r="I1743" s="1">
        <v>1149.99</v>
      </c>
      <c r="J1743" s="1">
        <v>1169.69</v>
      </c>
      <c r="K1743" s="1">
        <v>1148.6500000000001</v>
      </c>
      <c r="L1743" s="1">
        <v>1119.04</v>
      </c>
      <c r="M1743" s="1">
        <v>1072.95</v>
      </c>
      <c r="N1743" s="1">
        <v>1008.85</v>
      </c>
      <c r="O1743" s="1">
        <v>1111.9000000000001</v>
      </c>
      <c r="P1743" s="1">
        <v>1143.68</v>
      </c>
      <c r="Q1743" s="1">
        <v>2707.28</v>
      </c>
      <c r="R1743" s="1">
        <v>62.83</v>
      </c>
      <c r="S1743" s="1">
        <v>56.13</v>
      </c>
      <c r="T1743" s="1">
        <v>65.239999999999995</v>
      </c>
      <c r="U1743" s="1">
        <v>61.52</v>
      </c>
      <c r="V1743" s="1">
        <v>60.9</v>
      </c>
      <c r="W1743" s="1">
        <v>68.17</v>
      </c>
      <c r="X1743" s="1">
        <v>63.01</v>
      </c>
      <c r="Y1743" s="1">
        <v>63.38</v>
      </c>
      <c r="Z1743" s="1">
        <v>63.46</v>
      </c>
      <c r="AA1743" s="1">
        <v>63.21</v>
      </c>
      <c r="AB1743" s="1">
        <v>62.17</v>
      </c>
      <c r="AC1743" s="1">
        <v>61.21</v>
      </c>
      <c r="AD1743" s="1">
        <v>62.5</v>
      </c>
      <c r="AE1743" s="1">
        <v>69.36</v>
      </c>
      <c r="AF1743" s="1">
        <v>66.59</v>
      </c>
      <c r="AG1743" s="1">
        <v>58.59</v>
      </c>
      <c r="AN1743" s="1">
        <v>2085.52</v>
      </c>
      <c r="AS1743" s="1">
        <v>2162.21</v>
      </c>
      <c r="AU1743" s="1">
        <v>1820.66</v>
      </c>
      <c r="AW1743" s="1">
        <v>1826.74</v>
      </c>
      <c r="AX1743" s="1">
        <v>65.17</v>
      </c>
      <c r="AZ1743" s="1">
        <v>1935.93</v>
      </c>
      <c r="BA1743" s="1">
        <v>62.7</v>
      </c>
      <c r="BB1743" s="1">
        <v>70.72</v>
      </c>
      <c r="BC1743" s="1">
        <v>67.290000000000006</v>
      </c>
      <c r="BD1743" s="1">
        <v>67.58</v>
      </c>
      <c r="BE1743" s="1">
        <v>64.930000000000007</v>
      </c>
      <c r="BF1743" s="1">
        <v>66.849999999999994</v>
      </c>
      <c r="BG1743" s="1">
        <v>69.38</v>
      </c>
      <c r="BH1743" s="1">
        <v>64.58</v>
      </c>
      <c r="BI1743" s="1">
        <v>64.19</v>
      </c>
      <c r="BJ1743" s="1">
        <v>71.430000000000007</v>
      </c>
      <c r="BK1743" s="1">
        <v>60.25</v>
      </c>
      <c r="BL1743" s="1">
        <v>60.26</v>
      </c>
      <c r="BM1743" s="1">
        <v>59.08</v>
      </c>
      <c r="BN1743" s="1">
        <v>60.02</v>
      </c>
    </row>
    <row r="1744" spans="3:66" x14ac:dyDescent="0.3">
      <c r="C1744" s="14" t="str">
        <f t="shared" si="28"/>
        <v>20195</v>
      </c>
      <c r="D1744" s="3">
        <v>43594</v>
      </c>
      <c r="E1744" s="1">
        <v>1150.43</v>
      </c>
      <c r="F1744" s="1">
        <v>1144.58</v>
      </c>
      <c r="G1744" s="1">
        <v>1196.6600000000001</v>
      </c>
      <c r="H1744" s="1">
        <v>1087.77</v>
      </c>
      <c r="I1744" s="1">
        <v>1149.98</v>
      </c>
      <c r="J1744" s="1">
        <v>1127.72</v>
      </c>
      <c r="K1744" s="1">
        <v>1134.33</v>
      </c>
      <c r="L1744" s="1">
        <v>1124.3</v>
      </c>
      <c r="M1744" s="1">
        <v>1067.05</v>
      </c>
      <c r="N1744" s="1">
        <v>1002.52</v>
      </c>
      <c r="O1744" s="1">
        <v>1097.3499999999999</v>
      </c>
      <c r="P1744" s="1">
        <v>1140.3900000000001</v>
      </c>
      <c r="Q1744" s="1">
        <v>2665.31</v>
      </c>
      <c r="R1744" s="1">
        <v>62.89</v>
      </c>
      <c r="S1744" s="1">
        <v>56.15</v>
      </c>
      <c r="T1744" s="1">
        <v>64.930000000000007</v>
      </c>
      <c r="U1744" s="1">
        <v>61.88</v>
      </c>
      <c r="V1744" s="1">
        <v>61.37</v>
      </c>
      <c r="W1744" s="1">
        <v>67.319999999999993</v>
      </c>
      <c r="X1744" s="1">
        <v>62.76</v>
      </c>
      <c r="Y1744" s="1">
        <v>63.39</v>
      </c>
      <c r="Z1744" s="1">
        <v>63.5</v>
      </c>
      <c r="AA1744" s="1">
        <v>62.49</v>
      </c>
      <c r="AB1744" s="1">
        <v>62.12</v>
      </c>
      <c r="AC1744" s="1">
        <v>61.88</v>
      </c>
      <c r="AD1744" s="1">
        <v>62.05</v>
      </c>
      <c r="AE1744" s="1">
        <v>69.08</v>
      </c>
      <c r="AF1744" s="1">
        <v>66.17</v>
      </c>
      <c r="AG1744" s="1">
        <v>58.49</v>
      </c>
      <c r="AN1744" s="1">
        <v>2085.52</v>
      </c>
      <c r="AS1744" s="1">
        <v>2036.5</v>
      </c>
      <c r="AT1744" s="1">
        <v>1910.79</v>
      </c>
      <c r="AU1744" s="1">
        <v>1820.66</v>
      </c>
      <c r="AW1744" s="1">
        <v>1826.74</v>
      </c>
      <c r="AX1744" s="1">
        <v>65.78</v>
      </c>
      <c r="AZ1744" s="1">
        <v>1935.93</v>
      </c>
      <c r="BA1744" s="1">
        <v>62.82</v>
      </c>
      <c r="BB1744" s="1">
        <v>70.45</v>
      </c>
      <c r="BC1744" s="1">
        <v>67.08</v>
      </c>
      <c r="BD1744" s="1">
        <v>67.02</v>
      </c>
      <c r="BE1744" s="1">
        <v>65.459999999999994</v>
      </c>
      <c r="BF1744" s="1">
        <v>66.83</v>
      </c>
      <c r="BG1744" s="1">
        <v>69.180000000000007</v>
      </c>
      <c r="BH1744" s="1">
        <v>64.010000000000005</v>
      </c>
      <c r="BI1744" s="1">
        <v>63.89</v>
      </c>
      <c r="BJ1744" s="1">
        <v>70.930000000000007</v>
      </c>
      <c r="BK1744" s="1">
        <v>60.25</v>
      </c>
      <c r="BL1744" s="1">
        <v>60.26</v>
      </c>
      <c r="BM1744" s="1">
        <v>59.08</v>
      </c>
      <c r="BN1744" s="1">
        <v>60.38</v>
      </c>
    </row>
    <row r="1745" spans="3:66" x14ac:dyDescent="0.3">
      <c r="C1745" s="14" t="str">
        <f t="shared" si="28"/>
        <v>20195</v>
      </c>
      <c r="D1745" s="3">
        <v>43593</v>
      </c>
      <c r="E1745" s="1">
        <v>1150.54</v>
      </c>
      <c r="F1745" s="1">
        <v>1137.9000000000001</v>
      </c>
      <c r="G1745" s="1">
        <v>1196.75</v>
      </c>
      <c r="H1745" s="1">
        <v>1086.6400000000001</v>
      </c>
      <c r="I1745" s="1">
        <v>1135.08</v>
      </c>
      <c r="J1745" s="1">
        <v>1118.3399999999999</v>
      </c>
      <c r="K1745" s="1">
        <v>1148.75</v>
      </c>
      <c r="L1745" s="1">
        <v>1134.31</v>
      </c>
      <c r="M1745" s="1">
        <v>1063.26</v>
      </c>
      <c r="N1745" s="1">
        <v>1005.25</v>
      </c>
      <c r="O1745" s="1">
        <v>1113.24</v>
      </c>
      <c r="P1745" s="1">
        <v>1140.47</v>
      </c>
      <c r="Q1745" s="1">
        <v>2682.05</v>
      </c>
      <c r="R1745" s="1">
        <v>63.39</v>
      </c>
      <c r="S1745" s="1">
        <v>57.27</v>
      </c>
      <c r="T1745" s="1">
        <v>64.91</v>
      </c>
      <c r="U1745" s="1">
        <v>61.55</v>
      </c>
      <c r="V1745" s="1">
        <v>62</v>
      </c>
      <c r="W1745" s="1">
        <v>68.09</v>
      </c>
      <c r="X1745" s="1">
        <v>62.71</v>
      </c>
      <c r="Y1745" s="1">
        <v>64.16</v>
      </c>
      <c r="Z1745" s="1">
        <v>64.209999999999994</v>
      </c>
      <c r="AA1745" s="1">
        <v>63.31</v>
      </c>
      <c r="AB1745" s="1">
        <v>62.3</v>
      </c>
      <c r="AC1745" s="1">
        <v>61.21</v>
      </c>
      <c r="AD1745" s="1">
        <v>62.42</v>
      </c>
      <c r="AE1745" s="1">
        <v>69.010000000000005</v>
      </c>
      <c r="AF1745" s="1">
        <v>66.58</v>
      </c>
      <c r="AG1745" s="1">
        <v>58.94</v>
      </c>
      <c r="AN1745" s="1">
        <v>2085.52</v>
      </c>
      <c r="AQ1745" s="1">
        <v>2011.36</v>
      </c>
      <c r="AS1745" s="1">
        <v>2036.5</v>
      </c>
      <c r="AT1745" s="1">
        <v>1910.79</v>
      </c>
      <c r="AU1745" s="1">
        <v>1820.66</v>
      </c>
      <c r="AW1745" s="1">
        <v>1835.36</v>
      </c>
      <c r="AX1745" s="1">
        <v>65.790000000000006</v>
      </c>
      <c r="AY1745" s="1">
        <v>2077.23</v>
      </c>
      <c r="AZ1745" s="1">
        <v>1910.79</v>
      </c>
      <c r="BA1745" s="1">
        <v>62.86</v>
      </c>
      <c r="BB1745" s="1">
        <v>70.5</v>
      </c>
      <c r="BC1745" s="1">
        <v>67.33</v>
      </c>
      <c r="BD1745" s="1">
        <v>67.42</v>
      </c>
      <c r="BE1745" s="1">
        <v>65.260000000000005</v>
      </c>
      <c r="BF1745" s="1">
        <v>66.97</v>
      </c>
      <c r="BG1745" s="1">
        <v>69.03</v>
      </c>
      <c r="BH1745" s="1">
        <v>63.92</v>
      </c>
      <c r="BI1745" s="1">
        <v>63.89</v>
      </c>
      <c r="BJ1745" s="1">
        <v>71.09</v>
      </c>
      <c r="BK1745" s="1">
        <v>60.88</v>
      </c>
      <c r="BL1745" s="1">
        <v>61.17</v>
      </c>
      <c r="BM1745" s="1">
        <v>60.42</v>
      </c>
      <c r="BN1745" s="1">
        <v>61.26</v>
      </c>
    </row>
    <row r="1746" spans="3:66" x14ac:dyDescent="0.3">
      <c r="C1746" s="14" t="str">
        <f t="shared" si="28"/>
        <v>20195</v>
      </c>
      <c r="D1746" s="3">
        <v>43592</v>
      </c>
      <c r="E1746" s="1">
        <v>1160.83</v>
      </c>
      <c r="F1746" s="1">
        <v>1139.0999999999999</v>
      </c>
      <c r="G1746" s="1">
        <v>1196.6600000000001</v>
      </c>
      <c r="H1746" s="1">
        <v>1082.55</v>
      </c>
      <c r="I1746" s="1">
        <v>1149.98</v>
      </c>
      <c r="J1746" s="1">
        <v>1135.71</v>
      </c>
      <c r="K1746" s="1">
        <v>1147.02</v>
      </c>
      <c r="L1746" s="1">
        <v>1136.58</v>
      </c>
      <c r="M1746" s="1">
        <v>1076.08</v>
      </c>
      <c r="N1746" s="1">
        <v>1020.03</v>
      </c>
      <c r="O1746" s="1">
        <v>1124.3699999999999</v>
      </c>
      <c r="P1746" s="1">
        <v>1142.02</v>
      </c>
      <c r="Q1746" s="1">
        <v>2767.52</v>
      </c>
      <c r="R1746" s="1">
        <v>63.54</v>
      </c>
      <c r="S1746" s="1">
        <v>57.48</v>
      </c>
      <c r="T1746" s="1">
        <v>64.95</v>
      </c>
      <c r="U1746" s="1">
        <v>62.95</v>
      </c>
      <c r="V1746" s="1">
        <v>62</v>
      </c>
      <c r="W1746" s="1">
        <v>68.19</v>
      </c>
      <c r="X1746" s="1">
        <v>62.74</v>
      </c>
      <c r="Y1746" s="1">
        <v>64.09</v>
      </c>
      <c r="Z1746" s="1">
        <v>64.260000000000005</v>
      </c>
      <c r="AA1746" s="1">
        <v>62.86</v>
      </c>
      <c r="AB1746" s="1">
        <v>62.37</v>
      </c>
      <c r="AC1746" s="1">
        <v>60.74</v>
      </c>
      <c r="AD1746" s="1">
        <v>62.52</v>
      </c>
      <c r="AE1746" s="1">
        <v>68.95</v>
      </c>
      <c r="AF1746" s="1">
        <v>67.86</v>
      </c>
      <c r="AG1746" s="1">
        <v>59.18</v>
      </c>
      <c r="AQ1746" s="1">
        <v>2011.36</v>
      </c>
      <c r="AS1746" s="1">
        <v>2036.5</v>
      </c>
      <c r="AT1746" s="1">
        <v>1910.79</v>
      </c>
      <c r="AU1746" s="1">
        <v>1800.16</v>
      </c>
      <c r="AX1746" s="1">
        <v>65.52</v>
      </c>
      <c r="AY1746" s="1">
        <v>2077.23</v>
      </c>
      <c r="BA1746" s="1">
        <v>62.94</v>
      </c>
      <c r="BB1746" s="1">
        <v>71.14</v>
      </c>
      <c r="BC1746" s="1">
        <v>68.150000000000006</v>
      </c>
      <c r="BD1746" s="1">
        <v>67.94</v>
      </c>
      <c r="BE1746" s="1">
        <v>65.78</v>
      </c>
      <c r="BF1746" s="1">
        <v>66.739999999999995</v>
      </c>
      <c r="BG1746" s="1">
        <v>69.209999999999994</v>
      </c>
      <c r="BH1746" s="1">
        <v>63.98</v>
      </c>
      <c r="BI1746" s="1">
        <v>63.52</v>
      </c>
      <c r="BJ1746" s="1">
        <v>71</v>
      </c>
      <c r="BK1746" s="1">
        <v>61.71</v>
      </c>
      <c r="BL1746" s="1">
        <v>61.14</v>
      </c>
      <c r="BM1746" s="1">
        <v>61.08</v>
      </c>
      <c r="BN1746" s="1">
        <v>61.65</v>
      </c>
    </row>
    <row r="1747" spans="3:66" x14ac:dyDescent="0.3">
      <c r="C1747" s="14" t="str">
        <f t="shared" si="28"/>
        <v>20195</v>
      </c>
      <c r="D1747" s="3">
        <v>43591</v>
      </c>
      <c r="E1747" s="1">
        <v>1161.1400000000001</v>
      </c>
      <c r="F1747" s="1">
        <v>1147.6300000000001</v>
      </c>
      <c r="G1747" s="1">
        <v>1204.46</v>
      </c>
      <c r="H1747" s="1">
        <v>1064.26</v>
      </c>
      <c r="I1747" s="1">
        <v>1158.1099999999999</v>
      </c>
      <c r="J1747" s="1">
        <v>1148.06</v>
      </c>
      <c r="K1747" s="1">
        <v>1144.7</v>
      </c>
      <c r="L1747" s="1">
        <v>1128.08</v>
      </c>
      <c r="M1747" s="1">
        <v>1070.5899999999999</v>
      </c>
      <c r="N1747" s="1">
        <v>1019.21</v>
      </c>
      <c r="O1747" s="1">
        <v>1116.1300000000001</v>
      </c>
      <c r="P1747" s="1">
        <v>1138.6500000000001</v>
      </c>
      <c r="Q1747" s="1">
        <v>2762.73</v>
      </c>
      <c r="R1747" s="1">
        <v>62.64</v>
      </c>
      <c r="S1747" s="1">
        <v>56.07</v>
      </c>
      <c r="T1747" s="1">
        <v>64.849999999999994</v>
      </c>
      <c r="V1747" s="1">
        <v>62.23</v>
      </c>
      <c r="W1747" s="1">
        <v>68.349999999999994</v>
      </c>
      <c r="X1747" s="1">
        <v>62.7</v>
      </c>
      <c r="Y1747" s="1">
        <v>63.65</v>
      </c>
      <c r="Z1747" s="1">
        <v>63.83</v>
      </c>
      <c r="AA1747" s="1">
        <v>62.24</v>
      </c>
      <c r="AB1747" s="1">
        <v>62.32</v>
      </c>
      <c r="AC1747" s="1">
        <v>60.72</v>
      </c>
      <c r="AD1747" s="1">
        <v>60.74</v>
      </c>
      <c r="AE1747" s="1">
        <v>68.819999999999993</v>
      </c>
      <c r="AF1747" s="1">
        <v>66.27</v>
      </c>
      <c r="AG1747" s="1">
        <v>59.05</v>
      </c>
      <c r="AQ1747" s="1">
        <v>2011.36</v>
      </c>
      <c r="AS1747" s="1">
        <v>2036.5</v>
      </c>
      <c r="AT1747" s="1">
        <v>1910.79</v>
      </c>
      <c r="AU1747" s="1">
        <v>1832.85</v>
      </c>
      <c r="AX1747" s="1">
        <v>64.86</v>
      </c>
      <c r="AY1747" s="1">
        <v>2077.23</v>
      </c>
      <c r="BA1747" s="1">
        <v>61.34</v>
      </c>
      <c r="BB1747" s="1">
        <v>70.099999999999994</v>
      </c>
      <c r="BC1747" s="1">
        <v>67.02</v>
      </c>
      <c r="BD1747" s="1">
        <v>67.25</v>
      </c>
      <c r="BE1747" s="1">
        <v>64.709999999999994</v>
      </c>
      <c r="BF1747" s="1">
        <v>66.53</v>
      </c>
      <c r="BG1747" s="1">
        <v>68.66</v>
      </c>
      <c r="BH1747" s="1">
        <v>63.43</v>
      </c>
      <c r="BI1747" s="1">
        <v>64.150000000000006</v>
      </c>
      <c r="BJ1747" s="1">
        <v>73.52</v>
      </c>
      <c r="BK1747" s="1">
        <v>60.71</v>
      </c>
      <c r="BL1747" s="1">
        <v>60.91</v>
      </c>
      <c r="BM1747" s="1">
        <v>61.13</v>
      </c>
      <c r="BN1747" s="1">
        <v>60.99</v>
      </c>
    </row>
    <row r="1748" spans="3:66" x14ac:dyDescent="0.3">
      <c r="C1748" s="14" t="str">
        <f t="shared" si="28"/>
        <v>20195</v>
      </c>
      <c r="D1748" s="3">
        <v>43588</v>
      </c>
      <c r="E1748" s="1">
        <v>1160.6099999999999</v>
      </c>
      <c r="F1748" s="1">
        <v>1153.23</v>
      </c>
      <c r="G1748" s="1">
        <v>1184.31</v>
      </c>
      <c r="H1748" s="1">
        <v>1070.19</v>
      </c>
      <c r="I1748" s="1">
        <v>1161.3399999999999</v>
      </c>
      <c r="J1748" s="1">
        <v>1147.73</v>
      </c>
      <c r="K1748" s="1">
        <v>1152.8499999999999</v>
      </c>
      <c r="L1748" s="1">
        <v>1127.45</v>
      </c>
      <c r="M1748" s="1">
        <v>1070.07</v>
      </c>
      <c r="N1748" s="1">
        <v>1033.33</v>
      </c>
      <c r="O1748" s="1">
        <v>1114.0899999999999</v>
      </c>
      <c r="P1748" s="1">
        <v>1135.3699999999999</v>
      </c>
      <c r="Q1748" s="1">
        <v>2745.97</v>
      </c>
      <c r="R1748" s="1">
        <v>64.400000000000006</v>
      </c>
      <c r="S1748" s="1">
        <v>57.04</v>
      </c>
      <c r="T1748" s="1">
        <v>65.19</v>
      </c>
      <c r="V1748" s="1">
        <v>63.21</v>
      </c>
      <c r="W1748" s="1">
        <v>68</v>
      </c>
      <c r="X1748" s="1">
        <v>63.66</v>
      </c>
      <c r="Y1748" s="1">
        <v>64.08</v>
      </c>
      <c r="Z1748" s="1">
        <v>64</v>
      </c>
      <c r="AA1748" s="1">
        <v>62.69</v>
      </c>
      <c r="AB1748" s="1">
        <v>63.22</v>
      </c>
      <c r="AC1748" s="1">
        <v>63.22</v>
      </c>
      <c r="AD1748" s="1">
        <v>62.13</v>
      </c>
      <c r="AE1748" s="1">
        <v>69.31</v>
      </c>
      <c r="AF1748" s="1">
        <v>66.59</v>
      </c>
      <c r="AG1748" s="1">
        <v>60</v>
      </c>
      <c r="AP1748" s="1">
        <v>1704</v>
      </c>
      <c r="AQ1748" s="1">
        <v>2011.36</v>
      </c>
      <c r="AS1748" s="1">
        <v>2036.5</v>
      </c>
      <c r="AT1748" s="1">
        <v>1910.79</v>
      </c>
      <c r="AW1748" s="1">
        <v>1900.73</v>
      </c>
      <c r="AX1748" s="1">
        <v>65.3</v>
      </c>
      <c r="AY1748" s="1">
        <v>2077.23</v>
      </c>
      <c r="BA1748" s="1">
        <v>61.76</v>
      </c>
      <c r="BB1748" s="1">
        <v>70.290000000000006</v>
      </c>
      <c r="BC1748" s="1">
        <v>67.61</v>
      </c>
      <c r="BD1748" s="1">
        <v>67.94</v>
      </c>
      <c r="BE1748" s="1">
        <v>66.22</v>
      </c>
      <c r="BF1748" s="1">
        <v>68.27</v>
      </c>
      <c r="BG1748" s="1">
        <v>69.02</v>
      </c>
      <c r="BH1748" s="1">
        <v>65.16</v>
      </c>
      <c r="BI1748" s="1">
        <v>65.83</v>
      </c>
      <c r="BJ1748" s="1">
        <v>73.44</v>
      </c>
      <c r="BK1748" s="1">
        <v>61.73</v>
      </c>
      <c r="BL1748" s="1">
        <v>61.39</v>
      </c>
      <c r="BM1748" s="1">
        <v>61.63</v>
      </c>
      <c r="BN1748" s="1">
        <v>61.54</v>
      </c>
    </row>
    <row r="1749" spans="3:66" x14ac:dyDescent="0.3">
      <c r="C1749" s="14" t="str">
        <f t="shared" si="28"/>
        <v>20195</v>
      </c>
      <c r="D1749" s="3">
        <v>43587</v>
      </c>
      <c r="E1749" s="1">
        <v>1167.47</v>
      </c>
      <c r="F1749" s="1">
        <v>1154.73</v>
      </c>
      <c r="G1749" s="1">
        <v>1186.28</v>
      </c>
      <c r="H1749" s="1">
        <v>1071.97</v>
      </c>
      <c r="I1749" s="1">
        <v>1161.3399999999999</v>
      </c>
      <c r="J1749" s="1">
        <v>1142.01</v>
      </c>
      <c r="K1749" s="1">
        <v>1152.0899999999999</v>
      </c>
      <c r="L1749" s="1">
        <v>1134.8499999999999</v>
      </c>
      <c r="M1749" s="1">
        <v>1063.57</v>
      </c>
      <c r="N1749" s="1">
        <v>1009.79</v>
      </c>
      <c r="O1749" s="1">
        <v>1110.5</v>
      </c>
      <c r="P1749" s="1">
        <v>1131.3599999999999</v>
      </c>
      <c r="Q1749" s="1">
        <v>2734.3</v>
      </c>
      <c r="R1749" s="1">
        <v>64.989999999999995</v>
      </c>
      <c r="S1749" s="1">
        <v>57.35</v>
      </c>
      <c r="T1749" s="1">
        <v>64.81</v>
      </c>
      <c r="V1749" s="1">
        <v>63.29</v>
      </c>
      <c r="W1749" s="1">
        <v>69.14</v>
      </c>
      <c r="X1749" s="1">
        <v>63.66</v>
      </c>
      <c r="Y1749" s="1">
        <v>64.13</v>
      </c>
      <c r="Z1749" s="1">
        <v>64</v>
      </c>
      <c r="AA1749" s="1">
        <v>63.82</v>
      </c>
      <c r="AB1749" s="1">
        <v>63.26</v>
      </c>
      <c r="AC1749" s="1">
        <v>63.34</v>
      </c>
      <c r="AD1749" s="1">
        <v>62.57</v>
      </c>
      <c r="AE1749" s="1">
        <v>69.28</v>
      </c>
      <c r="AF1749" s="1">
        <v>65.959999999999994</v>
      </c>
      <c r="AG1749" s="1">
        <v>60.64</v>
      </c>
      <c r="AP1749" s="1">
        <v>1704</v>
      </c>
      <c r="AQ1749" s="1">
        <v>2011.36</v>
      </c>
      <c r="AW1749" s="1">
        <v>1900.73</v>
      </c>
      <c r="AX1749" s="1">
        <v>63.35</v>
      </c>
      <c r="AY1749" s="1">
        <v>2077.23</v>
      </c>
      <c r="BA1749" s="1">
        <v>63.04</v>
      </c>
      <c r="BB1749" s="1">
        <v>70.87</v>
      </c>
      <c r="BC1749" s="1">
        <v>67.66</v>
      </c>
      <c r="BD1749" s="1">
        <v>67.95</v>
      </c>
      <c r="BE1749" s="1">
        <v>66.44</v>
      </c>
      <c r="BF1749" s="1">
        <v>68.06</v>
      </c>
      <c r="BG1749" s="1">
        <v>69.150000000000006</v>
      </c>
      <c r="BH1749" s="1">
        <v>65.260000000000005</v>
      </c>
      <c r="BI1749" s="1">
        <v>66.63</v>
      </c>
      <c r="BJ1749" s="1">
        <v>73.55</v>
      </c>
      <c r="BK1749" s="1">
        <v>61.98</v>
      </c>
      <c r="BL1749" s="1">
        <v>62</v>
      </c>
      <c r="BM1749" s="1">
        <v>61.96</v>
      </c>
      <c r="BN1749" s="1">
        <v>61.85</v>
      </c>
    </row>
    <row r="1750" spans="3:66" x14ac:dyDescent="0.3">
      <c r="C1750" s="14" t="str">
        <f t="shared" si="28"/>
        <v>20194</v>
      </c>
      <c r="D1750" s="3">
        <v>43585</v>
      </c>
      <c r="E1750" s="1">
        <v>1165.4100000000001</v>
      </c>
      <c r="F1750" s="1">
        <v>1157.94</v>
      </c>
      <c r="G1750" s="1">
        <v>1204.46</v>
      </c>
      <c r="H1750" s="1">
        <v>1079.25</v>
      </c>
      <c r="I1750" s="1">
        <v>1161.3399999999999</v>
      </c>
      <c r="J1750" s="1">
        <v>1151.05</v>
      </c>
      <c r="K1750" s="1">
        <v>1156.1300000000001</v>
      </c>
      <c r="L1750" s="1">
        <v>1112.94</v>
      </c>
      <c r="M1750" s="1">
        <v>1050.43</v>
      </c>
      <c r="N1750" s="1">
        <v>1014.23</v>
      </c>
      <c r="O1750" s="1">
        <v>1114.48</v>
      </c>
      <c r="P1750" s="1">
        <v>1132.0899999999999</v>
      </c>
      <c r="Q1750" s="1">
        <v>2689.21</v>
      </c>
      <c r="R1750" s="1">
        <v>65.040000000000006</v>
      </c>
      <c r="S1750" s="1">
        <v>58.92</v>
      </c>
      <c r="T1750" s="1">
        <v>64.86</v>
      </c>
      <c r="U1750" s="1">
        <v>64.319999999999993</v>
      </c>
      <c r="V1750" s="1">
        <v>64.180000000000007</v>
      </c>
      <c r="W1750" s="1">
        <v>69.39</v>
      </c>
      <c r="X1750" s="1">
        <v>65.069999999999993</v>
      </c>
      <c r="Y1750" s="1">
        <v>64.56</v>
      </c>
      <c r="Z1750" s="1">
        <v>64.849999999999994</v>
      </c>
      <c r="AA1750" s="1">
        <v>64.95</v>
      </c>
      <c r="AB1750" s="1">
        <v>64.36</v>
      </c>
      <c r="AC1750" s="1">
        <v>62.72</v>
      </c>
      <c r="AD1750" s="1">
        <v>62.57</v>
      </c>
      <c r="AE1750" s="1">
        <v>70.37</v>
      </c>
      <c r="AF1750" s="1">
        <v>67.92</v>
      </c>
      <c r="AG1750" s="1">
        <v>61.1</v>
      </c>
      <c r="AW1750" s="1">
        <v>1829.08</v>
      </c>
      <c r="AX1750" s="1">
        <v>66.02</v>
      </c>
      <c r="BA1750" s="1">
        <v>64.19</v>
      </c>
      <c r="BB1750" s="1">
        <v>71.78</v>
      </c>
      <c r="BC1750" s="1">
        <v>68.010000000000005</v>
      </c>
      <c r="BD1750" s="1">
        <v>68.489999999999995</v>
      </c>
      <c r="BE1750" s="1">
        <v>68.05</v>
      </c>
      <c r="BF1750" s="1">
        <v>68.87</v>
      </c>
      <c r="BG1750" s="1">
        <v>69.680000000000007</v>
      </c>
      <c r="BH1750" s="1">
        <v>65.72</v>
      </c>
      <c r="BI1750" s="1">
        <v>66.63</v>
      </c>
      <c r="BJ1750" s="1">
        <v>73.97</v>
      </c>
      <c r="BK1750" s="1">
        <v>61.8</v>
      </c>
      <c r="BL1750" s="1">
        <v>61.96</v>
      </c>
      <c r="BM1750" s="1">
        <v>62.21</v>
      </c>
      <c r="BN1750" s="1">
        <v>62.03</v>
      </c>
    </row>
    <row r="1751" spans="3:66" x14ac:dyDescent="0.3">
      <c r="C1751" s="14" t="str">
        <f t="shared" si="28"/>
        <v>20194</v>
      </c>
      <c r="D1751" s="3">
        <v>43584</v>
      </c>
      <c r="E1751" s="1">
        <v>1164.19</v>
      </c>
      <c r="F1751" s="1">
        <v>1157.94</v>
      </c>
      <c r="G1751" s="1">
        <v>1204.46</v>
      </c>
      <c r="H1751" s="1">
        <v>1087.29</v>
      </c>
      <c r="I1751" s="1">
        <v>1161.3399999999999</v>
      </c>
      <c r="J1751" s="1">
        <v>1145.83</v>
      </c>
      <c r="K1751" s="1">
        <v>1154.51</v>
      </c>
      <c r="L1751" s="1">
        <v>1073.79</v>
      </c>
      <c r="M1751" s="1">
        <v>1056.77</v>
      </c>
      <c r="N1751" s="1">
        <v>1021.3</v>
      </c>
      <c r="O1751" s="1">
        <v>1120.97</v>
      </c>
      <c r="P1751" s="1">
        <v>1133.74</v>
      </c>
      <c r="Q1751" s="1">
        <v>2728.14</v>
      </c>
      <c r="R1751" s="1">
        <v>65.430000000000007</v>
      </c>
      <c r="S1751" s="1">
        <v>59.02</v>
      </c>
      <c r="T1751" s="1">
        <v>65.12</v>
      </c>
      <c r="U1751" s="1">
        <v>64.41</v>
      </c>
      <c r="V1751" s="1">
        <v>64.650000000000006</v>
      </c>
      <c r="W1751" s="1">
        <v>69.41</v>
      </c>
      <c r="X1751" s="1">
        <v>65.11</v>
      </c>
      <c r="Y1751" s="1">
        <v>64.86</v>
      </c>
      <c r="Z1751" s="1">
        <v>65</v>
      </c>
      <c r="AA1751" s="1">
        <v>65.03</v>
      </c>
      <c r="AB1751" s="1">
        <v>64.41</v>
      </c>
      <c r="AC1751" s="1">
        <v>63.22</v>
      </c>
      <c r="AD1751" s="1">
        <v>64.23</v>
      </c>
      <c r="AE1751" s="1">
        <v>70.42</v>
      </c>
      <c r="AF1751" s="1">
        <v>67.819999999999993</v>
      </c>
      <c r="AG1751" s="1">
        <v>61.42</v>
      </c>
      <c r="AN1751" s="1">
        <v>2010.86</v>
      </c>
      <c r="AQ1751" s="1">
        <v>1910.32</v>
      </c>
      <c r="AU1751" s="1">
        <v>1759.5</v>
      </c>
      <c r="AW1751" s="1">
        <v>1829.08</v>
      </c>
      <c r="AX1751" s="1">
        <v>66.09</v>
      </c>
      <c r="BA1751" s="1">
        <v>64.180000000000007</v>
      </c>
      <c r="BB1751" s="1">
        <v>71.5</v>
      </c>
      <c r="BC1751" s="1">
        <v>68.7</v>
      </c>
      <c r="BD1751" s="1">
        <v>68.5</v>
      </c>
      <c r="BE1751" s="1">
        <v>67.709999999999994</v>
      </c>
      <c r="BF1751" s="1">
        <v>68.94</v>
      </c>
      <c r="BG1751" s="1">
        <v>69.69</v>
      </c>
      <c r="BH1751" s="1">
        <v>65.91</v>
      </c>
      <c r="BI1751" s="1">
        <v>66.73</v>
      </c>
      <c r="BJ1751" s="1">
        <v>73.56</v>
      </c>
      <c r="BK1751" s="1">
        <v>63.28</v>
      </c>
      <c r="BL1751" s="1">
        <v>62.94</v>
      </c>
      <c r="BM1751" s="1">
        <v>63.76</v>
      </c>
      <c r="BN1751" s="1">
        <v>63.29</v>
      </c>
    </row>
    <row r="1752" spans="3:66" x14ac:dyDescent="0.3">
      <c r="C1752" s="14" t="str">
        <f t="shared" si="28"/>
        <v>20194</v>
      </c>
      <c r="D1752" s="3">
        <v>43581</v>
      </c>
      <c r="E1752" s="1">
        <v>1175.04</v>
      </c>
      <c r="F1752" s="1">
        <v>1157.94</v>
      </c>
      <c r="G1752" s="1">
        <v>1192.18</v>
      </c>
      <c r="H1752" s="1">
        <v>1109.4000000000001</v>
      </c>
      <c r="I1752" s="1">
        <v>1158.1099999999999</v>
      </c>
      <c r="J1752" s="1">
        <v>1117.01</v>
      </c>
      <c r="K1752" s="1">
        <v>1154.51</v>
      </c>
      <c r="L1752" s="1">
        <v>1093.32</v>
      </c>
      <c r="M1752" s="1">
        <v>1049.92</v>
      </c>
      <c r="N1752" s="1">
        <v>1017.16</v>
      </c>
      <c r="O1752" s="1">
        <v>1129</v>
      </c>
      <c r="P1752" s="1">
        <v>1150.1600000000001</v>
      </c>
      <c r="Q1752" s="1">
        <v>2689.27</v>
      </c>
      <c r="R1752" s="1">
        <v>65.83</v>
      </c>
      <c r="S1752" s="1">
        <v>59.39</v>
      </c>
      <c r="T1752" s="1">
        <v>65.77</v>
      </c>
      <c r="U1752" s="1">
        <v>64.680000000000007</v>
      </c>
      <c r="V1752" s="1">
        <v>65.19</v>
      </c>
      <c r="W1752" s="1">
        <v>69.58</v>
      </c>
      <c r="X1752" s="1">
        <v>65.42</v>
      </c>
      <c r="Y1752" s="1">
        <v>65.349999999999994</v>
      </c>
      <c r="Z1752" s="1">
        <v>65.62</v>
      </c>
      <c r="AA1752" s="1">
        <v>64.81</v>
      </c>
      <c r="AB1752" s="1">
        <v>64.8</v>
      </c>
      <c r="AC1752" s="1">
        <v>64.180000000000007</v>
      </c>
      <c r="AD1752" s="1">
        <v>63.9</v>
      </c>
      <c r="AE1752" s="1">
        <v>70.37</v>
      </c>
      <c r="AF1752" s="1">
        <v>67.88</v>
      </c>
      <c r="AG1752" s="1">
        <v>62.08</v>
      </c>
      <c r="AN1752" s="1">
        <v>2010.86</v>
      </c>
      <c r="AP1752" s="1">
        <v>1980</v>
      </c>
      <c r="AQ1752" s="1">
        <v>1910.32</v>
      </c>
      <c r="AR1752" s="1">
        <v>2018.9</v>
      </c>
      <c r="AS1752" s="1">
        <v>2058.62</v>
      </c>
      <c r="AU1752" s="1">
        <v>1797.21</v>
      </c>
      <c r="AW1752" s="1">
        <v>1701.19</v>
      </c>
      <c r="AX1752" s="1">
        <v>68.03</v>
      </c>
      <c r="AZ1752" s="1">
        <v>2308.4699999999998</v>
      </c>
      <c r="BA1752" s="1">
        <v>64.67</v>
      </c>
      <c r="BB1752" s="1">
        <v>72.19</v>
      </c>
      <c r="BC1752" s="1">
        <v>69.930000000000007</v>
      </c>
      <c r="BD1752" s="1">
        <v>69.42</v>
      </c>
      <c r="BE1752" s="1">
        <v>67.650000000000006</v>
      </c>
      <c r="BF1752" s="1">
        <v>69.459999999999994</v>
      </c>
      <c r="BG1752" s="1">
        <v>69.7</v>
      </c>
      <c r="BH1752" s="1">
        <v>66.84</v>
      </c>
      <c r="BI1752" s="1">
        <v>66.73</v>
      </c>
      <c r="BJ1752" s="1">
        <v>74.02</v>
      </c>
      <c r="BK1752" s="1">
        <v>63.78</v>
      </c>
      <c r="BL1752" s="1">
        <v>63.64</v>
      </c>
      <c r="BM1752" s="1">
        <v>63.77</v>
      </c>
      <c r="BN1752" s="1">
        <v>64.03</v>
      </c>
    </row>
    <row r="1753" spans="3:66" x14ac:dyDescent="0.3">
      <c r="C1753" s="14" t="str">
        <f t="shared" si="28"/>
        <v>20194</v>
      </c>
      <c r="D1753" s="3">
        <v>43580</v>
      </c>
      <c r="E1753" s="1">
        <v>1175.8800000000001</v>
      </c>
      <c r="F1753" s="1">
        <v>1164.3599999999999</v>
      </c>
      <c r="G1753" s="1">
        <v>1202</v>
      </c>
      <c r="H1753" s="1">
        <v>1080.8699999999999</v>
      </c>
      <c r="I1753" s="1">
        <v>1161.3399999999999</v>
      </c>
      <c r="J1753" s="1">
        <v>1144.58</v>
      </c>
      <c r="K1753" s="1">
        <v>1157.75</v>
      </c>
      <c r="L1753" s="1">
        <v>1142.21</v>
      </c>
      <c r="M1753" s="1">
        <v>1074.9100000000001</v>
      </c>
      <c r="N1753" s="1">
        <v>1010.11</v>
      </c>
      <c r="O1753" s="1">
        <v>1122.01</v>
      </c>
      <c r="P1753" s="1">
        <v>1150.1600000000001</v>
      </c>
      <c r="Q1753" s="1">
        <v>2731.58</v>
      </c>
      <c r="R1753" s="1">
        <v>65.73</v>
      </c>
      <c r="S1753" s="1">
        <v>59.56</v>
      </c>
      <c r="T1753" s="1">
        <v>66.25</v>
      </c>
      <c r="U1753" s="1">
        <v>65.260000000000005</v>
      </c>
      <c r="V1753" s="1">
        <v>65.53</v>
      </c>
      <c r="W1753" s="1">
        <v>69.489999999999995</v>
      </c>
      <c r="X1753" s="1">
        <v>65.67</v>
      </c>
      <c r="Y1753" s="1">
        <v>65.7</v>
      </c>
      <c r="Z1753" s="1">
        <v>66</v>
      </c>
      <c r="AA1753" s="1">
        <v>65.45</v>
      </c>
      <c r="AB1753" s="1">
        <v>65.849999999999994</v>
      </c>
      <c r="AC1753" s="1">
        <v>64.209999999999994</v>
      </c>
      <c r="AD1753" s="1">
        <v>64.39</v>
      </c>
      <c r="AE1753" s="1">
        <v>70.790000000000006</v>
      </c>
      <c r="AF1753" s="1">
        <v>68.13</v>
      </c>
      <c r="AG1753" s="1">
        <v>62.5</v>
      </c>
      <c r="AN1753" s="1">
        <v>2010.86</v>
      </c>
      <c r="AP1753" s="1">
        <v>1980</v>
      </c>
      <c r="AQ1753" s="1">
        <v>1910.32</v>
      </c>
      <c r="AR1753" s="1">
        <v>2018.9</v>
      </c>
      <c r="AS1753" s="1">
        <v>2058.62</v>
      </c>
      <c r="AU1753" s="1">
        <v>1797.21</v>
      </c>
      <c r="AW1753" s="1">
        <v>1701.19</v>
      </c>
      <c r="AX1753" s="1">
        <v>67.95</v>
      </c>
      <c r="AZ1753" s="1">
        <v>2308.4699999999998</v>
      </c>
      <c r="BA1753" s="1">
        <v>65.84</v>
      </c>
      <c r="BB1753" s="1">
        <v>72.58</v>
      </c>
      <c r="BC1753" s="1">
        <v>69.61</v>
      </c>
      <c r="BD1753" s="1">
        <v>69.650000000000006</v>
      </c>
      <c r="BE1753" s="1">
        <v>68.239999999999995</v>
      </c>
      <c r="BF1753" s="1">
        <v>69.48</v>
      </c>
      <c r="BG1753" s="1">
        <v>70.58</v>
      </c>
      <c r="BH1753" s="1">
        <v>67.099999999999994</v>
      </c>
      <c r="BI1753" s="1">
        <v>66.83</v>
      </c>
      <c r="BJ1753" s="1">
        <v>73.2</v>
      </c>
      <c r="BK1753" s="1">
        <v>63.37</v>
      </c>
      <c r="BL1753" s="1">
        <v>63.64</v>
      </c>
      <c r="BM1753" s="1">
        <v>64.14</v>
      </c>
      <c r="BN1753" s="1">
        <v>63.94</v>
      </c>
    </row>
    <row r="1754" spans="3:66" x14ac:dyDescent="0.3">
      <c r="C1754" s="14" t="str">
        <f t="shared" si="28"/>
        <v>20194</v>
      </c>
      <c r="D1754" s="3">
        <v>43579</v>
      </c>
      <c r="E1754" s="1">
        <v>1201</v>
      </c>
      <c r="F1754" s="1">
        <v>1152.8599999999999</v>
      </c>
      <c r="G1754" s="1">
        <v>1202</v>
      </c>
      <c r="H1754" s="1">
        <v>1102.8800000000001</v>
      </c>
      <c r="I1754" s="1">
        <v>1161.3399999999999</v>
      </c>
      <c r="J1754" s="1">
        <v>1147.44</v>
      </c>
      <c r="K1754" s="1">
        <v>1157.75</v>
      </c>
      <c r="L1754" s="1">
        <v>1132.42</v>
      </c>
      <c r="M1754" s="1">
        <v>1073.29</v>
      </c>
      <c r="N1754" s="1">
        <v>1025.76</v>
      </c>
      <c r="O1754" s="1">
        <v>1122.01</v>
      </c>
      <c r="P1754" s="1">
        <v>1150.1600000000001</v>
      </c>
      <c r="Q1754" s="1">
        <v>2715.02</v>
      </c>
      <c r="R1754" s="1">
        <v>66.16</v>
      </c>
      <c r="S1754" s="1">
        <v>59.32</v>
      </c>
      <c r="T1754" s="1">
        <v>66.13</v>
      </c>
      <c r="U1754" s="1">
        <v>65.88</v>
      </c>
      <c r="V1754" s="1">
        <v>65.27</v>
      </c>
      <c r="W1754" s="1">
        <v>69.34</v>
      </c>
      <c r="X1754" s="1">
        <v>65.680000000000007</v>
      </c>
      <c r="Y1754" s="1">
        <v>65.38</v>
      </c>
      <c r="Z1754" s="1">
        <v>65.5</v>
      </c>
      <c r="AA1754" s="1">
        <v>65.66</v>
      </c>
      <c r="AB1754" s="1">
        <v>65.7</v>
      </c>
      <c r="AC1754" s="1">
        <v>63.6</v>
      </c>
      <c r="AD1754" s="1">
        <v>65.040000000000006</v>
      </c>
      <c r="AE1754" s="1">
        <v>70.819999999999993</v>
      </c>
      <c r="AF1754" s="1">
        <v>68.430000000000007</v>
      </c>
      <c r="AG1754" s="1">
        <v>62.3</v>
      </c>
      <c r="AN1754" s="1">
        <v>2010.86</v>
      </c>
      <c r="AP1754" s="1">
        <v>1980</v>
      </c>
      <c r="AQ1754" s="1">
        <v>1910.32</v>
      </c>
      <c r="AR1754" s="1">
        <v>2018.9</v>
      </c>
      <c r="AS1754" s="1">
        <v>2058.62</v>
      </c>
      <c r="AU1754" s="1">
        <v>1797.21</v>
      </c>
      <c r="AW1754" s="1">
        <v>1701.19</v>
      </c>
      <c r="AX1754" s="1">
        <v>67.040000000000006</v>
      </c>
      <c r="AZ1754" s="1">
        <v>2308.4699999999998</v>
      </c>
      <c r="BA1754" s="1">
        <v>65.56</v>
      </c>
      <c r="BB1754" s="1">
        <v>72.37</v>
      </c>
      <c r="BC1754" s="1">
        <v>69.52</v>
      </c>
      <c r="BD1754" s="1">
        <v>69.569999999999993</v>
      </c>
      <c r="BE1754" s="1">
        <v>68.39</v>
      </c>
      <c r="BF1754" s="1">
        <v>69.569999999999993</v>
      </c>
      <c r="BG1754" s="1">
        <v>70.53</v>
      </c>
      <c r="BH1754" s="1">
        <v>66.86</v>
      </c>
      <c r="BI1754" s="1">
        <v>67.53</v>
      </c>
      <c r="BJ1754" s="1">
        <v>73.8</v>
      </c>
      <c r="BK1754" s="1">
        <v>63.23</v>
      </c>
      <c r="BL1754" s="1">
        <v>63.19</v>
      </c>
      <c r="BM1754" s="1">
        <v>64.099999999999994</v>
      </c>
      <c r="BN1754" s="1">
        <v>63.34</v>
      </c>
    </row>
    <row r="1755" spans="3:66" x14ac:dyDescent="0.3">
      <c r="C1755" s="14" t="str">
        <f t="shared" si="28"/>
        <v>20194</v>
      </c>
      <c r="D1755" s="3">
        <v>43578</v>
      </c>
      <c r="E1755" s="1">
        <v>1197.73</v>
      </c>
      <c r="F1755" s="1">
        <v>1156.32</v>
      </c>
      <c r="G1755" s="1">
        <v>1202</v>
      </c>
      <c r="H1755" s="1">
        <v>1084.49</v>
      </c>
      <c r="I1755" s="1">
        <v>1161.3399999999999</v>
      </c>
      <c r="J1755" s="1">
        <v>1144.58</v>
      </c>
      <c r="K1755" s="1">
        <v>1138.18</v>
      </c>
      <c r="L1755" s="1">
        <v>1134.8499999999999</v>
      </c>
      <c r="M1755" s="1">
        <v>1060.21</v>
      </c>
      <c r="N1755" s="1">
        <v>1032.1099999999999</v>
      </c>
      <c r="O1755" s="1">
        <v>1121.6099999999999</v>
      </c>
      <c r="P1755" s="1">
        <v>1137.07</v>
      </c>
      <c r="Q1755" s="1">
        <v>2694.54</v>
      </c>
      <c r="R1755" s="1">
        <v>67.290000000000006</v>
      </c>
      <c r="S1755" s="1">
        <v>59.65</v>
      </c>
      <c r="T1755" s="1">
        <v>66.23</v>
      </c>
      <c r="U1755" s="1">
        <v>66.53</v>
      </c>
      <c r="V1755" s="1">
        <v>65.39</v>
      </c>
      <c r="W1755" s="1">
        <v>70.39</v>
      </c>
      <c r="X1755" s="1">
        <v>66.459999999999994</v>
      </c>
      <c r="Y1755" s="1">
        <v>65.66</v>
      </c>
      <c r="Z1755" s="1">
        <v>65.7</v>
      </c>
      <c r="AA1755" s="1">
        <v>66.180000000000007</v>
      </c>
      <c r="AB1755" s="1">
        <v>66.44</v>
      </c>
      <c r="AC1755" s="1">
        <v>65.34</v>
      </c>
      <c r="AD1755" s="1">
        <v>65.400000000000006</v>
      </c>
      <c r="AE1755" s="1">
        <v>71.459999999999994</v>
      </c>
      <c r="AF1755" s="1">
        <v>69.17</v>
      </c>
      <c r="AG1755" s="1">
        <v>63.44</v>
      </c>
      <c r="AN1755" s="1">
        <v>2010.86</v>
      </c>
      <c r="AP1755" s="1">
        <v>1980</v>
      </c>
      <c r="AQ1755" s="1">
        <v>1910.32</v>
      </c>
      <c r="AR1755" s="1">
        <v>2018.9</v>
      </c>
      <c r="AS1755" s="1">
        <v>2058.62</v>
      </c>
      <c r="AU1755" s="1">
        <v>1759.5</v>
      </c>
      <c r="AW1755" s="1">
        <v>1658.96</v>
      </c>
      <c r="AX1755" s="1">
        <v>66.17</v>
      </c>
      <c r="AZ1755" s="1">
        <v>2308.4699999999998</v>
      </c>
      <c r="BA1755" s="1">
        <v>66</v>
      </c>
      <c r="BB1755" s="1">
        <v>72.89</v>
      </c>
      <c r="BC1755" s="1">
        <v>69.680000000000007</v>
      </c>
      <c r="BD1755" s="1">
        <v>69.790000000000006</v>
      </c>
      <c r="BE1755" s="1">
        <v>68.599999999999994</v>
      </c>
      <c r="BF1755" s="1">
        <v>69.53</v>
      </c>
      <c r="BG1755" s="1">
        <v>70.88</v>
      </c>
      <c r="BH1755" s="1">
        <v>67.08</v>
      </c>
      <c r="BI1755" s="1">
        <v>67.53</v>
      </c>
      <c r="BJ1755" s="1">
        <v>73.89</v>
      </c>
      <c r="BK1755" s="1">
        <v>63.6</v>
      </c>
      <c r="BL1755" s="1">
        <v>63.44</v>
      </c>
      <c r="BM1755" s="1">
        <v>64.27</v>
      </c>
      <c r="BN1755" s="1">
        <v>63.79</v>
      </c>
    </row>
    <row r="1756" spans="3:66" x14ac:dyDescent="0.3">
      <c r="C1756" s="14" t="str">
        <f t="shared" si="28"/>
        <v>20194</v>
      </c>
      <c r="D1756" s="3">
        <v>43577</v>
      </c>
      <c r="E1756" s="1">
        <v>1217.97</v>
      </c>
      <c r="F1756" s="1">
        <v>1155.47</v>
      </c>
      <c r="G1756" s="1">
        <v>1212.6199999999999</v>
      </c>
      <c r="H1756" s="1">
        <v>1087.3399999999999</v>
      </c>
      <c r="I1756" s="1">
        <v>1161.3399999999999</v>
      </c>
      <c r="J1756" s="1">
        <v>1130.8800000000001</v>
      </c>
      <c r="K1756" s="1">
        <v>1151.27</v>
      </c>
      <c r="L1756" s="1">
        <v>1124.99</v>
      </c>
      <c r="M1756" s="1">
        <v>1060.57</v>
      </c>
      <c r="N1756" s="1">
        <v>1013.15</v>
      </c>
      <c r="O1756" s="1">
        <v>1125.6099999999999</v>
      </c>
      <c r="P1756" s="1">
        <v>1150.1600000000001</v>
      </c>
      <c r="Q1756" s="1">
        <v>2709.27</v>
      </c>
      <c r="R1756" s="1">
        <v>67.3</v>
      </c>
      <c r="S1756" s="1">
        <v>59.07</v>
      </c>
      <c r="T1756" s="1">
        <v>66.61</v>
      </c>
      <c r="U1756" s="1">
        <v>66.63</v>
      </c>
      <c r="V1756" s="1">
        <v>66.12</v>
      </c>
      <c r="W1756" s="1">
        <v>70.22</v>
      </c>
      <c r="X1756" s="1">
        <v>66.78</v>
      </c>
      <c r="Y1756" s="1">
        <v>65.989999999999995</v>
      </c>
      <c r="Z1756" s="1">
        <v>66.099999999999994</v>
      </c>
      <c r="AA1756" s="1">
        <v>66.27</v>
      </c>
      <c r="AB1756" s="1">
        <v>66.59</v>
      </c>
      <c r="AC1756" s="1">
        <v>65.34</v>
      </c>
      <c r="AD1756" s="1">
        <v>66.31</v>
      </c>
      <c r="AE1756" s="1">
        <v>71.48</v>
      </c>
      <c r="AF1756" s="1">
        <v>69.989999999999995</v>
      </c>
      <c r="AG1756" s="1">
        <v>63.57</v>
      </c>
      <c r="AP1756" s="1">
        <v>1980</v>
      </c>
      <c r="AR1756" s="1">
        <v>2018.9</v>
      </c>
      <c r="AS1756" s="1">
        <v>2058.62</v>
      </c>
      <c r="AU1756" s="1">
        <v>1759.5</v>
      </c>
      <c r="AW1756" s="1">
        <v>1658.96</v>
      </c>
      <c r="AX1756" s="1">
        <v>67.36</v>
      </c>
      <c r="AY1756" s="1">
        <v>1968.87</v>
      </c>
      <c r="AZ1756" s="1">
        <v>2308.4699999999998</v>
      </c>
      <c r="BA1756" s="1">
        <v>66.66</v>
      </c>
      <c r="BB1756" s="1">
        <v>72.89</v>
      </c>
      <c r="BC1756" s="1">
        <v>69.680000000000007</v>
      </c>
      <c r="BD1756" s="1">
        <v>70.31</v>
      </c>
      <c r="BE1756" s="1">
        <v>68.88</v>
      </c>
      <c r="BF1756" s="1">
        <v>69.459999999999994</v>
      </c>
      <c r="BG1756" s="1">
        <v>70.7</v>
      </c>
      <c r="BH1756" s="1">
        <v>67.67</v>
      </c>
      <c r="BI1756" s="1">
        <v>67.63</v>
      </c>
      <c r="BJ1756" s="1">
        <v>73.45</v>
      </c>
      <c r="BK1756" s="1">
        <v>63.7</v>
      </c>
      <c r="BL1756" s="1">
        <v>63.6</v>
      </c>
      <c r="BM1756" s="1">
        <v>64.569999999999993</v>
      </c>
      <c r="BN1756" s="1">
        <v>63.71</v>
      </c>
    </row>
    <row r="1757" spans="3:66" x14ac:dyDescent="0.3">
      <c r="C1757" s="14" t="str">
        <f t="shared" si="28"/>
        <v>20194</v>
      </c>
      <c r="D1757" s="3">
        <v>43573</v>
      </c>
      <c r="E1757" s="1">
        <v>1199.31</v>
      </c>
      <c r="F1757" s="1">
        <v>1157.43</v>
      </c>
      <c r="G1757" s="1">
        <v>1182.0899999999999</v>
      </c>
      <c r="H1757" s="1">
        <v>1084.06</v>
      </c>
      <c r="I1757" s="1">
        <v>1161.3399999999999</v>
      </c>
      <c r="J1757" s="1">
        <v>1125.68</v>
      </c>
      <c r="K1757" s="1">
        <v>1141.75</v>
      </c>
      <c r="L1757" s="1">
        <v>1142.1300000000001</v>
      </c>
      <c r="M1757" s="1">
        <v>1053.6199999999999</v>
      </c>
      <c r="N1757" s="1">
        <v>1018.92</v>
      </c>
      <c r="O1757" s="1">
        <v>1110.55</v>
      </c>
      <c r="P1757" s="1">
        <v>1145.83</v>
      </c>
      <c r="Q1757" s="1">
        <v>2686.32</v>
      </c>
      <c r="R1757" s="1">
        <v>66.900000000000006</v>
      </c>
      <c r="S1757" s="1">
        <v>59.41</v>
      </c>
      <c r="T1757" s="1">
        <v>67.09</v>
      </c>
      <c r="U1757" s="1">
        <v>66.33</v>
      </c>
      <c r="V1757" s="1">
        <v>66.56</v>
      </c>
      <c r="W1757" s="1">
        <v>70.34</v>
      </c>
      <c r="X1757" s="1">
        <v>66.53</v>
      </c>
      <c r="Y1757" s="1">
        <v>66.41</v>
      </c>
      <c r="Z1757" s="1">
        <v>66.5</v>
      </c>
      <c r="AA1757" s="1">
        <v>66.14</v>
      </c>
      <c r="AB1757" s="1">
        <v>66.59</v>
      </c>
      <c r="AC1757" s="1">
        <v>65.47</v>
      </c>
      <c r="AD1757" s="1">
        <v>65.73</v>
      </c>
      <c r="AE1757" s="1">
        <v>71.52</v>
      </c>
      <c r="AF1757" s="1">
        <v>69.5</v>
      </c>
      <c r="AG1757" s="1">
        <v>63.49</v>
      </c>
      <c r="AO1757" s="1">
        <v>7</v>
      </c>
      <c r="AT1757" s="1">
        <v>1665.79</v>
      </c>
      <c r="AU1757" s="1">
        <v>1751.46</v>
      </c>
      <c r="AW1757" s="1">
        <v>1819.83</v>
      </c>
      <c r="AX1757" s="1">
        <v>67.36</v>
      </c>
      <c r="AY1757" s="1">
        <v>2016.09</v>
      </c>
      <c r="BA1757" s="1">
        <v>66.95</v>
      </c>
      <c r="BB1757" s="1">
        <v>73.290000000000006</v>
      </c>
      <c r="BC1757" s="1">
        <v>69.849999999999994</v>
      </c>
      <c r="BD1757" s="1">
        <v>70.38</v>
      </c>
      <c r="BE1757" s="1">
        <v>68.72</v>
      </c>
      <c r="BF1757" s="1">
        <v>69.89</v>
      </c>
      <c r="BG1757" s="1">
        <v>70.52</v>
      </c>
      <c r="BH1757" s="1">
        <v>67</v>
      </c>
      <c r="BI1757" s="1">
        <v>67.73</v>
      </c>
      <c r="BJ1757" s="1">
        <v>73.349999999999994</v>
      </c>
      <c r="BK1757" s="1">
        <v>63.5</v>
      </c>
      <c r="BL1757" s="1">
        <v>63.9</v>
      </c>
      <c r="BM1757" s="1">
        <v>64.5</v>
      </c>
      <c r="BN1757" s="1">
        <v>63.61</v>
      </c>
    </row>
    <row r="1758" spans="3:66" x14ac:dyDescent="0.3">
      <c r="C1758" s="14" t="str">
        <f t="shared" si="28"/>
        <v>20194</v>
      </c>
      <c r="D1758" s="3">
        <v>43572</v>
      </c>
      <c r="E1758" s="1">
        <v>1180.47</v>
      </c>
      <c r="F1758" s="1">
        <v>1162.45</v>
      </c>
      <c r="G1758" s="1">
        <v>1184.1099999999999</v>
      </c>
      <c r="H1758" s="1">
        <v>1087.4100000000001</v>
      </c>
      <c r="I1758" s="1">
        <v>1158.21</v>
      </c>
      <c r="J1758" s="1">
        <v>1138.1600000000001</v>
      </c>
      <c r="K1758" s="1">
        <v>1167.24</v>
      </c>
      <c r="L1758" s="1">
        <v>1142.2</v>
      </c>
      <c r="M1758" s="1">
        <v>1045.4000000000001</v>
      </c>
      <c r="N1758" s="1">
        <v>1015.78</v>
      </c>
      <c r="O1758" s="1">
        <v>1096.5899999999999</v>
      </c>
      <c r="P1758" s="1">
        <v>1164.3699999999999</v>
      </c>
      <c r="Q1758" s="1">
        <v>2686.45</v>
      </c>
      <c r="R1758" s="1">
        <v>67</v>
      </c>
      <c r="S1758" s="1">
        <v>59.14</v>
      </c>
      <c r="T1758" s="1">
        <v>67.260000000000005</v>
      </c>
      <c r="U1758" s="1">
        <v>66.34</v>
      </c>
      <c r="V1758" s="1">
        <v>66.47</v>
      </c>
      <c r="W1758" s="1">
        <v>70.75</v>
      </c>
      <c r="X1758" s="1">
        <v>66.91</v>
      </c>
      <c r="Y1758" s="1">
        <v>66.5</v>
      </c>
      <c r="Z1758" s="1">
        <v>66.5</v>
      </c>
      <c r="AA1758" s="1">
        <v>66.37</v>
      </c>
      <c r="AB1758" s="1">
        <v>66.34</v>
      </c>
      <c r="AC1758" s="1">
        <v>65.47</v>
      </c>
      <c r="AD1758" s="1">
        <v>65.78</v>
      </c>
      <c r="AE1758" s="1">
        <v>71.459999999999994</v>
      </c>
      <c r="AF1758" s="1">
        <v>69.819999999999993</v>
      </c>
      <c r="AG1758" s="1">
        <v>63.57</v>
      </c>
      <c r="AO1758" s="1">
        <v>7</v>
      </c>
      <c r="AT1758" s="1">
        <v>1665.79</v>
      </c>
      <c r="AU1758" s="1">
        <v>1751.46</v>
      </c>
      <c r="AW1758" s="1">
        <v>1819.83</v>
      </c>
      <c r="AX1758" s="1">
        <v>67.8</v>
      </c>
      <c r="AY1758" s="1">
        <v>2016.09</v>
      </c>
      <c r="BA1758" s="1">
        <v>66.83</v>
      </c>
      <c r="BB1758" s="1">
        <v>72.989999999999995</v>
      </c>
      <c r="BC1758" s="1">
        <v>69.77</v>
      </c>
      <c r="BD1758" s="1">
        <v>70.61</v>
      </c>
      <c r="BE1758" s="1">
        <v>68.66</v>
      </c>
      <c r="BF1758" s="1">
        <v>69.569999999999993</v>
      </c>
      <c r="BG1758" s="1">
        <v>70.61</v>
      </c>
      <c r="BH1758" s="1">
        <v>66.17</v>
      </c>
      <c r="BI1758" s="1">
        <v>67.63</v>
      </c>
      <c r="BJ1758" s="1">
        <v>73.41</v>
      </c>
      <c r="BK1758" s="1">
        <v>63.37</v>
      </c>
      <c r="BL1758" s="1">
        <v>63.47</v>
      </c>
      <c r="BM1758" s="1">
        <v>63.79</v>
      </c>
      <c r="BN1758" s="1">
        <v>63.51</v>
      </c>
    </row>
    <row r="1759" spans="3:66" x14ac:dyDescent="0.3">
      <c r="C1759" s="14" t="str">
        <f t="shared" si="28"/>
        <v>20194</v>
      </c>
      <c r="D1759" s="3">
        <v>43571</v>
      </c>
      <c r="E1759" s="1">
        <v>1191.9000000000001</v>
      </c>
      <c r="F1759" s="1">
        <v>1163.5899999999999</v>
      </c>
      <c r="G1759" s="1">
        <v>1206.08</v>
      </c>
      <c r="H1759" s="1">
        <v>1087.4100000000001</v>
      </c>
      <c r="I1759" s="1">
        <v>1160.78</v>
      </c>
      <c r="J1759" s="1">
        <v>1139.55</v>
      </c>
      <c r="K1759" s="1">
        <v>1151.32</v>
      </c>
      <c r="L1759" s="1">
        <v>1113.93</v>
      </c>
      <c r="M1759" s="1">
        <v>1046.93</v>
      </c>
      <c r="N1759" s="1">
        <v>1020.72</v>
      </c>
      <c r="O1759" s="1">
        <v>1125.54</v>
      </c>
      <c r="P1759" s="1">
        <v>1151.8900000000001</v>
      </c>
      <c r="Q1759" s="1">
        <v>2713.12</v>
      </c>
      <c r="R1759" s="1">
        <v>67.09</v>
      </c>
      <c r="S1759" s="1">
        <v>58.61</v>
      </c>
      <c r="T1759" s="1">
        <v>67.48</v>
      </c>
      <c r="V1759" s="1">
        <v>66.64</v>
      </c>
      <c r="W1759" s="1">
        <v>70.400000000000006</v>
      </c>
      <c r="X1759" s="1">
        <v>67.540000000000006</v>
      </c>
      <c r="Y1759" s="1">
        <v>66.25</v>
      </c>
      <c r="Z1759" s="1">
        <v>66.400000000000006</v>
      </c>
      <c r="AA1759" s="1">
        <v>66.62</v>
      </c>
      <c r="AB1759" s="1">
        <v>67.39</v>
      </c>
      <c r="AC1759" s="1">
        <v>65.849999999999994</v>
      </c>
      <c r="AD1759" s="1">
        <v>65.03</v>
      </c>
      <c r="AE1759" s="1">
        <v>71.72</v>
      </c>
      <c r="AF1759" s="1">
        <v>68.53</v>
      </c>
      <c r="AG1759" s="1">
        <v>63.81</v>
      </c>
      <c r="AO1759" s="1">
        <v>7</v>
      </c>
      <c r="AP1759" s="1">
        <v>1885</v>
      </c>
      <c r="AT1759" s="1">
        <v>1665.79</v>
      </c>
      <c r="AU1759" s="1">
        <v>1818.82</v>
      </c>
      <c r="AW1759" s="1">
        <v>1819.83</v>
      </c>
      <c r="AX1759" s="1">
        <v>66.55</v>
      </c>
      <c r="AY1759" s="1">
        <v>2016.09</v>
      </c>
      <c r="AZ1759" s="1">
        <v>1910.32</v>
      </c>
      <c r="BA1759" s="1">
        <v>66.849999999999994</v>
      </c>
      <c r="BB1759" s="1">
        <v>72.319999999999993</v>
      </c>
      <c r="BC1759" s="1">
        <v>70.05</v>
      </c>
      <c r="BD1759" s="1">
        <v>69.989999999999995</v>
      </c>
      <c r="BE1759" s="1">
        <v>68.540000000000006</v>
      </c>
      <c r="BF1759" s="1">
        <v>69.53</v>
      </c>
      <c r="BG1759" s="1">
        <v>71.23</v>
      </c>
      <c r="BH1759" s="1">
        <v>67.62</v>
      </c>
      <c r="BI1759" s="1">
        <v>68.319999999999993</v>
      </c>
      <c r="BJ1759" s="1">
        <v>73.959999999999994</v>
      </c>
      <c r="BK1759" s="1">
        <v>63.79</v>
      </c>
      <c r="BL1759" s="1">
        <v>63.28</v>
      </c>
      <c r="BM1759" s="1">
        <v>63.86</v>
      </c>
      <c r="BN1759" s="1">
        <v>63.36</v>
      </c>
    </row>
    <row r="1760" spans="3:66" x14ac:dyDescent="0.3">
      <c r="C1760" s="14" t="str">
        <f t="shared" si="28"/>
        <v>20194</v>
      </c>
      <c r="D1760" s="3">
        <v>43570</v>
      </c>
      <c r="E1760" s="1">
        <v>1193.45</v>
      </c>
      <c r="F1760" s="1">
        <v>1168.32</v>
      </c>
      <c r="G1760" s="1">
        <v>1206.08</v>
      </c>
      <c r="H1760" s="1">
        <v>1084.1199999999999</v>
      </c>
      <c r="I1760" s="1">
        <v>1164.68</v>
      </c>
      <c r="J1760" s="1">
        <v>1133.69</v>
      </c>
      <c r="K1760" s="1">
        <v>1151.92</v>
      </c>
      <c r="L1760" s="1">
        <v>1108.44</v>
      </c>
      <c r="M1760" s="1">
        <v>1066.49</v>
      </c>
      <c r="N1760" s="1">
        <v>1018.68</v>
      </c>
      <c r="O1760" s="1">
        <v>1112.17</v>
      </c>
      <c r="P1760" s="1">
        <v>1145.8800000000001</v>
      </c>
      <c r="Q1760" s="1">
        <v>2731.87</v>
      </c>
      <c r="R1760" s="1">
        <v>67.09</v>
      </c>
      <c r="S1760" s="1">
        <v>58.86</v>
      </c>
      <c r="T1760" s="1">
        <v>67.55</v>
      </c>
      <c r="V1760" s="1">
        <v>66.52</v>
      </c>
      <c r="W1760" s="1">
        <v>71.489999999999995</v>
      </c>
      <c r="X1760" s="1">
        <v>67.55</v>
      </c>
      <c r="Y1760" s="1">
        <v>66.25</v>
      </c>
      <c r="Z1760" s="1">
        <v>66.400000000000006</v>
      </c>
      <c r="AA1760" s="1">
        <v>66.739999999999995</v>
      </c>
      <c r="AB1760" s="1">
        <v>67.39</v>
      </c>
      <c r="AC1760" s="1">
        <v>65.849999999999994</v>
      </c>
      <c r="AD1760" s="1">
        <v>66.650000000000006</v>
      </c>
      <c r="AE1760" s="1">
        <v>71.540000000000006</v>
      </c>
      <c r="AF1760" s="1">
        <v>68.77</v>
      </c>
      <c r="AG1760" s="1">
        <v>63.17</v>
      </c>
      <c r="AP1760" s="1">
        <v>1885</v>
      </c>
      <c r="AQ1760" s="1">
        <v>1809.77</v>
      </c>
      <c r="AS1760" s="1">
        <v>1948.02</v>
      </c>
      <c r="AU1760" s="1">
        <v>1818.82</v>
      </c>
      <c r="AW1760" s="1">
        <v>1819.83</v>
      </c>
      <c r="AX1760" s="1">
        <v>67.5</v>
      </c>
      <c r="AY1760" s="1">
        <v>2252.16</v>
      </c>
      <c r="AZ1760" s="1">
        <v>1910.32</v>
      </c>
      <c r="BA1760" s="1">
        <v>67.349999999999994</v>
      </c>
      <c r="BB1760" s="1">
        <v>72.790000000000006</v>
      </c>
      <c r="BC1760" s="1">
        <v>70.010000000000005</v>
      </c>
      <c r="BD1760" s="1">
        <v>70.5</v>
      </c>
      <c r="BE1760" s="1">
        <v>69.14</v>
      </c>
      <c r="BF1760" s="1">
        <v>69.56</v>
      </c>
      <c r="BG1760" s="1">
        <v>71.25</v>
      </c>
      <c r="BH1760" s="1">
        <v>67.61</v>
      </c>
      <c r="BI1760" s="1">
        <v>68.52</v>
      </c>
      <c r="BJ1760" s="1">
        <v>73.45</v>
      </c>
      <c r="BK1760" s="1">
        <v>63.79</v>
      </c>
      <c r="BL1760" s="1">
        <v>63.28</v>
      </c>
      <c r="BM1760" s="1">
        <v>64.14</v>
      </c>
      <c r="BN1760" s="1">
        <v>63.89</v>
      </c>
    </row>
    <row r="1761" spans="3:66" x14ac:dyDescent="0.3">
      <c r="C1761" s="14" t="str">
        <f t="shared" si="28"/>
        <v>20194</v>
      </c>
      <c r="D1761" s="3">
        <v>43567</v>
      </c>
      <c r="E1761" s="1">
        <v>1189.3900000000001</v>
      </c>
      <c r="F1761" s="1">
        <v>1168.32</v>
      </c>
      <c r="G1761" s="1">
        <v>1208.05</v>
      </c>
      <c r="H1761" s="1">
        <v>1083.93</v>
      </c>
      <c r="I1761" s="1">
        <v>1159.83</v>
      </c>
      <c r="J1761" s="1">
        <v>1119.96</v>
      </c>
      <c r="K1761" s="1">
        <v>1151.44</v>
      </c>
      <c r="L1761" s="1">
        <v>1125.4100000000001</v>
      </c>
      <c r="M1761" s="1">
        <v>1064.5</v>
      </c>
      <c r="N1761" s="1">
        <v>1010.08</v>
      </c>
      <c r="O1761" s="1">
        <v>1105.54</v>
      </c>
      <c r="P1761" s="1">
        <v>1141.93</v>
      </c>
      <c r="Q1761" s="1">
        <v>2735.26</v>
      </c>
      <c r="R1761" s="1">
        <v>66.5</v>
      </c>
      <c r="S1761" s="1">
        <v>58.74</v>
      </c>
      <c r="T1761" s="1">
        <v>67.510000000000005</v>
      </c>
      <c r="V1761" s="1">
        <v>66.489999999999995</v>
      </c>
      <c r="W1761" s="1">
        <v>71.150000000000006</v>
      </c>
      <c r="X1761" s="1">
        <v>67.64</v>
      </c>
      <c r="Y1761" s="1">
        <v>65.849999999999994</v>
      </c>
      <c r="Z1761" s="1">
        <v>66</v>
      </c>
      <c r="AA1761" s="1">
        <v>66.680000000000007</v>
      </c>
      <c r="AB1761" s="1">
        <v>67.39</v>
      </c>
      <c r="AC1761" s="1">
        <v>65.41</v>
      </c>
      <c r="AD1761" s="1">
        <v>66.819999999999993</v>
      </c>
      <c r="AE1761" s="1">
        <v>71.63</v>
      </c>
      <c r="AF1761" s="1">
        <v>68.739999999999995</v>
      </c>
      <c r="AG1761" s="1">
        <v>62.54</v>
      </c>
      <c r="AP1761" s="1">
        <v>1885</v>
      </c>
      <c r="AQ1761" s="1">
        <v>1809.77</v>
      </c>
      <c r="AS1761" s="1">
        <v>1948.02</v>
      </c>
      <c r="AW1761" s="1">
        <v>1819.83</v>
      </c>
      <c r="AX1761" s="1">
        <v>67.83</v>
      </c>
      <c r="AZ1761" s="1">
        <v>1910.32</v>
      </c>
      <c r="BA1761" s="1">
        <v>67.55</v>
      </c>
      <c r="BB1761" s="1">
        <v>72.75</v>
      </c>
      <c r="BC1761" s="1">
        <v>70.14</v>
      </c>
      <c r="BD1761" s="1">
        <v>70.7</v>
      </c>
      <c r="BE1761" s="1">
        <v>68.849999999999994</v>
      </c>
      <c r="BF1761" s="1">
        <v>69.75</v>
      </c>
      <c r="BG1761" s="1">
        <v>71.3</v>
      </c>
      <c r="BH1761" s="1">
        <v>66.97</v>
      </c>
      <c r="BI1761" s="1">
        <v>69.02</v>
      </c>
      <c r="BJ1761" s="1">
        <v>73.209999999999994</v>
      </c>
      <c r="BK1761" s="1">
        <v>63.42</v>
      </c>
      <c r="BL1761" s="1">
        <v>63.41</v>
      </c>
      <c r="BM1761" s="1">
        <v>64.930000000000007</v>
      </c>
      <c r="BN1761" s="1">
        <v>63.6</v>
      </c>
    </row>
    <row r="1762" spans="3:66" x14ac:dyDescent="0.3">
      <c r="C1762" s="14" t="str">
        <f t="shared" si="28"/>
        <v>20194</v>
      </c>
      <c r="D1762" s="3">
        <v>43566</v>
      </c>
      <c r="E1762" s="1">
        <v>1169.75</v>
      </c>
      <c r="F1762" s="1">
        <v>1179.06</v>
      </c>
      <c r="G1762" s="1">
        <v>1214.03</v>
      </c>
      <c r="H1762" s="1">
        <v>1081.1099999999999</v>
      </c>
      <c r="I1762" s="1">
        <v>1164.68</v>
      </c>
      <c r="J1762" s="1">
        <v>1120.8599999999999</v>
      </c>
      <c r="K1762" s="1">
        <v>1148.03</v>
      </c>
      <c r="L1762" s="1">
        <v>1122.92</v>
      </c>
      <c r="M1762" s="1">
        <v>1056.71</v>
      </c>
      <c r="N1762" s="1">
        <v>1012.29</v>
      </c>
      <c r="O1762" s="1">
        <v>1133.8900000000001</v>
      </c>
      <c r="P1762" s="1">
        <v>1141.93</v>
      </c>
      <c r="Q1762" s="1">
        <v>2701.3</v>
      </c>
      <c r="R1762" s="1">
        <v>65.91</v>
      </c>
      <c r="S1762" s="1">
        <v>58.8</v>
      </c>
      <c r="T1762" s="1">
        <v>67.38</v>
      </c>
      <c r="V1762" s="1">
        <v>66.44</v>
      </c>
      <c r="W1762" s="1">
        <v>71.38</v>
      </c>
      <c r="X1762" s="1">
        <v>67.47</v>
      </c>
      <c r="Y1762" s="1">
        <v>65.849999999999994</v>
      </c>
      <c r="Z1762" s="1">
        <v>66</v>
      </c>
      <c r="AA1762" s="1">
        <v>66.489999999999995</v>
      </c>
      <c r="AB1762" s="1">
        <v>67.78</v>
      </c>
      <c r="AC1762" s="1">
        <v>65.180000000000007</v>
      </c>
      <c r="AD1762" s="1">
        <v>65.83</v>
      </c>
      <c r="AE1762" s="1">
        <v>71.55</v>
      </c>
      <c r="AF1762" s="1">
        <v>69.05</v>
      </c>
      <c r="AG1762" s="1">
        <v>62.8</v>
      </c>
      <c r="AH1762" s="1">
        <v>30</v>
      </c>
      <c r="AP1762" s="1">
        <v>1885</v>
      </c>
      <c r="AQ1762" s="1">
        <v>1704.89</v>
      </c>
      <c r="AS1762" s="1">
        <v>1948.02</v>
      </c>
      <c r="AX1762" s="1">
        <v>67.61</v>
      </c>
      <c r="AY1762" s="1">
        <v>1769.56</v>
      </c>
      <c r="AZ1762" s="1">
        <v>1910.32</v>
      </c>
      <c r="BA1762" s="1">
        <v>66.27</v>
      </c>
      <c r="BB1762" s="1">
        <v>72.790000000000006</v>
      </c>
      <c r="BC1762" s="1">
        <v>69.77</v>
      </c>
      <c r="BD1762" s="1">
        <v>69.930000000000007</v>
      </c>
      <c r="BE1762" s="1">
        <v>68.72</v>
      </c>
      <c r="BF1762" s="1">
        <v>69.239999999999995</v>
      </c>
      <c r="BG1762" s="1">
        <v>71.040000000000006</v>
      </c>
      <c r="BH1762" s="1">
        <v>66.48</v>
      </c>
      <c r="BI1762" s="1">
        <v>69.22</v>
      </c>
      <c r="BJ1762" s="1">
        <v>73.150000000000006</v>
      </c>
      <c r="BK1762" s="1">
        <v>63.17</v>
      </c>
      <c r="BL1762" s="1">
        <v>62.86</v>
      </c>
      <c r="BM1762" s="1">
        <v>64.69</v>
      </c>
      <c r="BN1762" s="1">
        <v>63.01</v>
      </c>
    </row>
    <row r="1763" spans="3:66" x14ac:dyDescent="0.3">
      <c r="C1763" s="14" t="str">
        <f t="shared" si="28"/>
        <v>20194</v>
      </c>
      <c r="D1763" s="3">
        <v>43565</v>
      </c>
      <c r="E1763" s="1">
        <v>1172.6300000000001</v>
      </c>
      <c r="F1763" s="1">
        <v>1178.6099999999999</v>
      </c>
      <c r="G1763" s="1">
        <v>1204.68</v>
      </c>
      <c r="H1763" s="1">
        <v>1085.47</v>
      </c>
      <c r="I1763" s="1">
        <v>1169.3699999999999</v>
      </c>
      <c r="J1763" s="1">
        <v>1109.68</v>
      </c>
      <c r="K1763" s="1">
        <v>1164.4000000000001</v>
      </c>
      <c r="L1763" s="1">
        <v>1128.3</v>
      </c>
      <c r="M1763" s="1">
        <v>1058.6099999999999</v>
      </c>
      <c r="N1763" s="1">
        <v>1000.92</v>
      </c>
      <c r="O1763" s="1">
        <v>1123.8599999999999</v>
      </c>
      <c r="P1763" s="1">
        <v>1166.6099999999999</v>
      </c>
      <c r="Q1763" s="1">
        <v>2701.16</v>
      </c>
      <c r="R1763" s="1">
        <v>65.91</v>
      </c>
      <c r="S1763" s="1">
        <v>58.77</v>
      </c>
      <c r="T1763" s="1">
        <v>67.319999999999993</v>
      </c>
      <c r="V1763" s="1">
        <v>66.47</v>
      </c>
      <c r="W1763" s="1">
        <v>71.97</v>
      </c>
      <c r="X1763" s="1">
        <v>68.510000000000005</v>
      </c>
      <c r="Y1763" s="1">
        <v>65.959999999999994</v>
      </c>
      <c r="Z1763" s="1">
        <v>66</v>
      </c>
      <c r="AA1763" s="1">
        <v>67.010000000000005</v>
      </c>
      <c r="AB1763" s="1">
        <v>67.36</v>
      </c>
      <c r="AC1763" s="1">
        <v>65.180000000000007</v>
      </c>
      <c r="AD1763" s="1">
        <v>66.319999999999993</v>
      </c>
      <c r="AE1763" s="1">
        <v>71.47</v>
      </c>
      <c r="AF1763" s="1">
        <v>69.25</v>
      </c>
      <c r="AG1763" s="1">
        <v>62.75</v>
      </c>
      <c r="AH1763" s="1">
        <v>30</v>
      </c>
      <c r="AP1763" s="1">
        <v>1849.75</v>
      </c>
      <c r="AQ1763" s="1">
        <v>1704.89</v>
      </c>
      <c r="AR1763" s="1">
        <v>1930.43</v>
      </c>
      <c r="AS1763" s="1">
        <v>1948.02</v>
      </c>
      <c r="AX1763" s="1">
        <v>67.17</v>
      </c>
      <c r="AY1763" s="1">
        <v>1823.18</v>
      </c>
      <c r="AZ1763" s="1">
        <v>1910.32</v>
      </c>
      <c r="BA1763" s="1">
        <v>66.489999999999995</v>
      </c>
      <c r="BB1763" s="1">
        <v>73.150000000000006</v>
      </c>
      <c r="BC1763" s="1">
        <v>69.86</v>
      </c>
      <c r="BD1763" s="1">
        <v>70.38</v>
      </c>
      <c r="BE1763" s="1">
        <v>68.19</v>
      </c>
      <c r="BF1763" s="1">
        <v>69.36</v>
      </c>
      <c r="BG1763" s="1">
        <v>70.540000000000006</v>
      </c>
      <c r="BH1763" s="1">
        <v>67.23</v>
      </c>
      <c r="BI1763" s="1">
        <v>69.41</v>
      </c>
      <c r="BJ1763" s="1">
        <v>74.150000000000006</v>
      </c>
      <c r="BK1763" s="1">
        <v>63.97</v>
      </c>
      <c r="BL1763" s="1">
        <v>63.46</v>
      </c>
      <c r="BM1763" s="1">
        <v>64.930000000000007</v>
      </c>
      <c r="BN1763" s="1">
        <v>63.78</v>
      </c>
    </row>
    <row r="1764" spans="3:66" x14ac:dyDescent="0.3">
      <c r="C1764" s="14" t="str">
        <f t="shared" si="28"/>
        <v>20194</v>
      </c>
      <c r="D1764" s="3">
        <v>43564</v>
      </c>
      <c r="E1764" s="1">
        <v>1176.6600000000001</v>
      </c>
      <c r="F1764" s="1">
        <v>1181.7</v>
      </c>
      <c r="G1764" s="1">
        <v>1213.98</v>
      </c>
      <c r="H1764" s="1">
        <v>1102.98</v>
      </c>
      <c r="I1764" s="1">
        <v>1172.32</v>
      </c>
      <c r="J1764" s="1">
        <v>1125.19</v>
      </c>
      <c r="K1764" s="1">
        <v>1167.6500000000001</v>
      </c>
      <c r="L1764" s="1">
        <v>1101.83</v>
      </c>
      <c r="M1764" s="1">
        <v>1066.4100000000001</v>
      </c>
      <c r="N1764" s="1">
        <v>1021.42</v>
      </c>
      <c r="O1764" s="1">
        <v>1135.6500000000001</v>
      </c>
      <c r="P1764" s="1">
        <v>1166.6099999999999</v>
      </c>
      <c r="Q1764" s="1">
        <v>2666.69</v>
      </c>
      <c r="R1764" s="1">
        <v>66.790000000000006</v>
      </c>
      <c r="S1764" s="1">
        <v>59.02</v>
      </c>
      <c r="T1764" s="1">
        <v>67.819999999999993</v>
      </c>
      <c r="U1764" s="1">
        <v>67.37</v>
      </c>
      <c r="V1764" s="1">
        <v>66.7</v>
      </c>
      <c r="W1764" s="1">
        <v>72.319999999999993</v>
      </c>
      <c r="X1764" s="1">
        <v>68.81</v>
      </c>
      <c r="Y1764" s="1">
        <v>66.680000000000007</v>
      </c>
      <c r="Z1764" s="1">
        <v>66.739999999999995</v>
      </c>
      <c r="AA1764" s="1">
        <v>67.44</v>
      </c>
      <c r="AB1764" s="1">
        <v>68.28</v>
      </c>
      <c r="AC1764" s="1">
        <v>65.849999999999994</v>
      </c>
      <c r="AD1764" s="1">
        <v>66.27</v>
      </c>
      <c r="AE1764" s="1">
        <v>72.010000000000005</v>
      </c>
      <c r="AF1764" s="1">
        <v>68.67</v>
      </c>
      <c r="AG1764" s="1">
        <v>62.37</v>
      </c>
      <c r="AH1764" s="1">
        <v>30</v>
      </c>
      <c r="AO1764" s="1">
        <v>7</v>
      </c>
      <c r="AP1764" s="1">
        <v>1838</v>
      </c>
      <c r="AQ1764" s="1">
        <v>1704.89</v>
      </c>
      <c r="AR1764" s="1">
        <v>1930.43</v>
      </c>
      <c r="AS1764" s="1">
        <v>1948.02</v>
      </c>
      <c r="AT1764" s="1">
        <v>1757.28</v>
      </c>
      <c r="AU1764" s="1">
        <v>1809.77</v>
      </c>
      <c r="AW1764" s="1">
        <v>1744.42</v>
      </c>
      <c r="AX1764" s="1">
        <v>67.91</v>
      </c>
      <c r="AY1764" s="1">
        <v>1823.18</v>
      </c>
      <c r="AZ1764" s="1">
        <v>1910.32</v>
      </c>
      <c r="BA1764" s="1">
        <v>66.89</v>
      </c>
      <c r="BB1764" s="1">
        <v>73.680000000000007</v>
      </c>
      <c r="BC1764" s="1">
        <v>70.31</v>
      </c>
      <c r="BD1764" s="1">
        <v>70.489999999999995</v>
      </c>
      <c r="BE1764" s="1">
        <v>68.48</v>
      </c>
      <c r="BF1764" s="1">
        <v>69.489999999999995</v>
      </c>
      <c r="BG1764" s="1">
        <v>71.540000000000006</v>
      </c>
      <c r="BH1764" s="1">
        <v>68.22</v>
      </c>
      <c r="BI1764" s="1">
        <v>69.319999999999993</v>
      </c>
      <c r="BJ1764" s="1">
        <v>74.81</v>
      </c>
      <c r="BK1764" s="1">
        <v>64.17</v>
      </c>
      <c r="BL1764" s="1">
        <v>63.84</v>
      </c>
      <c r="BM1764" s="1">
        <v>64.900000000000006</v>
      </c>
      <c r="BN1764" s="1">
        <v>64.010000000000005</v>
      </c>
    </row>
    <row r="1765" spans="3:66" x14ac:dyDescent="0.3">
      <c r="C1765" s="14" t="str">
        <f t="shared" si="28"/>
        <v>20194</v>
      </c>
      <c r="D1765" s="3">
        <v>43563</v>
      </c>
      <c r="E1765" s="1">
        <v>1196.02</v>
      </c>
      <c r="F1765" s="1">
        <v>1181.4000000000001</v>
      </c>
      <c r="G1765" s="1">
        <v>1237.45</v>
      </c>
      <c r="H1765" s="1">
        <v>1102.98</v>
      </c>
      <c r="I1765" s="1">
        <v>1180.75</v>
      </c>
      <c r="J1765" s="1">
        <v>1149.47</v>
      </c>
      <c r="K1765" s="1">
        <v>1166.19</v>
      </c>
      <c r="L1765" s="1">
        <v>1121.01</v>
      </c>
      <c r="M1765" s="1">
        <v>1048.4100000000001</v>
      </c>
      <c r="N1765" s="1">
        <v>1018.88</v>
      </c>
      <c r="O1765" s="1">
        <v>1132.78</v>
      </c>
      <c r="P1765" s="1">
        <v>1166.6099999999999</v>
      </c>
      <c r="Q1765" s="1">
        <v>2680.79</v>
      </c>
      <c r="R1765" s="1">
        <v>67.040000000000006</v>
      </c>
      <c r="S1765" s="1">
        <v>59.3</v>
      </c>
      <c r="T1765" s="1">
        <v>67.84</v>
      </c>
      <c r="U1765" s="1">
        <v>67.239999999999995</v>
      </c>
      <c r="V1765" s="1">
        <v>66.64</v>
      </c>
      <c r="W1765" s="1">
        <v>73.13</v>
      </c>
      <c r="X1765" s="1">
        <v>68.88</v>
      </c>
      <c r="Y1765" s="1">
        <v>66.91</v>
      </c>
      <c r="Z1765" s="1">
        <v>67</v>
      </c>
      <c r="AA1765" s="1">
        <v>67.209999999999994</v>
      </c>
      <c r="AB1765" s="1">
        <v>68.430000000000007</v>
      </c>
      <c r="AC1765" s="1">
        <v>65.16</v>
      </c>
      <c r="AD1765" s="1">
        <v>66.27</v>
      </c>
      <c r="AE1765" s="1">
        <v>71.91</v>
      </c>
      <c r="AF1765" s="1">
        <v>67.17</v>
      </c>
      <c r="AG1765" s="1">
        <v>62.34</v>
      </c>
      <c r="AH1765" s="1">
        <v>30</v>
      </c>
      <c r="AO1765" s="1">
        <v>7</v>
      </c>
      <c r="AP1765" s="1">
        <v>1838</v>
      </c>
      <c r="AQ1765" s="1">
        <v>1600</v>
      </c>
      <c r="AR1765" s="1">
        <v>1930.43</v>
      </c>
      <c r="AS1765" s="1">
        <v>2061.13</v>
      </c>
      <c r="AT1765" s="1">
        <v>1757.28</v>
      </c>
      <c r="AU1765" s="1">
        <v>1809.77</v>
      </c>
      <c r="AW1765" s="1">
        <v>1718.08</v>
      </c>
      <c r="AX1765" s="1">
        <v>68.62</v>
      </c>
      <c r="AY1765" s="1">
        <v>1834.91</v>
      </c>
      <c r="AZ1765" s="1">
        <v>1910.32</v>
      </c>
      <c r="BA1765" s="1">
        <v>65.84</v>
      </c>
      <c r="BB1765" s="1">
        <v>73.52</v>
      </c>
      <c r="BC1765" s="1">
        <v>71.05</v>
      </c>
      <c r="BD1765" s="1">
        <v>70.959999999999994</v>
      </c>
      <c r="BE1765" s="1">
        <v>68.45</v>
      </c>
      <c r="BF1765" s="1">
        <v>69.31</v>
      </c>
      <c r="BG1765" s="1">
        <v>71.599999999999994</v>
      </c>
      <c r="BH1765" s="1">
        <v>66.040000000000006</v>
      </c>
      <c r="BI1765" s="1">
        <v>69.61</v>
      </c>
      <c r="BJ1765" s="1">
        <v>74.33</v>
      </c>
      <c r="BK1765" s="1">
        <v>64.040000000000006</v>
      </c>
      <c r="BL1765" s="1">
        <v>63.84</v>
      </c>
      <c r="BM1765" s="1">
        <v>65.38</v>
      </c>
      <c r="BN1765" s="1">
        <v>64.16</v>
      </c>
    </row>
    <row r="1766" spans="3:66" x14ac:dyDescent="0.3">
      <c r="C1766" s="14" t="str">
        <f t="shared" si="28"/>
        <v>20194</v>
      </c>
      <c r="D1766" s="3">
        <v>43560</v>
      </c>
      <c r="E1766" s="1">
        <v>1202.8499999999999</v>
      </c>
      <c r="F1766" s="1">
        <v>1180</v>
      </c>
      <c r="G1766" s="1">
        <v>1237.45</v>
      </c>
      <c r="H1766" s="1">
        <v>1092.1099999999999</v>
      </c>
      <c r="I1766" s="1">
        <v>1181.03</v>
      </c>
      <c r="J1766" s="1">
        <v>1145.96</v>
      </c>
      <c r="K1766" s="1">
        <v>1166.07</v>
      </c>
      <c r="L1766" s="1">
        <v>1101.83</v>
      </c>
      <c r="M1766" s="1">
        <v>1070.58</v>
      </c>
      <c r="N1766" s="1">
        <v>1013.7</v>
      </c>
      <c r="O1766" s="1">
        <v>1141.56</v>
      </c>
      <c r="P1766" s="1">
        <v>1163.5999999999999</v>
      </c>
      <c r="Q1766" s="1">
        <v>2692.15</v>
      </c>
      <c r="R1766" s="1">
        <v>67.28</v>
      </c>
      <c r="S1766" s="1">
        <v>59.36</v>
      </c>
      <c r="T1766" s="1">
        <v>67.97</v>
      </c>
      <c r="U1766" s="1">
        <v>68.680000000000007</v>
      </c>
      <c r="V1766" s="1">
        <v>67.13</v>
      </c>
      <c r="W1766" s="1">
        <v>72.77</v>
      </c>
      <c r="X1766" s="1">
        <v>69.569999999999993</v>
      </c>
      <c r="Y1766" s="1">
        <v>67.22</v>
      </c>
      <c r="Z1766" s="1">
        <v>67.150000000000006</v>
      </c>
      <c r="AA1766" s="1">
        <v>67.28</v>
      </c>
      <c r="AB1766" s="1">
        <v>68.98</v>
      </c>
      <c r="AC1766" s="1">
        <v>65.930000000000007</v>
      </c>
      <c r="AD1766" s="1">
        <v>65.77</v>
      </c>
      <c r="AE1766" s="1">
        <v>72.08</v>
      </c>
      <c r="AF1766" s="1">
        <v>69.5</v>
      </c>
      <c r="AG1766" s="1">
        <v>62.41</v>
      </c>
      <c r="AH1766" s="1">
        <v>30</v>
      </c>
      <c r="AO1766" s="1">
        <v>7</v>
      </c>
      <c r="AP1766" s="1">
        <v>1838</v>
      </c>
      <c r="AQ1766" s="1">
        <v>1600</v>
      </c>
      <c r="AR1766" s="1">
        <v>1930.43</v>
      </c>
      <c r="AS1766" s="1">
        <v>2061.13</v>
      </c>
      <c r="AT1766" s="1">
        <v>1757.28</v>
      </c>
      <c r="AU1766" s="1">
        <v>1809.77</v>
      </c>
      <c r="AW1766" s="1">
        <v>1718.08</v>
      </c>
      <c r="AX1766" s="1">
        <v>68.400000000000006</v>
      </c>
      <c r="AY1766" s="1">
        <v>1834.91</v>
      </c>
      <c r="AZ1766" s="1">
        <v>1910.32</v>
      </c>
      <c r="BA1766" s="1">
        <v>66.959999999999994</v>
      </c>
      <c r="BB1766" s="1">
        <v>73.39</v>
      </c>
      <c r="BC1766" s="1">
        <v>71.03</v>
      </c>
      <c r="BD1766" s="1">
        <v>71.13</v>
      </c>
      <c r="BE1766" s="1">
        <v>68.92</v>
      </c>
      <c r="BF1766" s="1">
        <v>69.819999999999993</v>
      </c>
      <c r="BG1766" s="1">
        <v>71.59</v>
      </c>
      <c r="BH1766" s="1">
        <v>67.53</v>
      </c>
      <c r="BI1766" s="1">
        <v>70.010000000000005</v>
      </c>
      <c r="BJ1766" s="1">
        <v>74.31</v>
      </c>
      <c r="BK1766" s="1">
        <v>64.2</v>
      </c>
      <c r="BL1766" s="1">
        <v>63.93</v>
      </c>
      <c r="BM1766" s="1">
        <v>65.06</v>
      </c>
      <c r="BN1766" s="1">
        <v>64.430000000000007</v>
      </c>
    </row>
    <row r="1767" spans="3:66" x14ac:dyDescent="0.3">
      <c r="C1767" s="14" t="str">
        <f t="shared" si="28"/>
        <v>20194</v>
      </c>
      <c r="D1767" s="3">
        <v>43559</v>
      </c>
      <c r="E1767" s="1">
        <v>1210.71</v>
      </c>
      <c r="F1767" s="1">
        <v>1181.7</v>
      </c>
      <c r="G1767" s="1">
        <v>1237.45</v>
      </c>
      <c r="H1767" s="1">
        <v>1095.3900000000001</v>
      </c>
      <c r="I1767" s="1">
        <v>1181.03</v>
      </c>
      <c r="J1767" s="1">
        <v>1133.75</v>
      </c>
      <c r="K1767" s="1">
        <v>1170.97</v>
      </c>
      <c r="L1767" s="1">
        <v>1125.93</v>
      </c>
      <c r="M1767" s="1">
        <v>1070.58</v>
      </c>
      <c r="N1767" s="1">
        <v>1023.46</v>
      </c>
      <c r="O1767" s="1">
        <v>1154.6500000000001</v>
      </c>
      <c r="P1767" s="1">
        <v>1173.18</v>
      </c>
      <c r="Q1767" s="1">
        <v>2698.4</v>
      </c>
      <c r="R1767" s="1">
        <v>67.53</v>
      </c>
      <c r="S1767" s="1">
        <v>59.53</v>
      </c>
      <c r="T1767" s="1">
        <v>67.78</v>
      </c>
      <c r="U1767" s="1">
        <v>68.430000000000007</v>
      </c>
      <c r="V1767" s="1">
        <v>67.040000000000006</v>
      </c>
      <c r="W1767" s="1">
        <v>73.28</v>
      </c>
      <c r="X1767" s="1">
        <v>69.52</v>
      </c>
      <c r="Y1767" s="1">
        <v>67.33</v>
      </c>
      <c r="Z1767" s="1">
        <v>67.400000000000006</v>
      </c>
      <c r="AA1767" s="1">
        <v>67.680000000000007</v>
      </c>
      <c r="AB1767" s="1">
        <v>69.13</v>
      </c>
      <c r="AC1767" s="1">
        <v>65.849999999999994</v>
      </c>
      <c r="AD1767" s="1">
        <v>65.83</v>
      </c>
      <c r="AE1767" s="1">
        <v>72.22</v>
      </c>
      <c r="AF1767" s="1">
        <v>68.59</v>
      </c>
      <c r="AG1767" s="1">
        <v>62.74</v>
      </c>
      <c r="AO1767" s="1">
        <v>7</v>
      </c>
      <c r="AP1767" s="1">
        <v>1838</v>
      </c>
      <c r="AR1767" s="1">
        <v>1930.43</v>
      </c>
      <c r="AS1767" s="1">
        <v>2061.13</v>
      </c>
      <c r="AT1767" s="1">
        <v>1757.28</v>
      </c>
      <c r="AU1767" s="1">
        <v>1779.61</v>
      </c>
      <c r="AW1767" s="1">
        <v>1718.08</v>
      </c>
      <c r="AX1767" s="1">
        <v>68.38</v>
      </c>
      <c r="AY1767" s="1">
        <v>1900.26</v>
      </c>
      <c r="AZ1767" s="1">
        <v>1910.32</v>
      </c>
      <c r="BA1767" s="1">
        <v>66.739999999999995</v>
      </c>
      <c r="BB1767" s="1">
        <v>73.75</v>
      </c>
      <c r="BC1767" s="1">
        <v>70.95</v>
      </c>
      <c r="BD1767" s="1">
        <v>71.72</v>
      </c>
      <c r="BE1767" s="1">
        <v>69.23</v>
      </c>
      <c r="BF1767" s="1">
        <v>70.14</v>
      </c>
      <c r="BG1767" s="1">
        <v>71.64</v>
      </c>
      <c r="BH1767" s="1">
        <v>68.099999999999994</v>
      </c>
      <c r="BI1767" s="1">
        <v>69.81</v>
      </c>
      <c r="BJ1767" s="1">
        <v>73.760000000000005</v>
      </c>
      <c r="BK1767" s="1">
        <v>64.2</v>
      </c>
      <c r="BL1767" s="1">
        <v>64.17</v>
      </c>
      <c r="BM1767" s="1">
        <v>65.06</v>
      </c>
      <c r="BN1767" s="1">
        <v>64.34</v>
      </c>
    </row>
    <row r="1768" spans="3:66" x14ac:dyDescent="0.3">
      <c r="C1768" s="14" t="str">
        <f t="shared" si="28"/>
        <v>20194</v>
      </c>
      <c r="D1768" s="3">
        <v>43558</v>
      </c>
      <c r="E1768" s="1">
        <v>1206.8499999999999</v>
      </c>
      <c r="F1768" s="1">
        <v>1192.25</v>
      </c>
      <c r="G1768" s="1">
        <v>1244.1199999999999</v>
      </c>
      <c r="H1768" s="1">
        <v>1093.97</v>
      </c>
      <c r="I1768" s="1">
        <v>1181.03</v>
      </c>
      <c r="J1768" s="1">
        <v>1128.32</v>
      </c>
      <c r="K1768" s="1">
        <v>1172.71</v>
      </c>
      <c r="L1768" s="1">
        <v>1113.8800000000001</v>
      </c>
      <c r="M1768" s="1">
        <v>1067.78</v>
      </c>
      <c r="N1768" s="1">
        <v>1015.24</v>
      </c>
      <c r="O1768" s="1">
        <v>1138.29</v>
      </c>
      <c r="P1768" s="1">
        <v>1170.81</v>
      </c>
      <c r="Q1768" s="1">
        <v>2734.05</v>
      </c>
      <c r="R1768" s="1">
        <v>67.41</v>
      </c>
      <c r="S1768" s="1">
        <v>59.04</v>
      </c>
      <c r="T1768" s="1">
        <v>67.83</v>
      </c>
      <c r="V1768" s="1">
        <v>67.08</v>
      </c>
      <c r="W1768" s="1">
        <v>73.37</v>
      </c>
      <c r="X1768" s="1">
        <v>69.59</v>
      </c>
      <c r="Y1768" s="1">
        <v>67.14</v>
      </c>
      <c r="Z1768" s="1">
        <v>67.2</v>
      </c>
      <c r="AA1768" s="1">
        <v>67.75</v>
      </c>
      <c r="AB1768" s="1">
        <v>69.540000000000006</v>
      </c>
      <c r="AC1768" s="1">
        <v>65.849999999999994</v>
      </c>
      <c r="AD1768" s="1">
        <v>66.17</v>
      </c>
      <c r="AE1768" s="1">
        <v>72.5</v>
      </c>
      <c r="AF1768" s="1">
        <v>69.39</v>
      </c>
      <c r="AG1768" s="1">
        <v>62.59</v>
      </c>
      <c r="AO1768" s="1">
        <v>7</v>
      </c>
      <c r="AQ1768" s="1">
        <v>2010.86</v>
      </c>
      <c r="AS1768" s="1">
        <v>2061.13</v>
      </c>
      <c r="AT1768" s="1">
        <v>1757.28</v>
      </c>
      <c r="AU1768" s="1">
        <v>1804.75</v>
      </c>
      <c r="AW1768" s="1">
        <v>1733.09</v>
      </c>
      <c r="AX1768" s="1">
        <v>67.89</v>
      </c>
      <c r="AY1768" s="1">
        <v>1870.1</v>
      </c>
      <c r="AZ1768" s="1">
        <v>1910.32</v>
      </c>
      <c r="BA1768" s="1">
        <v>65.95</v>
      </c>
      <c r="BB1768" s="1">
        <v>73.25</v>
      </c>
      <c r="BC1768" s="1">
        <v>70.94</v>
      </c>
      <c r="BD1768" s="1">
        <v>70.66</v>
      </c>
      <c r="BE1768" s="1">
        <v>69.349999999999994</v>
      </c>
      <c r="BF1768" s="1">
        <v>70.19</v>
      </c>
      <c r="BG1768" s="1">
        <v>71.86</v>
      </c>
      <c r="BH1768" s="1">
        <v>68.099999999999994</v>
      </c>
      <c r="BI1768" s="1">
        <v>69.510000000000005</v>
      </c>
      <c r="BJ1768" s="1">
        <v>73.349999999999994</v>
      </c>
      <c r="BK1768" s="1">
        <v>64.2</v>
      </c>
      <c r="BL1768" s="1">
        <v>63.68</v>
      </c>
      <c r="BN1768" s="1">
        <v>64.209999999999994</v>
      </c>
    </row>
    <row r="1769" spans="3:66" x14ac:dyDescent="0.3">
      <c r="C1769" s="14" t="str">
        <f t="shared" si="28"/>
        <v>20194</v>
      </c>
      <c r="D1769" s="3">
        <v>43557</v>
      </c>
      <c r="E1769" s="1">
        <v>1189.58</v>
      </c>
      <c r="F1769" s="1">
        <v>1187.8900000000001</v>
      </c>
      <c r="G1769" s="1">
        <v>1244.1199999999999</v>
      </c>
      <c r="H1769" s="1">
        <v>1092.08</v>
      </c>
      <c r="I1769" s="1">
        <v>1192.68</v>
      </c>
      <c r="J1769" s="1">
        <v>1150.04</v>
      </c>
      <c r="K1769" s="1">
        <v>1180.5</v>
      </c>
      <c r="L1769" s="1">
        <v>1105.8</v>
      </c>
      <c r="M1769" s="1">
        <v>1098.99</v>
      </c>
      <c r="N1769" s="1">
        <v>1027.96</v>
      </c>
      <c r="O1769" s="1">
        <v>1157.1400000000001</v>
      </c>
      <c r="P1769" s="1">
        <v>1178.1400000000001</v>
      </c>
      <c r="Q1769" s="1">
        <v>2728.86</v>
      </c>
      <c r="R1769" s="1">
        <v>68.53</v>
      </c>
      <c r="S1769" s="1">
        <v>58.57</v>
      </c>
      <c r="T1769" s="1">
        <v>68.34</v>
      </c>
      <c r="V1769" s="1">
        <v>67.16</v>
      </c>
      <c r="W1769" s="1">
        <v>72.930000000000007</v>
      </c>
      <c r="X1769" s="1">
        <v>69.67</v>
      </c>
      <c r="Y1769" s="1">
        <v>67.34</v>
      </c>
      <c r="Z1769" s="1">
        <v>67.5</v>
      </c>
      <c r="AA1769" s="1">
        <v>67.78</v>
      </c>
      <c r="AB1769" s="1">
        <v>69.760000000000005</v>
      </c>
      <c r="AC1769" s="1">
        <v>66.489999999999995</v>
      </c>
      <c r="AD1769" s="1">
        <v>66.5</v>
      </c>
      <c r="AE1769" s="1">
        <v>72.7</v>
      </c>
      <c r="AF1769" s="1">
        <v>70.13</v>
      </c>
      <c r="AG1769" s="1">
        <v>62.15</v>
      </c>
      <c r="AQ1769" s="1">
        <v>2010.86</v>
      </c>
      <c r="AS1769" s="1">
        <v>2061.13</v>
      </c>
      <c r="AU1769" s="1">
        <v>1809.77</v>
      </c>
      <c r="AW1769" s="1">
        <v>1765.39</v>
      </c>
      <c r="AX1769" s="1">
        <v>68.489999999999995</v>
      </c>
      <c r="AY1769" s="1">
        <v>1870.1</v>
      </c>
      <c r="AZ1769" s="1">
        <v>1910.32</v>
      </c>
      <c r="BA1769" s="1">
        <v>65.569999999999993</v>
      </c>
      <c r="BB1769" s="1">
        <v>73.22</v>
      </c>
      <c r="BC1769" s="1">
        <v>70.510000000000005</v>
      </c>
      <c r="BD1769" s="1">
        <v>71.650000000000006</v>
      </c>
      <c r="BE1769" s="1">
        <v>69.010000000000005</v>
      </c>
      <c r="BF1769" s="1">
        <v>69.97</v>
      </c>
      <c r="BG1769" s="1">
        <v>71.67</v>
      </c>
      <c r="BH1769" s="1">
        <v>68.81</v>
      </c>
      <c r="BI1769" s="1">
        <v>69.2</v>
      </c>
      <c r="BJ1769" s="1">
        <v>73.56</v>
      </c>
      <c r="BK1769" s="1">
        <v>64.37</v>
      </c>
      <c r="BL1769" s="1">
        <v>64.31</v>
      </c>
      <c r="BN1769" s="1">
        <v>64.459999999999994</v>
      </c>
    </row>
    <row r="1770" spans="3:66" x14ac:dyDescent="0.3">
      <c r="C1770" s="14" t="str">
        <f t="shared" si="28"/>
        <v>20194</v>
      </c>
      <c r="D1770" s="3">
        <v>43556</v>
      </c>
      <c r="E1770" s="1">
        <v>1189.58</v>
      </c>
      <c r="F1770" s="1">
        <v>1191.77</v>
      </c>
      <c r="G1770" s="1">
        <v>1244.1199999999999</v>
      </c>
      <c r="H1770" s="1">
        <v>1107.48</v>
      </c>
      <c r="I1770" s="1">
        <v>1192.68</v>
      </c>
      <c r="J1770" s="1">
        <v>1147.4000000000001</v>
      </c>
      <c r="K1770" s="1">
        <v>1180.42</v>
      </c>
      <c r="L1770" s="1">
        <v>1061.74</v>
      </c>
      <c r="M1770" s="1">
        <v>1098.99</v>
      </c>
      <c r="N1770" s="1">
        <v>1011.61</v>
      </c>
      <c r="O1770" s="1">
        <v>1164</v>
      </c>
      <c r="P1770" s="1">
        <v>1169.48</v>
      </c>
      <c r="Q1770" s="1">
        <v>2668.36</v>
      </c>
      <c r="R1770" s="1">
        <v>68.73</v>
      </c>
      <c r="S1770" s="1">
        <v>58.38</v>
      </c>
      <c r="T1770" s="1">
        <v>68.58</v>
      </c>
      <c r="U1770" s="1">
        <v>68.180000000000007</v>
      </c>
      <c r="V1770" s="1">
        <v>66.64</v>
      </c>
      <c r="W1770" s="1">
        <v>73.09</v>
      </c>
      <c r="X1770" s="1">
        <v>70.459999999999994</v>
      </c>
      <c r="Y1770" s="1">
        <v>67.680000000000007</v>
      </c>
      <c r="Z1770" s="1">
        <v>67.56</v>
      </c>
      <c r="AA1770" s="1">
        <v>68.11</v>
      </c>
      <c r="AB1770" s="1">
        <v>70.17</v>
      </c>
      <c r="AC1770" s="1">
        <v>66.47</v>
      </c>
      <c r="AD1770" s="1">
        <v>67.67</v>
      </c>
      <c r="AE1770" s="1">
        <v>72.39</v>
      </c>
      <c r="AF1770" s="1">
        <v>71.33</v>
      </c>
      <c r="AG1770" s="1">
        <v>62.08</v>
      </c>
      <c r="AP1770" s="1">
        <v>1900</v>
      </c>
      <c r="AQ1770" s="1">
        <v>2010.86</v>
      </c>
      <c r="AU1770" s="1">
        <v>1809.77</v>
      </c>
      <c r="AW1770" s="1">
        <v>1837.77</v>
      </c>
      <c r="AX1770" s="1">
        <v>67.61</v>
      </c>
      <c r="AZ1770" s="1">
        <v>1910.32</v>
      </c>
      <c r="BA1770" s="1">
        <v>65.180000000000007</v>
      </c>
      <c r="BB1770" s="1">
        <v>73.23</v>
      </c>
      <c r="BC1770" s="1">
        <v>70.8</v>
      </c>
      <c r="BD1770" s="1">
        <v>71.39</v>
      </c>
      <c r="BE1770" s="1">
        <v>68.81</v>
      </c>
      <c r="BF1770" s="1">
        <v>69.72</v>
      </c>
      <c r="BG1770" s="1">
        <v>71.489999999999995</v>
      </c>
      <c r="BH1770" s="1">
        <v>68.81</v>
      </c>
      <c r="BI1770" s="1">
        <v>69.989999999999995</v>
      </c>
      <c r="BJ1770" s="1">
        <v>74.319999999999993</v>
      </c>
      <c r="BK1770" s="1">
        <v>64.37</v>
      </c>
      <c r="BL1770" s="1">
        <v>64.16</v>
      </c>
      <c r="BM1770" s="1">
        <v>65.260000000000005</v>
      </c>
      <c r="BN1770" s="1">
        <v>64.459999999999994</v>
      </c>
    </row>
    <row r="1771" spans="3:66" x14ac:dyDescent="0.3">
      <c r="C1771" s="14" t="str">
        <f t="shared" si="28"/>
        <v>20193</v>
      </c>
      <c r="D1771" s="3">
        <v>43553</v>
      </c>
      <c r="E1771" s="1">
        <v>1189.58</v>
      </c>
      <c r="F1771" s="1">
        <v>1190.1199999999999</v>
      </c>
      <c r="G1771" s="1">
        <v>1242.8599999999999</v>
      </c>
      <c r="H1771" s="1">
        <v>1123.23</v>
      </c>
      <c r="I1771" s="1">
        <v>1204.32</v>
      </c>
      <c r="J1771" s="1">
        <v>1161.6600000000001</v>
      </c>
      <c r="K1771" s="1">
        <v>1180.42</v>
      </c>
      <c r="L1771" s="1">
        <v>1095.95</v>
      </c>
      <c r="M1771" s="1">
        <v>1085.6300000000001</v>
      </c>
      <c r="N1771" s="1">
        <v>1017.26</v>
      </c>
      <c r="O1771" s="1">
        <v>1169.73</v>
      </c>
      <c r="P1771" s="1">
        <v>1178.1400000000001</v>
      </c>
      <c r="Q1771" s="1">
        <v>2669.77</v>
      </c>
      <c r="R1771" s="1">
        <v>68.959999999999994</v>
      </c>
      <c r="S1771" s="1">
        <v>59.05</v>
      </c>
      <c r="T1771" s="1">
        <v>69.11</v>
      </c>
      <c r="U1771" s="1">
        <v>68.180000000000007</v>
      </c>
      <c r="V1771" s="1">
        <v>66.67</v>
      </c>
      <c r="W1771" s="1">
        <v>73.12</v>
      </c>
      <c r="X1771" s="1">
        <v>70.45</v>
      </c>
      <c r="Y1771" s="1">
        <v>67.680000000000007</v>
      </c>
      <c r="Z1771" s="1">
        <v>67.73</v>
      </c>
      <c r="AA1771" s="1">
        <v>68.28</v>
      </c>
      <c r="AB1771" s="1">
        <v>70.7</v>
      </c>
      <c r="AC1771" s="1">
        <v>66.42</v>
      </c>
      <c r="AD1771" s="1">
        <v>68.5</v>
      </c>
      <c r="AE1771" s="1">
        <v>72.73</v>
      </c>
      <c r="AF1771" s="1">
        <v>71.52</v>
      </c>
      <c r="AG1771" s="1">
        <v>63.31</v>
      </c>
      <c r="AP1771" s="1">
        <v>1900</v>
      </c>
      <c r="AQ1771" s="1">
        <v>2010.37</v>
      </c>
      <c r="AU1771" s="1">
        <v>1809.33</v>
      </c>
      <c r="AW1771" s="1">
        <v>1837.32</v>
      </c>
      <c r="AX1771" s="1">
        <v>67.27</v>
      </c>
      <c r="BA1771" s="1">
        <v>64.78</v>
      </c>
      <c r="BB1771" s="1">
        <v>74.42</v>
      </c>
      <c r="BC1771" s="1">
        <v>71.459999999999994</v>
      </c>
      <c r="BD1771" s="1">
        <v>70.12</v>
      </c>
      <c r="BE1771" s="1">
        <v>70</v>
      </c>
      <c r="BF1771" s="1">
        <v>70.41</v>
      </c>
      <c r="BG1771" s="1">
        <v>72.38</v>
      </c>
      <c r="BH1771" s="1">
        <v>69</v>
      </c>
      <c r="BI1771" s="1">
        <v>69.989999999999995</v>
      </c>
      <c r="BJ1771" s="1">
        <v>74.319999999999993</v>
      </c>
      <c r="BK1771" s="1">
        <v>65.87</v>
      </c>
      <c r="BL1771" s="1">
        <v>65.52</v>
      </c>
      <c r="BM1771" s="1">
        <v>66.33</v>
      </c>
      <c r="BN1771" s="1">
        <v>65.91</v>
      </c>
    </row>
    <row r="1772" spans="3:66" x14ac:dyDescent="0.3">
      <c r="C1772" s="14" t="str">
        <f t="shared" si="28"/>
        <v>20193</v>
      </c>
      <c r="D1772" s="3">
        <v>43552</v>
      </c>
      <c r="E1772" s="1">
        <v>1189.58</v>
      </c>
      <c r="F1772" s="1">
        <v>1192.8399999999999</v>
      </c>
      <c r="G1772" s="1">
        <v>1247.4000000000001</v>
      </c>
      <c r="H1772" s="1">
        <v>1118.49</v>
      </c>
      <c r="I1772" s="1">
        <v>1204.32</v>
      </c>
      <c r="J1772" s="1">
        <v>1175.83</v>
      </c>
      <c r="K1772" s="1">
        <v>1186.98</v>
      </c>
      <c r="L1772" s="1">
        <v>1134.71</v>
      </c>
      <c r="M1772" s="1">
        <v>1098.58</v>
      </c>
      <c r="N1772" s="1">
        <v>1036.96</v>
      </c>
      <c r="O1772" s="1">
        <v>1146.6500000000001</v>
      </c>
      <c r="P1772" s="1">
        <v>1184.71</v>
      </c>
      <c r="Q1772" s="1">
        <v>2730.01</v>
      </c>
      <c r="R1772" s="1">
        <v>69.36</v>
      </c>
      <c r="S1772" s="1">
        <v>60.14</v>
      </c>
      <c r="T1772" s="1">
        <v>69.84</v>
      </c>
      <c r="U1772" s="1">
        <v>68.180000000000007</v>
      </c>
      <c r="V1772" s="1">
        <v>66.94</v>
      </c>
      <c r="W1772" s="1">
        <v>73.66</v>
      </c>
      <c r="X1772" s="1">
        <v>70.61</v>
      </c>
      <c r="Y1772" s="1">
        <v>68.84</v>
      </c>
      <c r="Z1772" s="1">
        <v>69</v>
      </c>
      <c r="AA1772" s="1">
        <v>68.64</v>
      </c>
      <c r="AB1772" s="1">
        <v>70.7</v>
      </c>
      <c r="AC1772" s="1">
        <v>66.84</v>
      </c>
      <c r="AD1772" s="1">
        <v>68</v>
      </c>
      <c r="AE1772" s="1">
        <v>72.7</v>
      </c>
      <c r="AF1772" s="1">
        <v>71.45</v>
      </c>
      <c r="AG1772" s="1">
        <v>63.44</v>
      </c>
      <c r="AP1772" s="1">
        <v>1900</v>
      </c>
      <c r="AQ1772" s="1">
        <v>2010.37</v>
      </c>
      <c r="AU1772" s="1">
        <v>1834.46</v>
      </c>
      <c r="AV1772" s="1">
        <v>30</v>
      </c>
      <c r="AW1772" s="1">
        <v>1874.72</v>
      </c>
      <c r="AX1772" s="1">
        <v>68.489999999999995</v>
      </c>
      <c r="AY1772" s="1">
        <v>1849.54</v>
      </c>
      <c r="BA1772" s="1">
        <v>67.23</v>
      </c>
      <c r="BB1772" s="1">
        <v>74.73</v>
      </c>
      <c r="BC1772" s="1">
        <v>71.760000000000005</v>
      </c>
      <c r="BD1772" s="1">
        <v>71.25</v>
      </c>
      <c r="BE1772" s="1">
        <v>70.09</v>
      </c>
      <c r="BF1772" s="1">
        <v>70.95</v>
      </c>
      <c r="BG1772" s="1">
        <v>72.510000000000005</v>
      </c>
      <c r="BH1772" s="1">
        <v>69</v>
      </c>
      <c r="BI1772" s="1">
        <v>69.81</v>
      </c>
      <c r="BJ1772" s="1">
        <v>74.11</v>
      </c>
      <c r="BK1772" s="1">
        <v>66.099999999999994</v>
      </c>
      <c r="BL1772" s="1">
        <v>65.56</v>
      </c>
      <c r="BM1772" s="1">
        <v>66.22</v>
      </c>
      <c r="BN1772" s="1">
        <v>65.88</v>
      </c>
    </row>
    <row r="1773" spans="3:66" x14ac:dyDescent="0.3">
      <c r="C1773" s="14" t="str">
        <f t="shared" si="28"/>
        <v>20193</v>
      </c>
      <c r="D1773" s="3">
        <v>43551</v>
      </c>
      <c r="E1773" s="1">
        <v>1189.58</v>
      </c>
      <c r="F1773" s="1">
        <v>1195.6500000000001</v>
      </c>
      <c r="G1773" s="1">
        <v>1244.1199999999999</v>
      </c>
      <c r="H1773" s="1">
        <v>1100.42</v>
      </c>
      <c r="I1773" s="1">
        <v>1208.1500000000001</v>
      </c>
      <c r="J1773" s="1">
        <v>1189.25</v>
      </c>
      <c r="K1773" s="1">
        <v>1182.8</v>
      </c>
      <c r="L1773" s="1">
        <v>1162.78</v>
      </c>
      <c r="M1773" s="1">
        <v>1107.6300000000001</v>
      </c>
      <c r="N1773" s="1">
        <v>1045.98</v>
      </c>
      <c r="O1773" s="1">
        <v>1150.67</v>
      </c>
      <c r="P1773" s="1">
        <v>1184.71</v>
      </c>
      <c r="Q1773" s="1">
        <v>2709.36</v>
      </c>
      <c r="R1773" s="1">
        <v>67.010000000000005</v>
      </c>
      <c r="S1773" s="1">
        <v>60.03</v>
      </c>
      <c r="T1773" s="1">
        <v>69.56</v>
      </c>
      <c r="U1773" s="1">
        <v>68.16</v>
      </c>
      <c r="V1773" s="1">
        <v>67.650000000000006</v>
      </c>
      <c r="W1773" s="1">
        <v>72.88</v>
      </c>
      <c r="X1773" s="1">
        <v>70.62</v>
      </c>
      <c r="Y1773" s="1">
        <v>68.53</v>
      </c>
      <c r="Z1773" s="1">
        <v>69</v>
      </c>
      <c r="AA1773" s="1">
        <v>67.89</v>
      </c>
      <c r="AB1773" s="1">
        <v>70.64</v>
      </c>
      <c r="AC1773" s="1">
        <v>66.97</v>
      </c>
      <c r="AD1773" s="1">
        <v>67.5</v>
      </c>
      <c r="AE1773" s="1">
        <v>73.37</v>
      </c>
      <c r="AF1773" s="1">
        <v>70.709999999999994</v>
      </c>
      <c r="AG1773" s="1">
        <v>63.36</v>
      </c>
      <c r="AP1773" s="1">
        <v>1900</v>
      </c>
      <c r="AU1773" s="1">
        <v>1781.41</v>
      </c>
      <c r="AV1773" s="1">
        <v>30</v>
      </c>
      <c r="AW1773" s="1">
        <v>1898.94</v>
      </c>
      <c r="AX1773" s="1">
        <v>68.33</v>
      </c>
      <c r="AY1773" s="1">
        <v>1904.82</v>
      </c>
      <c r="BA1773" s="1">
        <v>67.400000000000006</v>
      </c>
      <c r="BB1773" s="1">
        <v>74.77</v>
      </c>
      <c r="BC1773" s="1">
        <v>71.88</v>
      </c>
      <c r="BD1773" s="1">
        <v>72.31</v>
      </c>
      <c r="BE1773" s="1">
        <v>69.98</v>
      </c>
      <c r="BF1773" s="1">
        <v>70.92</v>
      </c>
      <c r="BG1773" s="1">
        <v>72.52</v>
      </c>
      <c r="BH1773" s="1">
        <v>68.77</v>
      </c>
      <c r="BI1773" s="1">
        <v>70.510000000000005</v>
      </c>
      <c r="BJ1773" s="1">
        <v>74.61</v>
      </c>
      <c r="BK1773" s="1">
        <v>66.900000000000006</v>
      </c>
      <c r="BL1773" s="1">
        <v>65.38</v>
      </c>
      <c r="BM1773" s="1">
        <v>65.94</v>
      </c>
      <c r="BN1773" s="1">
        <v>65.88</v>
      </c>
    </row>
    <row r="1774" spans="3:66" x14ac:dyDescent="0.3">
      <c r="C1774" s="14" t="str">
        <f t="shared" si="28"/>
        <v>20193</v>
      </c>
      <c r="D1774" s="3">
        <v>43550</v>
      </c>
      <c r="E1774" s="1">
        <v>1233.6500000000001</v>
      </c>
      <c r="F1774" s="1">
        <v>1186.5899999999999</v>
      </c>
      <c r="G1774" s="1">
        <v>1214.57</v>
      </c>
      <c r="H1774" s="1">
        <v>1143.6300000000001</v>
      </c>
      <c r="I1774" s="1">
        <v>1208.1500000000001</v>
      </c>
      <c r="J1774" s="1">
        <v>1184.1300000000001</v>
      </c>
      <c r="K1774" s="1">
        <v>1177.3599999999999</v>
      </c>
      <c r="L1774" s="1">
        <v>1195.53</v>
      </c>
      <c r="M1774" s="1">
        <v>1131</v>
      </c>
      <c r="N1774" s="1">
        <v>1060.82</v>
      </c>
      <c r="O1774" s="1">
        <v>1145.31</v>
      </c>
      <c r="P1774" s="1">
        <v>1177.3599999999999</v>
      </c>
      <c r="Q1774" s="1">
        <v>2790.11</v>
      </c>
      <c r="R1774" s="1">
        <v>68.33</v>
      </c>
      <c r="S1774" s="1">
        <v>59.82</v>
      </c>
      <c r="T1774" s="1">
        <v>69.75</v>
      </c>
      <c r="U1774" s="1">
        <v>67.38</v>
      </c>
      <c r="V1774" s="1">
        <v>68</v>
      </c>
      <c r="W1774" s="1">
        <v>72.84</v>
      </c>
      <c r="X1774" s="1">
        <v>70.55</v>
      </c>
      <c r="Y1774" s="1">
        <v>69.27</v>
      </c>
      <c r="Z1774" s="1">
        <v>69.45</v>
      </c>
      <c r="AA1774" s="1">
        <v>68.33</v>
      </c>
      <c r="AB1774" s="1">
        <v>69.849999999999994</v>
      </c>
      <c r="AC1774" s="1">
        <v>66.260000000000005</v>
      </c>
      <c r="AD1774" s="1">
        <v>68</v>
      </c>
      <c r="AE1774" s="1">
        <v>73.38</v>
      </c>
      <c r="AF1774" s="1">
        <v>70.650000000000006</v>
      </c>
      <c r="AG1774" s="1">
        <v>63.51</v>
      </c>
      <c r="AP1774" s="1">
        <v>1900</v>
      </c>
      <c r="AU1774" s="1">
        <v>1791.89</v>
      </c>
      <c r="AV1774" s="1">
        <v>30</v>
      </c>
      <c r="AW1774" s="1">
        <v>1910.12</v>
      </c>
      <c r="AX1774" s="1">
        <v>69.37</v>
      </c>
      <c r="AY1774" s="1">
        <v>1838.23</v>
      </c>
      <c r="BA1774" s="1">
        <v>67.48</v>
      </c>
      <c r="BB1774" s="1">
        <v>74.7</v>
      </c>
      <c r="BC1774" s="1">
        <v>71.540000000000006</v>
      </c>
      <c r="BD1774" s="1">
        <v>71.930000000000007</v>
      </c>
      <c r="BE1774" s="1">
        <v>69.97</v>
      </c>
      <c r="BF1774" s="1">
        <v>70.89</v>
      </c>
      <c r="BG1774" s="1">
        <v>72.819999999999993</v>
      </c>
      <c r="BH1774" s="1">
        <v>68.11</v>
      </c>
      <c r="BI1774" s="1">
        <v>70.510000000000005</v>
      </c>
      <c r="BJ1774" s="1">
        <v>74.489999999999995</v>
      </c>
      <c r="BK1774" s="1">
        <v>66.66</v>
      </c>
      <c r="BL1774" s="1">
        <v>65.38</v>
      </c>
      <c r="BM1774" s="1">
        <v>66</v>
      </c>
      <c r="BN1774" s="1">
        <v>65.69</v>
      </c>
    </row>
    <row r="1775" spans="3:66" x14ac:dyDescent="0.3">
      <c r="C1775" s="14" t="str">
        <f t="shared" si="28"/>
        <v>20193</v>
      </c>
      <c r="D1775" s="3">
        <v>43549</v>
      </c>
      <c r="E1775" s="1">
        <v>1205.68</v>
      </c>
      <c r="F1775" s="1">
        <v>1173.3</v>
      </c>
      <c r="G1775" s="1">
        <v>1203.42</v>
      </c>
      <c r="H1775" s="1">
        <v>1134.2</v>
      </c>
      <c r="I1775" s="1">
        <v>1201.28</v>
      </c>
      <c r="J1775" s="1">
        <v>1202.9000000000001</v>
      </c>
      <c r="K1775" s="1">
        <v>1177.3599999999999</v>
      </c>
      <c r="L1775" s="1">
        <v>1172.5999999999999</v>
      </c>
      <c r="M1775" s="1">
        <v>1138.19</v>
      </c>
      <c r="N1775" s="1">
        <v>1060.1099999999999</v>
      </c>
      <c r="O1775" s="1">
        <v>1147.93</v>
      </c>
      <c r="P1775" s="1">
        <v>1177.3599999999999</v>
      </c>
      <c r="Q1775" s="1">
        <v>2704.88</v>
      </c>
      <c r="R1775" s="1">
        <v>68.33</v>
      </c>
      <c r="S1775" s="1">
        <v>59.44</v>
      </c>
      <c r="T1775" s="1">
        <v>69.45</v>
      </c>
      <c r="U1775" s="1">
        <v>67.88</v>
      </c>
      <c r="V1775" s="1">
        <v>68.08</v>
      </c>
      <c r="W1775" s="1">
        <v>72.19</v>
      </c>
      <c r="X1775" s="1">
        <v>70.459999999999994</v>
      </c>
      <c r="Y1775" s="1">
        <v>69.19</v>
      </c>
      <c r="Z1775" s="1">
        <v>69.5</v>
      </c>
      <c r="AA1775" s="1">
        <v>68.19</v>
      </c>
      <c r="AB1775" s="1">
        <v>70.25</v>
      </c>
      <c r="AC1775" s="1">
        <v>66.260000000000005</v>
      </c>
      <c r="AD1775" s="1">
        <v>69</v>
      </c>
      <c r="AE1775" s="1">
        <v>73.739999999999995</v>
      </c>
      <c r="AF1775" s="1">
        <v>70.67</v>
      </c>
      <c r="AG1775" s="1">
        <v>63.2</v>
      </c>
      <c r="AP1775" s="1">
        <v>1900</v>
      </c>
      <c r="AQ1775" s="1">
        <v>2010.37</v>
      </c>
      <c r="AU1775" s="1">
        <v>1791.04</v>
      </c>
      <c r="AV1775" s="1">
        <v>30</v>
      </c>
      <c r="AW1775" s="1">
        <v>1837.72</v>
      </c>
      <c r="AX1775" s="1">
        <v>69.08</v>
      </c>
      <c r="AY1775" s="1">
        <v>1812.68</v>
      </c>
      <c r="AZ1775" s="1">
        <v>1909.85</v>
      </c>
      <c r="BA1775" s="1">
        <v>68.41</v>
      </c>
      <c r="BB1775" s="1">
        <v>75.069999999999993</v>
      </c>
      <c r="BC1775" s="1">
        <v>72.010000000000005</v>
      </c>
      <c r="BD1775" s="1">
        <v>71.849999999999994</v>
      </c>
      <c r="BE1775" s="1">
        <v>70.150000000000006</v>
      </c>
      <c r="BF1775" s="1">
        <v>70.180000000000007</v>
      </c>
      <c r="BG1775" s="1">
        <v>72.95</v>
      </c>
      <c r="BH1775" s="1">
        <v>68.81</v>
      </c>
      <c r="BI1775" s="1">
        <v>70.08</v>
      </c>
      <c r="BJ1775" s="1">
        <v>74.489999999999995</v>
      </c>
      <c r="BK1775" s="1">
        <v>65.53</v>
      </c>
      <c r="BL1775" s="1">
        <v>65.64</v>
      </c>
      <c r="BM1775" s="1">
        <v>66.84</v>
      </c>
      <c r="BN1775" s="1">
        <v>65.87</v>
      </c>
    </row>
    <row r="1776" spans="3:66" x14ac:dyDescent="0.3">
      <c r="C1776" s="14" t="str">
        <f t="shared" si="28"/>
        <v>20193</v>
      </c>
      <c r="D1776" s="3">
        <v>43546</v>
      </c>
      <c r="E1776" s="1">
        <v>1212.23</v>
      </c>
      <c r="F1776" s="1">
        <v>1165.92</v>
      </c>
      <c r="G1776" s="1">
        <v>1197.8399999999999</v>
      </c>
      <c r="H1776" s="1">
        <v>1139.3499999999999</v>
      </c>
      <c r="I1776" s="1">
        <v>1193.51</v>
      </c>
      <c r="J1776" s="1">
        <v>1193.96</v>
      </c>
      <c r="K1776" s="1">
        <v>1177.3599999999999</v>
      </c>
      <c r="L1776" s="1">
        <v>1113.02</v>
      </c>
      <c r="M1776" s="1">
        <v>1117.99</v>
      </c>
      <c r="N1776" s="1">
        <v>1030.24</v>
      </c>
      <c r="O1776" s="1">
        <v>1140.83</v>
      </c>
      <c r="P1776" s="1">
        <v>1184.71</v>
      </c>
      <c r="Q1776" s="1">
        <v>2716.74</v>
      </c>
      <c r="R1776" s="1">
        <v>68.209999999999994</v>
      </c>
      <c r="S1776" s="1">
        <v>60.22</v>
      </c>
      <c r="T1776" s="1">
        <v>70.03</v>
      </c>
      <c r="U1776" s="1">
        <v>67.290000000000006</v>
      </c>
      <c r="V1776" s="1">
        <v>67.86</v>
      </c>
      <c r="W1776" s="1">
        <v>72.59</v>
      </c>
      <c r="X1776" s="1">
        <v>70.64</v>
      </c>
      <c r="Y1776" s="1">
        <v>68.2</v>
      </c>
      <c r="Z1776" s="1">
        <v>67.89</v>
      </c>
      <c r="AA1776" s="1">
        <v>67.94</v>
      </c>
      <c r="AB1776" s="1">
        <v>69.989999999999995</v>
      </c>
      <c r="AC1776" s="1">
        <v>64.58</v>
      </c>
      <c r="AD1776" s="1">
        <v>69.010000000000005</v>
      </c>
      <c r="AE1776" s="1">
        <v>73.7</v>
      </c>
      <c r="AF1776" s="1">
        <v>70.56</v>
      </c>
      <c r="AG1776" s="1">
        <v>63.42</v>
      </c>
      <c r="AQ1776" s="1">
        <v>2010.37</v>
      </c>
      <c r="AU1776" s="1">
        <v>1791.48</v>
      </c>
      <c r="AV1776" s="1">
        <v>30</v>
      </c>
      <c r="AW1776" s="1">
        <v>1862.04</v>
      </c>
      <c r="AX1776" s="1">
        <v>67.45</v>
      </c>
      <c r="AY1776" s="1">
        <v>1812.68</v>
      </c>
      <c r="AZ1776" s="1">
        <v>1909.85</v>
      </c>
      <c r="BA1776" s="1">
        <v>67.94</v>
      </c>
      <c r="BB1776" s="1">
        <v>74.260000000000005</v>
      </c>
      <c r="BC1776" s="1">
        <v>71.86</v>
      </c>
      <c r="BD1776" s="1">
        <v>72.2</v>
      </c>
      <c r="BE1776" s="1">
        <v>70.33</v>
      </c>
      <c r="BF1776" s="1">
        <v>69.3</v>
      </c>
      <c r="BG1776" s="1">
        <v>72.900000000000006</v>
      </c>
      <c r="BH1776" s="1">
        <v>67.63</v>
      </c>
      <c r="BI1776" s="1">
        <v>69.08</v>
      </c>
      <c r="BJ1776" s="1">
        <v>74.73</v>
      </c>
      <c r="BK1776" s="1">
        <v>65.73</v>
      </c>
      <c r="BL1776" s="1">
        <v>65.599999999999994</v>
      </c>
      <c r="BM1776" s="1">
        <v>67.95</v>
      </c>
      <c r="BN1776" s="1">
        <v>66.069999999999993</v>
      </c>
    </row>
    <row r="1777" spans="3:66" x14ac:dyDescent="0.3">
      <c r="C1777" s="14" t="str">
        <f t="shared" si="28"/>
        <v>20193</v>
      </c>
      <c r="D1777" s="3">
        <v>43545</v>
      </c>
      <c r="E1777" s="1">
        <v>1179.47</v>
      </c>
      <c r="F1777" s="1">
        <v>1158.8599999999999</v>
      </c>
      <c r="G1777" s="1">
        <v>1239.31</v>
      </c>
      <c r="H1777" s="1">
        <v>1121.01</v>
      </c>
      <c r="I1777" s="1">
        <v>1193.51</v>
      </c>
      <c r="J1777" s="1">
        <v>1175.25</v>
      </c>
      <c r="K1777" s="1">
        <v>1177.3599999999999</v>
      </c>
      <c r="L1777" s="1">
        <v>1150.3</v>
      </c>
      <c r="M1777" s="1">
        <v>1089.1600000000001</v>
      </c>
      <c r="N1777" s="1">
        <v>1025.79</v>
      </c>
      <c r="O1777" s="1">
        <v>1108.83</v>
      </c>
      <c r="P1777" s="1">
        <v>1177.3599999999999</v>
      </c>
      <c r="Q1777" s="1">
        <v>2717.72</v>
      </c>
      <c r="R1777" s="1">
        <v>68.819999999999993</v>
      </c>
      <c r="S1777" s="1">
        <v>59.36</v>
      </c>
      <c r="T1777" s="1">
        <v>68.89</v>
      </c>
      <c r="U1777" s="1">
        <v>66.36</v>
      </c>
      <c r="V1777" s="1">
        <v>67.709999999999994</v>
      </c>
      <c r="W1777" s="1">
        <v>72.95</v>
      </c>
      <c r="X1777" s="1">
        <v>70.3</v>
      </c>
      <c r="Y1777" s="1">
        <v>67.17</v>
      </c>
      <c r="Z1777" s="1">
        <v>67.44</v>
      </c>
      <c r="AA1777" s="1">
        <v>67.760000000000005</v>
      </c>
      <c r="AB1777" s="1">
        <v>70.040000000000006</v>
      </c>
      <c r="AC1777" s="1">
        <v>64.81</v>
      </c>
      <c r="AD1777" s="1">
        <v>67.84</v>
      </c>
      <c r="AE1777" s="1">
        <v>73.06</v>
      </c>
      <c r="AF1777" s="1">
        <v>70.67</v>
      </c>
      <c r="AG1777" s="1">
        <v>62.83</v>
      </c>
      <c r="AP1777" s="1">
        <v>1900</v>
      </c>
      <c r="AQ1777" s="1">
        <v>2010.37</v>
      </c>
      <c r="AU1777" s="1">
        <v>1784.6</v>
      </c>
      <c r="AV1777" s="1">
        <v>30</v>
      </c>
      <c r="AW1777" s="1">
        <v>1817.29</v>
      </c>
      <c r="AX1777" s="1">
        <v>69.17</v>
      </c>
      <c r="AY1777" s="1">
        <v>1802.15</v>
      </c>
      <c r="AZ1777" s="1">
        <v>1909.85</v>
      </c>
      <c r="BA1777" s="1">
        <v>67.47</v>
      </c>
      <c r="BB1777" s="1">
        <v>73.28</v>
      </c>
      <c r="BC1777" s="1">
        <v>70.98</v>
      </c>
      <c r="BD1777" s="1">
        <v>70.87</v>
      </c>
      <c r="BE1777" s="1">
        <v>70.47</v>
      </c>
      <c r="BF1777" s="1">
        <v>70.8</v>
      </c>
      <c r="BG1777" s="1">
        <v>72.62</v>
      </c>
      <c r="BH1777" s="1">
        <v>67.69</v>
      </c>
      <c r="BI1777" s="1">
        <v>69.83</v>
      </c>
      <c r="BJ1777" s="1">
        <v>74.73</v>
      </c>
      <c r="BK1777" s="1">
        <v>65.72</v>
      </c>
      <c r="BL1777" s="1">
        <v>65.489999999999995</v>
      </c>
      <c r="BM1777" s="1">
        <v>67.08</v>
      </c>
      <c r="BN1777" s="1">
        <v>65.63</v>
      </c>
    </row>
    <row r="1778" spans="3:66" x14ac:dyDescent="0.3">
      <c r="C1778" s="14" t="str">
        <f t="shared" si="28"/>
        <v>20193</v>
      </c>
      <c r="D1778" s="3">
        <v>43544</v>
      </c>
      <c r="E1778" s="1">
        <v>1179.47</v>
      </c>
      <c r="F1778" s="1">
        <v>1152.6500000000001</v>
      </c>
      <c r="G1778" s="1">
        <v>1207.23</v>
      </c>
      <c r="H1778" s="1">
        <v>1118.51</v>
      </c>
      <c r="I1778" s="1">
        <v>1177.98</v>
      </c>
      <c r="J1778" s="1">
        <v>1161.9000000000001</v>
      </c>
      <c r="K1778" s="1">
        <v>1177.3599999999999</v>
      </c>
      <c r="L1778" s="1">
        <v>1108.5</v>
      </c>
      <c r="M1778" s="1">
        <v>1089.1600000000001</v>
      </c>
      <c r="N1778" s="1">
        <v>1030.71</v>
      </c>
      <c r="O1778" s="1">
        <v>1105.5899999999999</v>
      </c>
      <c r="P1778" s="1">
        <v>1184.71</v>
      </c>
      <c r="Q1778" s="1">
        <v>2708.04</v>
      </c>
      <c r="R1778" s="1">
        <v>67.959999999999994</v>
      </c>
      <c r="S1778" s="1">
        <v>59.17</v>
      </c>
      <c r="T1778" s="1">
        <v>68.17</v>
      </c>
      <c r="U1778" s="1">
        <v>66.36</v>
      </c>
      <c r="V1778" s="1">
        <v>67.58</v>
      </c>
      <c r="W1778" s="1">
        <v>72.52</v>
      </c>
      <c r="X1778" s="1">
        <v>70.38</v>
      </c>
      <c r="Y1778" s="1">
        <v>67.37</v>
      </c>
      <c r="Z1778" s="1">
        <v>67.5</v>
      </c>
      <c r="AA1778" s="1">
        <v>67.45</v>
      </c>
      <c r="AB1778" s="1">
        <v>69.98</v>
      </c>
      <c r="AC1778" s="1">
        <v>64.69</v>
      </c>
      <c r="AD1778" s="1">
        <v>67.33</v>
      </c>
      <c r="AE1778" s="1">
        <v>72.86</v>
      </c>
      <c r="AF1778" s="1">
        <v>69.97</v>
      </c>
      <c r="AG1778" s="1">
        <v>62.33</v>
      </c>
      <c r="AP1778" s="1">
        <v>1900</v>
      </c>
      <c r="AQ1778" s="1">
        <v>2010.37</v>
      </c>
      <c r="AU1778" s="1">
        <v>1790.37</v>
      </c>
      <c r="AV1778" s="1">
        <v>30</v>
      </c>
      <c r="AW1778" s="1">
        <v>1817.29</v>
      </c>
      <c r="AX1778" s="1">
        <v>68.58</v>
      </c>
      <c r="AY1778" s="1">
        <v>1738.97</v>
      </c>
      <c r="AZ1778" s="1">
        <v>1884.72</v>
      </c>
      <c r="BA1778" s="1">
        <v>66.69</v>
      </c>
      <c r="BB1778" s="1">
        <v>73.430000000000007</v>
      </c>
      <c r="BC1778" s="1">
        <v>71.36</v>
      </c>
      <c r="BD1778" s="1">
        <v>70.47</v>
      </c>
      <c r="BE1778" s="1">
        <v>70.59</v>
      </c>
      <c r="BF1778" s="1">
        <v>70.040000000000006</v>
      </c>
      <c r="BG1778" s="1">
        <v>72.31</v>
      </c>
      <c r="BH1778" s="1">
        <v>67.540000000000006</v>
      </c>
      <c r="BI1778" s="1">
        <v>69.91</v>
      </c>
      <c r="BJ1778" s="1">
        <v>75.12</v>
      </c>
      <c r="BK1778" s="1">
        <v>65.650000000000006</v>
      </c>
      <c r="BL1778" s="1">
        <v>64.540000000000006</v>
      </c>
      <c r="BM1778" s="1">
        <v>66.930000000000007</v>
      </c>
      <c r="BN1778" s="1">
        <v>65.67</v>
      </c>
    </row>
    <row r="1779" spans="3:66" x14ac:dyDescent="0.3">
      <c r="C1779" s="14" t="str">
        <f t="shared" si="28"/>
        <v>20193</v>
      </c>
      <c r="D1779" s="3">
        <v>43543</v>
      </c>
      <c r="E1779" s="1">
        <v>1185.74</v>
      </c>
      <c r="F1779" s="1">
        <v>1151.02</v>
      </c>
      <c r="G1779" s="1">
        <v>1207.67</v>
      </c>
      <c r="H1779" s="1">
        <v>1116.82</v>
      </c>
      <c r="I1779" s="1">
        <v>1177.98</v>
      </c>
      <c r="J1779" s="1">
        <v>1163.52</v>
      </c>
      <c r="K1779" s="1">
        <v>1189.19</v>
      </c>
      <c r="L1779" s="1">
        <v>1101.3599999999999</v>
      </c>
      <c r="M1779" s="1">
        <v>1095.6300000000001</v>
      </c>
      <c r="N1779" s="1">
        <v>1006.87</v>
      </c>
      <c r="O1779" s="1">
        <v>1110.1099999999999</v>
      </c>
      <c r="P1779" s="1">
        <v>1183.47</v>
      </c>
      <c r="Q1779" s="1">
        <v>2743.08</v>
      </c>
      <c r="R1779" s="1">
        <v>68.78</v>
      </c>
      <c r="S1779" s="1">
        <v>59.31</v>
      </c>
      <c r="T1779" s="1">
        <v>69.599999999999994</v>
      </c>
      <c r="V1779" s="1">
        <v>67.430000000000007</v>
      </c>
      <c r="W1779" s="1">
        <v>72.66</v>
      </c>
      <c r="X1779" s="1">
        <v>70.19</v>
      </c>
      <c r="Y1779" s="1">
        <v>67.400000000000006</v>
      </c>
      <c r="Z1779" s="1">
        <v>67.5</v>
      </c>
      <c r="AA1779" s="1">
        <v>68.150000000000006</v>
      </c>
      <c r="AB1779" s="1">
        <v>69.13</v>
      </c>
      <c r="AC1779" s="1">
        <v>66.180000000000007</v>
      </c>
      <c r="AD1779" s="1">
        <v>66.67</v>
      </c>
      <c r="AE1779" s="1">
        <v>73.7</v>
      </c>
      <c r="AF1779" s="1">
        <v>68.56</v>
      </c>
      <c r="AG1779" s="1">
        <v>62.98</v>
      </c>
      <c r="AP1779" s="1">
        <v>1900</v>
      </c>
      <c r="AQ1779" s="1">
        <v>2010.37</v>
      </c>
      <c r="AU1779" s="1">
        <v>1790.9</v>
      </c>
      <c r="AV1779" s="1">
        <v>30</v>
      </c>
      <c r="AW1779" s="1">
        <v>1835.71</v>
      </c>
      <c r="AX1779" s="1">
        <v>67.92</v>
      </c>
      <c r="AY1779" s="1">
        <v>1608.29</v>
      </c>
      <c r="AZ1779" s="1">
        <v>1884.72</v>
      </c>
      <c r="BA1779" s="1">
        <v>68.14</v>
      </c>
      <c r="BB1779" s="1">
        <v>74.290000000000006</v>
      </c>
      <c r="BC1779" s="1">
        <v>70.77</v>
      </c>
      <c r="BD1779" s="1">
        <v>71.349999999999994</v>
      </c>
      <c r="BE1779" s="1">
        <v>69.540000000000006</v>
      </c>
      <c r="BF1779" s="1">
        <v>70.400000000000006</v>
      </c>
      <c r="BG1779" s="1">
        <v>73.02</v>
      </c>
      <c r="BH1779" s="1">
        <v>68.02</v>
      </c>
      <c r="BI1779" s="1">
        <v>69.91</v>
      </c>
      <c r="BJ1779" s="1">
        <v>74.819999999999993</v>
      </c>
      <c r="BK1779" s="1">
        <v>65.53</v>
      </c>
      <c r="BL1779" s="1">
        <v>64.739999999999995</v>
      </c>
      <c r="BM1779" s="1">
        <v>67.069999999999993</v>
      </c>
      <c r="BN1779" s="1">
        <v>65.3</v>
      </c>
    </row>
    <row r="1780" spans="3:66" x14ac:dyDescent="0.3">
      <c r="C1780" s="14" t="str">
        <f t="shared" si="28"/>
        <v>20193</v>
      </c>
      <c r="D1780" s="3">
        <v>43542</v>
      </c>
      <c r="E1780" s="1">
        <v>1195.56</v>
      </c>
      <c r="F1780" s="1">
        <v>1155.31</v>
      </c>
      <c r="G1780" s="1">
        <v>1207.67</v>
      </c>
      <c r="H1780" s="1">
        <v>1126.67</v>
      </c>
      <c r="I1780" s="1">
        <v>1185.75</v>
      </c>
      <c r="J1780" s="1">
        <v>1142.67</v>
      </c>
      <c r="K1780" s="1">
        <v>1189.19</v>
      </c>
      <c r="L1780" s="1">
        <v>1109.1400000000001</v>
      </c>
      <c r="M1780" s="1">
        <v>1084.05</v>
      </c>
      <c r="N1780" s="1">
        <v>1025.25</v>
      </c>
      <c r="O1780" s="1">
        <v>1123.9100000000001</v>
      </c>
      <c r="P1780" s="1">
        <v>1190.92</v>
      </c>
      <c r="Q1780" s="1">
        <v>2763.25</v>
      </c>
      <c r="R1780" s="1">
        <v>68.459999999999994</v>
      </c>
      <c r="S1780" s="1">
        <v>59.32</v>
      </c>
      <c r="T1780" s="1">
        <v>70.13</v>
      </c>
      <c r="V1780" s="1">
        <v>67.510000000000005</v>
      </c>
      <c r="W1780" s="1">
        <v>72.23</v>
      </c>
      <c r="X1780" s="1">
        <v>70.27</v>
      </c>
      <c r="Y1780" s="1">
        <v>67.83</v>
      </c>
      <c r="Z1780" s="1">
        <v>68.05</v>
      </c>
      <c r="AA1780" s="1">
        <v>68.260000000000005</v>
      </c>
      <c r="AB1780" s="1">
        <v>69.03</v>
      </c>
      <c r="AC1780" s="1">
        <v>66.83</v>
      </c>
      <c r="AD1780" s="1">
        <v>64.7</v>
      </c>
      <c r="AE1780" s="1">
        <v>73.95</v>
      </c>
      <c r="AF1780" s="1">
        <v>70.27</v>
      </c>
      <c r="AG1780" s="1">
        <v>63.12</v>
      </c>
      <c r="AP1780" s="1">
        <v>1900</v>
      </c>
      <c r="AU1780" s="1">
        <v>1794.25</v>
      </c>
      <c r="AW1780" s="1">
        <v>1934.98</v>
      </c>
      <c r="AX1780" s="1">
        <v>68.19</v>
      </c>
      <c r="AZ1780" s="1">
        <v>1889.74</v>
      </c>
      <c r="BA1780" s="1">
        <v>67.650000000000006</v>
      </c>
      <c r="BB1780" s="1">
        <v>74.010000000000005</v>
      </c>
      <c r="BC1780" s="1">
        <v>71.430000000000007</v>
      </c>
      <c r="BD1780" s="1">
        <v>71.75</v>
      </c>
      <c r="BE1780" s="1">
        <v>69.48</v>
      </c>
      <c r="BF1780" s="1">
        <v>70.48</v>
      </c>
      <c r="BG1780" s="1">
        <v>73.34</v>
      </c>
      <c r="BH1780" s="1">
        <v>68.42</v>
      </c>
      <c r="BI1780" s="1">
        <v>69.91</v>
      </c>
      <c r="BJ1780" s="1">
        <v>74.819999999999993</v>
      </c>
      <c r="BK1780" s="1">
        <v>65.58</v>
      </c>
      <c r="BL1780" s="1">
        <v>64.88</v>
      </c>
      <c r="BM1780" s="1">
        <v>67.48</v>
      </c>
      <c r="BN1780" s="1">
        <v>65.56</v>
      </c>
    </row>
    <row r="1781" spans="3:66" x14ac:dyDescent="0.3">
      <c r="C1781" s="14" t="str">
        <f t="shared" si="28"/>
        <v>20193</v>
      </c>
      <c r="D1781" s="3">
        <v>43539</v>
      </c>
      <c r="E1781" s="1">
        <v>1192.57</v>
      </c>
      <c r="F1781" s="1">
        <v>1157.73</v>
      </c>
      <c r="G1781" s="1">
        <v>1207.67</v>
      </c>
      <c r="H1781" s="1">
        <v>1129.44</v>
      </c>
      <c r="I1781" s="1">
        <v>1189.6300000000001</v>
      </c>
      <c r="J1781" s="1">
        <v>1142.3699999999999</v>
      </c>
      <c r="K1781" s="1">
        <v>1185.25</v>
      </c>
      <c r="L1781" s="1">
        <v>1143.74</v>
      </c>
      <c r="M1781" s="1">
        <v>1088.01</v>
      </c>
      <c r="N1781" s="1">
        <v>1015.81</v>
      </c>
      <c r="O1781" s="1">
        <v>1138.54</v>
      </c>
      <c r="P1781" s="1">
        <v>1193.4000000000001</v>
      </c>
      <c r="Q1781" s="1">
        <v>2762</v>
      </c>
      <c r="R1781" s="1">
        <v>68.45</v>
      </c>
      <c r="S1781" s="1">
        <v>59.4</v>
      </c>
      <c r="T1781" s="1">
        <v>69.3</v>
      </c>
      <c r="V1781" s="1">
        <v>67.569999999999993</v>
      </c>
      <c r="W1781" s="1">
        <v>72.44</v>
      </c>
      <c r="X1781" s="1">
        <v>70.88</v>
      </c>
      <c r="Y1781" s="1">
        <v>67.84</v>
      </c>
      <c r="Z1781" s="1">
        <v>68</v>
      </c>
      <c r="AA1781" s="1">
        <v>68.260000000000005</v>
      </c>
      <c r="AB1781" s="1">
        <v>69.53</v>
      </c>
      <c r="AC1781" s="1">
        <v>65.33</v>
      </c>
      <c r="AD1781" s="1">
        <v>66.5</v>
      </c>
      <c r="AE1781" s="1">
        <v>74</v>
      </c>
      <c r="AF1781" s="1">
        <v>70.489999999999995</v>
      </c>
      <c r="AG1781" s="1">
        <v>62.87</v>
      </c>
      <c r="AL1781" s="1">
        <v>30</v>
      </c>
      <c r="AP1781" s="1">
        <v>1900</v>
      </c>
      <c r="AU1781" s="1">
        <v>1984.23</v>
      </c>
      <c r="AW1781" s="1">
        <v>1795.09</v>
      </c>
      <c r="AX1781" s="1">
        <v>67.16</v>
      </c>
      <c r="AY1781" s="1">
        <v>1683.68</v>
      </c>
      <c r="AZ1781" s="1">
        <v>1910.65</v>
      </c>
      <c r="BA1781" s="1">
        <v>68.03</v>
      </c>
      <c r="BB1781" s="1">
        <v>74</v>
      </c>
      <c r="BC1781" s="1">
        <v>71.39</v>
      </c>
      <c r="BD1781" s="1">
        <v>72.069999999999993</v>
      </c>
      <c r="BE1781" s="1">
        <v>69.12</v>
      </c>
      <c r="BF1781" s="1">
        <v>70.2</v>
      </c>
      <c r="BG1781" s="1">
        <v>73.400000000000006</v>
      </c>
      <c r="BH1781" s="1">
        <v>68.010000000000005</v>
      </c>
      <c r="BI1781" s="1">
        <v>69.91</v>
      </c>
      <c r="BJ1781" s="1">
        <v>74.819999999999993</v>
      </c>
      <c r="BK1781" s="1">
        <v>65.650000000000006</v>
      </c>
      <c r="BL1781" s="1">
        <v>65.010000000000005</v>
      </c>
      <c r="BM1781" s="1">
        <v>67.290000000000006</v>
      </c>
      <c r="BN1781" s="1">
        <v>65.989999999999995</v>
      </c>
    </row>
    <row r="1782" spans="3:66" x14ac:dyDescent="0.3">
      <c r="C1782" s="14" t="str">
        <f t="shared" si="28"/>
        <v>20193</v>
      </c>
      <c r="D1782" s="3">
        <v>43538</v>
      </c>
      <c r="E1782" s="1">
        <v>1179.3499999999999</v>
      </c>
      <c r="F1782" s="1">
        <v>1147.46</v>
      </c>
      <c r="G1782" s="1">
        <v>1191.1300000000001</v>
      </c>
      <c r="H1782" s="1">
        <v>1136.17</v>
      </c>
      <c r="I1782" s="1">
        <v>1176</v>
      </c>
      <c r="J1782" s="1">
        <v>1145.83</v>
      </c>
      <c r="K1782" s="1">
        <v>1189.19</v>
      </c>
      <c r="L1782" s="1">
        <v>1156.8499999999999</v>
      </c>
      <c r="M1782" s="1">
        <v>1086.92</v>
      </c>
      <c r="N1782" s="1">
        <v>1011.65</v>
      </c>
      <c r="O1782" s="1">
        <v>1127.77</v>
      </c>
      <c r="P1782" s="1">
        <v>1193.4000000000001</v>
      </c>
      <c r="Q1782" s="1">
        <v>2757.81</v>
      </c>
      <c r="R1782" s="1">
        <v>68.819999999999993</v>
      </c>
      <c r="S1782" s="1">
        <v>58.86</v>
      </c>
      <c r="T1782" s="1">
        <v>69.27</v>
      </c>
      <c r="V1782" s="1">
        <v>66.86</v>
      </c>
      <c r="W1782" s="1">
        <v>72.44</v>
      </c>
      <c r="X1782" s="1">
        <v>70.66</v>
      </c>
      <c r="Y1782" s="1">
        <v>67.5</v>
      </c>
      <c r="Z1782" s="1">
        <v>67.8</v>
      </c>
      <c r="AA1782" s="1">
        <v>68.58</v>
      </c>
      <c r="AB1782" s="1">
        <v>69.59</v>
      </c>
      <c r="AC1782" s="1">
        <v>65.17</v>
      </c>
      <c r="AD1782" s="1">
        <v>65.83</v>
      </c>
      <c r="AE1782" s="1">
        <v>73.930000000000007</v>
      </c>
      <c r="AF1782" s="1">
        <v>68.94</v>
      </c>
      <c r="AG1782" s="1">
        <v>63.02</v>
      </c>
      <c r="AL1782" s="1">
        <v>30</v>
      </c>
      <c r="AU1782" s="1">
        <v>1802.8</v>
      </c>
      <c r="AW1782" s="1">
        <v>1759.57</v>
      </c>
      <c r="AX1782" s="1">
        <v>67.12</v>
      </c>
      <c r="AY1782" s="1">
        <v>1683.68</v>
      </c>
      <c r="AZ1782" s="1">
        <v>1910.8</v>
      </c>
      <c r="BA1782" s="1">
        <v>67.41</v>
      </c>
      <c r="BB1782" s="1">
        <v>73.91</v>
      </c>
      <c r="BC1782" s="1">
        <v>71.17</v>
      </c>
      <c r="BD1782" s="1">
        <v>71.180000000000007</v>
      </c>
      <c r="BE1782" s="1">
        <v>69.39</v>
      </c>
      <c r="BF1782" s="1">
        <v>69.73</v>
      </c>
      <c r="BG1782" s="1">
        <v>72.88</v>
      </c>
      <c r="BH1782" s="1">
        <v>67.430000000000007</v>
      </c>
      <c r="BI1782" s="1">
        <v>69.91</v>
      </c>
      <c r="BJ1782" s="1">
        <v>75.52</v>
      </c>
      <c r="BK1782" s="1">
        <v>65</v>
      </c>
      <c r="BL1782" s="1">
        <v>65</v>
      </c>
      <c r="BM1782" s="1">
        <v>67.760000000000005</v>
      </c>
      <c r="BN1782" s="1">
        <v>65.349999999999994</v>
      </c>
    </row>
    <row r="1783" spans="3:66" x14ac:dyDescent="0.3">
      <c r="C1783" s="14" t="str">
        <f t="shared" si="28"/>
        <v>20193</v>
      </c>
      <c r="D1783" s="3">
        <v>43537</v>
      </c>
      <c r="E1783" s="1">
        <v>1179.3499999999999</v>
      </c>
      <c r="F1783" s="1">
        <v>1158.05</v>
      </c>
      <c r="G1783" s="1">
        <v>1191.1300000000001</v>
      </c>
      <c r="H1783" s="1">
        <v>1135.1600000000001</v>
      </c>
      <c r="I1783" s="1">
        <v>1171.24</v>
      </c>
      <c r="J1783" s="1">
        <v>1158.08</v>
      </c>
      <c r="K1783" s="1">
        <v>1189.19</v>
      </c>
      <c r="L1783" s="1">
        <v>1137.19</v>
      </c>
      <c r="M1783" s="1">
        <v>1091.8900000000001</v>
      </c>
      <c r="N1783" s="1">
        <v>1022.68</v>
      </c>
      <c r="O1783" s="1">
        <v>1140.28</v>
      </c>
      <c r="P1783" s="1">
        <v>1193.4000000000001</v>
      </c>
      <c r="Q1783" s="1">
        <v>2757.81</v>
      </c>
      <c r="S1783" s="1">
        <v>58.98</v>
      </c>
      <c r="T1783" s="1">
        <v>69.569999999999993</v>
      </c>
      <c r="V1783" s="1">
        <v>67.33</v>
      </c>
      <c r="W1783" s="1">
        <v>72.44</v>
      </c>
      <c r="X1783" s="1">
        <v>70.81</v>
      </c>
      <c r="Y1783" s="1">
        <v>66.95</v>
      </c>
      <c r="Z1783" s="1">
        <v>67.2</v>
      </c>
      <c r="AA1783" s="1">
        <v>68.150000000000006</v>
      </c>
      <c r="AB1783" s="1">
        <v>69.48</v>
      </c>
      <c r="AC1783" s="1">
        <v>64.67</v>
      </c>
      <c r="AD1783" s="1">
        <v>67.95</v>
      </c>
      <c r="AE1783" s="1">
        <v>73.37</v>
      </c>
      <c r="AF1783" s="1">
        <v>68.23</v>
      </c>
      <c r="AG1783" s="1">
        <v>62.77</v>
      </c>
      <c r="AL1783" s="1">
        <v>30</v>
      </c>
      <c r="AO1783" s="1">
        <v>5</v>
      </c>
      <c r="AT1783" s="1">
        <v>1707.34</v>
      </c>
      <c r="AU1783" s="1">
        <v>1754.71</v>
      </c>
      <c r="AW1783" s="1">
        <v>1754.04</v>
      </c>
      <c r="AX1783" s="1">
        <v>66.819999999999993</v>
      </c>
      <c r="AY1783" s="1">
        <v>1683.68</v>
      </c>
      <c r="AZ1783" s="1">
        <v>1936.17</v>
      </c>
      <c r="BA1783" s="1">
        <v>68.08</v>
      </c>
      <c r="BB1783" s="1">
        <v>74.06</v>
      </c>
      <c r="BC1783" s="1">
        <v>70.86</v>
      </c>
      <c r="BD1783" s="1">
        <v>70.41</v>
      </c>
      <c r="BE1783" s="1">
        <v>69.650000000000006</v>
      </c>
      <c r="BF1783" s="1">
        <v>69.17</v>
      </c>
      <c r="BG1783" s="1">
        <v>72.91</v>
      </c>
      <c r="BH1783" s="1">
        <v>67.13</v>
      </c>
      <c r="BI1783" s="1">
        <v>69.650000000000006</v>
      </c>
      <c r="BJ1783" s="1">
        <v>75.33</v>
      </c>
      <c r="BK1783" s="1">
        <v>64.73</v>
      </c>
      <c r="BL1783" s="1">
        <v>64.84</v>
      </c>
      <c r="BM1783" s="1">
        <v>67.27</v>
      </c>
      <c r="BN1783" s="1">
        <v>65.2</v>
      </c>
    </row>
    <row r="1784" spans="3:66" x14ac:dyDescent="0.3">
      <c r="C1784" s="14" t="str">
        <f t="shared" si="28"/>
        <v>20193</v>
      </c>
      <c r="D1784" s="3">
        <v>43536</v>
      </c>
      <c r="E1784" s="1">
        <v>1179.3499999999999</v>
      </c>
      <c r="F1784" s="1">
        <v>1158.05</v>
      </c>
      <c r="G1784" s="1">
        <v>1194.4100000000001</v>
      </c>
      <c r="H1784" s="1">
        <v>1114.03</v>
      </c>
      <c r="I1784" s="1">
        <v>1167.26</v>
      </c>
      <c r="J1784" s="1">
        <v>1140.42</v>
      </c>
      <c r="K1784" s="1">
        <v>1249.47</v>
      </c>
      <c r="L1784" s="1">
        <v>1130.6400000000001</v>
      </c>
      <c r="M1784" s="1">
        <v>1081.31</v>
      </c>
      <c r="N1784" s="1">
        <v>1025.93</v>
      </c>
      <c r="O1784" s="1">
        <v>1144.49</v>
      </c>
      <c r="P1784" s="1">
        <v>1264.72</v>
      </c>
      <c r="Q1784" s="1">
        <v>2728.12</v>
      </c>
      <c r="S1784" s="1">
        <v>58.79</v>
      </c>
      <c r="T1784" s="1">
        <v>70.739999999999995</v>
      </c>
      <c r="V1784" s="1">
        <v>67.569999999999993</v>
      </c>
      <c r="W1784" s="1">
        <v>72.44</v>
      </c>
      <c r="X1784" s="1">
        <v>71.09</v>
      </c>
      <c r="Y1784" s="1">
        <v>67.290000000000006</v>
      </c>
      <c r="Z1784" s="1">
        <v>67.5</v>
      </c>
      <c r="AA1784" s="1">
        <v>67.84</v>
      </c>
      <c r="AB1784" s="1">
        <v>69.36</v>
      </c>
      <c r="AC1784" s="1">
        <v>65</v>
      </c>
      <c r="AD1784" s="1">
        <v>67.7</v>
      </c>
      <c r="AE1784" s="1">
        <v>74.23</v>
      </c>
      <c r="AF1784" s="1">
        <v>67.849999999999994</v>
      </c>
      <c r="AG1784" s="1">
        <v>62.22</v>
      </c>
      <c r="AL1784" s="1">
        <v>30</v>
      </c>
      <c r="AO1784" s="1">
        <v>5</v>
      </c>
      <c r="AT1784" s="1">
        <v>1707.34</v>
      </c>
      <c r="AU1784" s="1">
        <v>1754.71</v>
      </c>
      <c r="AW1784" s="1">
        <v>1754.04</v>
      </c>
      <c r="AX1784" s="1">
        <v>66.42</v>
      </c>
      <c r="AY1784" s="1">
        <v>1683.68</v>
      </c>
      <c r="AZ1784" s="1">
        <v>1936.17</v>
      </c>
      <c r="BA1784" s="1">
        <v>65.97</v>
      </c>
      <c r="BB1784" s="1">
        <v>73.66</v>
      </c>
      <c r="BC1784" s="1">
        <v>70.430000000000007</v>
      </c>
      <c r="BD1784" s="1">
        <v>70.58</v>
      </c>
      <c r="BE1784" s="1">
        <v>69.53</v>
      </c>
      <c r="BF1784" s="1">
        <v>68.709999999999994</v>
      </c>
      <c r="BG1784" s="1">
        <v>73.11</v>
      </c>
      <c r="BH1784" s="1">
        <v>68.569999999999993</v>
      </c>
      <c r="BI1784" s="1">
        <v>69.650000000000006</v>
      </c>
      <c r="BJ1784" s="1">
        <v>74.650000000000006</v>
      </c>
      <c r="BK1784" s="1">
        <v>65.25</v>
      </c>
      <c r="BL1784" s="1">
        <v>64.66</v>
      </c>
      <c r="BM1784" s="1">
        <v>66.27</v>
      </c>
      <c r="BN1784" s="1">
        <v>65.23</v>
      </c>
    </row>
    <row r="1785" spans="3:66" x14ac:dyDescent="0.3">
      <c r="C1785" s="14" t="str">
        <f t="shared" si="28"/>
        <v>20193</v>
      </c>
      <c r="D1785" s="3">
        <v>43535</v>
      </c>
      <c r="E1785" s="1">
        <v>1192.6300000000001</v>
      </c>
      <c r="F1785" s="1">
        <v>1169.26</v>
      </c>
      <c r="G1785" s="1">
        <v>1204.4100000000001</v>
      </c>
      <c r="H1785" s="1">
        <v>1121.43</v>
      </c>
      <c r="I1785" s="1">
        <v>1166.9100000000001</v>
      </c>
      <c r="J1785" s="1">
        <v>1168.4100000000001</v>
      </c>
      <c r="K1785" s="1">
        <v>1249.47</v>
      </c>
      <c r="L1785" s="1">
        <v>1124.0899999999999</v>
      </c>
      <c r="M1785" s="1">
        <v>1077.58</v>
      </c>
      <c r="N1785" s="1">
        <v>1028.9000000000001</v>
      </c>
      <c r="O1785" s="1">
        <v>1130.21</v>
      </c>
      <c r="P1785" s="1">
        <v>1264.72</v>
      </c>
      <c r="Q1785" s="1">
        <v>2696.43</v>
      </c>
      <c r="S1785" s="1">
        <v>58.8</v>
      </c>
      <c r="T1785" s="1">
        <v>70.81</v>
      </c>
      <c r="V1785" s="1">
        <v>67.739999999999995</v>
      </c>
      <c r="W1785" s="1">
        <v>72.599999999999994</v>
      </c>
      <c r="X1785" s="1">
        <v>71.09</v>
      </c>
      <c r="Y1785" s="1">
        <v>67.540000000000006</v>
      </c>
      <c r="Z1785" s="1">
        <v>67.83</v>
      </c>
      <c r="AA1785" s="1">
        <v>68.569999999999993</v>
      </c>
      <c r="AB1785" s="1">
        <v>69.03</v>
      </c>
      <c r="AC1785" s="1">
        <v>66.09</v>
      </c>
      <c r="AD1785" s="1">
        <v>67.099999999999994</v>
      </c>
      <c r="AE1785" s="1">
        <v>74.22</v>
      </c>
      <c r="AF1785" s="1">
        <v>67.92</v>
      </c>
      <c r="AG1785" s="1">
        <v>61.38</v>
      </c>
      <c r="AL1785" s="1">
        <v>30</v>
      </c>
      <c r="AO1785" s="1">
        <v>5</v>
      </c>
      <c r="AT1785" s="1">
        <v>1707.34</v>
      </c>
      <c r="AU1785" s="1">
        <v>1754.71</v>
      </c>
      <c r="AW1785" s="1">
        <v>1742.92</v>
      </c>
      <c r="AX1785" s="1">
        <v>66.989999999999995</v>
      </c>
      <c r="AY1785" s="1">
        <v>1683.68</v>
      </c>
      <c r="AZ1785" s="1">
        <v>1962.5</v>
      </c>
      <c r="BA1785" s="1">
        <v>66.430000000000007</v>
      </c>
      <c r="BB1785" s="1">
        <v>74.41</v>
      </c>
      <c r="BC1785" s="1">
        <v>71.14</v>
      </c>
      <c r="BD1785" s="1">
        <v>69.53</v>
      </c>
      <c r="BE1785" s="1">
        <v>68.48</v>
      </c>
      <c r="BF1785" s="1">
        <v>68.88</v>
      </c>
      <c r="BG1785" s="1">
        <v>73.13</v>
      </c>
      <c r="BH1785" s="1">
        <v>68.760000000000005</v>
      </c>
      <c r="BI1785" s="1">
        <v>69.650000000000006</v>
      </c>
      <c r="BJ1785" s="1">
        <v>74.650000000000006</v>
      </c>
      <c r="BK1785" s="1">
        <v>65.5</v>
      </c>
      <c r="BL1785" s="1">
        <v>64.66</v>
      </c>
      <c r="BM1785" s="1">
        <v>66.77</v>
      </c>
      <c r="BN1785" s="1">
        <v>65.540000000000006</v>
      </c>
    </row>
    <row r="1786" spans="3:66" x14ac:dyDescent="0.3">
      <c r="C1786" s="14" t="str">
        <f t="shared" si="28"/>
        <v>20193</v>
      </c>
      <c r="D1786" s="3">
        <v>43532</v>
      </c>
      <c r="E1786" s="1">
        <v>1192.77</v>
      </c>
      <c r="F1786" s="1">
        <v>1172.33</v>
      </c>
      <c r="G1786" s="1">
        <v>1204.4100000000001</v>
      </c>
      <c r="H1786" s="1">
        <v>1128.97</v>
      </c>
      <c r="I1786" s="1">
        <v>1175</v>
      </c>
      <c r="J1786" s="1">
        <v>1194.4100000000001</v>
      </c>
      <c r="K1786" s="1">
        <v>1246.17</v>
      </c>
      <c r="L1786" s="1">
        <v>1160.02</v>
      </c>
      <c r="M1786" s="1">
        <v>1083.9000000000001</v>
      </c>
      <c r="N1786" s="1">
        <v>1032.03</v>
      </c>
      <c r="O1786" s="1">
        <v>1115.28</v>
      </c>
      <c r="P1786" s="1">
        <v>1260.95</v>
      </c>
      <c r="Q1786" s="1">
        <v>2717.7</v>
      </c>
      <c r="S1786" s="1">
        <v>59.66</v>
      </c>
      <c r="T1786" s="1">
        <v>69.459999999999994</v>
      </c>
      <c r="V1786" s="1">
        <v>67.849999999999994</v>
      </c>
      <c r="W1786" s="1">
        <v>72.94</v>
      </c>
      <c r="X1786" s="1">
        <v>71</v>
      </c>
      <c r="Y1786" s="1">
        <v>68.040000000000006</v>
      </c>
      <c r="Z1786" s="1">
        <v>68.2</v>
      </c>
      <c r="AA1786" s="1">
        <v>68.11</v>
      </c>
      <c r="AB1786" s="1">
        <v>69.900000000000006</v>
      </c>
      <c r="AC1786" s="1">
        <v>66.260000000000005</v>
      </c>
      <c r="AD1786" s="1">
        <v>66.94</v>
      </c>
      <c r="AE1786" s="1">
        <v>72.52</v>
      </c>
      <c r="AG1786" s="1">
        <v>61.52</v>
      </c>
      <c r="AO1786" s="1">
        <v>5</v>
      </c>
      <c r="AT1786" s="1">
        <v>1707.34</v>
      </c>
      <c r="AU1786" s="1">
        <v>1708.81</v>
      </c>
      <c r="AW1786" s="1">
        <v>1718.86</v>
      </c>
      <c r="AX1786" s="1">
        <v>68.650000000000006</v>
      </c>
      <c r="BA1786" s="1">
        <v>66.37</v>
      </c>
      <c r="BB1786" s="1">
        <v>74.75</v>
      </c>
      <c r="BC1786" s="1">
        <v>71.19</v>
      </c>
      <c r="BD1786" s="1">
        <v>71.319999999999993</v>
      </c>
      <c r="BE1786" s="1">
        <v>69.22</v>
      </c>
      <c r="BF1786" s="1">
        <v>69.459999999999994</v>
      </c>
      <c r="BG1786" s="1">
        <v>72.75</v>
      </c>
      <c r="BH1786" s="1">
        <v>68.989999999999995</v>
      </c>
      <c r="BI1786" s="1">
        <v>69.97</v>
      </c>
      <c r="BJ1786" s="1">
        <v>75.33</v>
      </c>
      <c r="BK1786" s="1">
        <v>65.069999999999993</v>
      </c>
      <c r="BL1786" s="1">
        <v>65.22</v>
      </c>
      <c r="BM1786" s="1">
        <v>66.98</v>
      </c>
      <c r="BN1786" s="1">
        <v>65.48</v>
      </c>
    </row>
    <row r="1787" spans="3:66" x14ac:dyDescent="0.3">
      <c r="C1787" s="14" t="str">
        <f t="shared" si="28"/>
        <v>20193</v>
      </c>
      <c r="D1787" s="3">
        <v>43531</v>
      </c>
      <c r="E1787" s="1">
        <v>1205.1400000000001</v>
      </c>
      <c r="F1787" s="1">
        <v>1175.96</v>
      </c>
      <c r="G1787" s="1">
        <v>1190.18</v>
      </c>
      <c r="H1787" s="1">
        <v>1120.52</v>
      </c>
      <c r="I1787" s="1">
        <v>1170.1500000000001</v>
      </c>
      <c r="J1787" s="1">
        <v>1185.31</v>
      </c>
      <c r="K1787" s="1">
        <v>1246.17</v>
      </c>
      <c r="L1787" s="1">
        <v>1131.23</v>
      </c>
      <c r="M1787" s="1">
        <v>1049.42</v>
      </c>
      <c r="N1787" s="1">
        <v>1017.97</v>
      </c>
      <c r="O1787" s="1">
        <v>1124.72</v>
      </c>
      <c r="P1787" s="1">
        <v>1264.26</v>
      </c>
      <c r="Q1787" s="1">
        <v>2783.6</v>
      </c>
      <c r="S1787" s="1">
        <v>59.28</v>
      </c>
      <c r="T1787" s="1">
        <v>69.430000000000007</v>
      </c>
      <c r="V1787" s="1">
        <v>67.849999999999994</v>
      </c>
      <c r="W1787" s="1">
        <v>72.69</v>
      </c>
      <c r="X1787" s="1">
        <v>70.430000000000007</v>
      </c>
      <c r="Y1787" s="1">
        <v>68.16</v>
      </c>
      <c r="Z1787" s="1">
        <v>68.44</v>
      </c>
      <c r="AA1787" s="1">
        <v>68.069999999999993</v>
      </c>
      <c r="AB1787" s="1">
        <v>68.900000000000006</v>
      </c>
      <c r="AC1787" s="1">
        <v>64.790000000000006</v>
      </c>
      <c r="AD1787" s="1">
        <v>67.55</v>
      </c>
      <c r="AE1787" s="1">
        <v>72.12</v>
      </c>
      <c r="AF1787" s="1">
        <v>70.23</v>
      </c>
      <c r="AG1787" s="1">
        <v>61.76</v>
      </c>
      <c r="AO1787" s="1">
        <v>5</v>
      </c>
      <c r="AQ1787" s="1">
        <v>1658.55</v>
      </c>
      <c r="AT1787" s="1">
        <v>1707.34</v>
      </c>
      <c r="AU1787" s="1">
        <v>1675.3</v>
      </c>
      <c r="AW1787" s="1">
        <v>1735.62</v>
      </c>
      <c r="AX1787" s="1">
        <v>69.510000000000005</v>
      </c>
      <c r="BA1787" s="1">
        <v>65.44</v>
      </c>
      <c r="BB1787" s="1">
        <v>74</v>
      </c>
      <c r="BC1787" s="1">
        <v>71.16</v>
      </c>
      <c r="BD1787" s="1">
        <v>71.42</v>
      </c>
      <c r="BE1787" s="1">
        <v>68.73</v>
      </c>
      <c r="BF1787" s="1">
        <v>69.209999999999994</v>
      </c>
      <c r="BG1787" s="1">
        <v>72.680000000000007</v>
      </c>
      <c r="BH1787" s="1">
        <v>67.709999999999994</v>
      </c>
      <c r="BI1787" s="1">
        <v>70.62</v>
      </c>
      <c r="BJ1787" s="1">
        <v>75.98</v>
      </c>
      <c r="BK1787" s="1">
        <v>66.13</v>
      </c>
      <c r="BL1787" s="1">
        <v>65.55</v>
      </c>
      <c r="BM1787" s="1">
        <v>67.14</v>
      </c>
      <c r="BN1787" s="1">
        <v>65.94</v>
      </c>
    </row>
    <row r="1788" spans="3:66" x14ac:dyDescent="0.3">
      <c r="C1788" s="14" t="str">
        <f t="shared" si="28"/>
        <v>20193</v>
      </c>
      <c r="D1788" s="3">
        <v>43530</v>
      </c>
      <c r="E1788" s="1">
        <v>1186.67</v>
      </c>
      <c r="F1788" s="1">
        <v>1179.52</v>
      </c>
      <c r="G1788" s="1">
        <v>1211.08</v>
      </c>
      <c r="H1788" s="1">
        <v>1108.05</v>
      </c>
      <c r="I1788" s="1">
        <v>1179</v>
      </c>
      <c r="J1788" s="1">
        <v>1189.8599999999999</v>
      </c>
      <c r="K1788" s="1">
        <v>1246.17</v>
      </c>
      <c r="L1788" s="1">
        <v>1054.3800000000001</v>
      </c>
      <c r="M1788" s="1">
        <v>1049.42</v>
      </c>
      <c r="N1788" s="1">
        <v>1034.5999999999999</v>
      </c>
      <c r="O1788" s="1">
        <v>1122.1099999999999</v>
      </c>
      <c r="P1788" s="1">
        <v>1254.5999999999999</v>
      </c>
      <c r="Q1788" s="1">
        <v>2834.82</v>
      </c>
      <c r="S1788" s="1">
        <v>58.55</v>
      </c>
      <c r="T1788" s="1">
        <v>70.19</v>
      </c>
      <c r="V1788" s="1">
        <v>67.569999999999993</v>
      </c>
      <c r="W1788" s="1">
        <v>72.52</v>
      </c>
      <c r="X1788" s="1">
        <v>70.180000000000007</v>
      </c>
      <c r="Y1788" s="1">
        <v>68.069999999999993</v>
      </c>
      <c r="Z1788" s="1">
        <v>68.150000000000006</v>
      </c>
      <c r="AA1788" s="1">
        <v>68.290000000000006</v>
      </c>
      <c r="AB1788" s="1">
        <v>68.319999999999993</v>
      </c>
      <c r="AC1788" s="1">
        <v>64.459999999999994</v>
      </c>
      <c r="AD1788" s="1">
        <v>67.58</v>
      </c>
      <c r="AE1788" s="1">
        <v>71.849999999999994</v>
      </c>
      <c r="AF1788" s="1">
        <v>70.430000000000007</v>
      </c>
      <c r="AG1788" s="1">
        <v>60.9</v>
      </c>
      <c r="AQ1788" s="1">
        <v>1658.55</v>
      </c>
      <c r="AU1788" s="1">
        <v>1708.81</v>
      </c>
      <c r="AW1788" s="1">
        <v>1780.18</v>
      </c>
      <c r="AX1788" s="1">
        <v>71.34</v>
      </c>
      <c r="AY1788" s="1">
        <v>1761.58</v>
      </c>
      <c r="BA1788" s="1">
        <v>64.959999999999994</v>
      </c>
      <c r="BB1788" s="1">
        <v>74.2</v>
      </c>
      <c r="BC1788" s="1">
        <v>71.19</v>
      </c>
      <c r="BD1788" s="1">
        <v>72.03</v>
      </c>
      <c r="BE1788" s="1">
        <v>69.28</v>
      </c>
      <c r="BF1788" s="1">
        <v>68.92</v>
      </c>
      <c r="BG1788" s="1">
        <v>73.010000000000005</v>
      </c>
      <c r="BH1788" s="1">
        <v>66.38</v>
      </c>
      <c r="BI1788" s="1">
        <v>69.989999999999995</v>
      </c>
      <c r="BJ1788" s="1">
        <v>74.739999999999995</v>
      </c>
      <c r="BK1788" s="1">
        <v>65.930000000000007</v>
      </c>
      <c r="BL1788" s="1">
        <v>65.41</v>
      </c>
      <c r="BM1788" s="1">
        <v>65.63</v>
      </c>
      <c r="BN1788" s="1">
        <v>65.510000000000005</v>
      </c>
    </row>
    <row r="1789" spans="3:66" x14ac:dyDescent="0.3">
      <c r="C1789" s="14" t="str">
        <f t="shared" si="28"/>
        <v>20193</v>
      </c>
      <c r="D1789" s="3">
        <v>43525</v>
      </c>
      <c r="E1789" s="1">
        <v>1205.8499999999999</v>
      </c>
      <c r="F1789" s="1">
        <v>1177.45</v>
      </c>
      <c r="G1789" s="1">
        <v>1211.08</v>
      </c>
      <c r="H1789" s="1">
        <v>1103.3599999999999</v>
      </c>
      <c r="I1789" s="1">
        <v>1175.1199999999999</v>
      </c>
      <c r="J1789" s="1">
        <v>1187.6099999999999</v>
      </c>
      <c r="K1789" s="1">
        <v>1246.17</v>
      </c>
      <c r="L1789" s="1">
        <v>1109.43</v>
      </c>
      <c r="M1789" s="1">
        <v>1049.2</v>
      </c>
      <c r="N1789" s="1">
        <v>1026.81</v>
      </c>
      <c r="O1789" s="1">
        <v>1120.9100000000001</v>
      </c>
      <c r="P1789" s="1">
        <v>1254.5999999999999</v>
      </c>
      <c r="Q1789" s="1">
        <v>2878.02</v>
      </c>
      <c r="S1789" s="1">
        <v>58.5</v>
      </c>
      <c r="T1789" s="1">
        <v>68.650000000000006</v>
      </c>
      <c r="U1789" s="1">
        <v>64.33</v>
      </c>
      <c r="V1789" s="1">
        <v>67.540000000000006</v>
      </c>
      <c r="W1789" s="1">
        <v>72.52</v>
      </c>
      <c r="X1789" s="1">
        <v>68.88</v>
      </c>
      <c r="Y1789" s="1">
        <v>67.239999999999995</v>
      </c>
      <c r="Z1789" s="1">
        <v>67.5</v>
      </c>
      <c r="AA1789" s="1">
        <v>67.930000000000007</v>
      </c>
      <c r="AB1789" s="1">
        <v>67.78</v>
      </c>
      <c r="AC1789" s="1">
        <v>63.63</v>
      </c>
      <c r="AD1789" s="1">
        <v>66.05</v>
      </c>
      <c r="AE1789" s="1">
        <v>73.17</v>
      </c>
      <c r="AF1789" s="1">
        <v>70.86</v>
      </c>
      <c r="AG1789" s="1">
        <v>60.67</v>
      </c>
      <c r="AQ1789" s="1">
        <v>1769.12</v>
      </c>
      <c r="AS1789" s="1">
        <v>1859.59</v>
      </c>
      <c r="AU1789" s="1">
        <v>1658.55</v>
      </c>
      <c r="AW1789" s="1">
        <v>1799.85</v>
      </c>
      <c r="AX1789" s="1">
        <v>68.64</v>
      </c>
      <c r="AY1789" s="1">
        <v>1830.69</v>
      </c>
      <c r="AZ1789" s="1">
        <v>1909.85</v>
      </c>
      <c r="BA1789" s="1">
        <v>63.58</v>
      </c>
      <c r="BB1789" s="1">
        <v>74.86</v>
      </c>
      <c r="BC1789" s="1">
        <v>71.290000000000006</v>
      </c>
      <c r="BD1789" s="1">
        <v>70.930000000000007</v>
      </c>
      <c r="BE1789" s="1">
        <v>69.39</v>
      </c>
      <c r="BF1789" s="1">
        <v>68.5</v>
      </c>
      <c r="BG1789" s="1">
        <v>73.16</v>
      </c>
      <c r="BH1789" s="1">
        <v>67.959999999999994</v>
      </c>
      <c r="BI1789" s="1">
        <v>69.989999999999995</v>
      </c>
      <c r="BJ1789" s="1">
        <v>72.17</v>
      </c>
      <c r="BK1789" s="1">
        <v>64.77</v>
      </c>
      <c r="BL1789" s="1">
        <v>64.63</v>
      </c>
      <c r="BM1789" s="1">
        <v>64.599999999999994</v>
      </c>
      <c r="BN1789" s="1">
        <v>65.13</v>
      </c>
    </row>
    <row r="1790" spans="3:66" x14ac:dyDescent="0.3">
      <c r="C1790" s="14" t="str">
        <f t="shared" si="28"/>
        <v>20192</v>
      </c>
      <c r="D1790" s="3">
        <v>43524</v>
      </c>
      <c r="E1790" s="1">
        <v>1202.57</v>
      </c>
      <c r="F1790" s="1">
        <v>1182.58</v>
      </c>
      <c r="G1790" s="1">
        <v>1207.79</v>
      </c>
      <c r="H1790" s="1">
        <v>1088.74</v>
      </c>
      <c r="I1790" s="1">
        <v>1186.77</v>
      </c>
      <c r="J1790" s="1">
        <v>1159.45</v>
      </c>
      <c r="K1790" s="1">
        <v>1246.17</v>
      </c>
      <c r="L1790" s="1">
        <v>1104.75</v>
      </c>
      <c r="M1790" s="1">
        <v>1040.3399999999999</v>
      </c>
      <c r="N1790" s="1">
        <v>1037.32</v>
      </c>
      <c r="O1790" s="1">
        <v>1124.31</v>
      </c>
      <c r="P1790" s="1">
        <v>1264.26</v>
      </c>
      <c r="Q1790" s="1">
        <v>2842.88</v>
      </c>
      <c r="S1790" s="1">
        <v>58.79</v>
      </c>
      <c r="T1790" s="1">
        <v>68.61</v>
      </c>
      <c r="U1790" s="1">
        <v>64.150000000000006</v>
      </c>
      <c r="V1790" s="1">
        <v>67.680000000000007</v>
      </c>
      <c r="W1790" s="1">
        <v>72.52</v>
      </c>
      <c r="X1790" s="1">
        <v>68.540000000000006</v>
      </c>
      <c r="Y1790" s="1">
        <v>66.98</v>
      </c>
      <c r="Z1790" s="1">
        <v>67</v>
      </c>
      <c r="AA1790" s="1">
        <v>67.88</v>
      </c>
      <c r="AB1790" s="1">
        <v>67.150000000000006</v>
      </c>
      <c r="AC1790" s="1">
        <v>64.709999999999994</v>
      </c>
      <c r="AD1790" s="1">
        <v>65.98</v>
      </c>
      <c r="AE1790" s="1">
        <v>73.13</v>
      </c>
      <c r="AF1790" s="1">
        <v>71.849999999999994</v>
      </c>
      <c r="AG1790" s="1">
        <v>61.92</v>
      </c>
      <c r="AQ1790" s="1">
        <v>1796.32</v>
      </c>
      <c r="AS1790" s="1">
        <v>1859.13</v>
      </c>
      <c r="AU1790" s="1">
        <v>1607.9</v>
      </c>
      <c r="AW1790" s="1">
        <v>1799.41</v>
      </c>
      <c r="AX1790" s="1">
        <v>68.78</v>
      </c>
      <c r="AY1790" s="1">
        <v>1830.24</v>
      </c>
      <c r="AZ1790" s="1">
        <v>1909.38</v>
      </c>
      <c r="BA1790" s="1">
        <v>63.52</v>
      </c>
      <c r="BB1790" s="1">
        <v>74.48</v>
      </c>
      <c r="BC1790" s="1">
        <v>70.900000000000006</v>
      </c>
      <c r="BD1790" s="1">
        <v>69.94</v>
      </c>
      <c r="BE1790" s="1">
        <v>69.64</v>
      </c>
      <c r="BF1790" s="1">
        <v>69.25</v>
      </c>
      <c r="BG1790" s="1">
        <v>72.62</v>
      </c>
      <c r="BH1790" s="1">
        <v>68.930000000000007</v>
      </c>
      <c r="BI1790" s="1">
        <v>69.989999999999995</v>
      </c>
      <c r="BJ1790" s="1">
        <v>74.599999999999994</v>
      </c>
      <c r="BK1790" s="1">
        <v>64.290000000000006</v>
      </c>
      <c r="BL1790" s="1">
        <v>64.290000000000006</v>
      </c>
      <c r="BM1790" s="1">
        <v>64.599999999999994</v>
      </c>
      <c r="BN1790" s="1">
        <v>65.010000000000005</v>
      </c>
    </row>
    <row r="1791" spans="3:66" x14ac:dyDescent="0.3">
      <c r="C1791" s="14" t="str">
        <f t="shared" si="28"/>
        <v>20192</v>
      </c>
      <c r="D1791" s="3">
        <v>43523</v>
      </c>
      <c r="E1791" s="1">
        <v>1202.57</v>
      </c>
      <c r="F1791" s="1">
        <v>1178.71</v>
      </c>
      <c r="G1791" s="1">
        <v>1204.51</v>
      </c>
      <c r="H1791" s="1">
        <v>1104.1600000000001</v>
      </c>
      <c r="I1791" s="1">
        <v>1186.77</v>
      </c>
      <c r="J1791" s="1">
        <v>1226.93</v>
      </c>
      <c r="K1791" s="1">
        <v>1246.17</v>
      </c>
      <c r="L1791" s="1">
        <v>1150.6099999999999</v>
      </c>
      <c r="M1791" s="1">
        <v>1053.08</v>
      </c>
      <c r="N1791" s="1">
        <v>1041.3699999999999</v>
      </c>
      <c r="O1791" s="1">
        <v>1127.1400000000001</v>
      </c>
      <c r="P1791" s="1">
        <v>1264.26</v>
      </c>
      <c r="Q1791" s="1">
        <v>2842.88</v>
      </c>
      <c r="S1791" s="1">
        <v>58.44</v>
      </c>
      <c r="T1791" s="1">
        <v>68.81</v>
      </c>
      <c r="U1791" s="1">
        <v>64.42</v>
      </c>
      <c r="V1791" s="1">
        <v>67.680000000000007</v>
      </c>
      <c r="W1791" s="1">
        <v>72.52</v>
      </c>
      <c r="X1791" s="1">
        <v>68.290000000000006</v>
      </c>
      <c r="Y1791" s="1">
        <v>67.31</v>
      </c>
      <c r="Z1791" s="1">
        <v>67.5</v>
      </c>
      <c r="AA1791" s="1">
        <v>67.88</v>
      </c>
      <c r="AB1791" s="1">
        <v>67.150000000000006</v>
      </c>
      <c r="AC1791" s="1">
        <v>63.14</v>
      </c>
      <c r="AD1791" s="1">
        <v>66.28</v>
      </c>
      <c r="AE1791" s="1">
        <v>73.510000000000005</v>
      </c>
      <c r="AF1791" s="1">
        <v>70.77</v>
      </c>
      <c r="AG1791" s="1">
        <v>61.45</v>
      </c>
      <c r="AQ1791" s="1">
        <v>1796.32</v>
      </c>
      <c r="AS1791" s="1">
        <v>1859.13</v>
      </c>
      <c r="AU1791" s="1">
        <v>1607.9</v>
      </c>
      <c r="AW1791" s="1">
        <v>1815.92</v>
      </c>
      <c r="AX1791" s="1">
        <v>68.97</v>
      </c>
      <c r="AY1791" s="1">
        <v>1909.38</v>
      </c>
      <c r="AZ1791" s="1">
        <v>1909.38</v>
      </c>
      <c r="BA1791" s="1">
        <v>63.64</v>
      </c>
      <c r="BB1791" s="1">
        <v>74.83</v>
      </c>
      <c r="BC1791" s="1">
        <v>71.150000000000006</v>
      </c>
      <c r="BD1791" s="1">
        <v>70.459999999999994</v>
      </c>
      <c r="BE1791" s="1">
        <v>69.66</v>
      </c>
      <c r="BF1791" s="1">
        <v>69.25</v>
      </c>
      <c r="BG1791" s="1">
        <v>72.61</v>
      </c>
      <c r="BH1791" s="1">
        <v>68.33</v>
      </c>
      <c r="BI1791" s="1">
        <v>69.8</v>
      </c>
      <c r="BJ1791" s="1">
        <v>74.25</v>
      </c>
      <c r="BK1791" s="1">
        <v>63.88</v>
      </c>
      <c r="BL1791" s="1">
        <v>63.69</v>
      </c>
      <c r="BM1791" s="1">
        <v>63.93</v>
      </c>
      <c r="BN1791" s="1">
        <v>64.010000000000005</v>
      </c>
    </row>
    <row r="1792" spans="3:66" x14ac:dyDescent="0.3">
      <c r="C1792" s="14" t="str">
        <f t="shared" si="28"/>
        <v>20192</v>
      </c>
      <c r="D1792" s="3">
        <v>43522</v>
      </c>
      <c r="E1792" s="1">
        <v>1203.78</v>
      </c>
      <c r="F1792" s="1">
        <v>1178.71</v>
      </c>
      <c r="G1792" s="1">
        <v>1189.73</v>
      </c>
      <c r="H1792" s="1">
        <v>1107.72</v>
      </c>
      <c r="I1792" s="1">
        <v>1200.44</v>
      </c>
      <c r="J1792" s="1">
        <v>1175.4000000000001</v>
      </c>
      <c r="K1792" s="1">
        <v>1246.17</v>
      </c>
      <c r="L1792" s="1">
        <v>1107.44</v>
      </c>
      <c r="M1792" s="1">
        <v>1052.21</v>
      </c>
      <c r="N1792" s="1">
        <v>1046.53</v>
      </c>
      <c r="O1792" s="1">
        <v>1129.3900000000001</v>
      </c>
      <c r="P1792" s="1">
        <v>1264.26</v>
      </c>
      <c r="Q1792" s="1">
        <v>2824.62</v>
      </c>
      <c r="R1792" s="1">
        <v>67.08</v>
      </c>
      <c r="S1792" s="1">
        <v>58.86</v>
      </c>
      <c r="T1792" s="1">
        <v>69.680000000000007</v>
      </c>
      <c r="U1792" s="1">
        <v>65.23</v>
      </c>
      <c r="V1792" s="1">
        <v>67.97</v>
      </c>
      <c r="W1792" s="1">
        <v>72.36</v>
      </c>
      <c r="X1792" s="1">
        <v>68.39</v>
      </c>
      <c r="Y1792" s="1">
        <v>67.739999999999995</v>
      </c>
      <c r="Z1792" s="1">
        <v>68</v>
      </c>
      <c r="AA1792" s="1">
        <v>68.09</v>
      </c>
      <c r="AB1792" s="1">
        <v>67.11</v>
      </c>
      <c r="AC1792" s="1">
        <v>66.67</v>
      </c>
      <c r="AD1792" s="1">
        <v>65.56</v>
      </c>
      <c r="AE1792" s="1">
        <v>73.56</v>
      </c>
      <c r="AF1792" s="1">
        <v>71.650000000000006</v>
      </c>
      <c r="AG1792" s="1">
        <v>61.22</v>
      </c>
      <c r="AQ1792" s="1">
        <v>1796.32</v>
      </c>
      <c r="AR1792" s="1">
        <v>2009.87</v>
      </c>
      <c r="AS1792" s="1">
        <v>1859.13</v>
      </c>
      <c r="AW1792" s="1">
        <v>1882.58</v>
      </c>
      <c r="AX1792" s="1">
        <v>68.63</v>
      </c>
      <c r="AY1792" s="1">
        <v>1956.75</v>
      </c>
      <c r="AZ1792" s="1">
        <v>1859.13</v>
      </c>
      <c r="BA1792" s="1">
        <v>64.8</v>
      </c>
      <c r="BB1792" s="1">
        <v>74.77</v>
      </c>
      <c r="BC1792" s="1">
        <v>71.64</v>
      </c>
      <c r="BD1792" s="1">
        <v>71.62</v>
      </c>
      <c r="BE1792" s="1">
        <v>69.44</v>
      </c>
      <c r="BF1792" s="1">
        <v>69.67</v>
      </c>
      <c r="BG1792" s="1">
        <v>72.72</v>
      </c>
      <c r="BH1792" s="1">
        <v>68.510000000000005</v>
      </c>
      <c r="BI1792" s="1">
        <v>69.8</v>
      </c>
      <c r="BJ1792" s="1">
        <v>75.38</v>
      </c>
      <c r="BK1792" s="1">
        <v>64.150000000000006</v>
      </c>
      <c r="BL1792" s="1">
        <v>63.13</v>
      </c>
      <c r="BM1792" s="1">
        <v>63.67</v>
      </c>
      <c r="BN1792" s="1">
        <v>64.23</v>
      </c>
    </row>
    <row r="1793" spans="3:66" x14ac:dyDescent="0.3">
      <c r="C1793" s="14" t="str">
        <f t="shared" si="28"/>
        <v>20192</v>
      </c>
      <c r="D1793" s="3">
        <v>43521</v>
      </c>
      <c r="E1793" s="1">
        <v>1208.46</v>
      </c>
      <c r="F1793" s="1">
        <v>1185.18</v>
      </c>
      <c r="G1793" s="1">
        <v>1187.17</v>
      </c>
      <c r="H1793" s="1">
        <v>1111.8900000000001</v>
      </c>
      <c r="I1793" s="1">
        <v>1200.44</v>
      </c>
      <c r="J1793" s="1">
        <v>1177.6500000000001</v>
      </c>
      <c r="K1793" s="1">
        <v>1246.93</v>
      </c>
      <c r="L1793" s="1">
        <v>1133.8800000000001</v>
      </c>
      <c r="M1793" s="1">
        <v>1048.56</v>
      </c>
      <c r="N1793" s="1">
        <v>1052.94</v>
      </c>
      <c r="O1793" s="1">
        <v>1130.5999999999999</v>
      </c>
      <c r="P1793" s="1">
        <v>1260.7</v>
      </c>
      <c r="Q1793" s="1">
        <v>2830.2</v>
      </c>
      <c r="R1793" s="1">
        <v>66.989999999999995</v>
      </c>
      <c r="S1793" s="1">
        <v>58.83</v>
      </c>
      <c r="T1793" s="1">
        <v>70.25</v>
      </c>
      <c r="U1793" s="1">
        <v>65.23</v>
      </c>
      <c r="V1793" s="1">
        <v>67.59</v>
      </c>
      <c r="W1793" s="1">
        <v>72.58</v>
      </c>
      <c r="X1793" s="1">
        <v>68.2</v>
      </c>
      <c r="Y1793" s="1">
        <v>69.180000000000007</v>
      </c>
      <c r="Z1793" s="1">
        <v>69.7</v>
      </c>
      <c r="AA1793" s="1">
        <v>68.510000000000005</v>
      </c>
      <c r="AB1793" s="1">
        <v>67.38</v>
      </c>
      <c r="AC1793" s="1">
        <v>67</v>
      </c>
      <c r="AD1793" s="1">
        <v>66.95</v>
      </c>
      <c r="AE1793" s="1">
        <v>73.47</v>
      </c>
      <c r="AF1793" s="1">
        <v>73.37</v>
      </c>
      <c r="AG1793" s="1">
        <v>61.74</v>
      </c>
      <c r="AP1793" s="1">
        <v>1800</v>
      </c>
      <c r="AQ1793" s="1">
        <v>1796.32</v>
      </c>
      <c r="AR1793" s="1">
        <v>2009.87</v>
      </c>
      <c r="AU1793" s="1">
        <v>1683.27</v>
      </c>
      <c r="AW1793" s="1">
        <v>1788.79</v>
      </c>
      <c r="AX1793" s="1">
        <v>67.180000000000007</v>
      </c>
      <c r="AY1793" s="1">
        <v>1979.72</v>
      </c>
      <c r="AZ1793" s="1">
        <v>1808.88</v>
      </c>
      <c r="BA1793" s="1">
        <v>65.34</v>
      </c>
      <c r="BB1793" s="1">
        <v>73.88</v>
      </c>
      <c r="BC1793" s="1">
        <v>71.709999999999994</v>
      </c>
      <c r="BD1793" s="1">
        <v>72.349999999999994</v>
      </c>
      <c r="BE1793" s="1">
        <v>69.55</v>
      </c>
      <c r="BF1793" s="1">
        <v>69.8</v>
      </c>
      <c r="BG1793" s="1">
        <v>72.92</v>
      </c>
      <c r="BH1793" s="1">
        <v>68.62</v>
      </c>
      <c r="BI1793" s="1">
        <v>69.8</v>
      </c>
      <c r="BJ1793" s="1">
        <v>75.81</v>
      </c>
      <c r="BK1793" s="1">
        <v>65.94</v>
      </c>
      <c r="BL1793" s="1">
        <v>65.64</v>
      </c>
      <c r="BN1793" s="1">
        <v>66.19</v>
      </c>
    </row>
    <row r="1794" spans="3:66" x14ac:dyDescent="0.3">
      <c r="C1794" s="14" t="str">
        <f t="shared" si="28"/>
        <v>20192</v>
      </c>
      <c r="D1794" s="3">
        <v>43518</v>
      </c>
      <c r="E1794" s="1">
        <v>1210.3800000000001</v>
      </c>
      <c r="F1794" s="1">
        <v>1187.3399999999999</v>
      </c>
      <c r="G1794" s="1">
        <v>1177.26</v>
      </c>
      <c r="H1794" s="1">
        <v>1117.52</v>
      </c>
      <c r="I1794" s="1">
        <v>1192.68</v>
      </c>
      <c r="J1794" s="1">
        <v>1193.52</v>
      </c>
      <c r="K1794" s="1">
        <v>1246.93</v>
      </c>
      <c r="L1794" s="1">
        <v>1104.52</v>
      </c>
      <c r="M1794" s="1">
        <v>1070.5899999999999</v>
      </c>
      <c r="N1794" s="1">
        <v>1053.8499999999999</v>
      </c>
      <c r="O1794" s="1">
        <v>1143.95</v>
      </c>
      <c r="P1794" s="1">
        <v>1274.6099999999999</v>
      </c>
      <c r="Q1794" s="1">
        <v>2833.09</v>
      </c>
      <c r="R1794" s="1">
        <v>66.3</v>
      </c>
      <c r="S1794" s="1">
        <v>58.37</v>
      </c>
      <c r="T1794" s="1">
        <v>70.05</v>
      </c>
      <c r="V1794" s="1">
        <v>66.459999999999994</v>
      </c>
      <c r="W1794" s="1">
        <v>72.36</v>
      </c>
      <c r="X1794" s="1">
        <v>68</v>
      </c>
      <c r="Y1794" s="1">
        <v>69.09</v>
      </c>
      <c r="Z1794" s="1">
        <v>69.599999999999994</v>
      </c>
      <c r="AA1794" s="1">
        <v>68.290000000000006</v>
      </c>
      <c r="AB1794" s="1">
        <v>67.11</v>
      </c>
      <c r="AC1794" s="1">
        <v>65.67</v>
      </c>
      <c r="AE1794" s="1">
        <v>73.260000000000005</v>
      </c>
      <c r="AF1794" s="1">
        <v>73.37</v>
      </c>
      <c r="AG1794" s="1">
        <v>61.38</v>
      </c>
      <c r="AP1794" s="1">
        <v>1800</v>
      </c>
      <c r="AR1794" s="1">
        <v>2009.87</v>
      </c>
      <c r="AU1794" s="1">
        <v>1683.27</v>
      </c>
      <c r="AW1794" s="1">
        <v>1783.76</v>
      </c>
      <c r="AX1794" s="1">
        <v>67.13</v>
      </c>
      <c r="AY1794" s="1">
        <v>1979.72</v>
      </c>
      <c r="AZ1794" s="1">
        <v>1808.88</v>
      </c>
      <c r="BA1794" s="1">
        <v>66.38</v>
      </c>
      <c r="BB1794" s="1">
        <v>75.31</v>
      </c>
      <c r="BC1794" s="1">
        <v>71.52</v>
      </c>
      <c r="BD1794" s="1">
        <v>71.86</v>
      </c>
      <c r="BE1794" s="1">
        <v>69.31</v>
      </c>
      <c r="BF1794" s="1">
        <v>69.91</v>
      </c>
      <c r="BG1794" s="1">
        <v>73.02</v>
      </c>
      <c r="BH1794" s="1">
        <v>67.88</v>
      </c>
      <c r="BI1794" s="1">
        <v>69.5</v>
      </c>
      <c r="BJ1794" s="1">
        <v>75.900000000000006</v>
      </c>
      <c r="BK1794" s="1">
        <v>65.77</v>
      </c>
      <c r="BL1794" s="1">
        <v>65.72</v>
      </c>
      <c r="BN1794" s="1">
        <v>66.56</v>
      </c>
    </row>
    <row r="1795" spans="3:66" x14ac:dyDescent="0.3">
      <c r="C1795" s="14" t="str">
        <f t="shared" si="28"/>
        <v>20192</v>
      </c>
      <c r="D1795" s="3">
        <v>43517</v>
      </c>
      <c r="E1795" s="1">
        <v>1212.7</v>
      </c>
      <c r="F1795" s="1">
        <v>1189.6400000000001</v>
      </c>
      <c r="G1795" s="1">
        <v>1168.96</v>
      </c>
      <c r="H1795" s="1">
        <v>1132.8599999999999</v>
      </c>
      <c r="I1795" s="1">
        <v>1194.67</v>
      </c>
      <c r="J1795" s="1">
        <v>1208.3699999999999</v>
      </c>
      <c r="K1795" s="1">
        <v>1246.93</v>
      </c>
      <c r="L1795" s="1">
        <v>1100.8900000000001</v>
      </c>
      <c r="M1795" s="1">
        <v>1104.6199999999999</v>
      </c>
      <c r="N1795" s="1">
        <v>1024.3900000000001</v>
      </c>
      <c r="O1795" s="1">
        <v>1158.82</v>
      </c>
      <c r="P1795" s="1">
        <v>1265.6600000000001</v>
      </c>
      <c r="Q1795" s="1">
        <v>2842.3</v>
      </c>
      <c r="R1795" s="1">
        <v>65.72</v>
      </c>
      <c r="S1795" s="1">
        <v>58.45</v>
      </c>
      <c r="T1795" s="1">
        <v>69.36</v>
      </c>
      <c r="V1795" s="1">
        <v>67.02</v>
      </c>
      <c r="W1795" s="1">
        <v>72.42</v>
      </c>
      <c r="X1795" s="1">
        <v>67.349999999999994</v>
      </c>
      <c r="Y1795" s="1">
        <v>69.069999999999993</v>
      </c>
      <c r="Z1795" s="1">
        <v>69.55</v>
      </c>
      <c r="AA1795" s="1">
        <v>68.56</v>
      </c>
      <c r="AB1795" s="1">
        <v>66.819999999999993</v>
      </c>
      <c r="AC1795" s="1">
        <v>65.099999999999994</v>
      </c>
      <c r="AD1795" s="1">
        <v>64.739999999999995</v>
      </c>
      <c r="AE1795" s="1">
        <v>72.569999999999993</v>
      </c>
      <c r="AF1795" s="1">
        <v>71.66</v>
      </c>
      <c r="AG1795" s="1">
        <v>61.94</v>
      </c>
      <c r="AK1795" s="1">
        <v>30</v>
      </c>
      <c r="AN1795" s="1">
        <v>2068.16</v>
      </c>
      <c r="AP1795" s="1">
        <v>1800</v>
      </c>
      <c r="AR1795" s="1">
        <v>2009.87</v>
      </c>
      <c r="AS1795" s="1">
        <v>1885</v>
      </c>
      <c r="AU1795" s="1">
        <v>1683.27</v>
      </c>
      <c r="AW1795" s="1">
        <v>1750.6</v>
      </c>
      <c r="AX1795" s="1">
        <v>67.05</v>
      </c>
      <c r="AY1795" s="1">
        <v>1979.72</v>
      </c>
      <c r="AZ1795" s="1">
        <v>1859.13</v>
      </c>
      <c r="BA1795" s="1">
        <v>67.260000000000005</v>
      </c>
      <c r="BB1795" s="1">
        <v>75.16</v>
      </c>
      <c r="BC1795" s="1">
        <v>71.37</v>
      </c>
      <c r="BD1795" s="1">
        <v>71.97</v>
      </c>
      <c r="BE1795" s="1">
        <v>69.63</v>
      </c>
      <c r="BF1795" s="1">
        <v>69.33</v>
      </c>
      <c r="BG1795" s="1">
        <v>72.510000000000005</v>
      </c>
      <c r="BH1795" s="1">
        <v>67.319999999999993</v>
      </c>
      <c r="BI1795" s="1">
        <v>69.2</v>
      </c>
      <c r="BJ1795" s="1">
        <v>75.569999999999993</v>
      </c>
      <c r="BK1795" s="1">
        <v>65.44</v>
      </c>
      <c r="BL1795" s="1">
        <v>65.180000000000007</v>
      </c>
      <c r="BM1795" s="1">
        <v>65.95</v>
      </c>
      <c r="BN1795" s="1">
        <v>65.58</v>
      </c>
    </row>
    <row r="1796" spans="3:66" x14ac:dyDescent="0.3">
      <c r="C1796" s="14" t="str">
        <f t="shared" si="28"/>
        <v>20192</v>
      </c>
      <c r="D1796" s="3">
        <v>43516</v>
      </c>
      <c r="E1796" s="1">
        <v>1207.78</v>
      </c>
      <c r="F1796" s="1">
        <v>1189.6400000000001</v>
      </c>
      <c r="G1796" s="1">
        <v>1176.8699999999999</v>
      </c>
      <c r="H1796" s="1">
        <v>1090.31</v>
      </c>
      <c r="I1796" s="1">
        <v>1194.67</v>
      </c>
      <c r="J1796" s="1">
        <v>1205.6500000000001</v>
      </c>
      <c r="K1796" s="1">
        <v>1240.98</v>
      </c>
      <c r="L1796" s="1">
        <v>1100.8900000000001</v>
      </c>
      <c r="M1796" s="1">
        <v>1098.1500000000001</v>
      </c>
      <c r="N1796" s="1">
        <v>1019.67</v>
      </c>
      <c r="O1796" s="1">
        <v>1154.3699999999999</v>
      </c>
      <c r="P1796" s="1">
        <v>1267.22</v>
      </c>
      <c r="Q1796" s="1">
        <v>2755.41</v>
      </c>
      <c r="R1796" s="1">
        <v>65.89</v>
      </c>
      <c r="S1796" s="1">
        <v>57.36</v>
      </c>
      <c r="T1796" s="1">
        <v>68.12</v>
      </c>
      <c r="V1796" s="1">
        <v>66.52</v>
      </c>
      <c r="W1796" s="1">
        <v>71.5</v>
      </c>
      <c r="X1796" s="1">
        <v>67.58</v>
      </c>
      <c r="Y1796" s="1">
        <v>68.58</v>
      </c>
      <c r="Z1796" s="1">
        <v>69.16</v>
      </c>
      <c r="AA1796" s="1">
        <v>67.739999999999995</v>
      </c>
      <c r="AB1796" s="1">
        <v>67.17</v>
      </c>
      <c r="AC1796" s="1">
        <v>65.099999999999994</v>
      </c>
      <c r="AD1796" s="1">
        <v>65.680000000000007</v>
      </c>
      <c r="AE1796" s="1">
        <v>72.349999999999994</v>
      </c>
      <c r="AF1796" s="1">
        <v>71.540000000000006</v>
      </c>
      <c r="AG1796" s="1">
        <v>60.79</v>
      </c>
      <c r="AK1796" s="1">
        <v>30</v>
      </c>
      <c r="AN1796" s="1">
        <v>2068.16</v>
      </c>
      <c r="AP1796" s="1">
        <v>1800</v>
      </c>
      <c r="AR1796" s="1">
        <v>2009.87</v>
      </c>
      <c r="AS1796" s="1">
        <v>1885</v>
      </c>
      <c r="AU1796" s="1">
        <v>1683.27</v>
      </c>
      <c r="AW1796" s="1">
        <v>1751.94</v>
      </c>
      <c r="AX1796" s="1">
        <v>66.849999999999994</v>
      </c>
      <c r="AY1796" s="1">
        <v>1992.28</v>
      </c>
      <c r="AZ1796" s="1">
        <v>1875.88</v>
      </c>
      <c r="BA1796" s="1">
        <v>66.819999999999993</v>
      </c>
      <c r="BB1796" s="1">
        <v>73.37</v>
      </c>
      <c r="BC1796" s="1">
        <v>71.11</v>
      </c>
      <c r="BD1796" s="1">
        <v>71.28</v>
      </c>
      <c r="BE1796" s="1">
        <v>69.680000000000007</v>
      </c>
      <c r="BF1796" s="1">
        <v>69.33</v>
      </c>
      <c r="BG1796" s="1">
        <v>72.209999999999994</v>
      </c>
      <c r="BH1796" s="1">
        <v>67.290000000000006</v>
      </c>
      <c r="BI1796" s="1">
        <v>69.2</v>
      </c>
      <c r="BJ1796" s="1">
        <v>75.569999999999993</v>
      </c>
      <c r="BK1796" s="1">
        <v>64.77</v>
      </c>
      <c r="BL1796" s="1">
        <v>65.11</v>
      </c>
      <c r="BM1796" s="1">
        <v>64.849999999999994</v>
      </c>
      <c r="BN1796" s="1">
        <v>65.31</v>
      </c>
    </row>
    <row r="1797" spans="3:66" x14ac:dyDescent="0.3">
      <c r="C1797" s="14" t="str">
        <f t="shared" si="28"/>
        <v>20192</v>
      </c>
      <c r="D1797" s="3">
        <v>43515</v>
      </c>
      <c r="E1797" s="1">
        <v>1202.8699999999999</v>
      </c>
      <c r="F1797" s="1">
        <v>1182.21</v>
      </c>
      <c r="G1797" s="1">
        <v>1172.93</v>
      </c>
      <c r="H1797" s="1">
        <v>1094.68</v>
      </c>
      <c r="I1797" s="1">
        <v>1210.19</v>
      </c>
      <c r="J1797" s="1">
        <v>1198.6500000000001</v>
      </c>
      <c r="K1797" s="1">
        <v>1246.93</v>
      </c>
      <c r="L1797" s="1">
        <v>1110.72</v>
      </c>
      <c r="M1797" s="1">
        <v>1098.1500000000001</v>
      </c>
      <c r="N1797" s="1">
        <v>1013.02</v>
      </c>
      <c r="O1797" s="1">
        <v>1148.8499999999999</v>
      </c>
      <c r="P1797" s="1">
        <v>1250.77</v>
      </c>
      <c r="Q1797" s="1">
        <v>2748.3</v>
      </c>
      <c r="R1797" s="1">
        <v>67.290000000000006</v>
      </c>
      <c r="S1797" s="1">
        <v>56.69</v>
      </c>
      <c r="T1797" s="1">
        <v>68.53</v>
      </c>
      <c r="V1797" s="1">
        <v>66.52</v>
      </c>
      <c r="W1797" s="1">
        <v>71.709999999999994</v>
      </c>
      <c r="X1797" s="1">
        <v>67.58</v>
      </c>
      <c r="Y1797" s="1">
        <v>69.260000000000005</v>
      </c>
      <c r="Z1797" s="1">
        <v>69.2</v>
      </c>
      <c r="AA1797" s="1">
        <v>67.760000000000005</v>
      </c>
      <c r="AB1797" s="1">
        <v>67.209999999999994</v>
      </c>
      <c r="AC1797" s="1">
        <v>66.319999999999993</v>
      </c>
      <c r="AD1797" s="1">
        <v>65.62</v>
      </c>
      <c r="AE1797" s="1">
        <v>73.180000000000007</v>
      </c>
      <c r="AF1797" s="1">
        <v>70.209999999999994</v>
      </c>
      <c r="AG1797" s="1">
        <v>60.21</v>
      </c>
      <c r="AK1797" s="1">
        <v>30</v>
      </c>
      <c r="AN1797" s="1">
        <v>2068.16</v>
      </c>
      <c r="AP1797" s="1">
        <v>1800</v>
      </c>
      <c r="AQ1797" s="1">
        <v>1708.39</v>
      </c>
      <c r="AS1797" s="1">
        <v>1872.07</v>
      </c>
      <c r="AU1797" s="1">
        <v>1683.27</v>
      </c>
      <c r="AW1797" s="1">
        <v>1751.94</v>
      </c>
      <c r="AX1797" s="1">
        <v>66.97</v>
      </c>
      <c r="AZ1797" s="1">
        <v>1909.38</v>
      </c>
      <c r="BA1797" s="1">
        <v>64.91</v>
      </c>
      <c r="BB1797" s="1">
        <v>73.52</v>
      </c>
      <c r="BC1797" s="1">
        <v>70.83</v>
      </c>
      <c r="BD1797" s="1">
        <v>71.38</v>
      </c>
      <c r="BE1797" s="1">
        <v>69.239999999999995</v>
      </c>
      <c r="BF1797" s="1">
        <v>69.47</v>
      </c>
      <c r="BG1797" s="1">
        <v>72.599999999999994</v>
      </c>
      <c r="BH1797" s="1">
        <v>67.58</v>
      </c>
      <c r="BI1797" s="1">
        <v>69.5</v>
      </c>
      <c r="BJ1797" s="1">
        <v>75.900000000000006</v>
      </c>
      <c r="BK1797" s="1">
        <v>64.94</v>
      </c>
      <c r="BL1797" s="1">
        <v>64.69</v>
      </c>
      <c r="BM1797" s="1">
        <v>64.540000000000006</v>
      </c>
      <c r="BN1797" s="1">
        <v>65.540000000000006</v>
      </c>
    </row>
    <row r="1798" spans="3:66" x14ac:dyDescent="0.3">
      <c r="C1798" s="14" t="str">
        <f t="shared" ref="C1798:C1861" si="29">YEAR(D1798)&amp;MONTH(D1798)</f>
        <v>20192</v>
      </c>
      <c r="D1798" s="3">
        <v>43514</v>
      </c>
      <c r="E1798" s="1">
        <v>1207.78</v>
      </c>
      <c r="F1798" s="1">
        <v>1187.67</v>
      </c>
      <c r="G1798" s="1">
        <v>1187.01</v>
      </c>
      <c r="H1798" s="1">
        <v>1094.68</v>
      </c>
      <c r="I1798" s="1">
        <v>1210.19</v>
      </c>
      <c r="J1798" s="1">
        <v>1233.54</v>
      </c>
      <c r="K1798" s="1">
        <v>1246.93</v>
      </c>
      <c r="L1798" s="1">
        <v>1060.6199999999999</v>
      </c>
      <c r="M1798" s="1">
        <v>1088.19</v>
      </c>
      <c r="N1798" s="1">
        <v>1020.89</v>
      </c>
      <c r="O1798" s="1">
        <v>1128.8699999999999</v>
      </c>
      <c r="P1798" s="1">
        <v>1250.77</v>
      </c>
      <c r="Q1798" s="1">
        <v>2733.16</v>
      </c>
      <c r="R1798" s="1">
        <v>68.39</v>
      </c>
      <c r="S1798" s="1">
        <v>57.95</v>
      </c>
      <c r="T1798" s="1">
        <v>68.260000000000005</v>
      </c>
      <c r="V1798" s="1">
        <v>66.52</v>
      </c>
      <c r="W1798" s="1">
        <v>71.8</v>
      </c>
      <c r="X1798" s="1">
        <v>67.430000000000007</v>
      </c>
      <c r="Y1798" s="1">
        <v>69.989999999999995</v>
      </c>
      <c r="Z1798" s="1">
        <v>70</v>
      </c>
      <c r="AA1798" s="1">
        <v>67.510000000000005</v>
      </c>
      <c r="AB1798" s="1">
        <v>67.239999999999995</v>
      </c>
      <c r="AC1798" s="1">
        <v>64.47</v>
      </c>
      <c r="AD1798" s="1">
        <v>65.510000000000005</v>
      </c>
      <c r="AE1798" s="1">
        <v>73.67</v>
      </c>
      <c r="AF1798" s="1">
        <v>71.040000000000006</v>
      </c>
      <c r="AG1798" s="1">
        <v>59.9</v>
      </c>
      <c r="AK1798" s="1">
        <v>30</v>
      </c>
      <c r="AN1798" s="1">
        <v>2068.16</v>
      </c>
      <c r="AP1798" s="1">
        <v>1800</v>
      </c>
      <c r="AQ1798" s="1">
        <v>1708.39</v>
      </c>
      <c r="AS1798" s="1">
        <v>1872.07</v>
      </c>
      <c r="AW1798" s="1">
        <v>1758.64</v>
      </c>
      <c r="AX1798" s="1">
        <v>66.86</v>
      </c>
      <c r="AZ1798" s="1">
        <v>1909.38</v>
      </c>
      <c r="BA1798" s="1">
        <v>66.209999999999994</v>
      </c>
      <c r="BB1798" s="1">
        <v>74.23</v>
      </c>
      <c r="BC1798" s="1">
        <v>71.38</v>
      </c>
      <c r="BD1798" s="1">
        <v>71.73</v>
      </c>
      <c r="BE1798" s="1">
        <v>69.11</v>
      </c>
      <c r="BF1798" s="1">
        <v>69.87</v>
      </c>
      <c r="BG1798" s="1">
        <v>72.849999999999994</v>
      </c>
      <c r="BH1798" s="1">
        <v>67.11</v>
      </c>
      <c r="BI1798" s="1">
        <v>69.11</v>
      </c>
      <c r="BJ1798" s="1">
        <v>75.28</v>
      </c>
      <c r="BK1798" s="1">
        <v>65.099999999999994</v>
      </c>
      <c r="BL1798" s="1">
        <v>65.25</v>
      </c>
      <c r="BM1798" s="1">
        <v>64.63</v>
      </c>
      <c r="BN1798" s="1">
        <v>65.66</v>
      </c>
    </row>
    <row r="1799" spans="3:66" x14ac:dyDescent="0.3">
      <c r="C1799" s="14" t="str">
        <f t="shared" si="29"/>
        <v>20192</v>
      </c>
      <c r="D1799" s="3">
        <v>43511</v>
      </c>
      <c r="E1799" s="1">
        <v>1207.78</v>
      </c>
      <c r="F1799" s="1">
        <v>1194.82</v>
      </c>
      <c r="G1799" s="1">
        <v>1174.7</v>
      </c>
      <c r="H1799" s="1">
        <v>1095.69</v>
      </c>
      <c r="I1799" s="1">
        <v>1210.19</v>
      </c>
      <c r="J1799" s="1">
        <v>1223.96</v>
      </c>
      <c r="K1799" s="1">
        <v>1250.8800000000001</v>
      </c>
      <c r="L1799" s="1">
        <v>1092.5899999999999</v>
      </c>
      <c r="M1799" s="1">
        <v>1083.81</v>
      </c>
      <c r="N1799" s="1">
        <v>1017.48</v>
      </c>
      <c r="O1799" s="1">
        <v>1152.78</v>
      </c>
      <c r="P1799" s="1">
        <v>1250.77</v>
      </c>
      <c r="Q1799" s="1">
        <v>2746.12</v>
      </c>
      <c r="R1799" s="1">
        <v>66.8</v>
      </c>
      <c r="S1799" s="1">
        <v>58.64</v>
      </c>
      <c r="T1799" s="1">
        <v>68.37</v>
      </c>
      <c r="V1799" s="1">
        <v>66.5</v>
      </c>
      <c r="W1799" s="1">
        <v>71.8</v>
      </c>
      <c r="X1799" s="1">
        <v>67.5</v>
      </c>
      <c r="Y1799" s="1">
        <v>70.02</v>
      </c>
      <c r="Z1799" s="1">
        <v>70</v>
      </c>
      <c r="AA1799" s="1">
        <v>67.73</v>
      </c>
      <c r="AB1799" s="1">
        <v>67.27</v>
      </c>
      <c r="AC1799" s="1">
        <v>65.099999999999994</v>
      </c>
      <c r="AD1799" s="1">
        <v>65.25</v>
      </c>
      <c r="AE1799" s="1">
        <v>73.760000000000005</v>
      </c>
      <c r="AF1799" s="1">
        <v>72.459999999999994</v>
      </c>
      <c r="AG1799" s="1">
        <v>60.37</v>
      </c>
      <c r="AK1799" s="1">
        <v>30</v>
      </c>
      <c r="AN1799" s="1">
        <v>2068.16</v>
      </c>
      <c r="AP1799" s="1">
        <v>1800</v>
      </c>
      <c r="AQ1799" s="1">
        <v>1741.89</v>
      </c>
      <c r="AS1799" s="1">
        <v>1851</v>
      </c>
      <c r="AW1799" s="1">
        <v>1745.24</v>
      </c>
      <c r="AX1799" s="1">
        <v>67.010000000000005</v>
      </c>
      <c r="AZ1799" s="1">
        <v>1909.38</v>
      </c>
      <c r="BA1799" s="1">
        <v>67.19</v>
      </c>
      <c r="BB1799" s="1">
        <v>73.2</v>
      </c>
      <c r="BC1799" s="1">
        <v>71.48</v>
      </c>
      <c r="BD1799" s="1">
        <v>71.16</v>
      </c>
      <c r="BE1799" s="1">
        <v>68.540000000000006</v>
      </c>
      <c r="BF1799" s="1">
        <v>68.66</v>
      </c>
      <c r="BG1799" s="1">
        <v>73.010000000000005</v>
      </c>
      <c r="BH1799" s="1">
        <v>67.290000000000006</v>
      </c>
      <c r="BI1799" s="1">
        <v>69.11</v>
      </c>
      <c r="BJ1799" s="1">
        <v>75.06</v>
      </c>
      <c r="BK1799" s="1">
        <v>65.099999999999994</v>
      </c>
      <c r="BL1799" s="1">
        <v>64.55</v>
      </c>
      <c r="BM1799" s="1">
        <v>64.63</v>
      </c>
      <c r="BN1799" s="1">
        <v>65.34</v>
      </c>
    </row>
    <row r="1800" spans="3:66" x14ac:dyDescent="0.3">
      <c r="C1800" s="14" t="str">
        <f t="shared" si="29"/>
        <v>20192</v>
      </c>
      <c r="D1800" s="3">
        <v>43510</v>
      </c>
      <c r="E1800" s="1">
        <v>1207.78</v>
      </c>
      <c r="F1800" s="1">
        <v>1196.3499999999999</v>
      </c>
      <c r="G1800" s="1">
        <v>1158.25</v>
      </c>
      <c r="H1800" s="1">
        <v>1088.1099999999999</v>
      </c>
      <c r="I1800" s="1">
        <v>1210.19</v>
      </c>
      <c r="J1800" s="1">
        <v>1203.31</v>
      </c>
      <c r="K1800" s="1">
        <v>1256.82</v>
      </c>
      <c r="L1800" s="1">
        <v>1096.9100000000001</v>
      </c>
      <c r="M1800" s="1">
        <v>1108.74</v>
      </c>
      <c r="N1800" s="1">
        <v>999.12</v>
      </c>
      <c r="O1800" s="1">
        <v>1158.24</v>
      </c>
      <c r="P1800" s="1">
        <v>1253.27</v>
      </c>
      <c r="Q1800" s="1">
        <v>2795.19</v>
      </c>
      <c r="R1800" s="1">
        <v>66.739999999999995</v>
      </c>
      <c r="S1800" s="1">
        <v>58.91</v>
      </c>
      <c r="T1800" s="1">
        <v>68.23</v>
      </c>
      <c r="V1800" s="1">
        <v>66.75</v>
      </c>
      <c r="W1800" s="1">
        <v>71.8</v>
      </c>
      <c r="X1800" s="1">
        <v>67.83</v>
      </c>
      <c r="Y1800" s="1">
        <v>70.02</v>
      </c>
      <c r="Z1800" s="1">
        <v>70.11</v>
      </c>
      <c r="AA1800" s="1">
        <v>67.25</v>
      </c>
      <c r="AB1800" s="1">
        <v>67.209999999999994</v>
      </c>
      <c r="AC1800" s="1">
        <v>63.22</v>
      </c>
      <c r="AE1800" s="1">
        <v>73.47</v>
      </c>
      <c r="AF1800" s="1">
        <v>71.23</v>
      </c>
      <c r="AG1800" s="1">
        <v>59.73</v>
      </c>
      <c r="AP1800" s="1">
        <v>1800</v>
      </c>
      <c r="AQ1800" s="1">
        <v>1758.64</v>
      </c>
      <c r="AS1800" s="1">
        <v>1834.01</v>
      </c>
      <c r="AU1800" s="1">
        <v>1758.64</v>
      </c>
      <c r="AW1800" s="1">
        <v>1808.88</v>
      </c>
      <c r="AX1800" s="1">
        <v>67.14</v>
      </c>
      <c r="AY1800" s="1">
        <v>2040.02</v>
      </c>
      <c r="AZ1800" s="1">
        <v>1909.38</v>
      </c>
      <c r="BA1800" s="1">
        <v>67.16</v>
      </c>
      <c r="BB1800" s="1">
        <v>74.3</v>
      </c>
      <c r="BC1800" s="1">
        <v>71.59</v>
      </c>
      <c r="BD1800" s="1">
        <v>72.739999999999995</v>
      </c>
      <c r="BE1800" s="1">
        <v>69.599999999999994</v>
      </c>
      <c r="BF1800" s="1">
        <v>68.819999999999993</v>
      </c>
      <c r="BG1800" s="1">
        <v>73.040000000000006</v>
      </c>
      <c r="BH1800" s="1">
        <v>66.760000000000005</v>
      </c>
      <c r="BI1800" s="1">
        <v>69.44</v>
      </c>
      <c r="BJ1800" s="1">
        <v>75.459999999999994</v>
      </c>
      <c r="BK1800" s="1">
        <v>65.77</v>
      </c>
      <c r="BL1800" s="1">
        <v>64.78</v>
      </c>
      <c r="BM1800" s="1">
        <v>64.88</v>
      </c>
      <c r="BN1800" s="1">
        <v>65.400000000000006</v>
      </c>
    </row>
    <row r="1801" spans="3:66" x14ac:dyDescent="0.3">
      <c r="C1801" s="14" t="str">
        <f t="shared" si="29"/>
        <v>20192</v>
      </c>
      <c r="D1801" s="3">
        <v>43509</v>
      </c>
      <c r="E1801" s="1">
        <v>1202.8699999999999</v>
      </c>
      <c r="F1801" s="1">
        <v>1190.8</v>
      </c>
      <c r="G1801" s="1">
        <v>1158.25</v>
      </c>
      <c r="H1801" s="1">
        <v>1085.95</v>
      </c>
      <c r="I1801" s="1">
        <v>1231.33</v>
      </c>
      <c r="J1801" s="1">
        <v>1225.23</v>
      </c>
      <c r="K1801" s="1">
        <v>1256.82</v>
      </c>
      <c r="L1801" s="1">
        <v>1115.6300000000001</v>
      </c>
      <c r="M1801" s="1">
        <v>1108.74</v>
      </c>
      <c r="N1801" s="1">
        <v>1000.9</v>
      </c>
      <c r="O1801" s="1">
        <v>1152.45</v>
      </c>
      <c r="P1801" s="1">
        <v>1253.27</v>
      </c>
      <c r="Q1801" s="1">
        <v>2799.65</v>
      </c>
      <c r="R1801" s="1">
        <v>66.56</v>
      </c>
      <c r="S1801" s="1">
        <v>58.58</v>
      </c>
      <c r="T1801" s="1">
        <v>68.39</v>
      </c>
      <c r="V1801" s="1">
        <v>66.75</v>
      </c>
      <c r="W1801" s="1">
        <v>71.58</v>
      </c>
      <c r="X1801" s="1">
        <v>67.599999999999994</v>
      </c>
      <c r="Y1801" s="1">
        <v>69.790000000000006</v>
      </c>
      <c r="Z1801" s="1">
        <v>69.5</v>
      </c>
      <c r="AA1801" s="1">
        <v>66.819999999999993</v>
      </c>
      <c r="AB1801" s="1">
        <v>66.59</v>
      </c>
      <c r="AC1801" s="1">
        <v>63.22</v>
      </c>
      <c r="AE1801" s="1">
        <v>73.010000000000005</v>
      </c>
      <c r="AF1801" s="1">
        <v>69.540000000000006</v>
      </c>
      <c r="AG1801" s="1">
        <v>59.75</v>
      </c>
      <c r="AP1801" s="1">
        <v>1800</v>
      </c>
      <c r="AQ1801" s="1">
        <v>1758.64</v>
      </c>
      <c r="AS1801" s="1">
        <v>1834.01</v>
      </c>
      <c r="AU1801" s="1">
        <v>1758.64</v>
      </c>
      <c r="AW1801" s="1">
        <v>1650.61</v>
      </c>
      <c r="AX1801" s="1">
        <v>68.13</v>
      </c>
      <c r="AY1801" s="1">
        <v>2040.02</v>
      </c>
      <c r="BA1801" s="1">
        <v>66.8</v>
      </c>
      <c r="BB1801" s="1">
        <v>73.790000000000006</v>
      </c>
      <c r="BC1801" s="1">
        <v>71.040000000000006</v>
      </c>
      <c r="BD1801" s="1">
        <v>71.77</v>
      </c>
      <c r="BE1801" s="1">
        <v>68.37</v>
      </c>
      <c r="BF1801" s="1">
        <v>68.739999999999995</v>
      </c>
      <c r="BG1801" s="1">
        <v>71.760000000000005</v>
      </c>
      <c r="BH1801" s="1">
        <v>66.88</v>
      </c>
      <c r="BI1801" s="1">
        <v>68.61</v>
      </c>
      <c r="BJ1801" s="1">
        <v>75.98</v>
      </c>
      <c r="BK1801" s="1">
        <v>64.77</v>
      </c>
      <c r="BL1801" s="1">
        <v>64.47</v>
      </c>
      <c r="BN1801" s="1">
        <v>65.349999999999994</v>
      </c>
    </row>
    <row r="1802" spans="3:66" x14ac:dyDescent="0.3">
      <c r="C1802" s="14" t="str">
        <f t="shared" si="29"/>
        <v>20192</v>
      </c>
      <c r="D1802" s="3">
        <v>43508</v>
      </c>
      <c r="E1802" s="1">
        <v>1202.8699999999999</v>
      </c>
      <c r="F1802" s="1">
        <v>1192.4100000000001</v>
      </c>
      <c r="G1802" s="1">
        <v>1181.99</v>
      </c>
      <c r="H1802" s="1">
        <v>1085.95</v>
      </c>
      <c r="I1802" s="1">
        <v>1225.77</v>
      </c>
      <c r="J1802" s="1">
        <v>1206.45</v>
      </c>
      <c r="K1802" s="1">
        <v>1256.8800000000001</v>
      </c>
      <c r="L1802" s="1">
        <v>1105.8</v>
      </c>
      <c r="M1802" s="1">
        <v>1101.28</v>
      </c>
      <c r="N1802" s="1">
        <v>1006.6</v>
      </c>
      <c r="O1802" s="1">
        <v>1130.73</v>
      </c>
      <c r="P1802" s="1">
        <v>1258.27</v>
      </c>
      <c r="Q1802" s="1">
        <v>2783.74</v>
      </c>
      <c r="R1802" s="1">
        <v>65.92</v>
      </c>
      <c r="S1802" s="1">
        <v>57.6</v>
      </c>
      <c r="T1802" s="1">
        <v>68.39</v>
      </c>
      <c r="V1802" s="1">
        <v>66</v>
      </c>
      <c r="W1802" s="1">
        <v>71.599999999999994</v>
      </c>
      <c r="X1802" s="1">
        <v>67.56</v>
      </c>
      <c r="Y1802" s="1">
        <v>69.209999999999994</v>
      </c>
      <c r="Z1802" s="1">
        <v>69.349999999999994</v>
      </c>
      <c r="AA1802" s="1">
        <v>66.97</v>
      </c>
      <c r="AB1802" s="1">
        <v>66.5</v>
      </c>
      <c r="AC1802" s="1">
        <v>63.35</v>
      </c>
      <c r="AD1802" s="1">
        <v>64.41</v>
      </c>
      <c r="AE1802" s="1">
        <v>73.709999999999994</v>
      </c>
      <c r="AF1802" s="1">
        <v>68.89</v>
      </c>
      <c r="AG1802" s="1">
        <v>59.83</v>
      </c>
      <c r="AN1802" s="1">
        <v>1585.29</v>
      </c>
      <c r="AP1802" s="1">
        <v>1800</v>
      </c>
      <c r="AQ1802" s="1">
        <v>1808.88</v>
      </c>
      <c r="AS1802" s="1">
        <v>1808.88</v>
      </c>
      <c r="AU1802" s="1">
        <v>1758.64</v>
      </c>
      <c r="AW1802" s="1">
        <v>1684.52</v>
      </c>
      <c r="AX1802" s="1">
        <v>67.28</v>
      </c>
      <c r="AY1802" s="1">
        <v>2040.02</v>
      </c>
      <c r="BA1802" s="1">
        <v>65.55</v>
      </c>
      <c r="BB1802" s="1">
        <v>73.819999999999993</v>
      </c>
      <c r="BC1802" s="1">
        <v>70.94</v>
      </c>
      <c r="BD1802" s="1">
        <v>70.75</v>
      </c>
      <c r="BE1802" s="1">
        <v>68.28</v>
      </c>
      <c r="BF1802" s="1">
        <v>68.88</v>
      </c>
      <c r="BG1802" s="1">
        <v>72.19</v>
      </c>
      <c r="BH1802" s="1">
        <v>66.510000000000005</v>
      </c>
      <c r="BI1802" s="1">
        <v>68.61</v>
      </c>
      <c r="BJ1802" s="1">
        <v>75.489999999999995</v>
      </c>
      <c r="BK1802" s="1">
        <v>64.27</v>
      </c>
      <c r="BL1802" s="1">
        <v>64.19</v>
      </c>
      <c r="BN1802" s="1">
        <v>64.8</v>
      </c>
    </row>
    <row r="1803" spans="3:66" x14ac:dyDescent="0.3">
      <c r="C1803" s="14" t="str">
        <f t="shared" si="29"/>
        <v>20192</v>
      </c>
      <c r="D1803" s="3">
        <v>43507</v>
      </c>
      <c r="E1803" s="1">
        <v>1202.8699999999999</v>
      </c>
      <c r="F1803" s="1">
        <v>1188.08</v>
      </c>
      <c r="G1803" s="1">
        <v>1172.2</v>
      </c>
      <c r="H1803" s="1">
        <v>1090.33</v>
      </c>
      <c r="I1803" s="1">
        <v>1225.77</v>
      </c>
      <c r="J1803" s="1">
        <v>1241.3599999999999</v>
      </c>
      <c r="K1803" s="1">
        <v>1256.8800000000001</v>
      </c>
      <c r="L1803" s="1">
        <v>1125.46</v>
      </c>
      <c r="M1803" s="1">
        <v>1101.28</v>
      </c>
      <c r="N1803" s="1">
        <v>1024.1199999999999</v>
      </c>
      <c r="O1803" s="1">
        <v>1153.7</v>
      </c>
      <c r="P1803" s="1">
        <v>1258.27</v>
      </c>
      <c r="Q1803" s="1">
        <v>2774.58</v>
      </c>
      <c r="R1803" s="1">
        <v>64.56</v>
      </c>
      <c r="S1803" s="1">
        <v>57.99</v>
      </c>
      <c r="T1803" s="1">
        <v>68.48</v>
      </c>
      <c r="U1803" s="1">
        <v>67.22</v>
      </c>
      <c r="V1803" s="1">
        <v>66.13</v>
      </c>
      <c r="W1803" s="1">
        <v>71.25</v>
      </c>
      <c r="X1803" s="1">
        <v>67.56</v>
      </c>
      <c r="Y1803" s="1">
        <v>69.13</v>
      </c>
      <c r="Z1803" s="1">
        <v>69</v>
      </c>
      <c r="AA1803" s="1">
        <v>66.97</v>
      </c>
      <c r="AB1803" s="1">
        <v>66.5</v>
      </c>
      <c r="AC1803" s="1">
        <v>63.35</v>
      </c>
      <c r="AE1803" s="1">
        <v>73.67</v>
      </c>
      <c r="AF1803" s="1">
        <v>69.06</v>
      </c>
      <c r="AG1803" s="1">
        <v>60.09</v>
      </c>
      <c r="AN1803" s="1">
        <v>1585.29</v>
      </c>
      <c r="AP1803" s="1">
        <v>1840.27</v>
      </c>
      <c r="AQ1803" s="1">
        <v>1808.88</v>
      </c>
      <c r="AS1803" s="1">
        <v>1808.88</v>
      </c>
      <c r="AU1803" s="1">
        <v>1758.64</v>
      </c>
      <c r="AW1803" s="1">
        <v>1686.14</v>
      </c>
      <c r="AX1803" s="1">
        <v>67.13</v>
      </c>
      <c r="AY1803" s="1">
        <v>2040.02</v>
      </c>
      <c r="BA1803" s="1">
        <v>65.7</v>
      </c>
      <c r="BB1803" s="1">
        <v>73.819999999999993</v>
      </c>
      <c r="BC1803" s="1">
        <v>70.97</v>
      </c>
      <c r="BD1803" s="1">
        <v>70.41</v>
      </c>
      <c r="BE1803" s="1">
        <v>68.06</v>
      </c>
      <c r="BF1803" s="1">
        <v>68.16</v>
      </c>
      <c r="BG1803" s="1">
        <v>72.209999999999994</v>
      </c>
      <c r="BH1803" s="1">
        <v>66.510000000000005</v>
      </c>
      <c r="BI1803" s="1">
        <v>68.61</v>
      </c>
      <c r="BJ1803" s="1">
        <v>75.44</v>
      </c>
      <c r="BK1803" s="1">
        <v>64.27</v>
      </c>
      <c r="BL1803" s="1">
        <v>64.37</v>
      </c>
      <c r="BN1803" s="1">
        <v>64.569999999999993</v>
      </c>
    </row>
    <row r="1804" spans="3:66" x14ac:dyDescent="0.3">
      <c r="C1804" s="14" t="str">
        <f t="shared" si="29"/>
        <v>20192</v>
      </c>
      <c r="D1804" s="3">
        <v>43504</v>
      </c>
      <c r="E1804" s="1">
        <v>1202.8699999999999</v>
      </c>
      <c r="F1804" s="1">
        <v>1194.93</v>
      </c>
      <c r="G1804" s="1">
        <v>1169.73</v>
      </c>
      <c r="H1804" s="1">
        <v>1099.27</v>
      </c>
      <c r="I1804" s="1">
        <v>1225.77</v>
      </c>
      <c r="J1804" s="1">
        <v>1205.54</v>
      </c>
      <c r="K1804" s="1">
        <v>1256.8800000000001</v>
      </c>
      <c r="L1804" s="1">
        <v>1105.8</v>
      </c>
      <c r="M1804" s="1">
        <v>1101.28</v>
      </c>
      <c r="N1804" s="1">
        <v>1030.45</v>
      </c>
      <c r="O1804" s="1">
        <v>1165.1600000000001</v>
      </c>
      <c r="P1804" s="1">
        <v>1258.27</v>
      </c>
      <c r="Q1804" s="1">
        <v>2742.18</v>
      </c>
      <c r="R1804" s="1">
        <v>64.56</v>
      </c>
      <c r="S1804" s="1">
        <v>57.87</v>
      </c>
      <c r="T1804" s="1">
        <v>67.83</v>
      </c>
      <c r="U1804" s="1">
        <v>66.67</v>
      </c>
      <c r="V1804" s="1">
        <v>66</v>
      </c>
      <c r="W1804" s="1">
        <v>71.42</v>
      </c>
      <c r="X1804" s="1">
        <v>67.849999999999994</v>
      </c>
      <c r="Y1804" s="1">
        <v>69.010000000000005</v>
      </c>
      <c r="Z1804" s="1">
        <v>69</v>
      </c>
      <c r="AA1804" s="1">
        <v>66.86</v>
      </c>
      <c r="AB1804" s="1">
        <v>66.5</v>
      </c>
      <c r="AC1804" s="1">
        <v>62.46</v>
      </c>
      <c r="AE1804" s="1">
        <v>74.06</v>
      </c>
      <c r="AF1804" s="1">
        <v>69.56</v>
      </c>
      <c r="AG1804" s="1">
        <v>60.14</v>
      </c>
      <c r="AK1804" s="1">
        <v>12.5</v>
      </c>
      <c r="AN1804" s="1">
        <v>1585.29</v>
      </c>
      <c r="AP1804" s="1">
        <v>1840.27</v>
      </c>
      <c r="AQ1804" s="1">
        <v>1808.88</v>
      </c>
      <c r="AS1804" s="1">
        <v>1891.42</v>
      </c>
      <c r="AU1804" s="1">
        <v>1758.64</v>
      </c>
      <c r="AW1804" s="1">
        <v>1686.14</v>
      </c>
      <c r="AX1804" s="1">
        <v>65.680000000000007</v>
      </c>
      <c r="AY1804" s="1">
        <v>2040.02</v>
      </c>
      <c r="AZ1804" s="1">
        <v>1808.88</v>
      </c>
      <c r="BA1804" s="1">
        <v>65.22</v>
      </c>
      <c r="BB1804" s="1">
        <v>73.38</v>
      </c>
      <c r="BC1804" s="1">
        <v>70.66</v>
      </c>
      <c r="BD1804" s="1">
        <v>70.58</v>
      </c>
      <c r="BE1804" s="1">
        <v>68.66</v>
      </c>
      <c r="BF1804" s="1">
        <v>68.12</v>
      </c>
      <c r="BG1804" s="1">
        <v>72.05</v>
      </c>
      <c r="BH1804" s="1">
        <v>66.28</v>
      </c>
      <c r="BI1804" s="1">
        <v>68.510000000000005</v>
      </c>
      <c r="BJ1804" s="1">
        <v>75.459999999999994</v>
      </c>
      <c r="BK1804" s="1">
        <v>64.599999999999994</v>
      </c>
      <c r="BL1804" s="1">
        <v>64.56</v>
      </c>
      <c r="BN1804" s="1">
        <v>64.38</v>
      </c>
    </row>
    <row r="1805" spans="3:66" x14ac:dyDescent="0.3">
      <c r="C1805" s="14" t="str">
        <f t="shared" si="29"/>
        <v>20192</v>
      </c>
      <c r="D1805" s="3">
        <v>43503</v>
      </c>
      <c r="E1805" s="1">
        <v>1202.8699999999999</v>
      </c>
      <c r="F1805" s="1">
        <v>1192.82</v>
      </c>
      <c r="G1805" s="1">
        <v>1163.3800000000001</v>
      </c>
      <c r="H1805" s="1">
        <v>1087.8</v>
      </c>
      <c r="I1805" s="1">
        <v>1229.74</v>
      </c>
      <c r="J1805" s="1">
        <v>1215.06</v>
      </c>
      <c r="K1805" s="1">
        <v>1257.1400000000001</v>
      </c>
      <c r="L1805" s="1">
        <v>1067.5899999999999</v>
      </c>
      <c r="M1805" s="1">
        <v>1097.32</v>
      </c>
      <c r="N1805" s="1">
        <v>1022.04</v>
      </c>
      <c r="O1805" s="1">
        <v>1161.97</v>
      </c>
      <c r="P1805" s="1">
        <v>1258.3</v>
      </c>
      <c r="Q1805" s="1">
        <v>2823.32</v>
      </c>
      <c r="R1805" s="1">
        <v>64.56</v>
      </c>
      <c r="S1805" s="1">
        <v>57.1</v>
      </c>
      <c r="T1805" s="1">
        <v>67.7</v>
      </c>
      <c r="U1805" s="1">
        <v>65.33</v>
      </c>
      <c r="V1805" s="1">
        <v>65.930000000000007</v>
      </c>
      <c r="W1805" s="1">
        <v>71.400000000000006</v>
      </c>
      <c r="X1805" s="1">
        <v>68.09</v>
      </c>
      <c r="Y1805" s="1">
        <v>69.040000000000006</v>
      </c>
      <c r="Z1805" s="1">
        <v>69</v>
      </c>
      <c r="AA1805" s="1">
        <v>67.03</v>
      </c>
      <c r="AB1805" s="1">
        <v>66.67</v>
      </c>
      <c r="AC1805" s="1">
        <v>63.45</v>
      </c>
      <c r="AE1805" s="1">
        <v>74.239999999999995</v>
      </c>
      <c r="AG1805" s="1">
        <v>59.19</v>
      </c>
      <c r="AK1805" s="1">
        <v>18.329999999999998</v>
      </c>
      <c r="AN1805" s="1">
        <v>1585.29</v>
      </c>
      <c r="AP1805" s="1">
        <v>1850.33</v>
      </c>
      <c r="AQ1805" s="1">
        <v>1808.88</v>
      </c>
      <c r="AS1805" s="1">
        <v>1877.61</v>
      </c>
      <c r="AW1805" s="1">
        <v>1686.14</v>
      </c>
      <c r="AX1805" s="1">
        <v>66.209999999999994</v>
      </c>
      <c r="AY1805" s="1">
        <v>2110.36</v>
      </c>
      <c r="AZ1805" s="1">
        <v>1808.88</v>
      </c>
      <c r="BA1805" s="1">
        <v>64.64</v>
      </c>
      <c r="BB1805" s="1">
        <v>73.430000000000007</v>
      </c>
      <c r="BC1805" s="1">
        <v>70.650000000000006</v>
      </c>
      <c r="BD1805" s="1">
        <v>71.11</v>
      </c>
      <c r="BE1805" s="1">
        <v>68.069999999999993</v>
      </c>
      <c r="BF1805" s="1">
        <v>67.91</v>
      </c>
      <c r="BG1805" s="1">
        <v>72.319999999999993</v>
      </c>
      <c r="BH1805" s="1">
        <v>66.03</v>
      </c>
      <c r="BI1805" s="1">
        <v>68.010000000000005</v>
      </c>
      <c r="BJ1805" s="1">
        <v>75.22</v>
      </c>
      <c r="BK1805" s="1">
        <v>63.27</v>
      </c>
      <c r="BL1805" s="1">
        <v>63.25</v>
      </c>
      <c r="BN1805" s="1">
        <v>63.62</v>
      </c>
    </row>
    <row r="1806" spans="3:66" x14ac:dyDescent="0.3">
      <c r="C1806" s="14" t="str">
        <f t="shared" si="29"/>
        <v>20192</v>
      </c>
      <c r="D1806" s="3">
        <v>43502</v>
      </c>
      <c r="E1806" s="1">
        <v>1212.7</v>
      </c>
      <c r="F1806" s="1">
        <v>1192.82</v>
      </c>
      <c r="G1806" s="1">
        <v>1163.3800000000001</v>
      </c>
      <c r="H1806" s="1">
        <v>1093.9000000000001</v>
      </c>
      <c r="I1806" s="1">
        <v>1229.74</v>
      </c>
      <c r="J1806" s="1">
        <v>1214.33</v>
      </c>
      <c r="K1806" s="1">
        <v>1259.24</v>
      </c>
      <c r="L1806" s="1">
        <v>1127.69</v>
      </c>
      <c r="M1806" s="1">
        <v>1109.26</v>
      </c>
      <c r="N1806" s="1">
        <v>1025.3499999999999</v>
      </c>
      <c r="O1806" s="1">
        <v>1170.31</v>
      </c>
      <c r="P1806" s="1">
        <v>1258.3</v>
      </c>
      <c r="Q1806" s="1">
        <v>2786.59</v>
      </c>
      <c r="R1806" s="1">
        <v>64.56</v>
      </c>
      <c r="S1806" s="1">
        <v>57.02</v>
      </c>
      <c r="T1806" s="1">
        <v>68.42</v>
      </c>
      <c r="U1806" s="1">
        <v>66</v>
      </c>
      <c r="V1806" s="1">
        <v>65.930000000000007</v>
      </c>
      <c r="W1806" s="1">
        <v>71</v>
      </c>
      <c r="X1806" s="1">
        <v>68.09</v>
      </c>
      <c r="Y1806" s="1">
        <v>68.459999999999994</v>
      </c>
      <c r="Z1806" s="1">
        <v>68.5</v>
      </c>
      <c r="AA1806" s="1">
        <v>67.23</v>
      </c>
      <c r="AB1806" s="1">
        <v>66.67</v>
      </c>
      <c r="AC1806" s="1">
        <v>63.35</v>
      </c>
      <c r="AE1806" s="1">
        <v>74.11</v>
      </c>
      <c r="AG1806" s="1">
        <v>59.15</v>
      </c>
      <c r="AK1806" s="1">
        <v>18.329999999999998</v>
      </c>
      <c r="AN1806" s="1">
        <v>1585.29</v>
      </c>
      <c r="AP1806" s="1">
        <v>1850.33</v>
      </c>
      <c r="AQ1806" s="1">
        <v>1808.88</v>
      </c>
      <c r="AS1806" s="1">
        <v>1877.61</v>
      </c>
      <c r="AU1806" s="1">
        <v>1708.39</v>
      </c>
      <c r="AW1806" s="1">
        <v>1700.35</v>
      </c>
      <c r="AX1806" s="1">
        <v>66.209999999999994</v>
      </c>
      <c r="AY1806" s="1">
        <v>2110.36</v>
      </c>
      <c r="AZ1806" s="1">
        <v>1808.88</v>
      </c>
      <c r="BA1806" s="1">
        <v>64.209999999999994</v>
      </c>
      <c r="BB1806" s="1">
        <v>73.64</v>
      </c>
      <c r="BC1806" s="1">
        <v>70.69</v>
      </c>
      <c r="BD1806" s="1">
        <v>70.459999999999994</v>
      </c>
      <c r="BE1806" s="1">
        <v>68.31</v>
      </c>
      <c r="BF1806" s="1">
        <v>67.680000000000007</v>
      </c>
      <c r="BG1806" s="1">
        <v>72.64</v>
      </c>
      <c r="BH1806" s="1">
        <v>65.760000000000005</v>
      </c>
      <c r="BI1806" s="1">
        <v>68.099999999999994</v>
      </c>
      <c r="BJ1806" s="1">
        <v>75.22</v>
      </c>
      <c r="BK1806" s="1">
        <v>63.94</v>
      </c>
      <c r="BL1806" s="1">
        <v>63.79</v>
      </c>
      <c r="BN1806" s="1">
        <v>63.99</v>
      </c>
    </row>
    <row r="1807" spans="3:66" x14ac:dyDescent="0.3">
      <c r="C1807" s="14" t="str">
        <f t="shared" si="29"/>
        <v>20192</v>
      </c>
      <c r="D1807" s="3">
        <v>43501</v>
      </c>
      <c r="E1807" s="1">
        <v>1202.8699999999999</v>
      </c>
      <c r="F1807" s="1">
        <v>1197.1400000000001</v>
      </c>
      <c r="G1807" s="1">
        <v>1174.6600000000001</v>
      </c>
      <c r="H1807" s="1">
        <v>1098.92</v>
      </c>
      <c r="I1807" s="1">
        <v>1229.74</v>
      </c>
      <c r="J1807" s="1">
        <v>1177.5999999999999</v>
      </c>
      <c r="K1807" s="1">
        <v>1244</v>
      </c>
      <c r="L1807" s="1">
        <v>1130.77</v>
      </c>
      <c r="M1807" s="1">
        <v>1101.3</v>
      </c>
      <c r="N1807" s="1">
        <v>1020.97</v>
      </c>
      <c r="O1807" s="1">
        <v>1178.93</v>
      </c>
      <c r="P1807" s="1">
        <v>1242.2</v>
      </c>
      <c r="Q1807" s="1">
        <v>2788.12</v>
      </c>
      <c r="R1807" s="1">
        <v>64.64</v>
      </c>
      <c r="S1807" s="1">
        <v>56.38</v>
      </c>
      <c r="T1807" s="1">
        <v>66.59</v>
      </c>
      <c r="U1807" s="1">
        <v>64.67</v>
      </c>
      <c r="V1807" s="1">
        <v>65.5</v>
      </c>
      <c r="W1807" s="1">
        <v>71.08</v>
      </c>
      <c r="X1807" s="1">
        <v>67.599999999999994</v>
      </c>
      <c r="Y1807" s="1">
        <v>68.489999999999995</v>
      </c>
      <c r="Z1807" s="1">
        <v>68.39</v>
      </c>
      <c r="AA1807" s="1">
        <v>65.92</v>
      </c>
      <c r="AB1807" s="1">
        <v>66.67</v>
      </c>
      <c r="AC1807" s="1">
        <v>63.06</v>
      </c>
      <c r="AE1807" s="1">
        <v>73.42</v>
      </c>
      <c r="AG1807" s="1">
        <v>58.69</v>
      </c>
      <c r="AK1807" s="1">
        <v>18.329999999999998</v>
      </c>
      <c r="AP1807" s="1">
        <v>1850.33</v>
      </c>
      <c r="AS1807" s="1">
        <v>1872.99</v>
      </c>
      <c r="AU1807" s="1">
        <v>1708.39</v>
      </c>
      <c r="AW1807" s="1">
        <v>1682.87</v>
      </c>
      <c r="AX1807" s="1">
        <v>65.36</v>
      </c>
      <c r="AY1807" s="1">
        <v>2110.36</v>
      </c>
      <c r="AZ1807" s="1">
        <v>1808.88</v>
      </c>
      <c r="BA1807" s="1">
        <v>63.12</v>
      </c>
      <c r="BB1807" s="1">
        <v>74.25</v>
      </c>
      <c r="BC1807" s="1">
        <v>70.38</v>
      </c>
      <c r="BD1807" s="1">
        <v>70.38</v>
      </c>
      <c r="BE1807" s="1">
        <v>66.39</v>
      </c>
      <c r="BF1807" s="1">
        <v>66.31</v>
      </c>
      <c r="BG1807" s="1">
        <v>72.400000000000006</v>
      </c>
      <c r="BH1807" s="1">
        <v>64.95</v>
      </c>
      <c r="BI1807" s="1">
        <v>68.180000000000007</v>
      </c>
      <c r="BJ1807" s="1">
        <v>75.22</v>
      </c>
      <c r="BK1807" s="1">
        <v>63.59</v>
      </c>
      <c r="BL1807" s="1">
        <v>63.56</v>
      </c>
      <c r="BN1807" s="1">
        <v>63.83</v>
      </c>
    </row>
    <row r="1808" spans="3:66" x14ac:dyDescent="0.3">
      <c r="C1808" s="14" t="str">
        <f t="shared" si="29"/>
        <v>20192</v>
      </c>
      <c r="D1808" s="3">
        <v>43500</v>
      </c>
      <c r="E1808" s="1">
        <v>1212.7</v>
      </c>
      <c r="F1808" s="1">
        <v>1195.3800000000001</v>
      </c>
      <c r="G1808" s="1">
        <v>1174.6600000000001</v>
      </c>
      <c r="H1808" s="1">
        <v>1100.95</v>
      </c>
      <c r="I1808" s="1">
        <v>1246</v>
      </c>
      <c r="J1808" s="1">
        <v>1249.29</v>
      </c>
      <c r="K1808" s="1">
        <v>1244</v>
      </c>
      <c r="L1808" s="1">
        <v>1130.77</v>
      </c>
      <c r="M1808" s="1">
        <v>1101.3</v>
      </c>
      <c r="N1808" s="1">
        <v>1045.2</v>
      </c>
      <c r="O1808" s="1">
        <v>1174.52</v>
      </c>
      <c r="P1808" s="1">
        <v>1242.2</v>
      </c>
      <c r="Q1808" s="1">
        <v>2794.31</v>
      </c>
      <c r="R1808" s="1">
        <v>64.23</v>
      </c>
      <c r="S1808" s="1">
        <v>57.44</v>
      </c>
      <c r="T1808" s="1">
        <v>66.569999999999993</v>
      </c>
      <c r="V1808" s="1">
        <v>65.59</v>
      </c>
      <c r="W1808" s="1">
        <v>71.33</v>
      </c>
      <c r="X1808" s="1">
        <v>67.599999999999994</v>
      </c>
      <c r="Y1808" s="1">
        <v>68.12</v>
      </c>
      <c r="Z1808" s="1">
        <v>68</v>
      </c>
      <c r="AA1808" s="1">
        <v>66.39</v>
      </c>
      <c r="AB1808" s="1">
        <v>66.67</v>
      </c>
      <c r="AC1808" s="1">
        <v>63.06</v>
      </c>
      <c r="AE1808" s="1">
        <v>73.31</v>
      </c>
      <c r="AF1808" s="1">
        <v>67.319999999999993</v>
      </c>
      <c r="AG1808" s="1">
        <v>57.95</v>
      </c>
      <c r="AK1808" s="1">
        <v>18.329999999999998</v>
      </c>
      <c r="AP1808" s="1">
        <v>1800</v>
      </c>
      <c r="AS1808" s="1">
        <v>1872.99</v>
      </c>
      <c r="AU1808" s="1">
        <v>1853.94</v>
      </c>
      <c r="AW1808" s="1">
        <v>1681.15</v>
      </c>
      <c r="AX1808" s="1">
        <v>65.75</v>
      </c>
      <c r="AY1808" s="1">
        <v>2110.36</v>
      </c>
      <c r="AZ1808" s="1">
        <v>1859.13</v>
      </c>
      <c r="BA1808" s="1">
        <v>63.96</v>
      </c>
      <c r="BB1808" s="1">
        <v>73.95</v>
      </c>
      <c r="BC1808" s="1">
        <v>70.55</v>
      </c>
      <c r="BD1808" s="1">
        <v>70.42</v>
      </c>
      <c r="BE1808" s="1">
        <v>66.510000000000005</v>
      </c>
      <c r="BF1808" s="1">
        <v>66.45</v>
      </c>
      <c r="BG1808" s="1">
        <v>72.39</v>
      </c>
      <c r="BH1808" s="1">
        <v>65.17</v>
      </c>
      <c r="BI1808" s="1">
        <v>68.39</v>
      </c>
      <c r="BJ1808" s="1">
        <v>75.77</v>
      </c>
      <c r="BK1808" s="1">
        <v>63.77</v>
      </c>
      <c r="BL1808" s="1">
        <v>63.42</v>
      </c>
      <c r="BN1808" s="1">
        <v>63.87</v>
      </c>
    </row>
    <row r="1809" spans="3:66" x14ac:dyDescent="0.3">
      <c r="C1809" s="14" t="str">
        <f t="shared" si="29"/>
        <v>20192</v>
      </c>
      <c r="D1809" s="3">
        <v>43497</v>
      </c>
      <c r="E1809" s="1">
        <v>1232.3800000000001</v>
      </c>
      <c r="F1809" s="1">
        <v>1207.8399999999999</v>
      </c>
      <c r="G1809" s="1">
        <v>1184.9000000000001</v>
      </c>
      <c r="H1809" s="1">
        <v>1112.8699999999999</v>
      </c>
      <c r="I1809" s="1">
        <v>1229.74</v>
      </c>
      <c r="J1809" s="1">
        <v>1250.06</v>
      </c>
      <c r="K1809" s="1">
        <v>1244</v>
      </c>
      <c r="L1809" s="1">
        <v>1138.3800000000001</v>
      </c>
      <c r="M1809" s="1">
        <v>1099.31</v>
      </c>
      <c r="N1809" s="1">
        <v>1048.17</v>
      </c>
      <c r="O1809" s="1">
        <v>1146.51</v>
      </c>
      <c r="P1809" s="1">
        <v>1242.2</v>
      </c>
      <c r="Q1809" s="1">
        <v>2797.66</v>
      </c>
      <c r="R1809" s="1">
        <v>64.23</v>
      </c>
      <c r="S1809" s="1">
        <v>58.97</v>
      </c>
      <c r="T1809" s="1">
        <v>67.56</v>
      </c>
      <c r="V1809" s="1">
        <v>65.63</v>
      </c>
      <c r="W1809" s="1">
        <v>71.08</v>
      </c>
      <c r="X1809" s="1">
        <v>68.14</v>
      </c>
      <c r="Y1809" s="1">
        <v>68.069999999999993</v>
      </c>
      <c r="Z1809" s="1">
        <v>68</v>
      </c>
      <c r="AA1809" s="1">
        <v>67.23</v>
      </c>
      <c r="AB1809" s="1">
        <v>67.63</v>
      </c>
      <c r="AC1809" s="1">
        <v>63.26</v>
      </c>
      <c r="AE1809" s="1">
        <v>73.73</v>
      </c>
      <c r="AF1809" s="1">
        <v>68.650000000000006</v>
      </c>
      <c r="AG1809" s="1">
        <v>58.88</v>
      </c>
      <c r="AI1809" s="1">
        <v>15</v>
      </c>
      <c r="AK1809" s="1">
        <v>30</v>
      </c>
      <c r="AN1809" s="1">
        <v>1965.32</v>
      </c>
      <c r="AP1809" s="1">
        <v>1800</v>
      </c>
      <c r="AS1809" s="1">
        <v>1854.57</v>
      </c>
      <c r="AU1809" s="1">
        <v>1811.76</v>
      </c>
      <c r="AW1809" s="1">
        <v>1678.85</v>
      </c>
      <c r="AX1809" s="1">
        <v>65.849999999999994</v>
      </c>
      <c r="AY1809" s="1">
        <v>2110.36</v>
      </c>
      <c r="AZ1809" s="1">
        <v>1909.38</v>
      </c>
      <c r="BA1809" s="1">
        <v>64.77</v>
      </c>
      <c r="BB1809" s="1">
        <v>74.37</v>
      </c>
      <c r="BC1809" s="1">
        <v>70.430000000000007</v>
      </c>
      <c r="BD1809" s="1">
        <v>70.28</v>
      </c>
      <c r="BE1809" s="1">
        <v>66.459999999999994</v>
      </c>
      <c r="BF1809" s="1">
        <v>66.459999999999994</v>
      </c>
      <c r="BG1809" s="1">
        <v>73.55</v>
      </c>
      <c r="BH1809" s="1">
        <v>65.209999999999994</v>
      </c>
      <c r="BI1809" s="1">
        <v>68.52</v>
      </c>
      <c r="BJ1809" s="1">
        <v>75.95</v>
      </c>
      <c r="BK1809" s="1">
        <v>63.67</v>
      </c>
      <c r="BL1809" s="1">
        <v>63.32</v>
      </c>
      <c r="BN1809" s="1">
        <v>63.24</v>
      </c>
    </row>
    <row r="1810" spans="3:66" x14ac:dyDescent="0.3">
      <c r="C1810" s="14" t="str">
        <f t="shared" si="29"/>
        <v>20191</v>
      </c>
      <c r="D1810" s="3">
        <v>43496</v>
      </c>
      <c r="E1810" s="1">
        <v>1258.2</v>
      </c>
      <c r="F1810" s="1">
        <v>1207.8399999999999</v>
      </c>
      <c r="G1810" s="1">
        <v>1220.93</v>
      </c>
      <c r="H1810" s="1">
        <v>1121.96</v>
      </c>
      <c r="I1810" s="1">
        <v>1229.74</v>
      </c>
      <c r="J1810" s="1">
        <v>1230.81</v>
      </c>
      <c r="K1810" s="1">
        <v>1244</v>
      </c>
      <c r="L1810" s="1">
        <v>1142.17</v>
      </c>
      <c r="M1810" s="1">
        <v>1060.6600000000001</v>
      </c>
      <c r="N1810" s="1">
        <v>1040.8800000000001</v>
      </c>
      <c r="O1810" s="1">
        <v>1217.72</v>
      </c>
      <c r="P1810" s="1">
        <v>1243.6300000000001</v>
      </c>
      <c r="Q1810" s="1">
        <v>2788.47</v>
      </c>
      <c r="R1810" s="1">
        <v>65.209999999999994</v>
      </c>
      <c r="S1810" s="1">
        <v>57.49</v>
      </c>
      <c r="T1810" s="1">
        <v>66.739999999999995</v>
      </c>
      <c r="V1810" s="1">
        <v>65.48</v>
      </c>
      <c r="W1810" s="1">
        <v>71.099999999999994</v>
      </c>
      <c r="X1810" s="1">
        <v>68.5</v>
      </c>
      <c r="Y1810" s="1">
        <v>67.91</v>
      </c>
      <c r="Z1810" s="1">
        <v>67.900000000000006</v>
      </c>
      <c r="AA1810" s="1">
        <v>66.819999999999993</v>
      </c>
      <c r="AB1810" s="1">
        <v>67.98</v>
      </c>
      <c r="AC1810" s="1">
        <v>63.08</v>
      </c>
      <c r="AE1810" s="1">
        <v>73.42</v>
      </c>
      <c r="AF1810" s="1">
        <v>68.650000000000006</v>
      </c>
      <c r="AG1810" s="1">
        <v>59.42</v>
      </c>
      <c r="AI1810" s="1">
        <v>15</v>
      </c>
      <c r="AN1810" s="1">
        <v>1966.13</v>
      </c>
      <c r="AP1810" s="1">
        <v>1800</v>
      </c>
      <c r="AQ1810" s="1">
        <v>1784.73</v>
      </c>
      <c r="AS1810" s="1">
        <v>1985.83</v>
      </c>
      <c r="AU1810" s="1">
        <v>1812.74</v>
      </c>
      <c r="AW1810" s="1">
        <v>1679.76</v>
      </c>
      <c r="AX1810" s="1">
        <v>65.760000000000005</v>
      </c>
      <c r="AZ1810" s="1">
        <v>1910.42</v>
      </c>
      <c r="BA1810" s="1">
        <v>63.91</v>
      </c>
      <c r="BB1810" s="1">
        <v>73.739999999999995</v>
      </c>
      <c r="BC1810" s="1">
        <v>70.260000000000005</v>
      </c>
      <c r="BD1810" s="1">
        <v>70.44</v>
      </c>
      <c r="BE1810" s="1">
        <v>68.040000000000006</v>
      </c>
      <c r="BF1810" s="1">
        <v>67.930000000000007</v>
      </c>
      <c r="BG1810" s="1">
        <v>73.14</v>
      </c>
      <c r="BH1810" s="1">
        <v>66.44</v>
      </c>
      <c r="BI1810" s="1">
        <v>69.11</v>
      </c>
      <c r="BJ1810" s="1">
        <v>76.680000000000007</v>
      </c>
      <c r="BK1810" s="1">
        <v>63.27</v>
      </c>
      <c r="BL1810" s="1">
        <v>63.45</v>
      </c>
      <c r="BN1810" s="1">
        <v>63.1</v>
      </c>
    </row>
    <row r="1811" spans="3:66" x14ac:dyDescent="0.3">
      <c r="C1811" s="14" t="str">
        <f t="shared" si="29"/>
        <v>20191</v>
      </c>
      <c r="D1811" s="3">
        <v>43495</v>
      </c>
      <c r="E1811" s="1">
        <v>1260.17</v>
      </c>
      <c r="F1811" s="1">
        <v>1209.5</v>
      </c>
      <c r="G1811" s="1">
        <v>1219.29</v>
      </c>
      <c r="H1811" s="1">
        <v>1131.3800000000001</v>
      </c>
      <c r="I1811" s="1">
        <v>1239.45</v>
      </c>
      <c r="J1811" s="1">
        <v>1251.95</v>
      </c>
      <c r="K1811" s="1">
        <v>1244</v>
      </c>
      <c r="L1811" s="1">
        <v>1160.79</v>
      </c>
      <c r="M1811" s="1">
        <v>1067.1600000000001</v>
      </c>
      <c r="N1811" s="1">
        <v>1066.1099999999999</v>
      </c>
      <c r="O1811" s="1">
        <v>1209.48</v>
      </c>
      <c r="P1811" s="1">
        <v>1242.2</v>
      </c>
      <c r="Q1811" s="1">
        <v>2782.4</v>
      </c>
      <c r="R1811" s="1">
        <v>65.959999999999994</v>
      </c>
      <c r="S1811" s="1">
        <v>57.94</v>
      </c>
      <c r="T1811" s="1">
        <v>66.92</v>
      </c>
      <c r="V1811" s="1">
        <v>65.959999999999994</v>
      </c>
      <c r="W1811" s="1">
        <v>71</v>
      </c>
      <c r="X1811" s="1">
        <v>68.5</v>
      </c>
      <c r="Y1811" s="1">
        <v>68.38</v>
      </c>
      <c r="Z1811" s="1">
        <v>68</v>
      </c>
      <c r="AA1811" s="1">
        <v>66.75</v>
      </c>
      <c r="AB1811" s="1">
        <v>67.98</v>
      </c>
      <c r="AC1811" s="1">
        <v>63.56</v>
      </c>
      <c r="AE1811" s="1">
        <v>73.62</v>
      </c>
      <c r="AF1811" s="1">
        <v>69.099999999999994</v>
      </c>
      <c r="AG1811" s="1">
        <v>59.84</v>
      </c>
      <c r="AI1811" s="1">
        <v>15</v>
      </c>
      <c r="AN1811" s="1">
        <v>1966.13</v>
      </c>
      <c r="AP1811" s="1">
        <v>1760</v>
      </c>
      <c r="AQ1811" s="1">
        <v>1784.73</v>
      </c>
      <c r="AR1811" s="1">
        <v>2051.1799999999998</v>
      </c>
      <c r="AS1811" s="1">
        <v>2111.5100000000002</v>
      </c>
      <c r="AU1811" s="1">
        <v>1805.56</v>
      </c>
      <c r="AW1811" s="1">
        <v>1679.76</v>
      </c>
      <c r="AX1811" s="1">
        <v>66.09</v>
      </c>
      <c r="AZ1811" s="1">
        <v>1759.59</v>
      </c>
      <c r="BA1811" s="1">
        <v>64.37</v>
      </c>
      <c r="BB1811" s="1">
        <v>75.53</v>
      </c>
      <c r="BC1811" s="1">
        <v>70.77</v>
      </c>
      <c r="BD1811" s="1">
        <v>71.53</v>
      </c>
      <c r="BE1811" s="1">
        <v>68.14</v>
      </c>
      <c r="BF1811" s="1">
        <v>68.599999999999994</v>
      </c>
      <c r="BG1811" s="1">
        <v>73.16</v>
      </c>
      <c r="BH1811" s="1">
        <v>65.98</v>
      </c>
      <c r="BI1811" s="1">
        <v>69.61</v>
      </c>
      <c r="BJ1811" s="1">
        <v>76.709999999999994</v>
      </c>
      <c r="BK1811" s="1">
        <v>64.44</v>
      </c>
      <c r="BL1811" s="1">
        <v>65.23</v>
      </c>
      <c r="BN1811" s="1">
        <v>64.319999999999993</v>
      </c>
    </row>
    <row r="1812" spans="3:66" x14ac:dyDescent="0.3">
      <c r="C1812" s="14" t="str">
        <f t="shared" si="29"/>
        <v>20191</v>
      </c>
      <c r="D1812" s="3">
        <v>43494</v>
      </c>
      <c r="E1812" s="1">
        <v>1266.07</v>
      </c>
      <c r="F1812" s="1">
        <v>1213.1300000000001</v>
      </c>
      <c r="G1812" s="1">
        <v>1219.3499999999999</v>
      </c>
      <c r="H1812" s="1">
        <v>1135.32</v>
      </c>
      <c r="I1812" s="1">
        <v>1222.05</v>
      </c>
      <c r="J1812" s="1">
        <v>1222.21</v>
      </c>
      <c r="K1812" s="1">
        <v>1267.1300000000001</v>
      </c>
      <c r="L1812" s="1">
        <v>1148.53</v>
      </c>
      <c r="M1812" s="1">
        <v>1191.99</v>
      </c>
      <c r="N1812" s="1">
        <v>1043.71</v>
      </c>
      <c r="O1812" s="1">
        <v>1202.76</v>
      </c>
      <c r="P1812" s="1">
        <v>1262.03</v>
      </c>
      <c r="Q1812" s="1">
        <v>2790.08</v>
      </c>
      <c r="R1812" s="1">
        <v>66.22</v>
      </c>
      <c r="S1812" s="1">
        <v>58.09</v>
      </c>
      <c r="T1812" s="1">
        <v>67.209999999999994</v>
      </c>
      <c r="U1812" s="1">
        <v>62.17</v>
      </c>
      <c r="V1812" s="1">
        <v>65.52</v>
      </c>
      <c r="W1812" s="1">
        <v>70.599999999999994</v>
      </c>
      <c r="X1812" s="1">
        <v>68.680000000000007</v>
      </c>
      <c r="Y1812" s="1">
        <v>68.33</v>
      </c>
      <c r="Z1812" s="1">
        <v>68.599999999999994</v>
      </c>
      <c r="AA1812" s="1">
        <v>67.23</v>
      </c>
      <c r="AB1812" s="1">
        <v>68.09</v>
      </c>
      <c r="AC1812" s="1">
        <v>63.73</v>
      </c>
      <c r="AE1812" s="1">
        <v>73.8</v>
      </c>
      <c r="AF1812" s="1">
        <v>69.010000000000005</v>
      </c>
      <c r="AG1812" s="1">
        <v>59.84</v>
      </c>
      <c r="AI1812" s="1">
        <v>15</v>
      </c>
      <c r="AN1812" s="1">
        <v>1966.13</v>
      </c>
      <c r="AP1812" s="1">
        <v>1760</v>
      </c>
      <c r="AQ1812" s="1">
        <v>1860.14</v>
      </c>
      <c r="AR1812" s="1">
        <v>2051.1799999999998</v>
      </c>
      <c r="AS1812" s="1">
        <v>2111.5100000000002</v>
      </c>
      <c r="AU1812" s="1">
        <v>1805.56</v>
      </c>
      <c r="AW1812" s="1">
        <v>1675.8</v>
      </c>
      <c r="AX1812" s="1">
        <v>65.81</v>
      </c>
      <c r="AZ1812" s="1">
        <v>1759.59</v>
      </c>
      <c r="BA1812" s="1">
        <v>63.39</v>
      </c>
      <c r="BB1812" s="1">
        <v>74.2</v>
      </c>
      <c r="BC1812" s="1">
        <v>70.56</v>
      </c>
      <c r="BD1812" s="1">
        <v>70.569999999999993</v>
      </c>
      <c r="BE1812" s="1">
        <v>68.290000000000006</v>
      </c>
      <c r="BF1812" s="1">
        <v>68.510000000000005</v>
      </c>
      <c r="BG1812" s="1">
        <v>73.099999999999994</v>
      </c>
      <c r="BH1812" s="1">
        <v>64.959999999999994</v>
      </c>
      <c r="BI1812" s="1">
        <v>69.510000000000005</v>
      </c>
      <c r="BJ1812" s="1">
        <v>76.53</v>
      </c>
      <c r="BK1812" s="1">
        <v>64</v>
      </c>
      <c r="BL1812" s="1">
        <v>64.77</v>
      </c>
      <c r="BN1812" s="1">
        <v>64.7</v>
      </c>
    </row>
    <row r="1813" spans="3:66" x14ac:dyDescent="0.3">
      <c r="C1813" s="14" t="str">
        <f t="shared" si="29"/>
        <v>20191</v>
      </c>
      <c r="D1813" s="3">
        <v>43493</v>
      </c>
      <c r="E1813" s="1">
        <v>1261.68</v>
      </c>
      <c r="F1813" s="1">
        <v>1214.68</v>
      </c>
      <c r="G1813" s="1">
        <v>1222.6400000000001</v>
      </c>
      <c r="H1813" s="1">
        <v>1145.22</v>
      </c>
      <c r="I1813" s="1">
        <v>1220.1099999999999</v>
      </c>
      <c r="J1813" s="1">
        <v>1210.8900000000001</v>
      </c>
      <c r="K1813" s="1">
        <v>1267.1300000000001</v>
      </c>
      <c r="L1813" s="1">
        <v>1195.02</v>
      </c>
      <c r="M1813" s="1">
        <v>1152.6600000000001</v>
      </c>
      <c r="N1813" s="1">
        <v>1073.5</v>
      </c>
      <c r="O1813" s="1">
        <v>1204</v>
      </c>
      <c r="P1813" s="1">
        <v>1259.19</v>
      </c>
      <c r="Q1813" s="1">
        <v>2824.01</v>
      </c>
      <c r="R1813" s="1">
        <v>67.12</v>
      </c>
      <c r="S1813" s="1">
        <v>58.16</v>
      </c>
      <c r="T1813" s="1">
        <v>67.650000000000006</v>
      </c>
      <c r="U1813" s="1">
        <v>62.02</v>
      </c>
      <c r="V1813" s="1">
        <v>66.099999999999994</v>
      </c>
      <c r="W1813" s="1">
        <v>71.08</v>
      </c>
      <c r="X1813" s="1">
        <v>68.87</v>
      </c>
      <c r="Y1813" s="1">
        <v>68.95</v>
      </c>
      <c r="Z1813" s="1">
        <v>69</v>
      </c>
      <c r="AA1813" s="1">
        <v>67.150000000000006</v>
      </c>
      <c r="AB1813" s="1">
        <v>68.42</v>
      </c>
      <c r="AC1813" s="1">
        <v>63.39</v>
      </c>
      <c r="AE1813" s="1">
        <v>74.33</v>
      </c>
      <c r="AF1813" s="1">
        <v>68.81</v>
      </c>
      <c r="AG1813" s="1">
        <v>59.64</v>
      </c>
      <c r="AI1813" s="1">
        <v>15</v>
      </c>
      <c r="AN1813" s="1">
        <v>1966.13</v>
      </c>
      <c r="AP1813" s="1">
        <v>1740</v>
      </c>
      <c r="AQ1813" s="1">
        <v>1860.14</v>
      </c>
      <c r="AR1813" s="1">
        <v>2051.1799999999998</v>
      </c>
      <c r="AS1813" s="1">
        <v>2086.37</v>
      </c>
      <c r="AU1813" s="1">
        <v>1824.95</v>
      </c>
      <c r="AW1813" s="1">
        <v>1659.04</v>
      </c>
      <c r="AX1813" s="1">
        <v>66.709999999999994</v>
      </c>
      <c r="AZ1813" s="1">
        <v>1684.18</v>
      </c>
      <c r="BA1813" s="1">
        <v>63.95</v>
      </c>
      <c r="BB1813" s="1">
        <v>73.680000000000007</v>
      </c>
      <c r="BC1813" s="1">
        <v>70.430000000000007</v>
      </c>
      <c r="BD1813" s="1">
        <v>70.23</v>
      </c>
      <c r="BE1813" s="1">
        <v>68.209999999999994</v>
      </c>
      <c r="BF1813" s="1">
        <v>69.069999999999993</v>
      </c>
      <c r="BG1813" s="1">
        <v>73.010000000000005</v>
      </c>
      <c r="BH1813" s="1">
        <v>65.680000000000007</v>
      </c>
      <c r="BI1813" s="1">
        <v>69.510000000000005</v>
      </c>
      <c r="BJ1813" s="1">
        <v>76.09</v>
      </c>
      <c r="BK1813" s="1">
        <v>64.599999999999994</v>
      </c>
      <c r="BL1813" s="1">
        <v>65</v>
      </c>
      <c r="BN1813" s="1">
        <v>64.819999999999993</v>
      </c>
    </row>
    <row r="1814" spans="3:66" x14ac:dyDescent="0.3">
      <c r="C1814" s="14" t="str">
        <f t="shared" si="29"/>
        <v>20191</v>
      </c>
      <c r="D1814" s="3">
        <v>43490</v>
      </c>
      <c r="E1814" s="1">
        <v>1261.68</v>
      </c>
      <c r="F1814" s="1">
        <v>1204.6400000000001</v>
      </c>
      <c r="G1814" s="1">
        <v>1225.93</v>
      </c>
      <c r="H1814" s="1">
        <v>1138.26</v>
      </c>
      <c r="I1814" s="1">
        <v>1220.1099999999999</v>
      </c>
      <c r="J1814" s="1">
        <v>1229.75</v>
      </c>
      <c r="K1814" s="1">
        <v>1267.1300000000001</v>
      </c>
      <c r="L1814" s="1">
        <v>1172.04</v>
      </c>
      <c r="M1814" s="1">
        <v>1152.6600000000001</v>
      </c>
      <c r="N1814" s="1">
        <v>1063.21</v>
      </c>
      <c r="O1814" s="1">
        <v>1173.17</v>
      </c>
      <c r="P1814" s="1">
        <v>1259.19</v>
      </c>
      <c r="Q1814" s="1">
        <v>2814.14</v>
      </c>
      <c r="R1814" s="1">
        <v>65.790000000000006</v>
      </c>
      <c r="S1814" s="1">
        <v>58.35</v>
      </c>
      <c r="T1814" s="1">
        <v>68.03</v>
      </c>
      <c r="U1814" s="1">
        <v>65.400000000000006</v>
      </c>
      <c r="V1814" s="1">
        <v>65.97</v>
      </c>
      <c r="W1814" s="1">
        <v>70.58</v>
      </c>
      <c r="X1814" s="1">
        <v>68.959999999999994</v>
      </c>
      <c r="Y1814" s="1">
        <v>68.84</v>
      </c>
      <c r="Z1814" s="1">
        <v>69</v>
      </c>
      <c r="AA1814" s="1">
        <v>66.27</v>
      </c>
      <c r="AB1814" s="1">
        <v>68.36</v>
      </c>
      <c r="AC1814" s="1">
        <v>62.77</v>
      </c>
      <c r="AE1814" s="1">
        <v>74.14</v>
      </c>
      <c r="AF1814" s="1">
        <v>70.900000000000006</v>
      </c>
      <c r="AG1814" s="1">
        <v>59.87</v>
      </c>
      <c r="AP1814" s="1">
        <v>1680</v>
      </c>
      <c r="AQ1814" s="1">
        <v>1860.14</v>
      </c>
      <c r="AR1814" s="1">
        <v>2051.1799999999998</v>
      </c>
      <c r="AS1814" s="1">
        <v>2051.1799999999998</v>
      </c>
      <c r="AU1814" s="1">
        <v>1824.95</v>
      </c>
      <c r="AW1814" s="1">
        <v>1674.46</v>
      </c>
      <c r="AX1814" s="1">
        <v>66.319999999999993</v>
      </c>
      <c r="AZ1814" s="1">
        <v>1684.18</v>
      </c>
      <c r="BA1814" s="1">
        <v>63.94</v>
      </c>
      <c r="BB1814" s="1">
        <v>73.97</v>
      </c>
      <c r="BC1814" s="1">
        <v>70.81</v>
      </c>
      <c r="BD1814" s="1">
        <v>71.23</v>
      </c>
      <c r="BE1814" s="1">
        <v>68.86</v>
      </c>
      <c r="BF1814" s="1">
        <v>69.489999999999995</v>
      </c>
      <c r="BG1814" s="1">
        <v>73.63</v>
      </c>
      <c r="BH1814" s="1">
        <v>66.569999999999993</v>
      </c>
      <c r="BI1814" s="1">
        <v>69.61</v>
      </c>
      <c r="BJ1814" s="1">
        <v>76.09</v>
      </c>
      <c r="BK1814" s="1">
        <v>63.27</v>
      </c>
      <c r="BL1814" s="1">
        <v>64.349999999999994</v>
      </c>
      <c r="BN1814" s="1">
        <v>63.1</v>
      </c>
    </row>
    <row r="1815" spans="3:66" x14ac:dyDescent="0.3">
      <c r="C1815" s="14" t="str">
        <f t="shared" si="29"/>
        <v>20191</v>
      </c>
      <c r="D1815" s="3">
        <v>43489</v>
      </c>
      <c r="E1815" s="1">
        <v>1261.68</v>
      </c>
      <c r="F1815" s="1">
        <v>1207.17</v>
      </c>
      <c r="G1815" s="1">
        <v>1230.8800000000001</v>
      </c>
      <c r="H1815" s="1">
        <v>1145.22</v>
      </c>
      <c r="I1815" s="1">
        <v>1220.1099999999999</v>
      </c>
      <c r="J1815" s="1">
        <v>1221.68</v>
      </c>
      <c r="K1815" s="1">
        <v>1267.1300000000001</v>
      </c>
      <c r="L1815" s="1">
        <v>1183.45</v>
      </c>
      <c r="M1815" s="1">
        <v>1160.54</v>
      </c>
      <c r="N1815" s="1">
        <v>1050.26</v>
      </c>
      <c r="O1815" s="1">
        <v>1180.05</v>
      </c>
      <c r="P1815" s="1">
        <v>1259.19</v>
      </c>
      <c r="Q1815" s="1">
        <v>2814.14</v>
      </c>
      <c r="R1815" s="1">
        <v>65.790000000000006</v>
      </c>
      <c r="S1815" s="1">
        <v>57.28</v>
      </c>
      <c r="T1815" s="1">
        <v>66.53</v>
      </c>
      <c r="U1815" s="1">
        <v>64.8</v>
      </c>
      <c r="V1815" s="1">
        <v>65.83</v>
      </c>
      <c r="W1815" s="1">
        <v>70.17</v>
      </c>
      <c r="X1815" s="1">
        <v>69</v>
      </c>
      <c r="Y1815" s="1">
        <v>68.930000000000007</v>
      </c>
      <c r="Z1815" s="1">
        <v>69</v>
      </c>
      <c r="AA1815" s="1">
        <v>66.27</v>
      </c>
      <c r="AB1815" s="1">
        <v>68.2</v>
      </c>
      <c r="AC1815" s="1">
        <v>63.6</v>
      </c>
      <c r="AE1815" s="1">
        <v>73.55</v>
      </c>
      <c r="AF1815" s="1">
        <v>69.16</v>
      </c>
      <c r="AG1815" s="1">
        <v>59.5</v>
      </c>
      <c r="AP1815" s="1">
        <v>1680</v>
      </c>
      <c r="AQ1815" s="1">
        <v>1935.55</v>
      </c>
      <c r="AR1815" s="1">
        <v>2051.1799999999998</v>
      </c>
      <c r="AS1815" s="1">
        <v>2036.1</v>
      </c>
      <c r="AU1815" s="1">
        <v>1824.95</v>
      </c>
      <c r="AW1815" s="1">
        <v>1741.49</v>
      </c>
      <c r="AX1815" s="1">
        <v>66.12</v>
      </c>
      <c r="AZ1815" s="1">
        <v>1684.18</v>
      </c>
      <c r="BA1815" s="1">
        <v>62.59</v>
      </c>
      <c r="BB1815" s="1">
        <v>74.16</v>
      </c>
      <c r="BC1815" s="1">
        <v>70.56</v>
      </c>
      <c r="BD1815" s="1">
        <v>71.11</v>
      </c>
      <c r="BE1815" s="1">
        <v>68.86</v>
      </c>
      <c r="BF1815" s="1">
        <v>69.599999999999994</v>
      </c>
      <c r="BG1815" s="1">
        <v>73.47</v>
      </c>
      <c r="BH1815" s="1">
        <v>66.02</v>
      </c>
      <c r="BI1815" s="1">
        <v>69.510000000000005</v>
      </c>
      <c r="BJ1815" s="1">
        <v>76.09</v>
      </c>
      <c r="BK1815" s="1">
        <v>63.33</v>
      </c>
      <c r="BL1815" s="1">
        <v>64.489999999999995</v>
      </c>
      <c r="BN1815" s="1">
        <v>63.31</v>
      </c>
    </row>
    <row r="1816" spans="3:66" x14ac:dyDescent="0.3">
      <c r="C1816" s="14" t="str">
        <f t="shared" si="29"/>
        <v>20191</v>
      </c>
      <c r="D1816" s="3">
        <v>43488</v>
      </c>
      <c r="E1816" s="1">
        <v>1261.31</v>
      </c>
      <c r="F1816" s="1">
        <v>1207.3900000000001</v>
      </c>
      <c r="G1816" s="1">
        <v>1243.58</v>
      </c>
      <c r="H1816" s="1">
        <v>1160.75</v>
      </c>
      <c r="I1816" s="1">
        <v>1223.2</v>
      </c>
      <c r="J1816" s="1">
        <v>1249.2</v>
      </c>
      <c r="K1816" s="1">
        <v>1266.8900000000001</v>
      </c>
      <c r="L1816" s="1">
        <v>1210.3800000000001</v>
      </c>
      <c r="M1816" s="1">
        <v>1151.81</v>
      </c>
      <c r="N1816" s="1">
        <v>1067.6099999999999</v>
      </c>
      <c r="O1816" s="1">
        <v>1235.8599999999999</v>
      </c>
      <c r="P1816" s="1">
        <v>1258.97</v>
      </c>
      <c r="Q1816" s="1">
        <v>2790.44</v>
      </c>
      <c r="R1816" s="1">
        <v>66.61</v>
      </c>
      <c r="S1816" s="1">
        <v>58.32</v>
      </c>
      <c r="T1816" s="1">
        <v>66.31</v>
      </c>
      <c r="U1816" s="1">
        <v>60.9</v>
      </c>
      <c r="V1816" s="1">
        <v>65.42</v>
      </c>
      <c r="W1816" s="1">
        <v>70.599999999999994</v>
      </c>
      <c r="X1816" s="1">
        <v>68.89</v>
      </c>
      <c r="Y1816" s="1">
        <v>68.81</v>
      </c>
      <c r="Z1816" s="1">
        <v>68.89</v>
      </c>
      <c r="AA1816" s="1">
        <v>66.010000000000005</v>
      </c>
      <c r="AB1816" s="1">
        <v>68.03</v>
      </c>
      <c r="AC1816" s="1">
        <v>64.64</v>
      </c>
      <c r="AE1816" s="1">
        <v>74.06</v>
      </c>
      <c r="AF1816" s="1">
        <v>67.59</v>
      </c>
      <c r="AG1816" s="1">
        <v>58.9</v>
      </c>
      <c r="AQ1816" s="1">
        <v>1935.55</v>
      </c>
      <c r="AS1816" s="1">
        <v>2010.96</v>
      </c>
      <c r="AU1816" s="1">
        <v>1866.43</v>
      </c>
      <c r="AW1816" s="1">
        <v>1742.67</v>
      </c>
      <c r="AX1816" s="1">
        <v>65.98</v>
      </c>
      <c r="BA1816" s="1">
        <v>62.91</v>
      </c>
      <c r="BB1816" s="1">
        <v>74.19</v>
      </c>
      <c r="BC1816" s="1">
        <v>70.709999999999994</v>
      </c>
      <c r="BD1816" s="1">
        <v>70.75</v>
      </c>
      <c r="BE1816" s="1">
        <v>67.94</v>
      </c>
      <c r="BF1816" s="1">
        <v>69.53</v>
      </c>
      <c r="BG1816" s="1">
        <v>72.98</v>
      </c>
      <c r="BH1816" s="1">
        <v>66.7</v>
      </c>
      <c r="BI1816" s="1">
        <v>69.510000000000005</v>
      </c>
      <c r="BJ1816" s="1">
        <v>76.400000000000006</v>
      </c>
      <c r="BK1816" s="1">
        <v>63.44</v>
      </c>
      <c r="BL1816" s="1">
        <v>63.18</v>
      </c>
      <c r="BN1816" s="1">
        <v>63.78</v>
      </c>
    </row>
    <row r="1817" spans="3:66" x14ac:dyDescent="0.3">
      <c r="C1817" s="14" t="str">
        <f t="shared" si="29"/>
        <v>20191</v>
      </c>
      <c r="D1817" s="3">
        <v>43487</v>
      </c>
      <c r="E1817" s="1">
        <v>1248.17</v>
      </c>
      <c r="F1817" s="1">
        <v>1196.17</v>
      </c>
      <c r="G1817" s="1">
        <v>1240.29</v>
      </c>
      <c r="H1817" s="1">
        <v>1141.1199999999999</v>
      </c>
      <c r="I1817" s="1">
        <v>1205.28</v>
      </c>
      <c r="J1817" s="1">
        <v>1255.52</v>
      </c>
      <c r="K1817" s="1">
        <v>1266.8900000000001</v>
      </c>
      <c r="L1817" s="1">
        <v>1236.01</v>
      </c>
      <c r="M1817" s="1">
        <v>1151.81</v>
      </c>
      <c r="N1817" s="1">
        <v>1069.5999999999999</v>
      </c>
      <c r="O1817" s="1">
        <v>1203.1600000000001</v>
      </c>
      <c r="P1817" s="1">
        <v>1258.97</v>
      </c>
      <c r="Q1817" s="1">
        <v>2815.44</v>
      </c>
      <c r="R1817" s="1">
        <v>65.459999999999994</v>
      </c>
      <c r="S1817" s="1">
        <v>57.72</v>
      </c>
      <c r="T1817" s="1">
        <v>67.64</v>
      </c>
      <c r="U1817" s="1">
        <v>61.38</v>
      </c>
      <c r="V1817" s="1">
        <v>63.93</v>
      </c>
      <c r="W1817" s="1">
        <v>70.400000000000006</v>
      </c>
      <c r="X1817" s="1">
        <v>68.61</v>
      </c>
      <c r="Y1817" s="1">
        <v>68.069999999999993</v>
      </c>
      <c r="Z1817" s="1">
        <v>68</v>
      </c>
      <c r="AA1817" s="1">
        <v>66.67</v>
      </c>
      <c r="AB1817" s="1">
        <v>67.89</v>
      </c>
      <c r="AC1817" s="1">
        <v>63.39</v>
      </c>
      <c r="AE1817" s="1">
        <v>74.709999999999994</v>
      </c>
      <c r="AF1817" s="1">
        <v>70.760000000000005</v>
      </c>
      <c r="AG1817" s="1">
        <v>58.9</v>
      </c>
      <c r="AS1817" s="1">
        <v>1985.83</v>
      </c>
      <c r="AU1817" s="1">
        <v>1866.43</v>
      </c>
      <c r="AW1817" s="1">
        <v>1743.51</v>
      </c>
      <c r="AX1817" s="1">
        <v>65.84</v>
      </c>
      <c r="BA1817" s="1">
        <v>62.78</v>
      </c>
      <c r="BB1817" s="1">
        <v>73.52</v>
      </c>
      <c r="BC1817" s="1">
        <v>70.48</v>
      </c>
      <c r="BD1817" s="1">
        <v>69.930000000000007</v>
      </c>
      <c r="BE1817" s="1">
        <v>67.900000000000006</v>
      </c>
      <c r="BF1817" s="1">
        <v>68.73</v>
      </c>
      <c r="BG1817" s="1">
        <v>73.44</v>
      </c>
      <c r="BH1817" s="1">
        <v>65.739999999999995</v>
      </c>
      <c r="BI1817" s="1">
        <v>69.510000000000005</v>
      </c>
      <c r="BJ1817" s="1">
        <v>75.67</v>
      </c>
      <c r="BK1817" s="1">
        <v>62.6</v>
      </c>
      <c r="BL1817" s="1">
        <v>62.71</v>
      </c>
      <c r="BN1817" s="1">
        <v>63.28</v>
      </c>
    </row>
    <row r="1818" spans="3:66" x14ac:dyDescent="0.3">
      <c r="C1818" s="14" t="str">
        <f t="shared" si="29"/>
        <v>20191</v>
      </c>
      <c r="D1818" s="3">
        <v>43486</v>
      </c>
      <c r="E1818" s="1">
        <v>1248.17</v>
      </c>
      <c r="F1818" s="1">
        <v>1201.77</v>
      </c>
      <c r="G1818" s="1">
        <v>1241.4100000000001</v>
      </c>
      <c r="H1818" s="1">
        <v>1179.51</v>
      </c>
      <c r="I1818" s="1">
        <v>1201.97</v>
      </c>
      <c r="J1818" s="1">
        <v>1296.8699999999999</v>
      </c>
      <c r="K1818" s="1">
        <v>1266.8900000000001</v>
      </c>
      <c r="L1818" s="1">
        <v>1280.3599999999999</v>
      </c>
      <c r="M1818" s="1">
        <v>1191.72</v>
      </c>
      <c r="N1818" s="1">
        <v>1068.4000000000001</v>
      </c>
      <c r="O1818" s="1">
        <v>1209.08</v>
      </c>
      <c r="P1818" s="1">
        <v>1258.97</v>
      </c>
      <c r="Q1818" s="1">
        <v>2829.3</v>
      </c>
      <c r="R1818" s="1">
        <v>64.16</v>
      </c>
      <c r="S1818" s="1">
        <v>56.23</v>
      </c>
      <c r="T1818" s="1">
        <v>67.66</v>
      </c>
      <c r="U1818" s="1">
        <v>60.66</v>
      </c>
      <c r="V1818" s="1">
        <v>65.430000000000007</v>
      </c>
      <c r="W1818" s="1">
        <v>68.73</v>
      </c>
      <c r="X1818" s="1">
        <v>68.56</v>
      </c>
      <c r="Y1818" s="1">
        <v>68.069999999999993</v>
      </c>
      <c r="Z1818" s="1">
        <v>68</v>
      </c>
      <c r="AA1818" s="1">
        <v>66.2</v>
      </c>
      <c r="AB1818" s="1">
        <v>67.540000000000006</v>
      </c>
      <c r="AC1818" s="1">
        <v>62.49</v>
      </c>
      <c r="AE1818" s="1">
        <v>74.290000000000006</v>
      </c>
      <c r="AF1818" s="1">
        <v>70.760000000000005</v>
      </c>
      <c r="AG1818" s="1">
        <v>58.64</v>
      </c>
      <c r="AS1818" s="1">
        <v>1910.42</v>
      </c>
      <c r="AW1818" s="1">
        <v>1739.37</v>
      </c>
      <c r="AX1818" s="1">
        <v>66.33</v>
      </c>
      <c r="BA1818" s="1">
        <v>63.43</v>
      </c>
      <c r="BB1818" s="1">
        <v>74.11</v>
      </c>
      <c r="BC1818" s="1">
        <v>70.459999999999994</v>
      </c>
      <c r="BD1818" s="1">
        <v>69.34</v>
      </c>
      <c r="BE1818" s="1">
        <v>66.569999999999993</v>
      </c>
      <c r="BF1818" s="1">
        <v>67.97</v>
      </c>
      <c r="BG1818" s="1">
        <v>73.33</v>
      </c>
      <c r="BH1818" s="1">
        <v>65.540000000000006</v>
      </c>
      <c r="BI1818" s="1">
        <v>69.510000000000005</v>
      </c>
      <c r="BJ1818" s="1">
        <v>73.42</v>
      </c>
      <c r="BK1818" s="1">
        <v>63.83</v>
      </c>
      <c r="BL1818" s="1">
        <v>63.82</v>
      </c>
      <c r="BN1818" s="1">
        <v>63.48</v>
      </c>
    </row>
    <row r="1819" spans="3:66" x14ac:dyDescent="0.3">
      <c r="C1819" s="14" t="str">
        <f t="shared" si="29"/>
        <v>20191</v>
      </c>
      <c r="D1819" s="3">
        <v>43483</v>
      </c>
      <c r="E1819" s="1">
        <v>1248.17</v>
      </c>
      <c r="F1819" s="1">
        <v>1203.24</v>
      </c>
      <c r="G1819" s="1">
        <v>1241.47</v>
      </c>
      <c r="H1819" s="1">
        <v>1187.58</v>
      </c>
      <c r="I1819" s="1">
        <v>1195.5</v>
      </c>
      <c r="J1819" s="1">
        <v>1227.3</v>
      </c>
      <c r="K1819" s="1">
        <v>1266.8900000000001</v>
      </c>
      <c r="L1819" s="1">
        <v>1283.7</v>
      </c>
      <c r="M1819" s="1">
        <v>1168.43</v>
      </c>
      <c r="N1819" s="1">
        <v>1090</v>
      </c>
      <c r="O1819" s="1">
        <v>1205.52</v>
      </c>
      <c r="P1819" s="1">
        <v>1258.97</v>
      </c>
      <c r="Q1819" s="1">
        <v>2815.44</v>
      </c>
      <c r="R1819" s="1">
        <v>63.82</v>
      </c>
      <c r="S1819" s="1">
        <v>56.32</v>
      </c>
      <c r="T1819" s="1">
        <v>67.16</v>
      </c>
      <c r="U1819" s="1">
        <v>61.13</v>
      </c>
      <c r="V1819" s="1">
        <v>63.85</v>
      </c>
      <c r="W1819" s="1">
        <v>69.400000000000006</v>
      </c>
      <c r="X1819" s="1">
        <v>68.569999999999993</v>
      </c>
      <c r="Y1819" s="1">
        <v>67.23</v>
      </c>
      <c r="Z1819" s="1">
        <v>67</v>
      </c>
      <c r="AA1819" s="1">
        <v>65.599999999999994</v>
      </c>
      <c r="AB1819" s="1">
        <v>67.86</v>
      </c>
      <c r="AC1819" s="1">
        <v>62.65</v>
      </c>
      <c r="AE1819" s="1">
        <v>74.38</v>
      </c>
      <c r="AF1819" s="1">
        <v>70.760000000000005</v>
      </c>
      <c r="AG1819" s="1">
        <v>59.66</v>
      </c>
      <c r="AQ1819" s="1">
        <v>1860.14</v>
      </c>
      <c r="AR1819" s="1">
        <v>1824.95</v>
      </c>
      <c r="AS1819" s="1">
        <v>1910.42</v>
      </c>
      <c r="AW1819" s="1">
        <v>1771.83</v>
      </c>
      <c r="AX1819" s="1">
        <v>65.48</v>
      </c>
      <c r="BA1819" s="1">
        <v>62.71</v>
      </c>
      <c r="BB1819" s="1">
        <v>72.760000000000005</v>
      </c>
      <c r="BC1819" s="1">
        <v>69.739999999999995</v>
      </c>
      <c r="BD1819" s="1">
        <v>68.319999999999993</v>
      </c>
      <c r="BE1819" s="1">
        <v>66.150000000000006</v>
      </c>
      <c r="BF1819" s="1">
        <v>67.64</v>
      </c>
      <c r="BG1819" s="1">
        <v>73.78</v>
      </c>
      <c r="BH1819" s="1">
        <v>65.5</v>
      </c>
      <c r="BI1819" s="1">
        <v>69</v>
      </c>
      <c r="BJ1819" s="1">
        <v>73.42</v>
      </c>
      <c r="BK1819" s="1">
        <v>62.81</v>
      </c>
      <c r="BL1819" s="1">
        <v>62.32</v>
      </c>
      <c r="BN1819" s="1">
        <v>62.75</v>
      </c>
    </row>
    <row r="1820" spans="3:66" x14ac:dyDescent="0.3">
      <c r="C1820" s="14" t="str">
        <f t="shared" si="29"/>
        <v>20191</v>
      </c>
      <c r="D1820" s="3">
        <v>43482</v>
      </c>
      <c r="E1820" s="1">
        <v>1247.2</v>
      </c>
      <c r="F1820" s="1">
        <v>1198.78</v>
      </c>
      <c r="G1820" s="1">
        <v>1239.8800000000001</v>
      </c>
      <c r="H1820" s="1">
        <v>1184.3</v>
      </c>
      <c r="I1820" s="1">
        <v>1195.5</v>
      </c>
      <c r="J1820" s="1">
        <v>1207.94</v>
      </c>
      <c r="K1820" s="1">
        <v>1266.8900000000001</v>
      </c>
      <c r="L1820" s="1">
        <v>1212.26</v>
      </c>
      <c r="M1820" s="1">
        <v>1143.92</v>
      </c>
      <c r="N1820" s="1">
        <v>1071.45</v>
      </c>
      <c r="O1820" s="1">
        <v>1192.55</v>
      </c>
      <c r="P1820" s="1">
        <v>1258.97</v>
      </c>
      <c r="Q1820" s="1">
        <v>2788.85</v>
      </c>
      <c r="R1820" s="1">
        <v>64.290000000000006</v>
      </c>
      <c r="S1820" s="1">
        <v>55.43</v>
      </c>
      <c r="T1820" s="1">
        <v>65.650000000000006</v>
      </c>
      <c r="U1820" s="1">
        <v>61.13</v>
      </c>
      <c r="V1820" s="1">
        <v>64.260000000000005</v>
      </c>
      <c r="W1820" s="1">
        <v>70</v>
      </c>
      <c r="X1820" s="1">
        <v>68.599999999999994</v>
      </c>
      <c r="Y1820" s="1">
        <v>66.489999999999995</v>
      </c>
      <c r="Z1820" s="1">
        <v>66.25</v>
      </c>
      <c r="AA1820" s="1">
        <v>65.13</v>
      </c>
      <c r="AB1820" s="1">
        <v>68.09</v>
      </c>
      <c r="AC1820" s="1">
        <v>61.75</v>
      </c>
      <c r="AE1820" s="1">
        <v>74.97</v>
      </c>
      <c r="AF1820" s="1">
        <v>68.09</v>
      </c>
      <c r="AG1820" s="1">
        <v>59.51</v>
      </c>
      <c r="AQ1820" s="1">
        <v>1860.14</v>
      </c>
      <c r="AR1820" s="1">
        <v>1824.95</v>
      </c>
      <c r="AS1820" s="1">
        <v>1910.42</v>
      </c>
      <c r="AU1820" s="1">
        <v>1809.87</v>
      </c>
      <c r="AW1820" s="1">
        <v>1761.4</v>
      </c>
      <c r="AX1820" s="1">
        <v>66.78</v>
      </c>
      <c r="AZ1820" s="1">
        <v>1900.36</v>
      </c>
      <c r="BA1820" s="1">
        <v>62.7</v>
      </c>
      <c r="BB1820" s="1">
        <v>72.209999999999994</v>
      </c>
      <c r="BC1820" s="1">
        <v>68.790000000000006</v>
      </c>
      <c r="BD1820" s="1">
        <v>68.400000000000006</v>
      </c>
      <c r="BE1820" s="1">
        <v>66.209999999999994</v>
      </c>
      <c r="BF1820" s="1">
        <v>68.69</v>
      </c>
      <c r="BG1820" s="1">
        <v>74.260000000000005</v>
      </c>
      <c r="BH1820" s="1">
        <v>65.53</v>
      </c>
      <c r="BI1820" s="1">
        <v>68.900000000000006</v>
      </c>
      <c r="BJ1820" s="1">
        <v>71.2</v>
      </c>
      <c r="BK1820" s="1">
        <v>62.44</v>
      </c>
      <c r="BL1820" s="1">
        <v>62.59</v>
      </c>
      <c r="BN1820" s="1">
        <v>62.61</v>
      </c>
    </row>
    <row r="1821" spans="3:66" x14ac:dyDescent="0.3">
      <c r="C1821" s="14" t="str">
        <f t="shared" si="29"/>
        <v>20191</v>
      </c>
      <c r="D1821" s="3">
        <v>43481</v>
      </c>
      <c r="E1821" s="1">
        <v>1244.9000000000001</v>
      </c>
      <c r="F1821" s="1">
        <v>1213.8</v>
      </c>
      <c r="G1821" s="1">
        <v>1245.79</v>
      </c>
      <c r="H1821" s="1">
        <v>1177.73</v>
      </c>
      <c r="I1821" s="1">
        <v>1198.74</v>
      </c>
      <c r="J1821" s="1">
        <v>1214.3599999999999</v>
      </c>
      <c r="K1821" s="1">
        <v>1266.8900000000001</v>
      </c>
      <c r="L1821" s="1">
        <v>1209.01</v>
      </c>
      <c r="M1821" s="1">
        <v>1140.75</v>
      </c>
      <c r="N1821" s="1">
        <v>1086.0899999999999</v>
      </c>
      <c r="O1821" s="1">
        <v>1193.1099999999999</v>
      </c>
      <c r="P1821" s="1">
        <v>1261.8</v>
      </c>
      <c r="Q1821" s="1">
        <v>2805.02</v>
      </c>
      <c r="R1821" s="1">
        <v>64.92</v>
      </c>
      <c r="S1821" s="1">
        <v>56.23</v>
      </c>
      <c r="T1821" s="1">
        <v>66.5</v>
      </c>
      <c r="U1821" s="1">
        <v>60.78</v>
      </c>
      <c r="V1821" s="1">
        <v>64.430000000000007</v>
      </c>
      <c r="W1821" s="1">
        <v>69.599999999999994</v>
      </c>
      <c r="X1821" s="1">
        <v>68.69</v>
      </c>
      <c r="Y1821" s="1">
        <v>66.58</v>
      </c>
      <c r="Z1821" s="1">
        <v>66.5</v>
      </c>
      <c r="AA1821" s="1">
        <v>66.14</v>
      </c>
      <c r="AB1821" s="1">
        <v>68.03</v>
      </c>
      <c r="AC1821" s="1">
        <v>60.91</v>
      </c>
      <c r="AE1821" s="1">
        <v>75.05</v>
      </c>
      <c r="AF1821" s="1">
        <v>67.650000000000006</v>
      </c>
      <c r="AG1821" s="1">
        <v>59.32</v>
      </c>
      <c r="AP1821" s="1">
        <v>1750</v>
      </c>
      <c r="AQ1821" s="1">
        <v>1860.14</v>
      </c>
      <c r="AR1821" s="1">
        <v>1824.95</v>
      </c>
      <c r="AS1821" s="1">
        <v>1910.42</v>
      </c>
      <c r="AU1821" s="1">
        <v>1809.87</v>
      </c>
      <c r="AW1821" s="1">
        <v>1764.62</v>
      </c>
      <c r="AX1821" s="1">
        <v>67</v>
      </c>
      <c r="AZ1821" s="1">
        <v>1900.36</v>
      </c>
      <c r="BA1821" s="1">
        <v>62.6</v>
      </c>
      <c r="BB1821" s="1">
        <v>70.930000000000007</v>
      </c>
      <c r="BC1821" s="1">
        <v>68.89</v>
      </c>
      <c r="BD1821" s="1">
        <v>69.010000000000005</v>
      </c>
      <c r="BE1821" s="1">
        <v>66.23</v>
      </c>
      <c r="BF1821" s="1">
        <v>68.94</v>
      </c>
      <c r="BG1821" s="1">
        <v>74.78</v>
      </c>
      <c r="BH1821" s="1">
        <v>64.489999999999995</v>
      </c>
      <c r="BI1821" s="1">
        <v>68.25</v>
      </c>
      <c r="BJ1821" s="1">
        <v>71.47</v>
      </c>
      <c r="BK1821" s="1">
        <v>63.17</v>
      </c>
      <c r="BL1821" s="1">
        <v>63.21</v>
      </c>
      <c r="BN1821" s="1">
        <v>63.21</v>
      </c>
    </row>
    <row r="1822" spans="3:66" x14ac:dyDescent="0.3">
      <c r="C1822" s="14" t="str">
        <f t="shared" si="29"/>
        <v>20191</v>
      </c>
      <c r="D1822" s="3">
        <v>43480</v>
      </c>
      <c r="E1822" s="1">
        <v>1249.83</v>
      </c>
      <c r="F1822" s="1">
        <v>1219.43</v>
      </c>
      <c r="G1822" s="1">
        <v>1255.22</v>
      </c>
      <c r="H1822" s="1">
        <v>1188.32</v>
      </c>
      <c r="I1822" s="1">
        <v>1177.22</v>
      </c>
      <c r="J1822" s="1">
        <v>1226.73</v>
      </c>
      <c r="K1822" s="1">
        <v>1266.8900000000001</v>
      </c>
      <c r="L1822" s="1">
        <v>1229.77</v>
      </c>
      <c r="M1822" s="1">
        <v>1168.1600000000001</v>
      </c>
      <c r="N1822" s="1">
        <v>1099</v>
      </c>
      <c r="O1822" s="1">
        <v>1203.8399999999999</v>
      </c>
      <c r="P1822" s="1">
        <v>1263.22</v>
      </c>
      <c r="Q1822" s="1">
        <v>2805.85</v>
      </c>
      <c r="S1822" s="1">
        <v>54.26</v>
      </c>
      <c r="T1822" s="1">
        <v>66.23</v>
      </c>
      <c r="U1822" s="1">
        <v>61.6</v>
      </c>
      <c r="V1822" s="1">
        <v>65.5</v>
      </c>
      <c r="W1822" s="1">
        <v>69.22</v>
      </c>
      <c r="X1822" s="1">
        <v>69.22</v>
      </c>
      <c r="Y1822" s="1">
        <v>66.599999999999994</v>
      </c>
      <c r="Z1822" s="1">
        <v>66.510000000000005</v>
      </c>
      <c r="AA1822" s="1">
        <v>66.599999999999994</v>
      </c>
      <c r="AB1822" s="1">
        <v>68.290000000000006</v>
      </c>
      <c r="AC1822" s="1">
        <v>61.16</v>
      </c>
      <c r="AE1822" s="1">
        <v>75.09</v>
      </c>
      <c r="AF1822" s="1">
        <v>68.33</v>
      </c>
      <c r="AG1822" s="1">
        <v>59.53</v>
      </c>
      <c r="AP1822" s="1">
        <v>1750</v>
      </c>
      <c r="AQ1822" s="1">
        <v>1860.14</v>
      </c>
      <c r="AR1822" s="1">
        <v>1843.38</v>
      </c>
      <c r="AS1822" s="1">
        <v>1910.42</v>
      </c>
      <c r="AU1822" s="1">
        <v>1933.54</v>
      </c>
      <c r="AW1822" s="1">
        <v>1769.98</v>
      </c>
      <c r="AX1822" s="1">
        <v>65.95</v>
      </c>
      <c r="AZ1822" s="1">
        <v>1900.36</v>
      </c>
      <c r="BA1822" s="1">
        <v>63.26</v>
      </c>
      <c r="BB1822" s="1">
        <v>71.98</v>
      </c>
      <c r="BC1822" s="1">
        <v>69.459999999999994</v>
      </c>
      <c r="BD1822" s="1">
        <v>69.069999999999993</v>
      </c>
      <c r="BE1822" s="1">
        <v>68.36</v>
      </c>
      <c r="BF1822" s="1">
        <v>68.78</v>
      </c>
      <c r="BG1822" s="1">
        <v>73.22</v>
      </c>
      <c r="BH1822" s="1">
        <v>65.67</v>
      </c>
      <c r="BI1822" s="1">
        <v>68.8</v>
      </c>
      <c r="BJ1822" s="1">
        <v>72.28</v>
      </c>
      <c r="BK1822" s="1">
        <v>61.44</v>
      </c>
      <c r="BL1822" s="1">
        <v>62.6</v>
      </c>
      <c r="BN1822" s="1">
        <v>62.7</v>
      </c>
    </row>
    <row r="1823" spans="3:66" x14ac:dyDescent="0.3">
      <c r="C1823" s="14" t="str">
        <f t="shared" si="29"/>
        <v>20191</v>
      </c>
      <c r="D1823" s="3">
        <v>43479</v>
      </c>
      <c r="E1823" s="1">
        <v>1254.69</v>
      </c>
      <c r="F1823" s="1">
        <v>1217.18</v>
      </c>
      <c r="G1823" s="1">
        <v>1259.1600000000001</v>
      </c>
      <c r="H1823" s="1">
        <v>1196.2</v>
      </c>
      <c r="I1823" s="1">
        <v>1205.2</v>
      </c>
      <c r="J1823" s="1">
        <v>1242.8900000000001</v>
      </c>
      <c r="K1823" s="1">
        <v>1266.8900000000001</v>
      </c>
      <c r="L1823" s="1">
        <v>1243.67</v>
      </c>
      <c r="M1823" s="1">
        <v>1191.72</v>
      </c>
      <c r="N1823" s="1">
        <v>1112.04</v>
      </c>
      <c r="O1823" s="1">
        <v>1230.68</v>
      </c>
      <c r="P1823" s="1">
        <v>1263.22</v>
      </c>
      <c r="Q1823" s="1">
        <v>2805.85</v>
      </c>
      <c r="S1823" s="1">
        <v>53.88</v>
      </c>
      <c r="T1823" s="1">
        <v>67.290000000000006</v>
      </c>
      <c r="U1823" s="1">
        <v>62.75</v>
      </c>
      <c r="V1823" s="1">
        <v>65.12</v>
      </c>
      <c r="W1823" s="1">
        <v>69.67</v>
      </c>
      <c r="X1823" s="1">
        <v>69.33</v>
      </c>
      <c r="Y1823" s="1">
        <v>66.09</v>
      </c>
      <c r="Z1823" s="1">
        <v>66</v>
      </c>
      <c r="AA1823" s="1">
        <v>66.400000000000006</v>
      </c>
      <c r="AB1823" s="1">
        <v>68.540000000000006</v>
      </c>
      <c r="AC1823" s="1">
        <v>63.19</v>
      </c>
      <c r="AE1823" s="1">
        <v>75.28</v>
      </c>
      <c r="AF1823" s="1">
        <v>68.650000000000006</v>
      </c>
      <c r="AG1823" s="1">
        <v>59.31</v>
      </c>
      <c r="AN1823" s="1">
        <v>1659.04</v>
      </c>
      <c r="AP1823" s="1">
        <v>1750</v>
      </c>
      <c r="AQ1823" s="1">
        <v>1910.42</v>
      </c>
      <c r="AR1823" s="1">
        <v>1843.38</v>
      </c>
      <c r="AS1823" s="1">
        <v>1910.42</v>
      </c>
      <c r="AU1823" s="1">
        <v>2002.17</v>
      </c>
      <c r="AW1823" s="1">
        <v>1867.68</v>
      </c>
      <c r="AX1823" s="1">
        <v>66.89</v>
      </c>
      <c r="AY1823" s="1">
        <v>2103.9699999999998</v>
      </c>
      <c r="AZ1823" s="1">
        <v>1900.36</v>
      </c>
      <c r="BA1823" s="1">
        <v>64.94</v>
      </c>
      <c r="BB1823" s="1">
        <v>72.260000000000005</v>
      </c>
      <c r="BC1823" s="1">
        <v>70.23</v>
      </c>
      <c r="BD1823" s="1">
        <v>69.540000000000006</v>
      </c>
      <c r="BE1823" s="1">
        <v>68.709999999999994</v>
      </c>
      <c r="BF1823" s="1">
        <v>67.77</v>
      </c>
      <c r="BG1823" s="1">
        <v>74.02</v>
      </c>
      <c r="BH1823" s="1">
        <v>64.5</v>
      </c>
      <c r="BI1823" s="1">
        <v>68.8</v>
      </c>
      <c r="BJ1823" s="1">
        <v>72.28</v>
      </c>
      <c r="BK1823" s="1">
        <v>63.44</v>
      </c>
      <c r="BL1823" s="1">
        <v>62.81</v>
      </c>
      <c r="BN1823" s="1">
        <v>63.53</v>
      </c>
    </row>
    <row r="1824" spans="3:66" x14ac:dyDescent="0.3">
      <c r="C1824" s="14" t="str">
        <f t="shared" si="29"/>
        <v>20191</v>
      </c>
      <c r="D1824" s="3">
        <v>43476</v>
      </c>
      <c r="E1824" s="1">
        <v>1263.8399999999999</v>
      </c>
      <c r="F1824" s="1">
        <v>1220.56</v>
      </c>
      <c r="G1824" s="1">
        <v>1265.0999999999999</v>
      </c>
      <c r="H1824" s="1">
        <v>1200.1400000000001</v>
      </c>
      <c r="I1824" s="1">
        <v>1162.6400000000001</v>
      </c>
      <c r="J1824" s="1">
        <v>1254.83</v>
      </c>
      <c r="K1824" s="1">
        <v>1253.76</v>
      </c>
      <c r="L1824" s="1">
        <v>1242.69</v>
      </c>
      <c r="M1824" s="1">
        <v>1191.72</v>
      </c>
      <c r="N1824" s="1">
        <v>1093.22</v>
      </c>
      <c r="O1824" s="1">
        <v>1199.3</v>
      </c>
      <c r="P1824" s="1">
        <v>1249.1500000000001</v>
      </c>
      <c r="Q1824" s="1">
        <v>2832.87</v>
      </c>
      <c r="R1824" s="1">
        <v>66.87</v>
      </c>
      <c r="S1824" s="1">
        <v>56.02</v>
      </c>
      <c r="T1824" s="1">
        <v>66.88</v>
      </c>
      <c r="U1824" s="1">
        <v>61.99</v>
      </c>
      <c r="V1824" s="1">
        <v>65.91</v>
      </c>
      <c r="W1824" s="1">
        <v>70</v>
      </c>
      <c r="X1824" s="1">
        <v>69.64</v>
      </c>
      <c r="Y1824" s="1">
        <v>66.13</v>
      </c>
      <c r="Z1824" s="1">
        <v>66</v>
      </c>
      <c r="AA1824" s="1">
        <v>66.36</v>
      </c>
      <c r="AB1824" s="1">
        <v>68.41</v>
      </c>
      <c r="AC1824" s="1">
        <v>63.68</v>
      </c>
      <c r="AE1824" s="1">
        <v>75.83</v>
      </c>
      <c r="AF1824" s="1">
        <v>68.3</v>
      </c>
      <c r="AG1824" s="1">
        <v>59.88</v>
      </c>
      <c r="AN1824" s="1">
        <v>1659.04</v>
      </c>
      <c r="AP1824" s="1">
        <v>1750</v>
      </c>
      <c r="AQ1824" s="1">
        <v>1950.63</v>
      </c>
      <c r="AR1824" s="1">
        <v>1880.25</v>
      </c>
      <c r="AS1824" s="1">
        <v>1910.42</v>
      </c>
      <c r="AU1824" s="1">
        <v>2002.17</v>
      </c>
      <c r="AW1824" s="1">
        <v>1847.07</v>
      </c>
      <c r="AX1824" s="1">
        <v>67.55</v>
      </c>
      <c r="AY1824" s="1">
        <v>2103.9699999999998</v>
      </c>
      <c r="AZ1824" s="1">
        <v>1900.36</v>
      </c>
      <c r="BA1824" s="1">
        <v>64.459999999999994</v>
      </c>
      <c r="BB1824" s="1">
        <v>72.03</v>
      </c>
      <c r="BC1824" s="1">
        <v>69.91</v>
      </c>
      <c r="BD1824" s="1">
        <v>69.150000000000006</v>
      </c>
      <c r="BE1824" s="1">
        <v>68.42</v>
      </c>
      <c r="BF1824" s="1">
        <v>67.489999999999995</v>
      </c>
      <c r="BG1824" s="1">
        <v>73.989999999999995</v>
      </c>
      <c r="BH1824" s="1">
        <v>66.19</v>
      </c>
      <c r="BI1824" s="1">
        <v>68.8</v>
      </c>
      <c r="BJ1824" s="1">
        <v>74.8</v>
      </c>
      <c r="BK1824" s="1">
        <v>62.5</v>
      </c>
      <c r="BL1824" s="1">
        <v>62.71</v>
      </c>
      <c r="BN1824" s="1">
        <v>63.07</v>
      </c>
    </row>
    <row r="1825" spans="3:66" x14ac:dyDescent="0.3">
      <c r="C1825" s="14" t="str">
        <f t="shared" si="29"/>
        <v>20191</v>
      </c>
      <c r="D1825" s="3">
        <v>43475</v>
      </c>
      <c r="E1825" s="1">
        <v>1267.92</v>
      </c>
      <c r="F1825" s="1">
        <v>1222.06</v>
      </c>
      <c r="G1825" s="1">
        <v>1268</v>
      </c>
      <c r="H1825" s="1">
        <v>1223.72</v>
      </c>
      <c r="I1825" s="1">
        <v>1203.51</v>
      </c>
      <c r="J1825" s="1">
        <v>1271.99</v>
      </c>
      <c r="K1825" s="1">
        <v>1250.48</v>
      </c>
      <c r="L1825" s="1">
        <v>1276.69</v>
      </c>
      <c r="M1825" s="1">
        <v>1164.67</v>
      </c>
      <c r="N1825" s="1">
        <v>1102.97</v>
      </c>
      <c r="O1825" s="1">
        <v>1222.28</v>
      </c>
      <c r="P1825" s="1">
        <v>1249.1500000000001</v>
      </c>
      <c r="Q1825" s="1">
        <v>2847.87</v>
      </c>
      <c r="R1825" s="1">
        <v>67.959999999999994</v>
      </c>
      <c r="S1825" s="1">
        <v>55.17</v>
      </c>
      <c r="T1825" s="1">
        <v>67.73</v>
      </c>
      <c r="U1825" s="1">
        <v>62.44</v>
      </c>
      <c r="V1825" s="1">
        <v>66.319999999999993</v>
      </c>
      <c r="W1825" s="1">
        <v>69</v>
      </c>
      <c r="X1825" s="1">
        <v>70.22</v>
      </c>
      <c r="Y1825" s="1">
        <v>66.349999999999994</v>
      </c>
      <c r="Z1825" s="1">
        <v>66.11</v>
      </c>
      <c r="AA1825" s="1">
        <v>68.27</v>
      </c>
      <c r="AB1825" s="1">
        <v>69.040000000000006</v>
      </c>
      <c r="AC1825" s="1">
        <v>61.81</v>
      </c>
      <c r="AE1825" s="1">
        <v>76.180000000000007</v>
      </c>
      <c r="AG1825" s="1">
        <v>60.98</v>
      </c>
      <c r="AN1825" s="1">
        <v>1659.04</v>
      </c>
      <c r="AP1825" s="1">
        <v>1750</v>
      </c>
      <c r="AQ1825" s="1">
        <v>1950.63</v>
      </c>
      <c r="AR1825" s="1">
        <v>1880.25</v>
      </c>
      <c r="AS1825" s="1">
        <v>1910.42</v>
      </c>
      <c r="AU1825" s="1">
        <v>2066.2600000000002</v>
      </c>
      <c r="AW1825" s="1">
        <v>1818.92</v>
      </c>
      <c r="AX1825" s="1">
        <v>66.38</v>
      </c>
      <c r="AY1825" s="1">
        <v>2103.9699999999998</v>
      </c>
      <c r="BA1825" s="1">
        <v>64.87</v>
      </c>
      <c r="BB1825" s="1">
        <v>71.430000000000007</v>
      </c>
      <c r="BC1825" s="1">
        <v>70.59</v>
      </c>
      <c r="BD1825" s="1">
        <v>69.89</v>
      </c>
      <c r="BE1825" s="1">
        <v>68.540000000000006</v>
      </c>
      <c r="BF1825" s="1">
        <v>71.239999999999995</v>
      </c>
      <c r="BG1825" s="1">
        <v>74.37</v>
      </c>
      <c r="BH1825" s="1">
        <v>65.97</v>
      </c>
      <c r="BI1825" s="1">
        <v>68.8</v>
      </c>
      <c r="BJ1825" s="1">
        <v>74.08</v>
      </c>
      <c r="BK1825" s="1">
        <v>61.44</v>
      </c>
      <c r="BL1825" s="1">
        <v>62.84</v>
      </c>
      <c r="BN1825" s="1">
        <v>62.53</v>
      </c>
    </row>
    <row r="1826" spans="3:66" x14ac:dyDescent="0.3">
      <c r="C1826" s="14" t="str">
        <f t="shared" si="29"/>
        <v>20191</v>
      </c>
      <c r="D1826" s="3">
        <v>43474</v>
      </c>
      <c r="E1826" s="1">
        <v>1258.2</v>
      </c>
      <c r="F1826" s="1">
        <v>1228.03</v>
      </c>
      <c r="G1826" s="1">
        <v>1277.8900000000001</v>
      </c>
      <c r="H1826" s="1">
        <v>1211.9000000000001</v>
      </c>
      <c r="I1826" s="1">
        <v>1213.25</v>
      </c>
      <c r="J1826" s="1">
        <v>1275.6400000000001</v>
      </c>
      <c r="K1826" s="1">
        <v>1250.48</v>
      </c>
      <c r="L1826" s="1">
        <v>1314.48</v>
      </c>
      <c r="M1826" s="1">
        <v>1149.53</v>
      </c>
      <c r="N1826" s="1">
        <v>1099.1600000000001</v>
      </c>
      <c r="O1826" s="1">
        <v>1224.49</v>
      </c>
      <c r="P1826" s="1">
        <v>1249.1500000000001</v>
      </c>
      <c r="Q1826" s="1">
        <v>2847.87</v>
      </c>
      <c r="R1826" s="1">
        <v>67.959999999999994</v>
      </c>
      <c r="S1826" s="1">
        <v>56.65</v>
      </c>
      <c r="T1826" s="1">
        <v>69.19</v>
      </c>
      <c r="U1826" s="1">
        <v>62.44</v>
      </c>
      <c r="V1826" s="1">
        <v>67.62</v>
      </c>
      <c r="W1826" s="1">
        <v>70.5</v>
      </c>
      <c r="X1826" s="1">
        <v>70.3</v>
      </c>
      <c r="Y1826" s="1">
        <v>66.83</v>
      </c>
      <c r="Z1826" s="1">
        <v>66.56</v>
      </c>
      <c r="AA1826" s="1">
        <v>68.31</v>
      </c>
      <c r="AB1826" s="1">
        <v>68.97</v>
      </c>
      <c r="AC1826" s="1">
        <v>62.84</v>
      </c>
      <c r="AE1826" s="1">
        <v>75.89</v>
      </c>
      <c r="AG1826" s="1">
        <v>60.87</v>
      </c>
      <c r="AN1826" s="1">
        <v>1659.04</v>
      </c>
      <c r="AQ1826" s="1">
        <v>1950.63</v>
      </c>
      <c r="AR1826" s="1">
        <v>1880.25</v>
      </c>
      <c r="AU1826" s="1">
        <v>2066.2600000000002</v>
      </c>
      <c r="AW1826" s="1">
        <v>1837.52</v>
      </c>
      <c r="AX1826" s="1">
        <v>65.430000000000007</v>
      </c>
      <c r="AY1826" s="1">
        <v>2103.9699999999998</v>
      </c>
      <c r="BA1826" s="1">
        <v>65.56</v>
      </c>
      <c r="BB1826" s="1">
        <v>72.61</v>
      </c>
      <c r="BC1826" s="1">
        <v>70.23</v>
      </c>
      <c r="BD1826" s="1">
        <v>71.010000000000005</v>
      </c>
      <c r="BE1826" s="1">
        <v>70.319999999999993</v>
      </c>
      <c r="BF1826" s="1">
        <v>71.239999999999995</v>
      </c>
      <c r="BG1826" s="1">
        <v>74.48</v>
      </c>
      <c r="BH1826" s="1">
        <v>66.55</v>
      </c>
      <c r="BI1826" s="1">
        <v>69.930000000000007</v>
      </c>
      <c r="BJ1826" s="1">
        <v>74.77</v>
      </c>
      <c r="BK1826" s="1">
        <v>61.44</v>
      </c>
      <c r="BL1826" s="1">
        <v>63.02</v>
      </c>
      <c r="BN1826" s="1">
        <v>62.87</v>
      </c>
    </row>
    <row r="1827" spans="3:66" x14ac:dyDescent="0.3">
      <c r="C1827" s="14" t="str">
        <f t="shared" si="29"/>
        <v>20191</v>
      </c>
      <c r="D1827" s="3">
        <v>43473</v>
      </c>
      <c r="E1827" s="1">
        <v>1270.3399999999999</v>
      </c>
      <c r="F1827" s="1">
        <v>1220.4100000000001</v>
      </c>
      <c r="G1827" s="1">
        <v>1277.8900000000001</v>
      </c>
      <c r="H1827" s="1">
        <v>1228.25</v>
      </c>
      <c r="I1827" s="1">
        <v>1213.25</v>
      </c>
      <c r="J1827" s="1">
        <v>1288.8900000000001</v>
      </c>
      <c r="K1827" s="1">
        <v>1253.76</v>
      </c>
      <c r="L1827" s="1">
        <v>1314.48</v>
      </c>
      <c r="M1827" s="1">
        <v>1149.53</v>
      </c>
      <c r="N1827" s="1">
        <v>1104.42</v>
      </c>
      <c r="O1827" s="1">
        <v>1216.68</v>
      </c>
      <c r="P1827" s="1">
        <v>1251.96</v>
      </c>
      <c r="Q1827" s="1">
        <v>2775.11</v>
      </c>
      <c r="R1827" s="1">
        <v>68.22</v>
      </c>
      <c r="S1827" s="1">
        <v>56.81</v>
      </c>
      <c r="T1827" s="1">
        <v>69.81</v>
      </c>
      <c r="U1827" s="1">
        <v>62.28</v>
      </c>
      <c r="V1827" s="1">
        <v>67.349999999999994</v>
      </c>
      <c r="W1827" s="1">
        <v>70.069999999999993</v>
      </c>
      <c r="X1827" s="1">
        <v>70.41</v>
      </c>
      <c r="Y1827" s="1">
        <v>66.83</v>
      </c>
      <c r="Z1827" s="1">
        <v>66.900000000000006</v>
      </c>
      <c r="AA1827" s="1">
        <v>69.260000000000005</v>
      </c>
      <c r="AB1827" s="1">
        <v>68.97</v>
      </c>
      <c r="AC1827" s="1">
        <v>61.84</v>
      </c>
      <c r="AD1827" s="1">
        <v>65</v>
      </c>
      <c r="AE1827" s="1">
        <v>76.36</v>
      </c>
      <c r="AG1827" s="1">
        <v>60.06</v>
      </c>
      <c r="AN1827" s="1">
        <v>1659.04</v>
      </c>
      <c r="AQ1827" s="1">
        <v>1950.63</v>
      </c>
      <c r="AW1827" s="1">
        <v>1837.52</v>
      </c>
      <c r="AX1827" s="1">
        <v>68.569999999999993</v>
      </c>
      <c r="AY1827" s="1">
        <v>2103.9699999999998</v>
      </c>
      <c r="BA1827" s="1">
        <v>65.3</v>
      </c>
      <c r="BB1827" s="1">
        <v>74.040000000000006</v>
      </c>
      <c r="BC1827" s="1">
        <v>70.62</v>
      </c>
      <c r="BD1827" s="1">
        <v>70.95</v>
      </c>
      <c r="BE1827" s="1">
        <v>70.739999999999995</v>
      </c>
      <c r="BF1827" s="1">
        <v>71.59</v>
      </c>
      <c r="BG1827" s="1">
        <v>74.900000000000006</v>
      </c>
      <c r="BH1827" s="1">
        <v>66.989999999999995</v>
      </c>
      <c r="BI1827" s="1">
        <v>70.11</v>
      </c>
      <c r="BJ1827" s="1">
        <v>75.19</v>
      </c>
      <c r="BK1827" s="1">
        <v>61.51</v>
      </c>
      <c r="BL1827" s="1">
        <v>63.08</v>
      </c>
      <c r="BN1827" s="1">
        <v>63.09</v>
      </c>
    </row>
    <row r="1828" spans="3:66" x14ac:dyDescent="0.3">
      <c r="C1828" s="14" t="str">
        <f t="shared" si="29"/>
        <v>20191</v>
      </c>
      <c r="D1828" s="3">
        <v>43472</v>
      </c>
      <c r="E1828" s="1">
        <v>1278.49</v>
      </c>
      <c r="F1828" s="1">
        <v>1227.29</v>
      </c>
      <c r="G1828" s="1">
        <v>1276.97</v>
      </c>
      <c r="H1828" s="1">
        <v>1228.25</v>
      </c>
      <c r="I1828" s="1">
        <v>1213.25</v>
      </c>
      <c r="J1828" s="1">
        <v>1260.24</v>
      </c>
      <c r="K1828" s="1">
        <v>1253.76</v>
      </c>
      <c r="L1828" s="1">
        <v>1299.3699999999999</v>
      </c>
      <c r="M1828" s="1">
        <v>1115.0899999999999</v>
      </c>
      <c r="N1828" s="1">
        <v>1127.08</v>
      </c>
      <c r="O1828" s="1">
        <v>1229.67</v>
      </c>
      <c r="P1828" s="1">
        <v>1251.96</v>
      </c>
      <c r="Q1828" s="1">
        <v>2775.11</v>
      </c>
      <c r="R1828" s="1">
        <v>68.88</v>
      </c>
      <c r="S1828" s="1">
        <v>56.95</v>
      </c>
      <c r="T1828" s="1">
        <v>70.87</v>
      </c>
      <c r="V1828" s="1">
        <v>67</v>
      </c>
      <c r="W1828" s="1">
        <v>69.97</v>
      </c>
      <c r="X1828" s="1">
        <v>70.45</v>
      </c>
      <c r="Y1828" s="1">
        <v>66.400000000000006</v>
      </c>
      <c r="Z1828" s="1">
        <v>66.5</v>
      </c>
      <c r="AA1828" s="1">
        <v>68.56</v>
      </c>
      <c r="AB1828" s="1">
        <v>68.63</v>
      </c>
      <c r="AC1828" s="1">
        <v>62.09</v>
      </c>
      <c r="AD1828" s="1">
        <v>64.989999999999995</v>
      </c>
      <c r="AE1828" s="1">
        <v>76.680000000000007</v>
      </c>
      <c r="AG1828" s="1">
        <v>59.3</v>
      </c>
      <c r="AQ1828" s="1">
        <v>2010.96</v>
      </c>
      <c r="AW1828" s="1">
        <v>1829.98</v>
      </c>
      <c r="AX1828" s="1">
        <v>68.27</v>
      </c>
      <c r="BA1828" s="1">
        <v>65.599999999999994</v>
      </c>
      <c r="BB1828" s="1">
        <v>72.37</v>
      </c>
      <c r="BC1828" s="1">
        <v>70.33</v>
      </c>
      <c r="BD1828" s="1">
        <v>70.569999999999993</v>
      </c>
      <c r="BE1828" s="1">
        <v>71.12</v>
      </c>
      <c r="BF1828" s="1">
        <v>71.59</v>
      </c>
      <c r="BG1828" s="1">
        <v>74.849999999999994</v>
      </c>
      <c r="BH1828" s="1">
        <v>66.989999999999995</v>
      </c>
      <c r="BI1828" s="1">
        <v>70.09</v>
      </c>
      <c r="BJ1828" s="1">
        <v>75.19</v>
      </c>
      <c r="BK1828" s="1">
        <v>63.03</v>
      </c>
      <c r="BL1828" s="1">
        <v>63.1</v>
      </c>
      <c r="BN1828" s="1">
        <v>62.89</v>
      </c>
    </row>
    <row r="1829" spans="3:66" x14ac:dyDescent="0.3">
      <c r="C1829" s="14" t="str">
        <f t="shared" si="29"/>
        <v>20191</v>
      </c>
      <c r="D1829" s="3">
        <v>43469</v>
      </c>
      <c r="E1829" s="1">
        <v>1273.58</v>
      </c>
      <c r="F1829" s="1">
        <v>1252.82</v>
      </c>
      <c r="G1829" s="1">
        <v>1275.94</v>
      </c>
      <c r="H1829" s="1">
        <v>1202.28</v>
      </c>
      <c r="I1829" s="1">
        <v>1219.07</v>
      </c>
      <c r="J1829" s="1">
        <v>1240.48</v>
      </c>
      <c r="K1829" s="1">
        <v>1273.46</v>
      </c>
      <c r="L1829" s="1">
        <v>1283.54</v>
      </c>
      <c r="M1829" s="1">
        <v>1117.06</v>
      </c>
      <c r="N1829" s="1">
        <v>1118.79</v>
      </c>
      <c r="O1829" s="1">
        <v>1254.1600000000001</v>
      </c>
      <c r="P1829" s="1">
        <v>1268.8499999999999</v>
      </c>
      <c r="Q1829" s="1">
        <v>2805.52</v>
      </c>
      <c r="S1829" s="1">
        <v>56.7</v>
      </c>
      <c r="T1829" s="1">
        <v>72.17</v>
      </c>
      <c r="V1829" s="1">
        <v>67.36</v>
      </c>
      <c r="X1829" s="1">
        <v>70.42</v>
      </c>
      <c r="Y1829" s="1">
        <v>66.87</v>
      </c>
      <c r="Z1829" s="1">
        <v>66.5</v>
      </c>
      <c r="AA1829" s="1">
        <v>68.209999999999994</v>
      </c>
      <c r="AB1829" s="1">
        <v>69.05</v>
      </c>
      <c r="AC1829" s="1">
        <v>62.39</v>
      </c>
      <c r="AD1829" s="1">
        <v>64.95</v>
      </c>
      <c r="AE1829" s="1">
        <v>76.47</v>
      </c>
      <c r="AG1829" s="1">
        <v>61.17</v>
      </c>
      <c r="AW1829" s="1">
        <v>1824.95</v>
      </c>
      <c r="AX1829" s="1">
        <v>68.27</v>
      </c>
      <c r="BA1829" s="1">
        <v>65.67</v>
      </c>
      <c r="BB1829" s="1">
        <v>73.959999999999994</v>
      </c>
      <c r="BC1829" s="1">
        <v>71.28</v>
      </c>
      <c r="BD1829" s="1">
        <v>72.069999999999993</v>
      </c>
      <c r="BE1829" s="1">
        <v>73.72</v>
      </c>
      <c r="BF1829" s="1">
        <v>70.25</v>
      </c>
      <c r="BG1829" s="1">
        <v>76.08</v>
      </c>
      <c r="BH1829" s="1">
        <v>66.040000000000006</v>
      </c>
      <c r="BI1829" s="1">
        <v>70.81</v>
      </c>
      <c r="BJ1829" s="1">
        <v>75.36</v>
      </c>
      <c r="BK1829" s="1">
        <v>63.77</v>
      </c>
      <c r="BL1829" s="1">
        <v>63.79</v>
      </c>
      <c r="BN1829" s="1">
        <v>63.53</v>
      </c>
    </row>
    <row r="1830" spans="3:66" x14ac:dyDescent="0.3">
      <c r="C1830" s="14" t="str">
        <f t="shared" si="29"/>
        <v>20191</v>
      </c>
      <c r="D1830" s="3">
        <v>43468</v>
      </c>
      <c r="E1830" s="1">
        <v>1278.51</v>
      </c>
      <c r="F1830" s="1">
        <v>1267.1300000000001</v>
      </c>
      <c r="G1830" s="1">
        <v>1285.79</v>
      </c>
      <c r="H1830" s="1">
        <v>1202.28</v>
      </c>
      <c r="I1830" s="1">
        <v>1211.22</v>
      </c>
      <c r="J1830" s="1">
        <v>1259.6400000000001</v>
      </c>
      <c r="K1830" s="1">
        <v>1276.74</v>
      </c>
      <c r="L1830" s="1">
        <v>1277.08</v>
      </c>
      <c r="M1830" s="1">
        <v>1125.02</v>
      </c>
      <c r="N1830" s="1">
        <v>1121.3699999999999</v>
      </c>
      <c r="O1830" s="1">
        <v>1243.73</v>
      </c>
      <c r="P1830" s="1">
        <v>1271.67</v>
      </c>
      <c r="Q1830" s="1">
        <v>2804.09</v>
      </c>
      <c r="S1830" s="1">
        <v>55.94</v>
      </c>
      <c r="T1830" s="1">
        <v>72.31</v>
      </c>
      <c r="V1830" s="1">
        <v>67.739999999999995</v>
      </c>
      <c r="X1830" s="1">
        <v>70.3</v>
      </c>
      <c r="Y1830" s="1">
        <v>66.849999999999994</v>
      </c>
      <c r="Z1830" s="1">
        <v>67.3</v>
      </c>
      <c r="AA1830" s="1">
        <v>68.209999999999994</v>
      </c>
      <c r="AB1830" s="1">
        <v>69.05</v>
      </c>
      <c r="AC1830" s="1">
        <v>61.89</v>
      </c>
      <c r="AD1830" s="1">
        <v>65.56</v>
      </c>
      <c r="AE1830" s="1">
        <v>76.48</v>
      </c>
      <c r="AG1830" s="1">
        <v>60.41</v>
      </c>
      <c r="AQ1830" s="1">
        <v>2010.96</v>
      </c>
      <c r="AW1830" s="1">
        <v>1930.52</v>
      </c>
      <c r="BA1830" s="1">
        <v>65.03</v>
      </c>
      <c r="BB1830" s="1">
        <v>74.209999999999994</v>
      </c>
      <c r="BC1830" s="1">
        <v>71.66</v>
      </c>
      <c r="BD1830" s="1">
        <v>72.19</v>
      </c>
      <c r="BE1830" s="1">
        <v>75.430000000000007</v>
      </c>
      <c r="BF1830" s="1">
        <v>71.63</v>
      </c>
      <c r="BG1830" s="1">
        <v>76.099999999999994</v>
      </c>
      <c r="BH1830" s="1">
        <v>65.650000000000006</v>
      </c>
      <c r="BI1830" s="1">
        <v>70.89</v>
      </c>
      <c r="BJ1830" s="1">
        <v>76.150000000000006</v>
      </c>
      <c r="BK1830" s="1">
        <v>64.17</v>
      </c>
      <c r="BL1830" s="1">
        <v>64.17</v>
      </c>
      <c r="BN1830" s="1">
        <v>64.400000000000006</v>
      </c>
    </row>
    <row r="1831" spans="3:66" x14ac:dyDescent="0.3">
      <c r="C1831" s="14" t="str">
        <f t="shared" si="29"/>
        <v>20191</v>
      </c>
      <c r="D1831" s="3">
        <v>43467</v>
      </c>
      <c r="E1831" s="1">
        <v>1310.81</v>
      </c>
      <c r="F1831" s="1">
        <v>1290.6500000000001</v>
      </c>
      <c r="G1831" s="1">
        <v>1322.73</v>
      </c>
      <c r="H1831" s="1">
        <v>1214.58</v>
      </c>
      <c r="I1831" s="1">
        <v>1215.19</v>
      </c>
      <c r="J1831" s="1">
        <v>1279.04</v>
      </c>
      <c r="K1831" s="1">
        <v>1283.31</v>
      </c>
      <c r="L1831" s="1">
        <v>1294.1500000000001</v>
      </c>
      <c r="M1831" s="1">
        <v>1136.3399999999999</v>
      </c>
      <c r="N1831" s="1">
        <v>1132.83</v>
      </c>
      <c r="O1831" s="1">
        <v>1239.51</v>
      </c>
      <c r="P1831" s="1">
        <v>1277.29</v>
      </c>
      <c r="Q1831" s="1">
        <v>2804.09</v>
      </c>
      <c r="R1831" s="1">
        <v>68.25</v>
      </c>
      <c r="S1831" s="1">
        <v>55.24</v>
      </c>
      <c r="T1831" s="1">
        <v>68.59</v>
      </c>
      <c r="V1831" s="1">
        <v>67.989999999999995</v>
      </c>
      <c r="W1831" s="1">
        <v>71.150000000000006</v>
      </c>
      <c r="X1831" s="1">
        <v>70.099999999999994</v>
      </c>
      <c r="Y1831" s="1">
        <v>67.680000000000007</v>
      </c>
      <c r="Z1831" s="1">
        <v>67.5</v>
      </c>
      <c r="AA1831" s="1">
        <v>65.260000000000005</v>
      </c>
      <c r="AB1831" s="1">
        <v>68.489999999999995</v>
      </c>
      <c r="AC1831" s="1">
        <v>63.34</v>
      </c>
      <c r="AD1831" s="1">
        <v>62.22</v>
      </c>
      <c r="AE1831" s="1">
        <v>76.02</v>
      </c>
      <c r="AQ1831" s="1">
        <v>2010.96</v>
      </c>
      <c r="AU1831" s="1">
        <v>1684.18</v>
      </c>
      <c r="BB1831" s="1">
        <v>74.489999999999995</v>
      </c>
      <c r="BC1831" s="1">
        <v>71.86</v>
      </c>
      <c r="BD1831" s="1">
        <v>71.75</v>
      </c>
      <c r="BE1831" s="1">
        <v>70.099999999999994</v>
      </c>
      <c r="BG1831" s="1">
        <v>76.78</v>
      </c>
      <c r="BH1831" s="1">
        <v>65.61</v>
      </c>
      <c r="BI1831" s="1">
        <v>70.89</v>
      </c>
      <c r="BJ1831" s="1">
        <v>76.05</v>
      </c>
      <c r="BK1831" s="1">
        <v>65.77</v>
      </c>
      <c r="BL1831" s="1">
        <v>65.72</v>
      </c>
      <c r="BN1831" s="1">
        <v>65.37</v>
      </c>
    </row>
    <row r="1832" spans="3:66" x14ac:dyDescent="0.3">
      <c r="C1832" s="14" t="str">
        <f t="shared" si="29"/>
        <v>201812</v>
      </c>
      <c r="D1832" s="3">
        <v>43462</v>
      </c>
      <c r="E1832" s="1">
        <v>1322.78</v>
      </c>
      <c r="F1832" s="1">
        <v>1301.95</v>
      </c>
      <c r="G1832" s="1">
        <v>1315.34</v>
      </c>
      <c r="H1832" s="1">
        <v>1165.8399999999999</v>
      </c>
      <c r="I1832" s="1">
        <v>1227.01</v>
      </c>
      <c r="J1832" s="1">
        <v>1246.6199999999999</v>
      </c>
      <c r="K1832" s="1">
        <v>1283.31</v>
      </c>
      <c r="L1832" s="1">
        <v>1225.25</v>
      </c>
      <c r="M1832" s="1">
        <v>1143.3800000000001</v>
      </c>
      <c r="N1832" s="1">
        <v>1117.9000000000001</v>
      </c>
      <c r="O1832" s="1">
        <v>1238.26</v>
      </c>
      <c r="P1832" s="1">
        <v>1275.8800000000001</v>
      </c>
      <c r="Q1832" s="1">
        <v>2825.26</v>
      </c>
      <c r="R1832" s="1">
        <v>68.260000000000005</v>
      </c>
      <c r="S1832" s="1">
        <v>55.68</v>
      </c>
      <c r="T1832" s="1">
        <v>70.62</v>
      </c>
      <c r="V1832" s="1">
        <v>67.599999999999994</v>
      </c>
      <c r="W1832" s="1">
        <v>72.3</v>
      </c>
      <c r="X1832" s="1">
        <v>70.790000000000006</v>
      </c>
      <c r="Y1832" s="1">
        <v>67.53</v>
      </c>
      <c r="Z1832" s="1">
        <v>67.25</v>
      </c>
      <c r="AA1832" s="1">
        <v>66.06</v>
      </c>
      <c r="AB1832" s="1">
        <v>68.7</v>
      </c>
      <c r="AC1832" s="1">
        <v>64.739999999999995</v>
      </c>
      <c r="AE1832" s="1">
        <v>77.36</v>
      </c>
      <c r="AQ1832" s="1">
        <v>2010.01</v>
      </c>
      <c r="AU1832" s="1">
        <v>1683.38</v>
      </c>
      <c r="BB1832" s="1">
        <v>74.25</v>
      </c>
      <c r="BC1832" s="1">
        <v>73.33</v>
      </c>
      <c r="BD1832" s="1">
        <v>71.959999999999994</v>
      </c>
      <c r="BG1832" s="1">
        <v>77.16</v>
      </c>
      <c r="BH1832" s="1">
        <v>67.22</v>
      </c>
      <c r="BI1832" s="1">
        <v>70.290000000000006</v>
      </c>
      <c r="BJ1832" s="1">
        <v>76.72</v>
      </c>
      <c r="BK1832" s="1">
        <v>65.8</v>
      </c>
      <c r="BL1832" s="1">
        <v>65.900000000000006</v>
      </c>
      <c r="BN1832" s="1">
        <v>65.48</v>
      </c>
    </row>
    <row r="1833" spans="3:66" x14ac:dyDescent="0.3">
      <c r="C1833" s="14" t="str">
        <f t="shared" si="29"/>
        <v>201812</v>
      </c>
      <c r="D1833" s="3">
        <v>43461</v>
      </c>
      <c r="E1833" s="1">
        <v>1327.72</v>
      </c>
      <c r="F1833" s="1">
        <v>1311.96</v>
      </c>
      <c r="G1833" s="1">
        <v>1330.12</v>
      </c>
      <c r="H1833" s="1">
        <v>1184.51</v>
      </c>
      <c r="I1833" s="1">
        <v>1227.01</v>
      </c>
      <c r="J1833" s="1">
        <v>1241.19</v>
      </c>
      <c r="K1833" s="1">
        <v>1283.31</v>
      </c>
      <c r="L1833" s="1">
        <v>1207.5</v>
      </c>
      <c r="M1833" s="1">
        <v>1119</v>
      </c>
      <c r="N1833" s="1">
        <v>1110.2</v>
      </c>
      <c r="O1833" s="1">
        <v>1233.72</v>
      </c>
      <c r="P1833" s="1">
        <v>1275.8800000000001</v>
      </c>
      <c r="Q1833" s="1">
        <v>2825.26</v>
      </c>
      <c r="R1833" s="1">
        <v>68.28</v>
      </c>
      <c r="S1833" s="1">
        <v>55.68</v>
      </c>
      <c r="T1833" s="1">
        <v>71.8</v>
      </c>
      <c r="V1833" s="1">
        <v>68.44</v>
      </c>
      <c r="W1833" s="1">
        <v>73.010000000000005</v>
      </c>
      <c r="X1833" s="1">
        <v>70.569999999999993</v>
      </c>
      <c r="Y1833" s="1">
        <v>68.17</v>
      </c>
      <c r="Z1833" s="1">
        <v>68</v>
      </c>
      <c r="AA1833" s="1">
        <v>66.25</v>
      </c>
      <c r="AB1833" s="1">
        <v>69.42</v>
      </c>
      <c r="AC1833" s="1">
        <v>64.23</v>
      </c>
      <c r="AE1833" s="1">
        <v>77.92</v>
      </c>
      <c r="AQ1833" s="1">
        <v>2010.01</v>
      </c>
      <c r="AS1833" s="1">
        <v>1929.61</v>
      </c>
      <c r="AU1833" s="1">
        <v>1683.38</v>
      </c>
      <c r="AW1833" s="1">
        <v>1724.59</v>
      </c>
      <c r="AX1833" s="1">
        <v>72.650000000000006</v>
      </c>
      <c r="BB1833" s="1">
        <v>74.3</v>
      </c>
      <c r="BC1833" s="1">
        <v>73.2</v>
      </c>
      <c r="BD1833" s="1">
        <v>71.91</v>
      </c>
      <c r="BE1833" s="1">
        <v>73.77</v>
      </c>
      <c r="BF1833" s="1">
        <v>74.05</v>
      </c>
      <c r="BG1833" s="1">
        <v>77.430000000000007</v>
      </c>
      <c r="BH1833" s="1">
        <v>67.14</v>
      </c>
      <c r="BI1833" s="1">
        <v>70.290000000000006</v>
      </c>
      <c r="BJ1833" s="1">
        <v>76.91</v>
      </c>
      <c r="BK1833" s="1">
        <v>65.89</v>
      </c>
      <c r="BL1833" s="1">
        <v>66.150000000000006</v>
      </c>
      <c r="BN1833" s="1">
        <v>65.98</v>
      </c>
    </row>
    <row r="1834" spans="3:66" x14ac:dyDescent="0.3">
      <c r="C1834" s="14" t="str">
        <f t="shared" si="29"/>
        <v>201812</v>
      </c>
      <c r="D1834" s="3">
        <v>43460</v>
      </c>
      <c r="E1834" s="1">
        <v>1332.63</v>
      </c>
      <c r="F1834" s="1">
        <v>1313.28</v>
      </c>
      <c r="G1834" s="1">
        <v>1332.72</v>
      </c>
      <c r="H1834" s="1">
        <v>1184.51</v>
      </c>
      <c r="I1834" s="1">
        <v>1227.01</v>
      </c>
      <c r="J1834" s="1">
        <v>1246.98</v>
      </c>
      <c r="K1834" s="1">
        <v>1283.31</v>
      </c>
      <c r="L1834" s="1">
        <v>1215.3800000000001</v>
      </c>
      <c r="M1834" s="1">
        <v>1132.22</v>
      </c>
      <c r="N1834" s="1">
        <v>1115.18</v>
      </c>
      <c r="O1834" s="1">
        <v>1246.43</v>
      </c>
      <c r="P1834" s="1">
        <v>1277.29</v>
      </c>
      <c r="Q1834" s="1">
        <v>2825.26</v>
      </c>
      <c r="R1834" s="1">
        <v>68.33</v>
      </c>
      <c r="S1834" s="1">
        <v>57.84</v>
      </c>
      <c r="T1834" s="1">
        <v>71.98</v>
      </c>
      <c r="V1834" s="1">
        <v>68.44</v>
      </c>
      <c r="W1834" s="1">
        <v>73.14</v>
      </c>
      <c r="X1834" s="1">
        <v>70.95</v>
      </c>
      <c r="Y1834" s="1">
        <v>68.180000000000007</v>
      </c>
      <c r="Z1834" s="1">
        <v>67.900000000000006</v>
      </c>
      <c r="AA1834" s="1">
        <v>67</v>
      </c>
      <c r="AB1834" s="1">
        <v>69.61</v>
      </c>
      <c r="AC1834" s="1">
        <v>64.709999999999994</v>
      </c>
      <c r="AE1834" s="1">
        <v>77.930000000000007</v>
      </c>
      <c r="AQ1834" s="1">
        <v>1909.51</v>
      </c>
      <c r="AS1834" s="1">
        <v>1798.96</v>
      </c>
      <c r="AW1834" s="1">
        <v>1724.59</v>
      </c>
      <c r="AX1834" s="1">
        <v>72.430000000000007</v>
      </c>
      <c r="BB1834" s="1">
        <v>73.37</v>
      </c>
      <c r="BC1834" s="1">
        <v>72.930000000000007</v>
      </c>
      <c r="BD1834" s="1">
        <v>72.61</v>
      </c>
      <c r="BE1834" s="1">
        <v>73.8</v>
      </c>
      <c r="BF1834" s="1">
        <v>73.73</v>
      </c>
      <c r="BG1834" s="1">
        <v>77.680000000000007</v>
      </c>
      <c r="BH1834" s="1">
        <v>67.69</v>
      </c>
      <c r="BI1834" s="1">
        <v>71.58</v>
      </c>
      <c r="BJ1834" s="1">
        <v>77.55</v>
      </c>
      <c r="BK1834" s="1">
        <v>65.67</v>
      </c>
      <c r="BL1834" s="1">
        <v>66.150000000000006</v>
      </c>
      <c r="BN1834" s="1">
        <v>65.98</v>
      </c>
    </row>
    <row r="1835" spans="3:66" x14ac:dyDescent="0.3">
      <c r="C1835" s="14" t="str">
        <f t="shared" si="29"/>
        <v>201812</v>
      </c>
      <c r="D1835" s="3">
        <v>43455</v>
      </c>
      <c r="E1835" s="1">
        <v>1332.63</v>
      </c>
      <c r="F1835" s="1">
        <v>1306.33</v>
      </c>
      <c r="G1835" s="1">
        <v>1321.45</v>
      </c>
      <c r="H1835" s="1">
        <v>1185.94</v>
      </c>
      <c r="I1835" s="1">
        <v>1227.01</v>
      </c>
      <c r="J1835" s="1">
        <v>1244.72</v>
      </c>
      <c r="K1835" s="1">
        <v>1283.31</v>
      </c>
      <c r="L1835" s="1">
        <v>1209.47</v>
      </c>
      <c r="M1835" s="1">
        <v>1132.4000000000001</v>
      </c>
      <c r="N1835" s="1">
        <v>1117.8900000000001</v>
      </c>
      <c r="O1835" s="1">
        <v>1246.43</v>
      </c>
      <c r="P1835" s="1">
        <v>1277.29</v>
      </c>
      <c r="Q1835" s="1">
        <v>2825.26</v>
      </c>
      <c r="R1835" s="1">
        <v>68.33</v>
      </c>
      <c r="S1835" s="1">
        <v>57.17</v>
      </c>
      <c r="T1835" s="1">
        <v>71.790000000000006</v>
      </c>
      <c r="V1835" s="1">
        <v>68.44</v>
      </c>
      <c r="W1835" s="1">
        <v>72.8</v>
      </c>
      <c r="X1835" s="1">
        <v>71.03</v>
      </c>
      <c r="Y1835" s="1">
        <v>68.12</v>
      </c>
      <c r="Z1835" s="1">
        <v>68</v>
      </c>
      <c r="AA1835" s="1">
        <v>67.33</v>
      </c>
      <c r="AB1835" s="1">
        <v>69.739999999999995</v>
      </c>
      <c r="AC1835" s="1">
        <v>64.569999999999993</v>
      </c>
      <c r="AE1835" s="1">
        <v>77.92</v>
      </c>
      <c r="AP1835" s="1">
        <v>2070</v>
      </c>
      <c r="AQ1835" s="1">
        <v>1909.51</v>
      </c>
      <c r="AS1835" s="1">
        <v>1798.96</v>
      </c>
      <c r="AU1835" s="1">
        <v>2003.73</v>
      </c>
      <c r="AW1835" s="1">
        <v>1697.12</v>
      </c>
      <c r="AX1835" s="1">
        <v>71.77</v>
      </c>
      <c r="BB1835" s="1">
        <v>74.56</v>
      </c>
      <c r="BC1835" s="1">
        <v>73.319999999999993</v>
      </c>
      <c r="BD1835" s="1">
        <v>72.540000000000006</v>
      </c>
      <c r="BE1835" s="1">
        <v>73.900000000000006</v>
      </c>
      <c r="BF1835" s="1">
        <v>72.760000000000005</v>
      </c>
      <c r="BG1835" s="1">
        <v>77.38</v>
      </c>
      <c r="BH1835" s="1">
        <v>67.75</v>
      </c>
      <c r="BI1835" s="1">
        <v>71.58</v>
      </c>
      <c r="BJ1835" s="1">
        <v>77.42</v>
      </c>
      <c r="BK1835" s="1">
        <v>65</v>
      </c>
      <c r="BL1835" s="1">
        <v>66.150000000000006</v>
      </c>
      <c r="BN1835" s="1">
        <v>65.900000000000006</v>
      </c>
    </row>
    <row r="1836" spans="3:66" x14ac:dyDescent="0.3">
      <c r="C1836" s="14" t="str">
        <f t="shared" si="29"/>
        <v>201812</v>
      </c>
      <c r="D1836" s="3">
        <v>43454</v>
      </c>
      <c r="E1836" s="1">
        <v>1327.11</v>
      </c>
      <c r="F1836" s="1">
        <v>1308.3699999999999</v>
      </c>
      <c r="G1836" s="1">
        <v>1330.12</v>
      </c>
      <c r="H1836" s="1">
        <v>1185.94</v>
      </c>
      <c r="I1836" s="1">
        <v>1227.01</v>
      </c>
      <c r="J1836" s="1">
        <v>1248.06</v>
      </c>
      <c r="K1836" s="1">
        <v>1283.31</v>
      </c>
      <c r="L1836" s="1">
        <v>1225.8800000000001</v>
      </c>
      <c r="M1836" s="1">
        <v>1119</v>
      </c>
      <c r="N1836" s="1">
        <v>1103.97</v>
      </c>
      <c r="O1836" s="1">
        <v>1246.43</v>
      </c>
      <c r="P1836" s="1">
        <v>1274.46</v>
      </c>
      <c r="Q1836" s="1">
        <v>2798.22</v>
      </c>
      <c r="R1836" s="1">
        <v>69.22</v>
      </c>
      <c r="S1836" s="1">
        <v>57.91</v>
      </c>
      <c r="T1836" s="1">
        <v>72.13</v>
      </c>
      <c r="V1836" s="1">
        <v>68.790000000000006</v>
      </c>
      <c r="W1836" s="1">
        <v>72.8</v>
      </c>
      <c r="X1836" s="1">
        <v>71.3</v>
      </c>
      <c r="Y1836" s="1">
        <v>68.3</v>
      </c>
      <c r="Z1836" s="1">
        <v>68.5</v>
      </c>
      <c r="AA1836" s="1">
        <v>66.75</v>
      </c>
      <c r="AB1836" s="1">
        <v>69.92</v>
      </c>
      <c r="AC1836" s="1">
        <v>65.88</v>
      </c>
      <c r="AE1836" s="1">
        <v>77.91</v>
      </c>
      <c r="AP1836" s="1">
        <v>2070</v>
      </c>
      <c r="AQ1836" s="1">
        <v>1909.51</v>
      </c>
      <c r="AR1836" s="1">
        <v>2217.44</v>
      </c>
      <c r="AS1836" s="1">
        <v>1733.63</v>
      </c>
      <c r="AU1836" s="1">
        <v>2004.15</v>
      </c>
      <c r="AW1836" s="1">
        <v>1758.76</v>
      </c>
      <c r="AX1836" s="1">
        <v>71.84</v>
      </c>
      <c r="BB1836" s="1">
        <v>75.86</v>
      </c>
      <c r="BC1836" s="1">
        <v>73.19</v>
      </c>
      <c r="BD1836" s="1">
        <v>73.06</v>
      </c>
      <c r="BE1836" s="1">
        <v>76.39</v>
      </c>
      <c r="BF1836" s="1">
        <v>75.67</v>
      </c>
      <c r="BG1836" s="1">
        <v>77.27</v>
      </c>
      <c r="BH1836" s="1">
        <v>69.41</v>
      </c>
      <c r="BI1836" s="1">
        <v>71.58</v>
      </c>
      <c r="BJ1836" s="1">
        <v>77.39</v>
      </c>
      <c r="BK1836" s="1">
        <v>65.77</v>
      </c>
      <c r="BL1836" s="1">
        <v>66.150000000000006</v>
      </c>
      <c r="BN1836" s="1">
        <v>65.78</v>
      </c>
    </row>
    <row r="1837" spans="3:66" x14ac:dyDescent="0.3">
      <c r="C1837" s="14" t="str">
        <f t="shared" si="29"/>
        <v>201812</v>
      </c>
      <c r="D1837" s="3">
        <v>43453</v>
      </c>
      <c r="E1837" s="1">
        <v>1335.91</v>
      </c>
      <c r="F1837" s="1">
        <v>1312.33</v>
      </c>
      <c r="G1837" s="1">
        <v>1325.2</v>
      </c>
      <c r="H1837" s="1">
        <v>1163.04</v>
      </c>
      <c r="I1837" s="1">
        <v>1227.01</v>
      </c>
      <c r="J1837" s="1">
        <v>1231.98</v>
      </c>
      <c r="K1837" s="1">
        <v>1283.31</v>
      </c>
      <c r="L1837" s="1">
        <v>1230.81</v>
      </c>
      <c r="M1837" s="1">
        <v>1119</v>
      </c>
      <c r="N1837" s="1">
        <v>1113.95</v>
      </c>
      <c r="O1837" s="1">
        <v>1212.71</v>
      </c>
      <c r="P1837" s="1">
        <v>1277.29</v>
      </c>
      <c r="Q1837" s="1">
        <v>2873.52</v>
      </c>
      <c r="R1837" s="1">
        <v>70.67</v>
      </c>
      <c r="S1837" s="1">
        <v>58.16</v>
      </c>
      <c r="T1837" s="1">
        <v>72.7</v>
      </c>
      <c r="V1837" s="1">
        <v>68.75</v>
      </c>
      <c r="W1837" s="1">
        <v>72.28</v>
      </c>
      <c r="X1837" s="1">
        <v>71.260000000000005</v>
      </c>
      <c r="Y1837" s="1">
        <v>68.91</v>
      </c>
      <c r="Z1837" s="1">
        <v>69</v>
      </c>
      <c r="AA1837" s="1">
        <v>69.98</v>
      </c>
      <c r="AB1837" s="1">
        <v>70.040000000000006</v>
      </c>
      <c r="AC1837" s="1">
        <v>65.88</v>
      </c>
      <c r="AE1837" s="1">
        <v>78.180000000000007</v>
      </c>
      <c r="AP1837" s="1">
        <v>2070</v>
      </c>
      <c r="AR1837" s="1">
        <v>2217.44</v>
      </c>
      <c r="AU1837" s="1">
        <v>2003.98</v>
      </c>
      <c r="AW1837" s="1">
        <v>1758.76</v>
      </c>
      <c r="AX1837" s="1">
        <v>71.77</v>
      </c>
      <c r="AZ1837" s="1">
        <v>1859.26</v>
      </c>
      <c r="BB1837" s="1">
        <v>75.98</v>
      </c>
      <c r="BC1837" s="1">
        <v>74.27</v>
      </c>
      <c r="BD1837" s="1">
        <v>73.010000000000005</v>
      </c>
      <c r="BE1837" s="1">
        <v>76.17</v>
      </c>
      <c r="BF1837" s="1">
        <v>74.7</v>
      </c>
      <c r="BG1837" s="1">
        <v>77.540000000000006</v>
      </c>
      <c r="BH1837" s="1">
        <v>67.959999999999994</v>
      </c>
      <c r="BI1837" s="1">
        <v>71.58</v>
      </c>
      <c r="BJ1837" s="1">
        <v>77.37</v>
      </c>
      <c r="BK1837" s="1">
        <v>66.099999999999994</v>
      </c>
      <c r="BL1837" s="1">
        <v>66.53</v>
      </c>
      <c r="BN1837" s="1">
        <v>66.28</v>
      </c>
    </row>
    <row r="1838" spans="3:66" x14ac:dyDescent="0.3">
      <c r="C1838" s="14" t="str">
        <f t="shared" si="29"/>
        <v>201812</v>
      </c>
      <c r="D1838" s="3">
        <v>43452</v>
      </c>
      <c r="E1838" s="1">
        <v>1329.05</v>
      </c>
      <c r="F1838" s="1">
        <v>1314.56</v>
      </c>
      <c r="G1838" s="1">
        <v>1316.32</v>
      </c>
      <c r="H1838" s="1">
        <v>1149.9000000000001</v>
      </c>
      <c r="I1838" s="1">
        <v>1234.77</v>
      </c>
      <c r="J1838" s="1">
        <v>1238.19</v>
      </c>
      <c r="K1838" s="1">
        <v>1283.31</v>
      </c>
      <c r="L1838" s="1">
        <v>1220.95</v>
      </c>
      <c r="M1838" s="1">
        <v>1122.54</v>
      </c>
      <c r="N1838" s="1">
        <v>1084.3900000000001</v>
      </c>
      <c r="O1838" s="1">
        <v>1217.74</v>
      </c>
      <c r="P1838" s="1">
        <v>1277.29</v>
      </c>
      <c r="Q1838" s="1">
        <v>2873.52</v>
      </c>
      <c r="R1838" s="1">
        <v>69.33</v>
      </c>
      <c r="S1838" s="1">
        <v>58.16</v>
      </c>
      <c r="T1838" s="1">
        <v>72.2</v>
      </c>
      <c r="V1838" s="1">
        <v>70.44</v>
      </c>
      <c r="W1838" s="1">
        <v>72.459999999999994</v>
      </c>
      <c r="X1838" s="1">
        <v>71.73</v>
      </c>
      <c r="Y1838" s="1">
        <v>68.89</v>
      </c>
      <c r="Z1838" s="1">
        <v>68.83</v>
      </c>
      <c r="AA1838" s="1">
        <v>69</v>
      </c>
      <c r="AB1838" s="1">
        <v>70.540000000000006</v>
      </c>
      <c r="AC1838" s="1">
        <v>65.88</v>
      </c>
      <c r="AE1838" s="1">
        <v>78.17</v>
      </c>
      <c r="AP1838" s="1">
        <v>2070</v>
      </c>
      <c r="AQ1838" s="1">
        <v>1608.01</v>
      </c>
      <c r="AR1838" s="1">
        <v>2217.44</v>
      </c>
      <c r="AU1838" s="1">
        <v>2003.98</v>
      </c>
      <c r="AW1838" s="1">
        <v>1929.61</v>
      </c>
      <c r="AZ1838" s="1">
        <v>1859.26</v>
      </c>
      <c r="BB1838" s="1">
        <v>76.61</v>
      </c>
      <c r="BC1838" s="1">
        <v>74.42</v>
      </c>
      <c r="BD1838" s="1">
        <v>74.459999999999994</v>
      </c>
      <c r="BE1838" s="1">
        <v>76.13</v>
      </c>
      <c r="BF1838" s="1">
        <v>74.7</v>
      </c>
      <c r="BG1838" s="1">
        <v>77.099999999999994</v>
      </c>
      <c r="BH1838" s="1">
        <v>67.459999999999994</v>
      </c>
      <c r="BI1838" s="1">
        <v>71.58</v>
      </c>
      <c r="BJ1838" s="1">
        <v>77.819999999999993</v>
      </c>
      <c r="BK1838" s="1">
        <v>66.17</v>
      </c>
      <c r="BL1838" s="1">
        <v>66.56</v>
      </c>
      <c r="BN1838" s="1">
        <v>66.319999999999993</v>
      </c>
    </row>
    <row r="1839" spans="3:66" x14ac:dyDescent="0.3">
      <c r="C1839" s="14" t="str">
        <f t="shared" si="29"/>
        <v>201812</v>
      </c>
      <c r="D1839" s="3">
        <v>43451</v>
      </c>
      <c r="E1839" s="1">
        <v>1325.17</v>
      </c>
      <c r="F1839" s="1">
        <v>1311.83</v>
      </c>
      <c r="G1839" s="1">
        <v>1314.35</v>
      </c>
      <c r="H1839" s="1">
        <v>1149.9000000000001</v>
      </c>
      <c r="I1839" s="1">
        <v>1228.92</v>
      </c>
      <c r="J1839" s="1">
        <v>1259.79</v>
      </c>
      <c r="K1839" s="1">
        <v>1283.31</v>
      </c>
      <c r="L1839" s="1">
        <v>1225.8800000000001</v>
      </c>
      <c r="M1839" s="1">
        <v>1122.54</v>
      </c>
      <c r="N1839" s="1">
        <v>1086.8399999999999</v>
      </c>
      <c r="O1839" s="1">
        <v>1196.57</v>
      </c>
      <c r="P1839" s="1">
        <v>1280.1300000000001</v>
      </c>
      <c r="Q1839" s="1">
        <v>2812.22</v>
      </c>
      <c r="S1839" s="1">
        <v>58.16</v>
      </c>
      <c r="T1839" s="1">
        <v>72.290000000000006</v>
      </c>
      <c r="V1839" s="1">
        <v>68.650000000000006</v>
      </c>
      <c r="W1839" s="1">
        <v>72.459999999999994</v>
      </c>
      <c r="X1839" s="1">
        <v>71.81</v>
      </c>
      <c r="Y1839" s="1">
        <v>68.930000000000007</v>
      </c>
      <c r="Z1839" s="1">
        <v>69</v>
      </c>
      <c r="AA1839" s="1">
        <v>66.7</v>
      </c>
      <c r="AB1839" s="1">
        <v>70.540000000000006</v>
      </c>
      <c r="AC1839" s="1">
        <v>64</v>
      </c>
      <c r="AE1839" s="1">
        <v>78.34</v>
      </c>
      <c r="AP1839" s="1">
        <v>2070</v>
      </c>
      <c r="AQ1839" s="1">
        <v>1608.01</v>
      </c>
      <c r="AR1839" s="1">
        <v>2076.94</v>
      </c>
      <c r="AU1839" s="1">
        <v>2004.15</v>
      </c>
      <c r="AW1839" s="1">
        <v>1929.61</v>
      </c>
      <c r="AX1839" s="1">
        <v>72.709999999999994</v>
      </c>
      <c r="AZ1839" s="1">
        <v>1859.26</v>
      </c>
      <c r="BB1839" s="1">
        <v>75.88</v>
      </c>
      <c r="BC1839" s="1">
        <v>74.56</v>
      </c>
      <c r="BD1839" s="1">
        <v>73.44</v>
      </c>
      <c r="BF1839" s="1">
        <v>74.569999999999993</v>
      </c>
      <c r="BG1839" s="1">
        <v>77.52</v>
      </c>
      <c r="BH1839" s="1">
        <v>67.69</v>
      </c>
      <c r="BI1839" s="1">
        <v>71.23</v>
      </c>
      <c r="BK1839" s="1">
        <v>66.27</v>
      </c>
      <c r="BL1839" s="1">
        <v>65.94</v>
      </c>
      <c r="BN1839" s="1">
        <v>65.95</v>
      </c>
    </row>
    <row r="1840" spans="3:66" x14ac:dyDescent="0.3">
      <c r="C1840" s="14" t="str">
        <f t="shared" si="29"/>
        <v>201812</v>
      </c>
      <c r="D1840" s="3">
        <v>43448</v>
      </c>
      <c r="E1840" s="1">
        <v>1327.7</v>
      </c>
      <c r="F1840" s="1">
        <v>1306.7</v>
      </c>
      <c r="G1840" s="1">
        <v>1308.46</v>
      </c>
      <c r="H1840" s="1">
        <v>1154.28</v>
      </c>
      <c r="I1840" s="1">
        <v>1232.83</v>
      </c>
      <c r="J1840" s="1">
        <v>1229.6099999999999</v>
      </c>
      <c r="K1840" s="1">
        <v>1283.31</v>
      </c>
      <c r="L1840" s="1">
        <v>1226.95</v>
      </c>
      <c r="M1840" s="1">
        <v>1132.4000000000001</v>
      </c>
      <c r="N1840" s="1">
        <v>1070.3900000000001</v>
      </c>
      <c r="O1840" s="1">
        <v>1197.4000000000001</v>
      </c>
      <c r="P1840" s="1">
        <v>1280.1300000000001</v>
      </c>
      <c r="Q1840" s="1">
        <v>2808.22</v>
      </c>
      <c r="S1840" s="1">
        <v>58.16</v>
      </c>
      <c r="T1840" s="1">
        <v>73.23</v>
      </c>
      <c r="V1840" s="1">
        <v>68.349999999999994</v>
      </c>
      <c r="W1840" s="1">
        <v>72.760000000000005</v>
      </c>
      <c r="X1840" s="1">
        <v>71.77</v>
      </c>
      <c r="Y1840" s="1">
        <v>68.540000000000006</v>
      </c>
      <c r="Z1840" s="1">
        <v>68.55</v>
      </c>
      <c r="AA1840" s="1">
        <v>68.8</v>
      </c>
      <c r="AB1840" s="1">
        <v>70.760000000000005</v>
      </c>
      <c r="AC1840" s="1">
        <v>62.78</v>
      </c>
      <c r="AE1840" s="1">
        <v>78.37</v>
      </c>
      <c r="AG1840" s="1">
        <v>62.83</v>
      </c>
      <c r="AQ1840" s="1">
        <v>1608.01</v>
      </c>
      <c r="AR1840" s="1">
        <v>2076.94</v>
      </c>
      <c r="AU1840" s="1">
        <v>2004.15</v>
      </c>
      <c r="AW1840" s="1">
        <v>1929.61</v>
      </c>
      <c r="AX1840" s="1">
        <v>72.61</v>
      </c>
      <c r="AZ1840" s="1">
        <v>1859.26</v>
      </c>
      <c r="BB1840" s="1">
        <v>75.989999999999995</v>
      </c>
      <c r="BC1840" s="1">
        <v>74.430000000000007</v>
      </c>
      <c r="BD1840" s="1">
        <v>73.41</v>
      </c>
      <c r="BE1840" s="1">
        <v>80.19</v>
      </c>
      <c r="BF1840" s="1">
        <v>75.27</v>
      </c>
      <c r="BG1840" s="1">
        <v>77.91</v>
      </c>
      <c r="BH1840" s="1">
        <v>67.52</v>
      </c>
      <c r="BI1840" s="1">
        <v>71.23</v>
      </c>
      <c r="BJ1840" s="1">
        <v>77.19</v>
      </c>
      <c r="BK1840" s="1">
        <v>65.27</v>
      </c>
      <c r="BL1840" s="1">
        <v>65.650000000000006</v>
      </c>
      <c r="BN1840" s="1">
        <v>65.75</v>
      </c>
    </row>
    <row r="1841" spans="3:66" x14ac:dyDescent="0.3">
      <c r="C1841" s="14" t="str">
        <f t="shared" si="29"/>
        <v>201812</v>
      </c>
      <c r="D1841" s="3">
        <v>43447</v>
      </c>
      <c r="E1841" s="1">
        <v>1327.7</v>
      </c>
      <c r="F1841" s="1">
        <v>1299.77</v>
      </c>
      <c r="G1841" s="1">
        <v>1306.49</v>
      </c>
      <c r="H1841" s="1">
        <v>1149.9000000000001</v>
      </c>
      <c r="I1841" s="1">
        <v>1235.5</v>
      </c>
      <c r="J1841" s="1">
        <v>1240.6199999999999</v>
      </c>
      <c r="K1841" s="1">
        <v>1283.31</v>
      </c>
      <c r="L1841" s="1">
        <v>1250.53</v>
      </c>
      <c r="M1841" s="1">
        <v>1172.52</v>
      </c>
      <c r="N1841" s="1">
        <v>1077.3399999999999</v>
      </c>
      <c r="O1841" s="1">
        <v>1226.0999999999999</v>
      </c>
      <c r="P1841" s="1">
        <v>1280.1300000000001</v>
      </c>
      <c r="Q1841" s="1">
        <v>2854.35</v>
      </c>
      <c r="S1841" s="1">
        <v>58.16</v>
      </c>
      <c r="T1841" s="1">
        <v>73.95</v>
      </c>
      <c r="V1841" s="1">
        <v>68.959999999999994</v>
      </c>
      <c r="W1841" s="1">
        <v>73.17</v>
      </c>
      <c r="X1841" s="1">
        <v>72.3</v>
      </c>
      <c r="Y1841" s="1">
        <v>69</v>
      </c>
      <c r="Z1841" s="1">
        <v>68.75</v>
      </c>
      <c r="AA1841" s="1">
        <v>70.59</v>
      </c>
      <c r="AB1841" s="1">
        <v>70.989999999999995</v>
      </c>
      <c r="AC1841" s="1">
        <v>65.180000000000007</v>
      </c>
      <c r="AE1841" s="1">
        <v>78.45</v>
      </c>
      <c r="AG1841" s="1">
        <v>63.57</v>
      </c>
      <c r="AQ1841" s="1">
        <v>1608.01</v>
      </c>
      <c r="AR1841" s="1">
        <v>2030.11</v>
      </c>
      <c r="AS1841" s="1">
        <v>2157.2399999999998</v>
      </c>
      <c r="AU1841" s="1">
        <v>2003.73</v>
      </c>
      <c r="AW1841" s="1">
        <v>1768.81</v>
      </c>
      <c r="AX1841" s="1">
        <v>72.3</v>
      </c>
      <c r="AY1841" s="1">
        <v>1824.08</v>
      </c>
      <c r="AZ1841" s="1">
        <v>1859.26</v>
      </c>
      <c r="BB1841" s="1">
        <v>76.69</v>
      </c>
      <c r="BC1841" s="1">
        <v>74.03</v>
      </c>
      <c r="BD1841" s="1">
        <v>73.510000000000005</v>
      </c>
      <c r="BE1841" s="1">
        <v>79.59</v>
      </c>
      <c r="BF1841" s="1">
        <v>73.66</v>
      </c>
      <c r="BG1841" s="1">
        <v>77.95</v>
      </c>
      <c r="BH1841" s="1">
        <v>69.09</v>
      </c>
      <c r="BI1841" s="1">
        <v>71.23</v>
      </c>
      <c r="BJ1841" s="1">
        <v>77.319999999999993</v>
      </c>
      <c r="BK1841" s="1">
        <v>66</v>
      </c>
      <c r="BL1841" s="1">
        <v>66.11</v>
      </c>
      <c r="BN1841" s="1">
        <v>65.67</v>
      </c>
    </row>
    <row r="1842" spans="3:66" x14ac:dyDescent="0.3">
      <c r="C1842" s="14" t="str">
        <f t="shared" si="29"/>
        <v>201812</v>
      </c>
      <c r="D1842" s="3">
        <v>43446</v>
      </c>
      <c r="E1842" s="1">
        <v>1324.43</v>
      </c>
      <c r="F1842" s="1">
        <v>1299.77</v>
      </c>
      <c r="G1842" s="1">
        <v>1317.9</v>
      </c>
      <c r="H1842" s="1">
        <v>1140.75</v>
      </c>
      <c r="I1842" s="1">
        <v>1235.5</v>
      </c>
      <c r="J1842" s="1">
        <v>1251.1500000000001</v>
      </c>
      <c r="K1842" s="1">
        <v>1255.74</v>
      </c>
      <c r="L1842" s="1">
        <v>1235.74</v>
      </c>
      <c r="M1842" s="1">
        <v>1199.72</v>
      </c>
      <c r="N1842" s="1">
        <v>1098.17</v>
      </c>
      <c r="O1842" s="1">
        <v>1229.6400000000001</v>
      </c>
      <c r="P1842" s="1">
        <v>1256.8</v>
      </c>
      <c r="Q1842" s="1">
        <v>2850.19</v>
      </c>
      <c r="S1842" s="1">
        <v>58.7</v>
      </c>
      <c r="T1842" s="1">
        <v>72.83</v>
      </c>
      <c r="V1842" s="1">
        <v>68.989999999999995</v>
      </c>
      <c r="W1842" s="1">
        <v>73.17</v>
      </c>
      <c r="X1842" s="1">
        <v>72.34</v>
      </c>
      <c r="Y1842" s="1">
        <v>69.47</v>
      </c>
      <c r="Z1842" s="1">
        <v>69.95</v>
      </c>
      <c r="AA1842" s="1">
        <v>67.5</v>
      </c>
      <c r="AB1842" s="1">
        <v>71.23</v>
      </c>
      <c r="AC1842" s="1">
        <v>65.16</v>
      </c>
      <c r="AE1842" s="1">
        <v>78.489999999999995</v>
      </c>
      <c r="AG1842" s="1">
        <v>63.74</v>
      </c>
      <c r="AQ1842" s="1">
        <v>1608.01</v>
      </c>
      <c r="AR1842" s="1">
        <v>2030.11</v>
      </c>
      <c r="AS1842" s="1">
        <v>2157.2399999999998</v>
      </c>
      <c r="AW1842" s="1">
        <v>1768.81</v>
      </c>
      <c r="AX1842" s="1">
        <v>71.38</v>
      </c>
      <c r="AY1842" s="1">
        <v>1824.08</v>
      </c>
      <c r="AZ1842" s="1">
        <v>1859.26</v>
      </c>
      <c r="BB1842" s="1">
        <v>77</v>
      </c>
      <c r="BC1842" s="1">
        <v>73.849999999999994</v>
      </c>
      <c r="BD1842" s="1">
        <v>73.7</v>
      </c>
      <c r="BE1842" s="1">
        <v>78.09</v>
      </c>
      <c r="BF1842" s="1">
        <v>74.489999999999995</v>
      </c>
      <c r="BG1842" s="1">
        <v>77.94</v>
      </c>
      <c r="BH1842" s="1">
        <v>69.069999999999993</v>
      </c>
      <c r="BI1842" s="1">
        <v>71.97</v>
      </c>
      <c r="BJ1842" s="1">
        <v>77.709999999999994</v>
      </c>
      <c r="BK1842" s="1">
        <v>65.19</v>
      </c>
      <c r="BL1842" s="1">
        <v>65.37</v>
      </c>
      <c r="BN1842" s="1">
        <v>65.2</v>
      </c>
    </row>
    <row r="1843" spans="3:66" x14ac:dyDescent="0.3">
      <c r="C1843" s="14" t="str">
        <f t="shared" si="29"/>
        <v>201812</v>
      </c>
      <c r="D1843" s="3">
        <v>43445</v>
      </c>
      <c r="E1843" s="1">
        <v>1324.43</v>
      </c>
      <c r="F1843" s="1">
        <v>1306.2</v>
      </c>
      <c r="G1843" s="1">
        <v>1304.5</v>
      </c>
      <c r="H1843" s="1">
        <v>1141.1400000000001</v>
      </c>
      <c r="I1843" s="1">
        <v>1237.44</v>
      </c>
      <c r="J1843" s="1">
        <v>1255.19</v>
      </c>
      <c r="K1843" s="1">
        <v>1291.55</v>
      </c>
      <c r="L1843" s="1">
        <v>1235.74</v>
      </c>
      <c r="M1843" s="1">
        <v>1140.45</v>
      </c>
      <c r="N1843" s="1">
        <v>1096.29</v>
      </c>
      <c r="O1843" s="1">
        <v>1237.23</v>
      </c>
      <c r="P1843" s="1">
        <v>1287.19</v>
      </c>
      <c r="Q1843" s="1">
        <v>2850.19</v>
      </c>
      <c r="S1843" s="1">
        <v>58.69</v>
      </c>
      <c r="T1843" s="1">
        <v>72.88</v>
      </c>
      <c r="V1843" s="1">
        <v>69.36</v>
      </c>
      <c r="W1843" s="1">
        <v>73.8</v>
      </c>
      <c r="X1843" s="1">
        <v>72.59</v>
      </c>
      <c r="Y1843" s="1">
        <v>69.34</v>
      </c>
      <c r="Z1843" s="1">
        <v>69.5</v>
      </c>
      <c r="AA1843" s="1">
        <v>69.33</v>
      </c>
      <c r="AB1843" s="1">
        <v>71.540000000000006</v>
      </c>
      <c r="AC1843" s="1">
        <v>65.13</v>
      </c>
      <c r="AE1843" s="1">
        <v>78.84</v>
      </c>
      <c r="AG1843" s="1">
        <v>63.17</v>
      </c>
      <c r="AN1843" s="1">
        <v>1909.51</v>
      </c>
      <c r="AR1843" s="1">
        <v>2030.11</v>
      </c>
      <c r="AS1843" s="1">
        <v>2157.2399999999998</v>
      </c>
      <c r="AW1843" s="1">
        <v>1608.01</v>
      </c>
      <c r="AX1843" s="1">
        <v>71.27</v>
      </c>
      <c r="AY1843" s="1">
        <v>1824.08</v>
      </c>
      <c r="AZ1843" s="1">
        <v>1859.26</v>
      </c>
      <c r="BB1843" s="1">
        <v>77.14</v>
      </c>
      <c r="BC1843" s="1">
        <v>74.569999999999993</v>
      </c>
      <c r="BD1843" s="1">
        <v>73.260000000000005</v>
      </c>
      <c r="BE1843" s="1">
        <v>79.27</v>
      </c>
      <c r="BF1843" s="1">
        <v>74.489999999999995</v>
      </c>
      <c r="BG1843" s="1">
        <v>78.34</v>
      </c>
      <c r="BH1843" s="1">
        <v>70.040000000000006</v>
      </c>
      <c r="BI1843" s="1">
        <v>71.98</v>
      </c>
      <c r="BJ1843" s="1">
        <v>78.87</v>
      </c>
      <c r="BK1843" s="1">
        <v>66.08</v>
      </c>
      <c r="BL1843" s="1">
        <v>66.02</v>
      </c>
      <c r="BN1843" s="1">
        <v>65.8</v>
      </c>
    </row>
    <row r="1844" spans="3:66" x14ac:dyDescent="0.3">
      <c r="C1844" s="14" t="str">
        <f t="shared" si="29"/>
        <v>201812</v>
      </c>
      <c r="D1844" s="3">
        <v>43444</v>
      </c>
      <c r="E1844" s="1">
        <v>1336.57</v>
      </c>
      <c r="F1844" s="1">
        <v>1301.8499999999999</v>
      </c>
      <c r="G1844" s="1">
        <v>1308.46</v>
      </c>
      <c r="H1844" s="1">
        <v>1134.58</v>
      </c>
      <c r="I1844" s="1">
        <v>1241.32</v>
      </c>
      <c r="J1844" s="1">
        <v>1249.17</v>
      </c>
      <c r="K1844" s="1">
        <v>1299.73</v>
      </c>
      <c r="L1844" s="1">
        <v>1225.8800000000001</v>
      </c>
      <c r="M1844" s="1">
        <v>1164.83</v>
      </c>
      <c r="N1844" s="1">
        <v>1112.8599999999999</v>
      </c>
      <c r="O1844" s="1">
        <v>1254.29</v>
      </c>
      <c r="P1844" s="1">
        <v>1294.2</v>
      </c>
      <c r="Q1844" s="1">
        <v>2871.31</v>
      </c>
      <c r="S1844" s="1">
        <v>59.1</v>
      </c>
      <c r="T1844" s="1">
        <v>74.08</v>
      </c>
      <c r="V1844" s="1">
        <v>69.13</v>
      </c>
      <c r="W1844" s="1">
        <v>73.05</v>
      </c>
      <c r="X1844" s="1">
        <v>72.87</v>
      </c>
      <c r="Y1844" s="1">
        <v>69.33</v>
      </c>
      <c r="Z1844" s="1">
        <v>69.45</v>
      </c>
      <c r="AA1844" s="1">
        <v>71.319999999999993</v>
      </c>
      <c r="AB1844" s="1">
        <v>71.650000000000006</v>
      </c>
      <c r="AC1844" s="1">
        <v>66.87</v>
      </c>
      <c r="AE1844" s="1">
        <v>79.150000000000006</v>
      </c>
      <c r="AG1844" s="1">
        <v>63.74</v>
      </c>
      <c r="AN1844" s="1">
        <v>1909.51</v>
      </c>
      <c r="AS1844" s="1">
        <v>2157.2399999999998</v>
      </c>
      <c r="AW1844" s="1">
        <v>1608.01</v>
      </c>
      <c r="AX1844" s="1">
        <v>72.77</v>
      </c>
      <c r="AY1844" s="1">
        <v>1824.08</v>
      </c>
      <c r="AZ1844" s="1">
        <v>1859.26</v>
      </c>
      <c r="BB1844" s="1">
        <v>76.61</v>
      </c>
      <c r="BC1844" s="1">
        <v>74.540000000000006</v>
      </c>
      <c r="BD1844" s="1">
        <v>73.900000000000006</v>
      </c>
      <c r="BE1844" s="1">
        <v>80.23</v>
      </c>
      <c r="BF1844" s="1">
        <v>73.67</v>
      </c>
      <c r="BG1844" s="1">
        <v>78.290000000000006</v>
      </c>
      <c r="BH1844" s="1">
        <v>69.84</v>
      </c>
      <c r="BI1844" s="1">
        <v>71.98</v>
      </c>
      <c r="BJ1844" s="1">
        <v>78.87</v>
      </c>
      <c r="BK1844" s="1">
        <v>66.319999999999993</v>
      </c>
      <c r="BL1844" s="1">
        <v>66.39</v>
      </c>
      <c r="BN1844" s="1">
        <v>66.040000000000006</v>
      </c>
    </row>
    <row r="1845" spans="3:66" x14ac:dyDescent="0.3">
      <c r="C1845" s="14" t="str">
        <f t="shared" si="29"/>
        <v>201812</v>
      </c>
      <c r="D1845" s="3">
        <v>43441</v>
      </c>
      <c r="E1845" s="1">
        <v>1317.88</v>
      </c>
      <c r="F1845" s="1">
        <v>1297</v>
      </c>
      <c r="G1845" s="1">
        <v>1310.44</v>
      </c>
      <c r="H1845" s="1">
        <v>1137.8399999999999</v>
      </c>
      <c r="I1845" s="1">
        <v>1241.32</v>
      </c>
      <c r="J1845" s="1">
        <v>1271.1300000000001</v>
      </c>
      <c r="K1845" s="1">
        <v>1299.73</v>
      </c>
      <c r="L1845" s="1">
        <v>1257.49</v>
      </c>
      <c r="M1845" s="1">
        <v>1139.74</v>
      </c>
      <c r="N1845" s="1">
        <v>1110.25</v>
      </c>
      <c r="O1845" s="1">
        <v>1238.32</v>
      </c>
      <c r="P1845" s="1">
        <v>1294.2</v>
      </c>
      <c r="Q1845" s="1">
        <v>2939.6</v>
      </c>
      <c r="S1845" s="1">
        <v>60.22</v>
      </c>
      <c r="T1845" s="1">
        <v>74.63</v>
      </c>
      <c r="V1845" s="1">
        <v>69.239999999999995</v>
      </c>
      <c r="W1845" s="1">
        <v>73.2</v>
      </c>
      <c r="X1845" s="1">
        <v>72.599999999999994</v>
      </c>
      <c r="Y1845" s="1">
        <v>69.290000000000006</v>
      </c>
      <c r="Z1845" s="1">
        <v>69.33</v>
      </c>
      <c r="AA1845" s="1">
        <v>69.55</v>
      </c>
      <c r="AB1845" s="1">
        <v>71.33</v>
      </c>
      <c r="AC1845" s="1">
        <v>65.63</v>
      </c>
      <c r="AE1845" s="1">
        <v>78.569999999999993</v>
      </c>
      <c r="AG1845" s="1">
        <v>63.17</v>
      </c>
      <c r="AN1845" s="1">
        <v>1909.51</v>
      </c>
      <c r="AO1845" s="1">
        <v>7</v>
      </c>
      <c r="AS1845" s="1">
        <v>2157.2399999999998</v>
      </c>
      <c r="AT1845" s="1">
        <v>1565.98</v>
      </c>
      <c r="AW1845" s="1">
        <v>1677.85</v>
      </c>
      <c r="AX1845" s="1">
        <v>72.790000000000006</v>
      </c>
      <c r="AY1845" s="1">
        <v>1824.08</v>
      </c>
      <c r="AZ1845" s="1">
        <v>1859.26</v>
      </c>
      <c r="BB1845" s="1">
        <v>77.25</v>
      </c>
      <c r="BC1845" s="1">
        <v>74.92</v>
      </c>
      <c r="BD1845" s="1">
        <v>74.62</v>
      </c>
      <c r="BF1845" s="1">
        <v>73.67</v>
      </c>
      <c r="BG1845" s="1">
        <v>78.14</v>
      </c>
      <c r="BH1845" s="1">
        <v>69.91</v>
      </c>
      <c r="BI1845" s="1">
        <v>71.88</v>
      </c>
      <c r="BJ1845" s="1">
        <v>79.180000000000007</v>
      </c>
      <c r="BK1845" s="1">
        <v>66.59</v>
      </c>
      <c r="BL1845" s="1">
        <v>66.13</v>
      </c>
      <c r="BN1845" s="1">
        <v>66.02</v>
      </c>
    </row>
    <row r="1846" spans="3:66" x14ac:dyDescent="0.3">
      <c r="C1846" s="14" t="str">
        <f t="shared" si="29"/>
        <v>201812</v>
      </c>
      <c r="D1846" s="3">
        <v>43440</v>
      </c>
      <c r="E1846" s="1">
        <v>1339.87</v>
      </c>
      <c r="F1846" s="1">
        <v>1298.3900000000001</v>
      </c>
      <c r="G1846" s="1">
        <v>1320.38</v>
      </c>
      <c r="H1846" s="1">
        <v>1135.6600000000001</v>
      </c>
      <c r="I1846" s="1">
        <v>1245.2</v>
      </c>
      <c r="J1846" s="1">
        <v>1242.28</v>
      </c>
      <c r="K1846" s="1">
        <v>1299.73</v>
      </c>
      <c r="L1846" s="1">
        <v>1257.49</v>
      </c>
      <c r="M1846" s="1">
        <v>1138.95</v>
      </c>
      <c r="N1846" s="1">
        <v>1108.6400000000001</v>
      </c>
      <c r="O1846" s="1">
        <v>1245.06</v>
      </c>
      <c r="P1846" s="1">
        <v>1294.2</v>
      </c>
      <c r="Q1846" s="1">
        <v>2906.89</v>
      </c>
      <c r="S1846" s="1">
        <v>59.25</v>
      </c>
      <c r="T1846" s="1">
        <v>74.06</v>
      </c>
      <c r="V1846" s="1">
        <v>69.08</v>
      </c>
      <c r="W1846" s="1">
        <v>73.83</v>
      </c>
      <c r="X1846" s="1">
        <v>72.599999999999994</v>
      </c>
      <c r="Y1846" s="1">
        <v>69.260000000000005</v>
      </c>
      <c r="Z1846" s="1">
        <v>69</v>
      </c>
      <c r="AB1846" s="1">
        <v>71.260000000000005</v>
      </c>
      <c r="AC1846" s="1">
        <v>65.83</v>
      </c>
      <c r="AE1846" s="1">
        <v>78.900000000000006</v>
      </c>
      <c r="AG1846" s="1">
        <v>62.04</v>
      </c>
      <c r="AN1846" s="1">
        <v>1909.51</v>
      </c>
      <c r="AO1846" s="1">
        <v>7</v>
      </c>
      <c r="AT1846" s="1">
        <v>1565.98</v>
      </c>
      <c r="AW1846" s="1">
        <v>1747.7</v>
      </c>
      <c r="AX1846" s="1">
        <v>72.930000000000007</v>
      </c>
      <c r="AZ1846" s="1">
        <v>1859.26</v>
      </c>
      <c r="BB1846" s="1">
        <v>76.94</v>
      </c>
      <c r="BC1846" s="1">
        <v>75.34</v>
      </c>
      <c r="BD1846" s="1">
        <v>75.39</v>
      </c>
      <c r="BF1846" s="1">
        <v>73.739999999999995</v>
      </c>
      <c r="BG1846" s="1">
        <v>78.09</v>
      </c>
      <c r="BH1846" s="1">
        <v>70.67</v>
      </c>
      <c r="BI1846" s="1">
        <v>71.58</v>
      </c>
      <c r="BJ1846" s="1">
        <v>79.180000000000007</v>
      </c>
      <c r="BK1846" s="1">
        <v>66.75</v>
      </c>
      <c r="BL1846" s="1">
        <v>65.900000000000006</v>
      </c>
      <c r="BN1846" s="1">
        <v>66.459999999999994</v>
      </c>
    </row>
    <row r="1847" spans="3:66" x14ac:dyDescent="0.3">
      <c r="C1847" s="14" t="str">
        <f t="shared" si="29"/>
        <v>201812</v>
      </c>
      <c r="D1847" s="3">
        <v>43439</v>
      </c>
      <c r="E1847" s="1">
        <v>1325.96</v>
      </c>
      <c r="F1847" s="1">
        <v>1301.82</v>
      </c>
      <c r="G1847" s="1">
        <v>1297.82</v>
      </c>
      <c r="H1847" s="1">
        <v>1131.28</v>
      </c>
      <c r="I1847" s="1">
        <v>1245.2</v>
      </c>
      <c r="J1847" s="1">
        <v>1242.28</v>
      </c>
      <c r="K1847" s="1">
        <v>1299.73</v>
      </c>
      <c r="L1847" s="1">
        <v>1243.1400000000001</v>
      </c>
      <c r="M1847" s="1">
        <v>1125.75</v>
      </c>
      <c r="N1847" s="1">
        <v>1083.49</v>
      </c>
      <c r="O1847" s="1">
        <v>1239.57</v>
      </c>
      <c r="P1847" s="1">
        <v>1294.2</v>
      </c>
      <c r="Q1847" s="1">
        <v>2955.68</v>
      </c>
      <c r="S1847" s="1">
        <v>59.35</v>
      </c>
      <c r="T1847" s="1">
        <v>74.03</v>
      </c>
      <c r="V1847" s="1">
        <v>69.13</v>
      </c>
      <c r="W1847" s="1">
        <v>73</v>
      </c>
      <c r="X1847" s="1">
        <v>72.599999999999994</v>
      </c>
      <c r="Y1847" s="1">
        <v>69.7</v>
      </c>
      <c r="Z1847" s="1">
        <v>69.83</v>
      </c>
      <c r="AA1847" s="1">
        <v>69.400000000000006</v>
      </c>
      <c r="AB1847" s="1">
        <v>71.260000000000005</v>
      </c>
      <c r="AC1847" s="1">
        <v>65.63</v>
      </c>
      <c r="AE1847" s="1">
        <v>78.900000000000006</v>
      </c>
      <c r="AG1847" s="1">
        <v>61.62</v>
      </c>
      <c r="AN1847" s="1">
        <v>1909.51</v>
      </c>
      <c r="AO1847" s="1">
        <v>7</v>
      </c>
      <c r="AT1847" s="1">
        <v>1565.98</v>
      </c>
      <c r="AW1847" s="1">
        <v>1747.7</v>
      </c>
      <c r="AX1847" s="1">
        <v>72.77</v>
      </c>
      <c r="BB1847" s="1">
        <v>76.84</v>
      </c>
      <c r="BC1847" s="1">
        <v>76.03</v>
      </c>
      <c r="BD1847" s="1">
        <v>74.86</v>
      </c>
      <c r="BE1847" s="1">
        <v>80.23</v>
      </c>
      <c r="BF1847" s="1">
        <v>73.739999999999995</v>
      </c>
      <c r="BG1847" s="1">
        <v>78.16</v>
      </c>
      <c r="BH1847" s="1">
        <v>70.67</v>
      </c>
      <c r="BI1847" s="1">
        <v>70.98</v>
      </c>
      <c r="BJ1847" s="1">
        <v>78.09</v>
      </c>
      <c r="BL1847" s="1">
        <v>65.959999999999994</v>
      </c>
      <c r="BN1847" s="1">
        <v>66.260000000000005</v>
      </c>
    </row>
    <row r="1848" spans="3:66" x14ac:dyDescent="0.3">
      <c r="C1848" s="14" t="str">
        <f t="shared" si="29"/>
        <v>201812</v>
      </c>
      <c r="D1848" s="3">
        <v>43438</v>
      </c>
      <c r="E1848" s="1">
        <v>1321.01</v>
      </c>
      <c r="F1848" s="1">
        <v>1309.4100000000001</v>
      </c>
      <c r="G1848" s="1">
        <v>1305.22</v>
      </c>
      <c r="H1848" s="1">
        <v>1144.1400000000001</v>
      </c>
      <c r="I1848" s="1">
        <v>1245.2</v>
      </c>
      <c r="J1848" s="1">
        <v>1268.72</v>
      </c>
      <c r="K1848" s="1">
        <v>1299.73</v>
      </c>
      <c r="L1848" s="1">
        <v>1261.43</v>
      </c>
      <c r="M1848" s="1">
        <v>1134.71</v>
      </c>
      <c r="N1848" s="1">
        <v>1078.19</v>
      </c>
      <c r="O1848" s="1">
        <v>1253.1400000000001</v>
      </c>
      <c r="P1848" s="1">
        <v>1294.2</v>
      </c>
      <c r="Q1848" s="1">
        <v>2933.27</v>
      </c>
      <c r="S1848" s="1">
        <v>59.15</v>
      </c>
      <c r="T1848" s="1">
        <v>74.709999999999994</v>
      </c>
      <c r="V1848" s="1">
        <v>69.180000000000007</v>
      </c>
      <c r="W1848" s="1">
        <v>74.33</v>
      </c>
      <c r="X1848" s="1">
        <v>72.489999999999995</v>
      </c>
      <c r="Y1848" s="1">
        <v>69.900000000000006</v>
      </c>
      <c r="Z1848" s="1">
        <v>69.95</v>
      </c>
      <c r="AA1848" s="1">
        <v>70.7</v>
      </c>
      <c r="AB1848" s="1">
        <v>71.19</v>
      </c>
      <c r="AC1848" s="1">
        <v>65.38</v>
      </c>
      <c r="AE1848" s="1">
        <v>78.760000000000005</v>
      </c>
      <c r="AO1848" s="1">
        <v>7</v>
      </c>
      <c r="AT1848" s="1">
        <v>1565.98</v>
      </c>
      <c r="AW1848" s="1">
        <v>1747.7</v>
      </c>
      <c r="AX1848" s="1">
        <v>72.11</v>
      </c>
      <c r="AY1848" s="1">
        <v>1899.46</v>
      </c>
      <c r="BB1848" s="1">
        <v>76.77</v>
      </c>
      <c r="BC1848" s="1">
        <v>75.83</v>
      </c>
      <c r="BD1848" s="1">
        <v>74.430000000000007</v>
      </c>
      <c r="BE1848" s="1">
        <v>80.77</v>
      </c>
      <c r="BG1848" s="1">
        <v>78.39</v>
      </c>
      <c r="BH1848" s="1">
        <v>71.58</v>
      </c>
      <c r="BI1848" s="1">
        <v>70.98</v>
      </c>
      <c r="BJ1848" s="1">
        <v>77.45</v>
      </c>
      <c r="BK1848" s="1">
        <v>65.239999999999995</v>
      </c>
      <c r="BL1848" s="1">
        <v>66.180000000000007</v>
      </c>
      <c r="BN1848" s="1">
        <v>64.790000000000006</v>
      </c>
    </row>
    <row r="1849" spans="3:66" x14ac:dyDescent="0.3">
      <c r="C1849" s="14" t="str">
        <f t="shared" si="29"/>
        <v>201812</v>
      </c>
      <c r="D1849" s="3">
        <v>43437</v>
      </c>
      <c r="E1849" s="1">
        <v>1336.67</v>
      </c>
      <c r="F1849" s="1">
        <v>1299.01</v>
      </c>
      <c r="G1849" s="1">
        <v>1305.22</v>
      </c>
      <c r="H1849" s="1">
        <v>1142.6099999999999</v>
      </c>
      <c r="I1849" s="1">
        <v>1239.3800000000001</v>
      </c>
      <c r="J1849" s="1">
        <v>1261.8800000000001</v>
      </c>
      <c r="K1849" s="1">
        <v>1299.73</v>
      </c>
      <c r="L1849" s="1">
        <v>1210.07</v>
      </c>
      <c r="N1849" s="1">
        <v>1113.04</v>
      </c>
      <c r="O1849" s="1">
        <v>1254</v>
      </c>
      <c r="P1849" s="1">
        <v>1299.8800000000001</v>
      </c>
      <c r="Q1849" s="1">
        <v>2969.53</v>
      </c>
      <c r="R1849" s="1">
        <v>68.17</v>
      </c>
      <c r="S1849" s="1">
        <v>59.9</v>
      </c>
      <c r="T1849" s="1">
        <v>74.680000000000007</v>
      </c>
      <c r="U1849" s="1">
        <v>66.11</v>
      </c>
      <c r="V1849" s="1">
        <v>69.55</v>
      </c>
      <c r="W1849" s="1">
        <v>74</v>
      </c>
      <c r="X1849" s="1">
        <v>72.260000000000005</v>
      </c>
      <c r="Y1849" s="1">
        <v>69.95</v>
      </c>
      <c r="Z1849" s="1">
        <v>70</v>
      </c>
      <c r="AA1849" s="1">
        <v>70.2</v>
      </c>
      <c r="AB1849" s="1">
        <v>71.040000000000006</v>
      </c>
      <c r="AC1849" s="1">
        <v>66.98</v>
      </c>
      <c r="AE1849" s="1">
        <v>78.48</v>
      </c>
      <c r="AO1849" s="1">
        <v>7</v>
      </c>
      <c r="AT1849" s="1">
        <v>1565.98</v>
      </c>
      <c r="AW1849" s="1">
        <v>1747.7</v>
      </c>
      <c r="AX1849" s="1">
        <v>71.84</v>
      </c>
      <c r="AY1849" s="1">
        <v>1899.46</v>
      </c>
      <c r="BA1849" s="1">
        <v>67.89</v>
      </c>
      <c r="BB1849" s="1">
        <v>78.430000000000007</v>
      </c>
      <c r="BC1849" s="1">
        <v>76.17</v>
      </c>
      <c r="BD1849" s="1">
        <v>75.56</v>
      </c>
      <c r="BE1849" s="1">
        <v>78.66</v>
      </c>
      <c r="BF1849" s="1">
        <v>74.39</v>
      </c>
      <c r="BG1849" s="1">
        <v>78.27</v>
      </c>
      <c r="BH1849" s="1">
        <v>71.58</v>
      </c>
      <c r="BI1849" s="1">
        <v>70.98</v>
      </c>
      <c r="BJ1849" s="1">
        <v>78.34</v>
      </c>
      <c r="BK1849" s="1">
        <v>65.94</v>
      </c>
      <c r="BL1849" s="1">
        <v>65.260000000000005</v>
      </c>
      <c r="BN1849" s="1">
        <v>64.77</v>
      </c>
    </row>
    <row r="1850" spans="3:66" x14ac:dyDescent="0.3">
      <c r="C1850" s="14" t="str">
        <f t="shared" si="29"/>
        <v>201811</v>
      </c>
      <c r="D1850" s="3">
        <v>43434</v>
      </c>
      <c r="E1850" s="1">
        <v>1339.05</v>
      </c>
      <c r="F1850" s="1">
        <v>1299.01</v>
      </c>
      <c r="G1850" s="1">
        <v>1296.97</v>
      </c>
      <c r="H1850" s="1">
        <v>1136.45</v>
      </c>
      <c r="I1850" s="1">
        <v>1239.3800000000001</v>
      </c>
      <c r="J1850" s="1">
        <v>1242.42</v>
      </c>
      <c r="K1850" s="1">
        <v>1299.73</v>
      </c>
      <c r="L1850" s="1">
        <v>1187.0899999999999</v>
      </c>
      <c r="N1850" s="1">
        <v>1094.25</v>
      </c>
      <c r="O1850" s="1">
        <v>1248.1400000000001</v>
      </c>
      <c r="P1850" s="1">
        <v>1299.73</v>
      </c>
      <c r="Q1850" s="1">
        <v>2946.55</v>
      </c>
      <c r="R1850" s="1">
        <v>69.33</v>
      </c>
      <c r="S1850" s="1">
        <v>59.9</v>
      </c>
      <c r="T1850" s="1">
        <v>74.040000000000006</v>
      </c>
      <c r="U1850" s="1">
        <v>65.89</v>
      </c>
      <c r="V1850" s="1">
        <v>70.12</v>
      </c>
      <c r="W1850" s="1">
        <v>74.17</v>
      </c>
      <c r="X1850" s="1">
        <v>72.37</v>
      </c>
      <c r="Y1850" s="1">
        <v>69.959999999999994</v>
      </c>
      <c r="Z1850" s="1">
        <v>70.05</v>
      </c>
      <c r="AA1850" s="1">
        <v>68.8</v>
      </c>
      <c r="AB1850" s="1">
        <v>70.989999999999995</v>
      </c>
      <c r="AC1850" s="1">
        <v>64.91</v>
      </c>
      <c r="AD1850" s="1">
        <v>67.84</v>
      </c>
      <c r="AE1850" s="1">
        <v>78.209999999999994</v>
      </c>
      <c r="AO1850" s="1">
        <v>7</v>
      </c>
      <c r="AT1850" s="1">
        <v>1646.59</v>
      </c>
      <c r="AU1850" s="1">
        <v>1658.65</v>
      </c>
      <c r="AX1850" s="1">
        <v>73.849999999999994</v>
      </c>
      <c r="AY1850" s="1">
        <v>1899.91</v>
      </c>
      <c r="BA1850" s="1">
        <v>67.19</v>
      </c>
      <c r="BB1850" s="1">
        <v>78.84</v>
      </c>
      <c r="BC1850" s="1">
        <v>76.69</v>
      </c>
      <c r="BD1850" s="1">
        <v>75.94</v>
      </c>
      <c r="BF1850" s="1">
        <v>74.73</v>
      </c>
      <c r="BG1850" s="1">
        <v>78.14</v>
      </c>
      <c r="BH1850" s="1">
        <v>70.48</v>
      </c>
      <c r="BI1850" s="1">
        <v>71.38</v>
      </c>
      <c r="BJ1850" s="1">
        <v>76.45</v>
      </c>
      <c r="BK1850" s="1">
        <v>66.48</v>
      </c>
      <c r="BL1850" s="1">
        <v>66.930000000000007</v>
      </c>
      <c r="BN1850" s="1">
        <v>66.61</v>
      </c>
    </row>
    <row r="1851" spans="3:66" x14ac:dyDescent="0.3">
      <c r="C1851" s="14" t="str">
        <f t="shared" si="29"/>
        <v>201811</v>
      </c>
      <c r="D1851" s="3">
        <v>43433</v>
      </c>
      <c r="E1851" s="1">
        <v>1336.6</v>
      </c>
      <c r="F1851" s="1">
        <v>1299.01</v>
      </c>
      <c r="G1851" s="1">
        <v>1302.76</v>
      </c>
      <c r="H1851" s="1">
        <v>1147.71</v>
      </c>
      <c r="I1851" s="1">
        <v>1239.3800000000001</v>
      </c>
      <c r="J1851" s="1">
        <v>1276.23</v>
      </c>
      <c r="K1851" s="1">
        <v>1303.01</v>
      </c>
      <c r="L1851" s="1">
        <v>1246.27</v>
      </c>
      <c r="M1851" s="1">
        <v>1080.6600000000001</v>
      </c>
      <c r="N1851" s="1">
        <v>1095.5999999999999</v>
      </c>
      <c r="O1851" s="1">
        <v>1259.29</v>
      </c>
      <c r="P1851" s="1">
        <v>1301.27</v>
      </c>
      <c r="Q1851" s="1">
        <v>2989.71</v>
      </c>
      <c r="R1851" s="1">
        <v>69.5</v>
      </c>
      <c r="S1851" s="1">
        <v>59.28</v>
      </c>
      <c r="T1851" s="1">
        <v>74.010000000000005</v>
      </c>
      <c r="U1851" s="1">
        <v>65.45</v>
      </c>
      <c r="V1851" s="1">
        <v>70.11</v>
      </c>
      <c r="W1851" s="1">
        <v>74.17</v>
      </c>
      <c r="X1851" s="1">
        <v>72.2</v>
      </c>
      <c r="Y1851" s="1">
        <v>70.27</v>
      </c>
      <c r="Z1851" s="1">
        <v>70.400000000000006</v>
      </c>
      <c r="AA1851" s="1">
        <v>69.3</v>
      </c>
      <c r="AB1851" s="1">
        <v>71.05</v>
      </c>
      <c r="AC1851" s="1">
        <v>64.010000000000005</v>
      </c>
      <c r="AD1851" s="1">
        <v>66.739999999999995</v>
      </c>
      <c r="AE1851" s="1">
        <v>78.64</v>
      </c>
      <c r="AI1851" s="1">
        <v>7</v>
      </c>
      <c r="AN1851" s="1">
        <v>1857.43</v>
      </c>
      <c r="AO1851" s="1">
        <v>7</v>
      </c>
      <c r="AT1851" s="1">
        <v>1752.01</v>
      </c>
      <c r="AU1851" s="1">
        <v>1658.65</v>
      </c>
      <c r="AX1851" s="1">
        <v>74.2</v>
      </c>
      <c r="AY1851" s="1">
        <v>1899.91</v>
      </c>
      <c r="BA1851" s="1">
        <v>66.709999999999994</v>
      </c>
      <c r="BB1851" s="1">
        <v>77.83</v>
      </c>
      <c r="BC1851" s="1">
        <v>77.05</v>
      </c>
      <c r="BD1851" s="1">
        <v>76.27</v>
      </c>
      <c r="BF1851" s="1">
        <v>74.73</v>
      </c>
      <c r="BG1851" s="1">
        <v>78.11</v>
      </c>
      <c r="BH1851" s="1">
        <v>70.37</v>
      </c>
      <c r="BI1851" s="1">
        <v>71.38</v>
      </c>
      <c r="BJ1851" s="1">
        <v>76.25</v>
      </c>
      <c r="BK1851" s="1">
        <v>66.319999999999993</v>
      </c>
      <c r="BL1851" s="1">
        <v>67.2</v>
      </c>
      <c r="BN1851" s="1">
        <v>66.86</v>
      </c>
    </row>
    <row r="1852" spans="3:66" x14ac:dyDescent="0.3">
      <c r="C1852" s="14" t="str">
        <f t="shared" si="29"/>
        <v>201811</v>
      </c>
      <c r="D1852" s="3">
        <v>43432</v>
      </c>
      <c r="E1852" s="1">
        <v>1336.6</v>
      </c>
      <c r="F1852" s="1">
        <v>1308.3499999999999</v>
      </c>
      <c r="G1852" s="1">
        <v>1305.22</v>
      </c>
      <c r="H1852" s="1">
        <v>1140.6300000000001</v>
      </c>
      <c r="I1852" s="1">
        <v>1239.3800000000001</v>
      </c>
      <c r="J1852" s="1">
        <v>1243.8499999999999</v>
      </c>
      <c r="K1852" s="1">
        <v>1303.01</v>
      </c>
      <c r="L1852" s="1">
        <v>1211.17</v>
      </c>
      <c r="M1852" s="1">
        <v>1082.94</v>
      </c>
      <c r="N1852" s="1">
        <v>1099.74</v>
      </c>
      <c r="O1852" s="1">
        <v>1264.74</v>
      </c>
      <c r="P1852" s="1">
        <v>1301.27</v>
      </c>
      <c r="Q1852" s="1">
        <v>3000.79</v>
      </c>
      <c r="R1852" s="1">
        <v>69.5</v>
      </c>
      <c r="S1852" s="1">
        <v>60.02</v>
      </c>
      <c r="T1852" s="1">
        <v>74.06</v>
      </c>
      <c r="U1852" s="1">
        <v>65.45</v>
      </c>
      <c r="V1852" s="1">
        <v>69.56</v>
      </c>
      <c r="W1852" s="1">
        <v>74</v>
      </c>
      <c r="X1852" s="1">
        <v>72.23</v>
      </c>
      <c r="Y1852" s="1">
        <v>70.06</v>
      </c>
      <c r="Z1852" s="1">
        <v>70</v>
      </c>
      <c r="AA1852" s="1">
        <v>68.92</v>
      </c>
      <c r="AB1852" s="1">
        <v>71.05</v>
      </c>
      <c r="AC1852" s="1">
        <v>63.76</v>
      </c>
      <c r="AD1852" s="1">
        <v>67.599999999999994</v>
      </c>
      <c r="AE1852" s="1">
        <v>78.64</v>
      </c>
      <c r="AI1852" s="1">
        <v>7</v>
      </c>
      <c r="AN1852" s="1">
        <v>1857.43</v>
      </c>
      <c r="AO1852" s="1">
        <v>7</v>
      </c>
      <c r="AT1852" s="1">
        <v>1752.01</v>
      </c>
      <c r="AU1852" s="1">
        <v>1658.65</v>
      </c>
      <c r="AX1852" s="1">
        <v>73.78</v>
      </c>
      <c r="AY1852" s="1">
        <v>1899.91</v>
      </c>
      <c r="AZ1852" s="1">
        <v>1809.44</v>
      </c>
      <c r="BA1852" s="1">
        <v>66.42</v>
      </c>
      <c r="BB1852" s="1">
        <v>78</v>
      </c>
      <c r="BC1852" s="1">
        <v>76.69</v>
      </c>
      <c r="BD1852" s="1">
        <v>75.14</v>
      </c>
      <c r="BF1852" s="1">
        <v>75.13</v>
      </c>
      <c r="BG1852" s="1">
        <v>78.099999999999994</v>
      </c>
      <c r="BH1852" s="1">
        <v>71.52</v>
      </c>
      <c r="BI1852" s="1">
        <v>71.38</v>
      </c>
      <c r="BJ1852" s="1">
        <v>76.23</v>
      </c>
      <c r="BK1852" s="1">
        <v>66</v>
      </c>
      <c r="BL1852" s="1">
        <v>66.83</v>
      </c>
      <c r="BN1852" s="1">
        <v>66.599999999999994</v>
      </c>
    </row>
    <row r="1853" spans="3:66" x14ac:dyDescent="0.3">
      <c r="C1853" s="14" t="str">
        <f t="shared" si="29"/>
        <v>201811</v>
      </c>
      <c r="D1853" s="3">
        <v>43431</v>
      </c>
      <c r="E1853" s="1">
        <v>1336.6</v>
      </c>
      <c r="F1853" s="1">
        <v>1307.45</v>
      </c>
      <c r="G1853" s="1">
        <v>1315.15</v>
      </c>
      <c r="H1853" s="1">
        <v>1151.98</v>
      </c>
      <c r="I1853" s="1">
        <v>1239.3800000000001</v>
      </c>
      <c r="J1853" s="1">
        <v>1242.99</v>
      </c>
      <c r="K1853" s="1">
        <v>1303.01</v>
      </c>
      <c r="L1853" s="1">
        <v>1231.52</v>
      </c>
      <c r="M1853" s="1">
        <v>1087.48</v>
      </c>
      <c r="N1853" s="1">
        <v>1089.5999999999999</v>
      </c>
      <c r="O1853" s="1">
        <v>1226.72</v>
      </c>
      <c r="P1853" s="1">
        <v>1301.27</v>
      </c>
      <c r="Q1853" s="1">
        <v>2962.59</v>
      </c>
      <c r="S1853" s="1">
        <v>59.8</v>
      </c>
      <c r="T1853" s="1">
        <v>73.63</v>
      </c>
      <c r="U1853" s="1">
        <v>66.11</v>
      </c>
      <c r="V1853" s="1">
        <v>69.8</v>
      </c>
      <c r="W1853" s="1">
        <v>74.33</v>
      </c>
      <c r="X1853" s="1">
        <v>72.59</v>
      </c>
      <c r="Y1853" s="1">
        <v>69.92</v>
      </c>
      <c r="Z1853" s="1">
        <v>69.73</v>
      </c>
      <c r="AA1853" s="1">
        <v>68</v>
      </c>
      <c r="AB1853" s="1">
        <v>71.05</v>
      </c>
      <c r="AC1853" s="1">
        <v>64.81</v>
      </c>
      <c r="AD1853" s="1">
        <v>65.02</v>
      </c>
      <c r="AE1853" s="1">
        <v>78.25</v>
      </c>
      <c r="AG1853" s="1">
        <v>62.66</v>
      </c>
      <c r="AI1853" s="1">
        <v>7</v>
      </c>
      <c r="AN1853" s="1">
        <v>1857.43</v>
      </c>
      <c r="AO1853" s="1">
        <v>7</v>
      </c>
      <c r="AS1853" s="1">
        <v>1960.22</v>
      </c>
      <c r="AT1853" s="1">
        <v>1752.01</v>
      </c>
      <c r="AU1853" s="1">
        <v>1658.65</v>
      </c>
      <c r="AW1853" s="1">
        <v>1737.06</v>
      </c>
      <c r="AX1853" s="1">
        <v>74.56</v>
      </c>
      <c r="AZ1853" s="1">
        <v>1809.44</v>
      </c>
      <c r="BB1853" s="1">
        <v>77.95</v>
      </c>
      <c r="BC1853" s="1">
        <v>76.56</v>
      </c>
      <c r="BD1853" s="1">
        <v>75.08</v>
      </c>
      <c r="BF1853" s="1">
        <v>75.67</v>
      </c>
      <c r="BG1853" s="1">
        <v>77.89</v>
      </c>
      <c r="BH1853" s="1">
        <v>70.83</v>
      </c>
      <c r="BI1853" s="1">
        <v>71.5</v>
      </c>
      <c r="BJ1853" s="1">
        <v>76.23</v>
      </c>
      <c r="BK1853" s="1">
        <v>66.72</v>
      </c>
      <c r="BL1853" s="1">
        <v>66.930000000000007</v>
      </c>
      <c r="BN1853" s="1">
        <v>66.489999999999995</v>
      </c>
    </row>
    <row r="1854" spans="3:66" x14ac:dyDescent="0.3">
      <c r="C1854" s="14" t="str">
        <f t="shared" si="29"/>
        <v>201811</v>
      </c>
      <c r="D1854" s="3">
        <v>43430</v>
      </c>
      <c r="E1854" s="1">
        <v>1334.14</v>
      </c>
      <c r="F1854" s="1">
        <v>1297.31</v>
      </c>
      <c r="G1854" s="1">
        <v>1310.23</v>
      </c>
      <c r="H1854" s="1">
        <v>1176.73</v>
      </c>
      <c r="I1854" s="1">
        <v>1239.3800000000001</v>
      </c>
      <c r="J1854" s="1">
        <v>1280.8499999999999</v>
      </c>
      <c r="K1854" s="1">
        <v>1303.01</v>
      </c>
      <c r="L1854" s="1">
        <v>1208.07</v>
      </c>
      <c r="M1854" s="1">
        <v>1160.2</v>
      </c>
      <c r="N1854" s="1">
        <v>1092.21</v>
      </c>
      <c r="O1854" s="1">
        <v>1233.33</v>
      </c>
      <c r="P1854" s="1">
        <v>1302.69</v>
      </c>
      <c r="Q1854" s="1">
        <v>2920.98</v>
      </c>
      <c r="S1854" s="1">
        <v>59.03</v>
      </c>
      <c r="T1854" s="1">
        <v>74.44</v>
      </c>
      <c r="U1854" s="1">
        <v>65.88</v>
      </c>
      <c r="V1854" s="1">
        <v>69.989999999999995</v>
      </c>
      <c r="W1854" s="1">
        <v>74.2</v>
      </c>
      <c r="X1854" s="1">
        <v>72.59</v>
      </c>
      <c r="Y1854" s="1">
        <v>69.47</v>
      </c>
      <c r="Z1854" s="1">
        <v>69.5</v>
      </c>
      <c r="AA1854" s="1">
        <v>68.33</v>
      </c>
      <c r="AB1854" s="1">
        <v>71.05</v>
      </c>
      <c r="AC1854" s="1">
        <v>66.150000000000006</v>
      </c>
      <c r="AD1854" s="1">
        <v>66.540000000000006</v>
      </c>
      <c r="AE1854" s="1">
        <v>78.19</v>
      </c>
      <c r="AG1854" s="1">
        <v>63.44</v>
      </c>
      <c r="AI1854" s="1">
        <v>7</v>
      </c>
      <c r="AN1854" s="1">
        <v>1857.43</v>
      </c>
      <c r="AO1854" s="1">
        <v>7</v>
      </c>
      <c r="AS1854" s="1">
        <v>1960.22</v>
      </c>
      <c r="AT1854" s="1">
        <v>1752.01</v>
      </c>
      <c r="AU1854" s="1">
        <v>1658.65</v>
      </c>
      <c r="AW1854" s="1">
        <v>1737.06</v>
      </c>
      <c r="AX1854" s="1">
        <v>72.66</v>
      </c>
      <c r="AZ1854" s="1">
        <v>1809.44</v>
      </c>
      <c r="BB1854" s="1">
        <v>77.459999999999994</v>
      </c>
      <c r="BC1854" s="1">
        <v>76.56</v>
      </c>
      <c r="BD1854" s="1">
        <v>75.17</v>
      </c>
      <c r="BF1854" s="1">
        <v>75.59</v>
      </c>
      <c r="BG1854" s="1">
        <v>77.930000000000007</v>
      </c>
      <c r="BH1854" s="1">
        <v>70.77</v>
      </c>
      <c r="BI1854" s="1">
        <v>71.64</v>
      </c>
      <c r="BJ1854" s="1">
        <v>77.290000000000006</v>
      </c>
      <c r="BL1854" s="1">
        <v>66.78</v>
      </c>
      <c r="BN1854" s="1">
        <v>66.25</v>
      </c>
    </row>
    <row r="1855" spans="3:66" x14ac:dyDescent="0.3">
      <c r="C1855" s="14" t="str">
        <f t="shared" si="29"/>
        <v>201811</v>
      </c>
      <c r="D1855" s="3">
        <v>43427</v>
      </c>
      <c r="E1855" s="1">
        <v>1334.14</v>
      </c>
      <c r="F1855" s="1">
        <v>1297.31</v>
      </c>
      <c r="G1855" s="1">
        <v>1307.71</v>
      </c>
      <c r="H1855" s="1">
        <v>1194.17</v>
      </c>
      <c r="I1855" s="1">
        <v>1245.2</v>
      </c>
      <c r="J1855" s="1">
        <v>1269.43</v>
      </c>
      <c r="K1855" s="1">
        <v>1303.01</v>
      </c>
      <c r="L1855" s="1">
        <v>1174.3900000000001</v>
      </c>
      <c r="M1855" s="1">
        <v>1171.8399999999999</v>
      </c>
      <c r="N1855" s="1">
        <v>1104.49</v>
      </c>
      <c r="O1855" s="1">
        <v>1230.54</v>
      </c>
      <c r="P1855" s="1">
        <v>1302.69</v>
      </c>
      <c r="Q1855" s="1">
        <v>2988.27</v>
      </c>
      <c r="S1855" s="1">
        <v>59.64</v>
      </c>
      <c r="T1855" s="1">
        <v>75</v>
      </c>
      <c r="U1855" s="1">
        <v>65.510000000000005</v>
      </c>
      <c r="V1855" s="1">
        <v>69.67</v>
      </c>
      <c r="W1855" s="1">
        <v>75</v>
      </c>
      <c r="X1855" s="1">
        <v>72.59</v>
      </c>
      <c r="Y1855" s="1">
        <v>69.36</v>
      </c>
      <c r="Z1855" s="1">
        <v>69.5</v>
      </c>
      <c r="AB1855" s="1">
        <v>71.069999999999993</v>
      </c>
      <c r="AC1855" s="1">
        <v>67.819999999999993</v>
      </c>
      <c r="AD1855" s="1">
        <v>66.069999999999993</v>
      </c>
      <c r="AE1855" s="1">
        <v>78</v>
      </c>
      <c r="AG1855" s="1">
        <v>65.040000000000006</v>
      </c>
      <c r="AI1855" s="1">
        <v>7</v>
      </c>
      <c r="AN1855" s="1">
        <v>1857.43</v>
      </c>
      <c r="AO1855" s="1">
        <v>7</v>
      </c>
      <c r="AQ1855" s="1">
        <v>1608.39</v>
      </c>
      <c r="AS1855" s="1">
        <v>1876.45</v>
      </c>
      <c r="AT1855" s="1">
        <v>1857.43</v>
      </c>
      <c r="AW1855" s="1">
        <v>1737.06</v>
      </c>
      <c r="AX1855" s="1">
        <v>71.95</v>
      </c>
      <c r="AZ1855" s="1">
        <v>1809.44</v>
      </c>
      <c r="BB1855" s="1">
        <v>78.31</v>
      </c>
      <c r="BC1855" s="1">
        <v>76.819999999999993</v>
      </c>
      <c r="BD1855" s="1">
        <v>75.650000000000006</v>
      </c>
      <c r="BF1855" s="1">
        <v>75.66</v>
      </c>
      <c r="BG1855" s="1">
        <v>77.77</v>
      </c>
      <c r="BH1855" s="1">
        <v>71.02</v>
      </c>
      <c r="BI1855" s="1">
        <v>70.48</v>
      </c>
      <c r="BJ1855" s="1">
        <v>77.290000000000006</v>
      </c>
      <c r="BK1855" s="1">
        <v>66.09</v>
      </c>
      <c r="BL1855" s="1">
        <v>66.709999999999994</v>
      </c>
      <c r="BN1855" s="1">
        <v>66.39</v>
      </c>
    </row>
    <row r="1856" spans="3:66" x14ac:dyDescent="0.3">
      <c r="C1856" s="14" t="str">
        <f t="shared" si="29"/>
        <v>201811</v>
      </c>
      <c r="D1856" s="3">
        <v>43426</v>
      </c>
      <c r="E1856" s="1">
        <v>1281.1500000000001</v>
      </c>
      <c r="F1856" s="1">
        <v>1274.1500000000001</v>
      </c>
      <c r="G1856" s="1">
        <v>1283.96</v>
      </c>
      <c r="H1856" s="1">
        <v>1188.8399999999999</v>
      </c>
      <c r="I1856" s="1">
        <v>1245.2</v>
      </c>
      <c r="J1856" s="1">
        <v>1225.8399999999999</v>
      </c>
      <c r="K1856" s="1">
        <v>1314.48</v>
      </c>
      <c r="L1856" s="1">
        <v>1178.75</v>
      </c>
      <c r="M1856" s="1">
        <v>1184.44</v>
      </c>
      <c r="N1856" s="1">
        <v>1100.07</v>
      </c>
      <c r="O1856" s="1">
        <v>1225.05</v>
      </c>
      <c r="P1856" s="1">
        <v>1316.76</v>
      </c>
      <c r="Q1856" s="1">
        <v>2989.62</v>
      </c>
      <c r="R1856" s="1">
        <v>68.63</v>
      </c>
      <c r="S1856" s="1">
        <v>60.62</v>
      </c>
      <c r="T1856" s="1">
        <v>75.42</v>
      </c>
      <c r="U1856" s="1">
        <v>66.37</v>
      </c>
      <c r="V1856" s="1">
        <v>69.91</v>
      </c>
      <c r="W1856" s="1">
        <v>75.75</v>
      </c>
      <c r="X1856" s="1">
        <v>72.59</v>
      </c>
      <c r="Y1856" s="1">
        <v>69.64</v>
      </c>
      <c r="Z1856" s="1">
        <v>69.849999999999994</v>
      </c>
      <c r="AB1856" s="1">
        <v>71.05</v>
      </c>
      <c r="AC1856" s="1">
        <v>66.069999999999993</v>
      </c>
      <c r="AD1856" s="1">
        <v>66.91</v>
      </c>
      <c r="AE1856" s="1">
        <v>78.290000000000006</v>
      </c>
      <c r="AG1856" s="1">
        <v>64.16</v>
      </c>
      <c r="AQ1856" s="1">
        <v>1608.39</v>
      </c>
      <c r="AS1856" s="1">
        <v>1876.45</v>
      </c>
      <c r="AW1856" s="1">
        <v>1737.06</v>
      </c>
      <c r="AX1856" s="1">
        <v>71.58</v>
      </c>
      <c r="AZ1856" s="1">
        <v>1809.44</v>
      </c>
      <c r="BA1856" s="1">
        <v>69.12</v>
      </c>
      <c r="BB1856" s="1">
        <v>78.28</v>
      </c>
      <c r="BC1856" s="1">
        <v>76.66</v>
      </c>
      <c r="BD1856" s="1">
        <v>74.88</v>
      </c>
      <c r="BF1856" s="1">
        <v>76.349999999999994</v>
      </c>
      <c r="BG1856" s="1">
        <v>77.8</v>
      </c>
      <c r="BH1856" s="1">
        <v>69.2</v>
      </c>
      <c r="BI1856" s="1">
        <v>71.09</v>
      </c>
      <c r="BJ1856" s="1">
        <v>77.930000000000007</v>
      </c>
      <c r="BK1856" s="1">
        <v>66.22</v>
      </c>
      <c r="BL1856" s="1">
        <v>66.599999999999994</v>
      </c>
      <c r="BN1856" s="1">
        <v>66.92</v>
      </c>
    </row>
    <row r="1857" spans="3:66" x14ac:dyDescent="0.3">
      <c r="C1857" s="14" t="str">
        <f t="shared" si="29"/>
        <v>201811</v>
      </c>
      <c r="D1857" s="3">
        <v>43425</v>
      </c>
      <c r="E1857" s="1">
        <v>1302.26</v>
      </c>
      <c r="F1857" s="1">
        <v>1274.1500000000001</v>
      </c>
      <c r="G1857" s="1">
        <v>1283.08</v>
      </c>
      <c r="H1857" s="1">
        <v>1187.06</v>
      </c>
      <c r="I1857" s="1">
        <v>1248.76</v>
      </c>
      <c r="J1857" s="1">
        <v>1225.8399999999999</v>
      </c>
      <c r="K1857" s="1">
        <v>1314.48</v>
      </c>
      <c r="L1857" s="1">
        <v>1159.58</v>
      </c>
      <c r="M1857" s="1">
        <v>1173.8499999999999</v>
      </c>
      <c r="N1857" s="1">
        <v>1124.33</v>
      </c>
      <c r="O1857" s="1">
        <v>1274.0899999999999</v>
      </c>
      <c r="P1857" s="1">
        <v>1316.76</v>
      </c>
      <c r="Q1857" s="1">
        <v>2950.9</v>
      </c>
      <c r="R1857" s="1">
        <v>69.099999999999994</v>
      </c>
      <c r="S1857" s="1">
        <v>59.77</v>
      </c>
      <c r="T1857" s="1">
        <v>75.430000000000007</v>
      </c>
      <c r="U1857" s="1">
        <v>64.44</v>
      </c>
      <c r="V1857" s="1">
        <v>69.91</v>
      </c>
      <c r="W1857" s="1">
        <v>74.790000000000006</v>
      </c>
      <c r="X1857" s="1">
        <v>72.59</v>
      </c>
      <c r="Y1857" s="1">
        <v>69.55</v>
      </c>
      <c r="Z1857" s="1">
        <v>69.5</v>
      </c>
      <c r="AB1857" s="1">
        <v>71.069999999999993</v>
      </c>
      <c r="AC1857" s="1">
        <v>66.03</v>
      </c>
      <c r="AD1857" s="1">
        <v>66.430000000000007</v>
      </c>
      <c r="AE1857" s="1">
        <v>77.87</v>
      </c>
      <c r="AG1857" s="1">
        <v>62.25</v>
      </c>
      <c r="AQ1857" s="1">
        <v>1608.39</v>
      </c>
      <c r="AS1857" s="1">
        <v>1876.45</v>
      </c>
      <c r="AW1857" s="1">
        <v>1737.06</v>
      </c>
      <c r="AX1857" s="1">
        <v>71.75</v>
      </c>
      <c r="AZ1857" s="1">
        <v>1809.44</v>
      </c>
      <c r="BA1857" s="1">
        <v>67.69</v>
      </c>
      <c r="BB1857" s="1">
        <v>78.150000000000006</v>
      </c>
      <c r="BC1857" s="1">
        <v>76.7</v>
      </c>
      <c r="BD1857" s="1">
        <v>75.67</v>
      </c>
      <c r="BF1857" s="1">
        <v>76.400000000000006</v>
      </c>
      <c r="BG1857" s="1">
        <v>77.73</v>
      </c>
      <c r="BH1857" s="1">
        <v>69.16</v>
      </c>
      <c r="BI1857" s="1">
        <v>71.09</v>
      </c>
      <c r="BJ1857" s="1">
        <v>77.930000000000007</v>
      </c>
      <c r="BK1857" s="1">
        <v>66.11</v>
      </c>
      <c r="BL1857" s="1">
        <v>66.5</v>
      </c>
      <c r="BN1857" s="1">
        <v>66.75</v>
      </c>
    </row>
    <row r="1858" spans="3:66" x14ac:dyDescent="0.3">
      <c r="C1858" s="14" t="str">
        <f t="shared" si="29"/>
        <v>201811</v>
      </c>
      <c r="D1858" s="3">
        <v>43424</v>
      </c>
      <c r="E1858" s="1">
        <v>1304.18</v>
      </c>
      <c r="F1858" s="1">
        <v>1276.04</v>
      </c>
      <c r="G1858" s="1">
        <v>1283.96</v>
      </c>
      <c r="H1858" s="1">
        <v>1217.32</v>
      </c>
      <c r="I1858" s="1">
        <v>1248.76</v>
      </c>
      <c r="J1858" s="1">
        <v>1253.43</v>
      </c>
      <c r="K1858" s="1">
        <v>1335.85</v>
      </c>
      <c r="L1858" s="1">
        <v>1190.99</v>
      </c>
      <c r="M1858" s="1">
        <v>1142.06</v>
      </c>
      <c r="N1858" s="1">
        <v>1128.6400000000001</v>
      </c>
      <c r="O1858" s="1">
        <v>1255</v>
      </c>
      <c r="P1858" s="1">
        <v>1330.84</v>
      </c>
      <c r="Q1858" s="1">
        <v>2995.56</v>
      </c>
      <c r="R1858" s="1">
        <v>71.2</v>
      </c>
      <c r="S1858" s="1">
        <v>59.58</v>
      </c>
      <c r="T1858" s="1">
        <v>75.45</v>
      </c>
      <c r="V1858" s="1">
        <v>69.75</v>
      </c>
      <c r="W1858" s="1">
        <v>74.75</v>
      </c>
      <c r="X1858" s="1">
        <v>72.63</v>
      </c>
      <c r="Y1858" s="1">
        <v>69.400000000000006</v>
      </c>
      <c r="Z1858" s="1">
        <v>69.5</v>
      </c>
      <c r="AB1858" s="1">
        <v>71.61</v>
      </c>
      <c r="AC1858" s="1">
        <v>65.62</v>
      </c>
      <c r="AD1858" s="1">
        <v>66.5</v>
      </c>
      <c r="AE1858" s="1">
        <v>77.89</v>
      </c>
      <c r="AG1858" s="1">
        <v>61.11</v>
      </c>
      <c r="AQ1858" s="1">
        <v>1608.39</v>
      </c>
      <c r="AR1858" s="1">
        <v>1970.28</v>
      </c>
      <c r="AS1858" s="1">
        <v>1834.57</v>
      </c>
      <c r="AX1858" s="1">
        <v>73.099999999999994</v>
      </c>
      <c r="AY1858" s="1">
        <v>1960.22</v>
      </c>
      <c r="AZ1858" s="1">
        <v>1809.44</v>
      </c>
      <c r="BA1858" s="1">
        <v>64.83</v>
      </c>
      <c r="BB1858" s="1">
        <v>78.489999999999995</v>
      </c>
      <c r="BC1858" s="1">
        <v>76.59</v>
      </c>
      <c r="BD1858" s="1">
        <v>74.56</v>
      </c>
      <c r="BE1858" s="1">
        <v>71.400000000000006</v>
      </c>
      <c r="BF1858" s="1">
        <v>76.91</v>
      </c>
      <c r="BG1858" s="1">
        <v>77.89</v>
      </c>
      <c r="BH1858" s="1">
        <v>68.33</v>
      </c>
      <c r="BI1858" s="1">
        <v>70.48</v>
      </c>
      <c r="BJ1858" s="1">
        <v>78.260000000000005</v>
      </c>
      <c r="BK1858" s="1">
        <v>65.739999999999995</v>
      </c>
      <c r="BL1858" s="1">
        <v>66.66</v>
      </c>
      <c r="BN1858" s="1">
        <v>66.31</v>
      </c>
    </row>
    <row r="1859" spans="3:66" x14ac:dyDescent="0.3">
      <c r="C1859" s="14" t="str">
        <f t="shared" si="29"/>
        <v>201811</v>
      </c>
      <c r="D1859" s="3">
        <v>43423</v>
      </c>
      <c r="E1859" s="1">
        <v>1304.18</v>
      </c>
      <c r="F1859" s="1">
        <v>1274.1500000000001</v>
      </c>
      <c r="G1859" s="1">
        <v>1295.43</v>
      </c>
      <c r="H1859" s="1">
        <v>1220.04</v>
      </c>
      <c r="I1859" s="1">
        <v>1260.49</v>
      </c>
      <c r="J1859" s="1">
        <v>1271.4100000000001</v>
      </c>
      <c r="K1859" s="1">
        <v>1309.92</v>
      </c>
      <c r="L1859" s="1">
        <v>1205.06</v>
      </c>
      <c r="M1859" s="1">
        <v>1119.1199999999999</v>
      </c>
      <c r="N1859" s="1">
        <v>1133.52</v>
      </c>
      <c r="O1859" s="1">
        <v>1255</v>
      </c>
      <c r="P1859" s="1">
        <v>1306.0999999999999</v>
      </c>
      <c r="Q1859" s="1">
        <v>2986.93</v>
      </c>
      <c r="R1859" s="1">
        <v>71.2</v>
      </c>
      <c r="S1859" s="1">
        <v>59.65</v>
      </c>
      <c r="T1859" s="1">
        <v>75.349999999999994</v>
      </c>
      <c r="U1859" s="1">
        <v>67.75</v>
      </c>
      <c r="V1859" s="1">
        <v>70.12</v>
      </c>
      <c r="W1859" s="1">
        <v>75.209999999999994</v>
      </c>
      <c r="X1859" s="1">
        <v>73.400000000000006</v>
      </c>
      <c r="Y1859" s="1">
        <v>69.599999999999994</v>
      </c>
      <c r="Z1859" s="1">
        <v>69.849999999999994</v>
      </c>
      <c r="AB1859" s="1">
        <v>72.33</v>
      </c>
      <c r="AC1859" s="1">
        <v>65.69</v>
      </c>
      <c r="AE1859" s="1">
        <v>77.599999999999994</v>
      </c>
      <c r="AG1859" s="1">
        <v>61.05</v>
      </c>
      <c r="AQ1859" s="1">
        <v>1608.39</v>
      </c>
      <c r="AR1859" s="1">
        <v>1970.28</v>
      </c>
      <c r="AS1859" s="1">
        <v>1834.57</v>
      </c>
      <c r="AW1859" s="1">
        <v>1592.3</v>
      </c>
      <c r="AX1859" s="1">
        <v>74.709999999999994</v>
      </c>
      <c r="AY1859" s="1">
        <v>1892.37</v>
      </c>
      <c r="AZ1859" s="1">
        <v>1809.44</v>
      </c>
      <c r="BA1859" s="1">
        <v>64.81</v>
      </c>
      <c r="BB1859" s="1">
        <v>78.47</v>
      </c>
      <c r="BC1859" s="1">
        <v>76.87</v>
      </c>
      <c r="BD1859" s="1">
        <v>75.09</v>
      </c>
      <c r="BE1859" s="1">
        <v>73.31</v>
      </c>
      <c r="BF1859" s="1">
        <v>76.91</v>
      </c>
      <c r="BG1859" s="1">
        <v>77.97</v>
      </c>
      <c r="BH1859" s="1">
        <v>68.84</v>
      </c>
      <c r="BI1859" s="1">
        <v>73.37</v>
      </c>
      <c r="BJ1859" s="1">
        <v>79.87</v>
      </c>
      <c r="BK1859" s="1">
        <v>66.180000000000007</v>
      </c>
      <c r="BL1859" s="1">
        <v>67.09</v>
      </c>
      <c r="BN1859" s="1">
        <v>66.77</v>
      </c>
    </row>
    <row r="1860" spans="3:66" x14ac:dyDescent="0.3">
      <c r="C1860" s="14" t="str">
        <f t="shared" si="29"/>
        <v>201811</v>
      </c>
      <c r="D1860" s="3">
        <v>43420</v>
      </c>
      <c r="E1860" s="1">
        <v>1327.6</v>
      </c>
      <c r="F1860" s="1">
        <v>1276.8499999999999</v>
      </c>
      <c r="G1860" s="1">
        <v>1318.32</v>
      </c>
      <c r="H1860" s="1">
        <v>1230.24</v>
      </c>
      <c r="I1860" s="1">
        <v>1268.25</v>
      </c>
      <c r="J1860" s="1">
        <v>1249.76</v>
      </c>
      <c r="K1860" s="1">
        <v>1326.48</v>
      </c>
      <c r="L1860" s="1">
        <v>1220.1199999999999</v>
      </c>
      <c r="M1860" s="1">
        <v>1164.53</v>
      </c>
      <c r="N1860" s="1">
        <v>1133.69</v>
      </c>
      <c r="O1860" s="1">
        <v>1230.94</v>
      </c>
      <c r="P1860" s="1">
        <v>1329.42</v>
      </c>
      <c r="Q1860" s="1">
        <v>2939.92</v>
      </c>
      <c r="R1860" s="1">
        <v>68.05</v>
      </c>
      <c r="S1860" s="1">
        <v>61.38</v>
      </c>
      <c r="T1860" s="1">
        <v>75.349999999999994</v>
      </c>
      <c r="U1860" s="1">
        <v>67.2</v>
      </c>
      <c r="V1860" s="1">
        <v>70.930000000000007</v>
      </c>
      <c r="W1860" s="1">
        <v>75.599999999999994</v>
      </c>
      <c r="X1860" s="1">
        <v>74.239999999999995</v>
      </c>
      <c r="Y1860" s="1">
        <v>70.98</v>
      </c>
      <c r="Z1860" s="1">
        <v>71</v>
      </c>
      <c r="AB1860" s="1">
        <v>72.75</v>
      </c>
      <c r="AE1860" s="1">
        <v>78.58</v>
      </c>
      <c r="AG1860" s="1">
        <v>63.43</v>
      </c>
      <c r="AQ1860" s="1">
        <v>1608.39</v>
      </c>
      <c r="AR1860" s="1">
        <v>1970.28</v>
      </c>
      <c r="AU1860" s="1">
        <v>1658.65</v>
      </c>
      <c r="AW1860" s="1">
        <v>1592.3</v>
      </c>
      <c r="AX1860" s="1">
        <v>76.8</v>
      </c>
      <c r="AY1860" s="1">
        <v>1947.66</v>
      </c>
      <c r="AZ1860" s="1">
        <v>1809.44</v>
      </c>
      <c r="BA1860" s="1">
        <v>68.28</v>
      </c>
      <c r="BB1860" s="1">
        <v>79.63</v>
      </c>
      <c r="BC1860" s="1">
        <v>77.66</v>
      </c>
      <c r="BD1860" s="1">
        <v>75.92</v>
      </c>
      <c r="BE1860" s="1">
        <v>75.59</v>
      </c>
      <c r="BF1860" s="1">
        <v>76.56</v>
      </c>
      <c r="BG1860" s="1">
        <v>78.73</v>
      </c>
      <c r="BH1860" s="1">
        <v>70.67</v>
      </c>
      <c r="BI1860" s="1">
        <v>74.16</v>
      </c>
      <c r="BJ1860" s="1">
        <v>79.55</v>
      </c>
      <c r="BK1860" s="1">
        <v>69.099999999999994</v>
      </c>
      <c r="BL1860" s="1">
        <v>68.290000000000006</v>
      </c>
      <c r="BN1860" s="1">
        <v>68.2</v>
      </c>
    </row>
    <row r="1861" spans="3:66" x14ac:dyDescent="0.3">
      <c r="C1861" s="14" t="str">
        <f t="shared" si="29"/>
        <v>201811</v>
      </c>
      <c r="D1861" s="3">
        <v>43418</v>
      </c>
      <c r="E1861" s="1">
        <v>1333.16</v>
      </c>
      <c r="F1861" s="1">
        <v>1281.6500000000001</v>
      </c>
      <c r="G1861" s="1">
        <v>1318.34</v>
      </c>
      <c r="H1861" s="1">
        <v>1244.99</v>
      </c>
      <c r="I1861" s="1">
        <v>1275.3599999999999</v>
      </c>
      <c r="J1861" s="1">
        <v>1250.97</v>
      </c>
      <c r="K1861" s="1">
        <v>1335.85</v>
      </c>
      <c r="L1861" s="1">
        <v>1243.94</v>
      </c>
      <c r="M1861" s="1">
        <v>1164.53</v>
      </c>
      <c r="N1861" s="1">
        <v>1135.56</v>
      </c>
      <c r="O1861" s="1">
        <v>1243.27</v>
      </c>
      <c r="P1861" s="1">
        <v>1329.42</v>
      </c>
      <c r="Q1861" s="1">
        <v>2980.09</v>
      </c>
      <c r="R1861" s="1">
        <v>70.150000000000006</v>
      </c>
      <c r="S1861" s="1">
        <v>62.25</v>
      </c>
      <c r="T1861" s="1">
        <v>75.95</v>
      </c>
      <c r="U1861" s="1">
        <v>66.099999999999994</v>
      </c>
      <c r="V1861" s="1">
        <v>70.89</v>
      </c>
      <c r="W1861" s="1">
        <v>76.5</v>
      </c>
      <c r="X1861" s="1">
        <v>74.28</v>
      </c>
      <c r="Y1861" s="1">
        <v>71.92</v>
      </c>
      <c r="Z1861" s="1">
        <v>71.95</v>
      </c>
      <c r="AB1861" s="1">
        <v>71.98</v>
      </c>
      <c r="AD1861" s="1">
        <v>66.11</v>
      </c>
      <c r="AE1861" s="1">
        <v>80.569999999999993</v>
      </c>
      <c r="AG1861" s="1">
        <v>64.319999999999993</v>
      </c>
      <c r="AQ1861" s="1">
        <v>1608.39</v>
      </c>
      <c r="AR1861" s="1">
        <v>1970.28</v>
      </c>
      <c r="AU1861" s="1">
        <v>1658.65</v>
      </c>
      <c r="AW1861" s="1">
        <v>1608.39</v>
      </c>
      <c r="AX1861" s="1">
        <v>74.73</v>
      </c>
      <c r="AY1861" s="1">
        <v>1947.66</v>
      </c>
      <c r="BA1861" s="1">
        <v>68.28</v>
      </c>
      <c r="BB1861" s="1">
        <v>79.88</v>
      </c>
      <c r="BC1861" s="1">
        <v>79.05</v>
      </c>
      <c r="BD1861" s="1">
        <v>76.56</v>
      </c>
      <c r="BE1861" s="1">
        <v>74.36</v>
      </c>
      <c r="BF1861" s="1">
        <v>77.459999999999994</v>
      </c>
      <c r="BG1861" s="1">
        <v>79.180000000000007</v>
      </c>
      <c r="BH1861" s="1">
        <v>70.67</v>
      </c>
      <c r="BI1861" s="1">
        <v>74.16</v>
      </c>
      <c r="BJ1861" s="1">
        <v>79.55</v>
      </c>
      <c r="BK1861" s="1">
        <v>69.099999999999994</v>
      </c>
      <c r="BL1861" s="1">
        <v>68.97</v>
      </c>
      <c r="BN1861" s="1">
        <v>68.569999999999993</v>
      </c>
    </row>
    <row r="1862" spans="3:66" x14ac:dyDescent="0.3">
      <c r="C1862" s="14" t="str">
        <f t="shared" ref="C1862:C1925" si="30">YEAR(D1862)&amp;MONTH(D1862)</f>
        <v>201811</v>
      </c>
      <c r="D1862" s="3">
        <v>43417</v>
      </c>
      <c r="E1862" s="1">
        <v>1323.44</v>
      </c>
      <c r="F1862" s="1">
        <v>1279.49</v>
      </c>
      <c r="G1862" s="1">
        <v>1314.37</v>
      </c>
      <c r="H1862" s="1">
        <v>1244.6300000000001</v>
      </c>
      <c r="I1862" s="1">
        <v>1275.3599999999999</v>
      </c>
      <c r="J1862" s="1">
        <v>1276.3800000000001</v>
      </c>
      <c r="K1862" s="1">
        <v>1335.85</v>
      </c>
      <c r="L1862" s="1">
        <v>1255.73</v>
      </c>
      <c r="M1862" s="1">
        <v>1166.8599999999999</v>
      </c>
      <c r="N1862" s="1">
        <v>1138.45</v>
      </c>
      <c r="O1862" s="1">
        <v>1256.1300000000001</v>
      </c>
      <c r="P1862" s="1">
        <v>1328.71</v>
      </c>
      <c r="Q1862" s="1">
        <v>3011.45</v>
      </c>
      <c r="R1862" s="1">
        <v>68.66</v>
      </c>
      <c r="S1862" s="1">
        <v>62.37</v>
      </c>
      <c r="T1862" s="1">
        <v>76.23</v>
      </c>
      <c r="U1862" s="1">
        <v>66.430000000000007</v>
      </c>
      <c r="V1862" s="1">
        <v>70.34</v>
      </c>
      <c r="W1862" s="1">
        <v>76.56</v>
      </c>
      <c r="X1862" s="1">
        <v>74.55</v>
      </c>
      <c r="Y1862" s="1">
        <v>71.92</v>
      </c>
      <c r="Z1862" s="1">
        <v>72</v>
      </c>
      <c r="AA1862" s="1">
        <v>69.400000000000006</v>
      </c>
      <c r="AB1862" s="1">
        <v>72.709999999999994</v>
      </c>
      <c r="AD1862" s="1">
        <v>66.33</v>
      </c>
      <c r="AE1862" s="1">
        <v>79.59</v>
      </c>
      <c r="AG1862" s="1">
        <v>64.599999999999994</v>
      </c>
      <c r="AP1862" s="1">
        <v>1890</v>
      </c>
      <c r="AQ1862" s="1">
        <v>1608.39</v>
      </c>
      <c r="AR1862" s="1">
        <v>1813.21</v>
      </c>
      <c r="AU1862" s="1">
        <v>1691.82</v>
      </c>
      <c r="AW1862" s="1">
        <v>1608.39</v>
      </c>
      <c r="AX1862" s="1">
        <v>74.84</v>
      </c>
      <c r="AY1862" s="1">
        <v>1945.14</v>
      </c>
      <c r="BA1862" s="1">
        <v>67.430000000000007</v>
      </c>
      <c r="BB1862" s="1">
        <v>79.290000000000006</v>
      </c>
      <c r="BC1862" s="1">
        <v>78.34</v>
      </c>
      <c r="BD1862" s="1">
        <v>76.849999999999994</v>
      </c>
      <c r="BE1862" s="1">
        <v>75.25</v>
      </c>
      <c r="BF1862" s="1">
        <v>77.31</v>
      </c>
      <c r="BG1862" s="1">
        <v>79.260000000000005</v>
      </c>
      <c r="BH1862" s="1">
        <v>71.5</v>
      </c>
      <c r="BI1862" s="1">
        <v>74.16</v>
      </c>
      <c r="BJ1862" s="1">
        <v>79.59</v>
      </c>
      <c r="BK1862" s="1">
        <v>69.180000000000007</v>
      </c>
      <c r="BL1862" s="1">
        <v>68.27</v>
      </c>
      <c r="BN1862" s="1">
        <v>68.27</v>
      </c>
    </row>
    <row r="1863" spans="3:66" x14ac:dyDescent="0.3">
      <c r="C1863" s="14" t="str">
        <f t="shared" si="30"/>
        <v>201811</v>
      </c>
      <c r="D1863" s="3">
        <v>43416</v>
      </c>
      <c r="E1863" s="1">
        <v>1321.8</v>
      </c>
      <c r="F1863" s="1">
        <v>1281.6500000000001</v>
      </c>
      <c r="G1863" s="1">
        <v>1314.37</v>
      </c>
      <c r="H1863" s="1">
        <v>1241.4000000000001</v>
      </c>
      <c r="I1863" s="1">
        <v>1275.3599999999999</v>
      </c>
      <c r="J1863" s="1">
        <v>1280.6300000000001</v>
      </c>
      <c r="K1863" s="1">
        <v>1335.85</v>
      </c>
      <c r="L1863" s="1">
        <v>1256.07</v>
      </c>
      <c r="M1863" s="1">
        <v>1158.56</v>
      </c>
      <c r="N1863" s="1">
        <v>1135.8499999999999</v>
      </c>
      <c r="O1863" s="1">
        <v>1245.74</v>
      </c>
      <c r="P1863" s="1">
        <v>1328.71</v>
      </c>
      <c r="Q1863" s="1">
        <v>3022.77</v>
      </c>
      <c r="R1863" s="1">
        <v>68.73</v>
      </c>
      <c r="S1863" s="1">
        <v>62.72</v>
      </c>
      <c r="T1863" s="1">
        <v>76.25</v>
      </c>
      <c r="U1863" s="1">
        <v>67.77</v>
      </c>
      <c r="V1863" s="1">
        <v>70.13</v>
      </c>
      <c r="W1863" s="1">
        <v>76.61</v>
      </c>
      <c r="X1863" s="1">
        <v>75.19</v>
      </c>
      <c r="Y1863" s="1">
        <v>71.97</v>
      </c>
      <c r="Z1863" s="1">
        <v>71.95</v>
      </c>
      <c r="AA1863" s="1">
        <v>69.58</v>
      </c>
      <c r="AB1863" s="1">
        <v>73.319999999999993</v>
      </c>
      <c r="AD1863" s="1">
        <v>69</v>
      </c>
      <c r="AE1863" s="1">
        <v>79.569999999999993</v>
      </c>
      <c r="AG1863" s="1">
        <v>65.25</v>
      </c>
      <c r="AP1863" s="1">
        <v>1890</v>
      </c>
      <c r="AQ1863" s="1">
        <v>1608.39</v>
      </c>
      <c r="AR1863" s="1">
        <v>1813.21</v>
      </c>
      <c r="AS1863" s="1">
        <v>2010.49</v>
      </c>
      <c r="AU1863" s="1">
        <v>1680.77</v>
      </c>
      <c r="AW1863" s="1">
        <v>1616.43</v>
      </c>
      <c r="AX1863" s="1">
        <v>74.33</v>
      </c>
      <c r="AY1863" s="1">
        <v>2058.23</v>
      </c>
      <c r="AZ1863" s="1">
        <v>1809.44</v>
      </c>
      <c r="BA1863" s="1">
        <v>67.59</v>
      </c>
      <c r="BB1863" s="1">
        <v>80.17</v>
      </c>
      <c r="BC1863" s="1">
        <v>78.709999999999994</v>
      </c>
      <c r="BD1863" s="1">
        <v>76.89</v>
      </c>
      <c r="BE1863" s="1">
        <v>75.23</v>
      </c>
      <c r="BF1863" s="1">
        <v>78.09</v>
      </c>
      <c r="BG1863" s="1">
        <v>79.349999999999994</v>
      </c>
      <c r="BH1863" s="1">
        <v>71.5</v>
      </c>
      <c r="BI1863" s="1">
        <v>74.16</v>
      </c>
      <c r="BJ1863" s="1">
        <v>79.66</v>
      </c>
      <c r="BK1863" s="1">
        <v>68.5</v>
      </c>
      <c r="BL1863" s="1">
        <v>68.41</v>
      </c>
      <c r="BN1863" s="1">
        <v>68.27</v>
      </c>
    </row>
    <row r="1864" spans="3:66" x14ac:dyDescent="0.3">
      <c r="C1864" s="14" t="str">
        <f t="shared" si="30"/>
        <v>201811</v>
      </c>
      <c r="D1864" s="3">
        <v>43413</v>
      </c>
      <c r="E1864" s="1">
        <v>1325.07</v>
      </c>
      <c r="F1864" s="1">
        <v>1282.3599999999999</v>
      </c>
      <c r="G1864" s="1">
        <v>1316.34</v>
      </c>
      <c r="H1864" s="1">
        <v>1218.1099999999999</v>
      </c>
      <c r="I1864" s="1">
        <v>1271.48</v>
      </c>
      <c r="J1864" s="1">
        <v>1278.55</v>
      </c>
      <c r="K1864" s="1">
        <v>1335.85</v>
      </c>
      <c r="L1864" s="1">
        <v>1290.45</v>
      </c>
      <c r="M1864" s="1">
        <v>1150.6099999999999</v>
      </c>
      <c r="N1864" s="1">
        <v>1138.76</v>
      </c>
      <c r="O1864" s="1">
        <v>1246.56</v>
      </c>
      <c r="P1864" s="1">
        <v>1328.71</v>
      </c>
      <c r="Q1864" s="1">
        <v>2943.76</v>
      </c>
      <c r="R1864" s="1">
        <v>67.67</v>
      </c>
      <c r="S1864" s="1">
        <v>62.67</v>
      </c>
      <c r="T1864" s="1">
        <v>76.25</v>
      </c>
      <c r="U1864" s="1">
        <v>67.16</v>
      </c>
      <c r="V1864" s="1">
        <v>70.52</v>
      </c>
      <c r="W1864" s="1">
        <v>76.239999999999995</v>
      </c>
      <c r="X1864" s="1">
        <v>75.260000000000005</v>
      </c>
      <c r="Y1864" s="1">
        <v>72</v>
      </c>
      <c r="Z1864" s="1">
        <v>72.14</v>
      </c>
      <c r="AA1864" s="1">
        <v>68.63</v>
      </c>
      <c r="AB1864" s="1">
        <v>73.430000000000007</v>
      </c>
      <c r="AD1864" s="1">
        <v>70.67</v>
      </c>
      <c r="AE1864" s="1">
        <v>79.739999999999995</v>
      </c>
      <c r="AG1864" s="1">
        <v>64.28</v>
      </c>
      <c r="AP1864" s="1">
        <v>1890</v>
      </c>
      <c r="AQ1864" s="1">
        <v>1608.39</v>
      </c>
      <c r="AR1864" s="1">
        <v>1813.21</v>
      </c>
      <c r="AS1864" s="1">
        <v>2010.49</v>
      </c>
      <c r="AU1864" s="1">
        <v>1691.82</v>
      </c>
      <c r="AV1864" s="1">
        <v>3</v>
      </c>
      <c r="AW1864" s="1">
        <v>1688.51</v>
      </c>
      <c r="AX1864" s="1">
        <v>76.59</v>
      </c>
      <c r="AZ1864" s="1">
        <v>1809.44</v>
      </c>
      <c r="BA1864" s="1">
        <v>68.510000000000005</v>
      </c>
      <c r="BB1864" s="1">
        <v>80.34</v>
      </c>
      <c r="BC1864" s="1">
        <v>78.28</v>
      </c>
      <c r="BD1864" s="1">
        <v>77.89</v>
      </c>
      <c r="BE1864" s="1">
        <v>76.459999999999994</v>
      </c>
      <c r="BF1864" s="1">
        <v>78.02</v>
      </c>
      <c r="BG1864" s="1">
        <v>79.510000000000005</v>
      </c>
      <c r="BH1864" s="1">
        <v>72.92</v>
      </c>
      <c r="BI1864" s="1">
        <v>74.33</v>
      </c>
      <c r="BJ1864" s="1">
        <v>79.87</v>
      </c>
      <c r="BK1864" s="1">
        <v>68.83</v>
      </c>
      <c r="BL1864" s="1">
        <v>68.819999999999993</v>
      </c>
      <c r="BN1864" s="1">
        <v>68.900000000000006</v>
      </c>
    </row>
    <row r="1865" spans="3:66" x14ac:dyDescent="0.3">
      <c r="C1865" s="14" t="str">
        <f t="shared" si="30"/>
        <v>201811</v>
      </c>
      <c r="D1865" s="3">
        <v>43412</v>
      </c>
      <c r="E1865" s="1">
        <v>1329.9</v>
      </c>
      <c r="F1865" s="1">
        <v>1291.32</v>
      </c>
      <c r="G1865" s="1">
        <v>1332.01</v>
      </c>
      <c r="H1865" s="1">
        <v>1240.72</v>
      </c>
      <c r="I1865" s="1">
        <v>1271.48</v>
      </c>
      <c r="J1865" s="1">
        <v>1275.25</v>
      </c>
      <c r="K1865" s="1">
        <v>1335.85</v>
      </c>
      <c r="L1865" s="1">
        <v>1277.3399999999999</v>
      </c>
      <c r="M1865" s="1">
        <v>1152.06</v>
      </c>
      <c r="N1865" s="1">
        <v>1141.52</v>
      </c>
      <c r="O1865" s="1">
        <v>1261.8399999999999</v>
      </c>
      <c r="P1865" s="1">
        <v>1330.13</v>
      </c>
      <c r="Q1865" s="1">
        <v>2981.34</v>
      </c>
      <c r="R1865" s="1">
        <v>69.92</v>
      </c>
      <c r="S1865" s="1">
        <v>60.15</v>
      </c>
      <c r="T1865" s="1">
        <v>76.23</v>
      </c>
      <c r="U1865" s="1">
        <v>67.650000000000006</v>
      </c>
      <c r="V1865" s="1">
        <v>70.13</v>
      </c>
      <c r="W1865" s="1">
        <v>76.099999999999994</v>
      </c>
      <c r="X1865" s="1">
        <v>75.19</v>
      </c>
      <c r="Y1865" s="1">
        <v>72.75</v>
      </c>
      <c r="Z1865" s="1">
        <v>72.86</v>
      </c>
      <c r="AA1865" s="1">
        <v>69.75</v>
      </c>
      <c r="AB1865" s="1">
        <v>73.14</v>
      </c>
      <c r="AE1865" s="1">
        <v>80.45</v>
      </c>
      <c r="AG1865" s="1">
        <v>64.73</v>
      </c>
      <c r="AP1865" s="1">
        <v>1890</v>
      </c>
      <c r="AQ1865" s="1">
        <v>1608.39</v>
      </c>
      <c r="AR1865" s="1">
        <v>1813.21</v>
      </c>
      <c r="AS1865" s="1">
        <v>2010.49</v>
      </c>
      <c r="AU1865" s="1">
        <v>1691.82</v>
      </c>
      <c r="AV1865" s="1">
        <v>3</v>
      </c>
      <c r="AW1865" s="1">
        <v>1736.45</v>
      </c>
      <c r="AX1865" s="1">
        <v>74.56</v>
      </c>
      <c r="AZ1865" s="1">
        <v>1809.44</v>
      </c>
      <c r="BA1865" s="1">
        <v>67.88</v>
      </c>
      <c r="BB1865" s="1">
        <v>79.760000000000005</v>
      </c>
      <c r="BC1865" s="1">
        <v>78.650000000000006</v>
      </c>
      <c r="BD1865" s="1">
        <v>76.930000000000007</v>
      </c>
      <c r="BE1865" s="1">
        <v>78.25</v>
      </c>
      <c r="BF1865" s="1">
        <v>77.64</v>
      </c>
      <c r="BG1865" s="1">
        <v>80.23</v>
      </c>
      <c r="BH1865" s="1">
        <v>73.260000000000005</v>
      </c>
      <c r="BI1865" s="1">
        <v>74.760000000000005</v>
      </c>
      <c r="BJ1865" s="1">
        <v>79.55</v>
      </c>
      <c r="BK1865" s="1">
        <v>68.5</v>
      </c>
      <c r="BL1865" s="1">
        <v>67.959999999999994</v>
      </c>
      <c r="BN1865" s="1">
        <v>68.099999999999994</v>
      </c>
    </row>
    <row r="1866" spans="3:66" x14ac:dyDescent="0.3">
      <c r="C1866" s="14" t="str">
        <f t="shared" si="30"/>
        <v>201811</v>
      </c>
      <c r="D1866" s="3">
        <v>43411</v>
      </c>
      <c r="E1866" s="1">
        <v>1327.52</v>
      </c>
      <c r="F1866" s="1">
        <v>1293.55</v>
      </c>
      <c r="G1866" s="1">
        <v>1322.28</v>
      </c>
      <c r="H1866" s="1">
        <v>1239.6400000000001</v>
      </c>
      <c r="I1866" s="1">
        <v>1275.03</v>
      </c>
      <c r="J1866" s="1">
        <v>1279.97</v>
      </c>
      <c r="K1866" s="1">
        <v>1335.85</v>
      </c>
      <c r="L1866" s="1">
        <v>1250.5</v>
      </c>
      <c r="M1866" s="1">
        <v>1174.94</v>
      </c>
      <c r="N1866" s="1">
        <v>1136.94</v>
      </c>
      <c r="O1866" s="1">
        <v>1246.5899999999999</v>
      </c>
      <c r="P1866" s="1">
        <v>1330.13</v>
      </c>
      <c r="Q1866" s="1">
        <v>2994.11</v>
      </c>
      <c r="R1866" s="1">
        <v>70.2</v>
      </c>
      <c r="S1866" s="1">
        <v>61.34</v>
      </c>
      <c r="T1866" s="1">
        <v>76.48</v>
      </c>
      <c r="U1866" s="1">
        <v>70.430000000000007</v>
      </c>
      <c r="V1866" s="1">
        <v>70.48</v>
      </c>
      <c r="W1866" s="1">
        <v>76.25</v>
      </c>
      <c r="X1866" s="1">
        <v>75.099999999999994</v>
      </c>
      <c r="Y1866" s="1">
        <v>73.45</v>
      </c>
      <c r="Z1866" s="1">
        <v>73.45</v>
      </c>
      <c r="AA1866" s="1">
        <v>68.19</v>
      </c>
      <c r="AB1866" s="1">
        <v>73.099999999999994</v>
      </c>
      <c r="AD1866" s="1">
        <v>66.2</v>
      </c>
      <c r="AE1866" s="1">
        <v>80.52</v>
      </c>
      <c r="AG1866" s="1">
        <v>65.2</v>
      </c>
      <c r="AP1866" s="1">
        <v>1890</v>
      </c>
      <c r="AQ1866" s="1">
        <v>1608.39</v>
      </c>
      <c r="AR1866" s="1">
        <v>1813.21</v>
      </c>
      <c r="AS1866" s="1">
        <v>2111.0100000000002</v>
      </c>
      <c r="AU1866" s="1">
        <v>1675.24</v>
      </c>
      <c r="AV1866" s="1">
        <v>3</v>
      </c>
      <c r="AW1866" s="1">
        <v>1736.45</v>
      </c>
      <c r="AX1866" s="1">
        <v>74.540000000000006</v>
      </c>
      <c r="AZ1866" s="1">
        <v>1809.44</v>
      </c>
      <c r="BA1866" s="1">
        <v>67.87</v>
      </c>
      <c r="BB1866" s="1">
        <v>79.86</v>
      </c>
      <c r="BC1866" s="1">
        <v>79.59</v>
      </c>
      <c r="BD1866" s="1">
        <v>77.86</v>
      </c>
      <c r="BE1866" s="1">
        <v>77.45</v>
      </c>
      <c r="BF1866" s="1">
        <v>77.569999999999993</v>
      </c>
      <c r="BG1866" s="1">
        <v>80.349999999999994</v>
      </c>
      <c r="BH1866" s="1">
        <v>73.33</v>
      </c>
      <c r="BI1866" s="1">
        <v>74.760000000000005</v>
      </c>
      <c r="BJ1866" s="1">
        <v>79.55</v>
      </c>
      <c r="BK1866" s="1">
        <v>69.430000000000007</v>
      </c>
      <c r="BL1866" s="1">
        <v>68.92</v>
      </c>
      <c r="BN1866" s="1">
        <v>68.989999999999995</v>
      </c>
    </row>
    <row r="1867" spans="3:66" x14ac:dyDescent="0.3">
      <c r="C1867" s="14" t="str">
        <f t="shared" si="30"/>
        <v>201811</v>
      </c>
      <c r="D1867" s="3">
        <v>43410</v>
      </c>
      <c r="E1867" s="1">
        <v>1327.52</v>
      </c>
      <c r="F1867" s="1">
        <v>1296.25</v>
      </c>
      <c r="G1867" s="1">
        <v>1318.32</v>
      </c>
      <c r="H1867" s="1">
        <v>1242.26</v>
      </c>
      <c r="I1867" s="1">
        <v>1280.95</v>
      </c>
      <c r="J1867" s="1">
        <v>1305.8399999999999</v>
      </c>
      <c r="K1867" s="1">
        <v>1302.0999999999999</v>
      </c>
      <c r="L1867" s="1">
        <v>1284.58</v>
      </c>
      <c r="M1867" s="1">
        <v>1174.94</v>
      </c>
      <c r="N1867" s="1">
        <v>1145.6500000000001</v>
      </c>
      <c r="O1867" s="1">
        <v>1236.8499999999999</v>
      </c>
      <c r="P1867" s="1">
        <v>1303.82</v>
      </c>
      <c r="Q1867" s="1">
        <v>2954.51</v>
      </c>
      <c r="R1867" s="1">
        <v>67.67</v>
      </c>
      <c r="S1867" s="1">
        <v>63.07</v>
      </c>
      <c r="T1867" s="1">
        <v>76.87</v>
      </c>
      <c r="U1867" s="1">
        <v>71.069999999999993</v>
      </c>
      <c r="V1867" s="1">
        <v>70.650000000000006</v>
      </c>
      <c r="W1867" s="1">
        <v>76.45</v>
      </c>
      <c r="X1867" s="1">
        <v>75.38</v>
      </c>
      <c r="Y1867" s="1">
        <v>73.34</v>
      </c>
      <c r="Z1867" s="1">
        <v>73.36</v>
      </c>
      <c r="AA1867" s="1">
        <v>68.75</v>
      </c>
      <c r="AB1867" s="1">
        <v>74.010000000000005</v>
      </c>
      <c r="AD1867" s="1">
        <v>64.81</v>
      </c>
      <c r="AE1867" s="1">
        <v>80.459999999999994</v>
      </c>
      <c r="AG1867" s="1">
        <v>65.150000000000006</v>
      </c>
      <c r="AQ1867" s="1">
        <v>1608.39</v>
      </c>
      <c r="AS1867" s="1">
        <v>2111.0100000000002</v>
      </c>
      <c r="AU1867" s="1">
        <v>1658.65</v>
      </c>
      <c r="AV1867" s="1">
        <v>3</v>
      </c>
      <c r="AW1867" s="1">
        <v>1736.45</v>
      </c>
      <c r="AX1867" s="1">
        <v>74.760000000000005</v>
      </c>
      <c r="AZ1867" s="1">
        <v>1809.44</v>
      </c>
      <c r="BA1867" s="1">
        <v>68.67</v>
      </c>
      <c r="BB1867" s="1">
        <v>79.709999999999994</v>
      </c>
      <c r="BC1867" s="1">
        <v>78.8</v>
      </c>
      <c r="BD1867" s="1">
        <v>77.150000000000006</v>
      </c>
      <c r="BE1867" s="1">
        <v>74.23</v>
      </c>
      <c r="BF1867" s="1">
        <v>76.56</v>
      </c>
      <c r="BG1867" s="1">
        <v>80.55</v>
      </c>
      <c r="BH1867" s="1">
        <v>73.260000000000005</v>
      </c>
      <c r="BI1867" s="1">
        <v>74.16</v>
      </c>
      <c r="BJ1867" s="1">
        <v>79.83</v>
      </c>
      <c r="BK1867" s="1">
        <v>70.25</v>
      </c>
      <c r="BL1867" s="1">
        <v>69.739999999999995</v>
      </c>
      <c r="BN1867" s="1">
        <v>69.89</v>
      </c>
    </row>
    <row r="1868" spans="3:66" x14ac:dyDescent="0.3">
      <c r="C1868" s="14" t="str">
        <f t="shared" si="30"/>
        <v>201811</v>
      </c>
      <c r="D1868" s="3">
        <v>43409</v>
      </c>
      <c r="E1868" s="1">
        <v>1334.09</v>
      </c>
      <c r="F1868" s="1">
        <v>1304.1400000000001</v>
      </c>
      <c r="G1868" s="1">
        <v>1324.23</v>
      </c>
      <c r="H1868" s="1">
        <v>1235.8699999999999</v>
      </c>
      <c r="I1868" s="1">
        <v>1271.06</v>
      </c>
      <c r="J1868" s="1">
        <v>1297.42</v>
      </c>
      <c r="K1868" s="1">
        <v>1334.55</v>
      </c>
      <c r="L1868" s="1">
        <v>1274.73</v>
      </c>
      <c r="M1868" s="1">
        <v>1158.43</v>
      </c>
      <c r="N1868" s="1">
        <v>1132.1600000000001</v>
      </c>
      <c r="O1868" s="1">
        <v>1229.76</v>
      </c>
      <c r="P1868" s="1">
        <v>1329.78</v>
      </c>
      <c r="Q1868" s="1">
        <v>2954.51</v>
      </c>
      <c r="R1868" s="1">
        <v>68</v>
      </c>
      <c r="S1868" s="1">
        <v>63.07</v>
      </c>
      <c r="T1868" s="1">
        <v>76.849999999999994</v>
      </c>
      <c r="U1868" s="1">
        <v>68.430000000000007</v>
      </c>
      <c r="V1868" s="1">
        <v>70.67</v>
      </c>
      <c r="W1868" s="1">
        <v>76.36</v>
      </c>
      <c r="X1868" s="1">
        <v>75.25</v>
      </c>
      <c r="Y1868" s="1">
        <v>73.319999999999993</v>
      </c>
      <c r="Z1868" s="1">
        <v>73.45</v>
      </c>
      <c r="AA1868" s="1">
        <v>68.88</v>
      </c>
      <c r="AB1868" s="1">
        <v>73.58</v>
      </c>
      <c r="AD1868" s="1">
        <v>61.65</v>
      </c>
      <c r="AE1868" s="1">
        <v>80.48</v>
      </c>
      <c r="AG1868" s="1">
        <v>67.45</v>
      </c>
      <c r="AS1868" s="1">
        <v>2211.5300000000002</v>
      </c>
      <c r="AU1868" s="1">
        <v>1658.65</v>
      </c>
      <c r="AV1868" s="1">
        <v>3</v>
      </c>
      <c r="AW1868" s="1">
        <v>1684.18</v>
      </c>
      <c r="AX1868" s="1">
        <v>76.53</v>
      </c>
      <c r="AZ1868" s="1">
        <v>1809.44</v>
      </c>
      <c r="BA1868" s="1">
        <v>70.92</v>
      </c>
      <c r="BB1868" s="1">
        <v>78.14</v>
      </c>
      <c r="BC1868" s="1">
        <v>78.84</v>
      </c>
      <c r="BD1868" s="1">
        <v>77.87</v>
      </c>
      <c r="BE1868" s="1">
        <v>74.23</v>
      </c>
      <c r="BF1868" s="1">
        <v>76.56</v>
      </c>
      <c r="BG1868" s="1">
        <v>79.97</v>
      </c>
      <c r="BH1868" s="1">
        <v>71.28</v>
      </c>
      <c r="BI1868" s="1">
        <v>73.77</v>
      </c>
      <c r="BJ1868" s="1">
        <v>80.2</v>
      </c>
      <c r="BK1868" s="1">
        <v>69.739999999999995</v>
      </c>
      <c r="BL1868" s="1">
        <v>69.739999999999995</v>
      </c>
      <c r="BN1868" s="1">
        <v>69.89</v>
      </c>
    </row>
    <row r="1869" spans="3:66" x14ac:dyDescent="0.3">
      <c r="C1869" s="14" t="str">
        <f t="shared" si="30"/>
        <v>201811</v>
      </c>
      <c r="D1869" s="3">
        <v>43405</v>
      </c>
      <c r="E1869" s="1">
        <v>1334.09</v>
      </c>
      <c r="F1869" s="1">
        <v>1301.8599999999999</v>
      </c>
      <c r="G1869" s="1">
        <v>1324.23</v>
      </c>
      <c r="H1869" s="1">
        <v>1230.74</v>
      </c>
      <c r="I1869" s="1">
        <v>1277.02</v>
      </c>
      <c r="J1869" s="1">
        <v>1300.02</v>
      </c>
      <c r="K1869" s="1">
        <v>1335.96</v>
      </c>
      <c r="L1869" s="1">
        <v>1227.1600000000001</v>
      </c>
      <c r="M1869" s="1">
        <v>1157.82</v>
      </c>
      <c r="N1869" s="1">
        <v>1121.47</v>
      </c>
      <c r="O1869" s="1">
        <v>1254.2</v>
      </c>
      <c r="P1869" s="1">
        <v>1332.35</v>
      </c>
      <c r="Q1869" s="1">
        <v>2965.93</v>
      </c>
      <c r="R1869" s="1">
        <v>68</v>
      </c>
      <c r="S1869" s="1">
        <v>60.4</v>
      </c>
      <c r="T1869" s="1">
        <v>77.239999999999995</v>
      </c>
      <c r="U1869" s="1">
        <v>68.3</v>
      </c>
      <c r="V1869" s="1">
        <v>70.17</v>
      </c>
      <c r="W1869" s="1">
        <v>76.13</v>
      </c>
      <c r="X1869" s="1">
        <v>75.09</v>
      </c>
      <c r="Y1869" s="1">
        <v>72.91</v>
      </c>
      <c r="Z1869" s="1">
        <v>72.59</v>
      </c>
      <c r="AA1869" s="1">
        <v>69.930000000000007</v>
      </c>
      <c r="AB1869" s="1">
        <v>72.95</v>
      </c>
      <c r="AD1869" s="1">
        <v>63.78</v>
      </c>
      <c r="AE1869" s="1">
        <v>80.040000000000006</v>
      </c>
      <c r="AG1869" s="1">
        <v>67.45</v>
      </c>
      <c r="AS1869" s="1">
        <v>2211.5300000000002</v>
      </c>
      <c r="AU1869" s="1">
        <v>1658.65</v>
      </c>
      <c r="AW1869" s="1">
        <v>1673.73</v>
      </c>
      <c r="AX1869" s="1">
        <v>77.819999999999993</v>
      </c>
      <c r="AY1869" s="1">
        <v>1809.44</v>
      </c>
      <c r="AZ1869" s="1">
        <v>1859.7</v>
      </c>
      <c r="BA1869" s="1">
        <v>71.52</v>
      </c>
      <c r="BB1869" s="1">
        <v>80.12</v>
      </c>
      <c r="BC1869" s="1">
        <v>79.290000000000006</v>
      </c>
      <c r="BD1869" s="1">
        <v>78.11</v>
      </c>
      <c r="BE1869" s="1">
        <v>74.27</v>
      </c>
      <c r="BF1869" s="1">
        <v>79.97</v>
      </c>
      <c r="BG1869" s="1">
        <v>79.72</v>
      </c>
      <c r="BH1869" s="1">
        <v>68.36</v>
      </c>
      <c r="BI1869" s="1">
        <v>74.16</v>
      </c>
      <c r="BJ1869" s="1">
        <v>80.959999999999994</v>
      </c>
      <c r="BK1869" s="1">
        <v>69.569999999999993</v>
      </c>
      <c r="BL1869" s="1">
        <v>70.2</v>
      </c>
      <c r="BN1869" s="1">
        <v>69.92</v>
      </c>
    </row>
    <row r="1870" spans="3:66" x14ac:dyDescent="0.3">
      <c r="C1870" s="14" t="str">
        <f t="shared" si="30"/>
        <v>201810</v>
      </c>
      <c r="D1870" s="3">
        <v>43404</v>
      </c>
      <c r="E1870" s="1">
        <v>1322.69</v>
      </c>
      <c r="F1870" s="1">
        <v>1301.1099999999999</v>
      </c>
      <c r="G1870" s="1">
        <v>1324.23</v>
      </c>
      <c r="H1870" s="1">
        <v>1216.6199999999999</v>
      </c>
      <c r="I1870" s="1">
        <v>1271.06</v>
      </c>
      <c r="J1870" s="1">
        <v>1312.53</v>
      </c>
      <c r="K1870" s="1">
        <v>1335.96</v>
      </c>
      <c r="L1870" s="1">
        <v>1278.5899999999999</v>
      </c>
      <c r="M1870" s="1">
        <v>1170.97</v>
      </c>
      <c r="N1870" s="1">
        <v>1123.8599999999999</v>
      </c>
      <c r="O1870" s="1">
        <v>1239.3800000000001</v>
      </c>
      <c r="P1870" s="1">
        <v>1338.32</v>
      </c>
      <c r="Q1870" s="1">
        <v>2912.42</v>
      </c>
      <c r="R1870" s="1">
        <v>70.67</v>
      </c>
      <c r="S1870" s="1">
        <v>60.1</v>
      </c>
      <c r="T1870" s="1">
        <v>77.17</v>
      </c>
      <c r="U1870" s="1">
        <v>67.430000000000007</v>
      </c>
      <c r="V1870" s="1">
        <v>70.28</v>
      </c>
      <c r="W1870" s="1">
        <v>76.3</v>
      </c>
      <c r="X1870" s="1">
        <v>75.06</v>
      </c>
      <c r="Y1870" s="1">
        <v>72.45</v>
      </c>
      <c r="Z1870" s="1">
        <v>72.040000000000006</v>
      </c>
      <c r="AA1870" s="1">
        <v>71.98</v>
      </c>
      <c r="AB1870" s="1">
        <v>73.62</v>
      </c>
      <c r="AD1870" s="1">
        <v>63.56</v>
      </c>
      <c r="AE1870" s="1">
        <v>79.72</v>
      </c>
      <c r="AG1870" s="1">
        <v>67.67</v>
      </c>
      <c r="AW1870" s="1">
        <v>1674.13</v>
      </c>
      <c r="AX1870" s="1">
        <v>78.19</v>
      </c>
      <c r="AY1870" s="1">
        <v>1809.87</v>
      </c>
      <c r="AZ1870" s="1">
        <v>1860.14</v>
      </c>
      <c r="BA1870" s="1">
        <v>70.989999999999995</v>
      </c>
      <c r="BB1870" s="1">
        <v>79.2</v>
      </c>
      <c r="BC1870" s="1">
        <v>78.599999999999994</v>
      </c>
      <c r="BD1870" s="1">
        <v>77.430000000000007</v>
      </c>
      <c r="BE1870" s="1">
        <v>73.349999999999994</v>
      </c>
      <c r="BF1870" s="1">
        <v>79.62</v>
      </c>
      <c r="BG1870" s="1">
        <v>79.42</v>
      </c>
      <c r="BH1870" s="1">
        <v>69.099999999999994</v>
      </c>
      <c r="BI1870" s="1">
        <v>74.16</v>
      </c>
      <c r="BJ1870" s="1">
        <v>80.64</v>
      </c>
      <c r="BK1870" s="1">
        <v>69.739999999999995</v>
      </c>
      <c r="BL1870" s="1">
        <v>70.34</v>
      </c>
      <c r="BN1870" s="1">
        <v>69.900000000000006</v>
      </c>
    </row>
    <row r="1871" spans="3:66" x14ac:dyDescent="0.3">
      <c r="C1871" s="14" t="str">
        <f t="shared" si="30"/>
        <v>201810</v>
      </c>
      <c r="D1871" s="3">
        <v>43403</v>
      </c>
      <c r="E1871" s="1">
        <v>1324.33</v>
      </c>
      <c r="F1871" s="1">
        <v>1296.18</v>
      </c>
      <c r="G1871" s="1">
        <v>1328.17</v>
      </c>
      <c r="H1871" s="1">
        <v>1218.04</v>
      </c>
      <c r="I1871" s="1">
        <v>1267.18</v>
      </c>
      <c r="J1871" s="1">
        <v>1306.2</v>
      </c>
      <c r="K1871" s="1">
        <v>1356.85</v>
      </c>
      <c r="L1871" s="1">
        <v>1276.6199999999999</v>
      </c>
      <c r="M1871" s="1">
        <v>1183.58</v>
      </c>
      <c r="N1871" s="1">
        <v>1126.5</v>
      </c>
      <c r="O1871" s="1">
        <v>1264.22</v>
      </c>
      <c r="P1871" s="1">
        <v>1349.16</v>
      </c>
      <c r="Q1871" s="1">
        <v>2945.72</v>
      </c>
      <c r="R1871" s="1">
        <v>70.25</v>
      </c>
      <c r="S1871" s="1">
        <v>61.41</v>
      </c>
      <c r="T1871" s="1">
        <v>77.95</v>
      </c>
      <c r="V1871" s="1">
        <v>70.34</v>
      </c>
      <c r="W1871" s="1">
        <v>76.56</v>
      </c>
      <c r="X1871" s="1">
        <v>75.27</v>
      </c>
      <c r="Y1871" s="1">
        <v>72.209999999999994</v>
      </c>
      <c r="Z1871" s="1">
        <v>72</v>
      </c>
      <c r="AA1871" s="1">
        <v>71.930000000000007</v>
      </c>
      <c r="AB1871" s="1">
        <v>73.23</v>
      </c>
      <c r="AD1871" s="1">
        <v>62.33</v>
      </c>
      <c r="AE1871" s="1">
        <v>80.25</v>
      </c>
      <c r="AG1871" s="1">
        <v>65.73</v>
      </c>
      <c r="AS1871" s="1">
        <v>1508.22</v>
      </c>
      <c r="AW1871" s="1">
        <v>1674.13</v>
      </c>
      <c r="AX1871" s="1">
        <v>76.42</v>
      </c>
      <c r="AY1871" s="1">
        <v>1809.87</v>
      </c>
      <c r="AZ1871" s="1">
        <v>1860.14</v>
      </c>
      <c r="BB1871" s="1">
        <v>81.08</v>
      </c>
      <c r="BC1871" s="1">
        <v>79.38</v>
      </c>
      <c r="BD1871" s="1">
        <v>78.680000000000007</v>
      </c>
      <c r="BE1871" s="1">
        <v>75.930000000000007</v>
      </c>
      <c r="BF1871" s="1">
        <v>78.75</v>
      </c>
      <c r="BG1871" s="1">
        <v>79.16</v>
      </c>
      <c r="BH1871" s="1">
        <v>69.010000000000005</v>
      </c>
      <c r="BI1871" s="1">
        <v>73.459999999999994</v>
      </c>
      <c r="BJ1871" s="1">
        <v>79.88</v>
      </c>
      <c r="BK1871" s="1">
        <v>69.38</v>
      </c>
      <c r="BL1871" s="1">
        <v>69.989999999999995</v>
      </c>
      <c r="BN1871" s="1">
        <v>69.349999999999994</v>
      </c>
    </row>
    <row r="1872" spans="3:66" x14ac:dyDescent="0.3">
      <c r="C1872" s="14" t="str">
        <f t="shared" si="30"/>
        <v>201810</v>
      </c>
      <c r="D1872" s="3">
        <v>43402</v>
      </c>
      <c r="E1872" s="1">
        <v>1328.35</v>
      </c>
      <c r="F1872" s="1">
        <v>1289.0999999999999</v>
      </c>
      <c r="G1872" s="1">
        <v>1328.11</v>
      </c>
      <c r="H1872" s="1">
        <v>1219.72</v>
      </c>
      <c r="I1872" s="1">
        <v>1271</v>
      </c>
      <c r="J1872" s="1">
        <v>1285.94</v>
      </c>
      <c r="K1872" s="1">
        <v>1356.82</v>
      </c>
      <c r="L1872" s="1">
        <v>1242</v>
      </c>
      <c r="M1872" s="1">
        <v>1188.4100000000001</v>
      </c>
      <c r="N1872" s="1">
        <v>1149.01</v>
      </c>
      <c r="O1872" s="1">
        <v>1278.29</v>
      </c>
      <c r="P1872" s="1">
        <v>1350.79</v>
      </c>
      <c r="Q1872" s="1">
        <v>2958.93</v>
      </c>
      <c r="R1872" s="1">
        <v>70.25</v>
      </c>
      <c r="S1872" s="1">
        <v>61.91</v>
      </c>
      <c r="T1872" s="1">
        <v>77.69</v>
      </c>
      <c r="V1872" s="1">
        <v>70.55</v>
      </c>
      <c r="W1872" s="1">
        <v>76.569999999999993</v>
      </c>
      <c r="X1872" s="1">
        <v>74.739999999999995</v>
      </c>
      <c r="Y1872" s="1">
        <v>71.709999999999994</v>
      </c>
      <c r="Z1872" s="1">
        <v>71.14</v>
      </c>
      <c r="AA1872" s="1">
        <v>72</v>
      </c>
      <c r="AB1872" s="1">
        <v>72.86</v>
      </c>
      <c r="AD1872" s="1">
        <v>61.23</v>
      </c>
      <c r="AE1872" s="1">
        <v>80.900000000000006</v>
      </c>
      <c r="AG1872" s="1">
        <v>69.010000000000005</v>
      </c>
      <c r="AR1872" s="1">
        <v>2051.1799999999998</v>
      </c>
      <c r="AS1872" s="1">
        <v>1508.22</v>
      </c>
      <c r="AW1872" s="1">
        <v>1674.13</v>
      </c>
      <c r="AX1872" s="1">
        <v>76.010000000000005</v>
      </c>
      <c r="AY1872" s="1">
        <v>1809.87</v>
      </c>
      <c r="AZ1872" s="1">
        <v>1860.14</v>
      </c>
      <c r="BA1872" s="1">
        <v>71.03</v>
      </c>
      <c r="BB1872" s="1">
        <v>80.05</v>
      </c>
      <c r="BC1872" s="1">
        <v>78.790000000000006</v>
      </c>
      <c r="BD1872" s="1">
        <v>76.64</v>
      </c>
      <c r="BE1872" s="1">
        <v>76.7</v>
      </c>
      <c r="BF1872" s="1">
        <v>82.51</v>
      </c>
      <c r="BG1872" s="1">
        <v>79.510000000000005</v>
      </c>
      <c r="BH1872" s="1">
        <v>67.02</v>
      </c>
      <c r="BI1872" s="1">
        <v>74.7</v>
      </c>
      <c r="BJ1872" s="1">
        <v>80.09</v>
      </c>
      <c r="BK1872" s="1">
        <v>67.56</v>
      </c>
      <c r="BL1872" s="1">
        <v>67.86</v>
      </c>
      <c r="BN1872" s="1">
        <v>67.13</v>
      </c>
    </row>
    <row r="1873" spans="3:66" x14ac:dyDescent="0.3">
      <c r="C1873" s="14" t="str">
        <f t="shared" si="30"/>
        <v>201810</v>
      </c>
      <c r="D1873" s="3">
        <v>43399</v>
      </c>
      <c r="E1873" s="1">
        <v>1320.86</v>
      </c>
      <c r="F1873" s="1">
        <v>1277.3800000000001</v>
      </c>
      <c r="G1873" s="1">
        <v>1328.11</v>
      </c>
      <c r="H1873" s="1">
        <v>1239.96</v>
      </c>
      <c r="I1873" s="1">
        <v>1282.73</v>
      </c>
      <c r="J1873" s="1">
        <v>1272.9000000000001</v>
      </c>
      <c r="K1873" s="1">
        <v>1358.82</v>
      </c>
      <c r="L1873" s="1">
        <v>1226.57</v>
      </c>
      <c r="M1873" s="1">
        <v>1175.9100000000001</v>
      </c>
      <c r="N1873" s="1">
        <v>1133.73</v>
      </c>
      <c r="O1873" s="1">
        <v>1263.3</v>
      </c>
      <c r="P1873" s="1">
        <v>1350.79</v>
      </c>
      <c r="Q1873" s="1">
        <v>2996.09</v>
      </c>
      <c r="R1873" s="1">
        <v>71.52</v>
      </c>
      <c r="S1873" s="1">
        <v>61.79</v>
      </c>
      <c r="T1873" s="1">
        <v>78.290000000000006</v>
      </c>
      <c r="V1873" s="1">
        <v>71.650000000000006</v>
      </c>
      <c r="W1873" s="1">
        <v>77.97</v>
      </c>
      <c r="X1873" s="1">
        <v>75.680000000000007</v>
      </c>
      <c r="Y1873" s="1">
        <v>73.05</v>
      </c>
      <c r="Z1873" s="1">
        <v>72.3</v>
      </c>
      <c r="AA1873" s="1">
        <v>72</v>
      </c>
      <c r="AB1873" s="1">
        <v>74.569999999999993</v>
      </c>
      <c r="AD1873" s="1">
        <v>67.459999999999994</v>
      </c>
      <c r="AE1873" s="1">
        <v>80.58</v>
      </c>
      <c r="AG1873" s="1">
        <v>68.11</v>
      </c>
      <c r="AP1873" s="1">
        <v>1620</v>
      </c>
      <c r="AQ1873" s="1">
        <v>1608.77</v>
      </c>
      <c r="AR1873" s="1">
        <v>2051.1799999999998</v>
      </c>
      <c r="AS1873" s="1">
        <v>1508.22</v>
      </c>
      <c r="AW1873" s="1">
        <v>1648.43</v>
      </c>
      <c r="AX1873" s="1">
        <v>78.930000000000007</v>
      </c>
      <c r="AY1873" s="1">
        <v>1809.87</v>
      </c>
      <c r="AZ1873" s="1">
        <v>1860.14</v>
      </c>
      <c r="BA1873" s="1">
        <v>71.08</v>
      </c>
      <c r="BB1873" s="1">
        <v>82.17</v>
      </c>
      <c r="BC1873" s="1">
        <v>79.540000000000006</v>
      </c>
      <c r="BD1873" s="1">
        <v>79.27</v>
      </c>
      <c r="BE1873" s="1">
        <v>77.28</v>
      </c>
      <c r="BF1873" s="1">
        <v>83.01</v>
      </c>
      <c r="BG1873" s="1">
        <v>80.8</v>
      </c>
      <c r="BH1873" s="1">
        <v>68.5</v>
      </c>
      <c r="BI1873" s="1">
        <v>74.16</v>
      </c>
      <c r="BJ1873" s="1">
        <v>83.28</v>
      </c>
      <c r="BK1873" s="1">
        <v>69.569999999999993</v>
      </c>
      <c r="BL1873" s="1">
        <v>70.900000000000006</v>
      </c>
      <c r="BN1873" s="1">
        <v>70.59</v>
      </c>
    </row>
    <row r="1874" spans="3:66" x14ac:dyDescent="0.3">
      <c r="C1874" s="14" t="str">
        <f t="shared" si="30"/>
        <v>201810</v>
      </c>
      <c r="D1874" s="3">
        <v>43398</v>
      </c>
      <c r="E1874" s="1">
        <v>1324.14</v>
      </c>
      <c r="F1874" s="1">
        <v>1291.18</v>
      </c>
      <c r="G1874" s="1">
        <v>1337.99</v>
      </c>
      <c r="H1874" s="1">
        <v>1248.43</v>
      </c>
      <c r="I1874" s="1">
        <v>1292.52</v>
      </c>
      <c r="J1874" s="1">
        <v>1289.33</v>
      </c>
      <c r="K1874" s="1">
        <v>1358.82</v>
      </c>
      <c r="L1874" s="1">
        <v>1258.95</v>
      </c>
      <c r="M1874" s="1">
        <v>1147.92</v>
      </c>
      <c r="N1874" s="1">
        <v>1134.52</v>
      </c>
      <c r="O1874" s="1">
        <v>1268.26</v>
      </c>
      <c r="P1874" s="1">
        <v>1356.82</v>
      </c>
      <c r="Q1874" s="1">
        <v>2990.6</v>
      </c>
      <c r="R1874" s="1">
        <v>71.94</v>
      </c>
      <c r="S1874" s="1">
        <v>64.41</v>
      </c>
      <c r="T1874" s="1">
        <v>78.239999999999995</v>
      </c>
      <c r="V1874" s="1">
        <v>71.239999999999995</v>
      </c>
      <c r="W1874" s="1">
        <v>78.66</v>
      </c>
      <c r="X1874" s="1">
        <v>76.02</v>
      </c>
      <c r="Y1874" s="1">
        <v>73.819999999999993</v>
      </c>
      <c r="Z1874" s="1">
        <v>73.599999999999994</v>
      </c>
      <c r="AA1874" s="1">
        <v>73</v>
      </c>
      <c r="AB1874" s="1">
        <v>75</v>
      </c>
      <c r="AD1874" s="1">
        <v>71.099999999999994</v>
      </c>
      <c r="AE1874" s="1">
        <v>81.31</v>
      </c>
      <c r="AF1874" s="1">
        <v>80.459999999999994</v>
      </c>
      <c r="AG1874" s="1">
        <v>69.19</v>
      </c>
      <c r="AP1874" s="1">
        <v>1620</v>
      </c>
      <c r="AQ1874" s="1">
        <v>1608.77</v>
      </c>
      <c r="AR1874" s="1">
        <v>2051.1799999999998</v>
      </c>
      <c r="AS1874" s="1">
        <v>1508.22</v>
      </c>
      <c r="AW1874" s="1">
        <v>1659.55</v>
      </c>
      <c r="AX1874" s="1">
        <v>77.099999999999994</v>
      </c>
      <c r="AZ1874" s="1">
        <v>1860.14</v>
      </c>
      <c r="BB1874" s="1">
        <v>83.06</v>
      </c>
      <c r="BC1874" s="1">
        <v>80.819999999999993</v>
      </c>
      <c r="BD1874" s="1">
        <v>81.09</v>
      </c>
      <c r="BE1874" s="1">
        <v>76.510000000000005</v>
      </c>
      <c r="BF1874" s="1">
        <v>83.39</v>
      </c>
      <c r="BG1874" s="1">
        <v>81.37</v>
      </c>
      <c r="BH1874" s="1">
        <v>72.66</v>
      </c>
      <c r="BI1874" s="1">
        <v>75.36</v>
      </c>
      <c r="BJ1874" s="1">
        <v>82.64</v>
      </c>
      <c r="BK1874" s="1">
        <v>70.12</v>
      </c>
      <c r="BL1874" s="1">
        <v>71.75</v>
      </c>
      <c r="BN1874" s="1">
        <v>71.09</v>
      </c>
    </row>
    <row r="1875" spans="3:66" x14ac:dyDescent="0.3">
      <c r="C1875" s="14" t="str">
        <f t="shared" si="30"/>
        <v>201810</v>
      </c>
      <c r="D1875" s="3">
        <v>43397</v>
      </c>
      <c r="E1875" s="1">
        <v>1350.81</v>
      </c>
      <c r="F1875" s="1">
        <v>1306.25</v>
      </c>
      <c r="G1875" s="1">
        <v>1352.35</v>
      </c>
      <c r="H1875" s="1">
        <v>1250.46</v>
      </c>
      <c r="I1875" s="1">
        <v>1304.92</v>
      </c>
      <c r="J1875" s="1">
        <v>1272.67</v>
      </c>
      <c r="K1875" s="1">
        <v>1359.25</v>
      </c>
      <c r="L1875" s="1">
        <v>1259.75</v>
      </c>
      <c r="M1875" s="1">
        <v>1181.82</v>
      </c>
      <c r="N1875" s="1">
        <v>1141.28</v>
      </c>
      <c r="O1875" s="1">
        <v>1284.79</v>
      </c>
      <c r="P1875" s="1">
        <v>1357.25</v>
      </c>
      <c r="Q1875" s="1">
        <v>2962.67</v>
      </c>
      <c r="R1875" s="1">
        <v>72.27</v>
      </c>
      <c r="S1875" s="1">
        <v>63.96</v>
      </c>
      <c r="T1875" s="1">
        <v>78.83</v>
      </c>
      <c r="V1875" s="1">
        <v>72.16</v>
      </c>
      <c r="W1875" s="1">
        <v>78.47</v>
      </c>
      <c r="X1875" s="1">
        <v>76.349999999999994</v>
      </c>
      <c r="Y1875" s="1">
        <v>73.98</v>
      </c>
      <c r="Z1875" s="1">
        <v>73.95</v>
      </c>
      <c r="AA1875" s="1">
        <v>74.239999999999995</v>
      </c>
      <c r="AB1875" s="1">
        <v>75.02</v>
      </c>
      <c r="AD1875" s="1">
        <v>70.52</v>
      </c>
      <c r="AE1875" s="1">
        <v>82.1</v>
      </c>
      <c r="AF1875" s="1">
        <v>81.599999999999994</v>
      </c>
      <c r="AG1875" s="1">
        <v>68.709999999999994</v>
      </c>
      <c r="AH1875" s="1">
        <v>10</v>
      </c>
      <c r="AN1875" s="1">
        <v>1759.59</v>
      </c>
      <c r="AP1875" s="1">
        <v>1620</v>
      </c>
      <c r="AQ1875" s="1">
        <v>1607.31</v>
      </c>
      <c r="AR1875" s="1">
        <v>2051.1799999999998</v>
      </c>
      <c r="AS1875" s="1">
        <v>1508.22</v>
      </c>
      <c r="AW1875" s="1">
        <v>1625.53</v>
      </c>
      <c r="AX1875" s="1">
        <v>78.34</v>
      </c>
      <c r="AZ1875" s="1">
        <v>1826.63</v>
      </c>
      <c r="BB1875" s="1">
        <v>82.99</v>
      </c>
      <c r="BC1875" s="1">
        <v>81.34</v>
      </c>
      <c r="BD1875" s="1">
        <v>81.89</v>
      </c>
      <c r="BE1875" s="1">
        <v>78.34</v>
      </c>
      <c r="BF1875" s="1">
        <v>81.650000000000006</v>
      </c>
      <c r="BG1875" s="1">
        <v>82.43</v>
      </c>
      <c r="BH1875" s="1">
        <v>71</v>
      </c>
      <c r="BI1875" s="1">
        <v>75.34</v>
      </c>
      <c r="BJ1875" s="1">
        <v>80.459999999999994</v>
      </c>
      <c r="BK1875" s="1">
        <v>70.930000000000007</v>
      </c>
      <c r="BL1875" s="1">
        <v>72.61</v>
      </c>
      <c r="BN1875" s="1">
        <v>71.87</v>
      </c>
    </row>
    <row r="1876" spans="3:66" x14ac:dyDescent="0.3">
      <c r="C1876" s="14" t="str">
        <f t="shared" si="30"/>
        <v>201810</v>
      </c>
      <c r="D1876" s="3">
        <v>43396</v>
      </c>
      <c r="E1876" s="1">
        <v>1347.78</v>
      </c>
      <c r="F1876" s="1">
        <v>1316.02</v>
      </c>
      <c r="G1876" s="1">
        <v>1350.38</v>
      </c>
      <c r="H1876" s="1">
        <v>1253.96</v>
      </c>
      <c r="I1876" s="1">
        <v>1304.92</v>
      </c>
      <c r="J1876" s="1">
        <v>1268.4100000000001</v>
      </c>
      <c r="K1876" s="1">
        <v>1378.96</v>
      </c>
      <c r="L1876" s="1">
        <v>1262.42</v>
      </c>
      <c r="M1876" s="1">
        <v>1197.31</v>
      </c>
      <c r="N1876" s="1">
        <v>1146.68</v>
      </c>
      <c r="O1876" s="1">
        <v>1283.23</v>
      </c>
      <c r="P1876" s="1">
        <v>1367.62</v>
      </c>
      <c r="Q1876" s="1">
        <v>2957.26</v>
      </c>
      <c r="R1876" s="1">
        <v>72.11</v>
      </c>
      <c r="S1876" s="1">
        <v>63.51</v>
      </c>
      <c r="T1876" s="1">
        <v>78.819999999999993</v>
      </c>
      <c r="V1876" s="1">
        <v>71.290000000000006</v>
      </c>
      <c r="W1876" s="1">
        <v>79.48</v>
      </c>
      <c r="X1876" s="1">
        <v>75.989999999999995</v>
      </c>
      <c r="Y1876" s="1">
        <v>74.12</v>
      </c>
      <c r="Z1876" s="1">
        <v>74</v>
      </c>
      <c r="AA1876" s="1">
        <v>74.75</v>
      </c>
      <c r="AB1876" s="1">
        <v>75.09</v>
      </c>
      <c r="AD1876" s="1">
        <v>67.63</v>
      </c>
      <c r="AE1876" s="1">
        <v>81.650000000000006</v>
      </c>
      <c r="AF1876" s="1">
        <v>82.63</v>
      </c>
      <c r="AG1876" s="1">
        <v>68.55</v>
      </c>
      <c r="AH1876" s="1">
        <v>10</v>
      </c>
      <c r="AN1876" s="1">
        <v>1759.59</v>
      </c>
      <c r="AP1876" s="1">
        <v>1822.5</v>
      </c>
      <c r="AQ1876" s="1">
        <v>1606.82</v>
      </c>
      <c r="AR1876" s="1">
        <v>2051.1799999999998</v>
      </c>
      <c r="AW1876" s="1">
        <v>1625.53</v>
      </c>
      <c r="AX1876" s="1">
        <v>78.36</v>
      </c>
      <c r="AZ1876" s="1">
        <v>1826.63</v>
      </c>
      <c r="BA1876" s="1">
        <v>71.180000000000007</v>
      </c>
      <c r="BB1876" s="1">
        <v>83.57</v>
      </c>
      <c r="BC1876" s="1">
        <v>81.459999999999994</v>
      </c>
      <c r="BD1876" s="1">
        <v>81.239999999999995</v>
      </c>
      <c r="BE1876" s="1">
        <v>79.62</v>
      </c>
      <c r="BF1876" s="1">
        <v>78.819999999999993</v>
      </c>
      <c r="BG1876" s="1">
        <v>81.819999999999993</v>
      </c>
      <c r="BH1876" s="1">
        <v>69.62</v>
      </c>
      <c r="BI1876" s="1">
        <v>75.33</v>
      </c>
      <c r="BK1876" s="1">
        <v>71</v>
      </c>
      <c r="BL1876" s="1">
        <v>72.27</v>
      </c>
      <c r="BN1876" s="1">
        <v>71.53</v>
      </c>
    </row>
    <row r="1877" spans="3:66" x14ac:dyDescent="0.3">
      <c r="C1877" s="14" t="str">
        <f t="shared" si="30"/>
        <v>201810</v>
      </c>
      <c r="D1877" s="3">
        <v>43395</v>
      </c>
      <c r="E1877" s="1">
        <v>1359.26</v>
      </c>
      <c r="F1877" s="1">
        <v>1313.34</v>
      </c>
      <c r="G1877" s="1">
        <v>1364.19</v>
      </c>
      <c r="H1877" s="1">
        <v>1283.4000000000001</v>
      </c>
      <c r="I1877" s="1">
        <v>1313.68</v>
      </c>
      <c r="J1877" s="1">
        <v>1279.5899999999999</v>
      </c>
      <c r="K1877" s="1">
        <v>1398.67</v>
      </c>
      <c r="L1877" s="1">
        <v>1232.18</v>
      </c>
      <c r="M1877" s="1">
        <v>1191.3599999999999</v>
      </c>
      <c r="N1877" s="1">
        <v>1147.8599999999999</v>
      </c>
      <c r="O1877" s="1">
        <v>1302.02</v>
      </c>
      <c r="P1877" s="1">
        <v>1384.04</v>
      </c>
      <c r="Q1877" s="1">
        <v>2964.8</v>
      </c>
      <c r="R1877" s="1">
        <v>72.11</v>
      </c>
      <c r="S1877" s="1">
        <v>63.19</v>
      </c>
      <c r="T1877" s="1">
        <v>78.05</v>
      </c>
      <c r="V1877" s="1">
        <v>71.849999999999994</v>
      </c>
      <c r="W1877" s="1">
        <v>78.31</v>
      </c>
      <c r="X1877" s="1">
        <v>76.66</v>
      </c>
      <c r="Y1877" s="1">
        <v>74.83</v>
      </c>
      <c r="Z1877" s="1">
        <v>74.7</v>
      </c>
      <c r="AA1877" s="1">
        <v>73.150000000000006</v>
      </c>
      <c r="AB1877" s="1">
        <v>75.02</v>
      </c>
      <c r="AD1877" s="1">
        <v>70.7</v>
      </c>
      <c r="AE1877" s="1">
        <v>82.62</v>
      </c>
      <c r="AG1877" s="1">
        <v>70.400000000000006</v>
      </c>
      <c r="AH1877" s="1">
        <v>10</v>
      </c>
      <c r="AN1877" s="1">
        <v>1759.59</v>
      </c>
      <c r="AP1877" s="1">
        <v>1822.5</v>
      </c>
      <c r="AQ1877" s="1">
        <v>1606.82</v>
      </c>
      <c r="AT1877" s="1">
        <v>1709.32</v>
      </c>
      <c r="AW1877" s="1">
        <v>1721.89</v>
      </c>
      <c r="AX1877" s="1">
        <v>78.040000000000006</v>
      </c>
      <c r="AZ1877" s="1">
        <v>1809.87</v>
      </c>
      <c r="BA1877" s="1">
        <v>71.459999999999994</v>
      </c>
      <c r="BB1877" s="1">
        <v>83.36</v>
      </c>
      <c r="BC1877" s="1">
        <v>81.31</v>
      </c>
      <c r="BD1877" s="1">
        <v>81.33</v>
      </c>
      <c r="BE1877" s="1">
        <v>78.849999999999994</v>
      </c>
      <c r="BF1877" s="1">
        <v>83.72</v>
      </c>
      <c r="BG1877" s="1">
        <v>81.83</v>
      </c>
      <c r="BH1877" s="1">
        <v>69.62</v>
      </c>
      <c r="BI1877" s="1">
        <v>76.7</v>
      </c>
      <c r="BK1877" s="1">
        <v>72</v>
      </c>
      <c r="BL1877" s="1">
        <v>73.209999999999994</v>
      </c>
      <c r="BN1877" s="1">
        <v>72.59</v>
      </c>
    </row>
    <row r="1878" spans="3:66" x14ac:dyDescent="0.3">
      <c r="C1878" s="14" t="str">
        <f t="shared" si="30"/>
        <v>201810</v>
      </c>
      <c r="D1878" s="3">
        <v>43392</v>
      </c>
      <c r="E1878" s="1">
        <v>1354.35</v>
      </c>
      <c r="F1878" s="1">
        <v>1335.58</v>
      </c>
      <c r="G1878" s="1">
        <v>1374.04</v>
      </c>
      <c r="H1878" s="1">
        <v>1274.23</v>
      </c>
      <c r="I1878" s="1">
        <v>1320.55</v>
      </c>
      <c r="J1878" s="1">
        <v>1314.88</v>
      </c>
      <c r="K1878" s="1">
        <v>1407.36</v>
      </c>
      <c r="L1878" s="1">
        <v>1249.8499999999999</v>
      </c>
      <c r="M1878" s="1">
        <v>1243.2</v>
      </c>
      <c r="N1878" s="1">
        <v>1160.08</v>
      </c>
      <c r="O1878" s="1">
        <v>1335</v>
      </c>
      <c r="P1878" s="1">
        <v>1384.04</v>
      </c>
      <c r="Q1878" s="1">
        <v>2899.01</v>
      </c>
      <c r="R1878" s="1">
        <v>72</v>
      </c>
      <c r="S1878" s="1">
        <v>64.010000000000005</v>
      </c>
      <c r="T1878" s="1">
        <v>78.05</v>
      </c>
      <c r="V1878" s="1">
        <v>71.62</v>
      </c>
      <c r="W1878" s="1">
        <v>79.599999999999994</v>
      </c>
      <c r="X1878" s="1">
        <v>77.180000000000007</v>
      </c>
      <c r="Y1878" s="1">
        <v>75.44</v>
      </c>
      <c r="Z1878" s="1">
        <v>75.16</v>
      </c>
      <c r="AA1878" s="1">
        <v>73.150000000000006</v>
      </c>
      <c r="AB1878" s="1">
        <v>75.44</v>
      </c>
      <c r="AD1878" s="1">
        <v>68.06</v>
      </c>
      <c r="AE1878" s="1">
        <v>82.42</v>
      </c>
      <c r="AG1878" s="1">
        <v>70.53</v>
      </c>
      <c r="AH1878" s="1">
        <v>10</v>
      </c>
      <c r="AN1878" s="1">
        <v>1759.59</v>
      </c>
      <c r="AP1878" s="1">
        <v>2025</v>
      </c>
      <c r="AQ1878" s="1">
        <v>1605.84</v>
      </c>
      <c r="AR1878" s="1">
        <v>2117.54</v>
      </c>
      <c r="AT1878" s="1">
        <v>1709.32</v>
      </c>
      <c r="AW1878" s="1">
        <v>1725.66</v>
      </c>
      <c r="AX1878" s="1">
        <v>78.760000000000005</v>
      </c>
      <c r="AZ1878" s="1">
        <v>1809.87</v>
      </c>
      <c r="BA1878" s="1">
        <v>72.59</v>
      </c>
      <c r="BB1878" s="1">
        <v>83.35</v>
      </c>
      <c r="BC1878" s="1">
        <v>82.59</v>
      </c>
      <c r="BD1878" s="1">
        <v>81.66</v>
      </c>
      <c r="BE1878" s="1">
        <v>77.05</v>
      </c>
      <c r="BF1878" s="1">
        <v>83.84</v>
      </c>
      <c r="BG1878" s="1">
        <v>83.03</v>
      </c>
      <c r="BH1878" s="1">
        <v>68.56</v>
      </c>
      <c r="BI1878" s="1">
        <v>76.459999999999994</v>
      </c>
      <c r="BK1878" s="1">
        <v>72.430000000000007</v>
      </c>
      <c r="BL1878" s="1">
        <v>73.55</v>
      </c>
      <c r="BN1878" s="1">
        <v>73.56</v>
      </c>
    </row>
    <row r="1879" spans="3:66" x14ac:dyDescent="0.3">
      <c r="C1879" s="14" t="str">
        <f t="shared" si="30"/>
        <v>201810</v>
      </c>
      <c r="D1879" s="3">
        <v>43391</v>
      </c>
      <c r="E1879" s="1">
        <v>1355.17</v>
      </c>
      <c r="F1879" s="1">
        <v>1317.82</v>
      </c>
      <c r="G1879" s="1">
        <v>1366.17</v>
      </c>
      <c r="H1879" s="1">
        <v>1305.99</v>
      </c>
      <c r="I1879" s="1">
        <v>1335.1</v>
      </c>
      <c r="J1879" s="1">
        <v>1305.96</v>
      </c>
      <c r="K1879" s="1">
        <v>1382.47</v>
      </c>
      <c r="L1879" s="1">
        <v>1295.8</v>
      </c>
      <c r="M1879" s="1">
        <v>1243.2</v>
      </c>
      <c r="N1879" s="1">
        <v>1157.97</v>
      </c>
      <c r="O1879" s="1">
        <v>1303.8699999999999</v>
      </c>
      <c r="P1879" s="1">
        <v>1368.05</v>
      </c>
      <c r="Q1879" s="1">
        <v>2902.89</v>
      </c>
      <c r="R1879" s="1">
        <v>72</v>
      </c>
      <c r="S1879" s="1">
        <v>64.16</v>
      </c>
      <c r="T1879" s="1">
        <v>78.78</v>
      </c>
      <c r="U1879" s="1">
        <v>70.209999999999994</v>
      </c>
      <c r="V1879" s="1">
        <v>72.17</v>
      </c>
      <c r="W1879" s="1">
        <v>79.69</v>
      </c>
      <c r="X1879" s="1">
        <v>78.05</v>
      </c>
      <c r="Y1879" s="1">
        <v>75.819999999999993</v>
      </c>
      <c r="Z1879" s="1">
        <v>75.94</v>
      </c>
      <c r="AA1879" s="1">
        <v>73.150000000000006</v>
      </c>
      <c r="AB1879" s="1">
        <v>77.150000000000006</v>
      </c>
      <c r="AD1879" s="1">
        <v>69.69</v>
      </c>
      <c r="AE1879" s="1">
        <v>83.09</v>
      </c>
      <c r="AG1879" s="1">
        <v>69.930000000000007</v>
      </c>
      <c r="AH1879" s="1">
        <v>10</v>
      </c>
      <c r="AN1879" s="1">
        <v>1759.59</v>
      </c>
      <c r="AP1879" s="1">
        <v>2025</v>
      </c>
      <c r="AQ1879" s="1">
        <v>1605.84</v>
      </c>
      <c r="AR1879" s="1">
        <v>2117.54</v>
      </c>
      <c r="AT1879" s="1">
        <v>1709.32</v>
      </c>
      <c r="AW1879" s="1">
        <v>1714.35</v>
      </c>
      <c r="AX1879" s="1">
        <v>78.08</v>
      </c>
      <c r="AZ1879" s="1">
        <v>1809.87</v>
      </c>
      <c r="BA1879" s="1">
        <v>72.91</v>
      </c>
      <c r="BB1879" s="1">
        <v>83.84</v>
      </c>
      <c r="BC1879" s="1">
        <v>82.56</v>
      </c>
      <c r="BD1879" s="1">
        <v>83.03</v>
      </c>
      <c r="BE1879" s="1">
        <v>79.349999999999994</v>
      </c>
      <c r="BF1879" s="1">
        <v>82.1</v>
      </c>
      <c r="BG1879" s="1">
        <v>84.42</v>
      </c>
      <c r="BH1879" s="1">
        <v>70.11</v>
      </c>
      <c r="BI1879" s="1">
        <v>77.400000000000006</v>
      </c>
      <c r="BJ1879" s="1">
        <v>83.56</v>
      </c>
      <c r="BK1879" s="1">
        <v>73.25</v>
      </c>
      <c r="BL1879" s="1">
        <v>73.44</v>
      </c>
      <c r="BN1879" s="1">
        <v>73.41</v>
      </c>
    </row>
    <row r="1880" spans="3:66" x14ac:dyDescent="0.3">
      <c r="C1880" s="14" t="str">
        <f t="shared" si="30"/>
        <v>201810</v>
      </c>
      <c r="D1880" s="3">
        <v>43390</v>
      </c>
      <c r="E1880" s="1">
        <v>1372.39</v>
      </c>
      <c r="F1880" s="1">
        <v>1335.15</v>
      </c>
      <c r="G1880" s="1">
        <v>1383.93</v>
      </c>
      <c r="H1880" s="1">
        <v>1310.19</v>
      </c>
      <c r="I1880" s="1">
        <v>1340.06</v>
      </c>
      <c r="J1880" s="1">
        <v>1342.51</v>
      </c>
      <c r="K1880" s="1">
        <v>1382.47</v>
      </c>
      <c r="L1880" s="1">
        <v>1306.57</v>
      </c>
      <c r="M1880" s="1">
        <v>1247.1400000000001</v>
      </c>
      <c r="N1880" s="1">
        <v>1169.3599999999999</v>
      </c>
      <c r="O1880" s="1">
        <v>1306.8699999999999</v>
      </c>
      <c r="P1880" s="1">
        <v>1375.14</v>
      </c>
      <c r="Q1880" s="1">
        <v>2945.06</v>
      </c>
      <c r="R1880" s="1">
        <v>72</v>
      </c>
      <c r="S1880" s="1">
        <v>65.7</v>
      </c>
      <c r="T1880" s="1">
        <v>79.02</v>
      </c>
      <c r="U1880" s="1">
        <v>71.040000000000006</v>
      </c>
      <c r="V1880" s="1">
        <v>72.05</v>
      </c>
      <c r="W1880" s="1">
        <v>79.89</v>
      </c>
      <c r="X1880" s="1">
        <v>77.98</v>
      </c>
      <c r="Y1880" s="1">
        <v>76.72</v>
      </c>
      <c r="Z1880" s="1">
        <v>76.72</v>
      </c>
      <c r="AA1880" s="1">
        <v>74.75</v>
      </c>
      <c r="AB1880" s="1">
        <v>76.790000000000006</v>
      </c>
      <c r="AD1880" s="1">
        <v>69.81</v>
      </c>
      <c r="AE1880" s="1">
        <v>83.14</v>
      </c>
      <c r="AF1880" s="1">
        <v>81.06</v>
      </c>
      <c r="AG1880" s="1">
        <v>69.61</v>
      </c>
      <c r="AH1880" s="1">
        <v>10</v>
      </c>
      <c r="AP1880" s="1">
        <v>2025</v>
      </c>
      <c r="AQ1880" s="1">
        <v>1605.84</v>
      </c>
      <c r="AR1880" s="1">
        <v>2117.54</v>
      </c>
      <c r="AT1880" s="1">
        <v>1709.32</v>
      </c>
      <c r="AU1880" s="1">
        <v>1659.04</v>
      </c>
      <c r="AW1880" s="1">
        <v>1714.35</v>
      </c>
      <c r="AX1880" s="1">
        <v>78.67</v>
      </c>
      <c r="BA1880" s="1">
        <v>73.55</v>
      </c>
      <c r="BB1880" s="1">
        <v>84.62</v>
      </c>
      <c r="BC1880" s="1">
        <v>83.31</v>
      </c>
      <c r="BD1880" s="1">
        <v>83.38</v>
      </c>
      <c r="BE1880" s="1">
        <v>80.040000000000006</v>
      </c>
      <c r="BF1880" s="1">
        <v>82.1</v>
      </c>
      <c r="BG1880" s="1">
        <v>84.77</v>
      </c>
      <c r="BH1880" s="1">
        <v>70.8</v>
      </c>
      <c r="BI1880" s="1">
        <v>77.86</v>
      </c>
      <c r="BJ1880" s="1">
        <v>82.95</v>
      </c>
      <c r="BK1880" s="1">
        <v>74</v>
      </c>
      <c r="BL1880" s="1">
        <v>74.180000000000007</v>
      </c>
      <c r="BN1880" s="1">
        <v>74.150000000000006</v>
      </c>
    </row>
    <row r="1881" spans="3:66" x14ac:dyDescent="0.3">
      <c r="C1881" s="14" t="str">
        <f t="shared" si="30"/>
        <v>201810</v>
      </c>
      <c r="D1881" s="3">
        <v>43389</v>
      </c>
      <c r="E1881" s="1">
        <v>1370.02</v>
      </c>
      <c r="F1881" s="1">
        <v>1334.72</v>
      </c>
      <c r="G1881" s="1">
        <v>1379.99</v>
      </c>
      <c r="H1881" s="1">
        <v>1327.69</v>
      </c>
      <c r="I1881" s="1">
        <v>1323.27</v>
      </c>
      <c r="J1881" s="1">
        <v>1343.53</v>
      </c>
      <c r="K1881" s="1">
        <v>1382.47</v>
      </c>
      <c r="L1881" s="1">
        <v>1279.99</v>
      </c>
      <c r="M1881" s="1">
        <v>1253.05</v>
      </c>
      <c r="N1881" s="1">
        <v>1171.9100000000001</v>
      </c>
      <c r="O1881" s="1">
        <v>1357.29</v>
      </c>
      <c r="P1881" s="1">
        <v>1379.3</v>
      </c>
      <c r="Q1881" s="1">
        <v>2944.45</v>
      </c>
      <c r="R1881" s="1">
        <v>73.27</v>
      </c>
      <c r="S1881" s="1">
        <v>65.349999999999994</v>
      </c>
      <c r="T1881" s="1">
        <v>79.16</v>
      </c>
      <c r="U1881" s="1">
        <v>70.709999999999994</v>
      </c>
      <c r="V1881" s="1">
        <v>71.89</v>
      </c>
      <c r="W1881" s="1">
        <v>80</v>
      </c>
      <c r="X1881" s="1">
        <v>77.84</v>
      </c>
      <c r="Y1881" s="1">
        <v>77.010000000000005</v>
      </c>
      <c r="Z1881" s="1">
        <v>77.37</v>
      </c>
      <c r="AA1881" s="1">
        <v>73.69</v>
      </c>
      <c r="AB1881" s="1">
        <v>76.650000000000006</v>
      </c>
      <c r="AD1881" s="1">
        <v>71.05</v>
      </c>
      <c r="AE1881" s="1">
        <v>82.81</v>
      </c>
      <c r="AF1881" s="1">
        <v>81.010000000000005</v>
      </c>
      <c r="AG1881" s="1">
        <v>68.650000000000006</v>
      </c>
      <c r="AR1881" s="1">
        <v>2117.54</v>
      </c>
      <c r="AT1881" s="1">
        <v>1709.32</v>
      </c>
      <c r="AU1881" s="1">
        <v>1659.04</v>
      </c>
      <c r="AW1881" s="1">
        <v>1714.35</v>
      </c>
      <c r="AX1881" s="1">
        <v>80.510000000000005</v>
      </c>
      <c r="BA1881" s="1">
        <v>75.08</v>
      </c>
      <c r="BB1881" s="1">
        <v>83.93</v>
      </c>
      <c r="BC1881" s="1">
        <v>83.35</v>
      </c>
      <c r="BD1881" s="1">
        <v>83.41</v>
      </c>
      <c r="BE1881" s="1">
        <v>79.3</v>
      </c>
      <c r="BF1881" s="1">
        <v>82.98</v>
      </c>
      <c r="BG1881" s="1">
        <v>84.23</v>
      </c>
      <c r="BH1881" s="1">
        <v>70.42</v>
      </c>
      <c r="BI1881" s="1">
        <v>78.08</v>
      </c>
      <c r="BJ1881" s="1">
        <v>82.82</v>
      </c>
      <c r="BK1881" s="1">
        <v>74.25</v>
      </c>
      <c r="BL1881" s="1">
        <v>74.52</v>
      </c>
      <c r="BN1881" s="1">
        <v>74.27</v>
      </c>
    </row>
    <row r="1882" spans="3:66" x14ac:dyDescent="0.3">
      <c r="C1882" s="14" t="str">
        <f t="shared" si="30"/>
        <v>201810</v>
      </c>
      <c r="D1882" s="3">
        <v>43388</v>
      </c>
      <c r="E1882" s="1">
        <v>1343.01</v>
      </c>
      <c r="F1882" s="1">
        <v>1345.59</v>
      </c>
      <c r="G1882" s="1">
        <v>1372.09</v>
      </c>
      <c r="H1882" s="1">
        <v>1298.69</v>
      </c>
      <c r="I1882" s="1">
        <v>1332.29</v>
      </c>
      <c r="J1882" s="1">
        <v>1335.63</v>
      </c>
      <c r="K1882" s="1">
        <v>1382.47</v>
      </c>
      <c r="L1882" s="1">
        <v>1308.3699999999999</v>
      </c>
      <c r="M1882" s="1">
        <v>1233.93</v>
      </c>
      <c r="N1882" s="1">
        <v>1177.1600000000001</v>
      </c>
      <c r="O1882" s="1">
        <v>1358.72</v>
      </c>
      <c r="P1882" s="1">
        <v>1375.9</v>
      </c>
      <c r="Q1882" s="1">
        <v>2895.9</v>
      </c>
      <c r="R1882" s="1">
        <v>73.27</v>
      </c>
      <c r="S1882" s="1">
        <v>65.64</v>
      </c>
      <c r="T1882" s="1">
        <v>78.930000000000007</v>
      </c>
      <c r="U1882" s="1">
        <v>70.819999999999993</v>
      </c>
      <c r="V1882" s="1">
        <v>72.2</v>
      </c>
      <c r="W1882" s="1">
        <v>79.89</v>
      </c>
      <c r="X1882" s="1">
        <v>77.02</v>
      </c>
      <c r="Y1882" s="1">
        <v>77.05</v>
      </c>
      <c r="Z1882" s="1">
        <v>76.430000000000007</v>
      </c>
      <c r="AA1882" s="1">
        <v>74.75</v>
      </c>
      <c r="AB1882" s="1">
        <v>76.099999999999994</v>
      </c>
      <c r="AD1882" s="1">
        <v>71.09</v>
      </c>
      <c r="AE1882" s="1">
        <v>82.58</v>
      </c>
      <c r="AF1882" s="1">
        <v>81</v>
      </c>
      <c r="AG1882" s="1">
        <v>71.27</v>
      </c>
      <c r="AK1882" s="1">
        <v>30</v>
      </c>
      <c r="AR1882" s="1">
        <v>2117.54</v>
      </c>
      <c r="AS1882" s="1">
        <v>2092.5</v>
      </c>
      <c r="AU1882" s="1">
        <v>1659.04</v>
      </c>
      <c r="AW1882" s="1">
        <v>1595.36</v>
      </c>
      <c r="AX1882" s="1">
        <v>80.66</v>
      </c>
      <c r="BA1882" s="1">
        <v>73.040000000000006</v>
      </c>
      <c r="BB1882" s="1">
        <v>84.69</v>
      </c>
      <c r="BC1882" s="1">
        <v>83</v>
      </c>
      <c r="BD1882" s="1">
        <v>83.37</v>
      </c>
      <c r="BE1882" s="1">
        <v>80</v>
      </c>
      <c r="BF1882" s="1">
        <v>82.98</v>
      </c>
      <c r="BG1882" s="1">
        <v>84.51</v>
      </c>
      <c r="BH1882" s="1">
        <v>69.94</v>
      </c>
      <c r="BI1882" s="1">
        <v>77.86</v>
      </c>
      <c r="BJ1882" s="1">
        <v>82.79</v>
      </c>
      <c r="BK1882" s="1">
        <v>73.55</v>
      </c>
      <c r="BL1882" s="1">
        <v>74.739999999999995</v>
      </c>
      <c r="BN1882" s="1">
        <v>74.27</v>
      </c>
    </row>
    <row r="1883" spans="3:66" x14ac:dyDescent="0.3">
      <c r="C1883" s="14" t="str">
        <f t="shared" si="30"/>
        <v>201810</v>
      </c>
      <c r="D1883" s="3">
        <v>43384</v>
      </c>
      <c r="E1883" s="1">
        <v>1368.55</v>
      </c>
      <c r="F1883" s="1">
        <v>1343.81</v>
      </c>
      <c r="G1883" s="1">
        <v>1374.06</v>
      </c>
      <c r="H1883" s="1">
        <v>1313.05</v>
      </c>
      <c r="I1883" s="1">
        <v>1336.26</v>
      </c>
      <c r="J1883" s="1">
        <v>1271.8699999999999</v>
      </c>
      <c r="K1883" s="1">
        <v>1390.71</v>
      </c>
      <c r="L1883" s="1">
        <v>1282.94</v>
      </c>
      <c r="M1883" s="1">
        <v>1219.8499999999999</v>
      </c>
      <c r="N1883" s="1">
        <v>1191.52</v>
      </c>
      <c r="O1883" s="1">
        <v>1343.64</v>
      </c>
      <c r="P1883" s="1">
        <v>1380.79</v>
      </c>
      <c r="Q1883" s="1">
        <v>2882.9</v>
      </c>
      <c r="R1883" s="1">
        <v>72.599999999999994</v>
      </c>
      <c r="S1883" s="1">
        <v>63.83</v>
      </c>
      <c r="T1883" s="1">
        <v>78.760000000000005</v>
      </c>
      <c r="U1883" s="1">
        <v>70.7</v>
      </c>
      <c r="V1883" s="1">
        <v>71.58</v>
      </c>
      <c r="W1883" s="1">
        <v>79.45</v>
      </c>
      <c r="X1883" s="1">
        <v>76.36</v>
      </c>
      <c r="Y1883" s="1">
        <v>76.44</v>
      </c>
      <c r="Z1883" s="1">
        <v>76.7</v>
      </c>
      <c r="AA1883" s="1">
        <v>74.75</v>
      </c>
      <c r="AB1883" s="1">
        <v>75.73</v>
      </c>
      <c r="AD1883" s="1">
        <v>69.08</v>
      </c>
      <c r="AE1883" s="1">
        <v>82.35</v>
      </c>
      <c r="AF1883" s="1">
        <v>80.84</v>
      </c>
      <c r="AG1883" s="1">
        <v>70.680000000000007</v>
      </c>
      <c r="AK1883" s="1">
        <v>30</v>
      </c>
      <c r="AO1883" s="1">
        <v>7</v>
      </c>
      <c r="AS1883" s="1">
        <v>2092.5</v>
      </c>
      <c r="AT1883" s="1">
        <v>1651.91</v>
      </c>
      <c r="AU1883" s="1">
        <v>1659.04</v>
      </c>
      <c r="AW1883" s="1">
        <v>1654.02</v>
      </c>
      <c r="AX1883" s="1">
        <v>78.03</v>
      </c>
      <c r="BA1883" s="1">
        <v>73.5</v>
      </c>
      <c r="BB1883" s="1">
        <v>83.62</v>
      </c>
      <c r="BC1883" s="1">
        <v>82.52</v>
      </c>
      <c r="BD1883" s="1">
        <v>82.58</v>
      </c>
      <c r="BE1883" s="1">
        <v>81.069999999999993</v>
      </c>
      <c r="BF1883" s="1">
        <v>80.23</v>
      </c>
      <c r="BG1883" s="1">
        <v>83.59</v>
      </c>
      <c r="BH1883" s="1">
        <v>71.5</v>
      </c>
      <c r="BI1883" s="1">
        <v>76.58</v>
      </c>
      <c r="BK1883" s="1">
        <v>73.430000000000007</v>
      </c>
      <c r="BL1883" s="1">
        <v>73.91</v>
      </c>
      <c r="BN1883" s="1">
        <v>73.92</v>
      </c>
    </row>
    <row r="1884" spans="3:66" x14ac:dyDescent="0.3">
      <c r="C1884" s="14" t="str">
        <f t="shared" si="30"/>
        <v>201810</v>
      </c>
      <c r="D1884" s="3">
        <v>43383</v>
      </c>
      <c r="E1884" s="1">
        <v>1354.46</v>
      </c>
      <c r="F1884" s="1">
        <v>1344.84</v>
      </c>
      <c r="G1884" s="1">
        <v>1374.06</v>
      </c>
      <c r="H1884" s="1">
        <v>1336.98</v>
      </c>
      <c r="I1884" s="1">
        <v>1336.26</v>
      </c>
      <c r="J1884" s="1">
        <v>1301.6400000000001</v>
      </c>
      <c r="K1884" s="1">
        <v>1390.71</v>
      </c>
      <c r="L1884" s="1">
        <v>1285.6400000000001</v>
      </c>
      <c r="M1884" s="1">
        <v>1243.2</v>
      </c>
      <c r="N1884" s="1">
        <v>1187.81</v>
      </c>
      <c r="O1884" s="1">
        <v>1365.86</v>
      </c>
      <c r="P1884" s="1">
        <v>1366.72</v>
      </c>
      <c r="Q1884" s="1">
        <v>2877.38</v>
      </c>
      <c r="R1884" s="1">
        <v>72.72</v>
      </c>
      <c r="S1884" s="1">
        <v>64.83</v>
      </c>
      <c r="T1884" s="1">
        <v>78.2</v>
      </c>
      <c r="V1884" s="1">
        <v>71.319999999999993</v>
      </c>
      <c r="W1884" s="1">
        <v>79.56</v>
      </c>
      <c r="X1884" s="1">
        <v>76.489999999999995</v>
      </c>
      <c r="Y1884" s="1">
        <v>76.45</v>
      </c>
      <c r="Z1884" s="1">
        <v>76.5</v>
      </c>
      <c r="AA1884" s="1">
        <v>74.12</v>
      </c>
      <c r="AB1884" s="1">
        <v>75.87</v>
      </c>
      <c r="AD1884" s="1">
        <v>69.08</v>
      </c>
      <c r="AE1884" s="1">
        <v>81.84</v>
      </c>
      <c r="AF1884" s="1">
        <v>80.48</v>
      </c>
      <c r="AG1884" s="1">
        <v>68.64</v>
      </c>
      <c r="AK1884" s="1">
        <v>30</v>
      </c>
      <c r="AO1884" s="1">
        <v>7</v>
      </c>
      <c r="AS1884" s="1">
        <v>2092.5</v>
      </c>
      <c r="AT1884" s="1">
        <v>1651.91</v>
      </c>
      <c r="AW1884" s="1">
        <v>1654.02</v>
      </c>
      <c r="AX1884" s="1">
        <v>78.08</v>
      </c>
      <c r="BA1884" s="1">
        <v>73.680000000000007</v>
      </c>
      <c r="BB1884" s="1">
        <v>83.48</v>
      </c>
      <c r="BC1884" s="1">
        <v>82.37</v>
      </c>
      <c r="BD1884" s="1">
        <v>82.73</v>
      </c>
      <c r="BE1884" s="1">
        <v>81.06</v>
      </c>
      <c r="BF1884" s="1">
        <v>81.89</v>
      </c>
      <c r="BG1884" s="1">
        <v>83.68</v>
      </c>
      <c r="BH1884" s="1">
        <v>71.33</v>
      </c>
      <c r="BI1884" s="1">
        <v>77.06</v>
      </c>
      <c r="BK1884" s="1">
        <v>73.430000000000007</v>
      </c>
      <c r="BL1884" s="1">
        <v>73.61</v>
      </c>
      <c r="BN1884" s="1">
        <v>73.92</v>
      </c>
    </row>
    <row r="1885" spans="3:66" x14ac:dyDescent="0.3">
      <c r="C1885" s="14" t="str">
        <f t="shared" si="30"/>
        <v>201810</v>
      </c>
      <c r="D1885" s="3">
        <v>43382</v>
      </c>
      <c r="E1885" s="1">
        <v>1347.03</v>
      </c>
      <c r="F1885" s="1">
        <v>1332.96</v>
      </c>
      <c r="G1885" s="1">
        <v>1366.16</v>
      </c>
      <c r="H1885" s="1">
        <v>1341.84</v>
      </c>
      <c r="I1885" s="1">
        <v>1336.26</v>
      </c>
      <c r="J1885" s="1">
        <v>1317.12</v>
      </c>
      <c r="K1885" s="1">
        <v>1408.51</v>
      </c>
      <c r="L1885" s="1">
        <v>1281.3499999999999</v>
      </c>
      <c r="M1885" s="1">
        <v>1250.82</v>
      </c>
      <c r="N1885" s="1">
        <v>1180.6400000000001</v>
      </c>
      <c r="O1885" s="1">
        <v>1359.96</v>
      </c>
      <c r="P1885" s="1">
        <v>1366.72</v>
      </c>
      <c r="Q1885" s="1">
        <v>2880.18</v>
      </c>
      <c r="R1885" s="1">
        <v>72.63</v>
      </c>
      <c r="S1885" s="1">
        <v>64.400000000000006</v>
      </c>
      <c r="T1885" s="1">
        <v>78.739999999999995</v>
      </c>
      <c r="V1885" s="1">
        <v>71.349999999999994</v>
      </c>
      <c r="W1885" s="1">
        <v>79.56</v>
      </c>
      <c r="X1885" s="1">
        <v>77.41</v>
      </c>
      <c r="Y1885" s="1">
        <v>76.7</v>
      </c>
      <c r="Z1885" s="1">
        <v>76.900000000000006</v>
      </c>
      <c r="AA1885" s="1">
        <v>76.180000000000007</v>
      </c>
      <c r="AB1885" s="1">
        <v>76.849999999999994</v>
      </c>
      <c r="AD1885" s="1">
        <v>69.77</v>
      </c>
      <c r="AE1885" s="1">
        <v>82.79</v>
      </c>
      <c r="AF1885" s="1">
        <v>83.61</v>
      </c>
      <c r="AG1885" s="1">
        <v>70.849999999999994</v>
      </c>
      <c r="AK1885" s="1">
        <v>30</v>
      </c>
      <c r="AO1885" s="1">
        <v>7</v>
      </c>
      <c r="AS1885" s="1">
        <v>2092.5</v>
      </c>
      <c r="AT1885" s="1">
        <v>1651.91</v>
      </c>
      <c r="AW1885" s="1">
        <v>1630.39</v>
      </c>
      <c r="AX1885" s="1">
        <v>78.84</v>
      </c>
      <c r="AZ1885" s="1">
        <v>1809.87</v>
      </c>
      <c r="BA1885" s="1">
        <v>74.209999999999994</v>
      </c>
      <c r="BB1885" s="1">
        <v>85.61</v>
      </c>
      <c r="BC1885" s="1">
        <v>82.25</v>
      </c>
      <c r="BD1885" s="1">
        <v>82.62</v>
      </c>
      <c r="BE1885" s="1">
        <v>82.19</v>
      </c>
      <c r="BF1885" s="1">
        <v>83.01</v>
      </c>
      <c r="BG1885" s="1">
        <v>83.95</v>
      </c>
      <c r="BH1885" s="1">
        <v>68.790000000000006</v>
      </c>
      <c r="BI1885" s="1">
        <v>76.760000000000005</v>
      </c>
      <c r="BK1885" s="1">
        <v>72.55</v>
      </c>
      <c r="BL1885" s="1">
        <v>74.95</v>
      </c>
      <c r="BN1885" s="1">
        <v>75.28</v>
      </c>
    </row>
    <row r="1886" spans="3:66" x14ac:dyDescent="0.3">
      <c r="C1886" s="14" t="str">
        <f t="shared" si="30"/>
        <v>201810</v>
      </c>
      <c r="D1886" s="3">
        <v>43381</v>
      </c>
      <c r="E1886" s="1">
        <v>1351.93</v>
      </c>
      <c r="F1886" s="1">
        <v>1335.85</v>
      </c>
      <c r="G1886" s="1">
        <v>1381.89</v>
      </c>
      <c r="H1886" s="1">
        <v>1324.23</v>
      </c>
      <c r="I1886" s="1">
        <v>1336.26</v>
      </c>
      <c r="J1886" s="1">
        <v>1353.67</v>
      </c>
      <c r="K1886" s="1">
        <v>1415.08</v>
      </c>
      <c r="L1886" s="1">
        <v>1306.57</v>
      </c>
      <c r="M1886" s="1">
        <v>1253.5999999999999</v>
      </c>
      <c r="N1886" s="1">
        <v>1218.9000000000001</v>
      </c>
      <c r="O1886" s="1">
        <v>1368.36</v>
      </c>
      <c r="P1886" s="1">
        <v>1386.43</v>
      </c>
      <c r="Q1886" s="1">
        <v>2885.38</v>
      </c>
      <c r="R1886" s="1">
        <v>75.37</v>
      </c>
      <c r="S1886" s="1">
        <v>64</v>
      </c>
      <c r="T1886" s="1">
        <v>80.11</v>
      </c>
      <c r="V1886" s="1">
        <v>72.45</v>
      </c>
      <c r="W1886" s="1">
        <v>79.77</v>
      </c>
      <c r="X1886" s="1">
        <v>78.489999999999995</v>
      </c>
      <c r="Y1886" s="1">
        <v>77.319999999999993</v>
      </c>
      <c r="Z1886" s="1">
        <v>76.930000000000007</v>
      </c>
      <c r="AB1886" s="1">
        <v>77.42</v>
      </c>
      <c r="AD1886" s="1">
        <v>73.61</v>
      </c>
      <c r="AE1886" s="1">
        <v>82.53</v>
      </c>
      <c r="AG1886" s="1">
        <v>72.69</v>
      </c>
      <c r="AK1886" s="1">
        <v>30</v>
      </c>
      <c r="AO1886" s="1">
        <v>7</v>
      </c>
      <c r="AS1886" s="1">
        <v>2100</v>
      </c>
      <c r="AT1886" s="1">
        <v>1651.91</v>
      </c>
      <c r="AW1886" s="1">
        <v>1606.76</v>
      </c>
      <c r="AX1886" s="1">
        <v>80.38</v>
      </c>
      <c r="AZ1886" s="1">
        <v>1809.87</v>
      </c>
      <c r="BA1886" s="1">
        <v>76.540000000000006</v>
      </c>
      <c r="BB1886" s="1">
        <v>86.59</v>
      </c>
      <c r="BC1886" s="1">
        <v>83.29</v>
      </c>
      <c r="BD1886" s="1">
        <v>85.69</v>
      </c>
      <c r="BF1886" s="1">
        <v>83.86</v>
      </c>
      <c r="BG1886" s="1">
        <v>83.98</v>
      </c>
      <c r="BH1886" s="1">
        <v>70.83</v>
      </c>
      <c r="BI1886" s="1">
        <v>78.66</v>
      </c>
      <c r="BK1886" s="1">
        <v>74.930000000000007</v>
      </c>
      <c r="BL1886" s="1">
        <v>75.78</v>
      </c>
      <c r="BN1886" s="1">
        <v>76.099999999999994</v>
      </c>
    </row>
    <row r="1887" spans="3:66" x14ac:dyDescent="0.3">
      <c r="C1887" s="14" t="str">
        <f t="shared" si="30"/>
        <v>201810</v>
      </c>
      <c r="D1887" s="3">
        <v>43378</v>
      </c>
      <c r="E1887" s="1">
        <v>1369.4</v>
      </c>
      <c r="F1887" s="1">
        <v>1368.67</v>
      </c>
      <c r="G1887" s="1">
        <v>1393.75</v>
      </c>
      <c r="H1887" s="1">
        <v>1324.51</v>
      </c>
      <c r="I1887" s="1">
        <v>1336.26</v>
      </c>
      <c r="J1887" s="1">
        <v>1331.16</v>
      </c>
      <c r="K1887" s="1">
        <v>1412.23</v>
      </c>
      <c r="L1887" s="1">
        <v>1299.71</v>
      </c>
      <c r="M1887" s="1">
        <v>1266.8</v>
      </c>
      <c r="N1887" s="1">
        <v>1216.26</v>
      </c>
      <c r="O1887" s="1">
        <v>1370.95</v>
      </c>
      <c r="P1887" s="1">
        <v>1386.25</v>
      </c>
      <c r="Q1887" s="1">
        <v>2873.95</v>
      </c>
      <c r="R1887" s="1">
        <v>75.12</v>
      </c>
      <c r="S1887" s="1">
        <v>67.34</v>
      </c>
      <c r="T1887" s="1">
        <v>80.739999999999995</v>
      </c>
      <c r="V1887" s="1">
        <v>74.08</v>
      </c>
      <c r="W1887" s="1">
        <v>82.06</v>
      </c>
      <c r="X1887" s="1">
        <v>78.680000000000007</v>
      </c>
      <c r="Y1887" s="1">
        <v>78.400000000000006</v>
      </c>
      <c r="Z1887" s="1">
        <v>78.44</v>
      </c>
      <c r="AA1887" s="1">
        <v>76.72</v>
      </c>
      <c r="AB1887" s="1">
        <v>78.61</v>
      </c>
      <c r="AD1887" s="1">
        <v>73.59</v>
      </c>
      <c r="AE1887" s="1">
        <v>84.67</v>
      </c>
      <c r="AG1887" s="1">
        <v>73.459999999999994</v>
      </c>
      <c r="AK1887" s="1">
        <v>30</v>
      </c>
      <c r="AO1887" s="1">
        <v>7</v>
      </c>
      <c r="AS1887" s="1">
        <v>2105.7600000000002</v>
      </c>
      <c r="AT1887" s="1">
        <v>1651.91</v>
      </c>
      <c r="AW1887" s="1">
        <v>1606.76</v>
      </c>
      <c r="AX1887" s="1">
        <v>81.55</v>
      </c>
      <c r="AZ1887" s="1">
        <v>1809.87</v>
      </c>
      <c r="BA1887" s="1">
        <v>76.680000000000007</v>
      </c>
      <c r="BB1887" s="1">
        <v>88.08</v>
      </c>
      <c r="BC1887" s="1">
        <v>83.85</v>
      </c>
      <c r="BD1887" s="1">
        <v>87.28</v>
      </c>
      <c r="BE1887" s="1">
        <v>82.13</v>
      </c>
      <c r="BF1887" s="1">
        <v>86.12</v>
      </c>
      <c r="BG1887" s="1">
        <v>86.32</v>
      </c>
      <c r="BH1887" s="1">
        <v>69.989999999999995</v>
      </c>
      <c r="BI1887" s="1">
        <v>79.25</v>
      </c>
      <c r="BJ1887" s="1">
        <v>85.87</v>
      </c>
      <c r="BK1887" s="1">
        <v>75.52</v>
      </c>
      <c r="BL1887" s="1">
        <v>76.2</v>
      </c>
      <c r="BN1887" s="1">
        <v>76.19</v>
      </c>
    </row>
    <row r="1888" spans="3:66" x14ac:dyDescent="0.3">
      <c r="C1888" s="14" t="str">
        <f t="shared" si="30"/>
        <v>201810</v>
      </c>
      <c r="D1888" s="3">
        <v>43377</v>
      </c>
      <c r="E1888" s="1">
        <v>1348.2</v>
      </c>
      <c r="F1888" s="1">
        <v>1358.75</v>
      </c>
      <c r="G1888" s="1">
        <v>1393.75</v>
      </c>
      <c r="H1888" s="1">
        <v>1322.53</v>
      </c>
      <c r="I1888" s="1">
        <v>1336.26</v>
      </c>
      <c r="J1888" s="1">
        <v>1329.73</v>
      </c>
      <c r="K1888" s="1">
        <v>1412.23</v>
      </c>
      <c r="L1888" s="1">
        <v>1291.1400000000001</v>
      </c>
      <c r="M1888" s="1">
        <v>1242.54</v>
      </c>
      <c r="N1888" s="1">
        <v>1203.54</v>
      </c>
      <c r="O1888" s="1">
        <v>1348.85</v>
      </c>
      <c r="P1888" s="1">
        <v>1415.32</v>
      </c>
      <c r="Q1888" s="1">
        <v>2908.23</v>
      </c>
      <c r="R1888" s="1">
        <v>74.819999999999993</v>
      </c>
      <c r="S1888" s="1">
        <v>65.89</v>
      </c>
      <c r="T1888" s="1">
        <v>81.430000000000007</v>
      </c>
      <c r="V1888" s="1">
        <v>74.3</v>
      </c>
      <c r="W1888" s="1">
        <v>82</v>
      </c>
      <c r="X1888" s="1">
        <v>79.08</v>
      </c>
      <c r="Y1888" s="1">
        <v>78.91</v>
      </c>
      <c r="Z1888" s="1">
        <v>79</v>
      </c>
      <c r="AA1888" s="1">
        <v>77.33</v>
      </c>
      <c r="AB1888" s="1">
        <v>78.489999999999995</v>
      </c>
      <c r="AD1888" s="1">
        <v>70.03</v>
      </c>
      <c r="AE1888" s="1">
        <v>85.06</v>
      </c>
      <c r="AG1888" s="1">
        <v>73.680000000000007</v>
      </c>
      <c r="AK1888" s="1">
        <v>30</v>
      </c>
      <c r="AS1888" s="1">
        <v>2105.7600000000002</v>
      </c>
      <c r="AW1888" s="1">
        <v>1606.76</v>
      </c>
      <c r="AX1888" s="1">
        <v>82.61</v>
      </c>
      <c r="AZ1888" s="1">
        <v>1809.87</v>
      </c>
      <c r="BA1888" s="1">
        <v>76.78</v>
      </c>
      <c r="BB1888" s="1">
        <v>87.29</v>
      </c>
      <c r="BC1888" s="1">
        <v>85.3</v>
      </c>
      <c r="BD1888" s="1">
        <v>86.62</v>
      </c>
      <c r="BE1888" s="1">
        <v>83.19</v>
      </c>
      <c r="BF1888" s="1">
        <v>85.78</v>
      </c>
      <c r="BG1888" s="1">
        <v>87.77</v>
      </c>
      <c r="BH1888" s="1">
        <v>72.13</v>
      </c>
      <c r="BI1888" s="1">
        <v>80.239999999999995</v>
      </c>
      <c r="BJ1888" s="1">
        <v>87.13</v>
      </c>
      <c r="BK1888" s="1">
        <v>74.92</v>
      </c>
      <c r="BL1888" s="1">
        <v>75.099999999999994</v>
      </c>
      <c r="BN1888" s="1">
        <v>74.17</v>
      </c>
    </row>
    <row r="1889" spans="3:66" x14ac:dyDescent="0.3">
      <c r="C1889" s="14" t="str">
        <f t="shared" si="30"/>
        <v>201810</v>
      </c>
      <c r="D1889" s="3">
        <v>43376</v>
      </c>
      <c r="E1889" s="1">
        <v>1394.12</v>
      </c>
      <c r="F1889" s="1">
        <v>1370.09</v>
      </c>
      <c r="G1889" s="1">
        <v>1417.42</v>
      </c>
      <c r="H1889" s="1">
        <v>1319.94</v>
      </c>
      <c r="I1889" s="1">
        <v>1340.23</v>
      </c>
      <c r="J1889" s="1">
        <v>1338.45</v>
      </c>
      <c r="K1889" s="1">
        <v>1412.23</v>
      </c>
      <c r="L1889" s="1">
        <v>1317.85</v>
      </c>
      <c r="M1889" s="1">
        <v>1225.44</v>
      </c>
      <c r="N1889" s="1">
        <v>1194.02</v>
      </c>
      <c r="O1889" s="1">
        <v>1370.38</v>
      </c>
      <c r="P1889" s="1">
        <v>1409.11</v>
      </c>
      <c r="Q1889" s="1">
        <v>2887.19</v>
      </c>
      <c r="R1889" s="1">
        <v>75.2</v>
      </c>
      <c r="S1889" s="1">
        <v>65.59</v>
      </c>
      <c r="T1889" s="1">
        <v>81.069999999999993</v>
      </c>
      <c r="V1889" s="1">
        <v>74.88</v>
      </c>
      <c r="W1889" s="1">
        <v>81.47</v>
      </c>
      <c r="X1889" s="1">
        <v>79.540000000000006</v>
      </c>
      <c r="Y1889" s="1">
        <v>79.58</v>
      </c>
      <c r="Z1889" s="1">
        <v>79.45</v>
      </c>
      <c r="AA1889" s="1">
        <v>75.28</v>
      </c>
      <c r="AB1889" s="1">
        <v>78.989999999999995</v>
      </c>
      <c r="AD1889" s="1">
        <v>69.37</v>
      </c>
      <c r="AE1889" s="1">
        <v>84.92</v>
      </c>
      <c r="AG1889" s="1">
        <v>74.08</v>
      </c>
      <c r="AK1889" s="1">
        <v>30</v>
      </c>
      <c r="AS1889" s="1">
        <v>2105.7600000000002</v>
      </c>
      <c r="AW1889" s="1">
        <v>1606.76</v>
      </c>
      <c r="AX1889" s="1">
        <v>84.67</v>
      </c>
      <c r="AZ1889" s="1">
        <v>1809.87</v>
      </c>
      <c r="BA1889" s="1">
        <v>75.87</v>
      </c>
      <c r="BB1889" s="1">
        <v>87.76</v>
      </c>
      <c r="BC1889" s="1">
        <v>84.99</v>
      </c>
      <c r="BD1889" s="1">
        <v>86.13</v>
      </c>
      <c r="BE1889" s="1">
        <v>83.14</v>
      </c>
      <c r="BF1889" s="1">
        <v>88.12</v>
      </c>
      <c r="BG1889" s="1">
        <v>87.62</v>
      </c>
      <c r="BH1889" s="1">
        <v>74.180000000000007</v>
      </c>
      <c r="BI1889" s="1">
        <v>80.239999999999995</v>
      </c>
      <c r="BJ1889" s="1">
        <v>87.34</v>
      </c>
      <c r="BK1889" s="1">
        <v>74.62</v>
      </c>
      <c r="BL1889" s="1">
        <v>75.959999999999994</v>
      </c>
      <c r="BN1889" s="1">
        <v>75.180000000000007</v>
      </c>
    </row>
    <row r="1890" spans="3:66" x14ac:dyDescent="0.3">
      <c r="C1890" s="14" t="str">
        <f t="shared" si="30"/>
        <v>201810</v>
      </c>
      <c r="D1890" s="3">
        <v>43375</v>
      </c>
      <c r="E1890" s="1">
        <v>1394.06</v>
      </c>
      <c r="F1890" s="1">
        <v>1385.13</v>
      </c>
      <c r="G1890" s="1">
        <v>1414.49</v>
      </c>
      <c r="H1890" s="1">
        <v>1328.4</v>
      </c>
      <c r="I1890" s="1">
        <v>1357.39</v>
      </c>
      <c r="J1890" s="1">
        <v>1343.73</v>
      </c>
      <c r="K1890" s="1">
        <v>1412.23</v>
      </c>
      <c r="L1890" s="1">
        <v>1324.52</v>
      </c>
      <c r="M1890" s="1">
        <v>1247.99</v>
      </c>
      <c r="N1890" s="1">
        <v>1210.4100000000001</v>
      </c>
      <c r="O1890" s="1">
        <v>1375.91</v>
      </c>
      <c r="P1890" s="1">
        <v>1409.11</v>
      </c>
      <c r="Q1890" s="1">
        <v>2869.96</v>
      </c>
      <c r="R1890" s="1">
        <v>74.27</v>
      </c>
      <c r="S1890" s="1">
        <v>66.819999999999993</v>
      </c>
      <c r="T1890" s="1">
        <v>81.209999999999994</v>
      </c>
      <c r="V1890" s="1">
        <v>74.45</v>
      </c>
      <c r="W1890" s="1">
        <v>81.96</v>
      </c>
      <c r="X1890" s="1">
        <v>79.92</v>
      </c>
      <c r="Y1890" s="1">
        <v>80.260000000000005</v>
      </c>
      <c r="Z1890" s="1">
        <v>80.94</v>
      </c>
      <c r="AA1890" s="1">
        <v>73.55</v>
      </c>
      <c r="AB1890" s="1">
        <v>79.209999999999994</v>
      </c>
      <c r="AD1890" s="1">
        <v>70.459999999999994</v>
      </c>
      <c r="AE1890" s="1">
        <v>85.76</v>
      </c>
      <c r="AG1890" s="1">
        <v>72.3</v>
      </c>
      <c r="AK1890" s="1">
        <v>30</v>
      </c>
      <c r="AS1890" s="1">
        <v>2105.7600000000002</v>
      </c>
      <c r="AX1890" s="1">
        <v>84.66</v>
      </c>
      <c r="AZ1890" s="1">
        <v>1809.87</v>
      </c>
      <c r="BA1890" s="1">
        <v>77.27</v>
      </c>
      <c r="BB1890" s="1">
        <v>90</v>
      </c>
      <c r="BC1890" s="1">
        <v>86.69</v>
      </c>
      <c r="BD1890" s="1">
        <v>88.35</v>
      </c>
      <c r="BE1890" s="1">
        <v>83.14</v>
      </c>
      <c r="BF1890" s="1">
        <v>86.87</v>
      </c>
      <c r="BG1890" s="1">
        <v>88.18</v>
      </c>
      <c r="BH1890" s="1">
        <v>73.39</v>
      </c>
      <c r="BI1890" s="1">
        <v>80.739999999999995</v>
      </c>
      <c r="BJ1890" s="1">
        <v>86.49</v>
      </c>
      <c r="BK1890" s="1">
        <v>76.17</v>
      </c>
      <c r="BL1890" s="1">
        <v>76.599999999999994</v>
      </c>
      <c r="BN1890" s="1">
        <v>76.16</v>
      </c>
    </row>
    <row r="1891" spans="3:66" x14ac:dyDescent="0.3">
      <c r="C1891" s="14" t="str">
        <f t="shared" si="30"/>
        <v>201810</v>
      </c>
      <c r="D1891" s="3">
        <v>43374</v>
      </c>
      <c r="E1891" s="1">
        <v>1407.74</v>
      </c>
      <c r="F1891" s="1">
        <v>1384.95</v>
      </c>
      <c r="G1891" s="1">
        <v>1423.46</v>
      </c>
      <c r="H1891" s="1">
        <v>1340.01</v>
      </c>
      <c r="I1891" s="1">
        <v>1357.56</v>
      </c>
      <c r="J1891" s="1">
        <v>1366.65</v>
      </c>
      <c r="K1891" s="1">
        <v>1419.48</v>
      </c>
      <c r="L1891" s="1">
        <v>1317.5</v>
      </c>
      <c r="M1891" s="1">
        <v>1262.1600000000001</v>
      </c>
      <c r="N1891" s="1">
        <v>1243.1300000000001</v>
      </c>
      <c r="O1891" s="1">
        <v>1375.64</v>
      </c>
      <c r="P1891" s="1">
        <v>1409.17</v>
      </c>
      <c r="Q1891" s="1">
        <v>2844.76</v>
      </c>
      <c r="R1891" s="1">
        <v>76.27</v>
      </c>
      <c r="S1891" s="1">
        <v>67.23</v>
      </c>
      <c r="T1891" s="1">
        <v>82.03</v>
      </c>
      <c r="V1891" s="1">
        <v>75.02</v>
      </c>
      <c r="W1891" s="1">
        <v>82.75</v>
      </c>
      <c r="X1891" s="1">
        <v>79.92</v>
      </c>
      <c r="Y1891" s="1">
        <v>80.62</v>
      </c>
      <c r="Z1891" s="1">
        <v>80.61</v>
      </c>
      <c r="AA1891" s="1">
        <v>76.28</v>
      </c>
      <c r="AB1891" s="1">
        <v>79.209999999999994</v>
      </c>
      <c r="AD1891" s="1">
        <v>71.55</v>
      </c>
      <c r="AE1891" s="1">
        <v>86.18</v>
      </c>
      <c r="AG1891" s="1">
        <v>73.09</v>
      </c>
      <c r="AS1891" s="1">
        <v>2111.4899999999998</v>
      </c>
      <c r="AX1891" s="1">
        <v>83.33</v>
      </c>
      <c r="AZ1891" s="1">
        <v>1809.85</v>
      </c>
      <c r="BA1891" s="1">
        <v>78.47</v>
      </c>
      <c r="BB1891" s="1">
        <v>90.74</v>
      </c>
      <c r="BC1891" s="1">
        <v>87.5</v>
      </c>
      <c r="BD1891" s="1">
        <v>88.94</v>
      </c>
      <c r="BE1891" s="1">
        <v>84.39</v>
      </c>
      <c r="BF1891" s="1">
        <v>85.26</v>
      </c>
      <c r="BG1891" s="1">
        <v>88.11</v>
      </c>
      <c r="BH1891" s="1">
        <v>70.819999999999993</v>
      </c>
      <c r="BI1891" s="1">
        <v>80.739999999999995</v>
      </c>
      <c r="BJ1891" s="1">
        <v>86.5</v>
      </c>
      <c r="BK1891" s="1">
        <v>76.790000000000006</v>
      </c>
      <c r="BL1891" s="1">
        <v>77.08</v>
      </c>
      <c r="BN1891" s="1">
        <v>76.69</v>
      </c>
    </row>
    <row r="1892" spans="3:66" x14ac:dyDescent="0.3">
      <c r="C1892" s="14" t="str">
        <f t="shared" si="30"/>
        <v>20189</v>
      </c>
      <c r="D1892" s="3">
        <v>43371</v>
      </c>
      <c r="E1892" s="1">
        <v>1388.34</v>
      </c>
      <c r="F1892" s="1">
        <v>1398.19</v>
      </c>
      <c r="G1892" s="1">
        <v>1414.87</v>
      </c>
      <c r="H1892" s="1">
        <v>1336.08</v>
      </c>
      <c r="I1892" s="1">
        <v>1357.8</v>
      </c>
      <c r="J1892" s="1">
        <v>1378.94</v>
      </c>
      <c r="K1892" s="1">
        <v>1412.36</v>
      </c>
      <c r="L1892" s="1">
        <v>1334.99</v>
      </c>
      <c r="M1892" s="1">
        <v>1246.79</v>
      </c>
      <c r="N1892" s="1">
        <v>1240.77</v>
      </c>
      <c r="O1892" s="1">
        <v>1378.9</v>
      </c>
      <c r="P1892" s="1">
        <v>1416.91</v>
      </c>
      <c r="Q1892" s="1">
        <v>2833.25</v>
      </c>
      <c r="R1892" s="1">
        <v>76.72</v>
      </c>
      <c r="S1892" s="1">
        <v>66.03</v>
      </c>
      <c r="T1892" s="1">
        <v>81.2</v>
      </c>
      <c r="V1892" s="1">
        <v>74.239999999999995</v>
      </c>
      <c r="W1892" s="1">
        <v>82.13</v>
      </c>
      <c r="X1892" s="1">
        <v>80.11</v>
      </c>
      <c r="Y1892" s="1">
        <v>80.489999999999995</v>
      </c>
      <c r="Z1892" s="1">
        <v>80.489999999999995</v>
      </c>
      <c r="AA1892" s="1">
        <v>78.05</v>
      </c>
      <c r="AB1892" s="1">
        <v>79.069999999999993</v>
      </c>
      <c r="AD1892" s="1">
        <v>72.02</v>
      </c>
      <c r="AE1892" s="1">
        <v>87.28</v>
      </c>
      <c r="AG1892" s="1">
        <v>72.94</v>
      </c>
      <c r="AS1892" s="1">
        <v>2109.9899999999998</v>
      </c>
      <c r="AU1892" s="1">
        <v>1758.33</v>
      </c>
      <c r="AX1892" s="1">
        <v>81.78</v>
      </c>
      <c r="AZ1892" s="1">
        <v>1808.56</v>
      </c>
      <c r="BA1892" s="1">
        <v>78.17</v>
      </c>
      <c r="BB1892" s="1">
        <v>88.73</v>
      </c>
      <c r="BC1892" s="1">
        <v>86.91</v>
      </c>
      <c r="BD1892" s="1">
        <v>88.18</v>
      </c>
      <c r="BE1892" s="1">
        <v>84.18</v>
      </c>
      <c r="BF1892" s="1">
        <v>86.16</v>
      </c>
      <c r="BG1892" s="1">
        <v>87.72</v>
      </c>
      <c r="BH1892" s="1">
        <v>71.03</v>
      </c>
      <c r="BI1892" s="1">
        <v>80.95</v>
      </c>
      <c r="BJ1892" s="1">
        <v>86.49</v>
      </c>
      <c r="BK1892" s="1">
        <v>77.23</v>
      </c>
      <c r="BL1892" s="1">
        <v>77.19</v>
      </c>
      <c r="BN1892" s="1">
        <v>77.13</v>
      </c>
    </row>
    <row r="1893" spans="3:66" x14ac:dyDescent="0.3">
      <c r="C1893" s="14" t="str">
        <f t="shared" si="30"/>
        <v>20189</v>
      </c>
      <c r="D1893" s="3">
        <v>43370</v>
      </c>
      <c r="E1893" s="1">
        <v>1398.17</v>
      </c>
      <c r="F1893" s="1">
        <v>1400.11</v>
      </c>
      <c r="G1893" s="1">
        <v>1427.81</v>
      </c>
      <c r="H1893" s="1">
        <v>1347.22</v>
      </c>
      <c r="I1893" s="1">
        <v>1352.4</v>
      </c>
      <c r="J1893" s="1">
        <v>1383.86</v>
      </c>
      <c r="K1893" s="1">
        <v>1412.36</v>
      </c>
      <c r="L1893" s="1">
        <v>1327.03</v>
      </c>
      <c r="M1893" s="1">
        <v>1255.2</v>
      </c>
      <c r="N1893" s="1">
        <v>1247.43</v>
      </c>
      <c r="O1893" s="1">
        <v>1387.46</v>
      </c>
      <c r="P1893" s="1">
        <v>1416.91</v>
      </c>
      <c r="Q1893" s="1">
        <v>2849.25</v>
      </c>
      <c r="R1893" s="1">
        <v>76.7</v>
      </c>
      <c r="S1893" s="1">
        <v>66.48</v>
      </c>
      <c r="T1893" s="1">
        <v>81.77</v>
      </c>
      <c r="V1893" s="1">
        <v>74.739999999999995</v>
      </c>
      <c r="W1893" s="1">
        <v>82.1</v>
      </c>
      <c r="X1893" s="1">
        <v>80.27</v>
      </c>
      <c r="Y1893" s="1">
        <v>80.91</v>
      </c>
      <c r="Z1893" s="1">
        <v>81</v>
      </c>
      <c r="AA1893" s="1">
        <v>76.650000000000006</v>
      </c>
      <c r="AB1893" s="1">
        <v>79.849999999999994</v>
      </c>
      <c r="AD1893" s="1">
        <v>70.209999999999994</v>
      </c>
      <c r="AE1893" s="1">
        <v>85.42</v>
      </c>
      <c r="AS1893" s="1">
        <v>2109.9899999999998</v>
      </c>
      <c r="AU1893" s="1">
        <v>1758.33</v>
      </c>
      <c r="AX1893" s="1">
        <v>83.52</v>
      </c>
      <c r="AY1893" s="1">
        <v>2034.63</v>
      </c>
      <c r="BA1893" s="1">
        <v>77.67</v>
      </c>
      <c r="BB1893" s="1">
        <v>89.06</v>
      </c>
      <c r="BC1893" s="1">
        <v>86.58</v>
      </c>
      <c r="BD1893" s="1">
        <v>88.58</v>
      </c>
      <c r="BE1893" s="1">
        <v>83.18</v>
      </c>
      <c r="BF1893" s="1">
        <v>86.3</v>
      </c>
      <c r="BG1893" s="1">
        <v>87.05</v>
      </c>
      <c r="BH1893" s="1">
        <v>71.69</v>
      </c>
      <c r="BI1893" s="1">
        <v>80.95</v>
      </c>
      <c r="BJ1893" s="1">
        <v>86.49</v>
      </c>
      <c r="BK1893" s="1">
        <v>77.06</v>
      </c>
      <c r="BL1893" s="1">
        <v>77.59</v>
      </c>
      <c r="BN1893" s="1">
        <v>77.42</v>
      </c>
    </row>
    <row r="1894" spans="3:66" x14ac:dyDescent="0.3">
      <c r="C1894" s="14" t="str">
        <f t="shared" si="30"/>
        <v>20189</v>
      </c>
      <c r="D1894" s="3">
        <v>43369</v>
      </c>
      <c r="E1894" s="1">
        <v>1382.59</v>
      </c>
      <c r="F1894" s="1">
        <v>1401.03</v>
      </c>
      <c r="G1894" s="1">
        <v>1433.46</v>
      </c>
      <c r="H1894" s="1">
        <v>1349.99</v>
      </c>
      <c r="I1894" s="1">
        <v>1352.4</v>
      </c>
      <c r="J1894" s="1">
        <v>1363.18</v>
      </c>
      <c r="K1894" s="1">
        <v>1412.36</v>
      </c>
      <c r="L1894" s="1">
        <v>1332.68</v>
      </c>
      <c r="M1894" s="1">
        <v>1269</v>
      </c>
      <c r="N1894" s="1">
        <v>1249.25</v>
      </c>
      <c r="O1894" s="1">
        <v>1395.22</v>
      </c>
      <c r="P1894" s="1">
        <v>1416.91</v>
      </c>
      <c r="Q1894" s="1">
        <v>2849.25</v>
      </c>
      <c r="R1894" s="1">
        <v>76.7</v>
      </c>
      <c r="S1894" s="1">
        <v>66.87</v>
      </c>
      <c r="T1894" s="1">
        <v>81.75</v>
      </c>
      <c r="V1894" s="1">
        <v>74.349999999999994</v>
      </c>
      <c r="W1894" s="1">
        <v>83.07</v>
      </c>
      <c r="X1894" s="1">
        <v>81.02</v>
      </c>
      <c r="Y1894" s="1">
        <v>81.150000000000006</v>
      </c>
      <c r="Z1894" s="1">
        <v>81.5</v>
      </c>
      <c r="AA1894" s="1">
        <v>76.650000000000006</v>
      </c>
      <c r="AB1894" s="1">
        <v>80.430000000000007</v>
      </c>
      <c r="AD1894" s="1">
        <v>70.819999999999993</v>
      </c>
      <c r="AE1894" s="1">
        <v>85.85</v>
      </c>
      <c r="AG1894" s="1">
        <v>75.56</v>
      </c>
      <c r="AS1894" s="1">
        <v>2109.9899999999998</v>
      </c>
      <c r="AU1894" s="1">
        <v>1758.33</v>
      </c>
      <c r="AX1894" s="1">
        <v>81.489999999999995</v>
      </c>
      <c r="AY1894" s="1">
        <v>2034.63</v>
      </c>
      <c r="BA1894" s="1">
        <v>76.7</v>
      </c>
      <c r="BB1894" s="1">
        <v>89.97</v>
      </c>
      <c r="BC1894" s="1">
        <v>87.65</v>
      </c>
      <c r="BD1894" s="1">
        <v>88.6</v>
      </c>
      <c r="BE1894" s="1">
        <v>83.18</v>
      </c>
      <c r="BF1894" s="1">
        <v>86.3</v>
      </c>
      <c r="BG1894" s="1">
        <v>87.41</v>
      </c>
      <c r="BH1894" s="1">
        <v>74.930000000000007</v>
      </c>
      <c r="BI1894" s="1">
        <v>81.52</v>
      </c>
      <c r="BJ1894" s="1">
        <v>86.77</v>
      </c>
      <c r="BK1894" s="1">
        <v>77.39</v>
      </c>
      <c r="BL1894" s="1">
        <v>78.28</v>
      </c>
      <c r="BN1894" s="1">
        <v>77.64</v>
      </c>
    </row>
    <row r="1895" spans="3:66" x14ac:dyDescent="0.3">
      <c r="C1895" s="14" t="str">
        <f t="shared" si="30"/>
        <v>20189</v>
      </c>
      <c r="D1895" s="3">
        <v>43368</v>
      </c>
      <c r="E1895" s="1">
        <v>1402.67</v>
      </c>
      <c r="F1895" s="1">
        <v>1405.95</v>
      </c>
      <c r="G1895" s="1">
        <v>1433.46</v>
      </c>
      <c r="H1895" s="1">
        <v>1356.78</v>
      </c>
      <c r="I1895" s="1">
        <v>1339.68</v>
      </c>
      <c r="J1895" s="1">
        <v>1369.62</v>
      </c>
      <c r="K1895" s="1">
        <v>1424.03</v>
      </c>
      <c r="L1895" s="1">
        <v>1343.08</v>
      </c>
      <c r="M1895" s="1">
        <v>1288.6600000000001</v>
      </c>
      <c r="N1895" s="1">
        <v>1257.5</v>
      </c>
      <c r="O1895" s="1">
        <v>1395.22</v>
      </c>
      <c r="P1895" s="1">
        <v>1426.91</v>
      </c>
      <c r="Q1895" s="1">
        <v>2849.25</v>
      </c>
      <c r="R1895" s="1">
        <v>76.37</v>
      </c>
      <c r="S1895" s="1">
        <v>67.28</v>
      </c>
      <c r="T1895" s="1">
        <v>82.1</v>
      </c>
      <c r="V1895" s="1">
        <v>74.040000000000006</v>
      </c>
      <c r="W1895" s="1">
        <v>83.06</v>
      </c>
      <c r="X1895" s="1">
        <v>80.55</v>
      </c>
      <c r="Y1895" s="1">
        <v>80.73</v>
      </c>
      <c r="Z1895" s="1">
        <v>81.28</v>
      </c>
      <c r="AA1895" s="1">
        <v>76.650000000000006</v>
      </c>
      <c r="AB1895" s="1">
        <v>79.92</v>
      </c>
      <c r="AD1895" s="1">
        <v>70.290000000000006</v>
      </c>
      <c r="AE1895" s="1">
        <v>85.51</v>
      </c>
      <c r="AG1895" s="1">
        <v>75.22</v>
      </c>
      <c r="AS1895" s="1">
        <v>2109.9899999999998</v>
      </c>
      <c r="AU1895" s="1">
        <v>1691.34</v>
      </c>
      <c r="AW1895" s="1">
        <v>1605.6</v>
      </c>
      <c r="AX1895" s="1">
        <v>82.86</v>
      </c>
      <c r="AY1895" s="1">
        <v>2034.63</v>
      </c>
      <c r="AZ1895" s="1">
        <v>1858.8</v>
      </c>
      <c r="BA1895" s="1">
        <v>77.239999999999995</v>
      </c>
      <c r="BB1895" s="1">
        <v>90.9</v>
      </c>
      <c r="BC1895" s="1">
        <v>87.24</v>
      </c>
      <c r="BD1895" s="1">
        <v>89.91</v>
      </c>
      <c r="BE1895" s="1">
        <v>82.69</v>
      </c>
      <c r="BF1895" s="1">
        <v>85.02</v>
      </c>
      <c r="BG1895" s="1">
        <v>86.97</v>
      </c>
      <c r="BH1895" s="1">
        <v>74.91</v>
      </c>
      <c r="BI1895" s="1">
        <v>81.41</v>
      </c>
      <c r="BJ1895" s="1">
        <v>86.7</v>
      </c>
      <c r="BK1895" s="1">
        <v>77.73</v>
      </c>
      <c r="BL1895" s="1">
        <v>77.87</v>
      </c>
      <c r="BN1895" s="1">
        <v>77.27</v>
      </c>
    </row>
    <row r="1896" spans="3:66" x14ac:dyDescent="0.3">
      <c r="C1896" s="14" t="str">
        <f t="shared" si="30"/>
        <v>20189</v>
      </c>
      <c r="D1896" s="3">
        <v>43367</v>
      </c>
      <c r="E1896" s="1">
        <v>1417.72</v>
      </c>
      <c r="F1896" s="1">
        <v>1394.61</v>
      </c>
      <c r="G1896" s="1">
        <v>1431.49</v>
      </c>
      <c r="H1896" s="1">
        <v>1411.53</v>
      </c>
      <c r="I1896" s="1">
        <v>1357.26</v>
      </c>
      <c r="J1896" s="1">
        <v>1365.32</v>
      </c>
      <c r="K1896" s="1">
        <v>1441.77</v>
      </c>
      <c r="L1896" s="1">
        <v>1335.48</v>
      </c>
      <c r="M1896" s="1">
        <v>1282.27</v>
      </c>
      <c r="N1896" s="1">
        <v>1247.03</v>
      </c>
      <c r="O1896" s="1">
        <v>1382.49</v>
      </c>
      <c r="P1896" s="1">
        <v>1434.38</v>
      </c>
      <c r="Q1896" s="1">
        <v>2843.42</v>
      </c>
      <c r="R1896" s="1">
        <v>76.37</v>
      </c>
      <c r="S1896" s="1">
        <v>66.56</v>
      </c>
      <c r="T1896" s="1">
        <v>80.099999999999994</v>
      </c>
      <c r="V1896" s="1">
        <v>74.08</v>
      </c>
      <c r="W1896" s="1">
        <v>82.72</v>
      </c>
      <c r="X1896" s="1">
        <v>79.819999999999993</v>
      </c>
      <c r="Y1896" s="1">
        <v>80.63</v>
      </c>
      <c r="Z1896" s="1">
        <v>80.55</v>
      </c>
      <c r="AA1896" s="1">
        <v>77.33</v>
      </c>
      <c r="AB1896" s="1">
        <v>79.430000000000007</v>
      </c>
      <c r="AD1896" s="1">
        <v>70.36</v>
      </c>
      <c r="AE1896" s="1">
        <v>86.81</v>
      </c>
      <c r="AF1896" s="1">
        <v>81.63</v>
      </c>
      <c r="AG1896" s="1">
        <v>75.42</v>
      </c>
      <c r="AR1896" s="1">
        <v>1507.14</v>
      </c>
      <c r="AU1896" s="1">
        <v>1691.34</v>
      </c>
      <c r="AW1896" s="1">
        <v>1605.6</v>
      </c>
      <c r="AX1896" s="1">
        <v>82.86</v>
      </c>
      <c r="AY1896" s="1">
        <v>2034.63</v>
      </c>
      <c r="AZ1896" s="1">
        <v>1858.8</v>
      </c>
      <c r="BA1896" s="1">
        <v>77.44</v>
      </c>
      <c r="BB1896" s="1">
        <v>89.83</v>
      </c>
      <c r="BC1896" s="1">
        <v>86.67</v>
      </c>
      <c r="BD1896" s="1">
        <v>88.16</v>
      </c>
      <c r="BE1896" s="1">
        <v>83.32</v>
      </c>
      <c r="BF1896" s="1">
        <v>86.22</v>
      </c>
      <c r="BG1896" s="1">
        <v>86.7</v>
      </c>
      <c r="BH1896" s="1">
        <v>72.459999999999994</v>
      </c>
      <c r="BI1896" s="1">
        <v>81.41</v>
      </c>
      <c r="BJ1896" s="1">
        <v>86.7</v>
      </c>
      <c r="BK1896" s="1">
        <v>77.83</v>
      </c>
      <c r="BL1896" s="1">
        <v>78.150000000000006</v>
      </c>
      <c r="BN1896" s="1">
        <v>77.42</v>
      </c>
    </row>
    <row r="1897" spans="3:66" x14ac:dyDescent="0.3">
      <c r="C1897" s="14" t="str">
        <f t="shared" si="30"/>
        <v>20189</v>
      </c>
      <c r="D1897" s="3">
        <v>43364</v>
      </c>
      <c r="E1897" s="1">
        <v>1412.93</v>
      </c>
      <c r="F1897" s="1">
        <v>1426.31</v>
      </c>
      <c r="G1897" s="1">
        <v>1447.29</v>
      </c>
      <c r="H1897" s="1">
        <v>1426.32</v>
      </c>
      <c r="I1897" s="1">
        <v>1367.08</v>
      </c>
      <c r="J1897" s="1">
        <v>1368.38</v>
      </c>
      <c r="K1897" s="1">
        <v>1441.77</v>
      </c>
      <c r="L1897" s="1">
        <v>1359.15</v>
      </c>
      <c r="M1897" s="1">
        <v>1271.8900000000001</v>
      </c>
      <c r="N1897" s="1">
        <v>1259.43</v>
      </c>
      <c r="O1897" s="1">
        <v>1389.8</v>
      </c>
      <c r="P1897" s="1">
        <v>1438.28</v>
      </c>
      <c r="Q1897" s="1">
        <v>2869.94</v>
      </c>
      <c r="R1897" s="1">
        <v>76.37</v>
      </c>
      <c r="S1897" s="1">
        <v>67.61</v>
      </c>
      <c r="T1897" s="1">
        <v>80.040000000000006</v>
      </c>
      <c r="V1897" s="1">
        <v>74.55</v>
      </c>
      <c r="W1897" s="1">
        <v>81.94</v>
      </c>
      <c r="X1897" s="1">
        <v>80.209999999999994</v>
      </c>
      <c r="Y1897" s="1">
        <v>80.81</v>
      </c>
      <c r="Z1897" s="1">
        <v>81.39</v>
      </c>
      <c r="AA1897" s="1">
        <v>76.67</v>
      </c>
      <c r="AB1897" s="1">
        <v>79.58</v>
      </c>
      <c r="AD1897" s="1">
        <v>69.900000000000006</v>
      </c>
      <c r="AE1897" s="1">
        <v>86.75</v>
      </c>
      <c r="AF1897" s="1">
        <v>82.68</v>
      </c>
      <c r="AG1897" s="1">
        <v>75.64</v>
      </c>
      <c r="AR1897" s="1">
        <v>1760</v>
      </c>
      <c r="AU1897" s="1">
        <v>1758.33</v>
      </c>
      <c r="AW1897" s="1">
        <v>1605.6</v>
      </c>
      <c r="AX1897" s="1">
        <v>82.71</v>
      </c>
      <c r="AY1897" s="1">
        <v>2034.63</v>
      </c>
      <c r="AZ1897" s="1">
        <v>1858.8</v>
      </c>
      <c r="BA1897" s="1">
        <v>78.95</v>
      </c>
      <c r="BB1897" s="1">
        <v>90.41</v>
      </c>
      <c r="BC1897" s="1">
        <v>86.48</v>
      </c>
      <c r="BD1897" s="1">
        <v>87.96</v>
      </c>
      <c r="BE1897" s="1">
        <v>80.44</v>
      </c>
      <c r="BF1897" s="1">
        <v>86.21</v>
      </c>
      <c r="BG1897" s="1">
        <v>86.64</v>
      </c>
      <c r="BI1897" s="1">
        <v>81.510000000000005</v>
      </c>
      <c r="BJ1897" s="1">
        <v>86.7</v>
      </c>
      <c r="BL1897" s="1">
        <v>77.349999999999994</v>
      </c>
      <c r="BN1897" s="1">
        <v>77.47</v>
      </c>
    </row>
    <row r="1898" spans="3:66" x14ac:dyDescent="0.3">
      <c r="C1898" s="14" t="str">
        <f t="shared" si="30"/>
        <v>20189</v>
      </c>
      <c r="D1898" s="3">
        <v>43363</v>
      </c>
      <c r="E1898" s="1">
        <v>1417.79</v>
      </c>
      <c r="F1898" s="1">
        <v>1423.96</v>
      </c>
      <c r="G1898" s="1">
        <v>1447.22</v>
      </c>
      <c r="H1898" s="1">
        <v>1451.96</v>
      </c>
      <c r="I1898" s="1">
        <v>1377.31</v>
      </c>
      <c r="J1898" s="1">
        <v>1390.72</v>
      </c>
      <c r="K1898" s="1">
        <v>1441.77</v>
      </c>
      <c r="L1898" s="1">
        <v>1393.43</v>
      </c>
      <c r="M1898" s="1">
        <v>1285.6400000000001</v>
      </c>
      <c r="N1898" s="1">
        <v>1284.68</v>
      </c>
      <c r="O1898" s="1">
        <v>1406.37</v>
      </c>
      <c r="P1898" s="1">
        <v>1437.09</v>
      </c>
      <c r="Q1898" s="1">
        <v>2862.5</v>
      </c>
      <c r="R1898" s="1">
        <v>76.040000000000006</v>
      </c>
      <c r="S1898" s="1">
        <v>66.41</v>
      </c>
      <c r="T1898" s="1">
        <v>81.06</v>
      </c>
      <c r="V1898" s="1">
        <v>74.739999999999995</v>
      </c>
      <c r="W1898" s="1">
        <v>81.83</v>
      </c>
      <c r="X1898" s="1">
        <v>80.03</v>
      </c>
      <c r="Y1898" s="1">
        <v>81.03</v>
      </c>
      <c r="Z1898" s="1">
        <v>81.5</v>
      </c>
      <c r="AA1898" s="1">
        <v>75.900000000000006</v>
      </c>
      <c r="AB1898" s="1">
        <v>79.34</v>
      </c>
      <c r="AD1898" s="1">
        <v>70.55</v>
      </c>
      <c r="AE1898" s="1">
        <v>87.03</v>
      </c>
      <c r="AF1898" s="1">
        <v>85.81</v>
      </c>
      <c r="AG1898" s="1">
        <v>75.52</v>
      </c>
      <c r="AR1898" s="1">
        <v>1760</v>
      </c>
      <c r="AU1898" s="1">
        <v>1758.33</v>
      </c>
      <c r="AW1898" s="1">
        <v>1605.6</v>
      </c>
      <c r="AX1898" s="1">
        <v>80.55</v>
      </c>
      <c r="AZ1898" s="1">
        <v>1858.8</v>
      </c>
      <c r="BA1898" s="1">
        <v>77.63</v>
      </c>
      <c r="BB1898" s="1">
        <v>90.06</v>
      </c>
      <c r="BC1898" s="1">
        <v>86.98</v>
      </c>
      <c r="BD1898" s="1">
        <v>89.02</v>
      </c>
      <c r="BE1898" s="1">
        <v>80.11</v>
      </c>
      <c r="BF1898" s="1">
        <v>85.13</v>
      </c>
      <c r="BG1898" s="1">
        <v>86.26</v>
      </c>
      <c r="BI1898" s="1">
        <v>81.22</v>
      </c>
      <c r="BJ1898" s="1">
        <v>86.14</v>
      </c>
      <c r="BL1898" s="1">
        <v>76.95</v>
      </c>
      <c r="BN1898" s="1">
        <v>76.83</v>
      </c>
    </row>
    <row r="1899" spans="3:66" x14ac:dyDescent="0.3">
      <c r="C1899" s="14" t="str">
        <f t="shared" si="30"/>
        <v>20189</v>
      </c>
      <c r="D1899" s="3">
        <v>43362</v>
      </c>
      <c r="E1899" s="1">
        <v>1435.39</v>
      </c>
      <c r="F1899" s="1">
        <v>1424.2</v>
      </c>
      <c r="G1899" s="1">
        <v>1439.25</v>
      </c>
      <c r="H1899" s="1">
        <v>1465.68</v>
      </c>
      <c r="I1899" s="1">
        <v>1373.43</v>
      </c>
      <c r="J1899" s="1">
        <v>1378.59</v>
      </c>
      <c r="K1899" s="1">
        <v>1429.29</v>
      </c>
      <c r="L1899" s="1">
        <v>1380.68</v>
      </c>
      <c r="M1899" s="1">
        <v>1289.54</v>
      </c>
      <c r="N1899" s="1">
        <v>1300.6400000000001</v>
      </c>
      <c r="O1899" s="1">
        <v>1386.56</v>
      </c>
      <c r="P1899" s="1">
        <v>1437.09</v>
      </c>
      <c r="Q1899" s="1">
        <v>2873.43</v>
      </c>
      <c r="R1899" s="1">
        <v>76.040000000000006</v>
      </c>
      <c r="S1899" s="1">
        <v>66</v>
      </c>
      <c r="T1899" s="1">
        <v>79.819999999999993</v>
      </c>
      <c r="V1899" s="1">
        <v>74.849999999999994</v>
      </c>
      <c r="W1899" s="1">
        <v>82.14</v>
      </c>
      <c r="X1899" s="1">
        <v>79.98</v>
      </c>
      <c r="Y1899" s="1">
        <v>80.760000000000005</v>
      </c>
      <c r="Z1899" s="1">
        <v>81</v>
      </c>
      <c r="AA1899" s="1">
        <v>76.67</v>
      </c>
      <c r="AB1899" s="1">
        <v>79.25</v>
      </c>
      <c r="AD1899" s="1">
        <v>71.930000000000007</v>
      </c>
      <c r="AE1899" s="1">
        <v>86.84</v>
      </c>
      <c r="AF1899" s="1">
        <v>84.63</v>
      </c>
      <c r="AG1899" s="1">
        <v>75.19</v>
      </c>
      <c r="AR1899" s="1">
        <v>1709.34</v>
      </c>
      <c r="AU1899" s="1">
        <v>1711.1</v>
      </c>
      <c r="AW1899" s="1">
        <v>1605.6</v>
      </c>
      <c r="AX1899" s="1">
        <v>83.04</v>
      </c>
      <c r="AY1899" s="1">
        <v>1929.13</v>
      </c>
      <c r="AZ1899" s="1">
        <v>1858.8</v>
      </c>
      <c r="BA1899" s="1">
        <v>77.61</v>
      </c>
      <c r="BB1899" s="1">
        <v>88.98</v>
      </c>
      <c r="BC1899" s="1">
        <v>86.27</v>
      </c>
      <c r="BD1899" s="1">
        <v>87.82</v>
      </c>
      <c r="BE1899" s="1">
        <v>80.44</v>
      </c>
      <c r="BF1899" s="1">
        <v>84.36</v>
      </c>
      <c r="BG1899" s="1">
        <v>86.23</v>
      </c>
      <c r="BI1899" s="1">
        <v>78.650000000000006</v>
      </c>
      <c r="BJ1899" s="1">
        <v>86.17</v>
      </c>
      <c r="BL1899" s="1">
        <v>76.790000000000006</v>
      </c>
      <c r="BN1899" s="1">
        <v>76.430000000000007</v>
      </c>
    </row>
    <row r="1900" spans="3:66" x14ac:dyDescent="0.3">
      <c r="C1900" s="14" t="str">
        <f t="shared" si="30"/>
        <v>20189</v>
      </c>
      <c r="D1900" s="3">
        <v>43361</v>
      </c>
      <c r="E1900" s="1">
        <v>1430.45</v>
      </c>
      <c r="F1900" s="1">
        <v>1428.81</v>
      </c>
      <c r="G1900" s="1">
        <v>1443.2</v>
      </c>
      <c r="H1900" s="1">
        <v>1477.6</v>
      </c>
      <c r="I1900" s="1">
        <v>1364.16</v>
      </c>
      <c r="J1900" s="1">
        <v>1366.25</v>
      </c>
      <c r="K1900" s="1">
        <v>1446.77</v>
      </c>
      <c r="L1900" s="1">
        <v>1372.67</v>
      </c>
      <c r="M1900" s="1">
        <v>1279.68</v>
      </c>
      <c r="N1900" s="1">
        <v>1285.47</v>
      </c>
      <c r="O1900" s="1">
        <v>1389.26</v>
      </c>
      <c r="P1900" s="1">
        <v>1446.77</v>
      </c>
      <c r="Q1900" s="1">
        <v>2848.21</v>
      </c>
      <c r="R1900" s="1">
        <v>76.52</v>
      </c>
      <c r="S1900" s="1">
        <v>67.11</v>
      </c>
      <c r="T1900" s="1">
        <v>79.52</v>
      </c>
      <c r="V1900" s="1">
        <v>74.55</v>
      </c>
      <c r="W1900" s="1">
        <v>82.28</v>
      </c>
      <c r="X1900" s="1">
        <v>79.88</v>
      </c>
      <c r="Y1900" s="1">
        <v>80.650000000000006</v>
      </c>
      <c r="Z1900" s="1">
        <v>80.94</v>
      </c>
      <c r="AA1900" s="1">
        <v>76.569999999999993</v>
      </c>
      <c r="AB1900" s="1">
        <v>78.75</v>
      </c>
      <c r="AD1900" s="1">
        <v>70.22</v>
      </c>
      <c r="AE1900" s="1">
        <v>85.88</v>
      </c>
      <c r="AF1900" s="1">
        <v>84.63</v>
      </c>
      <c r="AG1900" s="1">
        <v>74.569999999999993</v>
      </c>
      <c r="AN1900" s="1">
        <v>1775.07</v>
      </c>
      <c r="AR1900" s="1">
        <v>1709.34</v>
      </c>
      <c r="AU1900" s="1">
        <v>1663.88</v>
      </c>
      <c r="AW1900" s="1">
        <v>1462.93</v>
      </c>
      <c r="AX1900" s="1">
        <v>83.52</v>
      </c>
      <c r="AY1900" s="1">
        <v>1929.13</v>
      </c>
      <c r="BA1900" s="1">
        <v>77.97</v>
      </c>
      <c r="BB1900" s="1">
        <v>90.46</v>
      </c>
      <c r="BC1900" s="1">
        <v>86.14</v>
      </c>
      <c r="BD1900" s="1">
        <v>87.9</v>
      </c>
      <c r="BE1900" s="1">
        <v>81.64</v>
      </c>
      <c r="BF1900" s="1">
        <v>85.13</v>
      </c>
      <c r="BG1900" s="1">
        <v>86.55</v>
      </c>
      <c r="BH1900" s="1">
        <v>71.97</v>
      </c>
      <c r="BI1900" s="1">
        <v>81.81</v>
      </c>
      <c r="BJ1900" s="1">
        <v>86.07</v>
      </c>
      <c r="BL1900" s="1">
        <v>77.08</v>
      </c>
      <c r="BN1900" s="1">
        <v>75.94</v>
      </c>
    </row>
    <row r="1901" spans="3:66" x14ac:dyDescent="0.3">
      <c r="C1901" s="14" t="str">
        <f t="shared" si="30"/>
        <v>20189</v>
      </c>
      <c r="D1901" s="3">
        <v>43360</v>
      </c>
      <c r="E1901" s="1">
        <v>1422.58</v>
      </c>
      <c r="F1901" s="1">
        <v>1447.45</v>
      </c>
      <c r="G1901" s="1">
        <v>1460.95</v>
      </c>
      <c r="H1901" s="1">
        <v>1477.6</v>
      </c>
      <c r="I1901" s="1">
        <v>1348.62</v>
      </c>
      <c r="J1901" s="1">
        <v>1378.76</v>
      </c>
      <c r="K1901" s="1">
        <v>1446.77</v>
      </c>
      <c r="L1901" s="1">
        <v>1380.84</v>
      </c>
      <c r="M1901" s="1">
        <v>1289.04</v>
      </c>
      <c r="N1901" s="1">
        <v>1292.93</v>
      </c>
      <c r="O1901" s="1">
        <v>1403.16</v>
      </c>
      <c r="P1901" s="1">
        <v>1446.77</v>
      </c>
      <c r="Q1901" s="1">
        <v>2874.28</v>
      </c>
      <c r="R1901" s="1">
        <v>76.599999999999994</v>
      </c>
      <c r="S1901" s="1">
        <v>67.11</v>
      </c>
      <c r="T1901" s="1">
        <v>81.53</v>
      </c>
      <c r="V1901" s="1">
        <v>74.56</v>
      </c>
      <c r="W1901" s="1">
        <v>82.83</v>
      </c>
      <c r="X1901" s="1">
        <v>80.38</v>
      </c>
      <c r="Y1901" s="1">
        <v>81.599999999999994</v>
      </c>
      <c r="Z1901" s="1">
        <v>82</v>
      </c>
      <c r="AA1901" s="1">
        <v>75.78</v>
      </c>
      <c r="AB1901" s="1">
        <v>79.430000000000007</v>
      </c>
      <c r="AD1901" s="1">
        <v>72.260000000000005</v>
      </c>
      <c r="AE1901" s="1">
        <v>87.14</v>
      </c>
      <c r="AF1901" s="1">
        <v>85.43</v>
      </c>
      <c r="AG1901" s="1">
        <v>74.650000000000006</v>
      </c>
      <c r="AN1901" s="1">
        <v>1775.07</v>
      </c>
      <c r="AR1901" s="1">
        <v>1738.23</v>
      </c>
      <c r="AU1901" s="1">
        <v>1663.88</v>
      </c>
      <c r="AW1901" s="1">
        <v>1462.93</v>
      </c>
      <c r="AX1901" s="1">
        <v>83.52</v>
      </c>
      <c r="AY1901" s="1">
        <v>1929.13</v>
      </c>
      <c r="BA1901" s="1">
        <v>78.86</v>
      </c>
      <c r="BB1901" s="1">
        <v>90.61</v>
      </c>
      <c r="BC1901" s="1">
        <v>87.59</v>
      </c>
      <c r="BD1901" s="1">
        <v>86.99</v>
      </c>
      <c r="BE1901" s="1">
        <v>80.11</v>
      </c>
      <c r="BF1901" s="1">
        <v>84.39</v>
      </c>
      <c r="BG1901" s="1">
        <v>86.71</v>
      </c>
      <c r="BH1901" s="1">
        <v>71.92</v>
      </c>
      <c r="BI1901" s="1">
        <v>81.31</v>
      </c>
      <c r="BJ1901" s="1">
        <v>85.87</v>
      </c>
      <c r="BL1901" s="1">
        <v>78.14</v>
      </c>
      <c r="BN1901" s="1">
        <v>77.03</v>
      </c>
    </row>
    <row r="1902" spans="3:66" x14ac:dyDescent="0.3">
      <c r="C1902" s="14" t="str">
        <f t="shared" si="30"/>
        <v>20189</v>
      </c>
      <c r="D1902" s="3">
        <v>43357</v>
      </c>
      <c r="E1902" s="1">
        <v>1456.99</v>
      </c>
      <c r="F1902" s="1">
        <v>1440.98</v>
      </c>
      <c r="G1902" s="1">
        <v>1460.95</v>
      </c>
      <c r="H1902" s="1">
        <v>1474.83</v>
      </c>
      <c r="I1902" s="1">
        <v>1377.31</v>
      </c>
      <c r="J1902" s="1">
        <v>1404.99</v>
      </c>
      <c r="K1902" s="1">
        <v>1452.84</v>
      </c>
      <c r="L1902" s="1">
        <v>1394.66</v>
      </c>
      <c r="M1902" s="1">
        <v>1298.07</v>
      </c>
      <c r="N1902" s="1">
        <v>1289.8</v>
      </c>
      <c r="O1902" s="1">
        <v>1394.15</v>
      </c>
      <c r="P1902" s="1">
        <v>1452.84</v>
      </c>
      <c r="Q1902" s="1">
        <v>2827.4</v>
      </c>
      <c r="R1902" s="1">
        <v>76.44</v>
      </c>
      <c r="S1902" s="1">
        <v>67.11</v>
      </c>
      <c r="T1902" s="1">
        <v>80.010000000000005</v>
      </c>
      <c r="V1902" s="1">
        <v>74.7</v>
      </c>
      <c r="W1902" s="1">
        <v>82.5</v>
      </c>
      <c r="X1902" s="1">
        <v>80.45</v>
      </c>
      <c r="Y1902" s="1">
        <v>81.88</v>
      </c>
      <c r="Z1902" s="1">
        <v>81.739999999999995</v>
      </c>
      <c r="AA1902" s="1">
        <v>76.58</v>
      </c>
      <c r="AB1902" s="1">
        <v>79.34</v>
      </c>
      <c r="AD1902" s="1">
        <v>73.569999999999993</v>
      </c>
      <c r="AE1902" s="1">
        <v>86.89</v>
      </c>
      <c r="AF1902" s="1">
        <v>83.19</v>
      </c>
      <c r="AG1902" s="1">
        <v>74.930000000000007</v>
      </c>
      <c r="AN1902" s="1">
        <v>1775.07</v>
      </c>
      <c r="AR1902" s="1">
        <v>1557.37</v>
      </c>
      <c r="AU1902" s="1">
        <v>1663.88</v>
      </c>
      <c r="AW1902" s="1">
        <v>1577.8</v>
      </c>
      <c r="AX1902" s="1">
        <v>84.33</v>
      </c>
      <c r="AY1902" s="1">
        <v>1969.33</v>
      </c>
      <c r="AZ1902" s="1">
        <v>1808.56</v>
      </c>
      <c r="BB1902" s="1">
        <v>91.55</v>
      </c>
      <c r="BC1902" s="1">
        <v>87.48</v>
      </c>
      <c r="BD1902" s="1">
        <v>89.75</v>
      </c>
      <c r="BE1902" s="1">
        <v>80.44</v>
      </c>
      <c r="BF1902" s="1">
        <v>83.95</v>
      </c>
      <c r="BG1902" s="1">
        <v>86.83</v>
      </c>
      <c r="BH1902" s="1">
        <v>71.81</v>
      </c>
      <c r="BI1902" s="1">
        <v>81.31</v>
      </c>
      <c r="BJ1902" s="1">
        <v>85.29</v>
      </c>
      <c r="BL1902" s="1">
        <v>77.87</v>
      </c>
      <c r="BN1902" s="1">
        <v>77.48</v>
      </c>
    </row>
    <row r="1903" spans="3:66" x14ac:dyDescent="0.3">
      <c r="C1903" s="14" t="str">
        <f t="shared" si="30"/>
        <v>20189</v>
      </c>
      <c r="D1903" s="3">
        <v>43356</v>
      </c>
      <c r="E1903" s="1">
        <v>1459.4</v>
      </c>
      <c r="F1903" s="1">
        <v>1407.71</v>
      </c>
      <c r="G1903" s="1">
        <v>1421.55</v>
      </c>
      <c r="H1903" s="1">
        <v>1441.38</v>
      </c>
      <c r="I1903" s="1">
        <v>1373.43</v>
      </c>
      <c r="J1903" s="1">
        <v>1409.37</v>
      </c>
      <c r="K1903" s="1">
        <v>1397.03</v>
      </c>
      <c r="L1903" s="1">
        <v>1378.58</v>
      </c>
      <c r="M1903" s="1">
        <v>1307.02</v>
      </c>
      <c r="N1903" s="1">
        <v>1277.78</v>
      </c>
      <c r="O1903" s="1">
        <v>1393.31</v>
      </c>
      <c r="P1903" s="1">
        <v>1406.75</v>
      </c>
      <c r="Q1903" s="1">
        <v>2828.65</v>
      </c>
      <c r="R1903" s="1">
        <v>76.540000000000006</v>
      </c>
      <c r="S1903" s="1">
        <v>67.010000000000005</v>
      </c>
      <c r="T1903" s="1">
        <v>79.930000000000007</v>
      </c>
      <c r="V1903" s="1">
        <v>73.709999999999994</v>
      </c>
      <c r="W1903" s="1">
        <v>82.56</v>
      </c>
      <c r="X1903" s="1">
        <v>79.86</v>
      </c>
      <c r="Y1903" s="1">
        <v>80.91</v>
      </c>
      <c r="Z1903" s="1">
        <v>81.05</v>
      </c>
      <c r="AA1903" s="1">
        <v>76.58</v>
      </c>
      <c r="AB1903" s="1">
        <v>78.67</v>
      </c>
      <c r="AD1903" s="1">
        <v>71.58</v>
      </c>
      <c r="AE1903" s="1">
        <v>85.14</v>
      </c>
      <c r="AF1903" s="1">
        <v>83.89</v>
      </c>
      <c r="AG1903" s="1">
        <v>73.3</v>
      </c>
      <c r="AN1903" s="1">
        <v>1775.07</v>
      </c>
      <c r="AR1903" s="1">
        <v>1557.37</v>
      </c>
      <c r="AU1903" s="1">
        <v>1663.88</v>
      </c>
      <c r="AW1903" s="1">
        <v>1577.8</v>
      </c>
      <c r="AX1903" s="1">
        <v>84.33</v>
      </c>
      <c r="AY1903" s="1">
        <v>1969.33</v>
      </c>
      <c r="AZ1903" s="1">
        <v>1808.56</v>
      </c>
      <c r="BB1903" s="1">
        <v>90.5</v>
      </c>
      <c r="BC1903" s="1">
        <v>86.7</v>
      </c>
      <c r="BD1903" s="1">
        <v>88.58</v>
      </c>
      <c r="BE1903" s="1">
        <v>80.44</v>
      </c>
      <c r="BF1903" s="1">
        <v>82.83</v>
      </c>
      <c r="BG1903" s="1">
        <v>86.18</v>
      </c>
      <c r="BH1903" s="1">
        <v>70.5</v>
      </c>
      <c r="BI1903" s="1">
        <v>80.62</v>
      </c>
      <c r="BJ1903" s="1">
        <v>84.98</v>
      </c>
      <c r="BL1903" s="1">
        <v>76.41</v>
      </c>
      <c r="BN1903" s="1">
        <v>75.87</v>
      </c>
    </row>
    <row r="1904" spans="3:66" x14ac:dyDescent="0.3">
      <c r="C1904" s="14" t="str">
        <f t="shared" si="30"/>
        <v>20189</v>
      </c>
      <c r="D1904" s="3">
        <v>43355</v>
      </c>
      <c r="E1904" s="1">
        <v>1434.17</v>
      </c>
      <c r="F1904" s="1">
        <v>1406.97</v>
      </c>
      <c r="G1904" s="1">
        <v>1431.68</v>
      </c>
      <c r="H1904" s="1">
        <v>1462.17</v>
      </c>
      <c r="I1904" s="1">
        <v>1369.45</v>
      </c>
      <c r="J1904" s="1">
        <v>1414.57</v>
      </c>
      <c r="K1904" s="1">
        <v>1406.75</v>
      </c>
      <c r="L1904" s="1">
        <v>1408.94</v>
      </c>
      <c r="M1904" s="1">
        <v>1308.3499999999999</v>
      </c>
      <c r="N1904" s="1">
        <v>1281.07</v>
      </c>
      <c r="O1904" s="1">
        <v>1386.64</v>
      </c>
      <c r="P1904" s="1">
        <v>1379.67</v>
      </c>
      <c r="Q1904" s="1">
        <v>2835.86</v>
      </c>
      <c r="R1904" s="1">
        <v>76.739999999999995</v>
      </c>
      <c r="S1904" s="1">
        <v>66.97</v>
      </c>
      <c r="T1904" s="1">
        <v>80.52</v>
      </c>
      <c r="V1904" s="1">
        <v>73.180000000000007</v>
      </c>
      <c r="W1904" s="1">
        <v>82.17</v>
      </c>
      <c r="X1904" s="1">
        <v>79.489999999999995</v>
      </c>
      <c r="Y1904" s="1">
        <v>80.73</v>
      </c>
      <c r="Z1904" s="1">
        <v>80.95</v>
      </c>
      <c r="AA1904" s="1">
        <v>76.03</v>
      </c>
      <c r="AB1904" s="1">
        <v>78.42</v>
      </c>
      <c r="AE1904" s="1">
        <v>84.81</v>
      </c>
      <c r="AF1904" s="1">
        <v>83.96</v>
      </c>
      <c r="AG1904" s="1">
        <v>72.95</v>
      </c>
      <c r="AN1904" s="1">
        <v>1775.07</v>
      </c>
      <c r="AQ1904" s="1">
        <v>1507.14</v>
      </c>
      <c r="AU1904" s="1">
        <v>1663.88</v>
      </c>
      <c r="AW1904" s="1">
        <v>1577.8</v>
      </c>
      <c r="AX1904" s="1">
        <v>84</v>
      </c>
      <c r="AY1904" s="1">
        <v>2170.2800000000002</v>
      </c>
      <c r="AZ1904" s="1">
        <v>1808.56</v>
      </c>
      <c r="BB1904" s="1">
        <v>90.6</v>
      </c>
      <c r="BC1904" s="1">
        <v>86.37</v>
      </c>
      <c r="BD1904" s="1">
        <v>88.32</v>
      </c>
      <c r="BE1904" s="1">
        <v>80.11</v>
      </c>
      <c r="BF1904" s="1">
        <v>83.73</v>
      </c>
      <c r="BG1904" s="1">
        <v>85.82</v>
      </c>
      <c r="BH1904" s="1">
        <v>72.62</v>
      </c>
      <c r="BI1904" s="1">
        <v>80.62</v>
      </c>
      <c r="BJ1904" s="1">
        <v>84.98</v>
      </c>
      <c r="BL1904" s="1">
        <v>75.73</v>
      </c>
      <c r="BN1904" s="1">
        <v>75.569999999999993</v>
      </c>
    </row>
    <row r="1905" spans="3:66" x14ac:dyDescent="0.3">
      <c r="C1905" s="14" t="str">
        <f t="shared" si="30"/>
        <v>20189</v>
      </c>
      <c r="D1905" s="3">
        <v>43354</v>
      </c>
      <c r="E1905" s="1">
        <v>1436.01</v>
      </c>
      <c r="F1905" s="1">
        <v>1381.09</v>
      </c>
      <c r="G1905" s="1">
        <v>1417.76</v>
      </c>
      <c r="H1905" s="1">
        <v>1420.8</v>
      </c>
      <c r="I1905" s="1">
        <v>1354.25</v>
      </c>
      <c r="J1905" s="1">
        <v>1381.32</v>
      </c>
      <c r="K1905" s="1">
        <v>1397.88</v>
      </c>
      <c r="M1905" s="1">
        <v>1281.33</v>
      </c>
      <c r="N1905" s="1">
        <v>1254.71</v>
      </c>
      <c r="O1905" s="1">
        <v>1355.32</v>
      </c>
      <c r="P1905" s="1">
        <v>1407.57</v>
      </c>
      <c r="Q1905" s="1">
        <v>2904.29</v>
      </c>
      <c r="R1905" s="1">
        <v>75.760000000000005</v>
      </c>
      <c r="S1905" s="1">
        <v>67.400000000000006</v>
      </c>
      <c r="T1905" s="1">
        <v>80.319999999999993</v>
      </c>
      <c r="V1905" s="1">
        <v>72.819999999999993</v>
      </c>
      <c r="W1905" s="1">
        <v>81.94</v>
      </c>
      <c r="X1905" s="1">
        <v>79.180000000000007</v>
      </c>
      <c r="Y1905" s="1">
        <v>80.319999999999993</v>
      </c>
      <c r="Z1905" s="1">
        <v>80.61</v>
      </c>
      <c r="AA1905" s="1">
        <v>75.849999999999994</v>
      </c>
      <c r="AB1905" s="1">
        <v>78.510000000000005</v>
      </c>
      <c r="AE1905" s="1">
        <v>85.31</v>
      </c>
      <c r="AF1905" s="1">
        <v>84.02</v>
      </c>
      <c r="AG1905" s="1">
        <v>71.87</v>
      </c>
      <c r="AK1905" s="1">
        <v>7</v>
      </c>
      <c r="AQ1905" s="1">
        <v>1507.14</v>
      </c>
      <c r="AS1905" s="1">
        <v>1656.02</v>
      </c>
      <c r="AW1905" s="1">
        <v>1635.24</v>
      </c>
      <c r="AX1905" s="1">
        <v>83.52</v>
      </c>
      <c r="AY1905" s="1">
        <v>2170.2800000000002</v>
      </c>
      <c r="AZ1905" s="1">
        <v>1808.56</v>
      </c>
      <c r="BB1905" s="1">
        <v>91.39</v>
      </c>
      <c r="BC1905" s="1">
        <v>85.41</v>
      </c>
      <c r="BD1905" s="1">
        <v>88.55</v>
      </c>
      <c r="BE1905" s="1">
        <v>81.19</v>
      </c>
      <c r="BF1905" s="1">
        <v>83.46</v>
      </c>
      <c r="BG1905" s="1">
        <v>85.42</v>
      </c>
      <c r="BH1905" s="1">
        <v>71.63</v>
      </c>
      <c r="BI1905" s="1">
        <v>80.72</v>
      </c>
      <c r="BJ1905" s="1">
        <v>84.98</v>
      </c>
      <c r="BK1905" s="1">
        <v>75.760000000000005</v>
      </c>
      <c r="BL1905" s="1">
        <v>75.790000000000006</v>
      </c>
      <c r="BN1905" s="1">
        <v>75.42</v>
      </c>
    </row>
    <row r="1906" spans="3:66" x14ac:dyDescent="0.3">
      <c r="C1906" s="14" t="str">
        <f t="shared" si="30"/>
        <v>20189</v>
      </c>
      <c r="D1906" s="3">
        <v>43353</v>
      </c>
      <c r="E1906" s="1">
        <v>1419.23</v>
      </c>
      <c r="F1906" s="1">
        <v>1384.42</v>
      </c>
      <c r="G1906" s="1">
        <v>1409.85</v>
      </c>
      <c r="H1906" s="1">
        <v>1419.78</v>
      </c>
      <c r="I1906" s="1">
        <v>1365.57</v>
      </c>
      <c r="J1906" s="1">
        <v>1363.36</v>
      </c>
      <c r="K1906" s="1">
        <v>1397.88</v>
      </c>
      <c r="M1906" s="1">
        <v>1263.76</v>
      </c>
      <c r="N1906" s="1">
        <v>1251.0899999999999</v>
      </c>
      <c r="O1906" s="1">
        <v>1357.75</v>
      </c>
      <c r="P1906" s="1">
        <v>1418.95</v>
      </c>
      <c r="Q1906" s="1">
        <v>2855.23</v>
      </c>
      <c r="R1906" s="1">
        <v>75.34</v>
      </c>
      <c r="S1906" s="1">
        <v>66.260000000000005</v>
      </c>
      <c r="T1906" s="1">
        <v>79.91</v>
      </c>
      <c r="V1906" s="1">
        <v>72.64</v>
      </c>
      <c r="W1906" s="1">
        <v>81.19</v>
      </c>
      <c r="X1906" s="1">
        <v>78.53</v>
      </c>
      <c r="Y1906" s="1">
        <v>80.12</v>
      </c>
      <c r="Z1906" s="1">
        <v>80.33</v>
      </c>
      <c r="AA1906" s="1">
        <v>75.849999999999994</v>
      </c>
      <c r="AB1906" s="1">
        <v>77.61</v>
      </c>
      <c r="AE1906" s="1">
        <v>84.9</v>
      </c>
      <c r="AF1906" s="1">
        <v>82.77</v>
      </c>
      <c r="AG1906" s="1">
        <v>70.260000000000005</v>
      </c>
      <c r="AK1906" s="1">
        <v>7</v>
      </c>
      <c r="AQ1906" s="1">
        <v>1507.14</v>
      </c>
      <c r="AS1906" s="1">
        <v>1656.02</v>
      </c>
      <c r="AU1906" s="1">
        <v>1833.68</v>
      </c>
      <c r="AW1906" s="1">
        <v>1635.24</v>
      </c>
      <c r="AX1906" s="1">
        <v>80.17</v>
      </c>
      <c r="AY1906" s="1">
        <v>2049.71</v>
      </c>
      <c r="AZ1906" s="1">
        <v>1775.07</v>
      </c>
      <c r="BB1906" s="1">
        <v>89.05</v>
      </c>
      <c r="BC1906" s="1">
        <v>84.17</v>
      </c>
      <c r="BD1906" s="1">
        <v>85.99</v>
      </c>
      <c r="BE1906" s="1">
        <v>80.67</v>
      </c>
      <c r="BF1906" s="1">
        <v>82.59</v>
      </c>
      <c r="BG1906" s="1">
        <v>85.33</v>
      </c>
      <c r="BH1906" s="1">
        <v>71.63</v>
      </c>
      <c r="BI1906" s="1">
        <v>79.89</v>
      </c>
      <c r="BJ1906" s="1">
        <v>83.9</v>
      </c>
      <c r="BK1906" s="1">
        <v>75.58</v>
      </c>
      <c r="BL1906" s="1">
        <v>75.53</v>
      </c>
      <c r="BM1906" s="1">
        <v>76.31</v>
      </c>
      <c r="BN1906" s="1">
        <v>75</v>
      </c>
    </row>
    <row r="1907" spans="3:66" x14ac:dyDescent="0.3">
      <c r="C1907" s="14" t="str">
        <f t="shared" si="30"/>
        <v>20189</v>
      </c>
      <c r="D1907" s="3">
        <v>43349</v>
      </c>
      <c r="E1907" s="1">
        <v>1402.58</v>
      </c>
      <c r="F1907" s="1">
        <v>1380.68</v>
      </c>
      <c r="G1907" s="1">
        <v>1387.44</v>
      </c>
      <c r="H1907" s="1">
        <v>1413.86</v>
      </c>
      <c r="I1907" s="1">
        <v>1361.68</v>
      </c>
      <c r="J1907" s="1">
        <v>1342.6</v>
      </c>
      <c r="K1907" s="1">
        <v>1386.61</v>
      </c>
      <c r="L1907" s="1">
        <v>1275.25</v>
      </c>
      <c r="M1907" s="1">
        <v>1243.92</v>
      </c>
      <c r="N1907" s="1">
        <v>1267.19</v>
      </c>
      <c r="O1907" s="1">
        <v>1391.67</v>
      </c>
      <c r="P1907" s="1">
        <v>1395.34</v>
      </c>
      <c r="Q1907" s="1">
        <v>2829.76</v>
      </c>
      <c r="R1907" s="1">
        <v>75.34</v>
      </c>
      <c r="S1907" s="1">
        <v>65.900000000000006</v>
      </c>
      <c r="T1907" s="1">
        <v>80</v>
      </c>
      <c r="V1907" s="1">
        <v>73.069999999999993</v>
      </c>
      <c r="W1907" s="1">
        <v>81.93</v>
      </c>
      <c r="X1907" s="1">
        <v>78.489999999999995</v>
      </c>
      <c r="Y1907" s="1">
        <v>80.36</v>
      </c>
      <c r="Z1907" s="1">
        <v>80.5</v>
      </c>
      <c r="AA1907" s="1">
        <v>77.28</v>
      </c>
      <c r="AB1907" s="1">
        <v>77.599999999999994</v>
      </c>
      <c r="AE1907" s="1">
        <v>85.63</v>
      </c>
      <c r="AF1907" s="1">
        <v>84.85</v>
      </c>
      <c r="AG1907" s="1">
        <v>71.55</v>
      </c>
      <c r="AK1907" s="1">
        <v>7</v>
      </c>
      <c r="AP1907" s="1">
        <v>1687.5</v>
      </c>
      <c r="AQ1907" s="1">
        <v>1741.58</v>
      </c>
      <c r="AS1907" s="1">
        <v>1656.02</v>
      </c>
      <c r="AU1907" s="1">
        <v>1758.33</v>
      </c>
      <c r="AX1907" s="1">
        <v>80.17</v>
      </c>
      <c r="AY1907" s="1">
        <v>1981.88</v>
      </c>
      <c r="AZ1907" s="1">
        <v>1758.33</v>
      </c>
      <c r="BA1907" s="1">
        <v>75.150000000000006</v>
      </c>
      <c r="BB1907" s="1">
        <v>88.23</v>
      </c>
      <c r="BC1907" s="1">
        <v>85.17</v>
      </c>
      <c r="BD1907" s="1">
        <v>86.47</v>
      </c>
      <c r="BE1907" s="1">
        <v>79.25</v>
      </c>
      <c r="BF1907" s="1">
        <v>82.25</v>
      </c>
      <c r="BG1907" s="1">
        <v>85.16</v>
      </c>
      <c r="BH1907" s="1">
        <v>72.87</v>
      </c>
      <c r="BI1907" s="1">
        <v>79.209999999999994</v>
      </c>
      <c r="BJ1907" s="1">
        <v>84.86</v>
      </c>
      <c r="BK1907" s="1">
        <v>75.55</v>
      </c>
      <c r="BL1907" s="1">
        <v>76.27</v>
      </c>
      <c r="BM1907" s="1">
        <v>77.34</v>
      </c>
      <c r="BN1907" s="1">
        <v>76.180000000000007</v>
      </c>
    </row>
    <row r="1908" spans="3:66" x14ac:dyDescent="0.3">
      <c r="C1908" s="14" t="str">
        <f t="shared" si="30"/>
        <v>20189</v>
      </c>
      <c r="D1908" s="3">
        <v>43348</v>
      </c>
      <c r="E1908" s="1">
        <v>1399.54</v>
      </c>
      <c r="F1908" s="1">
        <v>1381.07</v>
      </c>
      <c r="G1908" s="1">
        <v>1377.58</v>
      </c>
      <c r="H1908" s="1">
        <v>1464.92</v>
      </c>
      <c r="I1908" s="1">
        <v>1361.63</v>
      </c>
      <c r="J1908" s="1">
        <v>1332.27</v>
      </c>
      <c r="K1908" s="1">
        <v>1390</v>
      </c>
      <c r="L1908" s="1">
        <v>1288.3399999999999</v>
      </c>
      <c r="M1908" s="1">
        <v>1260.98</v>
      </c>
      <c r="N1908" s="1">
        <v>1250.76</v>
      </c>
      <c r="O1908" s="1">
        <v>1378.03</v>
      </c>
      <c r="P1908" s="1">
        <v>1391.43</v>
      </c>
      <c r="Q1908" s="1">
        <v>2806.5</v>
      </c>
      <c r="R1908" s="1">
        <v>75.19</v>
      </c>
      <c r="S1908" s="1">
        <v>66.430000000000007</v>
      </c>
      <c r="T1908" s="1">
        <v>78.8</v>
      </c>
      <c r="V1908" s="1">
        <v>72.489999999999995</v>
      </c>
      <c r="W1908" s="1">
        <v>81.790000000000006</v>
      </c>
      <c r="X1908" s="1">
        <v>78.290000000000006</v>
      </c>
      <c r="Y1908" s="1">
        <v>80.53</v>
      </c>
      <c r="Z1908" s="1">
        <v>80.83</v>
      </c>
      <c r="AA1908" s="1">
        <v>76.930000000000007</v>
      </c>
      <c r="AB1908" s="1">
        <v>77.599999999999994</v>
      </c>
      <c r="AE1908" s="1">
        <v>84.83</v>
      </c>
      <c r="AF1908" s="1">
        <v>82.45</v>
      </c>
      <c r="AG1908" s="1">
        <v>71.48</v>
      </c>
      <c r="AK1908" s="1">
        <v>7</v>
      </c>
      <c r="AP1908" s="1">
        <v>1687.5</v>
      </c>
      <c r="AQ1908" s="1">
        <v>1858.8</v>
      </c>
      <c r="AS1908" s="1">
        <v>1782.53</v>
      </c>
      <c r="AU1908" s="1">
        <v>1758.33</v>
      </c>
      <c r="AX1908" s="1">
        <v>78.11</v>
      </c>
      <c r="AY1908" s="1">
        <v>1981.88</v>
      </c>
      <c r="AZ1908" s="1">
        <v>1775.07</v>
      </c>
      <c r="BA1908" s="1">
        <v>75.510000000000005</v>
      </c>
      <c r="BB1908" s="1">
        <v>88.19</v>
      </c>
      <c r="BC1908" s="1">
        <v>84.81</v>
      </c>
      <c r="BD1908" s="1">
        <v>85.59</v>
      </c>
      <c r="BE1908" s="1">
        <v>79.73</v>
      </c>
      <c r="BF1908" s="1">
        <v>82.49</v>
      </c>
      <c r="BG1908" s="1">
        <v>85.34</v>
      </c>
      <c r="BH1908" s="1">
        <v>72.87</v>
      </c>
      <c r="BI1908" s="1">
        <v>79.52</v>
      </c>
      <c r="BJ1908" s="1">
        <v>85.03</v>
      </c>
      <c r="BK1908" s="1">
        <v>75.47</v>
      </c>
      <c r="BL1908" s="1">
        <v>75.77</v>
      </c>
      <c r="BM1908" s="1">
        <v>77.31</v>
      </c>
      <c r="BN1908" s="1">
        <v>75.92</v>
      </c>
    </row>
    <row r="1909" spans="3:66" x14ac:dyDescent="0.3">
      <c r="C1909" s="14" t="str">
        <f t="shared" si="30"/>
        <v>20189</v>
      </c>
      <c r="D1909" s="3">
        <v>43347</v>
      </c>
      <c r="E1909" s="1">
        <v>1399.54</v>
      </c>
      <c r="F1909" s="1">
        <v>1383.81</v>
      </c>
      <c r="G1909" s="1">
        <v>1372.62</v>
      </c>
      <c r="H1909" s="1">
        <v>1335.46</v>
      </c>
      <c r="I1909" s="1">
        <v>1361.68</v>
      </c>
      <c r="J1909" s="1">
        <v>1338.52</v>
      </c>
      <c r="K1909" s="1">
        <v>1394.54</v>
      </c>
      <c r="L1909" s="1">
        <v>1326.9</v>
      </c>
      <c r="M1909" s="1">
        <v>1271</v>
      </c>
      <c r="N1909" s="1">
        <v>1230.53</v>
      </c>
      <c r="O1909" s="1">
        <v>1383.45</v>
      </c>
      <c r="P1909" s="1">
        <v>1395.34</v>
      </c>
      <c r="Q1909" s="1">
        <v>2771.06</v>
      </c>
      <c r="R1909" s="1">
        <v>74.88</v>
      </c>
      <c r="S1909" s="1">
        <v>66.28</v>
      </c>
      <c r="T1909" s="1">
        <v>79.069999999999993</v>
      </c>
      <c r="V1909" s="1">
        <v>72.23</v>
      </c>
      <c r="W1909" s="1">
        <v>81.25</v>
      </c>
      <c r="X1909" s="1">
        <v>77.930000000000007</v>
      </c>
      <c r="Y1909" s="1">
        <v>79.39</v>
      </c>
      <c r="Z1909" s="1">
        <v>79.55</v>
      </c>
      <c r="AA1909" s="1">
        <v>76.53</v>
      </c>
      <c r="AB1909" s="1">
        <v>76.8</v>
      </c>
      <c r="AD1909" s="1">
        <v>71.849999999999994</v>
      </c>
      <c r="AE1909" s="1">
        <v>83.9</v>
      </c>
      <c r="AG1909" s="1">
        <v>69.11</v>
      </c>
      <c r="AP1909" s="1">
        <v>1687.5</v>
      </c>
      <c r="AQ1909" s="1">
        <v>1858.8</v>
      </c>
      <c r="AS1909" s="1">
        <v>1909.04</v>
      </c>
      <c r="AU1909" s="1">
        <v>1758.33</v>
      </c>
      <c r="AW1909" s="1">
        <v>1797.76</v>
      </c>
      <c r="AX1909" s="1">
        <v>79.97</v>
      </c>
      <c r="AY1909" s="1">
        <v>1981.88</v>
      </c>
      <c r="AZ1909" s="1">
        <v>1794.5</v>
      </c>
      <c r="BA1909" s="1">
        <v>76</v>
      </c>
      <c r="BB1909" s="1">
        <v>86.43</v>
      </c>
      <c r="BC1909" s="1">
        <v>84.39</v>
      </c>
      <c r="BD1909" s="1">
        <v>85.67</v>
      </c>
      <c r="BE1909" s="1">
        <v>79.599999999999994</v>
      </c>
      <c r="BF1909" s="1">
        <v>78.56</v>
      </c>
      <c r="BG1909" s="1">
        <v>84.17</v>
      </c>
      <c r="BH1909" s="1">
        <v>71.95</v>
      </c>
      <c r="BI1909" s="1">
        <v>79.52</v>
      </c>
      <c r="BJ1909" s="1">
        <v>84.99</v>
      </c>
      <c r="BL1909" s="1">
        <v>75.62</v>
      </c>
      <c r="BM1909" s="1">
        <v>76.73</v>
      </c>
      <c r="BN1909" s="1">
        <v>74.83</v>
      </c>
    </row>
    <row r="1910" spans="3:66" x14ac:dyDescent="0.3">
      <c r="C1910" s="14" t="str">
        <f t="shared" si="30"/>
        <v>20189</v>
      </c>
      <c r="D1910" s="3">
        <v>43346</v>
      </c>
      <c r="E1910" s="1">
        <v>1391.73</v>
      </c>
      <c r="F1910" s="1">
        <v>1377.17</v>
      </c>
      <c r="G1910" s="1">
        <v>1375.12</v>
      </c>
      <c r="H1910" s="1">
        <v>1361.01</v>
      </c>
      <c r="I1910" s="1">
        <v>1361.68</v>
      </c>
      <c r="J1910" s="1">
        <v>1381.16</v>
      </c>
      <c r="K1910" s="1">
        <v>1387.12</v>
      </c>
      <c r="L1910" s="1">
        <v>1326.2</v>
      </c>
      <c r="M1910" s="1">
        <v>1269.1500000000001</v>
      </c>
      <c r="N1910" s="1">
        <v>1211.06</v>
      </c>
      <c r="O1910" s="1">
        <v>1386.67</v>
      </c>
      <c r="P1910" s="1">
        <v>1383.43</v>
      </c>
      <c r="Q1910" s="1">
        <v>2797.67</v>
      </c>
      <c r="R1910" s="1">
        <v>73.599999999999994</v>
      </c>
      <c r="S1910" s="1">
        <v>66.739999999999995</v>
      </c>
      <c r="T1910" s="1">
        <v>78.7</v>
      </c>
      <c r="V1910" s="1">
        <v>71.989999999999995</v>
      </c>
      <c r="W1910" s="1">
        <v>81.25</v>
      </c>
      <c r="X1910" s="1">
        <v>77.33</v>
      </c>
      <c r="Y1910" s="1">
        <v>79.08</v>
      </c>
      <c r="Z1910" s="1">
        <v>79.05</v>
      </c>
      <c r="AA1910" s="1">
        <v>74.38</v>
      </c>
      <c r="AB1910" s="1">
        <v>75.95</v>
      </c>
      <c r="AD1910" s="1">
        <v>69.41</v>
      </c>
      <c r="AE1910" s="1">
        <v>83.28</v>
      </c>
      <c r="AG1910" s="1">
        <v>71.319999999999993</v>
      </c>
      <c r="AP1910" s="1">
        <v>1687.5</v>
      </c>
      <c r="AQ1910" s="1">
        <v>1858.8</v>
      </c>
      <c r="AR1910" s="1">
        <v>1607.61</v>
      </c>
      <c r="AS1910" s="1">
        <v>1934.16</v>
      </c>
      <c r="AU1910" s="1">
        <v>1607.61</v>
      </c>
      <c r="AW1910" s="1">
        <v>1797.76</v>
      </c>
      <c r="AX1910" s="1">
        <v>78.98</v>
      </c>
      <c r="AY1910" s="1">
        <v>2039.66</v>
      </c>
      <c r="AZ1910" s="1">
        <v>1818.61</v>
      </c>
      <c r="BA1910" s="1">
        <v>74.78</v>
      </c>
      <c r="BB1910" s="1">
        <v>85.87</v>
      </c>
      <c r="BC1910" s="1">
        <v>83.49</v>
      </c>
      <c r="BD1910" s="1">
        <v>83.51</v>
      </c>
      <c r="BE1910" s="1">
        <v>78.39</v>
      </c>
      <c r="BF1910" s="1">
        <v>80.069999999999993</v>
      </c>
      <c r="BG1910" s="1">
        <v>82.71</v>
      </c>
      <c r="BH1910" s="1">
        <v>71.95</v>
      </c>
      <c r="BI1910" s="1">
        <v>79.52</v>
      </c>
      <c r="BJ1910" s="1">
        <v>84.95</v>
      </c>
      <c r="BL1910" s="1">
        <v>75.17</v>
      </c>
      <c r="BM1910" s="1">
        <v>76.73</v>
      </c>
      <c r="BN1910" s="1">
        <v>74.739999999999995</v>
      </c>
    </row>
    <row r="1911" spans="3:66" x14ac:dyDescent="0.3">
      <c r="C1911" s="14" t="str">
        <f t="shared" si="30"/>
        <v>20188</v>
      </c>
      <c r="D1911" s="3">
        <v>43343</v>
      </c>
      <c r="E1911" s="1">
        <v>1389.84</v>
      </c>
      <c r="F1911" s="1">
        <v>1380.72</v>
      </c>
      <c r="G1911" s="1">
        <v>1377.58</v>
      </c>
      <c r="H1911" s="1">
        <v>1344.97</v>
      </c>
      <c r="I1911" s="1">
        <v>1357.8</v>
      </c>
      <c r="J1911" s="1">
        <v>1332.65</v>
      </c>
      <c r="K1911" s="1">
        <v>1382.19</v>
      </c>
      <c r="L1911" s="1">
        <v>1281.0999999999999</v>
      </c>
      <c r="M1911" s="1">
        <v>1247.96</v>
      </c>
      <c r="N1911" s="1">
        <v>1191.51</v>
      </c>
      <c r="O1911" s="1">
        <v>1373.36</v>
      </c>
      <c r="P1911" s="1">
        <v>1382.19</v>
      </c>
      <c r="Q1911" s="1">
        <v>2819.67</v>
      </c>
      <c r="R1911" s="1">
        <v>73.540000000000006</v>
      </c>
      <c r="S1911" s="1">
        <v>66.8</v>
      </c>
      <c r="T1911" s="1">
        <v>78.48</v>
      </c>
      <c r="V1911" s="1">
        <v>72.16</v>
      </c>
      <c r="W1911" s="1">
        <v>80.099999999999994</v>
      </c>
      <c r="X1911" s="1">
        <v>77.83</v>
      </c>
      <c r="Y1911" s="1">
        <v>79.25</v>
      </c>
      <c r="Z1911" s="1">
        <v>79.5</v>
      </c>
      <c r="AA1911" s="1">
        <v>74.75</v>
      </c>
      <c r="AB1911" s="1">
        <v>76.73</v>
      </c>
      <c r="AD1911" s="1">
        <v>69.41</v>
      </c>
      <c r="AE1911" s="1">
        <v>82.89</v>
      </c>
      <c r="AG1911" s="1">
        <v>71.319999999999993</v>
      </c>
      <c r="AP1911" s="1">
        <v>1687.5</v>
      </c>
      <c r="AQ1911" s="1">
        <v>1860.13</v>
      </c>
      <c r="AR1911" s="1">
        <v>1608.76</v>
      </c>
      <c r="AS1911" s="1">
        <v>1994.19</v>
      </c>
      <c r="AW1911" s="1">
        <v>1799.04</v>
      </c>
      <c r="AX1911" s="1">
        <v>78.98</v>
      </c>
      <c r="AY1911" s="1">
        <v>2041.11</v>
      </c>
      <c r="AZ1911" s="1">
        <v>1819.91</v>
      </c>
      <c r="BA1911" s="1">
        <v>74.78</v>
      </c>
      <c r="BB1911" s="1">
        <v>85.54</v>
      </c>
      <c r="BC1911" s="1">
        <v>83.81</v>
      </c>
      <c r="BD1911" s="1">
        <v>84.42</v>
      </c>
      <c r="BE1911" s="1">
        <v>78.39</v>
      </c>
      <c r="BF1911" s="1">
        <v>79.92</v>
      </c>
      <c r="BG1911" s="1">
        <v>83.52</v>
      </c>
      <c r="BH1911" s="1">
        <v>72.48</v>
      </c>
      <c r="BI1911" s="1">
        <v>79.52</v>
      </c>
      <c r="BJ1911" s="1">
        <v>84.89</v>
      </c>
      <c r="BL1911" s="1">
        <v>75.48</v>
      </c>
      <c r="BM1911" s="1">
        <v>75.7</v>
      </c>
      <c r="BN1911" s="1">
        <v>75.3</v>
      </c>
    </row>
    <row r="1912" spans="3:66" x14ac:dyDescent="0.3">
      <c r="C1912" s="14" t="str">
        <f t="shared" si="30"/>
        <v>20188</v>
      </c>
      <c r="D1912" s="3">
        <v>43342</v>
      </c>
      <c r="E1912" s="1">
        <v>1378.1</v>
      </c>
      <c r="F1912" s="1">
        <v>1379.19</v>
      </c>
      <c r="G1912" s="1">
        <v>1367.01</v>
      </c>
      <c r="H1912" s="1">
        <v>1351.22</v>
      </c>
      <c r="I1912" s="1">
        <v>1361.29</v>
      </c>
      <c r="J1912" s="1">
        <v>1371.82</v>
      </c>
      <c r="K1912" s="1">
        <v>1382.33</v>
      </c>
      <c r="L1912" s="1">
        <v>1277.18</v>
      </c>
      <c r="M1912" s="1">
        <v>1269.8900000000001</v>
      </c>
      <c r="N1912" s="1">
        <v>1225.1099999999999</v>
      </c>
      <c r="O1912" s="1">
        <v>1368.38</v>
      </c>
      <c r="P1912" s="1">
        <v>1379.89</v>
      </c>
      <c r="Q1912" s="1">
        <v>2811.12</v>
      </c>
      <c r="R1912" s="1">
        <v>73.48</v>
      </c>
      <c r="S1912" s="1">
        <v>66.599999999999994</v>
      </c>
      <c r="T1912" s="1">
        <v>78.52</v>
      </c>
      <c r="V1912" s="1">
        <v>72.42</v>
      </c>
      <c r="W1912" s="1">
        <v>80.209999999999994</v>
      </c>
      <c r="X1912" s="1">
        <v>77.31</v>
      </c>
      <c r="Y1912" s="1">
        <v>79.08</v>
      </c>
      <c r="Z1912" s="1">
        <v>78.89</v>
      </c>
      <c r="AA1912" s="1">
        <v>75.02</v>
      </c>
      <c r="AB1912" s="1">
        <v>76.02</v>
      </c>
      <c r="AD1912" s="1">
        <v>69.959999999999994</v>
      </c>
      <c r="AE1912" s="1">
        <v>83.48</v>
      </c>
      <c r="AG1912" s="1">
        <v>70.66</v>
      </c>
      <c r="AN1912" s="1">
        <v>1628.87</v>
      </c>
      <c r="AR1912" s="1">
        <v>1608.76</v>
      </c>
      <c r="AS1912" s="1">
        <v>1876.33</v>
      </c>
      <c r="AW1912" s="1">
        <v>1825.48</v>
      </c>
      <c r="AX1912" s="1">
        <v>78.319999999999993</v>
      </c>
      <c r="AZ1912" s="1">
        <v>1795.78</v>
      </c>
      <c r="BA1912" s="1">
        <v>74.67</v>
      </c>
      <c r="BB1912" s="1">
        <v>85.02</v>
      </c>
      <c r="BC1912" s="1">
        <v>83.36</v>
      </c>
      <c r="BD1912" s="1">
        <v>84.78</v>
      </c>
      <c r="BE1912" s="1">
        <v>77.88</v>
      </c>
      <c r="BF1912" s="1">
        <v>79.44</v>
      </c>
      <c r="BG1912" s="1">
        <v>83.08</v>
      </c>
      <c r="BH1912" s="1">
        <v>72.650000000000006</v>
      </c>
      <c r="BI1912" s="1">
        <v>78.53</v>
      </c>
      <c r="BJ1912" s="1">
        <v>83.4</v>
      </c>
      <c r="BK1912" s="1">
        <v>74.41</v>
      </c>
      <c r="BL1912" s="1">
        <v>74.989999999999995</v>
      </c>
      <c r="BM1912" s="1">
        <v>74.400000000000006</v>
      </c>
      <c r="BN1912" s="1">
        <v>74.72</v>
      </c>
    </row>
    <row r="1913" spans="3:66" x14ac:dyDescent="0.3">
      <c r="C1913" s="14" t="str">
        <f t="shared" si="30"/>
        <v>20188</v>
      </c>
      <c r="D1913" s="3">
        <v>43341</v>
      </c>
      <c r="E1913" s="1">
        <v>1375.33</v>
      </c>
      <c r="F1913" s="1">
        <v>1364.9</v>
      </c>
      <c r="G1913" s="1">
        <v>1382.19</v>
      </c>
      <c r="H1913" s="1">
        <v>1351.27</v>
      </c>
      <c r="I1913" s="1">
        <v>1357.8</v>
      </c>
      <c r="J1913" s="1">
        <v>1390.79</v>
      </c>
      <c r="K1913" s="1">
        <v>1382.33</v>
      </c>
      <c r="L1913" s="1">
        <v>1270.49</v>
      </c>
      <c r="M1913" s="1">
        <v>1279.51</v>
      </c>
      <c r="N1913" s="1">
        <v>1211.93</v>
      </c>
      <c r="O1913" s="1">
        <v>1352.71</v>
      </c>
      <c r="P1913" s="1">
        <v>1380</v>
      </c>
      <c r="Q1913" s="1">
        <v>2791.28</v>
      </c>
      <c r="R1913" s="1">
        <v>73.08</v>
      </c>
      <c r="S1913" s="1">
        <v>66.599999999999994</v>
      </c>
      <c r="T1913" s="1">
        <v>78.319999999999993</v>
      </c>
      <c r="V1913" s="1">
        <v>71.44</v>
      </c>
      <c r="W1913" s="1">
        <v>80.03</v>
      </c>
      <c r="X1913" s="1">
        <v>76.53</v>
      </c>
      <c r="Y1913" s="1">
        <v>78.59</v>
      </c>
      <c r="Z1913" s="1">
        <v>78.5</v>
      </c>
      <c r="AA1913" s="1">
        <v>74.87</v>
      </c>
      <c r="AB1913" s="1">
        <v>75.459999999999994</v>
      </c>
      <c r="AD1913" s="1">
        <v>69.86</v>
      </c>
      <c r="AE1913" s="1">
        <v>83.01</v>
      </c>
      <c r="AG1913" s="1">
        <v>69.959999999999994</v>
      </c>
      <c r="AN1913" s="1">
        <v>1628.87</v>
      </c>
      <c r="AP1913" s="1">
        <v>1960</v>
      </c>
      <c r="AR1913" s="1">
        <v>1608.76</v>
      </c>
      <c r="AS1913" s="1">
        <v>1867.81</v>
      </c>
      <c r="AW1913" s="1">
        <v>1795.49</v>
      </c>
      <c r="AX1913" s="1">
        <v>78</v>
      </c>
      <c r="AZ1913" s="1">
        <v>1792.26</v>
      </c>
      <c r="BA1913" s="1">
        <v>74.510000000000005</v>
      </c>
      <c r="BB1913" s="1">
        <v>85.15</v>
      </c>
      <c r="BC1913" s="1">
        <v>83.34</v>
      </c>
      <c r="BD1913" s="1">
        <v>83.95</v>
      </c>
      <c r="BE1913" s="1">
        <v>77.17</v>
      </c>
      <c r="BF1913" s="1">
        <v>79.959999999999994</v>
      </c>
      <c r="BG1913" s="1">
        <v>82.73</v>
      </c>
      <c r="BH1913" s="1">
        <v>72.540000000000006</v>
      </c>
      <c r="BI1913" s="1">
        <v>78.88</v>
      </c>
      <c r="BJ1913" s="1">
        <v>83.37</v>
      </c>
      <c r="BK1913" s="1">
        <v>74.040000000000006</v>
      </c>
      <c r="BL1913" s="1">
        <v>74.709999999999994</v>
      </c>
      <c r="BM1913" s="1">
        <v>74.23</v>
      </c>
      <c r="BN1913" s="1">
        <v>74.5</v>
      </c>
    </row>
    <row r="1914" spans="3:66" x14ac:dyDescent="0.3">
      <c r="C1914" s="14" t="str">
        <f t="shared" si="30"/>
        <v>20188</v>
      </c>
      <c r="D1914" s="3">
        <v>43340</v>
      </c>
      <c r="E1914" s="1">
        <v>1373.72</v>
      </c>
      <c r="F1914" s="1">
        <v>1373.26</v>
      </c>
      <c r="G1914" s="1">
        <v>1392.09</v>
      </c>
      <c r="H1914" s="1">
        <v>1356.87</v>
      </c>
      <c r="I1914" s="1">
        <v>1357.8</v>
      </c>
      <c r="J1914" s="1">
        <v>1366.94</v>
      </c>
      <c r="K1914" s="1">
        <v>1388.15</v>
      </c>
      <c r="L1914" s="1">
        <v>1271.06</v>
      </c>
      <c r="M1914" s="1">
        <v>1254.4100000000001</v>
      </c>
      <c r="N1914" s="1">
        <v>1221.3599999999999</v>
      </c>
      <c r="O1914" s="1">
        <v>1359.14</v>
      </c>
      <c r="P1914" s="1">
        <v>1393.19</v>
      </c>
      <c r="Q1914" s="1">
        <v>2795.41</v>
      </c>
      <c r="R1914" s="1">
        <v>72.14</v>
      </c>
      <c r="S1914" s="1">
        <v>64.75</v>
      </c>
      <c r="T1914" s="1">
        <v>77.849999999999994</v>
      </c>
      <c r="V1914" s="1">
        <v>70.58</v>
      </c>
      <c r="W1914" s="1">
        <v>80.42</v>
      </c>
      <c r="X1914" s="1">
        <v>75.91</v>
      </c>
      <c r="Y1914" s="1">
        <v>78.02</v>
      </c>
      <c r="Z1914" s="1">
        <v>79.2</v>
      </c>
      <c r="AA1914" s="1">
        <v>74.5</v>
      </c>
      <c r="AB1914" s="1">
        <v>75.459999999999994</v>
      </c>
      <c r="AD1914" s="1">
        <v>71.13</v>
      </c>
      <c r="AE1914" s="1">
        <v>82.26</v>
      </c>
      <c r="AG1914" s="1">
        <v>70.25</v>
      </c>
      <c r="AN1914" s="1">
        <v>1628.87</v>
      </c>
      <c r="AP1914" s="1">
        <v>1960</v>
      </c>
      <c r="AR1914" s="1">
        <v>1890.29</v>
      </c>
      <c r="AS1914" s="1">
        <v>1832.92</v>
      </c>
      <c r="AU1914" s="1">
        <v>1633.89</v>
      </c>
      <c r="AW1914" s="1">
        <v>1641.18</v>
      </c>
      <c r="AX1914" s="1">
        <v>76.48</v>
      </c>
      <c r="AZ1914" s="1">
        <v>1759.58</v>
      </c>
      <c r="BA1914" s="1">
        <v>73.319999999999993</v>
      </c>
      <c r="BB1914" s="1">
        <v>85.82</v>
      </c>
      <c r="BC1914" s="1">
        <v>82.74</v>
      </c>
      <c r="BD1914" s="1">
        <v>84.53</v>
      </c>
      <c r="BE1914" s="1">
        <v>76.91</v>
      </c>
      <c r="BF1914" s="1">
        <v>79.13</v>
      </c>
      <c r="BG1914" s="1">
        <v>81.849999999999994</v>
      </c>
      <c r="BH1914" s="1">
        <v>71.290000000000006</v>
      </c>
      <c r="BI1914" s="1">
        <v>77.930000000000007</v>
      </c>
      <c r="BJ1914" s="1">
        <v>82.6</v>
      </c>
      <c r="BK1914" s="1">
        <v>74.900000000000006</v>
      </c>
      <c r="BL1914" s="1">
        <v>74.16</v>
      </c>
      <c r="BN1914" s="1">
        <v>73.349999999999994</v>
      </c>
    </row>
    <row r="1915" spans="3:66" x14ac:dyDescent="0.3">
      <c r="C1915" s="14" t="str">
        <f t="shared" si="30"/>
        <v>20188</v>
      </c>
      <c r="D1915" s="3">
        <v>43339</v>
      </c>
      <c r="E1915" s="1">
        <v>1394.01</v>
      </c>
      <c r="F1915" s="1">
        <v>1370.83</v>
      </c>
      <c r="G1915" s="1">
        <v>1397.99</v>
      </c>
      <c r="H1915" s="1">
        <v>1348.82</v>
      </c>
      <c r="I1915" s="1">
        <v>1361.68</v>
      </c>
      <c r="J1915" s="1">
        <v>1344.2</v>
      </c>
      <c r="K1915" s="1">
        <v>1393.98</v>
      </c>
      <c r="L1915" s="1">
        <v>1270.6400000000001</v>
      </c>
      <c r="M1915" s="1">
        <v>1232.23</v>
      </c>
      <c r="N1915" s="1">
        <v>1221.58</v>
      </c>
      <c r="O1915" s="1">
        <v>1381.64</v>
      </c>
      <c r="P1915" s="1">
        <v>1398.04</v>
      </c>
      <c r="Q1915" s="1">
        <v>2815.18</v>
      </c>
      <c r="R1915" s="1">
        <v>72.14</v>
      </c>
      <c r="S1915" s="1">
        <v>64.400000000000006</v>
      </c>
      <c r="T1915" s="1">
        <v>77.819999999999993</v>
      </c>
      <c r="V1915" s="1">
        <v>70.83</v>
      </c>
      <c r="W1915" s="1">
        <v>79.45</v>
      </c>
      <c r="X1915" s="1">
        <v>76.319999999999993</v>
      </c>
      <c r="Y1915" s="1">
        <v>77.900000000000006</v>
      </c>
      <c r="Z1915" s="1">
        <v>77.5</v>
      </c>
      <c r="AA1915" s="1">
        <v>74.5</v>
      </c>
      <c r="AB1915" s="1">
        <v>75.599999999999994</v>
      </c>
      <c r="AD1915" s="1">
        <v>70.58</v>
      </c>
      <c r="AE1915" s="1">
        <v>82.14</v>
      </c>
      <c r="AG1915" s="1">
        <v>69.8</v>
      </c>
      <c r="AN1915" s="1">
        <v>1628.87</v>
      </c>
      <c r="AP1915" s="1">
        <v>1960</v>
      </c>
      <c r="AR1915" s="1">
        <v>1984.13</v>
      </c>
      <c r="AS1915" s="1">
        <v>1751.65</v>
      </c>
      <c r="AU1915" s="1">
        <v>1764.61</v>
      </c>
      <c r="AW1915" s="1">
        <v>1641.18</v>
      </c>
      <c r="AX1915" s="1">
        <v>77.400000000000006</v>
      </c>
      <c r="AZ1915" s="1">
        <v>1759.58</v>
      </c>
      <c r="BA1915" s="1">
        <v>73.86</v>
      </c>
      <c r="BB1915" s="1">
        <v>84.1</v>
      </c>
      <c r="BC1915" s="1">
        <v>81.93</v>
      </c>
      <c r="BD1915" s="1">
        <v>83.71</v>
      </c>
      <c r="BE1915" s="1">
        <v>75.78</v>
      </c>
      <c r="BF1915" s="1">
        <v>78.62</v>
      </c>
      <c r="BG1915" s="1">
        <v>81.39</v>
      </c>
      <c r="BH1915" s="1">
        <v>72.14</v>
      </c>
      <c r="BI1915" s="1">
        <v>78.53</v>
      </c>
      <c r="BJ1915" s="1">
        <v>83.96</v>
      </c>
      <c r="BK1915" s="1">
        <v>74.14</v>
      </c>
      <c r="BL1915" s="1">
        <v>74</v>
      </c>
      <c r="BN1915" s="1">
        <v>73.400000000000006</v>
      </c>
    </row>
    <row r="1916" spans="3:66" x14ac:dyDescent="0.3">
      <c r="C1916" s="14" t="str">
        <f t="shared" si="30"/>
        <v>20188</v>
      </c>
      <c r="D1916" s="3">
        <v>43336</v>
      </c>
      <c r="E1916" s="1">
        <v>1401.4</v>
      </c>
      <c r="F1916" s="1">
        <v>1372.42</v>
      </c>
      <c r="G1916" s="1">
        <v>1399.98</v>
      </c>
      <c r="H1916" s="1">
        <v>1361.78</v>
      </c>
      <c r="I1916" s="1">
        <v>1342.28</v>
      </c>
      <c r="J1916" s="1">
        <v>1364.13</v>
      </c>
      <c r="K1916" s="1">
        <v>1407.44</v>
      </c>
      <c r="L1916" s="1">
        <v>1340.32</v>
      </c>
      <c r="M1916" s="1">
        <v>1268.6300000000001</v>
      </c>
      <c r="N1916" s="1">
        <v>1238.6099999999999</v>
      </c>
      <c r="O1916" s="1">
        <v>1374.75</v>
      </c>
      <c r="P1916" s="1">
        <v>1404.06</v>
      </c>
      <c r="Q1916" s="1">
        <v>2738.65</v>
      </c>
      <c r="R1916" s="1">
        <v>73.040000000000006</v>
      </c>
      <c r="S1916" s="1">
        <v>65.53</v>
      </c>
      <c r="T1916" s="1">
        <v>77.819999999999993</v>
      </c>
      <c r="V1916" s="1">
        <v>70.69</v>
      </c>
      <c r="W1916" s="1">
        <v>79.66</v>
      </c>
      <c r="X1916" s="1">
        <v>76.569999999999993</v>
      </c>
      <c r="Y1916" s="1">
        <v>78.2</v>
      </c>
      <c r="Z1916" s="1">
        <v>78.22</v>
      </c>
      <c r="AA1916" s="1">
        <v>74.13</v>
      </c>
      <c r="AB1916" s="1">
        <v>76.239999999999995</v>
      </c>
      <c r="AD1916" s="1">
        <v>70.41</v>
      </c>
      <c r="AE1916" s="1">
        <v>83.1</v>
      </c>
      <c r="AG1916" s="1">
        <v>71.52</v>
      </c>
      <c r="AK1916" s="1">
        <v>15</v>
      </c>
      <c r="AN1916" s="1">
        <v>1737.52</v>
      </c>
      <c r="AP1916" s="1">
        <v>1960</v>
      </c>
      <c r="AQ1916" s="1">
        <v>1659.03</v>
      </c>
      <c r="AR1916" s="1">
        <v>1984.13</v>
      </c>
      <c r="AS1916" s="1">
        <v>1760.27</v>
      </c>
      <c r="AT1916" s="1">
        <v>1608.76</v>
      </c>
      <c r="AU1916" s="1">
        <v>1764.61</v>
      </c>
      <c r="AW1916" s="1">
        <v>1806.74</v>
      </c>
      <c r="AX1916" s="1">
        <v>78.55</v>
      </c>
      <c r="AY1916" s="1">
        <v>1947.6</v>
      </c>
      <c r="AZ1916" s="1">
        <v>1759.58</v>
      </c>
      <c r="BA1916" s="1">
        <v>73.92</v>
      </c>
      <c r="BB1916" s="1">
        <v>85.88</v>
      </c>
      <c r="BC1916" s="1">
        <v>82.23</v>
      </c>
      <c r="BD1916" s="1">
        <v>83.79</v>
      </c>
      <c r="BE1916" s="1">
        <v>76.739999999999995</v>
      </c>
      <c r="BF1916" s="1">
        <v>79.06</v>
      </c>
      <c r="BG1916" s="1">
        <v>82.07</v>
      </c>
      <c r="BH1916" s="1">
        <v>72.62</v>
      </c>
      <c r="BI1916" s="1">
        <v>78.73</v>
      </c>
      <c r="BJ1916" s="1">
        <v>83.78</v>
      </c>
      <c r="BL1916" s="1">
        <v>73.989999999999995</v>
      </c>
      <c r="BN1916" s="1">
        <v>73.53</v>
      </c>
    </row>
    <row r="1917" spans="3:66" x14ac:dyDescent="0.3">
      <c r="C1917" s="14" t="str">
        <f t="shared" si="30"/>
        <v>20188</v>
      </c>
      <c r="D1917" s="3">
        <v>43335</v>
      </c>
      <c r="E1917" s="1">
        <v>1407.7</v>
      </c>
      <c r="F1917" s="1">
        <v>1372.42</v>
      </c>
      <c r="G1917" s="1">
        <v>1401.95</v>
      </c>
      <c r="H1917" s="1">
        <v>1349.39</v>
      </c>
      <c r="I1917" s="1">
        <v>1336.98</v>
      </c>
      <c r="J1917" s="1">
        <v>1337.1</v>
      </c>
      <c r="K1917" s="1">
        <v>1407.44</v>
      </c>
      <c r="L1917" s="1">
        <v>1308.9000000000001</v>
      </c>
      <c r="M1917" s="1">
        <v>1287.5</v>
      </c>
      <c r="N1917" s="1">
        <v>1224.05</v>
      </c>
      <c r="O1917" s="1">
        <v>1365.27</v>
      </c>
      <c r="P1917" s="1">
        <v>1410.37</v>
      </c>
      <c r="Q1917" s="1">
        <v>2738.65</v>
      </c>
      <c r="R1917" s="1">
        <v>74.17</v>
      </c>
      <c r="S1917" s="1">
        <v>65.349999999999994</v>
      </c>
      <c r="T1917" s="1">
        <v>78.39</v>
      </c>
      <c r="V1917" s="1">
        <v>70.849999999999994</v>
      </c>
      <c r="W1917" s="1">
        <v>79.7</v>
      </c>
      <c r="X1917" s="1">
        <v>77.069999999999993</v>
      </c>
      <c r="Y1917" s="1">
        <v>77.94</v>
      </c>
      <c r="Z1917" s="1">
        <v>78.09</v>
      </c>
      <c r="AA1917" s="1">
        <v>73.400000000000006</v>
      </c>
      <c r="AB1917" s="1">
        <v>76.81</v>
      </c>
      <c r="AD1917" s="1">
        <v>71.06</v>
      </c>
      <c r="AE1917" s="1">
        <v>83.48</v>
      </c>
      <c r="AG1917" s="1">
        <v>71.900000000000006</v>
      </c>
      <c r="AK1917" s="1">
        <v>15</v>
      </c>
      <c r="AN1917" s="1">
        <v>1791.85</v>
      </c>
      <c r="AP1917" s="1">
        <v>1960</v>
      </c>
      <c r="AQ1917" s="1">
        <v>1659.03</v>
      </c>
      <c r="AR1917" s="1">
        <v>1984.13</v>
      </c>
      <c r="AS1917" s="1">
        <v>1777.63</v>
      </c>
      <c r="AT1917" s="1">
        <v>1608.76</v>
      </c>
      <c r="AU1917" s="1">
        <v>1764.61</v>
      </c>
      <c r="AW1917" s="1">
        <v>1774.11</v>
      </c>
      <c r="AX1917" s="1">
        <v>80.09</v>
      </c>
      <c r="AY1917" s="1">
        <v>1943.33</v>
      </c>
      <c r="BA1917" s="1">
        <v>74.22</v>
      </c>
      <c r="BB1917" s="1">
        <v>85.11</v>
      </c>
      <c r="BC1917" s="1">
        <v>82.24</v>
      </c>
      <c r="BD1917" s="1">
        <v>83.31</v>
      </c>
      <c r="BE1917" s="1">
        <v>74.819999999999993</v>
      </c>
      <c r="BF1917" s="1">
        <v>78.400000000000006</v>
      </c>
      <c r="BG1917" s="1">
        <v>82.93</v>
      </c>
      <c r="BH1917" s="1">
        <v>72.739999999999995</v>
      </c>
      <c r="BI1917" s="1">
        <v>78.73</v>
      </c>
      <c r="BJ1917" s="1">
        <v>83.51</v>
      </c>
      <c r="BL1917" s="1">
        <v>73.91</v>
      </c>
      <c r="BN1917" s="1">
        <v>73.430000000000007</v>
      </c>
    </row>
    <row r="1918" spans="3:66" x14ac:dyDescent="0.3">
      <c r="C1918" s="14" t="str">
        <f t="shared" si="30"/>
        <v>20188</v>
      </c>
      <c r="D1918" s="3">
        <v>43334</v>
      </c>
      <c r="E1918" s="1">
        <v>1386.88</v>
      </c>
      <c r="F1918" s="1">
        <v>1372.42</v>
      </c>
      <c r="G1918" s="1">
        <v>1413.41</v>
      </c>
      <c r="H1918" s="1">
        <v>1349.39</v>
      </c>
      <c r="I1918" s="1">
        <v>1341.24</v>
      </c>
      <c r="J1918" s="1">
        <v>1344.52</v>
      </c>
      <c r="K1918" s="1">
        <v>1407.44</v>
      </c>
      <c r="L1918" s="1">
        <v>1310.88</v>
      </c>
      <c r="M1918" s="1">
        <v>1296.48</v>
      </c>
      <c r="N1918" s="1">
        <v>1228.93</v>
      </c>
      <c r="O1918" s="1">
        <v>1360.33</v>
      </c>
      <c r="P1918" s="1">
        <v>1399.69</v>
      </c>
      <c r="Q1918" s="1">
        <v>2755.31</v>
      </c>
      <c r="R1918" s="1">
        <v>73.52</v>
      </c>
      <c r="S1918" s="1">
        <v>65.959999999999994</v>
      </c>
      <c r="T1918" s="1">
        <v>78.31</v>
      </c>
      <c r="V1918" s="1">
        <v>71.099999999999994</v>
      </c>
      <c r="W1918" s="1">
        <v>80.05</v>
      </c>
      <c r="X1918" s="1">
        <v>77.5</v>
      </c>
      <c r="Y1918" s="1">
        <v>78.14</v>
      </c>
      <c r="Z1918" s="1">
        <v>77.95</v>
      </c>
      <c r="AA1918" s="1">
        <v>72.7</v>
      </c>
      <c r="AB1918" s="1">
        <v>77.09</v>
      </c>
      <c r="AD1918" s="1">
        <v>71.989999999999995</v>
      </c>
      <c r="AE1918" s="1">
        <v>83.27</v>
      </c>
      <c r="AF1918" s="1">
        <v>81.93</v>
      </c>
      <c r="AG1918" s="1">
        <v>71.099999999999994</v>
      </c>
      <c r="AK1918" s="1">
        <v>15</v>
      </c>
      <c r="AN1918" s="1">
        <v>1791.85</v>
      </c>
      <c r="AP1918" s="1">
        <v>1879.17</v>
      </c>
      <c r="AQ1918" s="1">
        <v>1659.03</v>
      </c>
      <c r="AR1918" s="1">
        <v>2332.6999999999998</v>
      </c>
      <c r="AS1918" s="1">
        <v>1777.63</v>
      </c>
      <c r="AT1918" s="1">
        <v>1699.25</v>
      </c>
      <c r="AU1918" s="1">
        <v>1764.61</v>
      </c>
      <c r="AW1918" s="1">
        <v>1917.1</v>
      </c>
      <c r="AX1918" s="1">
        <v>79.38</v>
      </c>
      <c r="AY1918" s="1">
        <v>1943.33</v>
      </c>
      <c r="AZ1918" s="1">
        <v>1709.3</v>
      </c>
      <c r="BA1918" s="1">
        <v>74.53</v>
      </c>
      <c r="BB1918" s="1">
        <v>84.14</v>
      </c>
      <c r="BC1918" s="1">
        <v>82.22</v>
      </c>
      <c r="BD1918" s="1">
        <v>82.78</v>
      </c>
      <c r="BE1918" s="1">
        <v>74.95</v>
      </c>
      <c r="BF1918" s="1">
        <v>77.599999999999994</v>
      </c>
      <c r="BG1918" s="1">
        <v>82.86</v>
      </c>
      <c r="BH1918" s="1">
        <v>70.599999999999994</v>
      </c>
      <c r="BI1918" s="1">
        <v>78.59</v>
      </c>
      <c r="BJ1918" s="1">
        <v>84.35</v>
      </c>
      <c r="BL1918" s="1">
        <v>74.36</v>
      </c>
      <c r="BN1918" s="1">
        <v>73.89</v>
      </c>
    </row>
    <row r="1919" spans="3:66" x14ac:dyDescent="0.3">
      <c r="C1919" s="14" t="str">
        <f t="shared" si="30"/>
        <v>20188</v>
      </c>
      <c r="D1919" s="3">
        <v>43333</v>
      </c>
      <c r="E1919" s="1">
        <v>1398.15</v>
      </c>
      <c r="F1919" s="1">
        <v>1369.43</v>
      </c>
      <c r="G1919" s="1">
        <v>1401.95</v>
      </c>
      <c r="H1919" s="1">
        <v>1358.21</v>
      </c>
      <c r="I1919" s="1">
        <v>1341.24</v>
      </c>
      <c r="J1919" s="1">
        <v>1334.2</v>
      </c>
      <c r="K1919" s="1">
        <v>1387.64</v>
      </c>
      <c r="L1919" s="1">
        <v>1312.04</v>
      </c>
      <c r="M1919" s="1">
        <v>1299.21</v>
      </c>
      <c r="N1919" s="1">
        <v>1225.21</v>
      </c>
      <c r="O1919" s="1">
        <v>1371.58</v>
      </c>
      <c r="P1919" s="1">
        <v>1383.85</v>
      </c>
      <c r="Q1919" s="1">
        <v>2761.94</v>
      </c>
      <c r="R1919" s="1">
        <v>72.56</v>
      </c>
      <c r="S1919" s="1">
        <v>66.7</v>
      </c>
      <c r="T1919" s="1">
        <v>78.400000000000006</v>
      </c>
      <c r="V1919" s="1">
        <v>70.41</v>
      </c>
      <c r="W1919" s="1">
        <v>79.739999999999995</v>
      </c>
      <c r="X1919" s="1">
        <v>77.150000000000006</v>
      </c>
      <c r="Y1919" s="1">
        <v>77.400000000000006</v>
      </c>
      <c r="Z1919" s="1">
        <v>77.5</v>
      </c>
      <c r="AA1919" s="1">
        <v>73.89</v>
      </c>
      <c r="AB1919" s="1">
        <v>76.66</v>
      </c>
      <c r="AC1919" s="1">
        <v>66.67</v>
      </c>
      <c r="AD1919" s="1">
        <v>71.13</v>
      </c>
      <c r="AE1919" s="1">
        <v>83.36</v>
      </c>
      <c r="AF1919" s="1">
        <v>81.42</v>
      </c>
      <c r="AG1919" s="1">
        <v>70.97</v>
      </c>
      <c r="AK1919" s="1">
        <v>15</v>
      </c>
      <c r="AN1919" s="1">
        <v>1791.85</v>
      </c>
      <c r="AP1919" s="1">
        <v>1879.17</v>
      </c>
      <c r="AQ1919" s="1">
        <v>1659.03</v>
      </c>
      <c r="AS1919" s="1">
        <v>1771.05</v>
      </c>
      <c r="AT1919" s="1">
        <v>1699.25</v>
      </c>
      <c r="AU1919" s="1">
        <v>1895.32</v>
      </c>
      <c r="AW1919" s="1">
        <v>1917.1</v>
      </c>
      <c r="AX1919" s="1">
        <v>78.040000000000006</v>
      </c>
      <c r="AY1919" s="1">
        <v>1943.33</v>
      </c>
      <c r="AZ1919" s="1">
        <v>1709.3</v>
      </c>
      <c r="BA1919" s="1">
        <v>74.56</v>
      </c>
      <c r="BB1919" s="1">
        <v>83.93</v>
      </c>
      <c r="BC1919" s="1">
        <v>81.36</v>
      </c>
      <c r="BD1919" s="1">
        <v>82.19</v>
      </c>
      <c r="BE1919" s="1">
        <v>75.19</v>
      </c>
      <c r="BF1919" s="1">
        <v>78.150000000000006</v>
      </c>
      <c r="BG1919" s="1">
        <v>82.7</v>
      </c>
      <c r="BH1919" s="1">
        <v>70.28</v>
      </c>
      <c r="BI1919" s="1">
        <v>78.75</v>
      </c>
      <c r="BJ1919" s="1">
        <v>84.51</v>
      </c>
      <c r="BL1919" s="1">
        <v>73.61</v>
      </c>
      <c r="BN1919" s="1">
        <v>73.16</v>
      </c>
    </row>
    <row r="1920" spans="3:66" x14ac:dyDescent="0.3">
      <c r="C1920" s="14" t="str">
        <f t="shared" si="30"/>
        <v>20188</v>
      </c>
      <c r="D1920" s="3">
        <v>43332</v>
      </c>
      <c r="E1920" s="1">
        <v>1388.44</v>
      </c>
      <c r="F1920" s="1">
        <v>1369.41</v>
      </c>
      <c r="G1920" s="1">
        <v>1395.34</v>
      </c>
      <c r="H1920" s="1">
        <v>1349.63</v>
      </c>
      <c r="I1920" s="1">
        <v>1341.24</v>
      </c>
      <c r="J1920" s="1">
        <v>1330.52</v>
      </c>
      <c r="K1920" s="1">
        <v>1387.64</v>
      </c>
      <c r="L1920" s="1">
        <v>1312.04</v>
      </c>
      <c r="M1920" s="1">
        <v>1281.07</v>
      </c>
      <c r="N1920" s="1">
        <v>1203.01</v>
      </c>
      <c r="O1920" s="1">
        <v>1367.2</v>
      </c>
      <c r="P1920" s="1">
        <v>1383.85</v>
      </c>
      <c r="Q1920" s="1">
        <v>2729.94</v>
      </c>
      <c r="R1920" s="1">
        <v>73.489999999999995</v>
      </c>
      <c r="S1920" s="1">
        <v>66.430000000000007</v>
      </c>
      <c r="T1920" s="1">
        <v>78.459999999999994</v>
      </c>
      <c r="V1920" s="1">
        <v>70.55</v>
      </c>
      <c r="W1920" s="1">
        <v>78.760000000000005</v>
      </c>
      <c r="X1920" s="1">
        <v>77.11</v>
      </c>
      <c r="Y1920" s="1">
        <v>77.150000000000006</v>
      </c>
      <c r="Z1920" s="1">
        <v>77.5</v>
      </c>
      <c r="AA1920" s="1">
        <v>73.81</v>
      </c>
      <c r="AB1920" s="1">
        <v>77.28</v>
      </c>
      <c r="AC1920" s="1">
        <v>65.8</v>
      </c>
      <c r="AD1920" s="1">
        <v>72.760000000000005</v>
      </c>
      <c r="AE1920" s="1">
        <v>83.35</v>
      </c>
      <c r="AF1920" s="1">
        <v>81.180000000000007</v>
      </c>
      <c r="AG1920" s="1">
        <v>70.91</v>
      </c>
      <c r="AK1920" s="1">
        <v>15</v>
      </c>
      <c r="AN1920" s="1">
        <v>1663.79</v>
      </c>
      <c r="AP1920" s="1">
        <v>1879.17</v>
      </c>
      <c r="AQ1920" s="1">
        <v>1659.03</v>
      </c>
      <c r="AS1920" s="1">
        <v>1771.05</v>
      </c>
      <c r="AT1920" s="1">
        <v>1699.25</v>
      </c>
      <c r="AW1920" s="1">
        <v>1917.1</v>
      </c>
      <c r="AX1920" s="1">
        <v>78.61</v>
      </c>
      <c r="AY1920" s="1">
        <v>1943.33</v>
      </c>
      <c r="AZ1920" s="1">
        <v>1709.3</v>
      </c>
      <c r="BA1920" s="1">
        <v>74.19</v>
      </c>
      <c r="BB1920" s="1">
        <v>83.8</v>
      </c>
      <c r="BC1920" s="1">
        <v>82.2</v>
      </c>
      <c r="BD1920" s="1">
        <v>81.569999999999993</v>
      </c>
      <c r="BE1920" s="1">
        <v>75.36</v>
      </c>
      <c r="BF1920" s="1">
        <v>77.66</v>
      </c>
      <c r="BG1920" s="1">
        <v>83.06</v>
      </c>
      <c r="BH1920" s="1">
        <v>69.98</v>
      </c>
      <c r="BI1920" s="1">
        <v>78.900000000000006</v>
      </c>
      <c r="BJ1920" s="1">
        <v>84.51</v>
      </c>
      <c r="BL1920" s="1">
        <v>73.17</v>
      </c>
      <c r="BN1920" s="1">
        <v>73.14</v>
      </c>
    </row>
    <row r="1921" spans="3:66" x14ac:dyDescent="0.3">
      <c r="C1921" s="14" t="str">
        <f t="shared" si="30"/>
        <v>20188</v>
      </c>
      <c r="D1921" s="3">
        <v>43329</v>
      </c>
      <c r="E1921" s="1">
        <v>1387.71</v>
      </c>
      <c r="F1921" s="1">
        <v>1370.62</v>
      </c>
      <c r="G1921" s="1">
        <v>1394.16</v>
      </c>
      <c r="H1921" s="1">
        <v>1305.29</v>
      </c>
      <c r="I1921" s="1">
        <v>1341.24</v>
      </c>
      <c r="J1921" s="1">
        <v>1326.63</v>
      </c>
      <c r="K1921" s="1">
        <v>1382.69</v>
      </c>
      <c r="L1921" s="1">
        <v>1319.27</v>
      </c>
      <c r="M1921" s="1">
        <v>1304.17</v>
      </c>
      <c r="N1921" s="1">
        <v>1222.8</v>
      </c>
      <c r="O1921" s="1">
        <v>1348</v>
      </c>
      <c r="P1921" s="1">
        <v>1379.89</v>
      </c>
      <c r="Q1921" s="1">
        <v>2729.94</v>
      </c>
      <c r="R1921" s="1">
        <v>72.59</v>
      </c>
      <c r="S1921" s="1">
        <v>67.81</v>
      </c>
      <c r="T1921" s="1">
        <v>78.25</v>
      </c>
      <c r="V1921" s="1">
        <v>70.22</v>
      </c>
      <c r="W1921" s="1">
        <v>79.95</v>
      </c>
      <c r="X1921" s="1">
        <v>77.290000000000006</v>
      </c>
      <c r="Y1921" s="1">
        <v>77.91</v>
      </c>
      <c r="Z1921" s="1">
        <v>78.099999999999994</v>
      </c>
      <c r="AA1921" s="1">
        <v>72.64</v>
      </c>
      <c r="AB1921" s="1">
        <v>76.849999999999994</v>
      </c>
      <c r="AC1921" s="1">
        <v>65.86</v>
      </c>
      <c r="AD1921" s="1">
        <v>70.77</v>
      </c>
      <c r="AE1921" s="1">
        <v>82.67</v>
      </c>
      <c r="AF1921" s="1">
        <v>82.17</v>
      </c>
      <c r="AG1921" s="1">
        <v>71.41</v>
      </c>
      <c r="AP1921" s="1">
        <v>1879.17</v>
      </c>
      <c r="AQ1921" s="1">
        <v>2010.95</v>
      </c>
      <c r="AS1921" s="1">
        <v>1709.3</v>
      </c>
      <c r="AT1921" s="1">
        <v>1834.99</v>
      </c>
      <c r="AU1921" s="1">
        <v>1659.03</v>
      </c>
      <c r="AW1921" s="1">
        <v>1605.74</v>
      </c>
      <c r="AX1921" s="1">
        <v>76.319999999999993</v>
      </c>
      <c r="AY1921" s="1">
        <v>1930.51</v>
      </c>
      <c r="AZ1921" s="1">
        <v>1709.3</v>
      </c>
      <c r="BA1921" s="1">
        <v>74.31</v>
      </c>
      <c r="BB1921" s="1">
        <v>82.05</v>
      </c>
      <c r="BC1921" s="1">
        <v>82.86</v>
      </c>
      <c r="BD1921" s="1">
        <v>83.3</v>
      </c>
      <c r="BE1921" s="1">
        <v>75.959999999999994</v>
      </c>
      <c r="BF1921" s="1">
        <v>77.77</v>
      </c>
      <c r="BG1921" s="1">
        <v>82.56</v>
      </c>
      <c r="BH1921" s="1">
        <v>70</v>
      </c>
      <c r="BI1921" s="1">
        <v>78.900000000000006</v>
      </c>
      <c r="BJ1921" s="1">
        <v>84.51</v>
      </c>
      <c r="BL1921" s="1">
        <v>74.03</v>
      </c>
      <c r="BN1921" s="1">
        <v>74.099999999999994</v>
      </c>
    </row>
    <row r="1922" spans="3:66" x14ac:dyDescent="0.3">
      <c r="C1922" s="14" t="str">
        <f t="shared" si="30"/>
        <v>20188</v>
      </c>
      <c r="D1922" s="3">
        <v>43328</v>
      </c>
      <c r="E1922" s="1">
        <v>1403.02</v>
      </c>
      <c r="F1922" s="1">
        <v>1354.43</v>
      </c>
      <c r="G1922" s="1">
        <v>1384.49</v>
      </c>
      <c r="H1922" s="1">
        <v>1327.43</v>
      </c>
      <c r="I1922" s="1">
        <v>1344.48</v>
      </c>
      <c r="J1922" s="1">
        <v>1353.95</v>
      </c>
      <c r="K1922" s="1">
        <v>1382.69</v>
      </c>
      <c r="L1922" s="1">
        <v>1371.68</v>
      </c>
      <c r="M1922" s="1">
        <v>1304</v>
      </c>
      <c r="N1922" s="1">
        <v>1206.6400000000001</v>
      </c>
      <c r="O1922" s="1">
        <v>1336.21</v>
      </c>
      <c r="P1922" s="1">
        <v>1378.3</v>
      </c>
      <c r="Q1922" s="1">
        <v>2732.45</v>
      </c>
      <c r="R1922" s="1">
        <v>72.36</v>
      </c>
      <c r="S1922" s="1">
        <v>68.05</v>
      </c>
      <c r="T1922" s="1">
        <v>77.900000000000006</v>
      </c>
      <c r="V1922" s="1">
        <v>69.87</v>
      </c>
      <c r="W1922" s="1">
        <v>77.78</v>
      </c>
      <c r="X1922" s="1">
        <v>76.5</v>
      </c>
      <c r="Y1922" s="1">
        <v>79.25</v>
      </c>
      <c r="Z1922" s="1">
        <v>79.05</v>
      </c>
      <c r="AA1922" s="1">
        <v>72.37</v>
      </c>
      <c r="AB1922" s="1">
        <v>75.67</v>
      </c>
      <c r="AC1922" s="1">
        <v>67.02</v>
      </c>
      <c r="AD1922" s="1">
        <v>69.67</v>
      </c>
      <c r="AE1922" s="1">
        <v>82.99</v>
      </c>
      <c r="AF1922" s="1">
        <v>81.67</v>
      </c>
      <c r="AG1922" s="1">
        <v>71.11</v>
      </c>
      <c r="AP1922" s="1">
        <v>1879.17</v>
      </c>
      <c r="AQ1922" s="1">
        <v>2010.95</v>
      </c>
      <c r="AS1922" s="1">
        <v>1709.3</v>
      </c>
      <c r="AT1922" s="1">
        <v>1834.99</v>
      </c>
      <c r="AU1922" s="1">
        <v>1659.03</v>
      </c>
      <c r="AW1922" s="1">
        <v>1630.63</v>
      </c>
      <c r="AX1922" s="1">
        <v>76.58</v>
      </c>
      <c r="AZ1922" s="1">
        <v>1709.3</v>
      </c>
      <c r="BA1922" s="1">
        <v>73.81</v>
      </c>
      <c r="BB1922" s="1">
        <v>82.61</v>
      </c>
      <c r="BC1922" s="1">
        <v>83.46</v>
      </c>
      <c r="BD1922" s="1">
        <v>83.8</v>
      </c>
      <c r="BE1922" s="1">
        <v>75.84</v>
      </c>
      <c r="BF1922" s="1">
        <v>77.52</v>
      </c>
      <c r="BG1922" s="1">
        <v>83.23</v>
      </c>
      <c r="BH1922" s="1">
        <v>69.989999999999995</v>
      </c>
      <c r="BI1922" s="1">
        <v>78.069999999999993</v>
      </c>
      <c r="BJ1922" s="1">
        <v>82.68</v>
      </c>
      <c r="BL1922" s="1">
        <v>73.28</v>
      </c>
      <c r="BN1922" s="1">
        <v>73.459999999999994</v>
      </c>
    </row>
    <row r="1923" spans="3:66" x14ac:dyDescent="0.3">
      <c r="C1923" s="14" t="str">
        <f t="shared" si="30"/>
        <v>20188</v>
      </c>
      <c r="D1923" s="3">
        <v>43327</v>
      </c>
      <c r="E1923" s="1">
        <v>1372.74</v>
      </c>
      <c r="F1923" s="1">
        <v>1309.47</v>
      </c>
      <c r="G1923" s="1">
        <v>1347.53</v>
      </c>
      <c r="H1923" s="1">
        <v>1313.64</v>
      </c>
      <c r="I1923" s="1">
        <v>1338.01</v>
      </c>
      <c r="J1923" s="1">
        <v>1327.26</v>
      </c>
      <c r="K1923" s="1">
        <v>1382.69</v>
      </c>
      <c r="L1923" s="1">
        <v>1330.25</v>
      </c>
      <c r="M1923" s="1">
        <v>1288.29</v>
      </c>
      <c r="N1923" s="1">
        <v>1203.17</v>
      </c>
      <c r="O1923" s="1">
        <v>1364.78</v>
      </c>
      <c r="P1923" s="1">
        <v>1386.6</v>
      </c>
      <c r="Q1923" s="1">
        <v>2749.17</v>
      </c>
      <c r="R1923" s="1">
        <v>70.86</v>
      </c>
      <c r="S1923" s="1">
        <v>66.63</v>
      </c>
      <c r="T1923" s="1">
        <v>77.459999999999994</v>
      </c>
      <c r="V1923" s="1">
        <v>68.67</v>
      </c>
      <c r="W1923" s="1">
        <v>77.75</v>
      </c>
      <c r="X1923" s="1">
        <v>75.69</v>
      </c>
      <c r="Y1923" s="1">
        <v>78.17</v>
      </c>
      <c r="Z1923" s="1">
        <v>78.25</v>
      </c>
      <c r="AA1923" s="1">
        <v>72.88</v>
      </c>
      <c r="AB1923" s="1">
        <v>74.34</v>
      </c>
      <c r="AD1923" s="1">
        <v>70.22</v>
      </c>
      <c r="AE1923" s="1">
        <v>82.9</v>
      </c>
      <c r="AF1923" s="1">
        <v>79.19</v>
      </c>
      <c r="AG1923" s="1">
        <v>71.05</v>
      </c>
      <c r="AK1923" s="1">
        <v>30</v>
      </c>
      <c r="AQ1923" s="1">
        <v>2010.95</v>
      </c>
      <c r="AS1923" s="1">
        <v>1754.65</v>
      </c>
      <c r="AU1923" s="1">
        <v>1659.03</v>
      </c>
      <c r="AW1923" s="1">
        <v>1630.63</v>
      </c>
      <c r="AX1923" s="1">
        <v>74.930000000000007</v>
      </c>
      <c r="AY1923" s="1">
        <v>1837.5</v>
      </c>
      <c r="BA1923" s="1">
        <v>71.72</v>
      </c>
      <c r="BB1923" s="1">
        <v>84.13</v>
      </c>
      <c r="BC1923" s="1">
        <v>82.08</v>
      </c>
      <c r="BD1923" s="1">
        <v>82.73</v>
      </c>
      <c r="BE1923" s="1">
        <v>76.11</v>
      </c>
      <c r="BF1923" s="1">
        <v>77.459999999999994</v>
      </c>
      <c r="BG1923" s="1">
        <v>82.83</v>
      </c>
      <c r="BH1923" s="1">
        <v>70.66</v>
      </c>
      <c r="BI1923" s="1">
        <v>77.430000000000007</v>
      </c>
      <c r="BJ1923" s="1">
        <v>82.13</v>
      </c>
      <c r="BL1923" s="1">
        <v>72.959999999999994</v>
      </c>
      <c r="BN1923" s="1">
        <v>73.45</v>
      </c>
    </row>
    <row r="1924" spans="3:66" x14ac:dyDescent="0.3">
      <c r="C1924" s="14" t="str">
        <f t="shared" si="30"/>
        <v>20188</v>
      </c>
      <c r="D1924" s="3">
        <v>43326</v>
      </c>
      <c r="E1924" s="1">
        <v>1374.92</v>
      </c>
      <c r="F1924" s="1">
        <v>1306.99</v>
      </c>
      <c r="G1924" s="1">
        <v>1361.52</v>
      </c>
      <c r="H1924" s="1">
        <v>1314.47</v>
      </c>
      <c r="I1924" s="1">
        <v>1338.01</v>
      </c>
      <c r="J1924" s="1">
        <v>1322.51</v>
      </c>
      <c r="K1924" s="1">
        <v>1377.74</v>
      </c>
      <c r="L1924" s="1">
        <v>1290.6400000000001</v>
      </c>
      <c r="M1924" s="1">
        <v>1308.1600000000001</v>
      </c>
      <c r="N1924" s="1">
        <v>1202.97</v>
      </c>
      <c r="O1924" s="1">
        <v>1364.26</v>
      </c>
      <c r="P1924" s="1">
        <v>1374.34</v>
      </c>
      <c r="Q1924" s="1">
        <v>2743.45</v>
      </c>
      <c r="R1924" s="1">
        <v>70.86</v>
      </c>
      <c r="S1924" s="1">
        <v>64.95</v>
      </c>
      <c r="T1924" s="1">
        <v>76.62</v>
      </c>
      <c r="V1924" s="1">
        <v>68.37</v>
      </c>
      <c r="W1924" s="1">
        <v>78.62</v>
      </c>
      <c r="X1924" s="1">
        <v>74.819999999999993</v>
      </c>
      <c r="Y1924" s="1">
        <v>77.14</v>
      </c>
      <c r="Z1924" s="1">
        <v>77.650000000000006</v>
      </c>
      <c r="AA1924" s="1">
        <v>72.31</v>
      </c>
      <c r="AB1924" s="1">
        <v>74.040000000000006</v>
      </c>
      <c r="AD1924" s="1">
        <v>70.55</v>
      </c>
      <c r="AE1924" s="1">
        <v>81.83</v>
      </c>
      <c r="AF1924" s="1">
        <v>78.72</v>
      </c>
      <c r="AG1924" s="1">
        <v>69.41</v>
      </c>
      <c r="AK1924" s="1">
        <v>30</v>
      </c>
      <c r="AQ1924" s="1">
        <v>2010.95</v>
      </c>
      <c r="AS1924" s="1">
        <v>1754.65</v>
      </c>
      <c r="AU1924" s="1">
        <v>1659.03</v>
      </c>
      <c r="AW1924" s="1">
        <v>1630.63</v>
      </c>
      <c r="AX1924" s="1">
        <v>74.33</v>
      </c>
      <c r="AY1924" s="1">
        <v>1878.56</v>
      </c>
      <c r="AZ1924" s="1">
        <v>1885.26</v>
      </c>
      <c r="BA1924" s="1">
        <v>73.22</v>
      </c>
      <c r="BB1924" s="1">
        <v>84.18</v>
      </c>
      <c r="BC1924" s="1">
        <v>81.349999999999994</v>
      </c>
      <c r="BD1924" s="1">
        <v>82.68</v>
      </c>
      <c r="BE1924" s="1">
        <v>74.400000000000006</v>
      </c>
      <c r="BF1924" s="1">
        <v>76.86</v>
      </c>
      <c r="BG1924" s="1">
        <v>81.72</v>
      </c>
      <c r="BH1924" s="1">
        <v>71</v>
      </c>
      <c r="BI1924" s="1">
        <v>77.23</v>
      </c>
      <c r="BJ1924" s="1">
        <v>82.11</v>
      </c>
      <c r="BL1924" s="1">
        <v>73.17</v>
      </c>
      <c r="BN1924" s="1">
        <v>73.98</v>
      </c>
    </row>
    <row r="1925" spans="3:66" x14ac:dyDescent="0.3">
      <c r="C1925" s="14" t="str">
        <f t="shared" si="30"/>
        <v>20188</v>
      </c>
      <c r="D1925" s="3">
        <v>43325</v>
      </c>
      <c r="E1925" s="1">
        <v>1361.97</v>
      </c>
      <c r="F1925" s="1">
        <v>1302.55</v>
      </c>
      <c r="G1925" s="1">
        <v>1344.85</v>
      </c>
      <c r="H1925" s="1">
        <v>1305.81</v>
      </c>
      <c r="I1925" s="1">
        <v>1338.01</v>
      </c>
      <c r="J1925" s="1">
        <v>1330.32</v>
      </c>
      <c r="K1925" s="1">
        <v>1377.74</v>
      </c>
      <c r="L1925" s="1">
        <v>1285.8</v>
      </c>
      <c r="M1925" s="1">
        <v>1294.22</v>
      </c>
      <c r="N1925" s="1">
        <v>1199.43</v>
      </c>
      <c r="O1925" s="1">
        <v>1358.27</v>
      </c>
      <c r="P1925" s="1">
        <v>1377.92</v>
      </c>
      <c r="Q1925" s="1">
        <v>2728.01</v>
      </c>
      <c r="R1925" s="1">
        <v>71.13</v>
      </c>
      <c r="S1925" s="1">
        <v>64.819999999999993</v>
      </c>
      <c r="T1925" s="1">
        <v>76.569999999999993</v>
      </c>
      <c r="V1925" s="1">
        <v>67.81</v>
      </c>
      <c r="W1925" s="1">
        <v>77.91</v>
      </c>
      <c r="X1925" s="1">
        <v>74.180000000000007</v>
      </c>
      <c r="Y1925" s="1">
        <v>76.47</v>
      </c>
      <c r="Z1925" s="1">
        <v>76.25</v>
      </c>
      <c r="AA1925" s="1">
        <v>71.48</v>
      </c>
      <c r="AB1925" s="1">
        <v>73.47</v>
      </c>
      <c r="AD1925" s="1">
        <v>72.569999999999993</v>
      </c>
      <c r="AE1925" s="1">
        <v>81.88</v>
      </c>
      <c r="AF1925" s="1">
        <v>80.22</v>
      </c>
      <c r="AG1925" s="1">
        <v>68.63</v>
      </c>
      <c r="AK1925" s="1">
        <v>30</v>
      </c>
      <c r="AP1925" s="1">
        <v>1687.5</v>
      </c>
      <c r="AQ1925" s="1">
        <v>2010.95</v>
      </c>
      <c r="AS1925" s="1">
        <v>1786.43</v>
      </c>
      <c r="AU1925" s="1">
        <v>1659.03</v>
      </c>
      <c r="AW1925" s="1">
        <v>1630.63</v>
      </c>
      <c r="AX1925" s="1">
        <v>73.98</v>
      </c>
      <c r="AY1925" s="1">
        <v>1878.56</v>
      </c>
      <c r="AZ1925" s="1">
        <v>1885.26</v>
      </c>
      <c r="BA1925" s="1">
        <v>72.83</v>
      </c>
      <c r="BB1925" s="1">
        <v>83.77</v>
      </c>
      <c r="BC1925" s="1">
        <v>80.25</v>
      </c>
      <c r="BD1925" s="1">
        <v>80.52</v>
      </c>
      <c r="BE1925" s="1">
        <v>73.73</v>
      </c>
      <c r="BF1925" s="1">
        <v>76.510000000000005</v>
      </c>
      <c r="BG1925" s="1">
        <v>81.61</v>
      </c>
      <c r="BH1925" s="1">
        <v>69.989999999999995</v>
      </c>
      <c r="BI1925" s="1">
        <v>75.75</v>
      </c>
      <c r="BJ1925" s="1">
        <v>80.81</v>
      </c>
      <c r="BL1925" s="1">
        <v>72.19</v>
      </c>
      <c r="BN1925" s="1">
        <v>73.23</v>
      </c>
    </row>
    <row r="1926" spans="3:66" x14ac:dyDescent="0.3">
      <c r="C1926" s="14" t="str">
        <f t="shared" ref="C1926:C1989" si="31">YEAR(D1926)&amp;MONTH(D1926)</f>
        <v>20188</v>
      </c>
      <c r="D1926" s="3">
        <v>43322</v>
      </c>
      <c r="E1926" s="1">
        <v>1368.8</v>
      </c>
      <c r="F1926" s="1">
        <v>1323.52</v>
      </c>
      <c r="G1926" s="1">
        <v>1360.67</v>
      </c>
      <c r="H1926" s="1">
        <v>1320.71</v>
      </c>
      <c r="I1926" s="1">
        <v>1346.31</v>
      </c>
      <c r="J1926" s="1">
        <v>1329.47</v>
      </c>
      <c r="K1926" s="1">
        <v>1372.86</v>
      </c>
      <c r="L1926" s="1">
        <v>1271.29</v>
      </c>
      <c r="M1926" s="1">
        <v>1294.3</v>
      </c>
      <c r="N1926" s="1">
        <v>1193.24</v>
      </c>
      <c r="O1926" s="1">
        <v>1364.67</v>
      </c>
      <c r="P1926" s="1">
        <v>1374.02</v>
      </c>
      <c r="Q1926" s="1">
        <v>2764.21</v>
      </c>
      <c r="R1926" s="1">
        <v>70.31</v>
      </c>
      <c r="S1926" s="1">
        <v>64.400000000000006</v>
      </c>
      <c r="T1926" s="1">
        <v>76.87</v>
      </c>
      <c r="V1926" s="1">
        <v>67.75</v>
      </c>
      <c r="W1926" s="1">
        <v>78.19</v>
      </c>
      <c r="X1926" s="1">
        <v>75.58</v>
      </c>
      <c r="Y1926" s="1">
        <v>76.98</v>
      </c>
      <c r="Z1926" s="1">
        <v>76.849999999999994</v>
      </c>
      <c r="AA1926" s="1">
        <v>71.22</v>
      </c>
      <c r="AB1926" s="1">
        <v>74.25</v>
      </c>
      <c r="AD1926" s="1">
        <v>71.37</v>
      </c>
      <c r="AE1926" s="1">
        <v>81.89</v>
      </c>
      <c r="AF1926" s="1">
        <v>80.650000000000006</v>
      </c>
      <c r="AG1926" s="1">
        <v>69.010000000000005</v>
      </c>
      <c r="AK1926" s="1">
        <v>30</v>
      </c>
      <c r="AP1926" s="1">
        <v>1687.5</v>
      </c>
      <c r="AS1926" s="1">
        <v>1825</v>
      </c>
      <c r="AU1926" s="1">
        <v>1633.89</v>
      </c>
      <c r="AW1926" s="1">
        <v>1581.86</v>
      </c>
      <c r="AX1926" s="1">
        <v>74.3</v>
      </c>
      <c r="AY1926" s="1">
        <v>1878.56</v>
      </c>
      <c r="AZ1926" s="1">
        <v>1885.26</v>
      </c>
      <c r="BB1926" s="1">
        <v>84.15</v>
      </c>
      <c r="BC1926" s="1">
        <v>81.17</v>
      </c>
      <c r="BD1926" s="1">
        <v>82.11</v>
      </c>
      <c r="BE1926" s="1">
        <v>75.81</v>
      </c>
      <c r="BF1926" s="1">
        <v>77.27</v>
      </c>
      <c r="BG1926" s="1">
        <v>82.52</v>
      </c>
      <c r="BH1926" s="1">
        <v>69.989999999999995</v>
      </c>
      <c r="BI1926" s="1">
        <v>76.94</v>
      </c>
      <c r="BJ1926" s="1">
        <v>81.27</v>
      </c>
      <c r="BL1926" s="1">
        <v>72.290000000000006</v>
      </c>
      <c r="BN1926" s="1">
        <v>73.13</v>
      </c>
    </row>
    <row r="1927" spans="3:66" x14ac:dyDescent="0.3">
      <c r="C1927" s="14" t="str">
        <f t="shared" si="31"/>
        <v>20188</v>
      </c>
      <c r="D1927" s="3">
        <v>43321</v>
      </c>
      <c r="E1927" s="1">
        <v>1373.67</v>
      </c>
      <c r="F1927" s="1">
        <v>1323.52</v>
      </c>
      <c r="G1927" s="1">
        <v>1362.68</v>
      </c>
      <c r="H1927" s="1">
        <v>1325.3</v>
      </c>
      <c r="I1927" s="1">
        <v>1346.31</v>
      </c>
      <c r="J1927" s="1">
        <v>1329.47</v>
      </c>
      <c r="K1927" s="1">
        <v>1377.81</v>
      </c>
      <c r="L1927" s="1">
        <v>1296.71</v>
      </c>
      <c r="M1927" s="1">
        <v>1298.28</v>
      </c>
      <c r="N1927" s="1">
        <v>1190</v>
      </c>
      <c r="O1927" s="1">
        <v>1364.67</v>
      </c>
      <c r="P1927" s="1">
        <v>1377.98</v>
      </c>
      <c r="Q1927" s="1">
        <v>2743.1</v>
      </c>
      <c r="R1927" s="1">
        <v>72.23</v>
      </c>
      <c r="S1927" s="1">
        <v>64.52</v>
      </c>
      <c r="T1927" s="1">
        <v>77.22</v>
      </c>
      <c r="V1927" s="1">
        <v>67.790000000000006</v>
      </c>
      <c r="W1927" s="1">
        <v>77.56</v>
      </c>
      <c r="X1927" s="1">
        <v>74.5</v>
      </c>
      <c r="Y1927" s="1">
        <v>77.430000000000007</v>
      </c>
      <c r="Z1927" s="1">
        <v>77.400000000000006</v>
      </c>
      <c r="AA1927" s="1">
        <v>71.48</v>
      </c>
      <c r="AB1927" s="1">
        <v>73.540000000000006</v>
      </c>
      <c r="AD1927" s="1">
        <v>71.37</v>
      </c>
      <c r="AE1927" s="1">
        <v>80.8</v>
      </c>
      <c r="AF1927" s="1">
        <v>79.790000000000006</v>
      </c>
      <c r="AG1927" s="1">
        <v>69.709999999999994</v>
      </c>
      <c r="AK1927" s="1">
        <v>30</v>
      </c>
      <c r="AP1927" s="1">
        <v>1687.5</v>
      </c>
      <c r="AS1927" s="1">
        <v>1825</v>
      </c>
      <c r="AU1927" s="1">
        <v>1633.89</v>
      </c>
      <c r="AX1927" s="1">
        <v>75.22</v>
      </c>
      <c r="AY1927" s="1">
        <v>1878.56</v>
      </c>
      <c r="AZ1927" s="1">
        <v>1860.13</v>
      </c>
      <c r="BA1927" s="1">
        <v>74.540000000000006</v>
      </c>
      <c r="BB1927" s="1">
        <v>83.68</v>
      </c>
      <c r="BC1927" s="1">
        <v>80.819999999999993</v>
      </c>
      <c r="BD1927" s="1">
        <v>81.12</v>
      </c>
      <c r="BE1927" s="1">
        <v>76.08</v>
      </c>
      <c r="BF1927" s="1">
        <v>76.39</v>
      </c>
      <c r="BG1927" s="1">
        <v>81.77</v>
      </c>
      <c r="BH1927" s="1">
        <v>69.819999999999993</v>
      </c>
      <c r="BI1927" s="1">
        <v>76.94</v>
      </c>
      <c r="BJ1927" s="1">
        <v>81.27</v>
      </c>
      <c r="BL1927" s="1">
        <v>73.459999999999994</v>
      </c>
      <c r="BN1927" s="1">
        <v>72.510000000000005</v>
      </c>
    </row>
    <row r="1928" spans="3:66" x14ac:dyDescent="0.3">
      <c r="C1928" s="14" t="str">
        <f t="shared" si="31"/>
        <v>20188</v>
      </c>
      <c r="D1928" s="3">
        <v>43320</v>
      </c>
      <c r="E1928" s="1">
        <v>1365.51</v>
      </c>
      <c r="F1928" s="1">
        <v>1326.8</v>
      </c>
      <c r="G1928" s="1">
        <v>1357.75</v>
      </c>
      <c r="H1928" s="1">
        <v>1318.47</v>
      </c>
      <c r="I1928" s="1">
        <v>1352.56</v>
      </c>
      <c r="J1928" s="1">
        <v>1317.94</v>
      </c>
      <c r="K1928" s="1">
        <v>1377.81</v>
      </c>
      <c r="L1928" s="1">
        <v>1276.92</v>
      </c>
      <c r="M1928" s="1">
        <v>1292.7</v>
      </c>
      <c r="N1928" s="1">
        <v>1189.68</v>
      </c>
      <c r="O1928" s="1">
        <v>1352.56</v>
      </c>
      <c r="P1928" s="1">
        <v>1377.98</v>
      </c>
      <c r="Q1928" s="1">
        <v>2742.53</v>
      </c>
      <c r="R1928" s="1">
        <v>70.64</v>
      </c>
      <c r="S1928" s="1">
        <v>64.41</v>
      </c>
      <c r="T1928" s="1">
        <v>77.08</v>
      </c>
      <c r="V1928" s="1">
        <v>67.5</v>
      </c>
      <c r="W1928" s="1">
        <v>78.099999999999994</v>
      </c>
      <c r="X1928" s="1">
        <v>74.62</v>
      </c>
      <c r="Y1928" s="1">
        <v>77.31</v>
      </c>
      <c r="Z1928" s="1">
        <v>77.5</v>
      </c>
      <c r="AA1928" s="1">
        <v>71.48</v>
      </c>
      <c r="AB1928" s="1">
        <v>73.13</v>
      </c>
      <c r="AD1928" s="1">
        <v>70.209999999999994</v>
      </c>
      <c r="AE1928" s="1">
        <v>80.89</v>
      </c>
      <c r="AF1928" s="1">
        <v>79.8</v>
      </c>
      <c r="AG1928" s="1">
        <v>70.010000000000005</v>
      </c>
      <c r="AK1928" s="1">
        <v>30</v>
      </c>
      <c r="AP1928" s="1">
        <v>1687.5</v>
      </c>
      <c r="AS1928" s="1">
        <v>1729.38</v>
      </c>
      <c r="AU1928" s="1">
        <v>1633.89</v>
      </c>
      <c r="AX1928" s="1">
        <v>75.22</v>
      </c>
      <c r="AZ1928" s="1">
        <v>1860.13</v>
      </c>
      <c r="BA1928" s="1">
        <v>73.569999999999993</v>
      </c>
      <c r="BB1928" s="1">
        <v>83.3</v>
      </c>
      <c r="BC1928" s="1">
        <v>80.239999999999995</v>
      </c>
      <c r="BD1928" s="1">
        <v>81.45</v>
      </c>
      <c r="BE1928" s="1">
        <v>75.319999999999993</v>
      </c>
      <c r="BF1928" s="1">
        <v>76.13</v>
      </c>
      <c r="BG1928" s="1">
        <v>81.33</v>
      </c>
      <c r="BH1928" s="1">
        <v>70</v>
      </c>
      <c r="BI1928" s="1">
        <v>76.84</v>
      </c>
      <c r="BJ1928" s="1">
        <v>81.27</v>
      </c>
      <c r="BL1928" s="1">
        <v>72.3</v>
      </c>
      <c r="BN1928" s="1">
        <v>73.13</v>
      </c>
    </row>
    <row r="1929" spans="3:66" x14ac:dyDescent="0.3">
      <c r="C1929" s="14" t="str">
        <f t="shared" si="31"/>
        <v>20188</v>
      </c>
      <c r="D1929" s="3">
        <v>43319</v>
      </c>
      <c r="E1929" s="1">
        <v>1394.92</v>
      </c>
      <c r="F1929" s="1">
        <v>1327.89</v>
      </c>
      <c r="G1929" s="1">
        <v>1343.02</v>
      </c>
      <c r="H1929" s="1">
        <v>1326.76</v>
      </c>
      <c r="I1929" s="1">
        <v>1358.9</v>
      </c>
      <c r="J1929" s="1">
        <v>1320.12</v>
      </c>
      <c r="K1929" s="1">
        <v>1377.74</v>
      </c>
      <c r="L1929" s="1">
        <v>1273.3</v>
      </c>
      <c r="M1929" s="1">
        <v>1283.81</v>
      </c>
      <c r="N1929" s="1">
        <v>1192.25</v>
      </c>
      <c r="O1929" s="1">
        <v>1343.76</v>
      </c>
      <c r="P1929" s="1">
        <v>1377.74</v>
      </c>
      <c r="Q1929" s="1">
        <v>2741.84</v>
      </c>
      <c r="R1929" s="1">
        <v>71.97</v>
      </c>
      <c r="S1929" s="1">
        <v>64.290000000000006</v>
      </c>
      <c r="T1929" s="1">
        <v>76.760000000000005</v>
      </c>
      <c r="V1929" s="1">
        <v>67.23</v>
      </c>
      <c r="W1929" s="1">
        <v>77.98</v>
      </c>
      <c r="X1929" s="1">
        <v>73.63</v>
      </c>
      <c r="Y1929" s="1">
        <v>76.33</v>
      </c>
      <c r="Z1929" s="1">
        <v>76.2</v>
      </c>
      <c r="AA1929" s="1">
        <v>71.48</v>
      </c>
      <c r="AB1929" s="1">
        <v>72.14</v>
      </c>
      <c r="AD1929" s="1">
        <v>69.510000000000005</v>
      </c>
      <c r="AE1929" s="1">
        <v>79.989999999999995</v>
      </c>
      <c r="AF1929" s="1">
        <v>78.760000000000005</v>
      </c>
      <c r="AG1929" s="1">
        <v>66.510000000000005</v>
      </c>
      <c r="AK1929" s="1">
        <v>30</v>
      </c>
      <c r="AP1929" s="1">
        <v>1687.5</v>
      </c>
      <c r="AR1929" s="1">
        <v>1714.33</v>
      </c>
      <c r="AS1929" s="1">
        <v>1729.38</v>
      </c>
      <c r="AU1929" s="1">
        <v>1633.89</v>
      </c>
      <c r="AX1929" s="1">
        <v>75.180000000000007</v>
      </c>
      <c r="AZ1929" s="1">
        <v>1809.85</v>
      </c>
      <c r="BA1929" s="1">
        <v>72.099999999999994</v>
      </c>
      <c r="BB1929" s="1">
        <v>83.23</v>
      </c>
      <c r="BC1929" s="1">
        <v>79.7</v>
      </c>
      <c r="BD1929" s="1">
        <v>80.64</v>
      </c>
      <c r="BE1929" s="1">
        <v>76.3</v>
      </c>
      <c r="BF1929" s="1">
        <v>75.03</v>
      </c>
      <c r="BG1929" s="1">
        <v>80.58</v>
      </c>
      <c r="BH1929" s="1">
        <v>71</v>
      </c>
      <c r="BI1929" s="1">
        <v>76.540000000000006</v>
      </c>
      <c r="BJ1929" s="1">
        <v>81.650000000000006</v>
      </c>
      <c r="BL1929" s="1">
        <v>71.17</v>
      </c>
      <c r="BN1929" s="1">
        <v>71.760000000000005</v>
      </c>
    </row>
    <row r="1930" spans="3:66" x14ac:dyDescent="0.3">
      <c r="C1930" s="14" t="str">
        <f t="shared" si="31"/>
        <v>20188</v>
      </c>
      <c r="D1930" s="3">
        <v>43318</v>
      </c>
      <c r="E1930" s="1">
        <v>1366.16</v>
      </c>
      <c r="F1930" s="1">
        <v>1331.85</v>
      </c>
      <c r="G1930" s="1">
        <v>1360.56</v>
      </c>
      <c r="H1930" s="1">
        <v>1319.72</v>
      </c>
      <c r="I1930" s="1">
        <v>1358.9</v>
      </c>
      <c r="J1930" s="1">
        <v>1334.37</v>
      </c>
      <c r="K1930" s="1">
        <v>1374.83</v>
      </c>
      <c r="L1930" s="1">
        <v>1271.03</v>
      </c>
      <c r="M1930" s="1">
        <v>1281.8599999999999</v>
      </c>
      <c r="N1930" s="1">
        <v>1222.07</v>
      </c>
      <c r="O1930" s="1">
        <v>1336.31</v>
      </c>
      <c r="P1930" s="1">
        <v>1375.59</v>
      </c>
      <c r="Q1930" s="1">
        <v>2738.6</v>
      </c>
      <c r="R1930" s="1">
        <v>70.63</v>
      </c>
      <c r="S1930" s="1">
        <v>64.069999999999993</v>
      </c>
      <c r="T1930" s="1">
        <v>76.39</v>
      </c>
      <c r="V1930" s="1">
        <v>67.23</v>
      </c>
      <c r="W1930" s="1">
        <v>77.36</v>
      </c>
      <c r="X1930" s="1">
        <v>74.040000000000006</v>
      </c>
      <c r="Y1930" s="1">
        <v>75.92</v>
      </c>
      <c r="Z1930" s="1">
        <v>76</v>
      </c>
      <c r="AA1930" s="1">
        <v>72.83</v>
      </c>
      <c r="AB1930" s="1">
        <v>72.14</v>
      </c>
      <c r="AD1930" s="1">
        <v>69.66</v>
      </c>
      <c r="AE1930" s="1">
        <v>80.38</v>
      </c>
      <c r="AF1930" s="1">
        <v>77.180000000000007</v>
      </c>
      <c r="AG1930" s="1">
        <v>67.16</v>
      </c>
      <c r="AR1930" s="1">
        <v>1714.33</v>
      </c>
      <c r="AS1930" s="1">
        <v>1608.76</v>
      </c>
      <c r="AU1930" s="1">
        <v>1633.89</v>
      </c>
      <c r="AX1930" s="1">
        <v>75.180000000000007</v>
      </c>
      <c r="AZ1930" s="1">
        <v>1809.85</v>
      </c>
      <c r="BA1930" s="1">
        <v>71.81</v>
      </c>
      <c r="BB1930" s="1">
        <v>82.16</v>
      </c>
      <c r="BC1930" s="1">
        <v>78.349999999999994</v>
      </c>
      <c r="BD1930" s="1">
        <v>79.7</v>
      </c>
      <c r="BE1930" s="1">
        <v>76.23</v>
      </c>
      <c r="BF1930" s="1">
        <v>77.319999999999993</v>
      </c>
      <c r="BG1930" s="1">
        <v>80.78</v>
      </c>
      <c r="BH1930" s="1">
        <v>70.900000000000006</v>
      </c>
      <c r="BI1930" s="1">
        <v>76.540000000000006</v>
      </c>
      <c r="BJ1930" s="1">
        <v>81.650000000000006</v>
      </c>
      <c r="BL1930" s="1">
        <v>70.86</v>
      </c>
      <c r="BN1930" s="1">
        <v>70.94</v>
      </c>
    </row>
    <row r="1931" spans="3:66" x14ac:dyDescent="0.3">
      <c r="C1931" s="14" t="str">
        <f t="shared" si="31"/>
        <v>20188</v>
      </c>
      <c r="D1931" s="3">
        <v>43315</v>
      </c>
      <c r="E1931" s="1">
        <v>1376.92</v>
      </c>
      <c r="F1931" s="1">
        <v>1347.37</v>
      </c>
      <c r="G1931" s="1">
        <v>1364.52</v>
      </c>
      <c r="H1931" s="1">
        <v>1319.6</v>
      </c>
      <c r="I1931" s="1">
        <v>1375.09</v>
      </c>
      <c r="J1931" s="1">
        <v>1338.84</v>
      </c>
      <c r="K1931" s="1">
        <v>1382.69</v>
      </c>
      <c r="L1931" s="1">
        <v>1285.1400000000001</v>
      </c>
      <c r="M1931" s="1">
        <v>1285.76</v>
      </c>
      <c r="N1931" s="1">
        <v>1212.44</v>
      </c>
      <c r="O1931" s="1">
        <v>1337.68</v>
      </c>
      <c r="P1931" s="1">
        <v>1382.28</v>
      </c>
      <c r="Q1931" s="1">
        <v>2746.69</v>
      </c>
      <c r="R1931" s="1">
        <v>71.319999999999993</v>
      </c>
      <c r="S1931" s="1">
        <v>63.58</v>
      </c>
      <c r="T1931" s="1">
        <v>77</v>
      </c>
      <c r="V1931" s="1">
        <v>67.37</v>
      </c>
      <c r="W1931" s="1">
        <v>77.58</v>
      </c>
      <c r="X1931" s="1">
        <v>74.959999999999994</v>
      </c>
      <c r="Y1931" s="1">
        <v>76.77</v>
      </c>
      <c r="Z1931" s="1">
        <v>76.89</v>
      </c>
      <c r="AA1931" s="1">
        <v>74.89</v>
      </c>
      <c r="AB1931" s="1">
        <v>73.13</v>
      </c>
      <c r="AC1931" s="1">
        <v>68.78</v>
      </c>
      <c r="AD1931" s="1">
        <v>70.650000000000006</v>
      </c>
      <c r="AE1931" s="1">
        <v>80.89</v>
      </c>
      <c r="AF1931" s="1">
        <v>79.28</v>
      </c>
      <c r="AG1931" s="1">
        <v>68.53</v>
      </c>
      <c r="AR1931" s="1">
        <v>1714.33</v>
      </c>
      <c r="AS1931" s="1">
        <v>1608.76</v>
      </c>
      <c r="AU1931" s="1">
        <v>1633.89</v>
      </c>
      <c r="AX1931" s="1">
        <v>74.38</v>
      </c>
      <c r="AZ1931" s="1">
        <v>1809.85</v>
      </c>
      <c r="BA1931" s="1">
        <v>73.63</v>
      </c>
      <c r="BB1931" s="1">
        <v>82.67</v>
      </c>
      <c r="BC1931" s="1">
        <v>79.37</v>
      </c>
      <c r="BD1931" s="1">
        <v>81.59</v>
      </c>
      <c r="BE1931" s="1">
        <v>75.84</v>
      </c>
      <c r="BF1931" s="1">
        <v>77.319999999999993</v>
      </c>
      <c r="BG1931" s="1">
        <v>81.28</v>
      </c>
      <c r="BH1931" s="1">
        <v>70.17</v>
      </c>
      <c r="BI1931" s="1">
        <v>77.33</v>
      </c>
      <c r="BJ1931" s="1">
        <v>82.22</v>
      </c>
      <c r="BL1931" s="1">
        <v>71.349999999999994</v>
      </c>
      <c r="BN1931" s="1">
        <v>71.34</v>
      </c>
    </row>
    <row r="1932" spans="3:66" x14ac:dyDescent="0.3">
      <c r="C1932" s="14" t="str">
        <f t="shared" si="31"/>
        <v>20188</v>
      </c>
      <c r="D1932" s="3">
        <v>43314</v>
      </c>
      <c r="E1932" s="1">
        <v>1386.24</v>
      </c>
      <c r="F1932" s="1">
        <v>1347.37</v>
      </c>
      <c r="G1932" s="1">
        <v>1366.27</v>
      </c>
      <c r="H1932" s="1">
        <v>1326.65</v>
      </c>
      <c r="I1932" s="1">
        <v>1375.09</v>
      </c>
      <c r="J1932" s="1">
        <v>1351.76</v>
      </c>
      <c r="K1932" s="1">
        <v>1387.64</v>
      </c>
      <c r="L1932" s="1">
        <v>1307.22</v>
      </c>
      <c r="M1932" s="1">
        <v>1303.69</v>
      </c>
      <c r="N1932" s="1">
        <v>1229.17</v>
      </c>
      <c r="O1932" s="1">
        <v>1346.29</v>
      </c>
      <c r="P1932" s="1">
        <v>1391.79</v>
      </c>
      <c r="Q1932" s="1">
        <v>2754.79</v>
      </c>
      <c r="R1932" s="1">
        <v>70.78</v>
      </c>
      <c r="S1932" s="1">
        <v>64.790000000000006</v>
      </c>
      <c r="T1932" s="1">
        <v>76.739999999999995</v>
      </c>
      <c r="V1932" s="1">
        <v>66.67</v>
      </c>
      <c r="W1932" s="1">
        <v>77.89</v>
      </c>
      <c r="X1932" s="1">
        <v>75</v>
      </c>
      <c r="Y1932" s="1">
        <v>76.930000000000007</v>
      </c>
      <c r="Z1932" s="1">
        <v>77</v>
      </c>
      <c r="AA1932" s="1">
        <v>72.099999999999994</v>
      </c>
      <c r="AB1932" s="1">
        <v>73.13</v>
      </c>
      <c r="AC1932" s="1">
        <v>69.02</v>
      </c>
      <c r="AD1932" s="1">
        <v>70.900000000000006</v>
      </c>
      <c r="AE1932" s="1">
        <v>81.430000000000007</v>
      </c>
      <c r="AF1932" s="1">
        <v>79.03</v>
      </c>
      <c r="AG1932" s="1">
        <v>69.03</v>
      </c>
      <c r="AR1932" s="1">
        <v>1714.33</v>
      </c>
      <c r="AS1932" s="1">
        <v>1608.76</v>
      </c>
      <c r="AU1932" s="1">
        <v>1633.89</v>
      </c>
      <c r="AX1932" s="1">
        <v>74.180000000000007</v>
      </c>
      <c r="BA1932" s="1">
        <v>72.83</v>
      </c>
      <c r="BB1932" s="1">
        <v>83.25</v>
      </c>
      <c r="BC1932" s="1">
        <v>79.78</v>
      </c>
      <c r="BD1932" s="1">
        <v>81.69</v>
      </c>
      <c r="BE1932" s="1">
        <v>75.86</v>
      </c>
      <c r="BF1932" s="1">
        <v>77.44</v>
      </c>
      <c r="BG1932" s="1">
        <v>81.260000000000005</v>
      </c>
      <c r="BH1932" s="1">
        <v>70.17</v>
      </c>
      <c r="BI1932" s="1">
        <v>77.53</v>
      </c>
      <c r="BJ1932" s="1">
        <v>82.45</v>
      </c>
      <c r="BL1932" s="1">
        <v>71.62</v>
      </c>
      <c r="BM1932" s="1">
        <v>73.22</v>
      </c>
      <c r="BN1932" s="1">
        <v>72.06</v>
      </c>
    </row>
    <row r="1933" spans="3:66" x14ac:dyDescent="0.3">
      <c r="C1933" s="14" t="str">
        <f t="shared" si="31"/>
        <v>20188</v>
      </c>
      <c r="D1933" s="3">
        <v>43313</v>
      </c>
      <c r="E1933" s="1">
        <v>1393.96</v>
      </c>
      <c r="F1933" s="1">
        <v>1357.81</v>
      </c>
      <c r="G1933" s="1">
        <v>1371.9</v>
      </c>
      <c r="H1933" s="1">
        <v>1333.28</v>
      </c>
      <c r="I1933" s="1">
        <v>1375.09</v>
      </c>
      <c r="J1933" s="1">
        <v>1341.62</v>
      </c>
      <c r="K1933" s="1">
        <v>1430.68</v>
      </c>
      <c r="L1933" s="1">
        <v>1304.79</v>
      </c>
      <c r="M1933" s="1">
        <v>1301.19</v>
      </c>
      <c r="N1933" s="1">
        <v>1229.8800000000001</v>
      </c>
      <c r="O1933" s="1">
        <v>1347.91</v>
      </c>
      <c r="P1933" s="1">
        <v>1445.38</v>
      </c>
      <c r="Q1933" s="1">
        <v>2741.84</v>
      </c>
      <c r="R1933" s="1">
        <v>71.290000000000006</v>
      </c>
      <c r="S1933" s="1">
        <v>65.8</v>
      </c>
      <c r="T1933" s="1">
        <v>76.77</v>
      </c>
      <c r="V1933" s="1">
        <v>66.47</v>
      </c>
      <c r="W1933" s="1">
        <v>78.02</v>
      </c>
      <c r="X1933" s="1">
        <v>75.5</v>
      </c>
      <c r="Y1933" s="1">
        <v>76.97</v>
      </c>
      <c r="Z1933" s="1">
        <v>77</v>
      </c>
      <c r="AA1933" s="1">
        <v>72.239999999999995</v>
      </c>
      <c r="AB1933" s="1">
        <v>73.900000000000006</v>
      </c>
      <c r="AC1933" s="1">
        <v>68.510000000000005</v>
      </c>
      <c r="AD1933" s="1">
        <v>71.53</v>
      </c>
      <c r="AE1933" s="1">
        <v>81.37</v>
      </c>
      <c r="AF1933" s="1">
        <v>79.27</v>
      </c>
      <c r="AG1933" s="1">
        <v>70.319999999999993</v>
      </c>
      <c r="AR1933" s="1">
        <v>1714.33</v>
      </c>
      <c r="AS1933" s="1">
        <v>1558.48</v>
      </c>
      <c r="AU1933" s="1">
        <v>1633.89</v>
      </c>
      <c r="AW1933" s="1">
        <v>1508.21</v>
      </c>
      <c r="AX1933" s="1">
        <v>74.42</v>
      </c>
      <c r="AZ1933" s="1">
        <v>1809.85</v>
      </c>
      <c r="BA1933" s="1">
        <v>73.08</v>
      </c>
      <c r="BB1933" s="1">
        <v>83.92</v>
      </c>
      <c r="BC1933" s="1">
        <v>80.28</v>
      </c>
      <c r="BD1933" s="1">
        <v>81.430000000000007</v>
      </c>
      <c r="BE1933" s="1">
        <v>75.540000000000006</v>
      </c>
      <c r="BF1933" s="1">
        <v>77.53</v>
      </c>
      <c r="BG1933" s="1">
        <v>81.290000000000006</v>
      </c>
      <c r="BH1933" s="1">
        <v>70.2</v>
      </c>
      <c r="BI1933" s="1">
        <v>77.02</v>
      </c>
      <c r="BJ1933" s="1">
        <v>82.57</v>
      </c>
      <c r="BL1933" s="1">
        <v>72.86</v>
      </c>
      <c r="BM1933" s="1">
        <v>73.23</v>
      </c>
      <c r="BN1933" s="1">
        <v>72.72</v>
      </c>
    </row>
    <row r="1934" spans="3:66" x14ac:dyDescent="0.3">
      <c r="C1934" s="14" t="str">
        <f t="shared" si="31"/>
        <v>20187</v>
      </c>
      <c r="D1934" s="3">
        <v>43312</v>
      </c>
      <c r="E1934" s="1">
        <v>1397.31</v>
      </c>
      <c r="F1934" s="1">
        <v>1358.81</v>
      </c>
      <c r="G1934" s="1">
        <v>1370.16</v>
      </c>
      <c r="H1934" s="1">
        <v>1324.64</v>
      </c>
      <c r="I1934" s="1">
        <v>1380.54</v>
      </c>
      <c r="J1934" s="1">
        <v>1316.55</v>
      </c>
      <c r="K1934" s="1">
        <v>1382.78</v>
      </c>
      <c r="L1934" s="1">
        <v>1289.8499999999999</v>
      </c>
      <c r="M1934" s="1">
        <v>1305.1500000000001</v>
      </c>
      <c r="N1934" s="1">
        <v>1250.52</v>
      </c>
      <c r="O1934" s="1">
        <v>1362.25</v>
      </c>
      <c r="P1934" s="1">
        <v>1390.21</v>
      </c>
      <c r="Q1934" s="1">
        <v>2730.38</v>
      </c>
      <c r="R1934" s="1">
        <v>71.13</v>
      </c>
      <c r="S1934" s="1">
        <v>66.09</v>
      </c>
      <c r="T1934" s="1">
        <v>77.34</v>
      </c>
      <c r="V1934" s="1">
        <v>66.98</v>
      </c>
      <c r="W1934" s="1">
        <v>78.040000000000006</v>
      </c>
      <c r="X1934" s="1">
        <v>74.540000000000006</v>
      </c>
      <c r="Y1934" s="1">
        <v>77.040000000000006</v>
      </c>
      <c r="Z1934" s="1">
        <v>76.95</v>
      </c>
      <c r="AA1934" s="1">
        <v>72.8</v>
      </c>
      <c r="AB1934" s="1">
        <v>72.83</v>
      </c>
      <c r="AC1934" s="1">
        <v>68.180000000000007</v>
      </c>
      <c r="AE1934" s="1">
        <v>81.22</v>
      </c>
      <c r="AF1934" s="1">
        <v>79.42</v>
      </c>
      <c r="AG1934" s="1">
        <v>70.739999999999995</v>
      </c>
      <c r="AS1934" s="1">
        <v>1558.11</v>
      </c>
      <c r="AU1934" s="1">
        <v>1633.51</v>
      </c>
      <c r="AW1934" s="1">
        <v>1507.85</v>
      </c>
      <c r="AX1934" s="1">
        <v>75.239999999999995</v>
      </c>
      <c r="AY1934" s="1">
        <v>1892.52</v>
      </c>
      <c r="AZ1934" s="1">
        <v>1809.42</v>
      </c>
      <c r="BA1934" s="1">
        <v>73.83</v>
      </c>
      <c r="BB1934" s="1">
        <v>84.16</v>
      </c>
      <c r="BC1934" s="1">
        <v>80.34</v>
      </c>
      <c r="BD1934" s="1">
        <v>81.72</v>
      </c>
      <c r="BE1934" s="1">
        <v>76.77</v>
      </c>
      <c r="BF1934" s="1">
        <v>77.53</v>
      </c>
      <c r="BG1934" s="1">
        <v>80.89</v>
      </c>
      <c r="BH1934" s="1">
        <v>69.94</v>
      </c>
      <c r="BI1934" s="1">
        <v>77.069999999999993</v>
      </c>
      <c r="BJ1934" s="1">
        <v>82.29</v>
      </c>
      <c r="BL1934" s="1">
        <v>73.02</v>
      </c>
      <c r="BM1934" s="1">
        <v>73.48</v>
      </c>
      <c r="BN1934" s="1">
        <v>73.040000000000006</v>
      </c>
    </row>
    <row r="1935" spans="3:66" x14ac:dyDescent="0.3">
      <c r="C1935" s="14" t="str">
        <f t="shared" si="31"/>
        <v>20187</v>
      </c>
      <c r="D1935" s="3">
        <v>43311</v>
      </c>
      <c r="E1935" s="1">
        <v>1384.61</v>
      </c>
      <c r="F1935" s="1">
        <v>1357.85</v>
      </c>
      <c r="G1935" s="1">
        <v>1364.56</v>
      </c>
      <c r="H1935" s="1">
        <v>1300.8499999999999</v>
      </c>
      <c r="I1935" s="1">
        <v>1375.09</v>
      </c>
      <c r="J1935" s="1">
        <v>1310.46</v>
      </c>
      <c r="K1935" s="1">
        <v>1387.64</v>
      </c>
      <c r="L1935" s="1">
        <v>1302.19</v>
      </c>
      <c r="M1935" s="1">
        <v>1281.32</v>
      </c>
      <c r="N1935" s="1">
        <v>1219.17</v>
      </c>
      <c r="O1935" s="1">
        <v>1359.6</v>
      </c>
      <c r="P1935" s="1">
        <v>1390.61</v>
      </c>
      <c r="Q1935" s="1">
        <v>2734.62</v>
      </c>
      <c r="R1935" s="1">
        <v>70.989999999999995</v>
      </c>
      <c r="S1935" s="1">
        <v>62.63</v>
      </c>
      <c r="T1935" s="1">
        <v>76.56</v>
      </c>
      <c r="V1935" s="1">
        <v>66.87</v>
      </c>
      <c r="W1935" s="1">
        <v>77.77</v>
      </c>
      <c r="X1935" s="1">
        <v>73.959999999999994</v>
      </c>
      <c r="Y1935" s="1">
        <v>76.97</v>
      </c>
      <c r="Z1935" s="1">
        <v>77</v>
      </c>
      <c r="AA1935" s="1">
        <v>71.89</v>
      </c>
      <c r="AB1935" s="1">
        <v>72.62</v>
      </c>
      <c r="AE1935" s="1">
        <v>80.98</v>
      </c>
      <c r="AF1935" s="1">
        <v>76.89</v>
      </c>
      <c r="AG1935" s="1">
        <v>69.91</v>
      </c>
      <c r="AN1935" s="1">
        <v>1507.85</v>
      </c>
      <c r="AS1935" s="1">
        <v>1558.11</v>
      </c>
      <c r="AU1935" s="1">
        <v>1633.51</v>
      </c>
      <c r="AW1935" s="1">
        <v>1507.85</v>
      </c>
      <c r="AX1935" s="1">
        <v>72.36</v>
      </c>
      <c r="AY1935" s="1">
        <v>1892.52</v>
      </c>
      <c r="AZ1935" s="1">
        <v>1809.42</v>
      </c>
      <c r="BA1935" s="1">
        <v>72.540000000000006</v>
      </c>
      <c r="BB1935" s="1">
        <v>83.42</v>
      </c>
      <c r="BC1935" s="1">
        <v>79.92</v>
      </c>
      <c r="BD1935" s="1">
        <v>80.22</v>
      </c>
      <c r="BE1935" s="1">
        <v>75.430000000000007</v>
      </c>
      <c r="BF1935" s="1">
        <v>74.5</v>
      </c>
      <c r="BG1935" s="1">
        <v>81.010000000000005</v>
      </c>
      <c r="BH1935" s="1">
        <v>69.88</v>
      </c>
      <c r="BI1935" s="1">
        <v>76.680000000000007</v>
      </c>
      <c r="BJ1935" s="1">
        <v>82.67</v>
      </c>
      <c r="BL1935" s="1">
        <v>71.73</v>
      </c>
      <c r="BM1935" s="1">
        <v>73.73</v>
      </c>
      <c r="BN1935" s="1">
        <v>71.84</v>
      </c>
    </row>
    <row r="1936" spans="3:66" x14ac:dyDescent="0.3">
      <c r="C1936" s="14" t="str">
        <f t="shared" si="31"/>
        <v>20187</v>
      </c>
      <c r="D1936" s="3">
        <v>43308</v>
      </c>
      <c r="E1936" s="1">
        <v>1374.88</v>
      </c>
      <c r="F1936" s="1">
        <v>1357.81</v>
      </c>
      <c r="G1936" s="1">
        <v>1364.56</v>
      </c>
      <c r="H1936" s="1">
        <v>1285.03</v>
      </c>
      <c r="I1936" s="1">
        <v>1381.64</v>
      </c>
      <c r="J1936" s="1">
        <v>1322.76</v>
      </c>
      <c r="K1936" s="1">
        <v>1392.59</v>
      </c>
      <c r="L1936" s="1">
        <v>1288.92</v>
      </c>
      <c r="M1936" s="1">
        <v>1276.47</v>
      </c>
      <c r="N1936" s="1">
        <v>1200.7</v>
      </c>
      <c r="O1936" s="1">
        <v>1353.3</v>
      </c>
      <c r="P1936" s="1">
        <v>1394.57</v>
      </c>
      <c r="Q1936" s="1">
        <v>2750.52</v>
      </c>
      <c r="R1936" s="1">
        <v>70.75</v>
      </c>
      <c r="S1936" s="1">
        <v>62.02</v>
      </c>
      <c r="T1936" s="1">
        <v>76.680000000000007</v>
      </c>
      <c r="V1936" s="1">
        <v>66.87</v>
      </c>
      <c r="W1936" s="1">
        <v>78.12</v>
      </c>
      <c r="X1936" s="1">
        <v>74.14</v>
      </c>
      <c r="Y1936" s="1">
        <v>76.95</v>
      </c>
      <c r="Z1936" s="1">
        <v>76.86</v>
      </c>
      <c r="AA1936" s="1">
        <v>72.45</v>
      </c>
      <c r="AB1936" s="1">
        <v>73.17</v>
      </c>
      <c r="AD1936" s="1">
        <v>70.510000000000005</v>
      </c>
      <c r="AE1936" s="1">
        <v>81.38</v>
      </c>
      <c r="AF1936" s="1">
        <v>78.06</v>
      </c>
      <c r="AG1936" s="1">
        <v>68.58</v>
      </c>
      <c r="AN1936" s="1">
        <v>1507.85</v>
      </c>
      <c r="AP1936" s="1">
        <v>1703</v>
      </c>
      <c r="AS1936" s="1">
        <v>1558.11</v>
      </c>
      <c r="AW1936" s="1">
        <v>1507.85</v>
      </c>
      <c r="AX1936" s="1">
        <v>71.34</v>
      </c>
      <c r="AY1936" s="1">
        <v>1892.52</v>
      </c>
      <c r="AZ1936" s="1">
        <v>1809.42</v>
      </c>
      <c r="BA1936" s="1">
        <v>72.22</v>
      </c>
      <c r="BB1936" s="1">
        <v>82.79</v>
      </c>
      <c r="BC1936" s="1">
        <v>79.62</v>
      </c>
      <c r="BD1936" s="1">
        <v>80.459999999999994</v>
      </c>
      <c r="BE1936" s="1">
        <v>74.959999999999994</v>
      </c>
      <c r="BF1936" s="1">
        <v>74.7</v>
      </c>
      <c r="BG1936" s="1">
        <v>81.599999999999994</v>
      </c>
      <c r="BH1936" s="1">
        <v>70.239999999999995</v>
      </c>
      <c r="BI1936" s="1">
        <v>76.58</v>
      </c>
      <c r="BJ1936" s="1">
        <v>82.52</v>
      </c>
      <c r="BL1936" s="1">
        <v>71.52</v>
      </c>
      <c r="BM1936" s="1">
        <v>70.73</v>
      </c>
      <c r="BN1936" s="1">
        <v>71.48</v>
      </c>
    </row>
    <row r="1937" spans="3:66" x14ac:dyDescent="0.3">
      <c r="C1937" s="14" t="str">
        <f t="shared" si="31"/>
        <v>20187</v>
      </c>
      <c r="D1937" s="3">
        <v>43307</v>
      </c>
      <c r="E1937" s="1">
        <v>1369.96</v>
      </c>
      <c r="F1937" s="1">
        <v>1355.81</v>
      </c>
      <c r="G1937" s="1">
        <v>1364.56</v>
      </c>
      <c r="H1937" s="1">
        <v>1285.03</v>
      </c>
      <c r="I1937" s="1">
        <v>1381.64</v>
      </c>
      <c r="J1937" s="1">
        <v>1303.77</v>
      </c>
      <c r="K1937" s="1">
        <v>1402.84</v>
      </c>
      <c r="L1937" s="1">
        <v>1299.4000000000001</v>
      </c>
      <c r="M1937" s="1">
        <v>1275.74</v>
      </c>
      <c r="N1937" s="1">
        <v>1207.3499999999999</v>
      </c>
      <c r="O1937" s="1">
        <v>1346.16</v>
      </c>
      <c r="P1937" s="1">
        <v>1400.49</v>
      </c>
      <c r="Q1937" s="1">
        <v>2730.46</v>
      </c>
      <c r="R1937" s="1">
        <v>70.849999999999994</v>
      </c>
      <c r="S1937" s="1">
        <v>62.92</v>
      </c>
      <c r="T1937" s="1">
        <v>77.040000000000006</v>
      </c>
      <c r="V1937" s="1">
        <v>66.67</v>
      </c>
      <c r="W1937" s="1">
        <v>78.25</v>
      </c>
      <c r="X1937" s="1">
        <v>74.14</v>
      </c>
      <c r="Y1937" s="1">
        <v>76.349999999999994</v>
      </c>
      <c r="Z1937" s="1">
        <v>76.5</v>
      </c>
      <c r="AA1937" s="1">
        <v>71.73</v>
      </c>
      <c r="AB1937" s="1">
        <v>73.17</v>
      </c>
      <c r="AD1937" s="1">
        <v>70.06</v>
      </c>
      <c r="AE1937" s="1">
        <v>80.959999999999994</v>
      </c>
      <c r="AF1937" s="1">
        <v>77.17</v>
      </c>
      <c r="AG1937" s="1">
        <v>68.650000000000006</v>
      </c>
      <c r="AN1937" s="1">
        <v>1507.85</v>
      </c>
      <c r="AP1937" s="1">
        <v>1703</v>
      </c>
      <c r="AS1937" s="1">
        <v>1558.11</v>
      </c>
      <c r="AW1937" s="1">
        <v>1507.85</v>
      </c>
      <c r="AX1937" s="1">
        <v>71.44</v>
      </c>
      <c r="AY1937" s="1">
        <v>1892.52</v>
      </c>
      <c r="AZ1937" s="1">
        <v>1809.42</v>
      </c>
      <c r="BA1937" s="1">
        <v>71.510000000000005</v>
      </c>
      <c r="BB1937" s="1">
        <v>82.21</v>
      </c>
      <c r="BC1937" s="1">
        <v>79.540000000000006</v>
      </c>
      <c r="BD1937" s="1">
        <v>80.12</v>
      </c>
      <c r="BE1937" s="1">
        <v>74.7</v>
      </c>
      <c r="BF1937" s="1">
        <v>74.709999999999994</v>
      </c>
      <c r="BG1937" s="1">
        <v>81.63</v>
      </c>
      <c r="BH1937" s="1">
        <v>69.69</v>
      </c>
      <c r="BI1937" s="1">
        <v>76.38</v>
      </c>
      <c r="BJ1937" s="1">
        <v>82.23</v>
      </c>
      <c r="BL1937" s="1">
        <v>72.02</v>
      </c>
      <c r="BM1937" s="1">
        <v>71.83</v>
      </c>
      <c r="BN1937" s="1">
        <v>71.12</v>
      </c>
    </row>
    <row r="1938" spans="3:66" x14ac:dyDescent="0.3">
      <c r="C1938" s="14" t="str">
        <f t="shared" si="31"/>
        <v>20187</v>
      </c>
      <c r="D1938" s="3">
        <v>43306</v>
      </c>
      <c r="E1938" s="1">
        <v>1369.96</v>
      </c>
      <c r="F1938" s="1">
        <v>1355.81</v>
      </c>
      <c r="G1938" s="1">
        <v>1362.58</v>
      </c>
      <c r="H1938" s="1">
        <v>1300.8499999999999</v>
      </c>
      <c r="I1938" s="1">
        <v>1381.64</v>
      </c>
      <c r="J1938" s="1">
        <v>1332.44</v>
      </c>
      <c r="K1938" s="1">
        <v>1473.92</v>
      </c>
      <c r="L1938" s="1">
        <v>1286.26</v>
      </c>
      <c r="M1938" s="1">
        <v>1266.78</v>
      </c>
      <c r="N1938" s="1">
        <v>1218.3</v>
      </c>
      <c r="O1938" s="1">
        <v>1356.76</v>
      </c>
      <c r="P1938" s="1">
        <v>1459.63</v>
      </c>
      <c r="Q1938" s="1">
        <v>2731.08</v>
      </c>
      <c r="R1938" s="1">
        <v>71.23</v>
      </c>
      <c r="S1938" s="1">
        <v>61.7</v>
      </c>
      <c r="T1938" s="1">
        <v>75.59</v>
      </c>
      <c r="V1938" s="1">
        <v>66.39</v>
      </c>
      <c r="W1938" s="1">
        <v>78.27</v>
      </c>
      <c r="X1938" s="1">
        <v>74.13</v>
      </c>
      <c r="Y1938" s="1">
        <v>75.930000000000007</v>
      </c>
      <c r="Z1938" s="1">
        <v>76</v>
      </c>
      <c r="AA1938" s="1">
        <v>71.62</v>
      </c>
      <c r="AB1938" s="1">
        <v>73.17</v>
      </c>
      <c r="AD1938" s="1">
        <v>69.87</v>
      </c>
      <c r="AE1938" s="1">
        <v>80.94</v>
      </c>
      <c r="AF1938" s="1">
        <v>76.58</v>
      </c>
      <c r="AG1938" s="1">
        <v>68.650000000000006</v>
      </c>
      <c r="AN1938" s="1">
        <v>1507.85</v>
      </c>
      <c r="AP1938" s="1">
        <v>1703</v>
      </c>
      <c r="AW1938" s="1">
        <v>1507.85</v>
      </c>
      <c r="AX1938" s="1">
        <v>73.09</v>
      </c>
      <c r="AY1938" s="1">
        <v>1892.52</v>
      </c>
      <c r="BA1938" s="1">
        <v>71.290000000000006</v>
      </c>
      <c r="BB1938" s="1">
        <v>82.52</v>
      </c>
      <c r="BC1938" s="1">
        <v>79.13</v>
      </c>
      <c r="BD1938" s="1">
        <v>80.53</v>
      </c>
      <c r="BE1938" s="1">
        <v>74.58</v>
      </c>
      <c r="BF1938" s="1">
        <v>74.28</v>
      </c>
      <c r="BG1938" s="1">
        <v>81.52</v>
      </c>
      <c r="BH1938" s="1">
        <v>69.569999999999993</v>
      </c>
      <c r="BI1938" s="1">
        <v>76.38</v>
      </c>
      <c r="BJ1938" s="1">
        <v>82.23</v>
      </c>
      <c r="BL1938" s="1">
        <v>71.239999999999995</v>
      </c>
      <c r="BM1938" s="1">
        <v>71.73</v>
      </c>
      <c r="BN1938" s="1">
        <v>71.28</v>
      </c>
    </row>
    <row r="1939" spans="3:66" x14ac:dyDescent="0.3">
      <c r="C1939" s="14" t="str">
        <f t="shared" si="31"/>
        <v>20187</v>
      </c>
      <c r="D1939" s="3">
        <v>43305</v>
      </c>
      <c r="E1939" s="1">
        <v>1379.7</v>
      </c>
      <c r="F1939" s="1">
        <v>1369.7</v>
      </c>
      <c r="G1939" s="1">
        <v>1364.56</v>
      </c>
      <c r="H1939" s="1">
        <v>1293.79</v>
      </c>
      <c r="I1939" s="1">
        <v>1386.5</v>
      </c>
      <c r="J1939" s="1">
        <v>1325.95</v>
      </c>
      <c r="K1939" s="1">
        <v>1478.87</v>
      </c>
      <c r="L1939" s="1">
        <v>1280.08</v>
      </c>
      <c r="M1939" s="1">
        <v>1276.4100000000001</v>
      </c>
      <c r="N1939" s="1">
        <v>1208.71</v>
      </c>
      <c r="O1939" s="1">
        <v>1346.03</v>
      </c>
      <c r="P1939" s="1">
        <v>1463.59</v>
      </c>
      <c r="Q1939" s="1">
        <v>2734.62</v>
      </c>
      <c r="R1939" s="1">
        <v>70.42</v>
      </c>
      <c r="S1939" s="1">
        <v>63.89</v>
      </c>
      <c r="T1939" s="1">
        <v>75.17</v>
      </c>
      <c r="V1939" s="1">
        <v>66.56</v>
      </c>
      <c r="W1939" s="1">
        <v>78.260000000000005</v>
      </c>
      <c r="X1939" s="1">
        <v>74.08</v>
      </c>
      <c r="Y1939" s="1">
        <v>75.900000000000006</v>
      </c>
      <c r="Z1939" s="1">
        <v>76.040000000000006</v>
      </c>
      <c r="AA1939" s="1">
        <v>71.62</v>
      </c>
      <c r="AB1939" s="1">
        <v>73.180000000000007</v>
      </c>
      <c r="AD1939" s="1">
        <v>70.37</v>
      </c>
      <c r="AE1939" s="1">
        <v>80.86</v>
      </c>
      <c r="AF1939" s="1">
        <v>78.44</v>
      </c>
      <c r="AG1939" s="1">
        <v>69.78</v>
      </c>
      <c r="AN1939" s="1">
        <v>1507.85</v>
      </c>
      <c r="AP1939" s="1">
        <v>1703</v>
      </c>
      <c r="AW1939" s="1">
        <v>1507.85</v>
      </c>
      <c r="AX1939" s="1">
        <v>73.38</v>
      </c>
      <c r="AY1939" s="1">
        <v>1892.52</v>
      </c>
      <c r="BA1939" s="1">
        <v>71.37</v>
      </c>
      <c r="BB1939" s="1">
        <v>84.26</v>
      </c>
      <c r="BC1939" s="1">
        <v>78.900000000000006</v>
      </c>
      <c r="BD1939" s="1">
        <v>79.34</v>
      </c>
      <c r="BE1939" s="1">
        <v>74.010000000000005</v>
      </c>
      <c r="BF1939" s="1">
        <v>74.709999999999994</v>
      </c>
      <c r="BG1939" s="1">
        <v>81.64</v>
      </c>
      <c r="BH1939" s="1">
        <v>69.569999999999993</v>
      </c>
      <c r="BI1939" s="1">
        <v>76.36</v>
      </c>
      <c r="BJ1939" s="1">
        <v>81.94</v>
      </c>
      <c r="BL1939" s="1">
        <v>69.38</v>
      </c>
      <c r="BM1939" s="1">
        <v>70.8</v>
      </c>
      <c r="BN1939" s="1">
        <v>70.48</v>
      </c>
    </row>
    <row r="1940" spans="3:66" x14ac:dyDescent="0.3">
      <c r="C1940" s="14" t="str">
        <f t="shared" si="31"/>
        <v>20187</v>
      </c>
      <c r="D1940" s="3">
        <v>43304</v>
      </c>
      <c r="E1940" s="1">
        <v>1387.84</v>
      </c>
      <c r="F1940" s="1">
        <v>1373.26</v>
      </c>
      <c r="G1940" s="1">
        <v>1370.4</v>
      </c>
      <c r="H1940" s="1">
        <v>1319.47</v>
      </c>
      <c r="I1940" s="1">
        <v>1396.21</v>
      </c>
      <c r="J1940" s="1">
        <v>1340.86</v>
      </c>
      <c r="K1940" s="1">
        <v>1478.87</v>
      </c>
      <c r="L1940" s="1">
        <v>1299.4000000000001</v>
      </c>
      <c r="M1940" s="1">
        <v>1273.4000000000001</v>
      </c>
      <c r="N1940" s="1">
        <v>1230.1099999999999</v>
      </c>
      <c r="O1940" s="1">
        <v>1359.08</v>
      </c>
      <c r="P1940" s="1">
        <v>1467.16</v>
      </c>
      <c r="Q1940" s="1">
        <v>2720.83</v>
      </c>
      <c r="R1940" s="1">
        <v>71.36</v>
      </c>
      <c r="S1940" s="1">
        <v>65.78</v>
      </c>
      <c r="T1940" s="1">
        <v>75.48</v>
      </c>
      <c r="V1940" s="1">
        <v>66.56</v>
      </c>
      <c r="W1940" s="1">
        <v>78.64</v>
      </c>
      <c r="X1940" s="1">
        <v>74.12</v>
      </c>
      <c r="Y1940" s="1">
        <v>76.12</v>
      </c>
      <c r="Z1940" s="1">
        <v>76.05</v>
      </c>
      <c r="AA1940" s="1">
        <v>71.89</v>
      </c>
      <c r="AB1940" s="1">
        <v>73.39</v>
      </c>
      <c r="AE1940" s="1">
        <v>81.040000000000006</v>
      </c>
      <c r="AF1940" s="1">
        <v>79.13</v>
      </c>
      <c r="AG1940" s="1">
        <v>69.61</v>
      </c>
      <c r="AP1940" s="1">
        <v>1703</v>
      </c>
      <c r="AW1940" s="1">
        <v>1507.85</v>
      </c>
      <c r="AX1940" s="1">
        <v>75.489999999999995</v>
      </c>
      <c r="BA1940" s="1">
        <v>72.27</v>
      </c>
      <c r="BB1940" s="1">
        <v>84.31</v>
      </c>
      <c r="BC1940" s="1">
        <v>79.42</v>
      </c>
      <c r="BD1940" s="1">
        <v>80.56</v>
      </c>
      <c r="BE1940" s="1">
        <v>74.7</v>
      </c>
      <c r="BF1940" s="1">
        <v>76.83</v>
      </c>
      <c r="BG1940" s="1">
        <v>81.7</v>
      </c>
      <c r="BH1940" s="1">
        <v>69.5</v>
      </c>
      <c r="BI1940" s="1">
        <v>77.08</v>
      </c>
      <c r="BJ1940" s="1">
        <v>82.37</v>
      </c>
      <c r="BL1940" s="1">
        <v>70.650000000000006</v>
      </c>
      <c r="BM1940" s="1">
        <v>72.59</v>
      </c>
      <c r="BN1940" s="1">
        <v>70.36</v>
      </c>
    </row>
    <row r="1941" spans="3:66" x14ac:dyDescent="0.3">
      <c r="C1941" s="14" t="str">
        <f t="shared" si="31"/>
        <v>20187</v>
      </c>
      <c r="D1941" s="3">
        <v>43301</v>
      </c>
      <c r="E1941" s="1">
        <v>1400.87</v>
      </c>
      <c r="F1941" s="1">
        <v>1392.95</v>
      </c>
      <c r="G1941" s="1">
        <v>1370.05</v>
      </c>
      <c r="H1941" s="1">
        <v>1329.16</v>
      </c>
      <c r="I1941" s="1">
        <v>1384.43</v>
      </c>
      <c r="J1941" s="1">
        <v>1350.85</v>
      </c>
      <c r="K1941" s="1">
        <v>1478.87</v>
      </c>
      <c r="L1941" s="1">
        <v>1305.8699999999999</v>
      </c>
      <c r="M1941" s="1">
        <v>1264.67</v>
      </c>
      <c r="N1941" s="1">
        <v>1239.79</v>
      </c>
      <c r="O1941" s="1">
        <v>1353.07</v>
      </c>
      <c r="P1941" s="1">
        <v>1467.16</v>
      </c>
      <c r="Q1941" s="1">
        <v>2768.63</v>
      </c>
      <c r="R1941" s="1">
        <v>71.69</v>
      </c>
      <c r="S1941" s="1">
        <v>66.14</v>
      </c>
      <c r="T1941" s="1">
        <v>76.150000000000006</v>
      </c>
      <c r="V1941" s="1">
        <v>66.39</v>
      </c>
      <c r="W1941" s="1">
        <v>78.61</v>
      </c>
      <c r="X1941" s="1">
        <v>75.14</v>
      </c>
      <c r="Y1941" s="1">
        <v>76.97</v>
      </c>
      <c r="Z1941" s="1">
        <v>76.849999999999994</v>
      </c>
      <c r="AA1941" s="1">
        <v>70.930000000000007</v>
      </c>
      <c r="AB1941" s="1">
        <v>73.33</v>
      </c>
      <c r="AE1941" s="1">
        <v>81.2</v>
      </c>
      <c r="AF1941" s="1">
        <v>81.8</v>
      </c>
      <c r="AG1941" s="1">
        <v>69.87</v>
      </c>
      <c r="AX1941" s="1">
        <v>74.3</v>
      </c>
      <c r="BA1941" s="1">
        <v>73.44</v>
      </c>
      <c r="BB1941" s="1">
        <v>85.48</v>
      </c>
      <c r="BC1941" s="1">
        <v>80.489999999999995</v>
      </c>
      <c r="BD1941" s="1">
        <v>80.099999999999994</v>
      </c>
      <c r="BE1941" s="1">
        <v>74.260000000000005</v>
      </c>
      <c r="BF1941" s="1">
        <v>76.7</v>
      </c>
      <c r="BG1941" s="1">
        <v>82.58</v>
      </c>
      <c r="BH1941" s="1">
        <v>69.099999999999994</v>
      </c>
      <c r="BI1941" s="1">
        <v>77.180000000000007</v>
      </c>
      <c r="BJ1941" s="1">
        <v>82.37</v>
      </c>
      <c r="BL1941" s="1">
        <v>70.959999999999994</v>
      </c>
      <c r="BM1941" s="1">
        <v>71.569999999999993</v>
      </c>
      <c r="BN1941" s="1">
        <v>70.650000000000006</v>
      </c>
    </row>
    <row r="1942" spans="3:66" x14ac:dyDescent="0.3">
      <c r="C1942" s="14" t="str">
        <f t="shared" si="31"/>
        <v>20187</v>
      </c>
      <c r="D1942" s="3">
        <v>43300</v>
      </c>
      <c r="E1942" s="1">
        <v>1407.18</v>
      </c>
      <c r="F1942" s="1">
        <v>1391.73</v>
      </c>
      <c r="G1942" s="1">
        <v>1385</v>
      </c>
      <c r="H1942" s="1">
        <v>1327.96</v>
      </c>
      <c r="I1942" s="1">
        <v>1394.66</v>
      </c>
      <c r="J1942" s="1">
        <v>1360.78</v>
      </c>
      <c r="K1942" s="1">
        <v>1476.42</v>
      </c>
      <c r="L1942" s="1">
        <v>1302.83</v>
      </c>
      <c r="M1942" s="1">
        <v>1297.45</v>
      </c>
      <c r="N1942" s="1">
        <v>1234.4000000000001</v>
      </c>
      <c r="O1942" s="1">
        <v>1342.13</v>
      </c>
      <c r="P1942" s="1">
        <v>1465.2</v>
      </c>
      <c r="Q1942" s="1">
        <v>2745.72</v>
      </c>
      <c r="R1942" s="1">
        <v>72.8</v>
      </c>
      <c r="S1942" s="1">
        <v>66.84</v>
      </c>
      <c r="T1942" s="1">
        <v>77.22</v>
      </c>
      <c r="U1942" s="1">
        <v>73.78</v>
      </c>
      <c r="V1942" s="1">
        <v>66.39</v>
      </c>
      <c r="W1942" s="1">
        <v>78.14</v>
      </c>
      <c r="X1942" s="1">
        <v>75.09</v>
      </c>
      <c r="Y1942" s="1">
        <v>77.430000000000007</v>
      </c>
      <c r="Z1942" s="1">
        <v>77.7</v>
      </c>
      <c r="AA1942" s="1">
        <v>72.22</v>
      </c>
      <c r="AB1942" s="1">
        <v>73.33</v>
      </c>
      <c r="AE1942" s="1">
        <v>82.16</v>
      </c>
      <c r="AF1942" s="1">
        <v>80.900000000000006</v>
      </c>
      <c r="AG1942" s="1">
        <v>70.010000000000005</v>
      </c>
      <c r="AX1942" s="1">
        <v>75.790000000000006</v>
      </c>
      <c r="AZ1942" s="1">
        <v>1809.42</v>
      </c>
      <c r="BA1942" s="1">
        <v>73.37</v>
      </c>
      <c r="BB1942" s="1">
        <v>85.59</v>
      </c>
      <c r="BC1942" s="1">
        <v>80.52</v>
      </c>
      <c r="BD1942" s="1">
        <v>81.239999999999995</v>
      </c>
      <c r="BE1942" s="1">
        <v>75.260000000000005</v>
      </c>
      <c r="BF1942" s="1">
        <v>76.959999999999994</v>
      </c>
      <c r="BG1942" s="1">
        <v>82.48</v>
      </c>
      <c r="BH1942" s="1">
        <v>69.069999999999993</v>
      </c>
      <c r="BI1942" s="1">
        <v>77.12</v>
      </c>
      <c r="BJ1942" s="1">
        <v>80.63</v>
      </c>
      <c r="BL1942" s="1">
        <v>71.3</v>
      </c>
      <c r="BM1942" s="1">
        <v>71.73</v>
      </c>
      <c r="BN1942" s="1">
        <v>71.33</v>
      </c>
    </row>
    <row r="1943" spans="3:66" x14ac:dyDescent="0.3">
      <c r="C1943" s="14" t="str">
        <f t="shared" si="31"/>
        <v>20187</v>
      </c>
      <c r="D1943" s="3">
        <v>43299</v>
      </c>
      <c r="E1943" s="1">
        <v>1410.79</v>
      </c>
      <c r="F1943" s="1">
        <v>1391.73</v>
      </c>
      <c r="G1943" s="1">
        <v>1387.47</v>
      </c>
      <c r="H1943" s="1">
        <v>1313.59</v>
      </c>
      <c r="I1943" s="1">
        <v>1384.71</v>
      </c>
      <c r="J1943" s="1">
        <v>1333.62</v>
      </c>
      <c r="K1943" s="1">
        <v>1496.22</v>
      </c>
      <c r="L1943" s="1">
        <v>1321.42</v>
      </c>
      <c r="M1943" s="1">
        <v>1293.54</v>
      </c>
      <c r="N1943" s="1">
        <v>1238.28</v>
      </c>
      <c r="O1943" s="1">
        <v>1347.03</v>
      </c>
      <c r="P1943" s="1">
        <v>1487</v>
      </c>
      <c r="Q1943" s="1">
        <v>2697.95</v>
      </c>
      <c r="R1943" s="1">
        <v>71.989999999999995</v>
      </c>
      <c r="S1943" s="1">
        <v>64.92</v>
      </c>
      <c r="T1943" s="1">
        <v>76.66</v>
      </c>
      <c r="U1943" s="1">
        <v>73.05</v>
      </c>
      <c r="V1943" s="1">
        <v>66.069999999999993</v>
      </c>
      <c r="W1943" s="1">
        <v>78.42</v>
      </c>
      <c r="X1943" s="1">
        <v>75.09</v>
      </c>
      <c r="Y1943" s="1">
        <v>77.319999999999993</v>
      </c>
      <c r="Z1943" s="1">
        <v>77.5</v>
      </c>
      <c r="AA1943" s="1">
        <v>72.22</v>
      </c>
      <c r="AB1943" s="1">
        <v>73.33</v>
      </c>
      <c r="AE1943" s="1">
        <v>81.510000000000005</v>
      </c>
      <c r="AF1943" s="1">
        <v>80.400000000000006</v>
      </c>
      <c r="AG1943" s="1">
        <v>69.430000000000007</v>
      </c>
      <c r="AP1943" s="1">
        <v>1944.87</v>
      </c>
      <c r="AW1943" s="1">
        <v>1507.85</v>
      </c>
      <c r="AX1943" s="1">
        <v>75.42</v>
      </c>
      <c r="AZ1943" s="1">
        <v>1809.42</v>
      </c>
      <c r="BA1943" s="1">
        <v>73.56</v>
      </c>
      <c r="BB1943" s="1">
        <v>84.12</v>
      </c>
      <c r="BC1943" s="1">
        <v>80.16</v>
      </c>
      <c r="BD1943" s="1">
        <v>80.959999999999994</v>
      </c>
      <c r="BE1943" s="1">
        <v>75.58</v>
      </c>
      <c r="BF1943" s="1">
        <v>76</v>
      </c>
      <c r="BG1943" s="1">
        <v>82.2</v>
      </c>
      <c r="BI1943" s="1">
        <v>76.38</v>
      </c>
      <c r="BJ1943" s="1">
        <v>80.63</v>
      </c>
      <c r="BL1943" s="1">
        <v>70.900000000000006</v>
      </c>
      <c r="BM1943" s="1">
        <v>71.73</v>
      </c>
      <c r="BN1943" s="1">
        <v>70.66</v>
      </c>
    </row>
    <row r="1944" spans="3:66" x14ac:dyDescent="0.3">
      <c r="C1944" s="14" t="str">
        <f t="shared" si="31"/>
        <v>20187</v>
      </c>
      <c r="D1944" s="3">
        <v>43298</v>
      </c>
      <c r="E1944" s="1">
        <v>1412.18</v>
      </c>
      <c r="F1944" s="1">
        <v>1387.91</v>
      </c>
      <c r="G1944" s="1">
        <v>1378.96</v>
      </c>
      <c r="H1944" s="1">
        <v>1316.57</v>
      </c>
      <c r="I1944" s="1">
        <v>1393.05</v>
      </c>
      <c r="J1944" s="1">
        <v>1333.99</v>
      </c>
      <c r="K1944" s="1">
        <v>1496.22</v>
      </c>
      <c r="L1944" s="1">
        <v>1311.81</v>
      </c>
      <c r="M1944" s="1">
        <v>1301.3499999999999</v>
      </c>
      <c r="N1944" s="1">
        <v>1246.5999999999999</v>
      </c>
      <c r="O1944" s="1">
        <v>1364.6</v>
      </c>
      <c r="P1944" s="1">
        <v>1490.97</v>
      </c>
      <c r="Q1944" s="1">
        <v>2706.49</v>
      </c>
      <c r="R1944" s="1">
        <v>71.540000000000006</v>
      </c>
      <c r="S1944" s="1">
        <v>63.87</v>
      </c>
      <c r="T1944" s="1">
        <v>76.78</v>
      </c>
      <c r="U1944" s="1">
        <v>73.64</v>
      </c>
      <c r="V1944" s="1">
        <v>66.09</v>
      </c>
      <c r="W1944" s="1">
        <v>77.849999999999994</v>
      </c>
      <c r="X1944" s="1">
        <v>74.41</v>
      </c>
      <c r="Y1944" s="1">
        <v>76.989999999999995</v>
      </c>
      <c r="Z1944" s="1">
        <v>77.33</v>
      </c>
      <c r="AA1944" s="1">
        <v>72.22</v>
      </c>
      <c r="AB1944" s="1">
        <v>73.239999999999995</v>
      </c>
      <c r="AE1944" s="1">
        <v>81.47</v>
      </c>
      <c r="AF1944" s="1">
        <v>79.89</v>
      </c>
      <c r="AG1944" s="1">
        <v>68.47</v>
      </c>
      <c r="AK1944" s="1">
        <v>30</v>
      </c>
      <c r="AP1944" s="1">
        <v>1944.87</v>
      </c>
      <c r="AS1944" s="1">
        <v>1988</v>
      </c>
      <c r="AW1944" s="1">
        <v>1507.85</v>
      </c>
      <c r="AX1944" s="1">
        <v>75.03</v>
      </c>
      <c r="AY1944" s="1">
        <v>1860.69</v>
      </c>
      <c r="AZ1944" s="1">
        <v>1809.42</v>
      </c>
      <c r="BA1944" s="1">
        <v>72.83</v>
      </c>
      <c r="BB1944" s="1">
        <v>84.48</v>
      </c>
      <c r="BC1944" s="1">
        <v>79.849999999999994</v>
      </c>
      <c r="BD1944" s="1">
        <v>81.88</v>
      </c>
      <c r="BE1944" s="1">
        <v>75.73</v>
      </c>
      <c r="BF1944" s="1">
        <v>75.98</v>
      </c>
      <c r="BG1944" s="1">
        <v>81.709999999999994</v>
      </c>
      <c r="BI1944" s="1">
        <v>76.38</v>
      </c>
      <c r="BJ1944" s="1">
        <v>80.63</v>
      </c>
      <c r="BL1944" s="1">
        <v>70.92</v>
      </c>
      <c r="BM1944" s="1">
        <v>71.430000000000007</v>
      </c>
      <c r="BN1944" s="1">
        <v>71.569999999999993</v>
      </c>
    </row>
    <row r="1945" spans="3:66" x14ac:dyDescent="0.3">
      <c r="C1945" s="14" t="str">
        <f t="shared" si="31"/>
        <v>20187</v>
      </c>
      <c r="D1945" s="3">
        <v>43297</v>
      </c>
      <c r="E1945" s="1">
        <v>1404.38</v>
      </c>
      <c r="F1945" s="1">
        <v>1380.63</v>
      </c>
      <c r="G1945" s="1">
        <v>1378.54</v>
      </c>
      <c r="H1945" s="1">
        <v>1335.68</v>
      </c>
      <c r="I1945" s="1">
        <v>1393.05</v>
      </c>
      <c r="J1945" s="1">
        <v>1354.58</v>
      </c>
      <c r="K1945" s="1">
        <v>1491.27</v>
      </c>
      <c r="L1945" s="1">
        <v>1350.22</v>
      </c>
      <c r="M1945" s="1">
        <v>1297.45</v>
      </c>
      <c r="N1945" s="1">
        <v>1252.44</v>
      </c>
      <c r="O1945" s="1">
        <v>1367.8</v>
      </c>
      <c r="P1945" s="1">
        <v>1487.01</v>
      </c>
      <c r="Q1945" s="1">
        <v>2707.74</v>
      </c>
      <c r="R1945" s="1">
        <v>70.540000000000006</v>
      </c>
      <c r="S1945" s="1">
        <v>63.34</v>
      </c>
      <c r="T1945" s="1">
        <v>76.16</v>
      </c>
      <c r="U1945" s="1">
        <v>72.98</v>
      </c>
      <c r="V1945" s="1">
        <v>66.06</v>
      </c>
      <c r="W1945" s="1">
        <v>77.72</v>
      </c>
      <c r="X1945" s="1">
        <v>73.27</v>
      </c>
      <c r="Y1945" s="1">
        <v>76.12</v>
      </c>
      <c r="Z1945" s="1">
        <v>76.540000000000006</v>
      </c>
      <c r="AA1945" s="1">
        <v>71</v>
      </c>
      <c r="AB1945" s="1">
        <v>72.42</v>
      </c>
      <c r="AE1945" s="1">
        <v>80.849999999999994</v>
      </c>
      <c r="AF1945" s="1">
        <v>79.239999999999995</v>
      </c>
      <c r="AG1945" s="1">
        <v>68.08</v>
      </c>
      <c r="AK1945" s="1">
        <v>30</v>
      </c>
      <c r="AP1945" s="1">
        <v>1944.87</v>
      </c>
      <c r="AS1945" s="1">
        <v>1988</v>
      </c>
      <c r="AW1945" s="1">
        <v>1507.85</v>
      </c>
      <c r="AX1945" s="1">
        <v>73.989999999999995</v>
      </c>
      <c r="AY1945" s="1">
        <v>1860.69</v>
      </c>
      <c r="AZ1945" s="1">
        <v>1809.42</v>
      </c>
      <c r="BA1945" s="1">
        <v>73.040000000000006</v>
      </c>
      <c r="BB1945" s="1">
        <v>83.59</v>
      </c>
      <c r="BC1945" s="1">
        <v>79.650000000000006</v>
      </c>
      <c r="BD1945" s="1">
        <v>80.150000000000006</v>
      </c>
      <c r="BE1945" s="1">
        <v>74.41</v>
      </c>
      <c r="BF1945" s="1">
        <v>75.11</v>
      </c>
      <c r="BG1945" s="1">
        <v>81.41</v>
      </c>
      <c r="BI1945" s="1">
        <v>76.38</v>
      </c>
      <c r="BJ1945" s="1">
        <v>80.63</v>
      </c>
      <c r="BL1945" s="1">
        <v>70.959999999999994</v>
      </c>
      <c r="BM1945" s="1">
        <v>71.09</v>
      </c>
      <c r="BN1945" s="1">
        <v>69.86</v>
      </c>
    </row>
    <row r="1946" spans="3:66" x14ac:dyDescent="0.3">
      <c r="C1946" s="14" t="str">
        <f t="shared" si="31"/>
        <v>20187</v>
      </c>
      <c r="D1946" s="3">
        <v>43294</v>
      </c>
      <c r="E1946" s="1">
        <v>1395.52</v>
      </c>
      <c r="F1946" s="1">
        <v>1378.77</v>
      </c>
      <c r="G1946" s="1">
        <v>1375.29</v>
      </c>
      <c r="H1946" s="1">
        <v>1343.56</v>
      </c>
      <c r="I1946" s="1">
        <v>1399.67</v>
      </c>
      <c r="J1946" s="1">
        <v>1358.24</v>
      </c>
      <c r="K1946" s="1">
        <v>1496.22</v>
      </c>
      <c r="L1946" s="1">
        <v>1346.74</v>
      </c>
      <c r="M1946" s="1">
        <v>1299.97</v>
      </c>
      <c r="N1946" s="1">
        <v>1239.48</v>
      </c>
      <c r="O1946" s="1">
        <v>1377.07</v>
      </c>
      <c r="P1946" s="1">
        <v>1490.97</v>
      </c>
      <c r="Q1946" s="1">
        <v>2756.88</v>
      </c>
      <c r="R1946" s="1">
        <v>70.25</v>
      </c>
      <c r="S1946" s="1">
        <v>63.74</v>
      </c>
      <c r="T1946" s="1">
        <v>75.239999999999995</v>
      </c>
      <c r="V1946" s="1">
        <v>66.47</v>
      </c>
      <c r="W1946" s="1">
        <v>77.36</v>
      </c>
      <c r="X1946" s="1">
        <v>72.849999999999994</v>
      </c>
      <c r="Y1946" s="1">
        <v>76.150000000000006</v>
      </c>
      <c r="Z1946" s="1">
        <v>76.23</v>
      </c>
      <c r="AA1946" s="1">
        <v>71</v>
      </c>
      <c r="AB1946" s="1">
        <v>72.430000000000007</v>
      </c>
      <c r="AE1946" s="1">
        <v>81.23</v>
      </c>
      <c r="AF1946" s="1">
        <v>77.95</v>
      </c>
      <c r="AG1946" s="1">
        <v>67.91</v>
      </c>
      <c r="AK1946" s="1">
        <v>30</v>
      </c>
      <c r="AP1946" s="1">
        <v>1944.87</v>
      </c>
      <c r="AS1946" s="1">
        <v>1988</v>
      </c>
      <c r="AW1946" s="1">
        <v>1507.85</v>
      </c>
      <c r="AX1946" s="1">
        <v>74.63</v>
      </c>
      <c r="AY1946" s="1">
        <v>1860.69</v>
      </c>
      <c r="AZ1946" s="1">
        <v>1809.42</v>
      </c>
      <c r="BA1946" s="1">
        <v>73</v>
      </c>
      <c r="BB1946" s="1">
        <v>83.96</v>
      </c>
      <c r="BC1946" s="1">
        <v>79.23</v>
      </c>
      <c r="BD1946" s="1">
        <v>79.38</v>
      </c>
      <c r="BE1946" s="1">
        <v>73.040000000000006</v>
      </c>
      <c r="BF1946" s="1">
        <v>74.900000000000006</v>
      </c>
      <c r="BG1946" s="1">
        <v>81.47</v>
      </c>
      <c r="BI1946" s="1">
        <v>76.48</v>
      </c>
      <c r="BJ1946" s="1">
        <v>82.08</v>
      </c>
      <c r="BL1946" s="1">
        <v>70.75</v>
      </c>
      <c r="BM1946" s="1">
        <v>72.069999999999993</v>
      </c>
      <c r="BN1946" s="1">
        <v>70.19</v>
      </c>
    </row>
    <row r="1947" spans="3:66" x14ac:dyDescent="0.3">
      <c r="C1947" s="14" t="str">
        <f t="shared" si="31"/>
        <v>20187</v>
      </c>
      <c r="D1947" s="3">
        <v>43293</v>
      </c>
      <c r="E1947" s="1">
        <v>1411.26</v>
      </c>
      <c r="F1947" s="1">
        <v>1378.77</v>
      </c>
      <c r="G1947" s="1">
        <v>1375.29</v>
      </c>
      <c r="H1947" s="1">
        <v>1350.47</v>
      </c>
      <c r="I1947" s="1">
        <v>1399.67</v>
      </c>
      <c r="J1947" s="1">
        <v>1361.09</v>
      </c>
      <c r="K1947" s="1">
        <v>1506.11</v>
      </c>
      <c r="L1947" s="1">
        <v>1336.44</v>
      </c>
      <c r="M1947" s="1">
        <v>1293.82</v>
      </c>
      <c r="N1947" s="1">
        <v>1238.54</v>
      </c>
      <c r="O1947" s="1">
        <v>1382.84</v>
      </c>
      <c r="P1947" s="1">
        <v>1496.91</v>
      </c>
      <c r="Q1947" s="1">
        <v>2756.88</v>
      </c>
      <c r="R1947" s="1">
        <v>69.75</v>
      </c>
      <c r="S1947" s="1">
        <v>63.44</v>
      </c>
      <c r="T1947" s="1">
        <v>73.290000000000006</v>
      </c>
      <c r="V1947" s="1">
        <v>66.599999999999994</v>
      </c>
      <c r="W1947" s="1">
        <v>77.3</v>
      </c>
      <c r="X1947" s="1">
        <v>72.8</v>
      </c>
      <c r="Y1947" s="1">
        <v>76.22</v>
      </c>
      <c r="Z1947" s="1">
        <v>76.23</v>
      </c>
      <c r="AA1947" s="1">
        <v>71</v>
      </c>
      <c r="AB1947" s="1">
        <v>71.650000000000006</v>
      </c>
      <c r="AE1947" s="1">
        <v>81.31</v>
      </c>
      <c r="AF1947" s="1">
        <v>77.180000000000007</v>
      </c>
      <c r="AG1947" s="1">
        <v>66.87</v>
      </c>
      <c r="AK1947" s="1">
        <v>30</v>
      </c>
      <c r="AP1947" s="1">
        <v>1944.87</v>
      </c>
      <c r="AS1947" s="1">
        <v>1988</v>
      </c>
      <c r="AW1947" s="1">
        <v>1507.85</v>
      </c>
      <c r="AX1947" s="1">
        <v>74.2</v>
      </c>
      <c r="AY1947" s="1">
        <v>1860.69</v>
      </c>
      <c r="BA1947" s="1">
        <v>73.05</v>
      </c>
      <c r="BB1947" s="1">
        <v>83.9</v>
      </c>
      <c r="BC1947" s="1">
        <v>79.08</v>
      </c>
      <c r="BD1947" s="1">
        <v>79.91</v>
      </c>
      <c r="BE1947" s="1">
        <v>73.33</v>
      </c>
      <c r="BF1947" s="1">
        <v>74.459999999999994</v>
      </c>
      <c r="BG1947" s="1">
        <v>81.459999999999994</v>
      </c>
      <c r="BI1947" s="1">
        <v>76.58</v>
      </c>
      <c r="BJ1947" s="1">
        <v>79.75</v>
      </c>
      <c r="BL1947" s="1">
        <v>71.28</v>
      </c>
      <c r="BM1947" s="1">
        <v>72.37</v>
      </c>
      <c r="BN1947" s="1">
        <v>70.67</v>
      </c>
    </row>
    <row r="1948" spans="3:66" x14ac:dyDescent="0.3">
      <c r="C1948" s="14" t="str">
        <f t="shared" si="31"/>
        <v>20187</v>
      </c>
      <c r="D1948" s="3">
        <v>43292</v>
      </c>
      <c r="E1948" s="1">
        <v>1405.34</v>
      </c>
      <c r="F1948" s="1">
        <v>1379.53</v>
      </c>
      <c r="G1948" s="1">
        <v>1366.14</v>
      </c>
      <c r="H1948" s="1">
        <v>1333.35</v>
      </c>
      <c r="I1948" s="1">
        <v>1399.67</v>
      </c>
      <c r="J1948" s="1">
        <v>1367.46</v>
      </c>
      <c r="K1948" s="1">
        <v>1506.11</v>
      </c>
      <c r="L1948" s="1">
        <v>1339.79</v>
      </c>
      <c r="M1948" s="1">
        <v>1294</v>
      </c>
      <c r="N1948" s="1">
        <v>1265.3399999999999</v>
      </c>
      <c r="O1948" s="1">
        <v>1376.05</v>
      </c>
      <c r="P1948" s="1">
        <v>1498.89</v>
      </c>
      <c r="Q1948" s="1">
        <v>2756.88</v>
      </c>
      <c r="R1948" s="1">
        <v>69.900000000000006</v>
      </c>
      <c r="S1948" s="1">
        <v>63.63</v>
      </c>
      <c r="T1948" s="1">
        <v>74.3</v>
      </c>
      <c r="V1948" s="1">
        <v>66.45</v>
      </c>
      <c r="W1948" s="1">
        <v>76.260000000000005</v>
      </c>
      <c r="X1948" s="1">
        <v>72.58</v>
      </c>
      <c r="Y1948" s="1">
        <v>75.95</v>
      </c>
      <c r="Z1948" s="1">
        <v>76</v>
      </c>
      <c r="AA1948" s="1">
        <v>70.8</v>
      </c>
      <c r="AB1948" s="1">
        <v>72.47</v>
      </c>
      <c r="AE1948" s="1">
        <v>81.02</v>
      </c>
      <c r="AF1948" s="1">
        <v>77.12</v>
      </c>
      <c r="AG1948" s="1">
        <v>65.41</v>
      </c>
      <c r="AK1948" s="1">
        <v>30</v>
      </c>
      <c r="AS1948" s="1">
        <v>1848.45</v>
      </c>
      <c r="AX1948" s="1">
        <v>74.44</v>
      </c>
      <c r="AY1948" s="1">
        <v>1860.69</v>
      </c>
      <c r="BA1948" s="1">
        <v>72.599999999999994</v>
      </c>
      <c r="BB1948" s="1">
        <v>83.06</v>
      </c>
      <c r="BC1948" s="1">
        <v>79.209999999999994</v>
      </c>
      <c r="BD1948" s="1">
        <v>78.59</v>
      </c>
      <c r="BE1948" s="1">
        <v>72.17</v>
      </c>
      <c r="BF1948" s="1">
        <v>73.17</v>
      </c>
      <c r="BG1948" s="1">
        <v>81.459999999999994</v>
      </c>
      <c r="BI1948" s="1">
        <v>76.39</v>
      </c>
      <c r="BJ1948" s="1">
        <v>81.99</v>
      </c>
      <c r="BL1948" s="1">
        <v>71.510000000000005</v>
      </c>
      <c r="BM1948" s="1">
        <v>71.92</v>
      </c>
      <c r="BN1948" s="1">
        <v>71.48</v>
      </c>
    </row>
    <row r="1949" spans="3:66" x14ac:dyDescent="0.3">
      <c r="C1949" s="14" t="str">
        <f t="shared" si="31"/>
        <v>20187</v>
      </c>
      <c r="D1949" s="3">
        <v>43291</v>
      </c>
      <c r="E1949" s="1">
        <v>1420.8</v>
      </c>
      <c r="F1949" s="1">
        <v>1380.54</v>
      </c>
      <c r="G1949" s="1">
        <v>1374.54</v>
      </c>
      <c r="H1949" s="1">
        <v>1335.13</v>
      </c>
      <c r="I1949" s="1">
        <v>1398.44</v>
      </c>
      <c r="J1949" s="1">
        <v>1385.5</v>
      </c>
      <c r="K1949" s="1">
        <v>1501.11</v>
      </c>
      <c r="L1949" s="1">
        <v>1335.79</v>
      </c>
      <c r="M1949" s="1">
        <v>1294</v>
      </c>
      <c r="N1949" s="1">
        <v>1260.19</v>
      </c>
      <c r="O1949" s="1">
        <v>1392.05</v>
      </c>
      <c r="P1949" s="1">
        <v>1498.87</v>
      </c>
      <c r="Q1949" s="1">
        <v>2754.59</v>
      </c>
      <c r="R1949" s="1">
        <v>69.83</v>
      </c>
      <c r="S1949" s="1">
        <v>63.48</v>
      </c>
      <c r="T1949" s="1">
        <v>75.64</v>
      </c>
      <c r="V1949" s="1">
        <v>66.2</v>
      </c>
      <c r="W1949" s="1">
        <v>75.7</v>
      </c>
      <c r="X1949" s="1">
        <v>73.540000000000006</v>
      </c>
      <c r="Y1949" s="1">
        <v>76.790000000000006</v>
      </c>
      <c r="Z1949" s="1">
        <v>77.36</v>
      </c>
      <c r="AA1949" s="1">
        <v>70.8</v>
      </c>
      <c r="AB1949" s="1">
        <v>73.319999999999993</v>
      </c>
      <c r="AE1949" s="1">
        <v>80.27</v>
      </c>
      <c r="AF1949" s="1">
        <v>79.22</v>
      </c>
      <c r="AS1949" s="1">
        <v>1708.9</v>
      </c>
      <c r="AX1949" s="1">
        <v>74.010000000000005</v>
      </c>
      <c r="BA1949" s="1">
        <v>74.06</v>
      </c>
      <c r="BB1949" s="1">
        <v>82.8</v>
      </c>
      <c r="BC1949" s="1">
        <v>79.27</v>
      </c>
      <c r="BD1949" s="1">
        <v>80.03</v>
      </c>
      <c r="BE1949" s="1">
        <v>71.58</v>
      </c>
      <c r="BF1949" s="1">
        <v>73.150000000000006</v>
      </c>
      <c r="BG1949" s="1">
        <v>81.5</v>
      </c>
      <c r="BI1949" s="1">
        <v>76.48</v>
      </c>
      <c r="BJ1949" s="1">
        <v>81.430000000000007</v>
      </c>
      <c r="BL1949" s="1">
        <v>71.430000000000007</v>
      </c>
      <c r="BM1949" s="1">
        <v>70.569999999999993</v>
      </c>
      <c r="BN1949" s="1">
        <v>71.38</v>
      </c>
    </row>
    <row r="1950" spans="3:66" x14ac:dyDescent="0.3">
      <c r="C1950" s="14" t="str">
        <f t="shared" si="31"/>
        <v>20187</v>
      </c>
      <c r="D1950" s="3">
        <v>43290</v>
      </c>
      <c r="E1950" s="1">
        <v>1420.8</v>
      </c>
      <c r="F1950" s="1">
        <v>1385.58</v>
      </c>
      <c r="G1950" s="1">
        <v>1365.13</v>
      </c>
      <c r="H1950" s="1">
        <v>1345.61</v>
      </c>
      <c r="I1950" s="1">
        <v>1396.28</v>
      </c>
      <c r="J1950" s="1">
        <v>1370.66</v>
      </c>
      <c r="K1950" s="1">
        <v>1501.11</v>
      </c>
      <c r="L1950" s="1">
        <v>1372.82</v>
      </c>
      <c r="M1950" s="1">
        <v>1297.29</v>
      </c>
      <c r="N1950" s="1">
        <v>1249.1099999999999</v>
      </c>
      <c r="O1950" s="1">
        <v>1381.08</v>
      </c>
      <c r="P1950" s="1">
        <v>1498.87</v>
      </c>
      <c r="Q1950" s="1">
        <v>2751.5</v>
      </c>
      <c r="R1950" s="1">
        <v>68.55</v>
      </c>
      <c r="S1950" s="1">
        <v>62.04</v>
      </c>
      <c r="T1950" s="1">
        <v>74.290000000000006</v>
      </c>
      <c r="V1950" s="1">
        <v>66.2</v>
      </c>
      <c r="W1950" s="1">
        <v>74.489999999999995</v>
      </c>
      <c r="X1950" s="1">
        <v>75.16</v>
      </c>
      <c r="Y1950" s="1">
        <v>77.06</v>
      </c>
      <c r="Z1950" s="1">
        <v>77.36</v>
      </c>
      <c r="AA1950" s="1">
        <v>69.010000000000005</v>
      </c>
      <c r="AB1950" s="1">
        <v>73.89</v>
      </c>
      <c r="AE1950" s="1">
        <v>80.650000000000006</v>
      </c>
      <c r="AF1950" s="1">
        <v>78.19</v>
      </c>
      <c r="AS1950" s="1">
        <v>1708.9</v>
      </c>
      <c r="AX1950" s="1">
        <v>73.17</v>
      </c>
      <c r="BA1950" s="1">
        <v>72.11</v>
      </c>
      <c r="BB1950" s="1">
        <v>82.07</v>
      </c>
      <c r="BC1950" s="1">
        <v>79.180000000000007</v>
      </c>
      <c r="BD1950" s="1">
        <v>80.25</v>
      </c>
      <c r="BE1950" s="1">
        <v>72.53</v>
      </c>
      <c r="BF1950" s="1">
        <v>72.989999999999995</v>
      </c>
      <c r="BG1950" s="1">
        <v>81.69</v>
      </c>
      <c r="BI1950" s="1">
        <v>76.48</v>
      </c>
      <c r="BJ1950" s="1">
        <v>78.38</v>
      </c>
      <c r="BL1950" s="1">
        <v>72.06</v>
      </c>
      <c r="BM1950" s="1">
        <v>70.5</v>
      </c>
      <c r="BN1950" s="1">
        <v>71.38</v>
      </c>
    </row>
    <row r="1951" spans="3:66" x14ac:dyDescent="0.3">
      <c r="C1951" s="14" t="str">
        <f t="shared" si="31"/>
        <v>20187</v>
      </c>
      <c r="D1951" s="3">
        <v>43287</v>
      </c>
      <c r="E1951" s="1">
        <v>1415.19</v>
      </c>
      <c r="F1951" s="1">
        <v>1382.67</v>
      </c>
      <c r="G1951" s="1">
        <v>1380.25</v>
      </c>
      <c r="H1951" s="1">
        <v>1344.03</v>
      </c>
      <c r="I1951" s="1">
        <v>1396.28</v>
      </c>
      <c r="J1951" s="1">
        <v>1370.67</v>
      </c>
      <c r="K1951" s="1">
        <v>1476.47</v>
      </c>
      <c r="L1951" s="1">
        <v>1364.42</v>
      </c>
      <c r="M1951" s="1">
        <v>1289.6400000000001</v>
      </c>
      <c r="N1951" s="1">
        <v>1232.5999999999999</v>
      </c>
      <c r="O1951" s="1">
        <v>1388.23</v>
      </c>
      <c r="P1951" s="1">
        <v>1479.15</v>
      </c>
      <c r="Q1951" s="1">
        <v>2738.4</v>
      </c>
      <c r="R1951" s="1">
        <v>69.180000000000007</v>
      </c>
      <c r="S1951" s="1">
        <v>60.25</v>
      </c>
      <c r="T1951" s="1">
        <v>74.22</v>
      </c>
      <c r="V1951" s="1">
        <v>65.78</v>
      </c>
      <c r="W1951" s="1">
        <v>76.62</v>
      </c>
      <c r="X1951" s="1">
        <v>72.95</v>
      </c>
      <c r="Y1951" s="1">
        <v>76.47</v>
      </c>
      <c r="Z1951" s="1">
        <v>76.95</v>
      </c>
      <c r="AA1951" s="1">
        <v>69.010000000000005</v>
      </c>
      <c r="AB1951" s="1">
        <v>72.48</v>
      </c>
      <c r="AE1951" s="1">
        <v>79.760000000000005</v>
      </c>
      <c r="AF1951" s="1">
        <v>78.52</v>
      </c>
      <c r="AS1951" s="1">
        <v>1708.9</v>
      </c>
      <c r="AX1951" s="1">
        <v>72.86</v>
      </c>
      <c r="BA1951" s="1">
        <v>72.64</v>
      </c>
      <c r="BB1951" s="1">
        <v>83.45</v>
      </c>
      <c r="BC1951" s="1">
        <v>79.45</v>
      </c>
      <c r="BD1951" s="1">
        <v>79.91</v>
      </c>
      <c r="BE1951" s="1">
        <v>72.53</v>
      </c>
      <c r="BF1951" s="1">
        <v>73.31</v>
      </c>
      <c r="BG1951" s="1">
        <v>80.510000000000005</v>
      </c>
      <c r="BI1951" s="1">
        <v>75.58</v>
      </c>
      <c r="BJ1951" s="1">
        <v>78.040000000000006</v>
      </c>
      <c r="BL1951" s="1">
        <v>71.319999999999993</v>
      </c>
      <c r="BN1951" s="1">
        <v>70.8</v>
      </c>
    </row>
    <row r="1952" spans="3:66" x14ac:dyDescent="0.3">
      <c r="C1952" s="14" t="str">
        <f t="shared" si="31"/>
        <v>20187</v>
      </c>
      <c r="D1952" s="3">
        <v>43286</v>
      </c>
      <c r="E1952" s="1">
        <v>1413.22</v>
      </c>
      <c r="F1952" s="1">
        <v>1386.93</v>
      </c>
      <c r="G1952" s="1">
        <v>1376.31</v>
      </c>
      <c r="H1952" s="1">
        <v>1333.36</v>
      </c>
      <c r="I1952" s="1">
        <v>1409.65</v>
      </c>
      <c r="J1952" s="1">
        <v>1376.47</v>
      </c>
      <c r="K1952" s="1">
        <v>1473.97</v>
      </c>
      <c r="L1952" s="1">
        <v>1357.94</v>
      </c>
      <c r="M1952" s="1">
        <v>1287.69</v>
      </c>
      <c r="N1952" s="1">
        <v>1210.79</v>
      </c>
      <c r="O1952" s="1">
        <v>1389.08</v>
      </c>
      <c r="P1952" s="1">
        <v>1477.15</v>
      </c>
      <c r="Q1952" s="1">
        <v>2712.89</v>
      </c>
      <c r="R1952" s="1">
        <v>69.180000000000007</v>
      </c>
      <c r="S1952" s="1">
        <v>60.25</v>
      </c>
      <c r="T1952" s="1">
        <v>74.239999999999995</v>
      </c>
      <c r="V1952" s="1">
        <v>65.61</v>
      </c>
      <c r="W1952" s="1">
        <v>75.180000000000007</v>
      </c>
      <c r="X1952" s="1">
        <v>73.11</v>
      </c>
      <c r="Y1952" s="1">
        <v>76.2</v>
      </c>
      <c r="Z1952" s="1">
        <v>76.16</v>
      </c>
      <c r="AA1952" s="1">
        <v>69.010000000000005</v>
      </c>
      <c r="AB1952" s="1">
        <v>72.12</v>
      </c>
      <c r="AE1952" s="1">
        <v>79.14</v>
      </c>
      <c r="AF1952" s="1">
        <v>79.010000000000005</v>
      </c>
      <c r="AK1952" s="1">
        <v>29</v>
      </c>
      <c r="AS1952" s="1">
        <v>1819.62</v>
      </c>
      <c r="AX1952" s="1">
        <v>72.81</v>
      </c>
      <c r="BA1952" s="1">
        <v>71.790000000000006</v>
      </c>
      <c r="BB1952" s="1">
        <v>82.23</v>
      </c>
      <c r="BC1952" s="1">
        <v>79.319999999999993</v>
      </c>
      <c r="BD1952" s="1">
        <v>79.17</v>
      </c>
      <c r="BE1952" s="1">
        <v>72.319999999999993</v>
      </c>
      <c r="BF1952" s="1">
        <v>73.290000000000006</v>
      </c>
      <c r="BG1952" s="1">
        <v>80.23</v>
      </c>
      <c r="BI1952" s="1">
        <v>74.900000000000006</v>
      </c>
      <c r="BJ1952" s="1">
        <v>77.89</v>
      </c>
      <c r="BL1952" s="1">
        <v>70.98</v>
      </c>
      <c r="BN1952" s="1">
        <v>69.849999999999994</v>
      </c>
    </row>
    <row r="1953" spans="3:66" x14ac:dyDescent="0.3">
      <c r="C1953" s="14" t="str">
        <f t="shared" si="31"/>
        <v>20187</v>
      </c>
      <c r="D1953" s="3">
        <v>43285</v>
      </c>
      <c r="E1953" s="1">
        <v>1413.18</v>
      </c>
      <c r="F1953" s="1">
        <v>1397.97</v>
      </c>
      <c r="G1953" s="1">
        <v>1390.12</v>
      </c>
      <c r="H1953" s="1">
        <v>1337.44</v>
      </c>
      <c r="I1953" s="1">
        <v>1402.33</v>
      </c>
      <c r="J1953" s="1">
        <v>1355.27</v>
      </c>
      <c r="K1953" s="1">
        <v>1478.92</v>
      </c>
      <c r="L1953" s="1">
        <v>1332.75</v>
      </c>
      <c r="M1953" s="1">
        <v>1301.96</v>
      </c>
      <c r="N1953" s="1">
        <v>1218.6099999999999</v>
      </c>
      <c r="O1953" s="1">
        <v>1379.09</v>
      </c>
      <c r="P1953" s="1">
        <v>1481.11</v>
      </c>
      <c r="Q1953" s="1">
        <v>2739.31</v>
      </c>
      <c r="R1953" s="1">
        <v>69.069999999999993</v>
      </c>
      <c r="S1953" s="1">
        <v>60.21</v>
      </c>
      <c r="T1953" s="1">
        <v>72.95</v>
      </c>
      <c r="V1953" s="1">
        <v>65.14</v>
      </c>
      <c r="W1953" s="1">
        <v>73.819999999999993</v>
      </c>
      <c r="X1953" s="1">
        <v>73.17</v>
      </c>
      <c r="Y1953" s="1">
        <v>75.61</v>
      </c>
      <c r="Z1953" s="1">
        <v>76</v>
      </c>
      <c r="AA1953" s="1">
        <v>68.010000000000005</v>
      </c>
      <c r="AB1953" s="1">
        <v>71.209999999999994</v>
      </c>
      <c r="AE1953" s="1">
        <v>79.260000000000005</v>
      </c>
      <c r="AF1953" s="1">
        <v>79.489999999999995</v>
      </c>
      <c r="AK1953" s="1">
        <v>29</v>
      </c>
      <c r="AS1953" s="1">
        <v>1930.34</v>
      </c>
      <c r="AX1953" s="1">
        <v>70.069999999999993</v>
      </c>
      <c r="BA1953" s="1">
        <v>70.47</v>
      </c>
      <c r="BB1953" s="1">
        <v>82.08</v>
      </c>
      <c r="BC1953" s="1">
        <v>78.23</v>
      </c>
      <c r="BD1953" s="1">
        <v>79.45</v>
      </c>
      <c r="BE1953" s="1">
        <v>72.73</v>
      </c>
      <c r="BF1953" s="1">
        <v>74.180000000000007</v>
      </c>
      <c r="BG1953" s="1">
        <v>80.14</v>
      </c>
      <c r="BI1953" s="1">
        <v>74.489999999999995</v>
      </c>
      <c r="BJ1953" s="1">
        <v>78.930000000000007</v>
      </c>
      <c r="BL1953" s="1">
        <v>70.25</v>
      </c>
      <c r="BN1953" s="1">
        <v>69.849999999999994</v>
      </c>
    </row>
    <row r="1954" spans="3:66" x14ac:dyDescent="0.3">
      <c r="C1954" s="14" t="str">
        <f t="shared" si="31"/>
        <v>20187</v>
      </c>
      <c r="D1954" s="3">
        <v>43284</v>
      </c>
      <c r="E1954" s="1">
        <v>1419.99</v>
      </c>
      <c r="F1954" s="1">
        <v>1401.67</v>
      </c>
      <c r="G1954" s="1">
        <v>1390.12</v>
      </c>
      <c r="H1954" s="1">
        <v>1348.98</v>
      </c>
      <c r="I1954" s="1">
        <v>1402.33</v>
      </c>
      <c r="J1954" s="1">
        <v>1366.85</v>
      </c>
      <c r="K1954" s="1">
        <v>1478.92</v>
      </c>
      <c r="L1954" s="1">
        <v>1332.75</v>
      </c>
      <c r="M1954" s="1">
        <v>1301.96</v>
      </c>
      <c r="N1954" s="1">
        <v>1276.22</v>
      </c>
      <c r="O1954" s="1">
        <v>1384.61</v>
      </c>
      <c r="P1954" s="1">
        <v>1481.11</v>
      </c>
      <c r="Q1954" s="1">
        <v>2756.03</v>
      </c>
      <c r="R1954" s="1">
        <v>68.33</v>
      </c>
      <c r="S1954" s="1">
        <v>60.61</v>
      </c>
      <c r="T1954" s="1">
        <v>69.25</v>
      </c>
      <c r="V1954" s="1">
        <v>64.78</v>
      </c>
      <c r="W1954" s="1">
        <v>74.52</v>
      </c>
      <c r="X1954" s="1">
        <v>72.38</v>
      </c>
      <c r="Y1954" s="1">
        <v>75.55</v>
      </c>
      <c r="Z1954" s="1">
        <v>76.180000000000007</v>
      </c>
      <c r="AA1954" s="1">
        <v>68.13</v>
      </c>
      <c r="AB1954" s="1">
        <v>70.78</v>
      </c>
      <c r="AE1954" s="1">
        <v>78.86</v>
      </c>
      <c r="AF1954" s="1">
        <v>79.489999999999995</v>
      </c>
      <c r="AK1954" s="1">
        <v>29</v>
      </c>
      <c r="AQ1954" s="1">
        <v>1698.85</v>
      </c>
      <c r="AS1954" s="1">
        <v>1930.34</v>
      </c>
      <c r="AU1954" s="1">
        <v>1532.98</v>
      </c>
      <c r="AX1954" s="1">
        <v>69.02</v>
      </c>
      <c r="BA1954" s="1">
        <v>70.23</v>
      </c>
      <c r="BB1954" s="1">
        <v>82.45</v>
      </c>
      <c r="BC1954" s="1">
        <v>78.19</v>
      </c>
      <c r="BD1954" s="1">
        <v>79.510000000000005</v>
      </c>
      <c r="BE1954" s="1">
        <v>72.63</v>
      </c>
      <c r="BF1954" s="1">
        <v>73.78</v>
      </c>
      <c r="BG1954" s="1">
        <v>80.040000000000006</v>
      </c>
      <c r="BI1954" s="1">
        <v>74.489999999999995</v>
      </c>
      <c r="BJ1954" s="1">
        <v>78.41</v>
      </c>
      <c r="BL1954" s="1">
        <v>70.25</v>
      </c>
      <c r="BN1954" s="1">
        <v>69.849999999999994</v>
      </c>
    </row>
    <row r="1955" spans="3:66" x14ac:dyDescent="0.3">
      <c r="C1955" s="14" t="str">
        <f t="shared" si="31"/>
        <v>20187</v>
      </c>
      <c r="D1955" s="3">
        <v>43283</v>
      </c>
      <c r="E1955" s="1">
        <v>1427.02</v>
      </c>
      <c r="F1955" s="1">
        <v>1395.41</v>
      </c>
      <c r="G1955" s="1">
        <v>1394.07</v>
      </c>
      <c r="H1955" s="1">
        <v>1354.34</v>
      </c>
      <c r="I1955" s="1">
        <v>1395.85</v>
      </c>
      <c r="J1955" s="1">
        <v>1374.19</v>
      </c>
      <c r="K1955" s="1">
        <v>1478.92</v>
      </c>
      <c r="L1955" s="1">
        <v>1374.38</v>
      </c>
      <c r="M1955" s="1">
        <v>1301.96</v>
      </c>
      <c r="N1955" s="1">
        <v>1241.52</v>
      </c>
      <c r="O1955" s="1">
        <v>1386.32</v>
      </c>
      <c r="P1955" s="1">
        <v>1481.11</v>
      </c>
      <c r="Q1955" s="1">
        <v>2738</v>
      </c>
      <c r="R1955" s="1">
        <v>67.97</v>
      </c>
      <c r="S1955" s="1">
        <v>60.42</v>
      </c>
      <c r="T1955" s="1">
        <v>69.27</v>
      </c>
      <c r="V1955" s="1">
        <v>64.34</v>
      </c>
      <c r="W1955" s="1">
        <v>76.55</v>
      </c>
      <c r="X1955" s="1">
        <v>71.37</v>
      </c>
      <c r="Y1955" s="1">
        <v>75.489999999999995</v>
      </c>
      <c r="Z1955" s="1">
        <v>76</v>
      </c>
      <c r="AA1955" s="1">
        <v>68.81</v>
      </c>
      <c r="AB1955" s="1">
        <v>70.06</v>
      </c>
      <c r="AE1955" s="1">
        <v>77.5</v>
      </c>
      <c r="AF1955" s="1">
        <v>77.569999999999993</v>
      </c>
      <c r="AK1955" s="1">
        <v>29</v>
      </c>
      <c r="AQ1955" s="1">
        <v>1698.85</v>
      </c>
      <c r="AS1955" s="1">
        <v>1930.34</v>
      </c>
      <c r="AU1955" s="1">
        <v>1532.98</v>
      </c>
      <c r="AX1955" s="1">
        <v>66.959999999999994</v>
      </c>
      <c r="BA1955" s="1">
        <v>70.37</v>
      </c>
      <c r="BB1955" s="1">
        <v>81.459999999999994</v>
      </c>
      <c r="BC1955" s="1">
        <v>78.62</v>
      </c>
      <c r="BD1955" s="1">
        <v>79.58</v>
      </c>
      <c r="BE1955" s="1">
        <v>71.819999999999993</v>
      </c>
      <c r="BF1955" s="1">
        <v>71.91</v>
      </c>
      <c r="BG1955" s="1">
        <v>77.790000000000006</v>
      </c>
      <c r="BI1955" s="1">
        <v>74.680000000000007</v>
      </c>
      <c r="BJ1955" s="1">
        <v>77.319999999999993</v>
      </c>
      <c r="BL1955" s="1">
        <v>70.150000000000006</v>
      </c>
      <c r="BN1955" s="1">
        <v>69.48</v>
      </c>
    </row>
    <row r="1956" spans="3:66" x14ac:dyDescent="0.3">
      <c r="C1956" s="14" t="str">
        <f t="shared" si="31"/>
        <v>20186</v>
      </c>
      <c r="D1956" s="3">
        <v>43280</v>
      </c>
      <c r="E1956" s="1">
        <v>1423.66</v>
      </c>
      <c r="F1956" s="1">
        <v>1393.31</v>
      </c>
      <c r="G1956" s="1">
        <v>1389.92</v>
      </c>
      <c r="H1956" s="1">
        <v>1360.19</v>
      </c>
      <c r="I1956" s="1">
        <v>1389.3</v>
      </c>
      <c r="J1956" s="1">
        <v>1383.82</v>
      </c>
      <c r="K1956" s="1">
        <v>1473.97</v>
      </c>
      <c r="L1956" s="1">
        <v>1364.59</v>
      </c>
      <c r="M1956" s="1">
        <v>1276.28</v>
      </c>
      <c r="N1956" s="1">
        <v>1233.81</v>
      </c>
      <c r="O1956" s="1">
        <v>1380.83</v>
      </c>
      <c r="P1956" s="1">
        <v>1479.14</v>
      </c>
      <c r="Q1956" s="1">
        <v>2739.84</v>
      </c>
      <c r="R1956" s="1">
        <v>68.41</v>
      </c>
      <c r="S1956" s="1">
        <v>60.1</v>
      </c>
      <c r="T1956" s="1">
        <v>72.489999999999995</v>
      </c>
      <c r="V1956" s="1">
        <v>63.5</v>
      </c>
      <c r="W1956" s="1">
        <v>75.66</v>
      </c>
      <c r="X1956" s="1">
        <v>70.97</v>
      </c>
      <c r="Y1956" s="1">
        <v>74.709999999999994</v>
      </c>
      <c r="Z1956" s="1">
        <v>74.56</v>
      </c>
      <c r="AA1956" s="1">
        <v>69.319999999999993</v>
      </c>
      <c r="AB1956" s="1">
        <v>69.849999999999994</v>
      </c>
      <c r="AE1956" s="1">
        <v>77.099999999999994</v>
      </c>
      <c r="AF1956" s="1">
        <v>76.25</v>
      </c>
      <c r="AK1956" s="1">
        <v>29</v>
      </c>
      <c r="AQ1956" s="1">
        <v>1698.44</v>
      </c>
      <c r="AS1956" s="1">
        <v>1930.32</v>
      </c>
      <c r="AU1956" s="1">
        <v>1532.62</v>
      </c>
      <c r="AW1956" s="1">
        <v>1688.39</v>
      </c>
      <c r="AX1956" s="1">
        <v>68.03</v>
      </c>
      <c r="BA1956" s="1">
        <v>69.53</v>
      </c>
      <c r="BB1956" s="1">
        <v>80.73</v>
      </c>
      <c r="BC1956" s="1">
        <v>77.66</v>
      </c>
      <c r="BD1956" s="1">
        <v>79.63</v>
      </c>
      <c r="BE1956" s="1">
        <v>71.34</v>
      </c>
      <c r="BF1956" s="1">
        <v>70.78</v>
      </c>
      <c r="BG1956" s="1">
        <v>77.099999999999994</v>
      </c>
      <c r="BI1956" s="1">
        <v>73.2</v>
      </c>
      <c r="BJ1956" s="1">
        <v>76.599999999999994</v>
      </c>
      <c r="BL1956" s="1">
        <v>69.03</v>
      </c>
      <c r="BN1956" s="1">
        <v>68.98</v>
      </c>
    </row>
    <row r="1957" spans="3:66" x14ac:dyDescent="0.3">
      <c r="C1957" s="14" t="str">
        <f t="shared" si="31"/>
        <v>20186</v>
      </c>
      <c r="D1957" s="3">
        <v>43279</v>
      </c>
      <c r="E1957" s="1">
        <v>1408.89</v>
      </c>
      <c r="F1957" s="1">
        <v>1388.11</v>
      </c>
      <c r="G1957" s="1">
        <v>1372.62</v>
      </c>
      <c r="H1957" s="1">
        <v>1351.62</v>
      </c>
      <c r="I1957" s="1">
        <v>1389.3</v>
      </c>
      <c r="J1957" s="1">
        <v>1376.06</v>
      </c>
      <c r="K1957" s="1">
        <v>1478.92</v>
      </c>
      <c r="L1957" s="1">
        <v>1367.54</v>
      </c>
      <c r="M1957" s="1">
        <v>1278.72</v>
      </c>
      <c r="N1957" s="1">
        <v>1246.5</v>
      </c>
      <c r="O1957" s="1">
        <v>1376.5</v>
      </c>
      <c r="P1957" s="1">
        <v>1483.1</v>
      </c>
      <c r="Q1957" s="1">
        <v>2725.26</v>
      </c>
      <c r="R1957" s="1">
        <v>68.239999999999995</v>
      </c>
      <c r="S1957" s="1">
        <v>59.07</v>
      </c>
      <c r="T1957" s="1">
        <v>71.709999999999994</v>
      </c>
      <c r="V1957" s="1">
        <v>63</v>
      </c>
      <c r="W1957" s="1">
        <v>75.7</v>
      </c>
      <c r="X1957" s="1">
        <v>70.16</v>
      </c>
      <c r="Y1957" s="1">
        <v>73.930000000000007</v>
      </c>
      <c r="Z1957" s="1">
        <v>74.44</v>
      </c>
      <c r="AA1957" s="1">
        <v>69.42</v>
      </c>
      <c r="AB1957" s="1">
        <v>68.5</v>
      </c>
      <c r="AE1957" s="1">
        <v>76.41</v>
      </c>
      <c r="AF1957" s="1">
        <v>75.22</v>
      </c>
      <c r="AQ1957" s="1">
        <v>1698.44</v>
      </c>
      <c r="AU1957" s="1">
        <v>1532.62</v>
      </c>
      <c r="AW1957" s="1">
        <v>1688.39</v>
      </c>
      <c r="AX1957" s="1">
        <v>68</v>
      </c>
      <c r="BA1957" s="1">
        <v>68.87</v>
      </c>
      <c r="BB1957" s="1">
        <v>80.540000000000006</v>
      </c>
      <c r="BC1957" s="1">
        <v>76.47</v>
      </c>
      <c r="BD1957" s="1">
        <v>79.010000000000005</v>
      </c>
      <c r="BE1957" s="1">
        <v>72.56</v>
      </c>
      <c r="BF1957" s="1">
        <v>70.67</v>
      </c>
      <c r="BG1957" s="1">
        <v>76.55</v>
      </c>
      <c r="BI1957" s="1">
        <v>73</v>
      </c>
      <c r="BJ1957" s="1">
        <v>77.430000000000007</v>
      </c>
      <c r="BL1957" s="1">
        <v>68.28</v>
      </c>
      <c r="BN1957" s="1">
        <v>67.91</v>
      </c>
    </row>
    <row r="1958" spans="3:66" x14ac:dyDescent="0.3">
      <c r="C1958" s="14" t="str">
        <f t="shared" si="31"/>
        <v>20186</v>
      </c>
      <c r="D1958" s="3">
        <v>43278</v>
      </c>
      <c r="E1958" s="1">
        <v>1423.05</v>
      </c>
      <c r="F1958" s="1">
        <v>1404.23</v>
      </c>
      <c r="G1958" s="1">
        <v>1382.18</v>
      </c>
      <c r="H1958" s="1">
        <v>1338.75</v>
      </c>
      <c r="I1958" s="1">
        <v>1389.3</v>
      </c>
      <c r="J1958" s="1">
        <v>1367.71</v>
      </c>
      <c r="K1958" s="1">
        <v>1479.12</v>
      </c>
      <c r="L1958" s="1">
        <v>1367.02</v>
      </c>
      <c r="M1958" s="1">
        <v>1309.56</v>
      </c>
      <c r="N1958" s="1">
        <v>1248.33</v>
      </c>
      <c r="O1958" s="1">
        <v>1349.97</v>
      </c>
      <c r="P1958" s="1">
        <v>1483.26</v>
      </c>
      <c r="Q1958" s="1">
        <v>2724.46</v>
      </c>
      <c r="R1958" s="1">
        <v>67.989999999999995</v>
      </c>
      <c r="S1958" s="1">
        <v>58.99</v>
      </c>
      <c r="T1958" s="1">
        <v>71.17</v>
      </c>
      <c r="V1958" s="1">
        <v>62.5</v>
      </c>
      <c r="W1958" s="1">
        <v>75.92</v>
      </c>
      <c r="X1958" s="1">
        <v>69.430000000000007</v>
      </c>
      <c r="Y1958" s="1">
        <v>72.930000000000007</v>
      </c>
      <c r="Z1958" s="1">
        <v>73.5</v>
      </c>
      <c r="AA1958" s="1">
        <v>69.02</v>
      </c>
      <c r="AB1958" s="1">
        <v>68.09</v>
      </c>
      <c r="AE1958" s="1">
        <v>76.12</v>
      </c>
      <c r="AF1958" s="1">
        <v>74.739999999999995</v>
      </c>
      <c r="AP1958" s="1">
        <v>1664</v>
      </c>
      <c r="AQ1958" s="1">
        <v>1698.44</v>
      </c>
      <c r="AU1958" s="1">
        <v>1532.62</v>
      </c>
      <c r="AW1958" s="1">
        <v>1748.69</v>
      </c>
      <c r="AX1958" s="1">
        <v>66.73</v>
      </c>
      <c r="BA1958" s="1">
        <v>68.95</v>
      </c>
      <c r="BB1958" s="1">
        <v>79.14</v>
      </c>
      <c r="BC1958" s="1">
        <v>75.45</v>
      </c>
      <c r="BD1958" s="1">
        <v>76.05</v>
      </c>
      <c r="BE1958" s="1">
        <v>69.72</v>
      </c>
      <c r="BF1958" s="1">
        <v>71.069999999999993</v>
      </c>
      <c r="BG1958" s="1">
        <v>76.430000000000007</v>
      </c>
      <c r="BH1958" s="1">
        <v>66.09</v>
      </c>
      <c r="BI1958" s="1">
        <v>73.13</v>
      </c>
      <c r="BJ1958" s="1">
        <v>76.45</v>
      </c>
      <c r="BL1958" s="1">
        <v>68.040000000000006</v>
      </c>
      <c r="BN1958" s="1">
        <v>68.52</v>
      </c>
    </row>
    <row r="1959" spans="3:66" x14ac:dyDescent="0.3">
      <c r="C1959" s="14" t="str">
        <f t="shared" si="31"/>
        <v>20186</v>
      </c>
      <c r="D1959" s="3">
        <v>43277</v>
      </c>
      <c r="E1959" s="1">
        <v>1417.15</v>
      </c>
      <c r="F1959" s="1">
        <v>1389.31</v>
      </c>
      <c r="G1959" s="1">
        <v>1382.18</v>
      </c>
      <c r="H1959" s="1">
        <v>1332.84</v>
      </c>
      <c r="I1959" s="1">
        <v>1389.3</v>
      </c>
      <c r="J1959" s="1">
        <v>1366.47</v>
      </c>
      <c r="K1959" s="1">
        <v>1486.42</v>
      </c>
      <c r="L1959" s="1">
        <v>1359.92</v>
      </c>
      <c r="M1959" s="1">
        <v>1296.55</v>
      </c>
      <c r="N1959" s="1">
        <v>1233.56</v>
      </c>
      <c r="O1959" s="1">
        <v>1361.71</v>
      </c>
      <c r="P1959" s="1">
        <v>1489.1</v>
      </c>
      <c r="Q1959" s="1">
        <v>2713.93</v>
      </c>
      <c r="R1959" s="1">
        <v>67.900000000000006</v>
      </c>
      <c r="S1959" s="1">
        <v>58.99</v>
      </c>
      <c r="T1959" s="1">
        <v>71.209999999999994</v>
      </c>
      <c r="V1959" s="1">
        <v>62.5</v>
      </c>
      <c r="W1959" s="1">
        <v>75.92</v>
      </c>
      <c r="X1959" s="1">
        <v>69.349999999999994</v>
      </c>
      <c r="Y1959" s="1">
        <v>72.55</v>
      </c>
      <c r="Z1959" s="1">
        <v>73.25</v>
      </c>
      <c r="AA1959" s="1">
        <v>69.02</v>
      </c>
      <c r="AB1959" s="1">
        <v>67.37</v>
      </c>
      <c r="AE1959" s="1">
        <v>76.069999999999993</v>
      </c>
      <c r="AF1959" s="1">
        <v>74.67</v>
      </c>
      <c r="AP1959" s="1">
        <v>1664</v>
      </c>
      <c r="AS1959" s="1">
        <v>1865.94</v>
      </c>
      <c r="AW1959" s="1">
        <v>1748.69</v>
      </c>
      <c r="AX1959" s="1">
        <v>66.680000000000007</v>
      </c>
      <c r="AY1959" s="1">
        <v>1630.61</v>
      </c>
      <c r="BA1959" s="1">
        <v>69.209999999999994</v>
      </c>
      <c r="BB1959" s="1">
        <v>79.16</v>
      </c>
      <c r="BC1959" s="1">
        <v>74.62</v>
      </c>
      <c r="BD1959" s="1">
        <v>76.010000000000005</v>
      </c>
      <c r="BE1959" s="1">
        <v>69.72</v>
      </c>
      <c r="BF1959" s="1">
        <v>71.069999999999993</v>
      </c>
      <c r="BG1959" s="1">
        <v>75.319999999999993</v>
      </c>
      <c r="BH1959" s="1">
        <v>66.430000000000007</v>
      </c>
      <c r="BI1959" s="1">
        <v>72.38</v>
      </c>
      <c r="BJ1959" s="1">
        <v>75.67</v>
      </c>
      <c r="BL1959" s="1">
        <v>67.09</v>
      </c>
      <c r="BN1959" s="1">
        <v>67.17</v>
      </c>
    </row>
    <row r="1960" spans="3:66" x14ac:dyDescent="0.3">
      <c r="C1960" s="14" t="str">
        <f t="shared" si="31"/>
        <v>20186</v>
      </c>
      <c r="D1960" s="3">
        <v>43276</v>
      </c>
      <c r="E1960" s="1">
        <v>1417.15</v>
      </c>
      <c r="F1960" s="1">
        <v>1407.71</v>
      </c>
      <c r="G1960" s="1">
        <v>1384.17</v>
      </c>
      <c r="H1960" s="1">
        <v>1338.13</v>
      </c>
      <c r="I1960" s="1">
        <v>1405.56</v>
      </c>
      <c r="J1960" s="1">
        <v>1374.12</v>
      </c>
      <c r="K1960" s="1">
        <v>1486.42</v>
      </c>
      <c r="L1960" s="1">
        <v>1372.9</v>
      </c>
      <c r="M1960" s="1">
        <v>1300.57</v>
      </c>
      <c r="N1960" s="1">
        <v>1244.4000000000001</v>
      </c>
      <c r="O1960" s="1">
        <v>1359.33</v>
      </c>
      <c r="P1960" s="1">
        <v>1489.1</v>
      </c>
      <c r="Q1960" s="1">
        <v>2716.36</v>
      </c>
      <c r="R1960" s="1">
        <v>68.209999999999994</v>
      </c>
      <c r="S1960" s="1">
        <v>59</v>
      </c>
      <c r="T1960" s="1">
        <v>70.78</v>
      </c>
      <c r="V1960" s="1">
        <v>63.5</v>
      </c>
      <c r="W1960" s="1">
        <v>74.930000000000007</v>
      </c>
      <c r="X1960" s="1">
        <v>69.75</v>
      </c>
      <c r="Y1960" s="1">
        <v>72.91</v>
      </c>
      <c r="Z1960" s="1">
        <v>73.400000000000006</v>
      </c>
      <c r="AA1960" s="1">
        <v>70.569999999999993</v>
      </c>
      <c r="AB1960" s="1">
        <v>68.290000000000006</v>
      </c>
      <c r="AE1960" s="1">
        <v>75.16</v>
      </c>
      <c r="AF1960" s="1">
        <v>74.55</v>
      </c>
      <c r="AP1960" s="1">
        <v>1664</v>
      </c>
      <c r="AS1960" s="1">
        <v>1865.94</v>
      </c>
      <c r="AW1960" s="1">
        <v>1748.69</v>
      </c>
      <c r="AY1960" s="1">
        <v>1630.61</v>
      </c>
      <c r="BA1960" s="1">
        <v>67.59</v>
      </c>
      <c r="BB1960" s="1">
        <v>79.319999999999993</v>
      </c>
      <c r="BC1960" s="1">
        <v>75.510000000000005</v>
      </c>
      <c r="BD1960" s="1">
        <v>76.069999999999993</v>
      </c>
      <c r="BE1960" s="1">
        <v>69.849999999999994</v>
      </c>
      <c r="BF1960" s="1">
        <v>71.39</v>
      </c>
      <c r="BG1960" s="1">
        <v>75.489999999999995</v>
      </c>
      <c r="BH1960" s="1">
        <v>68.13</v>
      </c>
      <c r="BI1960" s="1">
        <v>72.599999999999994</v>
      </c>
      <c r="BJ1960" s="1">
        <v>74.8</v>
      </c>
      <c r="BL1960" s="1">
        <v>67.099999999999994</v>
      </c>
      <c r="BN1960" s="1">
        <v>66.89</v>
      </c>
    </row>
    <row r="1961" spans="3:66" x14ac:dyDescent="0.3">
      <c r="C1961" s="14" t="str">
        <f t="shared" si="31"/>
        <v>20186</v>
      </c>
      <c r="D1961" s="3">
        <v>43273</v>
      </c>
      <c r="E1961" s="1">
        <v>1427.04</v>
      </c>
      <c r="F1961" s="1">
        <v>1413.22</v>
      </c>
      <c r="G1961" s="1">
        <v>1401.95</v>
      </c>
      <c r="H1961" s="1">
        <v>1345.06</v>
      </c>
      <c r="I1961" s="1">
        <v>1405.56</v>
      </c>
      <c r="J1961" s="1">
        <v>1390.3</v>
      </c>
      <c r="K1961" s="1">
        <v>1496.32</v>
      </c>
      <c r="L1961" s="1">
        <v>1369.6</v>
      </c>
      <c r="M1961" s="1">
        <v>1300.57</v>
      </c>
      <c r="N1961" s="1">
        <v>1265.22</v>
      </c>
      <c r="O1961" s="1">
        <v>1377.28</v>
      </c>
      <c r="P1961" s="1">
        <v>1497.02</v>
      </c>
      <c r="Q1961" s="1">
        <v>2715.55</v>
      </c>
      <c r="R1961" s="1">
        <v>68.069999999999993</v>
      </c>
      <c r="S1961" s="1">
        <v>58.68</v>
      </c>
      <c r="T1961" s="1">
        <v>71.02</v>
      </c>
      <c r="V1961" s="1">
        <v>63.5</v>
      </c>
      <c r="W1961" s="1">
        <v>74.38</v>
      </c>
      <c r="X1961" s="1">
        <v>69.010000000000005</v>
      </c>
      <c r="Y1961" s="1">
        <v>72.91</v>
      </c>
      <c r="Z1961" s="1">
        <v>73.27</v>
      </c>
      <c r="AA1961" s="1">
        <v>69.709999999999994</v>
      </c>
      <c r="AB1961" s="1">
        <v>67.930000000000007</v>
      </c>
      <c r="AE1961" s="1">
        <v>75.36</v>
      </c>
      <c r="AF1961" s="1">
        <v>75.39</v>
      </c>
      <c r="AP1961" s="1">
        <v>1664</v>
      </c>
      <c r="AS1961" s="1">
        <v>1865.94</v>
      </c>
      <c r="AW1961" s="1">
        <v>1808.99</v>
      </c>
      <c r="AY1961" s="1">
        <v>1630.61</v>
      </c>
      <c r="BA1961" s="1">
        <v>68</v>
      </c>
      <c r="BB1961" s="1">
        <v>79.8</v>
      </c>
      <c r="BC1961" s="1">
        <v>75.209999999999994</v>
      </c>
      <c r="BD1961" s="1">
        <v>76.53</v>
      </c>
      <c r="BE1961" s="1">
        <v>72.709999999999994</v>
      </c>
      <c r="BF1961" s="1">
        <v>71.39</v>
      </c>
      <c r="BG1961" s="1">
        <v>75.56</v>
      </c>
      <c r="BH1961" s="1">
        <v>67.900000000000006</v>
      </c>
      <c r="BI1961" s="1">
        <v>72.599999999999994</v>
      </c>
      <c r="BJ1961" s="1">
        <v>75.12</v>
      </c>
      <c r="BL1961" s="1">
        <v>67.349999999999994</v>
      </c>
      <c r="BN1961" s="1">
        <v>67.16</v>
      </c>
    </row>
    <row r="1962" spans="3:66" x14ac:dyDescent="0.3">
      <c r="C1962" s="14" t="str">
        <f t="shared" si="31"/>
        <v>20186</v>
      </c>
      <c r="D1962" s="3">
        <v>43272</v>
      </c>
      <c r="E1962" s="1">
        <v>1428.01</v>
      </c>
      <c r="F1962" s="1">
        <v>1412.06</v>
      </c>
      <c r="G1962" s="1">
        <v>1398.01</v>
      </c>
      <c r="H1962" s="1">
        <v>1347.25</v>
      </c>
      <c r="I1962" s="1">
        <v>1405.56</v>
      </c>
      <c r="J1962" s="1">
        <v>1377.98</v>
      </c>
      <c r="K1962" s="1">
        <v>1506.22</v>
      </c>
      <c r="L1962" s="1">
        <v>1358.15</v>
      </c>
      <c r="M1962" s="1">
        <v>1291.0999999999999</v>
      </c>
      <c r="N1962" s="1">
        <v>1269.03</v>
      </c>
      <c r="O1962" s="1">
        <v>1372.29</v>
      </c>
      <c r="P1962" s="1">
        <v>1508.91</v>
      </c>
      <c r="Q1962" s="1">
        <v>2715.55</v>
      </c>
      <c r="R1962" s="1">
        <v>67.400000000000006</v>
      </c>
      <c r="S1962" s="1">
        <v>58.68</v>
      </c>
      <c r="T1962" s="1">
        <v>71.02</v>
      </c>
      <c r="V1962" s="1">
        <v>62.81</v>
      </c>
      <c r="W1962" s="1">
        <v>74.38</v>
      </c>
      <c r="X1962" s="1">
        <v>68.67</v>
      </c>
      <c r="Y1962" s="1">
        <v>72.599999999999994</v>
      </c>
      <c r="Z1962" s="1">
        <v>73.05</v>
      </c>
      <c r="AA1962" s="1">
        <v>67.14</v>
      </c>
      <c r="AB1962" s="1">
        <v>67.650000000000006</v>
      </c>
      <c r="AE1962" s="1">
        <v>74.260000000000005</v>
      </c>
      <c r="AF1962" s="1">
        <v>75.599999999999994</v>
      </c>
      <c r="AP1962" s="1">
        <v>1664</v>
      </c>
      <c r="AS1962" s="1">
        <v>1865.94</v>
      </c>
      <c r="AW1962" s="1">
        <v>1646.94</v>
      </c>
      <c r="AY1962" s="1">
        <v>1630.61</v>
      </c>
      <c r="AZ1962" s="1">
        <v>1708.49</v>
      </c>
      <c r="BA1962" s="1">
        <v>67.760000000000005</v>
      </c>
      <c r="BB1962" s="1">
        <v>80.099999999999994</v>
      </c>
      <c r="BC1962" s="1">
        <v>75.03</v>
      </c>
      <c r="BD1962" s="1">
        <v>76.41</v>
      </c>
      <c r="BE1962" s="1">
        <v>70.2</v>
      </c>
      <c r="BF1962" s="1">
        <v>69.849999999999994</v>
      </c>
      <c r="BG1962" s="1">
        <v>75.040000000000006</v>
      </c>
      <c r="BH1962" s="1">
        <v>68.099999999999994</v>
      </c>
      <c r="BI1962" s="1">
        <v>72.010000000000005</v>
      </c>
      <c r="BJ1962" s="1">
        <v>75.47</v>
      </c>
      <c r="BL1962" s="1">
        <v>67.349999999999994</v>
      </c>
      <c r="BN1962" s="1">
        <v>67.67</v>
      </c>
    </row>
    <row r="1963" spans="3:66" x14ac:dyDescent="0.3">
      <c r="C1963" s="14" t="str">
        <f t="shared" si="31"/>
        <v>20186</v>
      </c>
      <c r="D1963" s="3">
        <v>43271</v>
      </c>
      <c r="E1963" s="1">
        <v>1427.04</v>
      </c>
      <c r="F1963" s="1">
        <v>1411.98</v>
      </c>
      <c r="G1963" s="1">
        <v>1396.04</v>
      </c>
      <c r="H1963" s="1">
        <v>1335.48</v>
      </c>
      <c r="I1963" s="1">
        <v>1408.8</v>
      </c>
      <c r="J1963" s="1">
        <v>1374.4</v>
      </c>
      <c r="K1963" s="1">
        <v>1506.22</v>
      </c>
      <c r="L1963" s="1">
        <v>1326.9</v>
      </c>
      <c r="M1963" s="1">
        <v>1288.67</v>
      </c>
      <c r="N1963" s="1">
        <v>1237.67</v>
      </c>
      <c r="O1963" s="1">
        <v>1393.9</v>
      </c>
      <c r="P1963" s="1">
        <v>1506.22</v>
      </c>
      <c r="Q1963" s="1">
        <v>2700.48</v>
      </c>
      <c r="R1963" s="1">
        <v>66.66</v>
      </c>
      <c r="T1963" s="1">
        <v>72.52</v>
      </c>
      <c r="V1963" s="1">
        <v>64</v>
      </c>
      <c r="W1963" s="1">
        <v>73.400000000000006</v>
      </c>
      <c r="X1963" s="1">
        <v>68.040000000000006</v>
      </c>
      <c r="Y1963" s="1">
        <v>72.12</v>
      </c>
      <c r="Z1963" s="1">
        <v>71.45</v>
      </c>
      <c r="AA1963" s="1">
        <v>67.14</v>
      </c>
      <c r="AB1963" s="1">
        <v>67.08</v>
      </c>
      <c r="AE1963" s="1">
        <v>74.400000000000006</v>
      </c>
      <c r="AS1963" s="1">
        <v>1865.94</v>
      </c>
      <c r="AT1963" s="1">
        <v>1741.16</v>
      </c>
      <c r="AW1963" s="1">
        <v>1608.18</v>
      </c>
      <c r="AY1963" s="1">
        <v>1630.61</v>
      </c>
      <c r="AZ1963" s="1">
        <v>1708.49</v>
      </c>
      <c r="BA1963" s="1">
        <v>68.25</v>
      </c>
      <c r="BB1963" s="1">
        <v>78.489999999999995</v>
      </c>
      <c r="BC1963" s="1">
        <v>74.28</v>
      </c>
      <c r="BD1963" s="1">
        <v>75.650000000000006</v>
      </c>
      <c r="BE1963" s="1">
        <v>67.569999999999993</v>
      </c>
      <c r="BF1963" s="1">
        <v>69.72</v>
      </c>
      <c r="BG1963" s="1">
        <v>74.22</v>
      </c>
      <c r="BI1963" s="1">
        <v>72.010000000000005</v>
      </c>
      <c r="BJ1963" s="1">
        <v>76.11</v>
      </c>
      <c r="BL1963" s="1">
        <v>66.81</v>
      </c>
      <c r="BN1963" s="1">
        <v>67</v>
      </c>
    </row>
    <row r="1964" spans="3:66" x14ac:dyDescent="0.3">
      <c r="C1964" s="14" t="str">
        <f t="shared" si="31"/>
        <v>20186</v>
      </c>
      <c r="D1964" s="3">
        <v>43270</v>
      </c>
      <c r="E1964" s="1">
        <v>1432.87</v>
      </c>
      <c r="F1964" s="1">
        <v>1410.07</v>
      </c>
      <c r="G1964" s="1">
        <v>1377.33</v>
      </c>
      <c r="H1964" s="1">
        <v>1335.8</v>
      </c>
      <c r="I1964" s="1">
        <v>1412.11</v>
      </c>
      <c r="J1964" s="1">
        <v>1375.01</v>
      </c>
      <c r="K1964" s="1">
        <v>1506.22</v>
      </c>
      <c r="L1964" s="1">
        <v>1348.17</v>
      </c>
      <c r="M1964" s="1">
        <v>1284.05</v>
      </c>
      <c r="N1964" s="1">
        <v>1244.21</v>
      </c>
      <c r="O1964" s="1">
        <v>1401.35</v>
      </c>
      <c r="P1964" s="1">
        <v>1506.22</v>
      </c>
      <c r="Q1964" s="1">
        <v>2705.35</v>
      </c>
      <c r="R1964" s="1">
        <v>66.790000000000006</v>
      </c>
      <c r="T1964" s="1">
        <v>72.08</v>
      </c>
      <c r="V1964" s="1">
        <v>64.040000000000006</v>
      </c>
      <c r="X1964" s="1">
        <v>68.010000000000005</v>
      </c>
      <c r="Y1964" s="1">
        <v>71.7</v>
      </c>
      <c r="Z1964" s="1">
        <v>71.77</v>
      </c>
      <c r="AA1964" s="1">
        <v>67.14</v>
      </c>
      <c r="AB1964" s="1">
        <v>66.94</v>
      </c>
      <c r="AE1964" s="1">
        <v>74.17</v>
      </c>
      <c r="AP1964" s="1">
        <v>1792</v>
      </c>
      <c r="AS1964" s="1">
        <v>1808.99</v>
      </c>
      <c r="AT1964" s="1">
        <v>1741.16</v>
      </c>
      <c r="AW1964" s="1">
        <v>1608.18</v>
      </c>
      <c r="AY1964" s="1">
        <v>1630.61</v>
      </c>
      <c r="AZ1964" s="1">
        <v>1708.49</v>
      </c>
      <c r="BA1964" s="1">
        <v>67.510000000000005</v>
      </c>
      <c r="BB1964" s="1">
        <v>77.73</v>
      </c>
      <c r="BC1964" s="1">
        <v>74.58</v>
      </c>
      <c r="BD1964" s="1">
        <v>76.47</v>
      </c>
      <c r="BE1964" s="1">
        <v>67.290000000000006</v>
      </c>
      <c r="BF1964" s="1">
        <v>69.23</v>
      </c>
      <c r="BG1964" s="1">
        <v>73.61</v>
      </c>
      <c r="BI1964" s="1">
        <v>71.64</v>
      </c>
      <c r="BJ1964" s="1">
        <v>77.17</v>
      </c>
      <c r="BL1964" s="1">
        <v>67.09</v>
      </c>
      <c r="BN1964" s="1">
        <v>67.3</v>
      </c>
    </row>
    <row r="1965" spans="3:66" x14ac:dyDescent="0.3">
      <c r="C1965" s="14" t="str">
        <f t="shared" si="31"/>
        <v>20186</v>
      </c>
      <c r="D1965" s="3">
        <v>43269</v>
      </c>
      <c r="E1965" s="1">
        <v>1440.72</v>
      </c>
      <c r="F1965" s="1">
        <v>1419.88</v>
      </c>
      <c r="G1965" s="1">
        <v>1419.57</v>
      </c>
      <c r="H1965" s="1">
        <v>1351.43</v>
      </c>
      <c r="I1965" s="1">
        <v>1412.11</v>
      </c>
      <c r="J1965" s="1">
        <v>1387.82</v>
      </c>
      <c r="K1965" s="1">
        <v>1506.22</v>
      </c>
      <c r="L1965" s="1">
        <v>1411.99</v>
      </c>
      <c r="M1965" s="1">
        <v>1287.67</v>
      </c>
      <c r="N1965" s="1">
        <v>1263.5899999999999</v>
      </c>
      <c r="O1965" s="1">
        <v>1410.14</v>
      </c>
      <c r="P1965" s="1">
        <v>1508.91</v>
      </c>
      <c r="Q1965" s="1">
        <v>2770</v>
      </c>
      <c r="R1965" s="1">
        <v>67.59</v>
      </c>
      <c r="T1965" s="1">
        <v>72.08</v>
      </c>
      <c r="X1965" s="1">
        <v>68.73</v>
      </c>
      <c r="Y1965" s="1">
        <v>71.62</v>
      </c>
      <c r="Z1965" s="1">
        <v>71.599999999999994</v>
      </c>
      <c r="AA1965" s="1">
        <v>68.33</v>
      </c>
      <c r="AB1965" s="1">
        <v>67.510000000000005</v>
      </c>
      <c r="AE1965" s="1">
        <v>73.59</v>
      </c>
      <c r="AP1965" s="1">
        <v>1792</v>
      </c>
      <c r="AS1965" s="1">
        <v>1808.99</v>
      </c>
      <c r="AT1965" s="1">
        <v>1741.16</v>
      </c>
      <c r="AW1965" s="1">
        <v>1608.18</v>
      </c>
      <c r="AY1965" s="1">
        <v>1630.61</v>
      </c>
      <c r="AZ1965" s="1">
        <v>1674.99</v>
      </c>
      <c r="BA1965" s="1">
        <v>67.150000000000006</v>
      </c>
      <c r="BB1965" s="1">
        <v>77.84</v>
      </c>
      <c r="BC1965" s="1">
        <v>74.23</v>
      </c>
      <c r="BD1965" s="1">
        <v>76.11</v>
      </c>
      <c r="BE1965" s="1">
        <v>67.319999999999993</v>
      </c>
      <c r="BF1965" s="1">
        <v>71.260000000000005</v>
      </c>
      <c r="BG1965" s="1">
        <v>73.790000000000006</v>
      </c>
      <c r="BI1965" s="1">
        <v>71.430000000000007</v>
      </c>
      <c r="BJ1965" s="1">
        <v>76.58</v>
      </c>
      <c r="BL1965" s="1">
        <v>66.489999999999995</v>
      </c>
      <c r="BN1965" s="1">
        <v>66.5</v>
      </c>
    </row>
    <row r="1966" spans="3:66" x14ac:dyDescent="0.3">
      <c r="C1966" s="14" t="str">
        <f t="shared" si="31"/>
        <v>20186</v>
      </c>
      <c r="D1966" s="3">
        <v>43266</v>
      </c>
      <c r="E1966" s="1">
        <v>1440.71</v>
      </c>
      <c r="F1966" s="1">
        <v>1421.69</v>
      </c>
      <c r="G1966" s="1">
        <v>1413.66</v>
      </c>
      <c r="H1966" s="1">
        <v>1371.52</v>
      </c>
      <c r="I1966" s="1">
        <v>1450.82</v>
      </c>
      <c r="J1966" s="1">
        <v>1374.48</v>
      </c>
      <c r="K1966" s="1">
        <v>1518.01</v>
      </c>
      <c r="L1966" s="1">
        <v>1435.65</v>
      </c>
      <c r="M1966" s="1">
        <v>1295.47</v>
      </c>
      <c r="N1966" s="1">
        <v>1262.47</v>
      </c>
      <c r="O1966" s="1">
        <v>1412.15</v>
      </c>
      <c r="P1966" s="1">
        <v>1512.97</v>
      </c>
      <c r="Q1966" s="1">
        <v>2730.38</v>
      </c>
      <c r="R1966" s="1">
        <v>68.75</v>
      </c>
      <c r="T1966" s="1">
        <v>72.430000000000007</v>
      </c>
      <c r="X1966" s="1">
        <v>69.41</v>
      </c>
      <c r="Y1966" s="1">
        <v>71.459999999999994</v>
      </c>
      <c r="Z1966" s="1">
        <v>71.45</v>
      </c>
      <c r="AA1966" s="1">
        <v>68.2</v>
      </c>
      <c r="AB1966" s="1">
        <v>67.930000000000007</v>
      </c>
      <c r="AE1966" s="1">
        <v>74.900000000000006</v>
      </c>
      <c r="AF1966" s="1">
        <v>74.33</v>
      </c>
      <c r="AP1966" s="1">
        <v>1792</v>
      </c>
      <c r="AS1966" s="1">
        <v>1808.99</v>
      </c>
      <c r="AT1966" s="1">
        <v>1741.16</v>
      </c>
      <c r="AW1966" s="1">
        <v>1608.18</v>
      </c>
      <c r="AZ1966" s="1">
        <v>1674.99</v>
      </c>
      <c r="BA1966" s="1">
        <v>67.09</v>
      </c>
      <c r="BB1966" s="1">
        <v>78.709999999999994</v>
      </c>
      <c r="BC1966" s="1">
        <v>74.37</v>
      </c>
      <c r="BD1966" s="1">
        <v>74.709999999999994</v>
      </c>
      <c r="BE1966" s="1">
        <v>69.25</v>
      </c>
      <c r="BF1966" s="1">
        <v>71.64</v>
      </c>
      <c r="BG1966" s="1">
        <v>75.63</v>
      </c>
      <c r="BI1966" s="1">
        <v>71.209999999999994</v>
      </c>
      <c r="BJ1966" s="1">
        <v>76.25</v>
      </c>
      <c r="BL1966" s="1">
        <v>66.69</v>
      </c>
      <c r="BN1966" s="1">
        <v>66.83</v>
      </c>
    </row>
    <row r="1967" spans="3:66" x14ac:dyDescent="0.3">
      <c r="C1967" s="14" t="str">
        <f t="shared" si="31"/>
        <v>20186</v>
      </c>
      <c r="D1967" s="3">
        <v>43265</v>
      </c>
      <c r="E1967" s="1">
        <v>1438.75</v>
      </c>
      <c r="F1967" s="1">
        <v>1422.5</v>
      </c>
      <c r="G1967" s="1">
        <v>1415.63</v>
      </c>
      <c r="H1967" s="1">
        <v>1371.52</v>
      </c>
      <c r="I1967" s="1">
        <v>1453.25</v>
      </c>
      <c r="J1967" s="1">
        <v>1360.44</v>
      </c>
      <c r="K1967" s="1">
        <v>1518.01</v>
      </c>
      <c r="L1967" s="1">
        <v>1435.65</v>
      </c>
      <c r="M1967" s="1">
        <v>1295.47</v>
      </c>
      <c r="N1967" s="1">
        <v>1241.5899999999999</v>
      </c>
      <c r="O1967" s="1">
        <v>1406.17</v>
      </c>
      <c r="P1967" s="1">
        <v>1512.97</v>
      </c>
      <c r="Q1967" s="1">
        <v>2725.52</v>
      </c>
      <c r="R1967" s="1">
        <v>68.790000000000006</v>
      </c>
      <c r="T1967" s="1">
        <v>71.19</v>
      </c>
      <c r="X1967" s="1">
        <v>69.11</v>
      </c>
      <c r="Y1967" s="1">
        <v>71.739999999999995</v>
      </c>
      <c r="Z1967" s="1">
        <v>72</v>
      </c>
      <c r="AA1967" s="1">
        <v>68.2</v>
      </c>
      <c r="AB1967" s="1">
        <v>67.87</v>
      </c>
      <c r="AE1967" s="1">
        <v>75.12</v>
      </c>
      <c r="AF1967" s="1">
        <v>73.87</v>
      </c>
      <c r="AP1967" s="1">
        <v>1792</v>
      </c>
      <c r="AS1967" s="1">
        <v>1808.99</v>
      </c>
      <c r="AT1967" s="1">
        <v>1741.16</v>
      </c>
      <c r="AW1967" s="1">
        <v>1657.17</v>
      </c>
      <c r="AZ1967" s="1">
        <v>1658.24</v>
      </c>
      <c r="BA1967" s="1">
        <v>67.16</v>
      </c>
      <c r="BB1967" s="1">
        <v>76.959999999999994</v>
      </c>
      <c r="BC1967" s="1">
        <v>74.92</v>
      </c>
      <c r="BD1967" s="1">
        <v>74.510000000000005</v>
      </c>
      <c r="BE1967" s="1">
        <v>66.92</v>
      </c>
      <c r="BF1967" s="1">
        <v>72.5</v>
      </c>
      <c r="BG1967" s="1">
        <v>75.819999999999993</v>
      </c>
      <c r="BI1967" s="1">
        <v>71.27</v>
      </c>
      <c r="BJ1967" s="1">
        <v>76.58</v>
      </c>
      <c r="BL1967" s="1">
        <v>67.34</v>
      </c>
      <c r="BN1967" s="1">
        <v>67.16</v>
      </c>
    </row>
    <row r="1968" spans="3:66" x14ac:dyDescent="0.3">
      <c r="C1968" s="14" t="str">
        <f t="shared" si="31"/>
        <v>20186</v>
      </c>
      <c r="D1968" s="3">
        <v>43264</v>
      </c>
      <c r="E1968" s="1">
        <v>1444.65</v>
      </c>
      <c r="F1968" s="1">
        <v>1414.6</v>
      </c>
      <c r="G1968" s="1">
        <v>1427.49</v>
      </c>
      <c r="H1968" s="1">
        <v>1385.48</v>
      </c>
      <c r="I1968" s="1">
        <v>1458.11</v>
      </c>
      <c r="J1968" s="1">
        <v>1384.86</v>
      </c>
      <c r="K1968" s="1">
        <v>1518.01</v>
      </c>
      <c r="L1968" s="1">
        <v>1393.01</v>
      </c>
      <c r="M1968" s="1">
        <v>1299.3699999999999</v>
      </c>
      <c r="N1968" s="1">
        <v>1286.29</v>
      </c>
      <c r="O1968" s="1">
        <v>1399.52</v>
      </c>
      <c r="P1968" s="1">
        <v>1512.97</v>
      </c>
      <c r="Q1968" s="1">
        <v>2742.09</v>
      </c>
      <c r="R1968" s="1">
        <v>68.540000000000006</v>
      </c>
      <c r="T1968" s="1">
        <v>70.86</v>
      </c>
      <c r="X1968" s="1">
        <v>69.31</v>
      </c>
      <c r="Y1968" s="1">
        <v>71.84</v>
      </c>
      <c r="Z1968" s="1">
        <v>72</v>
      </c>
      <c r="AA1968" s="1">
        <v>69.83</v>
      </c>
      <c r="AB1968" s="1">
        <v>68.5</v>
      </c>
      <c r="AE1968" s="1">
        <v>74.95</v>
      </c>
      <c r="AF1968" s="1">
        <v>72.95</v>
      </c>
      <c r="AP1968" s="1">
        <v>1792</v>
      </c>
      <c r="AS1968" s="1">
        <v>1808.99</v>
      </c>
      <c r="AW1968" s="1">
        <v>1658.24</v>
      </c>
      <c r="AZ1968" s="1">
        <v>1658.24</v>
      </c>
      <c r="BB1968" s="1">
        <v>76.89</v>
      </c>
      <c r="BC1968" s="1">
        <v>75.11</v>
      </c>
      <c r="BD1968" s="1">
        <v>74.41</v>
      </c>
      <c r="BE1968" s="1">
        <v>65.39</v>
      </c>
      <c r="BG1968" s="1">
        <v>75.930000000000007</v>
      </c>
      <c r="BI1968" s="1">
        <v>71.27</v>
      </c>
      <c r="BL1968" s="1">
        <v>68.040000000000006</v>
      </c>
      <c r="BN1968" s="1">
        <v>67.16</v>
      </c>
    </row>
    <row r="1969" spans="3:66" x14ac:dyDescent="0.3">
      <c r="C1969" s="14" t="str">
        <f t="shared" si="31"/>
        <v>20186</v>
      </c>
      <c r="D1969" s="3">
        <v>43263</v>
      </c>
      <c r="E1969" s="1">
        <v>1438.64</v>
      </c>
      <c r="F1969" s="1">
        <v>1418.08</v>
      </c>
      <c r="G1969" s="1">
        <v>1431.37</v>
      </c>
      <c r="H1969" s="1">
        <v>1393.83</v>
      </c>
      <c r="I1969" s="1">
        <v>1470.11</v>
      </c>
      <c r="J1969" s="1">
        <v>1408.09</v>
      </c>
      <c r="K1969" s="1">
        <v>1544.33</v>
      </c>
      <c r="L1969" s="1">
        <v>1458.44</v>
      </c>
      <c r="M1969" s="1">
        <v>1299.29</v>
      </c>
      <c r="N1969" s="1">
        <v>1285.78</v>
      </c>
      <c r="O1969" s="1">
        <v>1398.79</v>
      </c>
      <c r="P1969" s="1">
        <v>1507.16</v>
      </c>
      <c r="Q1969" s="1">
        <v>2712.79</v>
      </c>
      <c r="R1969" s="1">
        <v>69.08</v>
      </c>
      <c r="T1969" s="1">
        <v>71.989999999999995</v>
      </c>
      <c r="X1969" s="1">
        <v>69.38</v>
      </c>
      <c r="Y1969" s="1">
        <v>72.3</v>
      </c>
      <c r="Z1969" s="1">
        <v>72.5</v>
      </c>
      <c r="AA1969" s="1">
        <v>69.83</v>
      </c>
      <c r="AB1969" s="1">
        <v>68.33</v>
      </c>
      <c r="AE1969" s="1">
        <v>76.42</v>
      </c>
      <c r="AW1969" s="1">
        <v>1658.24</v>
      </c>
      <c r="AY1969" s="1">
        <v>1839.14</v>
      </c>
      <c r="AZ1969" s="1">
        <v>1607.99</v>
      </c>
      <c r="BC1969" s="1">
        <v>75.05</v>
      </c>
      <c r="BD1969" s="1">
        <v>74.77</v>
      </c>
      <c r="BE1969" s="1">
        <v>66.06</v>
      </c>
      <c r="BG1969" s="1">
        <v>76.84</v>
      </c>
      <c r="BI1969" s="1">
        <v>73.400000000000006</v>
      </c>
      <c r="BL1969" s="1">
        <v>67.95</v>
      </c>
    </row>
    <row r="1970" spans="3:66" x14ac:dyDescent="0.3">
      <c r="C1970" s="14" t="str">
        <f t="shared" si="31"/>
        <v>20186</v>
      </c>
      <c r="D1970" s="3">
        <v>43262</v>
      </c>
      <c r="E1970" s="1">
        <v>1428.91</v>
      </c>
      <c r="F1970" s="1">
        <v>1423.16</v>
      </c>
      <c r="G1970" s="1">
        <v>1433.51</v>
      </c>
      <c r="H1970" s="1">
        <v>1396.65</v>
      </c>
      <c r="I1970" s="1">
        <v>1474.96</v>
      </c>
      <c r="J1970" s="1">
        <v>1424.28</v>
      </c>
      <c r="K1970" s="1">
        <v>1554.04</v>
      </c>
      <c r="L1970" s="1">
        <v>1376.65</v>
      </c>
      <c r="M1970" s="1">
        <v>1289.56</v>
      </c>
      <c r="N1970" s="1">
        <v>1293.94</v>
      </c>
      <c r="O1970" s="1">
        <v>1399.61</v>
      </c>
      <c r="P1970" s="1">
        <v>1494.69</v>
      </c>
      <c r="Q1970" s="1">
        <v>2730.29</v>
      </c>
      <c r="R1970" s="1">
        <v>69.959999999999994</v>
      </c>
      <c r="T1970" s="1">
        <v>73.069999999999993</v>
      </c>
      <c r="W1970" s="1">
        <v>78.13</v>
      </c>
      <c r="X1970" s="1">
        <v>70.64</v>
      </c>
      <c r="Y1970" s="1">
        <v>72.44</v>
      </c>
      <c r="Z1970" s="1">
        <v>72.819999999999993</v>
      </c>
      <c r="AA1970" s="1">
        <v>71.12</v>
      </c>
      <c r="AB1970" s="1">
        <v>69.66</v>
      </c>
      <c r="AE1970" s="1">
        <v>77.599999999999994</v>
      </c>
      <c r="AQ1970" s="1">
        <v>1658.24</v>
      </c>
      <c r="AR1970" s="1">
        <v>1869.29</v>
      </c>
      <c r="AW1970" s="1">
        <v>1658.24</v>
      </c>
      <c r="AY1970" s="1">
        <v>1839.14</v>
      </c>
      <c r="BC1970" s="1">
        <v>75.91</v>
      </c>
      <c r="BD1970" s="1">
        <v>75.95</v>
      </c>
      <c r="BE1970" s="1">
        <v>76.930000000000007</v>
      </c>
      <c r="BG1970" s="1">
        <v>77.14</v>
      </c>
      <c r="BI1970" s="1">
        <v>74</v>
      </c>
      <c r="BJ1970" s="1">
        <v>78.31</v>
      </c>
      <c r="BL1970" s="1">
        <v>68.17</v>
      </c>
    </row>
    <row r="1971" spans="3:66" x14ac:dyDescent="0.3">
      <c r="C1971" s="14" t="str">
        <f t="shared" si="31"/>
        <v>20186</v>
      </c>
      <c r="D1971" s="3">
        <v>43259</v>
      </c>
      <c r="E1971" s="1">
        <v>1478.11</v>
      </c>
      <c r="F1971" s="1">
        <v>1456.25</v>
      </c>
      <c r="G1971" s="1">
        <v>1461.79</v>
      </c>
      <c r="H1971" s="1">
        <v>1414.32</v>
      </c>
      <c r="I1971" s="1">
        <v>1514.04</v>
      </c>
      <c r="J1971" s="1">
        <v>1457.51</v>
      </c>
      <c r="K1971" s="1">
        <v>1554.04</v>
      </c>
      <c r="L1971" s="1">
        <v>1447.32</v>
      </c>
      <c r="M1971" s="1">
        <v>1297.22</v>
      </c>
      <c r="N1971" s="1">
        <v>1319.98</v>
      </c>
      <c r="O1971" s="1">
        <v>1407.95</v>
      </c>
      <c r="P1971" s="1">
        <v>1549.2</v>
      </c>
      <c r="Q1971" s="1">
        <v>2754.57</v>
      </c>
      <c r="R1971" s="1">
        <v>70.56</v>
      </c>
      <c r="T1971" s="1">
        <v>75.099999999999994</v>
      </c>
      <c r="W1971" s="1">
        <v>78.13</v>
      </c>
      <c r="X1971" s="1">
        <v>72.5</v>
      </c>
      <c r="Y1971" s="1">
        <v>74.42</v>
      </c>
      <c r="Z1971" s="1">
        <v>74.91</v>
      </c>
      <c r="AA1971" s="1">
        <v>70.540000000000006</v>
      </c>
      <c r="AB1971" s="1">
        <v>71.959999999999994</v>
      </c>
      <c r="AE1971" s="1">
        <v>78.62</v>
      </c>
      <c r="AQ1971" s="1">
        <v>1658.24</v>
      </c>
      <c r="AR1971" s="1">
        <v>1869.29</v>
      </c>
      <c r="AS1971" s="1">
        <v>1899.44</v>
      </c>
      <c r="AU1971" s="1">
        <v>1381.87</v>
      </c>
      <c r="AW1971" s="1">
        <v>1658.24</v>
      </c>
      <c r="AY1971" s="1">
        <v>1839.14</v>
      </c>
      <c r="BC1971" s="1">
        <v>78.290000000000006</v>
      </c>
      <c r="BD1971" s="1">
        <v>77.87</v>
      </c>
      <c r="BE1971" s="1">
        <v>76.349999999999994</v>
      </c>
      <c r="BF1971" s="1">
        <v>76.09</v>
      </c>
      <c r="BG1971" s="1">
        <v>79.25</v>
      </c>
      <c r="BI1971" s="1">
        <v>75.44</v>
      </c>
      <c r="BJ1971" s="1">
        <v>78.92</v>
      </c>
      <c r="BL1971" s="1">
        <v>70.69</v>
      </c>
    </row>
    <row r="1972" spans="3:66" x14ac:dyDescent="0.3">
      <c r="C1972" s="14" t="str">
        <f t="shared" si="31"/>
        <v>20186</v>
      </c>
      <c r="D1972" s="3">
        <v>43258</v>
      </c>
      <c r="E1972" s="1">
        <v>1492.47</v>
      </c>
      <c r="F1972" s="1">
        <v>1436.39</v>
      </c>
      <c r="G1972" s="1">
        <v>1452.98</v>
      </c>
      <c r="H1972" s="1">
        <v>1454.2</v>
      </c>
      <c r="I1972" s="1">
        <v>1504.32</v>
      </c>
      <c r="J1972" s="1">
        <v>1444.16</v>
      </c>
      <c r="K1972" s="1">
        <v>1554.04</v>
      </c>
      <c r="L1972" s="1">
        <v>1471.97</v>
      </c>
      <c r="M1972" s="1">
        <v>1277.6400000000001</v>
      </c>
      <c r="N1972" s="1">
        <v>1341.01</v>
      </c>
      <c r="O1972" s="1">
        <v>1418.24</v>
      </c>
      <c r="P1972" s="1">
        <v>1552.51</v>
      </c>
      <c r="Q1972" s="1">
        <v>2781.28</v>
      </c>
      <c r="R1972" s="1">
        <v>71.44</v>
      </c>
      <c r="T1972" s="1">
        <v>75.37</v>
      </c>
      <c r="W1972" s="1">
        <v>77.87</v>
      </c>
      <c r="X1972" s="1">
        <v>72.19</v>
      </c>
      <c r="Y1972" s="1">
        <v>74.709999999999994</v>
      </c>
      <c r="Z1972" s="1">
        <v>75.05</v>
      </c>
      <c r="AA1972" s="1">
        <v>72.239999999999995</v>
      </c>
      <c r="AB1972" s="1">
        <v>70.180000000000007</v>
      </c>
      <c r="AE1972" s="1">
        <v>80.77</v>
      </c>
      <c r="AQ1972" s="1">
        <v>1658.24</v>
      </c>
      <c r="AR1972" s="1">
        <v>1869.29</v>
      </c>
      <c r="AS1972" s="1">
        <v>1891.91</v>
      </c>
      <c r="AU1972" s="1">
        <v>1381.87</v>
      </c>
      <c r="AY1972" s="1">
        <v>1839.14</v>
      </c>
      <c r="BC1972" s="1">
        <v>78.83</v>
      </c>
      <c r="BD1972" s="1">
        <v>79</v>
      </c>
      <c r="BE1972" s="1">
        <v>75.2</v>
      </c>
      <c r="BF1972" s="1">
        <v>76.09</v>
      </c>
      <c r="BG1972" s="1">
        <v>79.3</v>
      </c>
      <c r="BI1972" s="1">
        <v>76.28</v>
      </c>
      <c r="BJ1972" s="1">
        <v>78.92</v>
      </c>
      <c r="BL1972" s="1">
        <v>70.67</v>
      </c>
      <c r="BM1972" s="1">
        <v>70.510000000000005</v>
      </c>
    </row>
    <row r="1973" spans="3:66" x14ac:dyDescent="0.3">
      <c r="C1973" s="14" t="str">
        <f t="shared" si="31"/>
        <v>20186</v>
      </c>
      <c r="D1973" s="3">
        <v>43257</v>
      </c>
      <c r="E1973" s="1">
        <v>1484.71</v>
      </c>
      <c r="F1973" s="1">
        <v>1435.9</v>
      </c>
      <c r="G1973" s="1">
        <v>1452.75</v>
      </c>
      <c r="H1973" s="1">
        <v>1412.92</v>
      </c>
      <c r="I1973" s="1">
        <v>1504.32</v>
      </c>
      <c r="J1973" s="1">
        <v>1427.23</v>
      </c>
      <c r="K1973" s="1">
        <v>1537.86</v>
      </c>
      <c r="L1973" s="1">
        <v>1492.25</v>
      </c>
      <c r="M1973" s="1">
        <v>1293.97</v>
      </c>
      <c r="N1973" s="1">
        <v>1288.19</v>
      </c>
      <c r="O1973" s="1">
        <v>1407</v>
      </c>
      <c r="P1973" s="1">
        <v>1569.06</v>
      </c>
      <c r="Q1973" s="1">
        <v>2742.43</v>
      </c>
      <c r="R1973" s="1">
        <v>71.52</v>
      </c>
      <c r="T1973" s="1">
        <v>74.88</v>
      </c>
      <c r="W1973" s="1">
        <v>78.03</v>
      </c>
      <c r="X1973" s="1">
        <v>72.64</v>
      </c>
      <c r="Y1973" s="1">
        <v>74.47</v>
      </c>
      <c r="Z1973" s="1">
        <v>74.95</v>
      </c>
      <c r="AA1973" s="1">
        <v>72.37</v>
      </c>
      <c r="AB1973" s="1">
        <v>70.83</v>
      </c>
      <c r="AE1973" s="1">
        <v>80.77</v>
      </c>
      <c r="AQ1973" s="1">
        <v>1658.24</v>
      </c>
      <c r="AR1973" s="1">
        <v>1869.29</v>
      </c>
      <c r="AS1973" s="1">
        <v>1891.91</v>
      </c>
      <c r="AU1973" s="1">
        <v>1381.87</v>
      </c>
      <c r="AY1973" s="1">
        <v>1839.14</v>
      </c>
      <c r="BB1973" s="1">
        <v>81</v>
      </c>
      <c r="BC1973" s="1">
        <v>78.41</v>
      </c>
      <c r="BD1973" s="1">
        <v>78.959999999999994</v>
      </c>
      <c r="BE1973" s="1">
        <v>76.38</v>
      </c>
      <c r="BF1973" s="1">
        <v>76.17</v>
      </c>
      <c r="BG1973" s="1">
        <v>79.14</v>
      </c>
      <c r="BI1973" s="1">
        <v>76.61</v>
      </c>
      <c r="BL1973" s="1">
        <v>70.34</v>
      </c>
      <c r="BM1973" s="1">
        <v>69.819999999999993</v>
      </c>
      <c r="BN1973" s="1">
        <v>70.44</v>
      </c>
    </row>
    <row r="1974" spans="3:66" x14ac:dyDescent="0.3">
      <c r="C1974" s="14" t="str">
        <f t="shared" si="31"/>
        <v>20186</v>
      </c>
      <c r="D1974" s="3">
        <v>43256</v>
      </c>
      <c r="E1974" s="1">
        <v>1472.22</v>
      </c>
      <c r="F1974" s="1">
        <v>1436.83</v>
      </c>
      <c r="G1974" s="1">
        <v>1439.38</v>
      </c>
      <c r="H1974" s="1">
        <v>1417.86</v>
      </c>
      <c r="I1974" s="1">
        <v>1513.65</v>
      </c>
      <c r="J1974" s="1">
        <v>1425.74</v>
      </c>
      <c r="K1974" s="1">
        <v>1527.99</v>
      </c>
      <c r="L1974" s="1">
        <v>1442.83</v>
      </c>
      <c r="M1974" s="1">
        <v>1293.97</v>
      </c>
      <c r="N1974" s="1">
        <v>1300.92</v>
      </c>
      <c r="O1974" s="1">
        <v>1407</v>
      </c>
      <c r="P1974" s="1">
        <v>1549.26</v>
      </c>
      <c r="Q1974" s="1">
        <v>2730.29</v>
      </c>
      <c r="R1974" s="1">
        <v>71.44</v>
      </c>
      <c r="S1974" s="1">
        <v>65.77</v>
      </c>
      <c r="T1974" s="1">
        <v>75.67</v>
      </c>
      <c r="W1974" s="1">
        <v>78.13</v>
      </c>
      <c r="X1974" s="1">
        <v>72.56</v>
      </c>
      <c r="Y1974" s="1">
        <v>74.2</v>
      </c>
      <c r="Z1974" s="1">
        <v>74.5</v>
      </c>
      <c r="AA1974" s="1">
        <v>72.239999999999995</v>
      </c>
      <c r="AB1974" s="1">
        <v>71.39</v>
      </c>
      <c r="AE1974" s="1">
        <v>79.849999999999994</v>
      </c>
      <c r="AF1974" s="1">
        <v>77.709999999999994</v>
      </c>
      <c r="AQ1974" s="1">
        <v>1658.24</v>
      </c>
      <c r="AR1974" s="1">
        <v>1869.29</v>
      </c>
      <c r="AS1974" s="1">
        <v>1891.91</v>
      </c>
      <c r="AU1974" s="1">
        <v>1381.87</v>
      </c>
      <c r="BB1974" s="1">
        <v>80.930000000000007</v>
      </c>
      <c r="BC1974" s="1">
        <v>78.459999999999994</v>
      </c>
      <c r="BD1974" s="1">
        <v>79.38</v>
      </c>
      <c r="BE1974" s="1">
        <v>75.67</v>
      </c>
      <c r="BG1974" s="1">
        <v>79.12</v>
      </c>
      <c r="BL1974" s="1">
        <v>70</v>
      </c>
      <c r="BM1974" s="1">
        <v>69.760000000000005</v>
      </c>
      <c r="BN1974" s="1">
        <v>70.180000000000007</v>
      </c>
    </row>
    <row r="1975" spans="3:66" x14ac:dyDescent="0.3">
      <c r="C1975" s="14" t="str">
        <f t="shared" si="31"/>
        <v>20186</v>
      </c>
      <c r="D1975" s="3">
        <v>43255</v>
      </c>
      <c r="E1975" s="1">
        <v>1472.8</v>
      </c>
      <c r="F1975" s="1">
        <v>1442.68</v>
      </c>
      <c r="G1975" s="1">
        <v>1456.49</v>
      </c>
      <c r="H1975" s="1">
        <v>1406.4</v>
      </c>
      <c r="I1975" s="1">
        <v>1507.18</v>
      </c>
      <c r="J1975" s="1">
        <v>1424.04</v>
      </c>
      <c r="K1975" s="1">
        <v>1527.99</v>
      </c>
      <c r="L1975" s="1">
        <v>1427.75</v>
      </c>
      <c r="M1975" s="1">
        <v>1277.6400000000001</v>
      </c>
      <c r="N1975" s="1">
        <v>1287.99</v>
      </c>
      <c r="O1975" s="1">
        <v>1414.48</v>
      </c>
      <c r="P1975" s="1">
        <v>1549.26</v>
      </c>
      <c r="Q1975" s="1">
        <v>2727.86</v>
      </c>
      <c r="R1975" s="1">
        <v>71.62</v>
      </c>
      <c r="S1975" s="1">
        <v>66.5</v>
      </c>
      <c r="T1975" s="1">
        <v>74.83</v>
      </c>
      <c r="V1975" s="1">
        <v>69.709999999999994</v>
      </c>
      <c r="W1975" s="1">
        <v>78.17</v>
      </c>
      <c r="X1975" s="1">
        <v>73.56</v>
      </c>
      <c r="Y1975" s="1">
        <v>74.239999999999995</v>
      </c>
      <c r="Z1975" s="1">
        <v>74.5</v>
      </c>
      <c r="AA1975" s="1">
        <v>72.14</v>
      </c>
      <c r="AB1975" s="1">
        <v>72.8</v>
      </c>
      <c r="AD1975" s="1">
        <v>71.78</v>
      </c>
      <c r="AE1975" s="1">
        <v>79.63</v>
      </c>
      <c r="AF1975" s="1">
        <v>77.709999999999994</v>
      </c>
      <c r="AS1975" s="1">
        <v>1891.91</v>
      </c>
      <c r="AU1975" s="1">
        <v>1381.87</v>
      </c>
      <c r="BB1975" s="1">
        <v>80.77</v>
      </c>
      <c r="BC1975" s="1">
        <v>78.069999999999993</v>
      </c>
      <c r="BD1975" s="1">
        <v>78.52</v>
      </c>
      <c r="BE1975" s="1">
        <v>74.75</v>
      </c>
      <c r="BF1975" s="1">
        <v>74.09</v>
      </c>
      <c r="BG1975" s="1">
        <v>79.099999999999994</v>
      </c>
      <c r="BL1975" s="1">
        <v>69.150000000000006</v>
      </c>
      <c r="BM1975" s="1">
        <v>70.069999999999993</v>
      </c>
      <c r="BN1975" s="1">
        <v>70.13</v>
      </c>
    </row>
    <row r="1976" spans="3:66" x14ac:dyDescent="0.3">
      <c r="C1976" s="14" t="str">
        <f t="shared" si="31"/>
        <v>20186</v>
      </c>
      <c r="D1976" s="3">
        <v>43252</v>
      </c>
      <c r="E1976" s="1">
        <v>1449.25</v>
      </c>
      <c r="F1976" s="1">
        <v>1436.83</v>
      </c>
      <c r="G1976" s="1">
        <v>1451.95</v>
      </c>
      <c r="H1976" s="1">
        <v>1412.65</v>
      </c>
      <c r="I1976" s="1">
        <v>1480.04</v>
      </c>
      <c r="J1976" s="1">
        <v>1419.3</v>
      </c>
      <c r="L1976" s="1">
        <v>1456.79</v>
      </c>
      <c r="M1976" s="1">
        <v>1293.97</v>
      </c>
      <c r="N1976" s="1">
        <v>1292.72</v>
      </c>
      <c r="O1976" s="1">
        <v>1412.15</v>
      </c>
      <c r="Q1976" s="1">
        <v>2727.86</v>
      </c>
      <c r="R1976" s="1">
        <v>70.86</v>
      </c>
      <c r="S1976" s="1">
        <v>67.2</v>
      </c>
      <c r="T1976" s="1">
        <v>76.02</v>
      </c>
      <c r="V1976" s="1">
        <v>69.41</v>
      </c>
      <c r="W1976" s="1">
        <v>79.75</v>
      </c>
      <c r="X1976" s="1">
        <v>73.989999999999995</v>
      </c>
      <c r="Y1976" s="1">
        <v>74.290000000000006</v>
      </c>
      <c r="Z1976" s="1">
        <v>74.67</v>
      </c>
      <c r="AA1976" s="1">
        <v>72.12</v>
      </c>
      <c r="AB1976" s="1">
        <v>73.45</v>
      </c>
      <c r="AD1976" s="1">
        <v>70.89</v>
      </c>
      <c r="AE1976" s="1">
        <v>79.88</v>
      </c>
      <c r="AF1976" s="1">
        <v>78.55</v>
      </c>
      <c r="AG1976" s="1">
        <v>69.81</v>
      </c>
      <c r="AL1976" s="1">
        <v>20</v>
      </c>
      <c r="AS1976" s="1">
        <v>1884.37</v>
      </c>
      <c r="AX1976" s="1">
        <v>71.900000000000006</v>
      </c>
      <c r="AZ1976" s="1">
        <v>1602.66</v>
      </c>
      <c r="BB1976" s="1">
        <v>81.83</v>
      </c>
      <c r="BC1976" s="1">
        <v>78.11</v>
      </c>
      <c r="BD1976" s="1">
        <v>79</v>
      </c>
      <c r="BE1976" s="1">
        <v>77.62</v>
      </c>
      <c r="BF1976" s="1">
        <v>74.180000000000007</v>
      </c>
      <c r="BG1976" s="1">
        <v>80.55</v>
      </c>
      <c r="BI1976" s="1">
        <v>77.12</v>
      </c>
      <c r="BL1976" s="1">
        <v>69.03</v>
      </c>
      <c r="BM1976" s="1">
        <v>71.12</v>
      </c>
    </row>
    <row r="1977" spans="3:66" x14ac:dyDescent="0.3">
      <c r="C1977" s="14" t="str">
        <f t="shared" si="31"/>
        <v>20185</v>
      </c>
      <c r="D1977" s="3">
        <v>43250</v>
      </c>
      <c r="E1977" s="1">
        <v>1472.91</v>
      </c>
      <c r="F1977" s="1">
        <v>1446.83</v>
      </c>
      <c r="G1977" s="1">
        <v>1451.3</v>
      </c>
      <c r="H1977" s="1">
        <v>1390.86</v>
      </c>
      <c r="I1977" s="1">
        <v>1487.46</v>
      </c>
      <c r="J1977" s="1">
        <v>1419.3</v>
      </c>
      <c r="L1977" s="1">
        <v>1456.79</v>
      </c>
      <c r="M1977" s="1">
        <v>1227.95</v>
      </c>
      <c r="N1977" s="1">
        <v>1282.1199999999999</v>
      </c>
      <c r="O1977" s="1">
        <v>1412.15</v>
      </c>
      <c r="Q1977" s="1">
        <v>2732.72</v>
      </c>
      <c r="R1977" s="1">
        <v>71.28</v>
      </c>
      <c r="S1977" s="1">
        <v>67.400000000000006</v>
      </c>
      <c r="T1977" s="1">
        <v>76.42</v>
      </c>
      <c r="V1977" s="1">
        <v>68.81</v>
      </c>
      <c r="W1977" s="1">
        <v>79.75</v>
      </c>
      <c r="X1977" s="1">
        <v>74.81</v>
      </c>
      <c r="Y1977" s="1">
        <v>74.31</v>
      </c>
      <c r="Z1977" s="1">
        <v>74.62</v>
      </c>
      <c r="AA1977" s="1">
        <v>69.78</v>
      </c>
      <c r="AB1977" s="1">
        <v>74.099999999999994</v>
      </c>
      <c r="AD1977" s="1">
        <v>69.13</v>
      </c>
      <c r="AE1977" s="1">
        <v>80.94</v>
      </c>
      <c r="AG1977" s="1">
        <v>69.69</v>
      </c>
      <c r="AL1977" s="1">
        <v>20</v>
      </c>
      <c r="AX1977" s="1">
        <v>71.900000000000006</v>
      </c>
      <c r="AY1977" s="1">
        <v>1960.67</v>
      </c>
      <c r="AZ1977" s="1">
        <v>1602.91</v>
      </c>
      <c r="BA1977" s="1">
        <v>73.680000000000007</v>
      </c>
      <c r="BB1977" s="1">
        <v>81.95</v>
      </c>
      <c r="BC1977" s="1">
        <v>77.7</v>
      </c>
      <c r="BD1977" s="1">
        <v>78.349999999999994</v>
      </c>
      <c r="BE1977" s="1">
        <v>73.86</v>
      </c>
      <c r="BF1977" s="1">
        <v>74.349999999999994</v>
      </c>
      <c r="BG1977" s="1">
        <v>81.069999999999993</v>
      </c>
      <c r="BH1977" s="1">
        <v>71.510000000000005</v>
      </c>
      <c r="BI1977" s="1">
        <v>77.239999999999995</v>
      </c>
      <c r="BJ1977" s="1">
        <v>80.95</v>
      </c>
      <c r="BL1977" s="1">
        <v>70.83</v>
      </c>
      <c r="BM1977" s="1">
        <v>71.12</v>
      </c>
      <c r="BN1977" s="1">
        <v>70.89</v>
      </c>
    </row>
    <row r="1978" spans="3:66" x14ac:dyDescent="0.3">
      <c r="C1978" s="14" t="str">
        <f t="shared" si="31"/>
        <v>20185</v>
      </c>
      <c r="D1978" s="3">
        <v>43249</v>
      </c>
      <c r="E1978" s="1">
        <v>1472.8</v>
      </c>
      <c r="F1978" s="1">
        <v>1435</v>
      </c>
      <c r="G1978" s="1">
        <v>1456.49</v>
      </c>
      <c r="H1978" s="1">
        <v>1419.25</v>
      </c>
      <c r="I1978" s="1">
        <v>1487.46</v>
      </c>
      <c r="J1978" s="1">
        <v>1402.71</v>
      </c>
      <c r="L1978" s="1">
        <v>1339.51</v>
      </c>
      <c r="M1978" s="1">
        <v>1316.55</v>
      </c>
      <c r="N1978" s="1">
        <v>1318.74</v>
      </c>
      <c r="O1978" s="1">
        <v>1440</v>
      </c>
      <c r="Q1978" s="1">
        <v>2764.56</v>
      </c>
      <c r="R1978" s="1">
        <v>71.37</v>
      </c>
      <c r="S1978" s="1">
        <v>66.650000000000006</v>
      </c>
      <c r="T1978" s="1">
        <v>76.33</v>
      </c>
      <c r="U1978" s="1">
        <v>74.040000000000006</v>
      </c>
      <c r="V1978" s="1">
        <v>69.16</v>
      </c>
      <c r="W1978" s="1">
        <v>80</v>
      </c>
      <c r="X1978" s="1">
        <v>75.25</v>
      </c>
      <c r="Y1978" s="1">
        <v>74.95</v>
      </c>
      <c r="Z1978" s="1">
        <v>75</v>
      </c>
      <c r="AA1978" s="1">
        <v>70.150000000000006</v>
      </c>
      <c r="AB1978" s="1">
        <v>73.86</v>
      </c>
      <c r="AD1978" s="1">
        <v>69.88</v>
      </c>
      <c r="AE1978" s="1">
        <v>80.63</v>
      </c>
      <c r="AG1978" s="1">
        <v>69.44</v>
      </c>
      <c r="AL1978" s="1">
        <v>20</v>
      </c>
      <c r="AU1978" s="1">
        <v>1583.62</v>
      </c>
      <c r="AX1978" s="1">
        <v>72.89</v>
      </c>
      <c r="AY1978" s="1">
        <v>1960.67</v>
      </c>
      <c r="AZ1978" s="1">
        <v>1602.91</v>
      </c>
      <c r="BA1978" s="1">
        <v>73.680000000000007</v>
      </c>
      <c r="BB1978" s="1">
        <v>82.2</v>
      </c>
      <c r="BC1978" s="1">
        <v>79.13</v>
      </c>
      <c r="BD1978" s="1">
        <v>77.06</v>
      </c>
      <c r="BE1978" s="1">
        <v>73.86</v>
      </c>
      <c r="BF1978" s="1">
        <v>74.260000000000005</v>
      </c>
      <c r="BG1978" s="1">
        <v>80.95</v>
      </c>
      <c r="BH1978" s="1">
        <v>72.069999999999993</v>
      </c>
      <c r="BI1978" s="1">
        <v>77.47</v>
      </c>
      <c r="BJ1978" s="1">
        <v>80.010000000000005</v>
      </c>
      <c r="BL1978" s="1">
        <v>71.099999999999994</v>
      </c>
      <c r="BM1978" s="1">
        <v>71.53</v>
      </c>
      <c r="BN1978" s="1">
        <v>71.260000000000005</v>
      </c>
    </row>
    <row r="1979" spans="3:66" x14ac:dyDescent="0.3">
      <c r="C1979" s="14" t="str">
        <f t="shared" si="31"/>
        <v>20185</v>
      </c>
      <c r="D1979" s="3">
        <v>43248</v>
      </c>
      <c r="E1979" s="1">
        <v>1434.83</v>
      </c>
      <c r="F1979" s="1">
        <v>1414.16</v>
      </c>
      <c r="G1979" s="1">
        <v>1435.52</v>
      </c>
      <c r="H1979" s="1">
        <v>1346.85</v>
      </c>
      <c r="I1979" s="1">
        <v>1479.82</v>
      </c>
      <c r="J1979" s="1">
        <v>1388.12</v>
      </c>
      <c r="L1979" s="1">
        <v>1339.51</v>
      </c>
      <c r="M1979" s="1">
        <v>1321.83</v>
      </c>
      <c r="N1979" s="1">
        <v>1268.3399999999999</v>
      </c>
      <c r="O1979" s="1">
        <v>1411.9</v>
      </c>
      <c r="Q1979" s="1">
        <v>2743.68</v>
      </c>
      <c r="R1979" s="1">
        <v>71.83</v>
      </c>
      <c r="S1979" s="1">
        <v>66.45</v>
      </c>
      <c r="T1979" s="1">
        <v>76.400000000000006</v>
      </c>
      <c r="U1979" s="1">
        <v>74.11</v>
      </c>
      <c r="V1979" s="1">
        <v>69.209999999999994</v>
      </c>
      <c r="W1979" s="1">
        <v>80.25</v>
      </c>
      <c r="X1979" s="1">
        <v>75.31</v>
      </c>
      <c r="Y1979" s="1">
        <v>74.98</v>
      </c>
      <c r="Z1979" s="1">
        <v>75</v>
      </c>
      <c r="AA1979" s="1">
        <v>71.599999999999994</v>
      </c>
      <c r="AB1979" s="1">
        <v>74.180000000000007</v>
      </c>
      <c r="AD1979" s="1">
        <v>70.8</v>
      </c>
      <c r="AE1979" s="1">
        <v>80.87</v>
      </c>
      <c r="AG1979" s="1">
        <v>69.78</v>
      </c>
      <c r="AL1979" s="1">
        <v>18.5</v>
      </c>
      <c r="AU1979" s="1">
        <v>1583.62</v>
      </c>
      <c r="AX1979" s="1">
        <v>73.83</v>
      </c>
      <c r="AY1979" s="1">
        <v>1960.67</v>
      </c>
      <c r="AZ1979" s="1">
        <v>1581.8</v>
      </c>
      <c r="BA1979" s="1">
        <v>72.88</v>
      </c>
      <c r="BB1979" s="1">
        <v>82.08</v>
      </c>
      <c r="BC1979" s="1">
        <v>79.23</v>
      </c>
      <c r="BD1979" s="1">
        <v>76.95</v>
      </c>
      <c r="BE1979" s="1">
        <v>73.430000000000007</v>
      </c>
      <c r="BF1979" s="1">
        <v>74.92</v>
      </c>
      <c r="BG1979" s="1">
        <v>80.790000000000006</v>
      </c>
      <c r="BH1979" s="1">
        <v>71.900000000000006</v>
      </c>
      <c r="BI1979" s="1">
        <v>77.47</v>
      </c>
      <c r="BJ1979" s="1">
        <v>80.010000000000005</v>
      </c>
      <c r="BL1979" s="1">
        <v>70.900000000000006</v>
      </c>
      <c r="BM1979" s="1">
        <v>71.400000000000006</v>
      </c>
      <c r="BN1979" s="1">
        <v>71.38</v>
      </c>
    </row>
    <row r="1980" spans="3:66" x14ac:dyDescent="0.3">
      <c r="C1980" s="14" t="str">
        <f t="shared" si="31"/>
        <v>20185</v>
      </c>
      <c r="D1980" s="3">
        <v>43245</v>
      </c>
      <c r="E1980" s="1">
        <v>1438.98</v>
      </c>
      <c r="F1980" s="1">
        <v>1414.16</v>
      </c>
      <c r="G1980" s="1">
        <v>1435.52</v>
      </c>
      <c r="H1980" s="1">
        <v>1338.22</v>
      </c>
      <c r="I1980" s="1">
        <v>1479.82</v>
      </c>
      <c r="J1980" s="1">
        <v>1354.57</v>
      </c>
      <c r="K1980" s="1">
        <v>1508.42</v>
      </c>
      <c r="L1980" s="1">
        <v>1384.22</v>
      </c>
      <c r="M1980" s="1">
        <v>1356.74</v>
      </c>
      <c r="N1980" s="1">
        <v>1263.4000000000001</v>
      </c>
      <c r="O1980" s="1">
        <v>1402.64</v>
      </c>
      <c r="P1980" s="1">
        <v>1519.23</v>
      </c>
      <c r="Q1980" s="1">
        <v>2739.8</v>
      </c>
      <c r="R1980" s="1">
        <v>72.349999999999994</v>
      </c>
      <c r="S1980" s="1">
        <v>66.08</v>
      </c>
      <c r="T1980" s="1">
        <v>76.25</v>
      </c>
      <c r="U1980" s="1">
        <v>74.33</v>
      </c>
      <c r="V1980" s="1">
        <v>69.08</v>
      </c>
      <c r="W1980" s="1">
        <v>79.89</v>
      </c>
      <c r="X1980" s="1">
        <v>75.989999999999995</v>
      </c>
      <c r="Y1980" s="1">
        <v>74.95</v>
      </c>
      <c r="Z1980" s="1">
        <v>75</v>
      </c>
      <c r="AA1980" s="1">
        <v>72.41</v>
      </c>
      <c r="AB1980" s="1">
        <v>74.94</v>
      </c>
      <c r="AD1980" s="1">
        <v>70.73</v>
      </c>
      <c r="AE1980" s="1">
        <v>80.849999999999994</v>
      </c>
      <c r="AF1980" s="1">
        <v>78.650000000000006</v>
      </c>
      <c r="AG1980" s="1">
        <v>69.290000000000006</v>
      </c>
      <c r="AL1980" s="1">
        <v>17</v>
      </c>
      <c r="AU1980" s="1">
        <v>1583.62</v>
      </c>
      <c r="AW1980" s="1">
        <v>1604.74</v>
      </c>
      <c r="AX1980" s="1">
        <v>73.61</v>
      </c>
      <c r="AY1980" s="1">
        <v>1960.67</v>
      </c>
      <c r="AZ1980" s="1">
        <v>1560.69</v>
      </c>
      <c r="BA1980" s="1">
        <v>73.819999999999993</v>
      </c>
      <c r="BB1980" s="1">
        <v>82.04</v>
      </c>
      <c r="BC1980" s="1">
        <v>78.66</v>
      </c>
      <c r="BD1980" s="1">
        <v>77.58</v>
      </c>
      <c r="BE1980" s="1">
        <v>75.25</v>
      </c>
      <c r="BF1980" s="1">
        <v>75.06</v>
      </c>
      <c r="BG1980" s="1">
        <v>81.58</v>
      </c>
      <c r="BH1980" s="1">
        <v>71.86</v>
      </c>
      <c r="BI1980" s="1">
        <v>77.48</v>
      </c>
      <c r="BJ1980" s="1">
        <v>80.05</v>
      </c>
      <c r="BL1980" s="1">
        <v>71.06</v>
      </c>
      <c r="BM1980" s="1">
        <v>71.400000000000006</v>
      </c>
      <c r="BN1980" s="1">
        <v>71.38</v>
      </c>
    </row>
    <row r="1981" spans="3:66" x14ac:dyDescent="0.3">
      <c r="C1981" s="14" t="str">
        <f t="shared" si="31"/>
        <v>20185</v>
      </c>
      <c r="D1981" s="3">
        <v>43244</v>
      </c>
      <c r="E1981" s="1">
        <v>1438.98</v>
      </c>
      <c r="F1981" s="1">
        <v>1414.46</v>
      </c>
      <c r="G1981" s="1">
        <v>1442.32</v>
      </c>
      <c r="H1981" s="1">
        <v>1349.03</v>
      </c>
      <c r="I1981" s="1">
        <v>1415.51</v>
      </c>
      <c r="J1981" s="1">
        <v>1379.46</v>
      </c>
      <c r="K1981" s="1">
        <v>1498.94</v>
      </c>
      <c r="L1981" s="1">
        <v>1437.43</v>
      </c>
      <c r="M1981" s="1">
        <v>1343.47</v>
      </c>
      <c r="N1981" s="1">
        <v>1250.32</v>
      </c>
      <c r="O1981" s="1">
        <v>1395.6</v>
      </c>
      <c r="P1981" s="1">
        <v>1508.59</v>
      </c>
      <c r="Q1981" s="1">
        <v>2743.68</v>
      </c>
      <c r="R1981" s="1">
        <v>72.12</v>
      </c>
      <c r="S1981" s="1">
        <v>65.59</v>
      </c>
      <c r="T1981" s="1">
        <v>76.59</v>
      </c>
      <c r="U1981" s="1">
        <v>73.55</v>
      </c>
      <c r="V1981" s="1">
        <v>69.33</v>
      </c>
      <c r="W1981" s="1">
        <v>79.290000000000006</v>
      </c>
      <c r="X1981" s="1">
        <v>75.27</v>
      </c>
      <c r="Y1981" s="1">
        <v>74.86</v>
      </c>
      <c r="Z1981" s="1">
        <v>74.94</v>
      </c>
      <c r="AA1981" s="1">
        <v>71.650000000000006</v>
      </c>
      <c r="AB1981" s="1">
        <v>74.94</v>
      </c>
      <c r="AD1981" s="1">
        <v>71.2</v>
      </c>
      <c r="AE1981" s="1">
        <v>80.790000000000006</v>
      </c>
      <c r="AF1981" s="1">
        <v>77.78</v>
      </c>
      <c r="AG1981" s="1">
        <v>69.58</v>
      </c>
      <c r="AL1981" s="1">
        <v>17</v>
      </c>
      <c r="AU1981" s="1">
        <v>1583.62</v>
      </c>
      <c r="AW1981" s="1">
        <v>1604.74</v>
      </c>
      <c r="AX1981" s="1">
        <v>73.959999999999994</v>
      </c>
      <c r="AY1981" s="1">
        <v>1960.67</v>
      </c>
      <c r="AZ1981" s="1">
        <v>1560.69</v>
      </c>
      <c r="BA1981" s="1">
        <v>73.819999999999993</v>
      </c>
      <c r="BB1981" s="1">
        <v>81.650000000000006</v>
      </c>
      <c r="BC1981" s="1">
        <v>78.739999999999995</v>
      </c>
      <c r="BD1981" s="1">
        <v>77.86</v>
      </c>
      <c r="BE1981" s="1">
        <v>74.36</v>
      </c>
      <c r="BF1981" s="1">
        <v>74.91</v>
      </c>
      <c r="BG1981" s="1">
        <v>80.819999999999993</v>
      </c>
      <c r="BH1981" s="1">
        <v>71.849999999999994</v>
      </c>
      <c r="BI1981" s="1">
        <v>77.48</v>
      </c>
      <c r="BJ1981" s="1">
        <v>80.05</v>
      </c>
      <c r="BL1981" s="1">
        <v>70.72</v>
      </c>
      <c r="BM1981" s="1">
        <v>71.900000000000006</v>
      </c>
      <c r="BN1981" s="1">
        <v>70.95</v>
      </c>
    </row>
    <row r="1982" spans="3:66" x14ac:dyDescent="0.3">
      <c r="C1982" s="14" t="str">
        <f t="shared" si="31"/>
        <v>20185</v>
      </c>
      <c r="D1982" s="3">
        <v>43243</v>
      </c>
      <c r="E1982" s="1">
        <v>1448.24</v>
      </c>
      <c r="F1982" s="1">
        <v>1415.28</v>
      </c>
      <c r="G1982" s="1">
        <v>1439.08</v>
      </c>
      <c r="H1982" s="1">
        <v>1364.47</v>
      </c>
      <c r="I1982" s="1">
        <v>1403.77</v>
      </c>
      <c r="J1982" s="1">
        <v>1382.6</v>
      </c>
      <c r="K1982" s="1">
        <v>1498.94</v>
      </c>
      <c r="L1982" s="1">
        <v>1445.66</v>
      </c>
      <c r="M1982" s="1">
        <v>1351.75</v>
      </c>
      <c r="N1982" s="1">
        <v>1263.1099999999999</v>
      </c>
      <c r="O1982" s="1">
        <v>1397.2</v>
      </c>
      <c r="P1982" s="1">
        <v>1509.81</v>
      </c>
      <c r="Q1982" s="1">
        <v>2751</v>
      </c>
      <c r="R1982" s="1">
        <v>72.680000000000007</v>
      </c>
      <c r="S1982" s="1">
        <v>65.7</v>
      </c>
      <c r="T1982" s="1">
        <v>77.47</v>
      </c>
      <c r="U1982" s="1">
        <v>74.16</v>
      </c>
      <c r="V1982" s="1">
        <v>69.41</v>
      </c>
      <c r="W1982" s="1">
        <v>79.180000000000007</v>
      </c>
      <c r="X1982" s="1">
        <v>75.27</v>
      </c>
      <c r="Y1982" s="1">
        <v>74.98</v>
      </c>
      <c r="Z1982" s="1">
        <v>74.95</v>
      </c>
      <c r="AA1982" s="1">
        <v>73.150000000000006</v>
      </c>
      <c r="AB1982" s="1">
        <v>73.59</v>
      </c>
      <c r="AD1982" s="1">
        <v>70.8</v>
      </c>
      <c r="AE1982" s="1">
        <v>80.92</v>
      </c>
      <c r="AF1982" s="1">
        <v>77.989999999999995</v>
      </c>
      <c r="AG1982" s="1">
        <v>69.66</v>
      </c>
      <c r="AL1982" s="1">
        <v>17</v>
      </c>
      <c r="AU1982" s="1">
        <v>1583.62</v>
      </c>
      <c r="AW1982" s="1">
        <v>1604.74</v>
      </c>
      <c r="AX1982" s="1">
        <v>74.56</v>
      </c>
      <c r="AY1982" s="1">
        <v>1960.67</v>
      </c>
      <c r="AZ1982" s="1">
        <v>1560.69</v>
      </c>
      <c r="BA1982" s="1">
        <v>73.8</v>
      </c>
      <c r="BB1982" s="1">
        <v>81.38</v>
      </c>
      <c r="BC1982" s="1">
        <v>78.599999999999994</v>
      </c>
      <c r="BD1982" s="1">
        <v>78.650000000000006</v>
      </c>
      <c r="BE1982" s="1">
        <v>73.97</v>
      </c>
      <c r="BF1982" s="1">
        <v>74.790000000000006</v>
      </c>
      <c r="BG1982" s="1">
        <v>81.3</v>
      </c>
      <c r="BH1982" s="1">
        <v>71.849999999999994</v>
      </c>
      <c r="BI1982" s="1">
        <v>77.23</v>
      </c>
      <c r="BJ1982" s="1">
        <v>79.97</v>
      </c>
      <c r="BL1982" s="1">
        <v>71.569999999999993</v>
      </c>
      <c r="BM1982" s="1">
        <v>72.069999999999993</v>
      </c>
      <c r="BN1982" s="1">
        <v>71.3</v>
      </c>
    </row>
    <row r="1983" spans="3:66" x14ac:dyDescent="0.3">
      <c r="C1983" s="14" t="str">
        <f t="shared" si="31"/>
        <v>20185</v>
      </c>
      <c r="D1983" s="3">
        <v>43242</v>
      </c>
      <c r="E1983" s="1">
        <v>1442.84</v>
      </c>
      <c r="F1983" s="1">
        <v>1416.01</v>
      </c>
      <c r="G1983" s="1">
        <v>1444.91</v>
      </c>
      <c r="H1983" s="1">
        <v>1369.34</v>
      </c>
      <c r="I1983" s="1">
        <v>1416.93</v>
      </c>
      <c r="J1983" s="1">
        <v>1393.44</v>
      </c>
      <c r="K1983" s="1">
        <v>1490.82</v>
      </c>
      <c r="L1983" s="1">
        <v>1451.04</v>
      </c>
      <c r="M1983" s="1">
        <v>1371.79</v>
      </c>
      <c r="N1983" s="1">
        <v>1256.3800000000001</v>
      </c>
      <c r="O1983" s="1">
        <v>1410.44</v>
      </c>
      <c r="P1983" s="1">
        <v>1497.27</v>
      </c>
      <c r="Q1983" s="1">
        <v>2747.23</v>
      </c>
      <c r="R1983" s="1">
        <v>72.540000000000006</v>
      </c>
      <c r="S1983" s="1">
        <v>66.510000000000005</v>
      </c>
      <c r="T1983" s="1">
        <v>76.86</v>
      </c>
      <c r="V1983" s="1">
        <v>69.25</v>
      </c>
      <c r="W1983" s="1">
        <v>79.819999999999993</v>
      </c>
      <c r="X1983" s="1">
        <v>75.540000000000006</v>
      </c>
      <c r="Y1983" s="1">
        <v>75.599999999999994</v>
      </c>
      <c r="Z1983" s="1">
        <v>75.86</v>
      </c>
      <c r="AA1983" s="1">
        <v>73.14</v>
      </c>
      <c r="AB1983" s="1">
        <v>73.83</v>
      </c>
      <c r="AC1983" s="1">
        <v>70.25</v>
      </c>
      <c r="AD1983" s="1">
        <v>70.260000000000005</v>
      </c>
      <c r="AE1983" s="1">
        <v>81.2</v>
      </c>
      <c r="AF1983" s="1">
        <v>78.58</v>
      </c>
      <c r="AG1983" s="1">
        <v>71.77</v>
      </c>
      <c r="AL1983" s="1">
        <v>17</v>
      </c>
      <c r="AR1983" s="1">
        <v>1809.85</v>
      </c>
      <c r="AW1983" s="1">
        <v>1604.74</v>
      </c>
      <c r="AX1983" s="1">
        <v>74.650000000000006</v>
      </c>
      <c r="AY1983" s="1">
        <v>1960.67</v>
      </c>
      <c r="AZ1983" s="1">
        <v>1560.69</v>
      </c>
      <c r="BA1983" s="1">
        <v>74.3</v>
      </c>
      <c r="BB1983" s="1">
        <v>82.13</v>
      </c>
      <c r="BC1983" s="1">
        <v>78.05</v>
      </c>
      <c r="BD1983" s="1">
        <v>77.680000000000007</v>
      </c>
      <c r="BE1983" s="1">
        <v>74</v>
      </c>
      <c r="BF1983" s="1">
        <v>74.34</v>
      </c>
      <c r="BG1983" s="1">
        <v>81.430000000000007</v>
      </c>
      <c r="BH1983" s="1">
        <v>70</v>
      </c>
      <c r="BI1983" s="1">
        <v>77.59</v>
      </c>
      <c r="BJ1983" s="1">
        <v>79.900000000000006</v>
      </c>
      <c r="BL1983" s="1">
        <v>71.75</v>
      </c>
      <c r="BM1983" s="1">
        <v>71.19</v>
      </c>
      <c r="BN1983" s="1">
        <v>71.8</v>
      </c>
    </row>
    <row r="1984" spans="3:66" x14ac:dyDescent="0.3">
      <c r="C1984" s="14" t="str">
        <f t="shared" si="31"/>
        <v>20185</v>
      </c>
      <c r="D1984" s="3">
        <v>43241</v>
      </c>
      <c r="E1984" s="1">
        <v>1454.38</v>
      </c>
      <c r="F1984" s="1">
        <v>1415.85</v>
      </c>
      <c r="G1984" s="1">
        <v>1452.48</v>
      </c>
      <c r="H1984" s="1">
        <v>1380.03</v>
      </c>
      <c r="I1984" s="1">
        <v>1416.1</v>
      </c>
      <c r="J1984" s="1">
        <v>1428.85</v>
      </c>
      <c r="K1984" s="1">
        <v>1487.87</v>
      </c>
      <c r="L1984" s="1">
        <v>1429.53</v>
      </c>
      <c r="M1984" s="1">
        <v>1371.21</v>
      </c>
      <c r="N1984" s="1">
        <v>1276.31</v>
      </c>
      <c r="O1984" s="1">
        <v>1401.56</v>
      </c>
      <c r="P1984" s="1">
        <v>1488.75</v>
      </c>
      <c r="Q1984" s="1">
        <v>2739.45</v>
      </c>
      <c r="R1984" s="1">
        <v>72.86</v>
      </c>
      <c r="S1984" s="1">
        <v>66.64</v>
      </c>
      <c r="T1984" s="1">
        <v>77.09</v>
      </c>
      <c r="V1984" s="1">
        <v>69.41</v>
      </c>
      <c r="W1984" s="1">
        <v>78.91</v>
      </c>
      <c r="X1984" s="1">
        <v>75</v>
      </c>
      <c r="Y1984" s="1">
        <v>75.73</v>
      </c>
      <c r="Z1984" s="1">
        <v>76</v>
      </c>
      <c r="AA1984" s="1">
        <v>71.900000000000006</v>
      </c>
      <c r="AB1984" s="1">
        <v>74.14</v>
      </c>
      <c r="AC1984" s="1">
        <v>70.5</v>
      </c>
      <c r="AD1984" s="1">
        <v>70.209999999999994</v>
      </c>
      <c r="AE1984" s="1">
        <v>80.22</v>
      </c>
      <c r="AF1984" s="1">
        <v>78.510000000000005</v>
      </c>
      <c r="AG1984" s="1">
        <v>70.22</v>
      </c>
      <c r="AR1984" s="1">
        <v>1809.85</v>
      </c>
      <c r="AS1984" s="1">
        <v>1834.99</v>
      </c>
      <c r="AW1984" s="1">
        <v>1604.74</v>
      </c>
      <c r="AX1984" s="1">
        <v>74.27</v>
      </c>
      <c r="AY1984" s="1">
        <v>1960.67</v>
      </c>
      <c r="BA1984" s="1">
        <v>75.069999999999993</v>
      </c>
      <c r="BB1984" s="1">
        <v>82.09</v>
      </c>
      <c r="BC1984" s="1">
        <v>77.95</v>
      </c>
      <c r="BD1984" s="1">
        <v>78.430000000000007</v>
      </c>
      <c r="BE1984" s="1">
        <v>73.16</v>
      </c>
      <c r="BF1984" s="1">
        <v>73.87</v>
      </c>
      <c r="BG1984" s="1">
        <v>80.819999999999993</v>
      </c>
      <c r="BH1984" s="1">
        <v>69.989999999999995</v>
      </c>
      <c r="BI1984" s="1">
        <v>77.400000000000006</v>
      </c>
      <c r="BJ1984" s="1">
        <v>79.72</v>
      </c>
      <c r="BL1984" s="1">
        <v>71.099999999999994</v>
      </c>
      <c r="BM1984" s="1">
        <v>71.23</v>
      </c>
      <c r="BN1984" s="1">
        <v>70.62</v>
      </c>
    </row>
    <row r="1985" spans="3:66" x14ac:dyDescent="0.3">
      <c r="C1985" s="14" t="str">
        <f t="shared" si="31"/>
        <v>20185</v>
      </c>
      <c r="D1985" s="3">
        <v>43238</v>
      </c>
      <c r="E1985" s="1">
        <v>1471.91</v>
      </c>
      <c r="F1985" s="1">
        <v>1414.3</v>
      </c>
      <c r="G1985" s="1">
        <v>1450.08</v>
      </c>
      <c r="H1985" s="1">
        <v>1358.02</v>
      </c>
      <c r="I1985" s="1">
        <v>1416.1</v>
      </c>
      <c r="J1985" s="1">
        <v>1417.41</v>
      </c>
      <c r="K1985" s="1">
        <v>1475.55</v>
      </c>
      <c r="L1985" s="1">
        <v>1390.86</v>
      </c>
      <c r="M1985" s="1">
        <v>1358.2</v>
      </c>
      <c r="N1985" s="1">
        <v>1282.23</v>
      </c>
      <c r="O1985" s="1">
        <v>1397.14</v>
      </c>
      <c r="P1985" s="1">
        <v>1470.5</v>
      </c>
      <c r="Q1985" s="1">
        <v>2738.07</v>
      </c>
      <c r="R1985" s="1">
        <v>72.34</v>
      </c>
      <c r="S1985" s="1">
        <v>66.31</v>
      </c>
      <c r="T1985" s="1">
        <v>75.709999999999994</v>
      </c>
      <c r="V1985" s="1">
        <v>68.91</v>
      </c>
      <c r="W1985" s="1">
        <v>79.569999999999993</v>
      </c>
      <c r="X1985" s="1">
        <v>74.040000000000006</v>
      </c>
      <c r="Y1985" s="1">
        <v>75.73</v>
      </c>
      <c r="Z1985" s="1">
        <v>75.95</v>
      </c>
      <c r="AA1985" s="1">
        <v>72.209999999999994</v>
      </c>
      <c r="AB1985" s="1">
        <v>73.22</v>
      </c>
      <c r="AC1985" s="1">
        <v>70.5</v>
      </c>
      <c r="AD1985" s="1">
        <v>70.540000000000006</v>
      </c>
      <c r="AE1985" s="1">
        <v>80.2</v>
      </c>
      <c r="AF1985" s="1">
        <v>78.7</v>
      </c>
      <c r="AG1985" s="1">
        <v>70.75</v>
      </c>
      <c r="AR1985" s="1">
        <v>1809.85</v>
      </c>
      <c r="AS1985" s="1">
        <v>1834.99</v>
      </c>
      <c r="AU1985" s="1">
        <v>1633.89</v>
      </c>
      <c r="AX1985" s="1">
        <v>73.239999999999995</v>
      </c>
      <c r="AY1985" s="1">
        <v>1960.67</v>
      </c>
      <c r="AZ1985" s="1">
        <v>1809.85</v>
      </c>
      <c r="BA1985" s="1">
        <v>74.5</v>
      </c>
      <c r="BB1985" s="1">
        <v>81.319999999999993</v>
      </c>
      <c r="BC1985" s="1">
        <v>77.63</v>
      </c>
      <c r="BD1985" s="1">
        <v>78.84</v>
      </c>
      <c r="BE1985" s="1">
        <v>73.77</v>
      </c>
      <c r="BF1985" s="1">
        <v>74.78</v>
      </c>
      <c r="BG1985" s="1">
        <v>80.23</v>
      </c>
      <c r="BH1985" s="1">
        <v>70.790000000000006</v>
      </c>
      <c r="BI1985" s="1">
        <v>76.900000000000006</v>
      </c>
      <c r="BJ1985" s="1">
        <v>80.040000000000006</v>
      </c>
      <c r="BL1985" s="1">
        <v>71.38</v>
      </c>
      <c r="BM1985" s="1">
        <v>71.180000000000007</v>
      </c>
      <c r="BN1985" s="1">
        <v>70.62</v>
      </c>
    </row>
    <row r="1986" spans="3:66" x14ac:dyDescent="0.3">
      <c r="C1986" s="14" t="str">
        <f t="shared" si="31"/>
        <v>20185</v>
      </c>
      <c r="D1986" s="3">
        <v>43237</v>
      </c>
      <c r="E1986" s="1">
        <v>1452.41</v>
      </c>
      <c r="F1986" s="1">
        <v>1415.01</v>
      </c>
      <c r="G1986" s="1">
        <v>1440.14</v>
      </c>
      <c r="H1986" s="1">
        <v>1358.02</v>
      </c>
      <c r="I1986" s="1">
        <v>1416.1</v>
      </c>
      <c r="J1986" s="1">
        <v>1421.28</v>
      </c>
      <c r="K1986" s="1">
        <v>1457.11</v>
      </c>
      <c r="L1986" s="1">
        <v>1422.63</v>
      </c>
      <c r="M1986" s="1">
        <v>1358.2</v>
      </c>
      <c r="N1986" s="1">
        <v>1275.4000000000001</v>
      </c>
      <c r="O1986" s="1">
        <v>1397.51</v>
      </c>
      <c r="P1986" s="1">
        <v>1449.08</v>
      </c>
      <c r="Q1986" s="1">
        <v>2720.13</v>
      </c>
      <c r="R1986" s="1">
        <v>72.08</v>
      </c>
      <c r="S1986" s="1">
        <v>66.25</v>
      </c>
      <c r="T1986" s="1">
        <v>75.62</v>
      </c>
      <c r="V1986" s="1">
        <v>69.2</v>
      </c>
      <c r="W1986" s="1">
        <v>78.790000000000006</v>
      </c>
      <c r="X1986" s="1">
        <v>73.73</v>
      </c>
      <c r="Y1986" s="1">
        <v>75.150000000000006</v>
      </c>
      <c r="Z1986" s="1">
        <v>75.45</v>
      </c>
      <c r="AA1986" s="1">
        <v>72.930000000000007</v>
      </c>
      <c r="AB1986" s="1">
        <v>73.05</v>
      </c>
      <c r="AC1986" s="1">
        <v>70.33</v>
      </c>
      <c r="AD1986" s="1">
        <v>69.7</v>
      </c>
      <c r="AE1986" s="1">
        <v>79.38</v>
      </c>
      <c r="AF1986" s="1">
        <v>78.09</v>
      </c>
      <c r="AG1986" s="1">
        <v>70.48</v>
      </c>
      <c r="AR1986" s="1">
        <v>1809.85</v>
      </c>
      <c r="AS1986" s="1">
        <v>1834.99</v>
      </c>
      <c r="AU1986" s="1">
        <v>1633.89</v>
      </c>
      <c r="AX1986" s="1">
        <v>73.45</v>
      </c>
      <c r="AY1986" s="1">
        <v>1960.67</v>
      </c>
      <c r="BA1986" s="1">
        <v>74.540000000000006</v>
      </c>
      <c r="BB1986" s="1">
        <v>81.180000000000007</v>
      </c>
      <c r="BC1986" s="1">
        <v>77.010000000000005</v>
      </c>
      <c r="BD1986" s="1">
        <v>77.33</v>
      </c>
      <c r="BE1986" s="1">
        <v>74.180000000000007</v>
      </c>
      <c r="BF1986" s="1">
        <v>74.11</v>
      </c>
      <c r="BG1986" s="1">
        <v>79.66</v>
      </c>
      <c r="BH1986" s="1">
        <v>69.91</v>
      </c>
      <c r="BI1986" s="1">
        <v>76.680000000000007</v>
      </c>
      <c r="BJ1986" s="1">
        <v>79.56</v>
      </c>
      <c r="BL1986" s="1">
        <v>70.67</v>
      </c>
      <c r="BM1986" s="1">
        <v>71.180000000000007</v>
      </c>
      <c r="BN1986" s="1">
        <v>70.34</v>
      </c>
    </row>
    <row r="1987" spans="3:66" x14ac:dyDescent="0.3">
      <c r="C1987" s="14" t="str">
        <f t="shared" si="31"/>
        <v>20185</v>
      </c>
      <c r="D1987" s="3">
        <v>43236</v>
      </c>
      <c r="E1987" s="1">
        <v>1452.41</v>
      </c>
      <c r="F1987" s="1">
        <v>1418.44</v>
      </c>
      <c r="G1987" s="1">
        <v>1421.56</v>
      </c>
      <c r="H1987" s="1">
        <v>1372.46</v>
      </c>
      <c r="I1987" s="1">
        <v>1427.99</v>
      </c>
      <c r="J1987" s="1">
        <v>1407.75</v>
      </c>
      <c r="K1987" s="1">
        <v>1446.93</v>
      </c>
      <c r="L1987" s="1">
        <v>1405.91</v>
      </c>
      <c r="M1987" s="1">
        <v>1294.8699999999999</v>
      </c>
      <c r="N1987" s="1">
        <v>1274.8800000000001</v>
      </c>
      <c r="O1987" s="1">
        <v>1416.47</v>
      </c>
      <c r="P1987" s="1">
        <v>1447.1</v>
      </c>
      <c r="Q1987" s="1">
        <v>2723.37</v>
      </c>
      <c r="R1987" s="1">
        <v>71.55</v>
      </c>
      <c r="S1987" s="1">
        <v>64.09</v>
      </c>
      <c r="T1987" s="1">
        <v>76.42</v>
      </c>
      <c r="V1987" s="1">
        <v>68.92</v>
      </c>
      <c r="W1987" s="1">
        <v>78.73</v>
      </c>
      <c r="X1987" s="1">
        <v>74.63</v>
      </c>
      <c r="Y1987" s="1">
        <v>74.91</v>
      </c>
      <c r="Z1987" s="1">
        <v>74.900000000000006</v>
      </c>
      <c r="AA1987" s="1">
        <v>73.33</v>
      </c>
      <c r="AB1987" s="1">
        <v>73.72</v>
      </c>
      <c r="AC1987" s="1">
        <v>68.83</v>
      </c>
      <c r="AD1987" s="1">
        <v>69.58</v>
      </c>
      <c r="AE1987" s="1">
        <v>80.05</v>
      </c>
      <c r="AF1987" s="1">
        <v>78.319999999999993</v>
      </c>
      <c r="AG1987" s="1">
        <v>69.849999999999994</v>
      </c>
      <c r="AR1987" s="1">
        <v>1809.85</v>
      </c>
      <c r="AS1987" s="1">
        <v>1834.99</v>
      </c>
      <c r="AU1987" s="1">
        <v>1633.89</v>
      </c>
      <c r="AX1987" s="1">
        <v>73.45</v>
      </c>
      <c r="AZ1987" s="1">
        <v>1698.24</v>
      </c>
      <c r="BA1987" s="1">
        <v>74.010000000000005</v>
      </c>
      <c r="BB1987" s="1">
        <v>81.459999999999994</v>
      </c>
      <c r="BC1987" s="1">
        <v>77.05</v>
      </c>
      <c r="BD1987" s="1">
        <v>77.760000000000005</v>
      </c>
      <c r="BE1987" s="1">
        <v>73.88</v>
      </c>
      <c r="BF1987" s="1">
        <v>74.84</v>
      </c>
      <c r="BG1987" s="1">
        <v>79.81</v>
      </c>
      <c r="BH1987" s="1">
        <v>68.89</v>
      </c>
      <c r="BI1987" s="1">
        <v>76.73</v>
      </c>
      <c r="BJ1987" s="1">
        <v>79.56</v>
      </c>
      <c r="BL1987" s="1">
        <v>70.38</v>
      </c>
      <c r="BM1987" s="1">
        <v>71.05</v>
      </c>
      <c r="BN1987" s="1">
        <v>70.41</v>
      </c>
    </row>
    <row r="1988" spans="3:66" x14ac:dyDescent="0.3">
      <c r="C1988" s="14" t="str">
        <f t="shared" si="31"/>
        <v>20185</v>
      </c>
      <c r="D1988" s="3">
        <v>43235</v>
      </c>
      <c r="E1988" s="1">
        <v>1458.31</v>
      </c>
      <c r="F1988" s="1">
        <v>1409.31</v>
      </c>
      <c r="G1988" s="1">
        <v>1414.31</v>
      </c>
      <c r="H1988" s="1">
        <v>1377.39</v>
      </c>
      <c r="I1988" s="1">
        <v>1420.5</v>
      </c>
      <c r="J1988" s="1">
        <v>1395.58</v>
      </c>
      <c r="K1988" s="1">
        <v>1446.93</v>
      </c>
      <c r="L1988" s="1">
        <v>1471.03</v>
      </c>
      <c r="M1988" s="1">
        <v>1294.8699999999999</v>
      </c>
      <c r="N1988" s="1">
        <v>1257.45</v>
      </c>
      <c r="O1988" s="1">
        <v>1412.83</v>
      </c>
      <c r="P1988" s="1">
        <v>1442.15</v>
      </c>
      <c r="Q1988" s="1">
        <v>2732.52</v>
      </c>
      <c r="R1988" s="1">
        <v>71.930000000000007</v>
      </c>
      <c r="S1988" s="1">
        <v>65.150000000000006</v>
      </c>
      <c r="T1988" s="1">
        <v>76.849999999999994</v>
      </c>
      <c r="V1988" s="1">
        <v>68.569999999999993</v>
      </c>
      <c r="W1988" s="1">
        <v>79.88</v>
      </c>
      <c r="X1988" s="1">
        <v>75</v>
      </c>
      <c r="Y1988" s="1">
        <v>75.239999999999995</v>
      </c>
      <c r="Z1988" s="1">
        <v>75.89</v>
      </c>
      <c r="AA1988" s="1">
        <v>72.41</v>
      </c>
      <c r="AB1988" s="1">
        <v>73.88</v>
      </c>
      <c r="AC1988" s="1">
        <v>70.83</v>
      </c>
      <c r="AD1988" s="1">
        <v>70</v>
      </c>
      <c r="AE1988" s="1">
        <v>80.88</v>
      </c>
      <c r="AF1988" s="1">
        <v>78.790000000000006</v>
      </c>
      <c r="AG1988" s="1">
        <v>69.17</v>
      </c>
      <c r="AQ1988" s="1">
        <v>1809.85</v>
      </c>
      <c r="AS1988" s="1">
        <v>1834.99</v>
      </c>
      <c r="AU1988" s="1">
        <v>1633.89</v>
      </c>
      <c r="AX1988" s="1">
        <v>73.52</v>
      </c>
      <c r="AZ1988" s="1">
        <v>1698.24</v>
      </c>
      <c r="BA1988" s="1">
        <v>75.08</v>
      </c>
      <c r="BB1988" s="1">
        <v>82.13</v>
      </c>
      <c r="BC1988" s="1">
        <v>77.5</v>
      </c>
      <c r="BD1988" s="1">
        <v>78.45</v>
      </c>
      <c r="BE1988" s="1">
        <v>74.05</v>
      </c>
      <c r="BF1988" s="1">
        <v>75.069999999999993</v>
      </c>
      <c r="BG1988" s="1">
        <v>80.73</v>
      </c>
      <c r="BH1988" s="1">
        <v>70.75</v>
      </c>
      <c r="BI1988" s="1">
        <v>76.680000000000007</v>
      </c>
      <c r="BJ1988" s="1">
        <v>79.56</v>
      </c>
      <c r="BL1988" s="1">
        <v>70.790000000000006</v>
      </c>
      <c r="BM1988" s="1">
        <v>70.180000000000007</v>
      </c>
      <c r="BN1988" s="1">
        <v>70.8</v>
      </c>
    </row>
    <row r="1989" spans="3:66" x14ac:dyDescent="0.3">
      <c r="C1989" s="14" t="str">
        <f t="shared" si="31"/>
        <v>20185</v>
      </c>
      <c r="D1989" s="3">
        <v>43234</v>
      </c>
      <c r="E1989" s="1">
        <v>1459.8</v>
      </c>
      <c r="F1989" s="1">
        <v>1413.26</v>
      </c>
      <c r="G1989" s="1">
        <v>1405.67</v>
      </c>
      <c r="H1989" s="1">
        <v>1344.71</v>
      </c>
      <c r="I1989" s="1">
        <v>1424.49</v>
      </c>
      <c r="J1989" s="1">
        <v>1436.11</v>
      </c>
      <c r="K1989" s="1">
        <v>1449.37</v>
      </c>
      <c r="L1989" s="1">
        <v>1418.52</v>
      </c>
      <c r="M1989" s="1">
        <v>1300.57</v>
      </c>
      <c r="N1989" s="1">
        <v>1262.43</v>
      </c>
      <c r="O1989" s="1">
        <v>1406.96</v>
      </c>
      <c r="P1989" s="1">
        <v>1443.8</v>
      </c>
      <c r="Q1989" s="1">
        <v>2719.9</v>
      </c>
      <c r="R1989" s="1">
        <v>72.069999999999993</v>
      </c>
      <c r="S1989" s="1">
        <v>65.180000000000007</v>
      </c>
      <c r="T1989" s="1">
        <v>76.66</v>
      </c>
      <c r="V1989" s="1">
        <v>68.459999999999994</v>
      </c>
      <c r="W1989" s="1">
        <v>79.739999999999995</v>
      </c>
      <c r="X1989" s="1">
        <v>74.13</v>
      </c>
      <c r="Y1989" s="1">
        <v>75.5</v>
      </c>
      <c r="Z1989" s="1">
        <v>75.599999999999994</v>
      </c>
      <c r="AA1989" s="1">
        <v>72.3</v>
      </c>
      <c r="AB1989" s="1">
        <v>73.23</v>
      </c>
      <c r="AC1989" s="1">
        <v>71.5</v>
      </c>
      <c r="AD1989" s="1">
        <v>69.34</v>
      </c>
      <c r="AE1989" s="1">
        <v>80.52</v>
      </c>
      <c r="AF1989" s="1">
        <v>78.209999999999994</v>
      </c>
      <c r="AG1989" s="1">
        <v>69.3</v>
      </c>
      <c r="AN1989" s="1">
        <v>1659.03</v>
      </c>
      <c r="AQ1989" s="1">
        <v>1809.85</v>
      </c>
      <c r="AU1989" s="1">
        <v>1633.89</v>
      </c>
      <c r="AX1989" s="1">
        <v>73.16</v>
      </c>
      <c r="AZ1989" s="1">
        <v>1698.24</v>
      </c>
      <c r="BA1989" s="1">
        <v>74.930000000000007</v>
      </c>
      <c r="BB1989" s="1">
        <v>81.86</v>
      </c>
      <c r="BC1989" s="1">
        <v>78.05</v>
      </c>
      <c r="BD1989" s="1">
        <v>78.84</v>
      </c>
      <c r="BE1989" s="1">
        <v>74.16</v>
      </c>
      <c r="BF1989" s="1">
        <v>75.09</v>
      </c>
      <c r="BG1989" s="1">
        <v>80.55</v>
      </c>
      <c r="BH1989" s="1">
        <v>70.430000000000007</v>
      </c>
      <c r="BI1989" s="1">
        <v>75.92</v>
      </c>
      <c r="BJ1989" s="1">
        <v>80.67</v>
      </c>
      <c r="BL1989" s="1">
        <v>70.349999999999994</v>
      </c>
      <c r="BM1989" s="1">
        <v>69.8</v>
      </c>
      <c r="BN1989" s="1">
        <v>71</v>
      </c>
    </row>
    <row r="1990" spans="3:66" x14ac:dyDescent="0.3">
      <c r="C1990" s="14" t="str">
        <f t="shared" ref="C1990:C2053" si="32">YEAR(D1990)&amp;MONTH(D1990)</f>
        <v>20185</v>
      </c>
      <c r="D1990" s="3">
        <v>43231</v>
      </c>
      <c r="E1990" s="1">
        <v>1438.65</v>
      </c>
      <c r="F1990" s="1">
        <v>1415.42</v>
      </c>
      <c r="G1990" s="1">
        <v>1432.4</v>
      </c>
      <c r="H1990" s="1">
        <v>1332.76</v>
      </c>
      <c r="I1990" s="1">
        <v>1388.86</v>
      </c>
      <c r="J1990" s="1">
        <v>1402.14</v>
      </c>
      <c r="K1990" s="1">
        <v>1446.93</v>
      </c>
      <c r="L1990" s="1">
        <v>1393.89</v>
      </c>
      <c r="M1990" s="1">
        <v>1268.98</v>
      </c>
      <c r="N1990" s="1">
        <v>1253.6099999999999</v>
      </c>
      <c r="O1990" s="1">
        <v>1395.35</v>
      </c>
      <c r="P1990" s="1">
        <v>1438.65</v>
      </c>
      <c r="Q1990" s="1">
        <v>2728.11</v>
      </c>
      <c r="R1990" s="1">
        <v>72.08</v>
      </c>
      <c r="S1990" s="1">
        <v>64.69</v>
      </c>
      <c r="T1990" s="1">
        <v>75.540000000000006</v>
      </c>
      <c r="V1990" s="1">
        <v>68</v>
      </c>
      <c r="W1990" s="1">
        <v>79.09</v>
      </c>
      <c r="X1990" s="1">
        <v>74.25</v>
      </c>
      <c r="Y1990" s="1">
        <v>74.930000000000007</v>
      </c>
      <c r="Z1990" s="1">
        <v>75</v>
      </c>
      <c r="AA1990" s="1">
        <v>72.319999999999993</v>
      </c>
      <c r="AB1990" s="1">
        <v>72.94</v>
      </c>
      <c r="AD1990" s="1">
        <v>68.099999999999994</v>
      </c>
      <c r="AE1990" s="1">
        <v>79.67</v>
      </c>
      <c r="AF1990" s="1">
        <v>77.010000000000005</v>
      </c>
      <c r="AG1990" s="1">
        <v>68.33</v>
      </c>
      <c r="AN1990" s="1">
        <v>1659.03</v>
      </c>
      <c r="AQ1990" s="1">
        <v>1809.85</v>
      </c>
      <c r="AX1990" s="1">
        <v>72.86</v>
      </c>
      <c r="AZ1990" s="1">
        <v>1698.24</v>
      </c>
      <c r="BA1990" s="1">
        <v>72.22</v>
      </c>
      <c r="BB1990" s="1">
        <v>82.62</v>
      </c>
      <c r="BC1990" s="1">
        <v>77.989999999999995</v>
      </c>
      <c r="BD1990" s="1">
        <v>77.39</v>
      </c>
      <c r="BE1990" s="1">
        <v>73</v>
      </c>
      <c r="BF1990" s="1">
        <v>74.67</v>
      </c>
      <c r="BG1990" s="1">
        <v>79.78</v>
      </c>
      <c r="BH1990" s="1">
        <v>69.69</v>
      </c>
      <c r="BI1990" s="1">
        <v>76.48</v>
      </c>
      <c r="BJ1990" s="1">
        <v>80.75</v>
      </c>
      <c r="BL1990" s="1">
        <v>70.33</v>
      </c>
      <c r="BM1990" s="1">
        <v>69.89</v>
      </c>
      <c r="BN1990" s="1">
        <v>70.55</v>
      </c>
    </row>
    <row r="1991" spans="3:66" x14ac:dyDescent="0.3">
      <c r="C1991" s="14" t="str">
        <f t="shared" si="32"/>
        <v>20185</v>
      </c>
      <c r="D1991" s="3">
        <v>43230</v>
      </c>
      <c r="E1991" s="1">
        <v>1439.84</v>
      </c>
      <c r="F1991" s="1">
        <v>1416.89</v>
      </c>
      <c r="G1991" s="1">
        <v>1398.35</v>
      </c>
      <c r="H1991" s="1">
        <v>1332.76</v>
      </c>
      <c r="I1991" s="1">
        <v>1395.8</v>
      </c>
      <c r="J1991" s="1">
        <v>1394.29</v>
      </c>
      <c r="K1991" s="1">
        <v>1446.93</v>
      </c>
      <c r="L1991" s="1">
        <v>1400.42</v>
      </c>
      <c r="M1991" s="1">
        <v>1275.3499999999999</v>
      </c>
      <c r="N1991" s="1">
        <v>1246.74</v>
      </c>
      <c r="O1991" s="1">
        <v>1392.66</v>
      </c>
      <c r="P1991" s="1">
        <v>1439.22</v>
      </c>
      <c r="Q1991" s="1">
        <v>2714.99</v>
      </c>
      <c r="R1991" s="1">
        <v>72.069999999999993</v>
      </c>
      <c r="S1991" s="1">
        <v>65.09</v>
      </c>
      <c r="T1991" s="1">
        <v>76.14</v>
      </c>
      <c r="V1991" s="1">
        <v>68.569999999999993</v>
      </c>
      <c r="W1991" s="1">
        <v>79.23</v>
      </c>
      <c r="X1991" s="1">
        <v>74.91</v>
      </c>
      <c r="Y1991" s="1">
        <v>75.459999999999994</v>
      </c>
      <c r="Z1991" s="1">
        <v>75.86</v>
      </c>
      <c r="AA1991" s="1">
        <v>72.040000000000006</v>
      </c>
      <c r="AB1991" s="1">
        <v>73.55</v>
      </c>
      <c r="AD1991" s="1">
        <v>69.13</v>
      </c>
      <c r="AE1991" s="1">
        <v>79.95</v>
      </c>
      <c r="AF1991" s="1">
        <v>76.239999999999995</v>
      </c>
      <c r="AG1991" s="1">
        <v>68.150000000000006</v>
      </c>
      <c r="AN1991" s="1">
        <v>1659.03</v>
      </c>
      <c r="AQ1991" s="1">
        <v>1809.85</v>
      </c>
      <c r="AS1991" s="1">
        <v>2041.11</v>
      </c>
      <c r="AU1991" s="1">
        <v>1608.76</v>
      </c>
      <c r="AW1991" s="1">
        <v>1601.22</v>
      </c>
      <c r="AX1991" s="1">
        <v>73.88</v>
      </c>
      <c r="AY1991" s="1">
        <v>1960.67</v>
      </c>
      <c r="AZ1991" s="1">
        <v>1698.24</v>
      </c>
      <c r="BA1991" s="1">
        <v>73.62</v>
      </c>
      <c r="BB1991" s="1">
        <v>80.959999999999994</v>
      </c>
      <c r="BC1991" s="1">
        <v>78.63</v>
      </c>
      <c r="BD1991" s="1">
        <v>78.75</v>
      </c>
      <c r="BE1991" s="1">
        <v>74.2</v>
      </c>
      <c r="BF1991" s="1">
        <v>74.67</v>
      </c>
      <c r="BG1991" s="1">
        <v>80.180000000000007</v>
      </c>
      <c r="BH1991" s="1">
        <v>70.61</v>
      </c>
      <c r="BI1991" s="1">
        <v>76.48</v>
      </c>
      <c r="BJ1991" s="1">
        <v>80.75</v>
      </c>
      <c r="BL1991" s="1">
        <v>70.44</v>
      </c>
      <c r="BM1991" s="1">
        <v>70.680000000000007</v>
      </c>
      <c r="BN1991" s="1">
        <v>70.709999999999994</v>
      </c>
    </row>
    <row r="1992" spans="3:66" x14ac:dyDescent="0.3">
      <c r="C1992" s="14" t="str">
        <f t="shared" si="32"/>
        <v>20185</v>
      </c>
      <c r="D1992" s="3">
        <v>43229</v>
      </c>
      <c r="E1992" s="1">
        <v>1449.16</v>
      </c>
      <c r="F1992" s="1">
        <v>1415.14</v>
      </c>
      <c r="G1992" s="1">
        <v>1415.65</v>
      </c>
      <c r="H1992" s="1">
        <v>1331.82</v>
      </c>
      <c r="I1992" s="1">
        <v>1395.8</v>
      </c>
      <c r="J1992" s="1">
        <v>1384.61</v>
      </c>
      <c r="K1992" s="1">
        <v>1430.51</v>
      </c>
      <c r="L1992" s="1">
        <v>1417.48</v>
      </c>
      <c r="M1992" s="1">
        <v>1290.8499999999999</v>
      </c>
      <c r="N1992" s="1">
        <v>1264.3699999999999</v>
      </c>
      <c r="O1992" s="1">
        <v>1398.37</v>
      </c>
      <c r="P1992" s="1">
        <v>1423.15</v>
      </c>
      <c r="Q1992" s="1">
        <v>2725.33</v>
      </c>
      <c r="R1992" s="1">
        <v>72.39</v>
      </c>
      <c r="S1992" s="1">
        <v>64.989999999999995</v>
      </c>
      <c r="T1992" s="1">
        <v>75.81</v>
      </c>
      <c r="V1992" s="1">
        <v>68.489999999999995</v>
      </c>
      <c r="W1992" s="1">
        <v>78.34</v>
      </c>
      <c r="X1992" s="1">
        <v>74.459999999999994</v>
      </c>
      <c r="Y1992" s="1">
        <v>75.25</v>
      </c>
      <c r="Z1992" s="1">
        <v>75.5</v>
      </c>
      <c r="AA1992" s="1">
        <v>72.98</v>
      </c>
      <c r="AB1992" s="1">
        <v>73.13</v>
      </c>
      <c r="AD1992" s="1">
        <v>72.67</v>
      </c>
      <c r="AE1992" s="1">
        <v>80.260000000000005</v>
      </c>
      <c r="AF1992" s="1">
        <v>78.47</v>
      </c>
      <c r="AG1992" s="1">
        <v>68.39</v>
      </c>
      <c r="AN1992" s="1">
        <v>1667.41</v>
      </c>
      <c r="AO1992" s="1">
        <v>7</v>
      </c>
      <c r="AP1992" s="1">
        <v>1650</v>
      </c>
      <c r="AQ1992" s="1">
        <v>1809.85</v>
      </c>
      <c r="AS1992" s="1">
        <v>2041.11</v>
      </c>
      <c r="AT1992" s="1">
        <v>1536.42</v>
      </c>
      <c r="AU1992" s="1">
        <v>1608.76</v>
      </c>
      <c r="AW1992" s="1">
        <v>1601.22</v>
      </c>
      <c r="AX1992" s="1">
        <v>73.98</v>
      </c>
      <c r="AY1992" s="1">
        <v>1960.67</v>
      </c>
      <c r="BA1992" s="1">
        <v>73.69</v>
      </c>
      <c r="BB1992" s="1">
        <v>81.87</v>
      </c>
      <c r="BC1992" s="1">
        <v>78.739999999999995</v>
      </c>
      <c r="BD1992" s="1">
        <v>78.91</v>
      </c>
      <c r="BE1992" s="1">
        <v>73.790000000000006</v>
      </c>
      <c r="BF1992" s="1">
        <v>74.849999999999994</v>
      </c>
      <c r="BG1992" s="1">
        <v>80.239999999999995</v>
      </c>
      <c r="BH1992" s="1">
        <v>70.31</v>
      </c>
      <c r="BI1992" s="1">
        <v>76.33</v>
      </c>
      <c r="BJ1992" s="1">
        <v>79.56</v>
      </c>
      <c r="BL1992" s="1">
        <v>70.92</v>
      </c>
      <c r="BM1992" s="1">
        <v>70.3</v>
      </c>
      <c r="BN1992" s="1">
        <v>69.900000000000006</v>
      </c>
    </row>
    <row r="1993" spans="3:66" x14ac:dyDescent="0.3">
      <c r="C1993" s="14" t="str">
        <f t="shared" si="32"/>
        <v>20185</v>
      </c>
      <c r="D1993" s="3">
        <v>43228</v>
      </c>
      <c r="E1993" s="1">
        <v>1458.21</v>
      </c>
      <c r="F1993" s="1">
        <v>1414.3</v>
      </c>
      <c r="H1993" s="1">
        <v>1342.04</v>
      </c>
      <c r="I1993" s="1">
        <v>1384.71</v>
      </c>
      <c r="J1993" s="1">
        <v>1392.98</v>
      </c>
      <c r="K1993" s="1">
        <v>1440.35</v>
      </c>
      <c r="L1993" s="1">
        <v>1427.17</v>
      </c>
      <c r="M1993" s="1">
        <v>1281.21</v>
      </c>
      <c r="N1993" s="1">
        <v>1259.2</v>
      </c>
      <c r="O1993" s="1">
        <v>1392.96</v>
      </c>
      <c r="P1993" s="1">
        <v>1433.01</v>
      </c>
      <c r="Q1993" s="1">
        <v>2705.91</v>
      </c>
      <c r="R1993" s="1">
        <v>72</v>
      </c>
      <c r="S1993" s="1">
        <v>64.959999999999994</v>
      </c>
      <c r="T1993" s="1">
        <v>75.709999999999994</v>
      </c>
      <c r="V1993" s="1">
        <v>68.489999999999995</v>
      </c>
      <c r="W1993" s="1">
        <v>78.41</v>
      </c>
      <c r="X1993" s="1">
        <v>73.81</v>
      </c>
      <c r="Y1993" s="1">
        <v>75.459999999999994</v>
      </c>
      <c r="Z1993" s="1">
        <v>75.64</v>
      </c>
      <c r="AA1993" s="1">
        <v>72.569999999999993</v>
      </c>
      <c r="AB1993" s="1">
        <v>72.56</v>
      </c>
      <c r="AC1993" s="1">
        <v>70.06</v>
      </c>
      <c r="AD1993" s="1">
        <v>68.569999999999993</v>
      </c>
      <c r="AE1993" s="1">
        <v>79.95</v>
      </c>
      <c r="AF1993" s="1">
        <v>77.040000000000006</v>
      </c>
      <c r="AG1993" s="1">
        <v>68.790000000000006</v>
      </c>
      <c r="AN1993" s="1">
        <v>1667.41</v>
      </c>
      <c r="AO1993" s="1">
        <v>7</v>
      </c>
      <c r="AP1993" s="1">
        <v>1650</v>
      </c>
      <c r="AS1993" s="1">
        <v>2041.11</v>
      </c>
      <c r="AT1993" s="1">
        <v>1536.42</v>
      </c>
      <c r="AU1993" s="1">
        <v>1608.76</v>
      </c>
      <c r="AW1993" s="1">
        <v>1601.22</v>
      </c>
      <c r="AX1993" s="1">
        <v>73.48</v>
      </c>
      <c r="AY1993" s="1">
        <v>1960.67</v>
      </c>
      <c r="BA1993" s="1">
        <v>73.77</v>
      </c>
      <c r="BB1993" s="1">
        <v>82.29</v>
      </c>
      <c r="BC1993" s="1">
        <v>78.510000000000005</v>
      </c>
      <c r="BD1993" s="1">
        <v>78.38</v>
      </c>
      <c r="BE1993" s="1">
        <v>73.33</v>
      </c>
      <c r="BF1993" s="1">
        <v>74.42</v>
      </c>
      <c r="BG1993" s="1">
        <v>80.069999999999993</v>
      </c>
      <c r="BH1993" s="1">
        <v>69.63</v>
      </c>
      <c r="BI1993" s="1">
        <v>75.989999999999995</v>
      </c>
      <c r="BJ1993" s="1">
        <v>80.06</v>
      </c>
      <c r="BL1993" s="1">
        <v>70.87</v>
      </c>
      <c r="BM1993" s="1">
        <v>70.3</v>
      </c>
      <c r="BN1993" s="1">
        <v>69.83</v>
      </c>
    </row>
    <row r="1994" spans="3:66" x14ac:dyDescent="0.3">
      <c r="C1994" s="14" t="str">
        <f t="shared" si="32"/>
        <v>20185</v>
      </c>
      <c r="D1994" s="3">
        <v>43227</v>
      </c>
      <c r="E1994" s="1">
        <v>1456.24</v>
      </c>
      <c r="F1994" s="1">
        <v>1415.23</v>
      </c>
      <c r="H1994" s="1">
        <v>1347.68</v>
      </c>
      <c r="I1994" s="1">
        <v>1380.54</v>
      </c>
      <c r="J1994" s="1">
        <v>1377.95</v>
      </c>
      <c r="K1994" s="1">
        <v>1423.92</v>
      </c>
      <c r="L1994" s="1">
        <v>1409.16</v>
      </c>
      <c r="M1994" s="1">
        <v>1274.18</v>
      </c>
      <c r="N1994" s="1">
        <v>1259.33</v>
      </c>
      <c r="O1994" s="1">
        <v>1388.57</v>
      </c>
      <c r="P1994" s="1">
        <v>1418.93</v>
      </c>
      <c r="Q1994" s="1">
        <v>2728.85</v>
      </c>
      <c r="R1994" s="1">
        <v>72.23</v>
      </c>
      <c r="S1994" s="1">
        <v>65.27</v>
      </c>
      <c r="T1994" s="1">
        <v>75.209999999999994</v>
      </c>
      <c r="V1994" s="1">
        <v>68.64</v>
      </c>
      <c r="W1994" s="1">
        <v>78.5</v>
      </c>
      <c r="X1994" s="1">
        <v>74.540000000000006</v>
      </c>
      <c r="Y1994" s="1">
        <v>75.67</v>
      </c>
      <c r="Z1994" s="1">
        <v>75.86</v>
      </c>
      <c r="AA1994" s="1">
        <v>72.19</v>
      </c>
      <c r="AB1994" s="1">
        <v>73.22</v>
      </c>
      <c r="AC1994" s="1">
        <v>71.17</v>
      </c>
      <c r="AD1994" s="1">
        <v>70.17</v>
      </c>
      <c r="AE1994" s="1">
        <v>80.19</v>
      </c>
      <c r="AF1994" s="1">
        <v>77.27</v>
      </c>
      <c r="AG1994" s="1">
        <v>66.42</v>
      </c>
      <c r="AN1994" s="1">
        <v>1671.6</v>
      </c>
      <c r="AO1994" s="1">
        <v>7</v>
      </c>
      <c r="AP1994" s="1">
        <v>1650</v>
      </c>
      <c r="AS1994" s="1">
        <v>2041.11</v>
      </c>
      <c r="AT1994" s="1">
        <v>1536.42</v>
      </c>
      <c r="AU1994" s="1">
        <v>1608.76</v>
      </c>
      <c r="AW1994" s="1">
        <v>1601.22</v>
      </c>
      <c r="AX1994" s="1">
        <v>74.47</v>
      </c>
      <c r="AY1994" s="1">
        <v>1960.67</v>
      </c>
      <c r="BA1994" s="1">
        <v>74.33</v>
      </c>
      <c r="BB1994" s="1">
        <v>82.22</v>
      </c>
      <c r="BC1994" s="1">
        <v>77.989999999999995</v>
      </c>
      <c r="BD1994" s="1">
        <v>77.59</v>
      </c>
      <c r="BE1994" s="1">
        <v>74.3</v>
      </c>
      <c r="BF1994" s="1">
        <v>74.72</v>
      </c>
      <c r="BG1994" s="1">
        <v>80.03</v>
      </c>
      <c r="BH1994" s="1">
        <v>71.09</v>
      </c>
      <c r="BI1994" s="1">
        <v>76.680000000000007</v>
      </c>
      <c r="BJ1994" s="1">
        <v>79.5</v>
      </c>
      <c r="BL1994" s="1">
        <v>70.260000000000005</v>
      </c>
      <c r="BM1994" s="1">
        <v>69.13</v>
      </c>
      <c r="BN1994" s="1">
        <v>69.81</v>
      </c>
    </row>
    <row r="1995" spans="3:66" x14ac:dyDescent="0.3">
      <c r="C1995" s="14" t="str">
        <f t="shared" si="32"/>
        <v>20185</v>
      </c>
      <c r="D1995" s="3">
        <v>43224</v>
      </c>
      <c r="E1995" s="1">
        <v>1456.34</v>
      </c>
      <c r="F1995" s="1">
        <v>1421</v>
      </c>
      <c r="H1995" s="1">
        <v>1368.02</v>
      </c>
      <c r="I1995" s="1">
        <v>1380.54</v>
      </c>
      <c r="J1995" s="1">
        <v>1393.7</v>
      </c>
      <c r="K1995" s="1">
        <v>1438.81</v>
      </c>
      <c r="L1995" s="1">
        <v>1440.12</v>
      </c>
      <c r="M1995" s="1">
        <v>1285.1199999999999</v>
      </c>
      <c r="N1995" s="1">
        <v>1276.8</v>
      </c>
      <c r="O1995" s="1">
        <v>1408.05</v>
      </c>
      <c r="P1995" s="1">
        <v>1426.81</v>
      </c>
      <c r="Q1995" s="1">
        <v>2706.27</v>
      </c>
      <c r="R1995" s="1">
        <v>72.13</v>
      </c>
      <c r="S1995" s="1">
        <v>65.62</v>
      </c>
      <c r="T1995" s="1">
        <v>76.739999999999995</v>
      </c>
      <c r="V1995" s="1">
        <v>69.17</v>
      </c>
      <c r="W1995" s="1">
        <v>79.05</v>
      </c>
      <c r="X1995" s="1">
        <v>74.959999999999994</v>
      </c>
      <c r="Y1995" s="1">
        <v>75.73</v>
      </c>
      <c r="Z1995" s="1">
        <v>75.87</v>
      </c>
      <c r="AA1995" s="1">
        <v>73.27</v>
      </c>
      <c r="AB1995" s="1">
        <v>73.83</v>
      </c>
      <c r="AC1995" s="1">
        <v>70.510000000000005</v>
      </c>
      <c r="AD1995" s="1">
        <v>70.11</v>
      </c>
      <c r="AE1995" s="1">
        <v>80.150000000000006</v>
      </c>
      <c r="AF1995" s="1">
        <v>78.67</v>
      </c>
      <c r="AG1995" s="1">
        <v>67.430000000000007</v>
      </c>
      <c r="AN1995" s="1">
        <v>1671.6</v>
      </c>
      <c r="AO1995" s="1">
        <v>7</v>
      </c>
      <c r="AP1995" s="1">
        <v>1650</v>
      </c>
      <c r="AS1995" s="1">
        <v>2041.11</v>
      </c>
      <c r="AT1995" s="1">
        <v>1536.42</v>
      </c>
      <c r="AU1995" s="1">
        <v>1608.76</v>
      </c>
      <c r="AW1995" s="1">
        <v>1601.22</v>
      </c>
      <c r="AX1995" s="1">
        <v>74.290000000000006</v>
      </c>
      <c r="AY1995" s="1">
        <v>1960.67</v>
      </c>
      <c r="BA1995" s="1">
        <v>74.17</v>
      </c>
      <c r="BB1995" s="1">
        <v>83.02</v>
      </c>
      <c r="BC1995" s="1">
        <v>78.09</v>
      </c>
      <c r="BD1995" s="1">
        <v>79.790000000000006</v>
      </c>
      <c r="BE1995" s="1">
        <v>74.45</v>
      </c>
      <c r="BF1995" s="1">
        <v>74.78</v>
      </c>
      <c r="BG1995" s="1">
        <v>80.67</v>
      </c>
      <c r="BH1995" s="1">
        <v>71.739999999999995</v>
      </c>
      <c r="BI1995" s="1">
        <v>76.78</v>
      </c>
      <c r="BJ1995" s="1">
        <v>79.64</v>
      </c>
      <c r="BL1995" s="1">
        <v>70.34</v>
      </c>
      <c r="BM1995" s="1">
        <v>69.599999999999994</v>
      </c>
      <c r="BN1995" s="1">
        <v>69.58</v>
      </c>
    </row>
    <row r="1996" spans="3:66" x14ac:dyDescent="0.3">
      <c r="C1996" s="14" t="str">
        <f t="shared" si="32"/>
        <v>20185</v>
      </c>
      <c r="D1996" s="3">
        <v>43223</v>
      </c>
      <c r="E1996" s="1">
        <v>1474.04</v>
      </c>
      <c r="F1996" s="1">
        <v>1418</v>
      </c>
      <c r="H1996" s="1">
        <v>1409.31</v>
      </c>
      <c r="I1996" s="1">
        <v>1379.16</v>
      </c>
      <c r="J1996" s="1">
        <v>1380.55</v>
      </c>
      <c r="K1996" s="1">
        <v>1427.25</v>
      </c>
      <c r="L1996" s="1">
        <v>1487.61</v>
      </c>
      <c r="M1996" s="1">
        <v>1304.6300000000001</v>
      </c>
      <c r="N1996" s="1">
        <v>1286.6500000000001</v>
      </c>
      <c r="O1996" s="1">
        <v>1410.29</v>
      </c>
      <c r="P1996" s="1">
        <v>1417.51</v>
      </c>
      <c r="Q1996" s="1">
        <v>2718.77</v>
      </c>
      <c r="R1996" s="1">
        <v>72.069999999999993</v>
      </c>
      <c r="S1996" s="1">
        <v>65.66</v>
      </c>
      <c r="T1996" s="1">
        <v>77.3</v>
      </c>
      <c r="U1996" s="1">
        <v>73.77</v>
      </c>
      <c r="V1996" s="1">
        <v>69.02</v>
      </c>
      <c r="W1996" s="1">
        <v>79.73</v>
      </c>
      <c r="X1996" s="1">
        <v>75.959999999999994</v>
      </c>
      <c r="Y1996" s="1">
        <v>76.540000000000006</v>
      </c>
      <c r="Z1996" s="1">
        <v>76.819999999999993</v>
      </c>
      <c r="AA1996" s="1">
        <v>73</v>
      </c>
      <c r="AB1996" s="1">
        <v>74.180000000000007</v>
      </c>
      <c r="AD1996" s="1">
        <v>70.11</v>
      </c>
      <c r="AE1996" s="1">
        <v>81.38</v>
      </c>
      <c r="AF1996" s="1">
        <v>79.98</v>
      </c>
      <c r="AG1996" s="1">
        <v>67.12</v>
      </c>
      <c r="AN1996" s="1">
        <v>1671.6</v>
      </c>
      <c r="AO1996" s="1">
        <v>7</v>
      </c>
      <c r="AP1996" s="1">
        <v>1650</v>
      </c>
      <c r="AT1996" s="1">
        <v>1536.42</v>
      </c>
      <c r="AX1996" s="1">
        <v>73.180000000000007</v>
      </c>
      <c r="BA1996" s="1">
        <v>75.36</v>
      </c>
      <c r="BB1996" s="1">
        <v>82.81</v>
      </c>
      <c r="BC1996" s="1">
        <v>79.34</v>
      </c>
      <c r="BD1996" s="1">
        <v>78.72</v>
      </c>
      <c r="BE1996" s="1">
        <v>76.180000000000007</v>
      </c>
      <c r="BF1996" s="1">
        <v>74.739999999999995</v>
      </c>
      <c r="BG1996" s="1">
        <v>81.28</v>
      </c>
      <c r="BH1996" s="1">
        <v>71.290000000000006</v>
      </c>
      <c r="BI1996" s="1">
        <v>77.48</v>
      </c>
      <c r="BJ1996" s="1">
        <v>79.48</v>
      </c>
      <c r="BL1996" s="1">
        <v>71.36</v>
      </c>
      <c r="BM1996" s="1">
        <v>71.17</v>
      </c>
      <c r="BN1996" s="1">
        <v>70.78</v>
      </c>
    </row>
    <row r="1997" spans="3:66" x14ac:dyDescent="0.3">
      <c r="C1997" s="14" t="str">
        <f t="shared" si="32"/>
        <v>20185</v>
      </c>
      <c r="D1997" s="3">
        <v>43222</v>
      </c>
      <c r="E1997" s="1">
        <v>1495.57</v>
      </c>
      <c r="F1997" s="1">
        <v>1419.62</v>
      </c>
      <c r="H1997" s="1">
        <v>1398.89</v>
      </c>
      <c r="I1997" s="1">
        <v>1370.83</v>
      </c>
      <c r="J1997" s="1">
        <v>1377.55</v>
      </c>
      <c r="K1997" s="1">
        <v>1424.02</v>
      </c>
      <c r="L1997" s="1">
        <v>1531.77</v>
      </c>
      <c r="M1997" s="1">
        <v>1317.76</v>
      </c>
      <c r="N1997" s="1">
        <v>1275.81</v>
      </c>
      <c r="O1997" s="1">
        <v>1368.26</v>
      </c>
      <c r="P1997" s="1">
        <v>1413.26</v>
      </c>
      <c r="Q1997" s="1">
        <v>2725.13</v>
      </c>
      <c r="R1997" s="1">
        <v>72.14</v>
      </c>
      <c r="S1997" s="1">
        <v>65.41</v>
      </c>
      <c r="T1997" s="1">
        <v>77.239999999999995</v>
      </c>
      <c r="U1997" s="1">
        <v>72.3</v>
      </c>
      <c r="V1997" s="1">
        <v>69.03</v>
      </c>
      <c r="W1997" s="1">
        <v>79.55</v>
      </c>
      <c r="X1997" s="1">
        <v>75.88</v>
      </c>
      <c r="Y1997" s="1">
        <v>76.53</v>
      </c>
      <c r="Z1997" s="1">
        <v>76.5</v>
      </c>
      <c r="AA1997" s="1">
        <v>72.790000000000006</v>
      </c>
      <c r="AB1997" s="1">
        <v>74.709999999999994</v>
      </c>
      <c r="AD1997" s="1">
        <v>69.42</v>
      </c>
      <c r="AE1997" s="1">
        <v>81.77</v>
      </c>
      <c r="AF1997" s="1">
        <v>80.680000000000007</v>
      </c>
      <c r="AG1997" s="1">
        <v>67.36</v>
      </c>
      <c r="AP1997" s="1">
        <v>1660</v>
      </c>
      <c r="AX1997" s="1">
        <v>73.260000000000005</v>
      </c>
      <c r="BA1997" s="1">
        <v>74.87</v>
      </c>
      <c r="BB1997" s="1">
        <v>82.89</v>
      </c>
      <c r="BC1997" s="1">
        <v>79.12</v>
      </c>
      <c r="BD1997" s="1">
        <v>78.87</v>
      </c>
      <c r="BE1997" s="1">
        <v>75.010000000000005</v>
      </c>
      <c r="BF1997" s="1">
        <v>74.75</v>
      </c>
      <c r="BG1997" s="1">
        <v>81.22</v>
      </c>
      <c r="BH1997" s="1">
        <v>72.099999999999994</v>
      </c>
      <c r="BI1997" s="1">
        <v>77.28</v>
      </c>
      <c r="BJ1997" s="1">
        <v>78.83</v>
      </c>
      <c r="BL1997" s="1">
        <v>71.599999999999994</v>
      </c>
      <c r="BM1997" s="1">
        <v>71.17</v>
      </c>
      <c r="BN1997" s="1">
        <v>70.89</v>
      </c>
    </row>
    <row r="1998" spans="3:66" x14ac:dyDescent="0.3">
      <c r="C1998" s="14" t="str">
        <f t="shared" si="32"/>
        <v>20184</v>
      </c>
      <c r="D1998" s="3">
        <v>43220</v>
      </c>
      <c r="E1998" s="1">
        <v>1453.83</v>
      </c>
      <c r="F1998" s="1">
        <v>1391.14</v>
      </c>
      <c r="G1998" s="1">
        <v>1383.97</v>
      </c>
      <c r="H1998" s="1">
        <v>1334.1</v>
      </c>
      <c r="I1998" s="1">
        <v>1353.05</v>
      </c>
      <c r="J1998" s="1">
        <v>1340.64</v>
      </c>
      <c r="K1998" s="1">
        <v>1396.84</v>
      </c>
      <c r="L1998" s="1">
        <v>1403.54</v>
      </c>
      <c r="M1998" s="1">
        <v>1265.51</v>
      </c>
      <c r="N1998" s="1">
        <v>1224.42</v>
      </c>
      <c r="O1998" s="1">
        <v>1353.63</v>
      </c>
      <c r="P1998" s="1">
        <v>1390.94</v>
      </c>
      <c r="Q1998" s="1">
        <v>2735.75</v>
      </c>
      <c r="R1998" s="1">
        <v>71.66</v>
      </c>
      <c r="S1998" s="1">
        <v>64.88</v>
      </c>
      <c r="T1998" s="1">
        <v>76.87</v>
      </c>
      <c r="U1998" s="1">
        <v>72.930000000000007</v>
      </c>
      <c r="V1998" s="1">
        <v>68.88</v>
      </c>
      <c r="W1998" s="1">
        <v>79.69</v>
      </c>
      <c r="X1998" s="1">
        <v>75.92</v>
      </c>
      <c r="Y1998" s="1">
        <v>75.94</v>
      </c>
      <c r="Z1998" s="1">
        <v>76.5</v>
      </c>
      <c r="AA1998" s="1">
        <v>72.05</v>
      </c>
      <c r="AB1998" s="1">
        <v>74.709999999999994</v>
      </c>
      <c r="AD1998" s="1">
        <v>70.56</v>
      </c>
      <c r="AE1998" s="1">
        <v>81.48</v>
      </c>
      <c r="AF1998" s="1">
        <v>79.709999999999994</v>
      </c>
      <c r="AG1998" s="1">
        <v>67.75</v>
      </c>
      <c r="AP1998" s="1">
        <v>1660</v>
      </c>
      <c r="AQ1998" s="1">
        <v>1708.49</v>
      </c>
      <c r="AW1998" s="1">
        <v>1728.59</v>
      </c>
      <c r="AX1998" s="1">
        <v>72.8</v>
      </c>
      <c r="BA1998" s="1">
        <v>74.44</v>
      </c>
      <c r="BB1998" s="1">
        <v>82.91</v>
      </c>
      <c r="BC1998" s="1">
        <v>78.5</v>
      </c>
      <c r="BD1998" s="1">
        <v>79.55</v>
      </c>
      <c r="BE1998" s="1">
        <v>74.16</v>
      </c>
      <c r="BF1998" s="1">
        <v>73.63</v>
      </c>
      <c r="BG1998" s="1">
        <v>80.88</v>
      </c>
      <c r="BH1998" s="1">
        <v>69.92</v>
      </c>
      <c r="BI1998" s="1">
        <v>77.28</v>
      </c>
      <c r="BJ1998" s="1">
        <v>78.83</v>
      </c>
      <c r="BL1998" s="1">
        <v>71.47</v>
      </c>
      <c r="BM1998" s="1">
        <v>72.400000000000006</v>
      </c>
      <c r="BN1998" s="1">
        <v>70.900000000000006</v>
      </c>
    </row>
    <row r="1999" spans="3:66" x14ac:dyDescent="0.3">
      <c r="C1999" s="14" t="str">
        <f t="shared" si="32"/>
        <v>20184</v>
      </c>
      <c r="D1999" s="3">
        <v>43217</v>
      </c>
      <c r="E1999" s="1">
        <v>1425.76</v>
      </c>
      <c r="F1999" s="1">
        <v>1362.42</v>
      </c>
      <c r="G1999" s="1">
        <v>1382.65</v>
      </c>
      <c r="H1999" s="1">
        <v>1260.19</v>
      </c>
      <c r="I1999" s="1">
        <v>1313.41</v>
      </c>
      <c r="J1999" s="1">
        <v>1338.1</v>
      </c>
      <c r="K1999" s="1">
        <v>1389.65</v>
      </c>
      <c r="L1999" s="1">
        <v>1380.28</v>
      </c>
      <c r="M1999" s="1">
        <v>1273.26</v>
      </c>
      <c r="N1999" s="1">
        <v>1178.47</v>
      </c>
      <c r="O1999" s="1">
        <v>1343.91</v>
      </c>
      <c r="P1999" s="1">
        <v>1389.22</v>
      </c>
      <c r="Q1999" s="1">
        <v>2688.71</v>
      </c>
      <c r="R1999" s="1">
        <v>71.989999999999995</v>
      </c>
      <c r="S1999" s="1">
        <v>64.69</v>
      </c>
      <c r="T1999" s="1">
        <v>75.8</v>
      </c>
      <c r="U1999" s="1">
        <v>72.319999999999993</v>
      </c>
      <c r="V1999" s="1">
        <v>68.61</v>
      </c>
      <c r="W1999" s="1">
        <v>78.900000000000006</v>
      </c>
      <c r="X1999" s="1">
        <v>75.540000000000006</v>
      </c>
      <c r="Y1999" s="1">
        <v>75.41</v>
      </c>
      <c r="Z1999" s="1">
        <v>75.5</v>
      </c>
      <c r="AA1999" s="1">
        <v>72.260000000000005</v>
      </c>
      <c r="AB1999" s="1">
        <v>74.13</v>
      </c>
      <c r="AD1999" s="1">
        <v>69.400000000000006</v>
      </c>
      <c r="AE1999" s="1">
        <v>80.290000000000006</v>
      </c>
      <c r="AF1999" s="1">
        <v>76.66</v>
      </c>
      <c r="AG1999" s="1">
        <v>67.38</v>
      </c>
      <c r="AP1999" s="1">
        <v>1660</v>
      </c>
      <c r="AQ1999" s="1">
        <v>1708.49</v>
      </c>
      <c r="AW1999" s="1">
        <v>1728.59</v>
      </c>
      <c r="AX1999" s="1">
        <v>73.59</v>
      </c>
      <c r="BA1999" s="1">
        <v>74.19</v>
      </c>
      <c r="BB1999" s="1">
        <v>82.22</v>
      </c>
      <c r="BC1999" s="1">
        <v>78.489999999999995</v>
      </c>
      <c r="BD1999" s="1">
        <v>79.599999999999994</v>
      </c>
      <c r="BE1999" s="1">
        <v>73.17</v>
      </c>
      <c r="BF1999" s="1">
        <v>73.63</v>
      </c>
      <c r="BG1999" s="1">
        <v>80.38</v>
      </c>
      <c r="BH1999" s="1">
        <v>69.989999999999995</v>
      </c>
      <c r="BI1999" s="1">
        <v>77.23</v>
      </c>
      <c r="BJ1999" s="1">
        <v>78.83</v>
      </c>
      <c r="BL1999" s="1">
        <v>71.010000000000005</v>
      </c>
      <c r="BM1999" s="1">
        <v>71.75</v>
      </c>
      <c r="BN1999" s="1">
        <v>70.599999999999994</v>
      </c>
    </row>
    <row r="2000" spans="3:66" x14ac:dyDescent="0.3">
      <c r="C2000" s="14" t="str">
        <f t="shared" si="32"/>
        <v>20184</v>
      </c>
      <c r="D2000" s="3">
        <v>43216</v>
      </c>
      <c r="E2000" s="1">
        <v>1396.52</v>
      </c>
      <c r="F2000" s="1">
        <v>1356.55</v>
      </c>
      <c r="G2000" s="1">
        <v>1378.69</v>
      </c>
      <c r="H2000" s="1">
        <v>1287.32</v>
      </c>
      <c r="I2000" s="1">
        <v>1314.65</v>
      </c>
      <c r="J2000" s="1">
        <v>1342.2</v>
      </c>
      <c r="K2000" s="1">
        <v>1378.29</v>
      </c>
      <c r="L2000" s="1">
        <v>1355.85</v>
      </c>
      <c r="M2000" s="1">
        <v>1253.93</v>
      </c>
      <c r="N2000" s="1">
        <v>1202.51</v>
      </c>
      <c r="O2000" s="1">
        <v>1338.78</v>
      </c>
      <c r="P2000" s="1">
        <v>1380.81</v>
      </c>
      <c r="Q2000" s="1">
        <v>2698.42</v>
      </c>
      <c r="R2000" s="1">
        <v>71.87</v>
      </c>
      <c r="S2000" s="1">
        <v>64.66</v>
      </c>
      <c r="T2000" s="1">
        <v>75.19</v>
      </c>
      <c r="U2000" s="1">
        <v>72.150000000000006</v>
      </c>
      <c r="V2000" s="1">
        <v>68.22</v>
      </c>
      <c r="W2000" s="1">
        <v>78.91</v>
      </c>
      <c r="X2000" s="1">
        <v>75.61</v>
      </c>
      <c r="Y2000" s="1">
        <v>75.72</v>
      </c>
      <c r="Z2000" s="1">
        <v>76</v>
      </c>
      <c r="AA2000" s="1">
        <v>73.19</v>
      </c>
      <c r="AB2000" s="1">
        <v>73.88</v>
      </c>
      <c r="AD2000" s="1">
        <v>69.260000000000005</v>
      </c>
      <c r="AE2000" s="1">
        <v>80.66</v>
      </c>
      <c r="AF2000" s="1">
        <v>78.66</v>
      </c>
      <c r="AG2000" s="1">
        <v>67</v>
      </c>
      <c r="AP2000" s="1">
        <v>1660</v>
      </c>
      <c r="AQ2000" s="1">
        <v>1708.49</v>
      </c>
      <c r="AW2000" s="1">
        <v>1728.59</v>
      </c>
      <c r="AX2000" s="1">
        <v>73.95</v>
      </c>
      <c r="BA2000" s="1">
        <v>73.930000000000007</v>
      </c>
      <c r="BB2000" s="1">
        <v>82.56</v>
      </c>
      <c r="BC2000" s="1">
        <v>78.72</v>
      </c>
      <c r="BD2000" s="1">
        <v>79.87</v>
      </c>
      <c r="BE2000" s="1">
        <v>76.02</v>
      </c>
      <c r="BF2000" s="1">
        <v>73.88</v>
      </c>
      <c r="BG2000" s="1">
        <v>80.709999999999994</v>
      </c>
      <c r="BH2000" s="1">
        <v>69.989999999999995</v>
      </c>
      <c r="BI2000" s="1">
        <v>77.38</v>
      </c>
      <c r="BJ2000" s="1">
        <v>79.069999999999993</v>
      </c>
      <c r="BL2000" s="1">
        <v>71.040000000000006</v>
      </c>
      <c r="BM2000" s="1">
        <v>72</v>
      </c>
      <c r="BN2000" s="1">
        <v>70.8</v>
      </c>
    </row>
    <row r="2001" spans="3:66" x14ac:dyDescent="0.3">
      <c r="C2001" s="14" t="str">
        <f t="shared" si="32"/>
        <v>20184</v>
      </c>
      <c r="D2001" s="3">
        <v>43215</v>
      </c>
      <c r="E2001" s="1">
        <v>1375.65</v>
      </c>
      <c r="F2001" s="1">
        <v>1342.59</v>
      </c>
      <c r="G2001" s="1">
        <v>1366.88</v>
      </c>
      <c r="H2001" s="1">
        <v>1276.1099999999999</v>
      </c>
      <c r="I2001" s="1">
        <v>1308.55</v>
      </c>
      <c r="J2001" s="1">
        <v>1286.94</v>
      </c>
      <c r="K2001" s="1">
        <v>1375.05</v>
      </c>
      <c r="L2001" s="1">
        <v>1302.8800000000001</v>
      </c>
      <c r="M2001" s="1">
        <v>1246.1199999999999</v>
      </c>
      <c r="N2001" s="1">
        <v>1198.68</v>
      </c>
      <c r="O2001" s="1">
        <v>1331.05</v>
      </c>
      <c r="P2001" s="1">
        <v>1380.81</v>
      </c>
      <c r="Q2001" s="1">
        <v>2688.71</v>
      </c>
      <c r="R2001" s="1">
        <v>71.37</v>
      </c>
      <c r="S2001" s="1">
        <v>64.87</v>
      </c>
      <c r="T2001" s="1">
        <v>74.48</v>
      </c>
      <c r="U2001" s="1">
        <v>71.569999999999993</v>
      </c>
      <c r="V2001" s="1">
        <v>67.959999999999994</v>
      </c>
      <c r="W2001" s="1">
        <v>78.959999999999994</v>
      </c>
      <c r="X2001" s="1">
        <v>74.77</v>
      </c>
      <c r="Y2001" s="1">
        <v>75.41</v>
      </c>
      <c r="Z2001" s="1">
        <v>75.8</v>
      </c>
      <c r="AA2001" s="1">
        <v>72.790000000000006</v>
      </c>
      <c r="AB2001" s="1">
        <v>73.63</v>
      </c>
      <c r="AD2001" s="1">
        <v>68.73</v>
      </c>
      <c r="AE2001" s="1">
        <v>80.44</v>
      </c>
      <c r="AF2001" s="1">
        <v>77.58</v>
      </c>
      <c r="AG2001" s="1">
        <v>68.17</v>
      </c>
      <c r="AQ2001" s="1">
        <v>1708.49</v>
      </c>
      <c r="AU2001" s="1">
        <v>1633.12</v>
      </c>
      <c r="AW2001" s="1">
        <v>1683.37</v>
      </c>
      <c r="AX2001" s="1">
        <v>74.36</v>
      </c>
      <c r="AY2001" s="1">
        <v>1714.52</v>
      </c>
      <c r="AZ2001" s="1">
        <v>1808.99</v>
      </c>
      <c r="BA2001" s="1">
        <v>73.59</v>
      </c>
      <c r="BB2001" s="1">
        <v>82.58</v>
      </c>
      <c r="BC2001" s="1">
        <v>78.59</v>
      </c>
      <c r="BD2001" s="1">
        <v>78.84</v>
      </c>
      <c r="BE2001" s="1">
        <v>72.16</v>
      </c>
      <c r="BF2001" s="1">
        <v>73.930000000000007</v>
      </c>
      <c r="BG2001" s="1">
        <v>80.709999999999994</v>
      </c>
      <c r="BH2001" s="1">
        <v>70.16</v>
      </c>
      <c r="BI2001" s="1">
        <v>77.28</v>
      </c>
      <c r="BJ2001" s="1">
        <v>78.91</v>
      </c>
      <c r="BL2001" s="1">
        <v>71.010000000000005</v>
      </c>
      <c r="BM2001" s="1">
        <v>70.38</v>
      </c>
      <c r="BN2001" s="1">
        <v>70.11</v>
      </c>
    </row>
    <row r="2002" spans="3:66" x14ac:dyDescent="0.3">
      <c r="C2002" s="14" t="str">
        <f t="shared" si="32"/>
        <v>20184</v>
      </c>
      <c r="D2002" s="3">
        <v>43214</v>
      </c>
      <c r="E2002" s="1">
        <v>1360.2</v>
      </c>
      <c r="F2002" s="1">
        <v>1341.2</v>
      </c>
      <c r="G2002" s="1">
        <v>1356.99</v>
      </c>
      <c r="H2002" s="1">
        <v>1270.1300000000001</v>
      </c>
      <c r="I2002" s="1">
        <v>1305.71</v>
      </c>
      <c r="J2002" s="1">
        <v>1286.72</v>
      </c>
      <c r="K2002" s="1">
        <v>1371.72</v>
      </c>
      <c r="L2002" s="1">
        <v>1297.57</v>
      </c>
      <c r="M2002" s="1">
        <v>1230.51</v>
      </c>
      <c r="N2002" s="1">
        <v>1172.01</v>
      </c>
      <c r="O2002" s="1">
        <v>1316.53</v>
      </c>
      <c r="P2002" s="1">
        <v>1379.19</v>
      </c>
      <c r="Q2002" s="1">
        <v>2720.48</v>
      </c>
      <c r="R2002" s="1">
        <v>70.39</v>
      </c>
      <c r="S2002" s="1">
        <v>63.66</v>
      </c>
      <c r="T2002" s="1">
        <v>73.38</v>
      </c>
      <c r="U2002" s="1">
        <v>71.069999999999993</v>
      </c>
      <c r="V2002" s="1">
        <v>67.75</v>
      </c>
      <c r="W2002" s="1">
        <v>79.150000000000006</v>
      </c>
      <c r="X2002" s="1">
        <v>74.47</v>
      </c>
      <c r="Y2002" s="1">
        <v>75.22</v>
      </c>
      <c r="Z2002" s="1">
        <v>75.349999999999994</v>
      </c>
      <c r="AA2002" s="1">
        <v>71.27</v>
      </c>
      <c r="AB2002" s="1">
        <v>72.72</v>
      </c>
      <c r="AD2002" s="1">
        <v>69.36</v>
      </c>
      <c r="AE2002" s="1">
        <v>80.61</v>
      </c>
      <c r="AF2002" s="1">
        <v>76.64</v>
      </c>
      <c r="AG2002" s="1">
        <v>67.09</v>
      </c>
      <c r="AQ2002" s="1">
        <v>1708.49</v>
      </c>
      <c r="AS2002" s="1">
        <v>2258.23</v>
      </c>
      <c r="AU2002" s="1">
        <v>1633.12</v>
      </c>
      <c r="AX2002" s="1">
        <v>71.569999999999993</v>
      </c>
      <c r="AY2002" s="1">
        <v>1714.52</v>
      </c>
      <c r="AZ2002" s="1">
        <v>1808.99</v>
      </c>
      <c r="BA2002" s="1">
        <v>72.95</v>
      </c>
      <c r="BB2002" s="1">
        <v>81.94</v>
      </c>
      <c r="BC2002" s="1">
        <v>78.209999999999994</v>
      </c>
      <c r="BD2002" s="1">
        <v>78.45</v>
      </c>
      <c r="BE2002" s="1">
        <v>74.2</v>
      </c>
      <c r="BF2002" s="1">
        <v>73.33</v>
      </c>
      <c r="BG2002" s="1">
        <v>79.81</v>
      </c>
      <c r="BH2002" s="1">
        <v>69.89</v>
      </c>
      <c r="BI2002" s="1">
        <v>76.38</v>
      </c>
      <c r="BJ2002" s="1">
        <v>78.099999999999994</v>
      </c>
      <c r="BL2002" s="1">
        <v>70.150000000000006</v>
      </c>
      <c r="BM2002" s="1">
        <v>68.930000000000007</v>
      </c>
      <c r="BN2002" s="1">
        <v>69.28</v>
      </c>
    </row>
    <row r="2003" spans="3:66" x14ac:dyDescent="0.3">
      <c r="C2003" s="14" t="str">
        <f t="shared" si="32"/>
        <v>20184</v>
      </c>
      <c r="D2003" s="3">
        <v>43213</v>
      </c>
      <c r="E2003" s="1">
        <v>1367.01</v>
      </c>
      <c r="F2003" s="1">
        <v>1341.2</v>
      </c>
      <c r="G2003" s="1">
        <v>1372.43</v>
      </c>
      <c r="H2003" s="1">
        <v>1253.53</v>
      </c>
      <c r="I2003" s="1">
        <v>1307.0999999999999</v>
      </c>
      <c r="J2003" s="1">
        <v>1308.0999999999999</v>
      </c>
      <c r="K2003" s="1">
        <v>1371.72</v>
      </c>
      <c r="L2003" s="1">
        <v>1327.09</v>
      </c>
      <c r="M2003" s="1">
        <v>1230.5</v>
      </c>
      <c r="N2003" s="1">
        <v>1176.4100000000001</v>
      </c>
      <c r="O2003" s="1">
        <v>1312.07</v>
      </c>
      <c r="P2003" s="1">
        <v>1381.17</v>
      </c>
      <c r="Q2003" s="1">
        <v>2717.67</v>
      </c>
      <c r="R2003" s="1">
        <v>70.069999999999993</v>
      </c>
      <c r="S2003" s="1">
        <v>63.18</v>
      </c>
      <c r="T2003" s="1">
        <v>74.33</v>
      </c>
      <c r="U2003" s="1">
        <v>69.87</v>
      </c>
      <c r="V2003" s="1">
        <v>67.67</v>
      </c>
      <c r="W2003" s="1">
        <v>77.459999999999994</v>
      </c>
      <c r="X2003" s="1">
        <v>73.77</v>
      </c>
      <c r="Y2003" s="1">
        <v>75.209999999999994</v>
      </c>
      <c r="Z2003" s="1">
        <v>75.36</v>
      </c>
      <c r="AA2003" s="1">
        <v>71.22</v>
      </c>
      <c r="AB2003" s="1">
        <v>72.22</v>
      </c>
      <c r="AD2003" s="1">
        <v>68.5</v>
      </c>
      <c r="AE2003" s="1">
        <v>79.97</v>
      </c>
      <c r="AF2003" s="1">
        <v>78.709999999999994</v>
      </c>
      <c r="AG2003" s="1">
        <v>66.680000000000007</v>
      </c>
      <c r="AQ2003" s="1">
        <v>1708.49</v>
      </c>
      <c r="AS2003" s="1">
        <v>2258.23</v>
      </c>
      <c r="AU2003" s="1">
        <v>1633.12</v>
      </c>
      <c r="AX2003" s="1">
        <v>72.260000000000005</v>
      </c>
      <c r="AY2003" s="1">
        <v>1714.52</v>
      </c>
      <c r="AZ2003" s="1">
        <v>1808.99</v>
      </c>
      <c r="BA2003" s="1">
        <v>71.16</v>
      </c>
      <c r="BB2003" s="1">
        <v>81.7</v>
      </c>
      <c r="BC2003" s="1">
        <v>77.84</v>
      </c>
      <c r="BD2003" s="1">
        <v>77.44</v>
      </c>
      <c r="BE2003" s="1">
        <v>74.709999999999994</v>
      </c>
      <c r="BF2003" s="1">
        <v>73.510000000000005</v>
      </c>
      <c r="BG2003" s="1">
        <v>79.7</v>
      </c>
      <c r="BH2003" s="1">
        <v>69.84</v>
      </c>
      <c r="BI2003" s="1">
        <v>75.790000000000006</v>
      </c>
      <c r="BJ2003" s="1">
        <v>77.209999999999994</v>
      </c>
      <c r="BL2003" s="1">
        <v>69.239999999999995</v>
      </c>
      <c r="BM2003" s="1">
        <v>69.069999999999993</v>
      </c>
      <c r="BN2003" s="1">
        <v>68.75</v>
      </c>
    </row>
    <row r="2004" spans="3:66" x14ac:dyDescent="0.3">
      <c r="C2004" s="14" t="str">
        <f t="shared" si="32"/>
        <v>20184</v>
      </c>
      <c r="D2004" s="3">
        <v>43210</v>
      </c>
      <c r="E2004" s="1">
        <v>1375.92</v>
      </c>
      <c r="F2004" s="1">
        <v>1337.01</v>
      </c>
      <c r="G2004" s="1">
        <v>1366.82</v>
      </c>
      <c r="H2004" s="1">
        <v>1261.8699999999999</v>
      </c>
      <c r="I2004" s="1">
        <v>1290.3900000000001</v>
      </c>
      <c r="J2004" s="1">
        <v>1301.19</v>
      </c>
      <c r="K2004" s="1">
        <v>1370.1</v>
      </c>
      <c r="L2004" s="1">
        <v>1325.15</v>
      </c>
      <c r="M2004" s="1">
        <v>1230.5</v>
      </c>
      <c r="N2004" s="1">
        <v>1175.0999999999999</v>
      </c>
      <c r="O2004" s="1">
        <v>1305.19</v>
      </c>
      <c r="P2004" s="1">
        <v>1381.17</v>
      </c>
      <c r="Q2004" s="1">
        <v>2717.67</v>
      </c>
      <c r="R2004" s="1">
        <v>70.39</v>
      </c>
      <c r="S2004" s="1">
        <v>62.93</v>
      </c>
      <c r="T2004" s="1">
        <v>74.209999999999994</v>
      </c>
      <c r="V2004" s="1">
        <v>67.67</v>
      </c>
      <c r="W2004" s="1">
        <v>76.75</v>
      </c>
      <c r="X2004" s="1">
        <v>73.709999999999994</v>
      </c>
      <c r="Y2004" s="1">
        <v>74.89</v>
      </c>
      <c r="Z2004" s="1">
        <v>75</v>
      </c>
      <c r="AA2004" s="1">
        <v>71.099999999999994</v>
      </c>
      <c r="AB2004" s="1">
        <v>72.099999999999994</v>
      </c>
      <c r="AD2004" s="1">
        <v>66.930000000000007</v>
      </c>
      <c r="AE2004" s="1">
        <v>78.739999999999995</v>
      </c>
      <c r="AF2004" s="1">
        <v>78.41</v>
      </c>
      <c r="AG2004" s="1">
        <v>65.66</v>
      </c>
      <c r="AQ2004" s="1">
        <v>1708.49</v>
      </c>
      <c r="AS2004" s="1">
        <v>2258.23</v>
      </c>
      <c r="AU2004" s="1">
        <v>1633.12</v>
      </c>
      <c r="AW2004" s="1">
        <v>1507.49</v>
      </c>
      <c r="AX2004" s="1">
        <v>72.41</v>
      </c>
      <c r="AY2004" s="1">
        <v>1714.52</v>
      </c>
      <c r="AZ2004" s="1">
        <v>1808.99</v>
      </c>
      <c r="BA2004" s="1">
        <v>72.790000000000006</v>
      </c>
      <c r="BB2004" s="1">
        <v>80.599999999999994</v>
      </c>
      <c r="BC2004" s="1">
        <v>77.58</v>
      </c>
      <c r="BD2004" s="1">
        <v>77.650000000000006</v>
      </c>
      <c r="BE2004" s="1">
        <v>74.599999999999994</v>
      </c>
      <c r="BF2004" s="1">
        <v>72.61</v>
      </c>
      <c r="BG2004" s="1">
        <v>79.260000000000005</v>
      </c>
      <c r="BH2004" s="1">
        <v>69.59</v>
      </c>
      <c r="BI2004" s="1">
        <v>75.790000000000006</v>
      </c>
      <c r="BJ2004" s="1">
        <v>77.209999999999994</v>
      </c>
      <c r="BL2004" s="1">
        <v>69.25</v>
      </c>
      <c r="BM2004" s="1">
        <v>69.069999999999993</v>
      </c>
      <c r="BN2004" s="1">
        <v>68.75</v>
      </c>
    </row>
    <row r="2005" spans="3:66" x14ac:dyDescent="0.3">
      <c r="C2005" s="14" t="str">
        <f t="shared" si="32"/>
        <v>20184</v>
      </c>
      <c r="D2005" s="3">
        <v>43209</v>
      </c>
      <c r="E2005" s="1">
        <v>1380.79</v>
      </c>
      <c r="F2005" s="1">
        <v>1337.01</v>
      </c>
      <c r="G2005" s="1">
        <v>1371.77</v>
      </c>
      <c r="H2005" s="1">
        <v>1271.75</v>
      </c>
      <c r="I2005" s="1">
        <v>1290.3900000000001</v>
      </c>
      <c r="J2005" s="1">
        <v>1320.56</v>
      </c>
      <c r="K2005" s="1">
        <v>1375.02</v>
      </c>
      <c r="L2005" s="1">
        <v>1308.45</v>
      </c>
      <c r="M2005" s="1">
        <v>1242.21</v>
      </c>
      <c r="N2005" s="1">
        <v>1185.44</v>
      </c>
      <c r="O2005" s="1">
        <v>1304.76</v>
      </c>
      <c r="P2005" s="1">
        <v>1385.13</v>
      </c>
      <c r="Q2005" s="1">
        <v>2717.67</v>
      </c>
      <c r="R2005" s="1">
        <v>70.39</v>
      </c>
      <c r="S2005" s="1">
        <v>61.85</v>
      </c>
      <c r="T2005" s="1">
        <v>74.06</v>
      </c>
      <c r="V2005" s="1">
        <v>67.53</v>
      </c>
      <c r="W2005" s="1">
        <v>76.91</v>
      </c>
      <c r="X2005" s="1">
        <v>74.069999999999993</v>
      </c>
      <c r="Y2005" s="1">
        <v>74.89</v>
      </c>
      <c r="Z2005" s="1">
        <v>75</v>
      </c>
      <c r="AA2005" s="1">
        <v>71.69</v>
      </c>
      <c r="AB2005" s="1">
        <v>73.400000000000006</v>
      </c>
      <c r="AC2005" s="1">
        <v>68.33</v>
      </c>
      <c r="AD2005" s="1">
        <v>68.73</v>
      </c>
      <c r="AE2005" s="1">
        <v>78.92</v>
      </c>
      <c r="AF2005" s="1">
        <v>77.239999999999995</v>
      </c>
      <c r="AG2005" s="1">
        <v>66.06</v>
      </c>
      <c r="AQ2005" s="1">
        <v>1708.49</v>
      </c>
      <c r="AS2005" s="1">
        <v>2258.23</v>
      </c>
      <c r="AU2005" s="1">
        <v>1633.12</v>
      </c>
      <c r="AW2005" s="1">
        <v>1514.53</v>
      </c>
      <c r="AX2005" s="1">
        <v>72.13</v>
      </c>
      <c r="AY2005" s="1">
        <v>1714.52</v>
      </c>
      <c r="AZ2005" s="1">
        <v>1808.99</v>
      </c>
      <c r="BB2005" s="1">
        <v>80.19</v>
      </c>
      <c r="BC2005" s="1">
        <v>76.86</v>
      </c>
      <c r="BD2005" s="1">
        <v>76.900000000000006</v>
      </c>
      <c r="BE2005" s="1">
        <v>75.47</v>
      </c>
      <c r="BF2005" s="1">
        <v>72.61</v>
      </c>
      <c r="BG2005" s="1">
        <v>79.2</v>
      </c>
      <c r="BH2005" s="1">
        <v>69.19</v>
      </c>
      <c r="BI2005" s="1">
        <v>76.040000000000006</v>
      </c>
      <c r="BJ2005" s="1">
        <v>79.319999999999993</v>
      </c>
      <c r="BL2005" s="1">
        <v>69.33</v>
      </c>
      <c r="BM2005" s="1">
        <v>69.180000000000007</v>
      </c>
      <c r="BN2005" s="1">
        <v>68.75</v>
      </c>
    </row>
    <row r="2006" spans="3:66" x14ac:dyDescent="0.3">
      <c r="C2006" s="14" t="str">
        <f t="shared" si="32"/>
        <v>20184</v>
      </c>
      <c r="D2006" s="3">
        <v>43208</v>
      </c>
      <c r="E2006" s="1">
        <v>1357.91</v>
      </c>
      <c r="F2006" s="1">
        <v>1339.69</v>
      </c>
      <c r="G2006" s="1">
        <v>1382.98</v>
      </c>
      <c r="H2006" s="1">
        <v>1280.8499999999999</v>
      </c>
      <c r="I2006" s="1">
        <v>1293.8800000000001</v>
      </c>
      <c r="J2006" s="1">
        <v>1329.85</v>
      </c>
      <c r="K2006" s="1">
        <v>1378.72</v>
      </c>
      <c r="L2006" s="1">
        <v>1323.94</v>
      </c>
      <c r="M2006" s="1">
        <v>1243.76</v>
      </c>
      <c r="N2006" s="1">
        <v>1197.5899999999999</v>
      </c>
      <c r="O2006" s="1">
        <v>1315.76</v>
      </c>
      <c r="P2006" s="1">
        <v>1386.45</v>
      </c>
      <c r="Q2006" s="1">
        <v>2703.72</v>
      </c>
      <c r="R2006" s="1">
        <v>69.97</v>
      </c>
      <c r="S2006" s="1">
        <v>63.43</v>
      </c>
      <c r="T2006" s="1">
        <v>74.37</v>
      </c>
      <c r="U2006" s="1">
        <v>71.19</v>
      </c>
      <c r="V2006" s="1">
        <v>67.52</v>
      </c>
      <c r="W2006" s="1">
        <v>77.77</v>
      </c>
      <c r="X2006" s="1">
        <v>74.930000000000007</v>
      </c>
      <c r="Y2006" s="1">
        <v>75.44</v>
      </c>
      <c r="Z2006" s="1">
        <v>75.400000000000006</v>
      </c>
      <c r="AA2006" s="1">
        <v>71.05</v>
      </c>
      <c r="AB2006" s="1">
        <v>73.599999999999994</v>
      </c>
      <c r="AC2006" s="1">
        <v>68</v>
      </c>
      <c r="AD2006" s="1">
        <v>70.010000000000005</v>
      </c>
      <c r="AE2006" s="1">
        <v>79.680000000000007</v>
      </c>
      <c r="AF2006" s="1">
        <v>76.14</v>
      </c>
      <c r="AG2006" s="1">
        <v>66.739999999999995</v>
      </c>
      <c r="AN2006" s="1">
        <v>1808.99</v>
      </c>
      <c r="AS2006" s="1">
        <v>2258.23</v>
      </c>
      <c r="AW2006" s="1">
        <v>1514.53</v>
      </c>
      <c r="AX2006" s="1">
        <v>74.41</v>
      </c>
      <c r="BA2006" s="1">
        <v>72.209999999999994</v>
      </c>
      <c r="BB2006" s="1">
        <v>80.459999999999994</v>
      </c>
      <c r="BC2006" s="1">
        <v>77.930000000000007</v>
      </c>
      <c r="BD2006" s="1">
        <v>77.91</v>
      </c>
      <c r="BE2006" s="1">
        <v>74.55</v>
      </c>
      <c r="BF2006" s="1">
        <v>73.37</v>
      </c>
      <c r="BG2006" s="1">
        <v>79.39</v>
      </c>
      <c r="BH2006" s="1">
        <v>69.64</v>
      </c>
      <c r="BI2006" s="1">
        <v>74.599999999999994</v>
      </c>
      <c r="BJ2006" s="1">
        <v>78.28</v>
      </c>
      <c r="BL2006" s="1">
        <v>70.849999999999994</v>
      </c>
      <c r="BM2006" s="1">
        <v>71.37</v>
      </c>
      <c r="BN2006" s="1">
        <v>70.02</v>
      </c>
    </row>
    <row r="2007" spans="3:66" x14ac:dyDescent="0.3">
      <c r="C2007" s="14" t="str">
        <f t="shared" si="32"/>
        <v>20184</v>
      </c>
      <c r="D2007" s="3">
        <v>43207</v>
      </c>
      <c r="E2007" s="1">
        <v>1388.25</v>
      </c>
      <c r="F2007" s="1">
        <v>1334.46</v>
      </c>
      <c r="G2007" s="1">
        <v>1382.98</v>
      </c>
      <c r="H2007" s="1">
        <v>1284.8</v>
      </c>
      <c r="I2007" s="1">
        <v>1291.04</v>
      </c>
      <c r="J2007" s="1">
        <v>1324.93</v>
      </c>
      <c r="K2007" s="1">
        <v>1373.79</v>
      </c>
      <c r="L2007" s="1">
        <v>1339.7</v>
      </c>
      <c r="M2007" s="1">
        <v>1247.6600000000001</v>
      </c>
      <c r="N2007" s="1">
        <v>1210.95</v>
      </c>
      <c r="O2007" s="1">
        <v>1323.83</v>
      </c>
      <c r="P2007" s="1">
        <v>1375.14</v>
      </c>
      <c r="Q2007" s="1">
        <v>2736.94</v>
      </c>
      <c r="R2007" s="1">
        <v>70.41</v>
      </c>
      <c r="S2007" s="1">
        <v>64.3</v>
      </c>
      <c r="T2007" s="1">
        <v>75.17</v>
      </c>
      <c r="U2007" s="1">
        <v>71.67</v>
      </c>
      <c r="V2007" s="1">
        <v>67.19</v>
      </c>
      <c r="W2007" s="1">
        <v>77.5</v>
      </c>
      <c r="X2007" s="1">
        <v>75.03</v>
      </c>
      <c r="Y2007" s="1">
        <v>75.33</v>
      </c>
      <c r="Z2007" s="1">
        <v>75.45</v>
      </c>
      <c r="AA2007" s="1">
        <v>72.540000000000006</v>
      </c>
      <c r="AB2007" s="1">
        <v>73.56</v>
      </c>
      <c r="AC2007" s="1">
        <v>68</v>
      </c>
      <c r="AD2007" s="1">
        <v>72.42</v>
      </c>
      <c r="AE2007" s="1">
        <v>79.94</v>
      </c>
      <c r="AF2007" s="1">
        <v>76.89</v>
      </c>
      <c r="AG2007" s="1">
        <v>66.849999999999994</v>
      </c>
      <c r="AL2007" s="1">
        <v>15</v>
      </c>
      <c r="AN2007" s="1">
        <v>1808.99</v>
      </c>
      <c r="AP2007" s="1">
        <v>1650.88</v>
      </c>
      <c r="AV2007" s="1">
        <v>30</v>
      </c>
      <c r="AW2007" s="1">
        <v>1498.02</v>
      </c>
      <c r="AX2007" s="1">
        <v>72.900000000000006</v>
      </c>
      <c r="AZ2007" s="1">
        <v>1734.06</v>
      </c>
      <c r="BA2007" s="1">
        <v>72.959999999999994</v>
      </c>
      <c r="BB2007" s="1">
        <v>81.260000000000005</v>
      </c>
      <c r="BC2007" s="1">
        <v>78.3</v>
      </c>
      <c r="BD2007" s="1">
        <v>77.88</v>
      </c>
      <c r="BE2007" s="1">
        <v>75.73</v>
      </c>
      <c r="BF2007" s="1">
        <v>73.349999999999994</v>
      </c>
      <c r="BG2007" s="1">
        <v>79.540000000000006</v>
      </c>
      <c r="BH2007" s="1">
        <v>69.790000000000006</v>
      </c>
      <c r="BI2007" s="1">
        <v>75.099999999999994</v>
      </c>
      <c r="BJ2007" s="1">
        <v>77.599999999999994</v>
      </c>
      <c r="BL2007" s="1">
        <v>70.319999999999993</v>
      </c>
      <c r="BM2007" s="1">
        <v>70</v>
      </c>
      <c r="BN2007" s="1">
        <v>69.489999999999995</v>
      </c>
    </row>
    <row r="2008" spans="3:66" x14ac:dyDescent="0.3">
      <c r="C2008" s="14" t="str">
        <f t="shared" si="32"/>
        <v>20184</v>
      </c>
      <c r="D2008" s="3">
        <v>43206</v>
      </c>
      <c r="E2008" s="1">
        <v>1372.66</v>
      </c>
      <c r="F2008" s="1">
        <v>1335.64</v>
      </c>
      <c r="G2008" s="1">
        <v>1397.75</v>
      </c>
      <c r="H2008" s="1">
        <v>1263.01</v>
      </c>
      <c r="I2008" s="1">
        <v>1291.04</v>
      </c>
      <c r="J2008" s="1">
        <v>1316.32</v>
      </c>
      <c r="K2008" s="1">
        <v>1373.79</v>
      </c>
      <c r="L2008" s="1">
        <v>1370.41</v>
      </c>
      <c r="M2008" s="1">
        <v>1235.96</v>
      </c>
      <c r="N2008" s="1">
        <v>1185.5899999999999</v>
      </c>
      <c r="O2008" s="1">
        <v>1280.8399999999999</v>
      </c>
      <c r="P2008" s="1">
        <v>1375.14</v>
      </c>
      <c r="Q2008" s="1">
        <v>2703.65</v>
      </c>
      <c r="R2008" s="1">
        <v>70.55</v>
      </c>
      <c r="S2008" s="1">
        <v>63.52</v>
      </c>
      <c r="T2008" s="1">
        <v>74.27</v>
      </c>
      <c r="V2008" s="1">
        <v>67.260000000000005</v>
      </c>
      <c r="W2008" s="1">
        <v>77.599999999999994</v>
      </c>
      <c r="X2008" s="1">
        <v>76.069999999999993</v>
      </c>
      <c r="Y2008" s="1">
        <v>76.06</v>
      </c>
      <c r="Z2008" s="1">
        <v>76.37</v>
      </c>
      <c r="AA2008" s="1">
        <v>72.23</v>
      </c>
      <c r="AB2008" s="1">
        <v>74.31</v>
      </c>
      <c r="AC2008" s="1">
        <v>68.17</v>
      </c>
      <c r="AD2008" s="1">
        <v>69.38</v>
      </c>
      <c r="AE2008" s="1">
        <v>79.64</v>
      </c>
      <c r="AF2008" s="1">
        <v>77.08</v>
      </c>
      <c r="AG2008" s="1">
        <v>67</v>
      </c>
      <c r="AK2008" s="1">
        <v>30</v>
      </c>
      <c r="AL2008" s="1">
        <v>15</v>
      </c>
      <c r="AN2008" s="1">
        <v>1808.99</v>
      </c>
      <c r="AP2008" s="1">
        <v>1650.88</v>
      </c>
      <c r="AS2008" s="1">
        <v>2131.5</v>
      </c>
      <c r="AV2008" s="1">
        <v>30</v>
      </c>
      <c r="AW2008" s="1">
        <v>1498.02</v>
      </c>
      <c r="AX2008" s="1">
        <v>72.19</v>
      </c>
      <c r="AY2008" s="1">
        <v>1839.14</v>
      </c>
      <c r="AZ2008" s="1">
        <v>1734.06</v>
      </c>
      <c r="BA2008" s="1">
        <v>72.930000000000007</v>
      </c>
      <c r="BB2008" s="1">
        <v>82.09</v>
      </c>
      <c r="BC2008" s="1">
        <v>78.63</v>
      </c>
      <c r="BD2008" s="1">
        <v>78.13</v>
      </c>
      <c r="BE2008" s="1">
        <v>76.19</v>
      </c>
      <c r="BF2008" s="1">
        <v>71.239999999999995</v>
      </c>
      <c r="BG2008" s="1">
        <v>80.08</v>
      </c>
      <c r="BH2008" s="1">
        <v>71.12</v>
      </c>
      <c r="BI2008" s="1">
        <v>76.91</v>
      </c>
      <c r="BJ2008" s="1">
        <v>79.349999999999994</v>
      </c>
      <c r="BL2008" s="1">
        <v>70.41</v>
      </c>
      <c r="BM2008" s="1">
        <v>69.95</v>
      </c>
      <c r="BN2008" s="1">
        <v>69.989999999999995</v>
      </c>
    </row>
    <row r="2009" spans="3:66" x14ac:dyDescent="0.3">
      <c r="C2009" s="14" t="str">
        <f t="shared" si="32"/>
        <v>20184</v>
      </c>
      <c r="D2009" s="3">
        <v>43203</v>
      </c>
      <c r="E2009" s="1">
        <v>1369.25</v>
      </c>
      <c r="F2009" s="1">
        <v>1331.01</v>
      </c>
      <c r="G2009" s="1">
        <v>1369.01</v>
      </c>
      <c r="H2009" s="1">
        <v>1291.3499999999999</v>
      </c>
      <c r="I2009" s="1">
        <v>1281.93</v>
      </c>
      <c r="J2009" s="1">
        <v>1304.22</v>
      </c>
      <c r="K2009" s="1">
        <v>1371.67</v>
      </c>
      <c r="L2009" s="1">
        <v>1320.14</v>
      </c>
      <c r="M2009" s="1">
        <v>1240.54</v>
      </c>
      <c r="N2009" s="1">
        <v>1175.83</v>
      </c>
      <c r="O2009" s="1">
        <v>1287.1400000000001</v>
      </c>
      <c r="P2009" s="1">
        <v>1376.51</v>
      </c>
      <c r="Q2009" s="1">
        <v>2726.82</v>
      </c>
      <c r="R2009" s="1">
        <v>69.47</v>
      </c>
      <c r="S2009" s="1">
        <v>64.150000000000006</v>
      </c>
      <c r="T2009" s="1">
        <v>74.84</v>
      </c>
      <c r="V2009" s="1">
        <v>66.7</v>
      </c>
      <c r="W2009" s="1">
        <v>77.260000000000005</v>
      </c>
      <c r="X2009" s="1">
        <v>76.459999999999994</v>
      </c>
      <c r="Y2009" s="1">
        <v>75.95</v>
      </c>
      <c r="Z2009" s="1">
        <v>76.23</v>
      </c>
      <c r="AA2009" s="1">
        <v>72.06</v>
      </c>
      <c r="AB2009" s="1">
        <v>74.8</v>
      </c>
      <c r="AC2009" s="1">
        <v>68.17</v>
      </c>
      <c r="AD2009" s="1">
        <v>69.489999999999995</v>
      </c>
      <c r="AE2009" s="1">
        <v>79.540000000000006</v>
      </c>
      <c r="AF2009" s="1">
        <v>78.2</v>
      </c>
      <c r="AG2009" s="1">
        <v>67.39</v>
      </c>
      <c r="AK2009" s="1">
        <v>30</v>
      </c>
      <c r="AL2009" s="1">
        <v>15</v>
      </c>
      <c r="AN2009" s="1">
        <v>1808.99</v>
      </c>
      <c r="AP2009" s="1">
        <v>1650.88</v>
      </c>
      <c r="AS2009" s="1">
        <v>2131.5</v>
      </c>
      <c r="AV2009" s="1">
        <v>30</v>
      </c>
      <c r="AW2009" s="1">
        <v>1493.28</v>
      </c>
      <c r="AX2009" s="1">
        <v>71.47</v>
      </c>
      <c r="AY2009" s="1">
        <v>1929.59</v>
      </c>
      <c r="AZ2009" s="1">
        <v>1734.06</v>
      </c>
      <c r="BA2009" s="1">
        <v>73.010000000000005</v>
      </c>
      <c r="BB2009" s="1">
        <v>82.4</v>
      </c>
      <c r="BC2009" s="1">
        <v>79.05</v>
      </c>
      <c r="BD2009" s="1">
        <v>78.44</v>
      </c>
      <c r="BE2009" s="1">
        <v>76.3</v>
      </c>
      <c r="BF2009" s="1">
        <v>70.930000000000007</v>
      </c>
      <c r="BG2009" s="1">
        <v>79.44</v>
      </c>
      <c r="BH2009" s="1">
        <v>72.03</v>
      </c>
      <c r="BI2009" s="1">
        <v>75.56</v>
      </c>
      <c r="BJ2009" s="1">
        <v>78.959999999999994</v>
      </c>
      <c r="BL2009" s="1">
        <v>70.989999999999995</v>
      </c>
      <c r="BM2009" s="1">
        <v>70.13</v>
      </c>
      <c r="BN2009" s="1">
        <v>70.63</v>
      </c>
    </row>
    <row r="2010" spans="3:66" x14ac:dyDescent="0.3">
      <c r="C2010" s="14" t="str">
        <f t="shared" si="32"/>
        <v>20184</v>
      </c>
      <c r="D2010" s="3">
        <v>43202</v>
      </c>
      <c r="E2010" s="1">
        <v>1357.89</v>
      </c>
      <c r="F2010" s="1">
        <v>1333.7</v>
      </c>
      <c r="G2010" s="1">
        <v>1361.77</v>
      </c>
      <c r="H2010" s="1">
        <v>1264.21</v>
      </c>
      <c r="I2010" s="1">
        <v>1270.74</v>
      </c>
      <c r="J2010" s="1">
        <v>1301.25</v>
      </c>
      <c r="K2010" s="1">
        <v>1366.75</v>
      </c>
      <c r="L2010" s="1">
        <v>1310.7</v>
      </c>
      <c r="M2010" s="1">
        <v>1222.69</v>
      </c>
      <c r="N2010" s="1">
        <v>1148.04</v>
      </c>
      <c r="O2010" s="1">
        <v>1284.9000000000001</v>
      </c>
      <c r="P2010" s="1">
        <v>1364.47</v>
      </c>
      <c r="Q2010" s="1">
        <v>2696.27</v>
      </c>
      <c r="R2010" s="1">
        <v>68.81</v>
      </c>
      <c r="S2010" s="1">
        <v>64.61</v>
      </c>
      <c r="T2010" s="1">
        <v>75.94</v>
      </c>
      <c r="U2010" s="1">
        <v>73.39</v>
      </c>
      <c r="V2010" s="1">
        <v>66.95</v>
      </c>
      <c r="W2010" s="1">
        <v>76.73</v>
      </c>
      <c r="X2010" s="1">
        <v>76.150000000000006</v>
      </c>
      <c r="Y2010" s="1">
        <v>75.290000000000006</v>
      </c>
      <c r="Z2010" s="1">
        <v>75.25</v>
      </c>
      <c r="AA2010" s="1">
        <v>73.34</v>
      </c>
      <c r="AB2010" s="1">
        <v>74.8</v>
      </c>
      <c r="AC2010" s="1">
        <v>68.5</v>
      </c>
      <c r="AD2010" s="1">
        <v>68.75</v>
      </c>
      <c r="AE2010" s="1">
        <v>79.75</v>
      </c>
      <c r="AF2010" s="1">
        <v>79.510000000000005</v>
      </c>
      <c r="AG2010" s="1">
        <v>67.260000000000005</v>
      </c>
      <c r="AK2010" s="1">
        <v>30</v>
      </c>
      <c r="AL2010" s="1">
        <v>15</v>
      </c>
      <c r="AN2010" s="1">
        <v>1808.99</v>
      </c>
      <c r="AP2010" s="1">
        <v>1650.88</v>
      </c>
      <c r="AQ2010" s="1">
        <v>1658.24</v>
      </c>
      <c r="AS2010" s="1">
        <v>2080.75</v>
      </c>
      <c r="AU2010" s="1">
        <v>1589.15</v>
      </c>
      <c r="AV2010" s="1">
        <v>30</v>
      </c>
      <c r="AW2010" s="1">
        <v>1481.8</v>
      </c>
      <c r="AX2010" s="1">
        <v>71.069999999999993</v>
      </c>
      <c r="AY2010" s="1">
        <v>1929.59</v>
      </c>
      <c r="AZ2010" s="1">
        <v>1725.54</v>
      </c>
      <c r="BA2010" s="1">
        <v>72.8</v>
      </c>
      <c r="BB2010" s="1">
        <v>81.12</v>
      </c>
      <c r="BC2010" s="1">
        <v>78.53</v>
      </c>
      <c r="BD2010" s="1">
        <v>78.09</v>
      </c>
      <c r="BE2010" s="1">
        <v>76.7</v>
      </c>
      <c r="BF2010" s="1">
        <v>70.81</v>
      </c>
      <c r="BG2010" s="1">
        <v>79.430000000000007</v>
      </c>
      <c r="BH2010" s="1">
        <v>71.77</v>
      </c>
      <c r="BI2010" s="1">
        <v>74.45</v>
      </c>
      <c r="BJ2010" s="1">
        <v>79.959999999999994</v>
      </c>
      <c r="BL2010" s="1">
        <v>70.81</v>
      </c>
      <c r="BM2010" s="1">
        <v>69.349999999999994</v>
      </c>
      <c r="BN2010" s="1">
        <v>70.34</v>
      </c>
    </row>
    <row r="2011" spans="3:66" x14ac:dyDescent="0.3">
      <c r="C2011" s="14" t="str">
        <f t="shared" si="32"/>
        <v>20184</v>
      </c>
      <c r="D2011" s="3">
        <v>43201</v>
      </c>
      <c r="E2011" s="1">
        <v>1362.52</v>
      </c>
      <c r="F2011" s="1">
        <v>1342.87</v>
      </c>
      <c r="G2011" s="1">
        <v>1361.81</v>
      </c>
      <c r="H2011" s="1">
        <v>1266.99</v>
      </c>
      <c r="I2011" s="1">
        <v>1270.9000000000001</v>
      </c>
      <c r="J2011" s="1">
        <v>1320.37</v>
      </c>
      <c r="K2011" s="1">
        <v>1366.75</v>
      </c>
      <c r="L2011" s="1">
        <v>1324.48</v>
      </c>
      <c r="M2011" s="1">
        <v>1214.8800000000001</v>
      </c>
      <c r="N2011" s="1">
        <v>1162.72</v>
      </c>
      <c r="O2011" s="1">
        <v>1274.6500000000001</v>
      </c>
      <c r="P2011" s="1">
        <v>1356.67</v>
      </c>
      <c r="Q2011" s="1">
        <v>2709.75</v>
      </c>
      <c r="R2011" s="1">
        <v>68.819999999999993</v>
      </c>
      <c r="S2011" s="1">
        <v>63.47</v>
      </c>
      <c r="T2011" s="1">
        <v>75.67</v>
      </c>
      <c r="U2011" s="1">
        <v>73.180000000000007</v>
      </c>
      <c r="V2011" s="1">
        <v>66.62</v>
      </c>
      <c r="W2011" s="1">
        <v>77.400000000000006</v>
      </c>
      <c r="X2011" s="1">
        <v>75.81</v>
      </c>
      <c r="Y2011" s="1">
        <v>75.95</v>
      </c>
      <c r="Z2011" s="1">
        <v>76</v>
      </c>
      <c r="AA2011" s="1">
        <v>72.34</v>
      </c>
      <c r="AB2011" s="1">
        <v>74.8</v>
      </c>
      <c r="AD2011" s="1">
        <v>67.989999999999995</v>
      </c>
      <c r="AE2011" s="1">
        <v>80.06</v>
      </c>
      <c r="AF2011" s="1">
        <v>79.510000000000005</v>
      </c>
      <c r="AG2011" s="1">
        <v>66.62</v>
      </c>
      <c r="AK2011" s="1">
        <v>30</v>
      </c>
      <c r="AL2011" s="1">
        <v>15</v>
      </c>
      <c r="AP2011" s="1">
        <v>1650.88</v>
      </c>
      <c r="AQ2011" s="1">
        <v>1658.24</v>
      </c>
      <c r="AS2011" s="1">
        <v>2080.75</v>
      </c>
      <c r="AU2011" s="1">
        <v>1589.15</v>
      </c>
      <c r="AV2011" s="1">
        <v>30</v>
      </c>
      <c r="AW2011" s="1">
        <v>1481.8</v>
      </c>
      <c r="AX2011" s="1">
        <v>70.31</v>
      </c>
      <c r="AY2011" s="1">
        <v>1929.59</v>
      </c>
      <c r="AZ2011" s="1">
        <v>1683.81</v>
      </c>
      <c r="BA2011" s="1">
        <v>72.489999999999995</v>
      </c>
      <c r="BB2011" s="1">
        <v>80.819999999999993</v>
      </c>
      <c r="BC2011" s="1">
        <v>78.73</v>
      </c>
      <c r="BD2011" s="1">
        <v>77.44</v>
      </c>
      <c r="BE2011" s="1">
        <v>77.13</v>
      </c>
      <c r="BF2011" s="1">
        <v>70.05</v>
      </c>
      <c r="BG2011" s="1">
        <v>79.42</v>
      </c>
      <c r="BH2011" s="1">
        <v>71.56</v>
      </c>
      <c r="BI2011" s="1">
        <v>75.739999999999995</v>
      </c>
      <c r="BJ2011" s="1">
        <v>79.55</v>
      </c>
      <c r="BL2011" s="1">
        <v>70.66</v>
      </c>
      <c r="BM2011" s="1">
        <v>69.63</v>
      </c>
      <c r="BN2011" s="1">
        <v>70.5</v>
      </c>
    </row>
    <row r="2012" spans="3:66" x14ac:dyDescent="0.3">
      <c r="C2012" s="14" t="str">
        <f t="shared" si="32"/>
        <v>20184</v>
      </c>
      <c r="D2012" s="3">
        <v>43200</v>
      </c>
      <c r="E2012" s="1">
        <v>1371.65</v>
      </c>
      <c r="F2012" s="1">
        <v>1342.14</v>
      </c>
      <c r="G2012" s="1">
        <v>1354.33</v>
      </c>
      <c r="H2012" s="1">
        <v>1276.3699999999999</v>
      </c>
      <c r="I2012" s="1">
        <v>1270.05</v>
      </c>
      <c r="J2012" s="1">
        <v>1302.3599999999999</v>
      </c>
      <c r="K2012" s="1">
        <v>1373.1</v>
      </c>
      <c r="L2012" s="1">
        <v>1313.78</v>
      </c>
      <c r="M2012" s="1">
        <v>1222.3</v>
      </c>
      <c r="N2012" s="1">
        <v>1177.53</v>
      </c>
      <c r="O2012" s="1">
        <v>1271.17</v>
      </c>
      <c r="P2012" s="1">
        <v>1353.48</v>
      </c>
      <c r="Q2012" s="1">
        <v>2724.57</v>
      </c>
      <c r="R2012" s="1">
        <v>68.61</v>
      </c>
      <c r="S2012" s="1">
        <v>62.86</v>
      </c>
      <c r="T2012" s="1">
        <v>76.02</v>
      </c>
      <c r="U2012" s="1">
        <v>72.55</v>
      </c>
      <c r="V2012" s="1">
        <v>66.599999999999994</v>
      </c>
      <c r="W2012" s="1">
        <v>77.040000000000006</v>
      </c>
      <c r="X2012" s="1">
        <v>75.349999999999994</v>
      </c>
      <c r="Y2012" s="1">
        <v>75.94</v>
      </c>
      <c r="Z2012" s="1">
        <v>75.94</v>
      </c>
      <c r="AA2012" s="1">
        <v>71.959999999999994</v>
      </c>
      <c r="AB2012" s="1">
        <v>74.47</v>
      </c>
      <c r="AC2012" s="1">
        <v>68.66</v>
      </c>
      <c r="AD2012" s="1">
        <v>68.489999999999995</v>
      </c>
      <c r="AE2012" s="1">
        <v>80.569999999999993</v>
      </c>
      <c r="AF2012" s="1">
        <v>79.959999999999994</v>
      </c>
      <c r="AG2012" s="1">
        <v>66.09</v>
      </c>
      <c r="AK2012" s="1">
        <v>30</v>
      </c>
      <c r="AQ2012" s="1">
        <v>1658.24</v>
      </c>
      <c r="AS2012" s="1">
        <v>2080.75</v>
      </c>
      <c r="AU2012" s="1">
        <v>1589.15</v>
      </c>
      <c r="AW2012" s="1">
        <v>1487.39</v>
      </c>
      <c r="AX2012" s="1">
        <v>69.91</v>
      </c>
      <c r="AY2012" s="1">
        <v>1929.59</v>
      </c>
      <c r="AZ2012" s="1">
        <v>1708.49</v>
      </c>
      <c r="BA2012" s="1">
        <v>71.569999999999993</v>
      </c>
      <c r="BB2012" s="1">
        <v>81.040000000000006</v>
      </c>
      <c r="BC2012" s="1">
        <v>78.91</v>
      </c>
      <c r="BD2012" s="1">
        <v>78.900000000000006</v>
      </c>
      <c r="BE2012" s="1">
        <v>73.37</v>
      </c>
      <c r="BF2012" s="1">
        <v>69.98</v>
      </c>
      <c r="BG2012" s="1">
        <v>79.44</v>
      </c>
      <c r="BH2012" s="1">
        <v>70.180000000000007</v>
      </c>
      <c r="BI2012" s="1">
        <v>75.97</v>
      </c>
      <c r="BJ2012" s="1">
        <v>78.61</v>
      </c>
      <c r="BL2012" s="1">
        <v>70.790000000000006</v>
      </c>
      <c r="BM2012" s="1">
        <v>68.17</v>
      </c>
      <c r="BN2012" s="1">
        <v>70.069999999999993</v>
      </c>
    </row>
    <row r="2013" spans="3:66" x14ac:dyDescent="0.3">
      <c r="C2013" s="14" t="str">
        <f t="shared" si="32"/>
        <v>20184</v>
      </c>
      <c r="D2013" s="3">
        <v>43199</v>
      </c>
      <c r="E2013" s="1">
        <v>1350.6</v>
      </c>
      <c r="F2013" s="1">
        <v>1331.75</v>
      </c>
      <c r="G2013" s="1">
        <v>1331.27</v>
      </c>
      <c r="H2013" s="1">
        <v>1259.06</v>
      </c>
      <c r="I2013" s="1">
        <v>1257.03</v>
      </c>
      <c r="J2013" s="1">
        <v>1249.8599999999999</v>
      </c>
      <c r="K2013" s="1">
        <v>1367.71</v>
      </c>
      <c r="L2013" s="1">
        <v>1301.99</v>
      </c>
      <c r="M2013" s="1">
        <v>1175.8800000000001</v>
      </c>
      <c r="N2013" s="1">
        <v>1175.69</v>
      </c>
      <c r="O2013" s="1">
        <v>1260.33</v>
      </c>
      <c r="P2013" s="1">
        <v>1353.48</v>
      </c>
      <c r="Q2013" s="1">
        <v>2750.25</v>
      </c>
      <c r="R2013" s="1">
        <v>68.33</v>
      </c>
      <c r="S2013" s="1">
        <v>62.8</v>
      </c>
      <c r="T2013" s="1">
        <v>74.94</v>
      </c>
      <c r="U2013" s="1">
        <v>72.12</v>
      </c>
      <c r="V2013" s="1">
        <v>65.87</v>
      </c>
      <c r="W2013" s="1">
        <v>76.430000000000007</v>
      </c>
      <c r="X2013" s="1">
        <v>74.5</v>
      </c>
      <c r="Y2013" s="1">
        <v>75.400000000000006</v>
      </c>
      <c r="Z2013" s="1">
        <v>75.59</v>
      </c>
      <c r="AA2013" s="1">
        <v>71.3</v>
      </c>
      <c r="AB2013" s="1">
        <v>73.849999999999994</v>
      </c>
      <c r="AC2013" s="1">
        <v>68.48</v>
      </c>
      <c r="AD2013" s="1">
        <v>67.989999999999995</v>
      </c>
      <c r="AE2013" s="1">
        <v>79.5</v>
      </c>
      <c r="AF2013" s="1">
        <v>79.39</v>
      </c>
      <c r="AG2013" s="1">
        <v>66.58</v>
      </c>
      <c r="AK2013" s="1">
        <v>30</v>
      </c>
      <c r="AL2013" s="1">
        <v>15</v>
      </c>
      <c r="AQ2013" s="1">
        <v>1658.24</v>
      </c>
      <c r="AS2013" s="1">
        <v>2030</v>
      </c>
      <c r="AU2013" s="1">
        <v>1589.15</v>
      </c>
      <c r="AW2013" s="1">
        <v>1487.39</v>
      </c>
      <c r="AX2013" s="1">
        <v>68.459999999999994</v>
      </c>
      <c r="AY2013" s="1">
        <v>1959.74</v>
      </c>
      <c r="AZ2013" s="1">
        <v>1660.29</v>
      </c>
      <c r="BA2013" s="1">
        <v>71.900000000000006</v>
      </c>
      <c r="BB2013" s="1">
        <v>81.180000000000007</v>
      </c>
      <c r="BC2013" s="1">
        <v>79.010000000000005</v>
      </c>
      <c r="BD2013" s="1">
        <v>78.83</v>
      </c>
      <c r="BE2013" s="1">
        <v>72.8</v>
      </c>
      <c r="BF2013" s="1">
        <v>69.75</v>
      </c>
      <c r="BG2013" s="1">
        <v>79.08</v>
      </c>
      <c r="BH2013" s="1">
        <v>69.28</v>
      </c>
      <c r="BI2013" s="1">
        <v>73.61</v>
      </c>
      <c r="BJ2013" s="1">
        <v>77.16</v>
      </c>
      <c r="BL2013" s="1">
        <v>69.489999999999995</v>
      </c>
      <c r="BM2013" s="1">
        <v>67.38</v>
      </c>
      <c r="BN2013" s="1">
        <v>68.709999999999994</v>
      </c>
    </row>
    <row r="2014" spans="3:66" x14ac:dyDescent="0.3">
      <c r="C2014" s="14" t="str">
        <f t="shared" si="32"/>
        <v>20184</v>
      </c>
      <c r="D2014" s="3">
        <v>43196</v>
      </c>
      <c r="E2014" s="1">
        <v>1331.04</v>
      </c>
      <c r="F2014" s="1">
        <v>1298.94</v>
      </c>
      <c r="G2014" s="1">
        <v>1317.13</v>
      </c>
      <c r="H2014" s="1">
        <v>1246.27</v>
      </c>
      <c r="I2014" s="1">
        <v>1257.03</v>
      </c>
      <c r="J2014" s="1">
        <v>1248.99</v>
      </c>
      <c r="K2014" s="1">
        <v>1348.3</v>
      </c>
      <c r="L2014" s="1">
        <v>1298.05</v>
      </c>
      <c r="M2014" s="1">
        <v>1162.81</v>
      </c>
      <c r="N2014" s="1">
        <v>1141.8800000000001</v>
      </c>
      <c r="O2014" s="1">
        <v>1239.77</v>
      </c>
      <c r="P2014" s="1">
        <v>1332.32</v>
      </c>
      <c r="Q2014" s="1">
        <v>2730.86</v>
      </c>
      <c r="R2014" s="1">
        <v>67.66</v>
      </c>
      <c r="S2014" s="1">
        <v>62.05</v>
      </c>
      <c r="T2014" s="1">
        <v>72.58</v>
      </c>
      <c r="U2014" s="1">
        <v>71.5</v>
      </c>
      <c r="V2014" s="1">
        <v>64.650000000000006</v>
      </c>
      <c r="W2014" s="1">
        <v>75.680000000000007</v>
      </c>
      <c r="X2014" s="1">
        <v>72.73</v>
      </c>
      <c r="Y2014" s="1">
        <v>72.98</v>
      </c>
      <c r="Z2014" s="1">
        <v>73.45</v>
      </c>
      <c r="AA2014" s="1">
        <v>68.34</v>
      </c>
      <c r="AB2014" s="1">
        <v>72.41</v>
      </c>
      <c r="AC2014" s="1">
        <v>67.44</v>
      </c>
      <c r="AD2014" s="1">
        <v>67.989999999999995</v>
      </c>
      <c r="AE2014" s="1">
        <v>77.069999999999993</v>
      </c>
      <c r="AF2014" s="1">
        <v>76.23</v>
      </c>
      <c r="AG2014" s="1">
        <v>64.790000000000006</v>
      </c>
      <c r="AK2014" s="1">
        <v>30</v>
      </c>
      <c r="AL2014" s="1">
        <v>15</v>
      </c>
      <c r="AO2014" s="1">
        <v>7</v>
      </c>
      <c r="AQ2014" s="1">
        <v>1658.24</v>
      </c>
      <c r="AS2014" s="1">
        <v>1971.95</v>
      </c>
      <c r="AT2014" s="1">
        <v>1617.17</v>
      </c>
      <c r="AU2014" s="1">
        <v>1589.15</v>
      </c>
      <c r="AW2014" s="1">
        <v>1487.39</v>
      </c>
      <c r="AX2014" s="1">
        <v>68.25</v>
      </c>
      <c r="AZ2014" s="1">
        <v>1660.29</v>
      </c>
      <c r="BA2014" s="1">
        <v>71.2</v>
      </c>
      <c r="BB2014" s="1">
        <v>79.11</v>
      </c>
      <c r="BC2014" s="1">
        <v>76.7</v>
      </c>
      <c r="BD2014" s="1">
        <v>77.88</v>
      </c>
      <c r="BE2014" s="1">
        <v>69.83</v>
      </c>
      <c r="BF2014" s="1">
        <v>68.56</v>
      </c>
      <c r="BG2014" s="1">
        <v>77.400000000000006</v>
      </c>
      <c r="BH2014" s="1">
        <v>67.87</v>
      </c>
      <c r="BI2014" s="1">
        <v>72.790000000000006</v>
      </c>
      <c r="BJ2014" s="1">
        <v>76.599999999999994</v>
      </c>
      <c r="BL2014" s="1">
        <v>68.2</v>
      </c>
      <c r="BM2014" s="1">
        <v>65.83</v>
      </c>
      <c r="BN2014" s="1">
        <v>67.13</v>
      </c>
    </row>
    <row r="2015" spans="3:66" x14ac:dyDescent="0.3">
      <c r="C2015" s="14" t="str">
        <f t="shared" si="32"/>
        <v>20184</v>
      </c>
      <c r="D2015" s="3">
        <v>43195</v>
      </c>
      <c r="E2015" s="1">
        <v>1325.43</v>
      </c>
      <c r="F2015" s="1">
        <v>1298.94</v>
      </c>
      <c r="G2015" s="1">
        <v>1290.78</v>
      </c>
      <c r="H2015" s="1">
        <v>1229.49</v>
      </c>
      <c r="I2015" s="1">
        <v>1247.73</v>
      </c>
      <c r="J2015" s="1">
        <v>1236.92</v>
      </c>
      <c r="K2015" s="1">
        <v>1322.05</v>
      </c>
      <c r="L2015" s="1">
        <v>1280.3399999999999</v>
      </c>
      <c r="M2015" s="1">
        <v>1160.47</v>
      </c>
      <c r="N2015" s="1">
        <v>1128.44</v>
      </c>
      <c r="O2015" s="1">
        <v>1232.04</v>
      </c>
      <c r="P2015" s="1">
        <v>1308.6600000000001</v>
      </c>
      <c r="Q2015" s="1">
        <v>2698.06</v>
      </c>
      <c r="R2015" s="1">
        <v>67.52</v>
      </c>
      <c r="S2015" s="1">
        <v>61.46</v>
      </c>
      <c r="T2015" s="1">
        <v>73.03</v>
      </c>
      <c r="U2015" s="1">
        <v>71.73</v>
      </c>
      <c r="V2015" s="1">
        <v>65.42</v>
      </c>
      <c r="W2015" s="1">
        <v>75.180000000000007</v>
      </c>
      <c r="X2015" s="1">
        <v>71.33</v>
      </c>
      <c r="Y2015" s="1">
        <v>72.55</v>
      </c>
      <c r="Z2015" s="1">
        <v>72.430000000000007</v>
      </c>
      <c r="AA2015" s="1">
        <v>71.03</v>
      </c>
      <c r="AB2015" s="1">
        <v>70.8</v>
      </c>
      <c r="AC2015" s="1">
        <v>68.55</v>
      </c>
      <c r="AD2015" s="1">
        <v>68.05</v>
      </c>
      <c r="AE2015" s="1">
        <v>75.819999999999993</v>
      </c>
      <c r="AF2015" s="1">
        <v>75.989999999999995</v>
      </c>
      <c r="AG2015" s="1">
        <v>64.12</v>
      </c>
      <c r="AL2015" s="1">
        <v>15</v>
      </c>
      <c r="AO2015" s="1">
        <v>7</v>
      </c>
      <c r="AS2015" s="1">
        <v>1960.35</v>
      </c>
      <c r="AT2015" s="1">
        <v>1617.17</v>
      </c>
      <c r="AX2015" s="1">
        <v>68.11</v>
      </c>
      <c r="AZ2015" s="1">
        <v>1636.19</v>
      </c>
      <c r="BA2015" s="1">
        <v>68.25</v>
      </c>
      <c r="BB2015" s="1">
        <v>78.760000000000005</v>
      </c>
      <c r="BC2015" s="1">
        <v>76.08</v>
      </c>
      <c r="BD2015" s="1">
        <v>76.73</v>
      </c>
      <c r="BE2015" s="1">
        <v>68.92</v>
      </c>
      <c r="BF2015" s="1">
        <v>67.959999999999994</v>
      </c>
      <c r="BG2015" s="1">
        <v>75.8</v>
      </c>
      <c r="BH2015" s="1">
        <v>69.2</v>
      </c>
      <c r="BI2015" s="1">
        <v>71.55</v>
      </c>
      <c r="BJ2015" s="1">
        <v>75.040000000000006</v>
      </c>
      <c r="BL2015" s="1">
        <v>66.569999999999993</v>
      </c>
      <c r="BM2015" s="1">
        <v>64.930000000000007</v>
      </c>
      <c r="BN2015" s="1">
        <v>67.56</v>
      </c>
    </row>
    <row r="2016" spans="3:66" x14ac:dyDescent="0.3">
      <c r="C2016" s="14" t="str">
        <f t="shared" si="32"/>
        <v>20184</v>
      </c>
      <c r="D2016" s="3">
        <v>43194</v>
      </c>
      <c r="E2016" s="1">
        <v>1306.3399999999999</v>
      </c>
      <c r="F2016" s="1">
        <v>1289.02</v>
      </c>
      <c r="G2016" s="1">
        <v>1320.05</v>
      </c>
      <c r="H2016" s="1">
        <v>1208.07</v>
      </c>
      <c r="I2016" s="1">
        <v>1247.73</v>
      </c>
      <c r="J2016" s="1">
        <v>1220.54</v>
      </c>
      <c r="K2016" s="1">
        <v>1305.6300000000001</v>
      </c>
      <c r="M2016" s="1">
        <v>1163.43</v>
      </c>
      <c r="N2016" s="1">
        <v>1127.46</v>
      </c>
      <c r="O2016" s="1">
        <v>1225.3599999999999</v>
      </c>
      <c r="P2016" s="1">
        <v>1294.3399999999999</v>
      </c>
      <c r="Q2016" s="1">
        <v>2704.58</v>
      </c>
      <c r="R2016" s="1">
        <v>66.650000000000006</v>
      </c>
      <c r="S2016" s="1">
        <v>61.78</v>
      </c>
      <c r="T2016" s="1">
        <v>71.099999999999994</v>
      </c>
      <c r="V2016" s="1">
        <v>64.83</v>
      </c>
      <c r="W2016" s="1">
        <v>73.180000000000007</v>
      </c>
      <c r="X2016" s="1">
        <v>70.040000000000006</v>
      </c>
      <c r="Y2016" s="1">
        <v>71.209999999999994</v>
      </c>
      <c r="Z2016" s="1">
        <v>71.5</v>
      </c>
      <c r="AA2016" s="1">
        <v>69.8</v>
      </c>
      <c r="AB2016" s="1">
        <v>70.3</v>
      </c>
      <c r="AC2016" s="1">
        <v>67.55</v>
      </c>
      <c r="AE2016" s="1">
        <v>74.319999999999993</v>
      </c>
      <c r="AF2016" s="1">
        <v>74.48</v>
      </c>
      <c r="AG2016" s="1">
        <v>63.59</v>
      </c>
      <c r="AL2016" s="1">
        <v>15</v>
      </c>
      <c r="AN2016" s="1">
        <v>1557.74</v>
      </c>
      <c r="AO2016" s="1">
        <v>7</v>
      </c>
      <c r="AS2016" s="1">
        <v>1930.85</v>
      </c>
      <c r="AT2016" s="1">
        <v>1667.71</v>
      </c>
      <c r="AX2016" s="1">
        <v>66.760000000000005</v>
      </c>
      <c r="AZ2016" s="1">
        <v>1636.19</v>
      </c>
      <c r="BA2016" s="1">
        <v>66.66</v>
      </c>
      <c r="BB2016" s="1">
        <v>77.27</v>
      </c>
      <c r="BC2016" s="1">
        <v>73.95</v>
      </c>
      <c r="BD2016" s="1">
        <v>74.790000000000006</v>
      </c>
      <c r="BE2016" s="1">
        <v>68.58</v>
      </c>
      <c r="BF2016" s="1">
        <v>67.180000000000007</v>
      </c>
      <c r="BG2016" s="1">
        <v>75.41</v>
      </c>
      <c r="BH2016" s="1">
        <v>69.55</v>
      </c>
      <c r="BI2016" s="1">
        <v>70.55</v>
      </c>
      <c r="BJ2016" s="1">
        <v>75.92</v>
      </c>
      <c r="BL2016" s="1">
        <v>64.31</v>
      </c>
      <c r="BM2016" s="1">
        <v>63.1</v>
      </c>
      <c r="BN2016" s="1">
        <v>65.010000000000005</v>
      </c>
    </row>
    <row r="2017" spans="3:66" x14ac:dyDescent="0.3">
      <c r="C2017" s="14" t="str">
        <f t="shared" si="32"/>
        <v>20184</v>
      </c>
      <c r="D2017" s="3">
        <v>43193</v>
      </c>
      <c r="E2017" s="1">
        <v>1306.3399999999999</v>
      </c>
      <c r="F2017" s="1">
        <v>1285.17</v>
      </c>
      <c r="G2017" s="1">
        <v>1329.95</v>
      </c>
      <c r="H2017" s="1">
        <v>1200.17</v>
      </c>
      <c r="I2017" s="1">
        <v>1243.0899999999999</v>
      </c>
      <c r="J2017" s="1">
        <v>1237.8499999999999</v>
      </c>
      <c r="K2017" s="1">
        <v>1299.1600000000001</v>
      </c>
      <c r="L2017" s="1">
        <v>1263.04</v>
      </c>
      <c r="M2017" s="1">
        <v>1163.43</v>
      </c>
      <c r="N2017" s="1">
        <v>1102.93</v>
      </c>
      <c r="O2017" s="1">
        <v>1222.02</v>
      </c>
      <c r="P2017" s="1">
        <v>1294.3</v>
      </c>
      <c r="Q2017" s="1">
        <v>2712.67</v>
      </c>
      <c r="R2017" s="1">
        <v>66.63</v>
      </c>
      <c r="S2017" s="1">
        <v>60.96</v>
      </c>
      <c r="T2017" s="1">
        <v>71.25</v>
      </c>
      <c r="V2017" s="1">
        <v>64.8</v>
      </c>
      <c r="W2017" s="1">
        <v>73.72</v>
      </c>
      <c r="X2017" s="1">
        <v>71.069999999999993</v>
      </c>
      <c r="Y2017" s="1">
        <v>71.97</v>
      </c>
      <c r="Z2017" s="1">
        <v>72</v>
      </c>
      <c r="AA2017" s="1">
        <v>69.12</v>
      </c>
      <c r="AB2017" s="1">
        <v>70.64</v>
      </c>
      <c r="AC2017" s="1">
        <v>65.17</v>
      </c>
      <c r="AD2017" s="1">
        <v>68.459999999999994</v>
      </c>
      <c r="AE2017" s="1">
        <v>75.7</v>
      </c>
      <c r="AF2017" s="1">
        <v>72.75</v>
      </c>
      <c r="AG2017" s="1">
        <v>63.66</v>
      </c>
      <c r="AL2017" s="1">
        <v>15</v>
      </c>
      <c r="AN2017" s="1">
        <v>1557.74</v>
      </c>
      <c r="AO2017" s="1">
        <v>7</v>
      </c>
      <c r="AS2017" s="1">
        <v>1930.85</v>
      </c>
      <c r="AT2017" s="1">
        <v>1667.71</v>
      </c>
      <c r="AX2017" s="1">
        <v>66.7</v>
      </c>
      <c r="AZ2017" s="1">
        <v>1563.89</v>
      </c>
      <c r="BA2017" s="1">
        <v>67.41</v>
      </c>
      <c r="BB2017" s="1">
        <v>77.67</v>
      </c>
      <c r="BC2017" s="1">
        <v>74.23</v>
      </c>
      <c r="BD2017" s="1">
        <v>74.790000000000006</v>
      </c>
      <c r="BE2017" s="1">
        <v>68.790000000000006</v>
      </c>
      <c r="BF2017" s="1">
        <v>67.55</v>
      </c>
      <c r="BG2017" s="1">
        <v>75.239999999999995</v>
      </c>
      <c r="BH2017" s="1">
        <v>68.03</v>
      </c>
      <c r="BI2017" s="1">
        <v>70.959999999999994</v>
      </c>
      <c r="BJ2017" s="1">
        <v>76.150000000000006</v>
      </c>
      <c r="BL2017" s="1">
        <v>65.8</v>
      </c>
      <c r="BM2017" s="1">
        <v>64</v>
      </c>
      <c r="BN2017" s="1">
        <v>65.34</v>
      </c>
    </row>
    <row r="2018" spans="3:66" x14ac:dyDescent="0.3">
      <c r="C2018" s="14" t="str">
        <f t="shared" si="32"/>
        <v>20184</v>
      </c>
      <c r="D2018" s="3">
        <v>43192</v>
      </c>
      <c r="E2018" s="1">
        <v>1306.4000000000001</v>
      </c>
      <c r="F2018" s="1">
        <v>1278.33</v>
      </c>
      <c r="G2018" s="1">
        <v>1342.92</v>
      </c>
      <c r="H2018" s="1">
        <v>1204.4100000000001</v>
      </c>
      <c r="I2018" s="1">
        <v>1226.83</v>
      </c>
      <c r="J2018" s="1">
        <v>1229.27</v>
      </c>
      <c r="K2018" s="1">
        <v>1299.1600000000001</v>
      </c>
      <c r="L2018" s="1">
        <v>1285.24</v>
      </c>
      <c r="M2018" s="1">
        <v>1163.43</v>
      </c>
      <c r="N2018" s="1">
        <v>1091.74</v>
      </c>
      <c r="O2018" s="1">
        <v>1236.8599999999999</v>
      </c>
      <c r="P2018" s="1">
        <v>1295.56</v>
      </c>
      <c r="Q2018" s="1">
        <v>2662.15</v>
      </c>
      <c r="R2018" s="1">
        <v>66.13</v>
      </c>
      <c r="S2018" s="1">
        <v>60.05</v>
      </c>
      <c r="T2018" s="1">
        <v>70.92</v>
      </c>
      <c r="V2018" s="1">
        <v>65.33</v>
      </c>
      <c r="W2018" s="1">
        <v>71.650000000000006</v>
      </c>
      <c r="X2018" s="1">
        <v>71.08</v>
      </c>
      <c r="Y2018" s="1">
        <v>71.790000000000006</v>
      </c>
      <c r="Z2018" s="1">
        <v>72</v>
      </c>
      <c r="AA2018" s="1">
        <v>69.75</v>
      </c>
      <c r="AB2018" s="1">
        <v>70.3</v>
      </c>
      <c r="AC2018" s="1">
        <v>64.09</v>
      </c>
      <c r="AD2018" s="1">
        <v>68.52</v>
      </c>
      <c r="AE2018" s="1">
        <v>75.08</v>
      </c>
      <c r="AF2018" s="1">
        <v>72.260000000000005</v>
      </c>
      <c r="AG2018" s="1">
        <v>63.68</v>
      </c>
      <c r="AN2018" s="1">
        <v>1557.74</v>
      </c>
      <c r="AO2018" s="1">
        <v>7</v>
      </c>
      <c r="AS2018" s="1">
        <v>1930.85</v>
      </c>
      <c r="AT2018" s="1">
        <v>1667.71</v>
      </c>
      <c r="AX2018" s="1">
        <v>66.23</v>
      </c>
      <c r="AZ2018" s="1">
        <v>1607.99</v>
      </c>
      <c r="BA2018" s="1">
        <v>67.59</v>
      </c>
      <c r="BB2018" s="1">
        <v>76.97</v>
      </c>
      <c r="BC2018" s="1">
        <v>73.400000000000006</v>
      </c>
      <c r="BD2018" s="1">
        <v>74.010000000000005</v>
      </c>
      <c r="BE2018" s="1">
        <v>68.13</v>
      </c>
      <c r="BF2018" s="1">
        <v>67.430000000000007</v>
      </c>
      <c r="BG2018" s="1">
        <v>74.989999999999995</v>
      </c>
      <c r="BH2018" s="1">
        <v>68.03</v>
      </c>
      <c r="BI2018" s="1">
        <v>70.69</v>
      </c>
      <c r="BJ2018" s="1">
        <v>76.12</v>
      </c>
      <c r="BL2018" s="1">
        <v>65.599999999999994</v>
      </c>
      <c r="BM2018" s="1">
        <v>64.75</v>
      </c>
      <c r="BN2018" s="1">
        <v>66.13</v>
      </c>
    </row>
    <row r="2019" spans="3:66" x14ac:dyDescent="0.3">
      <c r="C2019" s="14" t="str">
        <f t="shared" si="32"/>
        <v>20183</v>
      </c>
      <c r="D2019" s="3">
        <v>43188</v>
      </c>
      <c r="E2019" s="1">
        <v>1283.22</v>
      </c>
      <c r="F2019" s="1">
        <v>1260.1500000000001</v>
      </c>
      <c r="G2019" s="1">
        <v>1297.7</v>
      </c>
      <c r="H2019" s="1">
        <v>1200.52</v>
      </c>
      <c r="I2019" s="1">
        <v>1226.45</v>
      </c>
      <c r="J2019" s="1">
        <v>1224.08</v>
      </c>
      <c r="K2019" s="1">
        <v>1293.46</v>
      </c>
      <c r="L2019" s="1">
        <v>1304.81</v>
      </c>
      <c r="M2019" s="1">
        <v>1174.98</v>
      </c>
      <c r="N2019" s="1">
        <v>1105.5999999999999</v>
      </c>
      <c r="O2019" s="1">
        <v>1208.05</v>
      </c>
      <c r="P2019" s="1">
        <v>1282.8399999999999</v>
      </c>
      <c r="Q2019" s="1">
        <v>2620.06</v>
      </c>
      <c r="R2019" s="1">
        <v>65.83</v>
      </c>
      <c r="S2019" s="1">
        <v>60.22</v>
      </c>
      <c r="T2019" s="1">
        <v>70.3</v>
      </c>
      <c r="V2019" s="1">
        <v>64.83</v>
      </c>
      <c r="W2019" s="1">
        <v>72.59</v>
      </c>
      <c r="X2019" s="1">
        <v>69.5</v>
      </c>
      <c r="Y2019" s="1">
        <v>70.19</v>
      </c>
      <c r="Z2019" s="1">
        <v>70.63</v>
      </c>
      <c r="AA2019" s="1">
        <v>67.569999999999993</v>
      </c>
      <c r="AB2019" s="1">
        <v>68.97</v>
      </c>
      <c r="AC2019" s="1">
        <v>65.42</v>
      </c>
      <c r="AD2019" s="1">
        <v>67.7</v>
      </c>
      <c r="AE2019" s="1">
        <v>74.489999999999995</v>
      </c>
      <c r="AF2019" s="1">
        <v>70.86</v>
      </c>
      <c r="AG2019" s="1">
        <v>62.57</v>
      </c>
      <c r="AI2019" s="1">
        <v>30</v>
      </c>
      <c r="AN2019" s="1">
        <v>1579.06</v>
      </c>
      <c r="AP2019" s="1">
        <v>1620</v>
      </c>
      <c r="AQ2019" s="1">
        <v>1842.6</v>
      </c>
      <c r="AT2019" s="1">
        <v>1769.21</v>
      </c>
      <c r="AW2019" s="1">
        <v>1565.65</v>
      </c>
      <c r="AX2019" s="1">
        <v>67.900000000000006</v>
      </c>
      <c r="AZ2019" s="1">
        <v>1608.38</v>
      </c>
      <c r="BA2019" s="1">
        <v>66.28</v>
      </c>
      <c r="BB2019" s="1">
        <v>76</v>
      </c>
      <c r="BC2019" s="1">
        <v>72.8</v>
      </c>
      <c r="BD2019" s="1">
        <v>73.36</v>
      </c>
      <c r="BE2019" s="1">
        <v>67.239999999999995</v>
      </c>
      <c r="BF2019" s="1">
        <v>67.290000000000006</v>
      </c>
      <c r="BG2019" s="1">
        <v>74.12</v>
      </c>
      <c r="BH2019" s="1">
        <v>67.86</v>
      </c>
      <c r="BL2019" s="1">
        <v>64.510000000000005</v>
      </c>
      <c r="BM2019" s="1">
        <v>63.38</v>
      </c>
      <c r="BN2019" s="1">
        <v>65.66</v>
      </c>
    </row>
    <row r="2020" spans="3:66" x14ac:dyDescent="0.3">
      <c r="C2020" s="14" t="str">
        <f t="shared" si="32"/>
        <v>20183</v>
      </c>
      <c r="D2020" s="3">
        <v>43187</v>
      </c>
      <c r="E2020" s="1">
        <v>1283.22</v>
      </c>
      <c r="F2020" s="1">
        <v>1260.07</v>
      </c>
      <c r="G2020" s="1">
        <v>1283.8</v>
      </c>
      <c r="H2020" s="1">
        <v>1178.99</v>
      </c>
      <c r="I2020" s="1">
        <v>1232.5</v>
      </c>
      <c r="J2020" s="1">
        <v>1209.83</v>
      </c>
      <c r="K2020" s="1">
        <v>1293.46</v>
      </c>
      <c r="L2020" s="1">
        <v>1286.46</v>
      </c>
      <c r="M2020" s="1">
        <v>1165.03</v>
      </c>
      <c r="N2020" s="1">
        <v>1095.43</v>
      </c>
      <c r="O2020" s="1">
        <v>1205.6300000000001</v>
      </c>
      <c r="P2020" s="1">
        <v>1282.8399999999999</v>
      </c>
      <c r="Q2020" s="1">
        <v>2658.99</v>
      </c>
      <c r="R2020" s="1">
        <v>65.83</v>
      </c>
      <c r="S2020" s="1">
        <v>59.73</v>
      </c>
      <c r="T2020" s="1">
        <v>70.38</v>
      </c>
      <c r="U2020" s="1">
        <v>67.849999999999994</v>
      </c>
      <c r="V2020" s="1">
        <v>64.64</v>
      </c>
      <c r="W2020" s="1">
        <v>72.06</v>
      </c>
      <c r="X2020" s="1">
        <v>69.5</v>
      </c>
      <c r="Y2020" s="1">
        <v>69.930000000000007</v>
      </c>
      <c r="Z2020" s="1">
        <v>69.95</v>
      </c>
      <c r="AA2020" s="1">
        <v>68.819999999999993</v>
      </c>
      <c r="AB2020" s="1">
        <v>69.3</v>
      </c>
      <c r="AC2020" s="1">
        <v>65.790000000000006</v>
      </c>
      <c r="AD2020" s="1">
        <v>66.58</v>
      </c>
      <c r="AE2020" s="1">
        <v>74.150000000000006</v>
      </c>
      <c r="AF2020" s="1">
        <v>71.430000000000007</v>
      </c>
      <c r="AG2020" s="1">
        <v>62.16</v>
      </c>
      <c r="AI2020" s="1">
        <v>30</v>
      </c>
      <c r="AN2020" s="1">
        <v>1600</v>
      </c>
      <c r="AP2020" s="1">
        <v>1620</v>
      </c>
      <c r="AQ2020" s="1">
        <v>1842.6</v>
      </c>
      <c r="AT2020" s="1">
        <v>1809.42</v>
      </c>
      <c r="AW2020" s="1">
        <v>1565.65</v>
      </c>
      <c r="AX2020" s="1">
        <v>65.3</v>
      </c>
      <c r="AZ2020" s="1">
        <v>1608.38</v>
      </c>
      <c r="BA2020" s="1">
        <v>66.42</v>
      </c>
      <c r="BB2020" s="1">
        <v>75.91</v>
      </c>
      <c r="BC2020" s="1">
        <v>72.540000000000006</v>
      </c>
      <c r="BD2020" s="1">
        <v>72.650000000000006</v>
      </c>
      <c r="BE2020" s="1">
        <v>68.12</v>
      </c>
      <c r="BF2020" s="1">
        <v>66.42</v>
      </c>
      <c r="BG2020" s="1">
        <v>74.31</v>
      </c>
      <c r="BH2020" s="1">
        <v>68.11</v>
      </c>
      <c r="BL2020" s="1">
        <v>63.94</v>
      </c>
      <c r="BM2020" s="1">
        <v>63.13</v>
      </c>
      <c r="BN2020" s="1">
        <v>63.7</v>
      </c>
    </row>
    <row r="2021" spans="3:66" x14ac:dyDescent="0.3">
      <c r="C2021" s="14" t="str">
        <f t="shared" si="32"/>
        <v>20183</v>
      </c>
      <c r="D2021" s="3">
        <v>43186</v>
      </c>
      <c r="E2021" s="1">
        <v>1291.47</v>
      </c>
      <c r="F2021" s="1">
        <v>1259</v>
      </c>
      <c r="G2021" s="1">
        <v>1300.23</v>
      </c>
      <c r="H2021" s="1">
        <v>1176.8</v>
      </c>
      <c r="I2021" s="1">
        <v>1217.07</v>
      </c>
      <c r="J2021" s="1">
        <v>1214.22</v>
      </c>
      <c r="K2021" s="1">
        <v>1293.54</v>
      </c>
      <c r="L2021" s="1">
        <v>1299.6500000000001</v>
      </c>
      <c r="M2021" s="1">
        <v>1170.43</v>
      </c>
      <c r="N2021" s="1">
        <v>1079.5</v>
      </c>
      <c r="O2021" s="1">
        <v>1183.46</v>
      </c>
      <c r="P2021" s="1">
        <v>1280.8</v>
      </c>
      <c r="Q2021" s="1">
        <v>2660.31</v>
      </c>
      <c r="R2021" s="1">
        <v>65.349999999999994</v>
      </c>
      <c r="S2021" s="1">
        <v>59.06</v>
      </c>
      <c r="T2021" s="1">
        <v>69.83</v>
      </c>
      <c r="U2021" s="1">
        <v>66.56</v>
      </c>
      <c r="V2021" s="1">
        <v>64.19</v>
      </c>
      <c r="W2021" s="1">
        <v>71.5</v>
      </c>
      <c r="X2021" s="1">
        <v>69.33</v>
      </c>
      <c r="Y2021" s="1">
        <v>69.83</v>
      </c>
      <c r="Z2021" s="1">
        <v>69.849999999999994</v>
      </c>
      <c r="AA2021" s="1">
        <v>68.010000000000005</v>
      </c>
      <c r="AB2021" s="1">
        <v>69.06</v>
      </c>
      <c r="AC2021" s="1">
        <v>65.069999999999993</v>
      </c>
      <c r="AD2021" s="1">
        <v>67.010000000000005</v>
      </c>
      <c r="AE2021" s="1">
        <v>75.08</v>
      </c>
      <c r="AG2021" s="1">
        <v>62</v>
      </c>
      <c r="AI2021" s="1">
        <v>30</v>
      </c>
      <c r="AN2021" s="1">
        <v>1600</v>
      </c>
      <c r="AP2021" s="1">
        <v>1620</v>
      </c>
      <c r="AQ2021" s="1">
        <v>1842.6</v>
      </c>
      <c r="AS2021" s="1">
        <v>1809.42</v>
      </c>
      <c r="AT2021" s="1">
        <v>1809.42</v>
      </c>
      <c r="AW2021" s="1">
        <v>1565.65</v>
      </c>
      <c r="AX2021" s="1">
        <v>65.400000000000006</v>
      </c>
      <c r="AZ2021" s="1">
        <v>1608.38</v>
      </c>
      <c r="BA2021" s="1">
        <v>66.06</v>
      </c>
      <c r="BB2021" s="1">
        <v>75.56</v>
      </c>
      <c r="BC2021" s="1">
        <v>72.16</v>
      </c>
      <c r="BD2021" s="1">
        <v>71.89</v>
      </c>
      <c r="BE2021" s="1">
        <v>66.989999999999995</v>
      </c>
      <c r="BF2021" s="1">
        <v>67.040000000000006</v>
      </c>
      <c r="BG2021" s="1">
        <v>74.06</v>
      </c>
      <c r="BH2021" s="1">
        <v>68.099999999999994</v>
      </c>
      <c r="BL2021" s="1">
        <v>64.239999999999995</v>
      </c>
      <c r="BM2021" s="1">
        <v>62.88</v>
      </c>
      <c r="BN2021" s="1">
        <v>63.77</v>
      </c>
    </row>
    <row r="2022" spans="3:66" x14ac:dyDescent="0.3">
      <c r="C2022" s="14" t="str">
        <f t="shared" si="32"/>
        <v>20183</v>
      </c>
      <c r="D2022" s="3">
        <v>43185</v>
      </c>
      <c r="E2022" s="1">
        <v>1291.5</v>
      </c>
      <c r="F2022" s="1">
        <v>1260.33</v>
      </c>
      <c r="G2022" s="1">
        <v>1285.58</v>
      </c>
      <c r="H2022" s="1">
        <v>1185.52</v>
      </c>
      <c r="I2022" s="1">
        <v>1208.21</v>
      </c>
      <c r="J2022" s="1">
        <v>1207.33</v>
      </c>
      <c r="K2022" s="1">
        <v>1293.54</v>
      </c>
      <c r="L2022" s="1">
        <v>1283.26</v>
      </c>
      <c r="M2022" s="1">
        <v>1148.69</v>
      </c>
      <c r="N2022" s="1">
        <v>1080.02</v>
      </c>
      <c r="O2022" s="1">
        <v>1180.5999999999999</v>
      </c>
      <c r="P2022" s="1">
        <v>1282.22</v>
      </c>
      <c r="Q2022" s="1">
        <v>2627.37</v>
      </c>
      <c r="R2022" s="1">
        <v>65.56</v>
      </c>
      <c r="S2022" s="1">
        <v>58.78</v>
      </c>
      <c r="T2022" s="1">
        <v>68.55</v>
      </c>
      <c r="U2022" s="1">
        <v>66.67</v>
      </c>
      <c r="V2022" s="1">
        <v>64.13</v>
      </c>
      <c r="W2022" s="1">
        <v>71.5</v>
      </c>
      <c r="X2022" s="1">
        <v>68.819999999999993</v>
      </c>
      <c r="Y2022" s="1">
        <v>69.95</v>
      </c>
      <c r="Z2022" s="1">
        <v>69.510000000000005</v>
      </c>
      <c r="AA2022" s="1">
        <v>66.53</v>
      </c>
      <c r="AB2022" s="1">
        <v>68.48</v>
      </c>
      <c r="AC2022" s="1">
        <v>64.290000000000006</v>
      </c>
      <c r="AD2022" s="1">
        <v>66.67</v>
      </c>
      <c r="AE2022" s="1">
        <v>73.760000000000005</v>
      </c>
      <c r="AF2022" s="1">
        <v>68.540000000000006</v>
      </c>
      <c r="AG2022" s="1">
        <v>61.49</v>
      </c>
      <c r="AI2022" s="1">
        <v>30</v>
      </c>
      <c r="AN2022" s="1">
        <v>1600</v>
      </c>
      <c r="AP2022" s="1">
        <v>1620</v>
      </c>
      <c r="AQ2022" s="1">
        <v>1842.6</v>
      </c>
      <c r="AS2022" s="1">
        <v>1869.74</v>
      </c>
      <c r="AT2022" s="1">
        <v>1809.42</v>
      </c>
      <c r="AW2022" s="1">
        <v>1565.65</v>
      </c>
      <c r="AX2022" s="1">
        <v>65.400000000000006</v>
      </c>
      <c r="BA2022" s="1">
        <v>65.69</v>
      </c>
      <c r="BB2022" s="1">
        <v>74.23</v>
      </c>
      <c r="BC2022" s="1">
        <v>71.319999999999993</v>
      </c>
      <c r="BD2022" s="1">
        <v>72.34</v>
      </c>
      <c r="BE2022" s="1">
        <v>66.040000000000006</v>
      </c>
      <c r="BF2022" s="1">
        <v>66.319999999999993</v>
      </c>
      <c r="BG2022" s="1">
        <v>73.83</v>
      </c>
      <c r="BH2022" s="1">
        <v>67.41</v>
      </c>
      <c r="BL2022" s="1">
        <v>63.58</v>
      </c>
      <c r="BM2022" s="1">
        <v>62.88</v>
      </c>
      <c r="BN2022" s="1">
        <v>63.3</v>
      </c>
    </row>
    <row r="2023" spans="3:66" x14ac:dyDescent="0.3">
      <c r="C2023" s="14" t="str">
        <f t="shared" si="32"/>
        <v>20183</v>
      </c>
      <c r="D2023" s="3">
        <v>43182</v>
      </c>
      <c r="E2023" s="1">
        <v>1276.2</v>
      </c>
      <c r="F2023" s="1">
        <v>1238.71</v>
      </c>
      <c r="G2023" s="1">
        <v>1263.47</v>
      </c>
      <c r="H2023" s="1">
        <v>1173.6300000000001</v>
      </c>
      <c r="I2023" s="1">
        <v>1212.22</v>
      </c>
      <c r="J2023" s="1">
        <v>1196.45</v>
      </c>
      <c r="K2023" s="1">
        <v>1293.54</v>
      </c>
      <c r="L2023" s="1">
        <v>1270.1600000000001</v>
      </c>
      <c r="M2023" s="1">
        <v>1139.83</v>
      </c>
      <c r="N2023" s="1">
        <v>1050.42</v>
      </c>
      <c r="O2023" s="1">
        <v>1175.0999999999999</v>
      </c>
      <c r="P2023" s="1">
        <v>1280.8</v>
      </c>
      <c r="Q2023" s="1">
        <v>2593.79</v>
      </c>
      <c r="R2023" s="1">
        <v>66.17</v>
      </c>
      <c r="S2023" s="1">
        <v>58.82</v>
      </c>
      <c r="T2023" s="1">
        <v>68.739999999999995</v>
      </c>
      <c r="U2023" s="1">
        <v>65.599999999999994</v>
      </c>
      <c r="V2023" s="1">
        <v>63.71</v>
      </c>
      <c r="W2023" s="1">
        <v>70.13</v>
      </c>
      <c r="X2023" s="1">
        <v>68.53</v>
      </c>
      <c r="Y2023" s="1">
        <v>68.900000000000006</v>
      </c>
      <c r="Z2023" s="1">
        <v>68.64</v>
      </c>
      <c r="AA2023" s="1">
        <v>66.61</v>
      </c>
      <c r="AB2023" s="1">
        <v>68.17</v>
      </c>
      <c r="AC2023" s="1">
        <v>64.540000000000006</v>
      </c>
      <c r="AD2023" s="1">
        <v>66.83</v>
      </c>
      <c r="AE2023" s="1">
        <v>73.599999999999994</v>
      </c>
      <c r="AF2023" s="1">
        <v>70.06</v>
      </c>
      <c r="AG2023" s="1">
        <v>60.08</v>
      </c>
      <c r="AQ2023" s="1">
        <v>1842.6</v>
      </c>
      <c r="AS2023" s="1">
        <v>1825.51</v>
      </c>
      <c r="AT2023" s="1">
        <v>1708.9</v>
      </c>
      <c r="AX2023" s="1">
        <v>65.739999999999995</v>
      </c>
      <c r="AZ2023" s="1">
        <v>1621.44</v>
      </c>
      <c r="BA2023" s="1">
        <v>64.599999999999994</v>
      </c>
      <c r="BB2023" s="1">
        <v>74.08</v>
      </c>
      <c r="BC2023" s="1">
        <v>70.52</v>
      </c>
      <c r="BD2023" s="1">
        <v>70.95</v>
      </c>
      <c r="BE2023" s="1">
        <v>64.62</v>
      </c>
      <c r="BF2023" s="1">
        <v>66.42</v>
      </c>
      <c r="BG2023" s="1">
        <v>73.34</v>
      </c>
      <c r="BH2023" s="1">
        <v>67.03</v>
      </c>
      <c r="BL2023" s="1">
        <v>63.24</v>
      </c>
      <c r="BM2023" s="1">
        <v>62.5</v>
      </c>
      <c r="BN2023" s="1">
        <v>63.02</v>
      </c>
    </row>
    <row r="2024" spans="3:66" x14ac:dyDescent="0.3">
      <c r="C2024" s="14" t="str">
        <f t="shared" si="32"/>
        <v>20183</v>
      </c>
      <c r="D2024" s="3">
        <v>43181</v>
      </c>
      <c r="E2024" s="1">
        <v>1298.68</v>
      </c>
      <c r="F2024" s="1">
        <v>1238.1600000000001</v>
      </c>
      <c r="G2024" s="1">
        <v>1237.3599999999999</v>
      </c>
      <c r="H2024" s="1">
        <v>1159.5899999999999</v>
      </c>
      <c r="I2024" s="1">
        <v>1219.51</v>
      </c>
      <c r="J2024" s="1">
        <v>1201.07</v>
      </c>
      <c r="K2024" s="1">
        <v>1293.54</v>
      </c>
      <c r="L2024" s="1">
        <v>1249.6099999999999</v>
      </c>
      <c r="M2024" s="1">
        <v>1139.83</v>
      </c>
      <c r="N2024" s="1">
        <v>1061.79</v>
      </c>
      <c r="O2024" s="1">
        <v>1181.04</v>
      </c>
      <c r="P2024" s="1">
        <v>1287.19</v>
      </c>
      <c r="Q2024" s="1">
        <v>2605.54</v>
      </c>
      <c r="R2024" s="1">
        <v>66.39</v>
      </c>
      <c r="S2024" s="1">
        <v>58.84</v>
      </c>
      <c r="T2024" s="1">
        <v>68.709999999999994</v>
      </c>
      <c r="U2024" s="1">
        <v>65.83</v>
      </c>
      <c r="V2024" s="1">
        <v>63.69</v>
      </c>
      <c r="W2024" s="1">
        <v>70.39</v>
      </c>
      <c r="X2024" s="1">
        <v>68.38</v>
      </c>
      <c r="Y2024" s="1">
        <v>68.78</v>
      </c>
      <c r="Z2024" s="1">
        <v>68.7</v>
      </c>
      <c r="AA2024" s="1">
        <v>67.069999999999993</v>
      </c>
      <c r="AB2024" s="1">
        <v>67.42</v>
      </c>
      <c r="AC2024" s="1">
        <v>63.54</v>
      </c>
      <c r="AD2024" s="1">
        <v>67.650000000000006</v>
      </c>
      <c r="AE2024" s="1">
        <v>73.47</v>
      </c>
      <c r="AF2024" s="1">
        <v>69.64</v>
      </c>
      <c r="AG2024" s="1">
        <v>59.98</v>
      </c>
      <c r="AS2024" s="1">
        <v>1825.87</v>
      </c>
      <c r="AT2024" s="1">
        <v>1709.24</v>
      </c>
      <c r="AX2024" s="1">
        <v>65.73</v>
      </c>
      <c r="AZ2024" s="1">
        <v>1621.76</v>
      </c>
      <c r="BA2024" s="1">
        <v>64.7</v>
      </c>
      <c r="BB2024" s="1">
        <v>74.11</v>
      </c>
      <c r="BC2024" s="1">
        <v>70.45</v>
      </c>
      <c r="BD2024" s="1">
        <v>71.14</v>
      </c>
      <c r="BE2024" s="1">
        <v>66.63</v>
      </c>
      <c r="BF2024" s="1">
        <v>66.599999999999994</v>
      </c>
      <c r="BG2024" s="1">
        <v>73.25</v>
      </c>
      <c r="BH2024" s="1">
        <v>67.13</v>
      </c>
      <c r="BL2024" s="1">
        <v>63.58</v>
      </c>
      <c r="BM2024" s="1">
        <v>62.88</v>
      </c>
      <c r="BN2024" s="1">
        <v>63.3</v>
      </c>
    </row>
    <row r="2025" spans="3:66" x14ac:dyDescent="0.3">
      <c r="C2025" s="14" t="str">
        <f t="shared" si="32"/>
        <v>20183</v>
      </c>
      <c r="D2025" s="3">
        <v>43180</v>
      </c>
      <c r="E2025" s="1">
        <v>1271.22</v>
      </c>
      <c r="F2025" s="1">
        <v>1234.28</v>
      </c>
      <c r="G2025" s="1">
        <v>1238.31</v>
      </c>
      <c r="H2025" s="1">
        <v>1145.52</v>
      </c>
      <c r="I2025" s="1">
        <v>1212.22</v>
      </c>
      <c r="J2025" s="1">
        <v>1191.3</v>
      </c>
      <c r="L2025" s="1">
        <v>1235.46</v>
      </c>
      <c r="M2025" s="1">
        <v>1125.71</v>
      </c>
      <c r="N2025" s="1">
        <v>1054.2</v>
      </c>
      <c r="O2025" s="1">
        <v>1185.06</v>
      </c>
      <c r="P2025" s="1">
        <v>1290.01</v>
      </c>
      <c r="Q2025" s="1">
        <v>2616.5300000000002</v>
      </c>
      <c r="R2025" s="1">
        <v>66.17</v>
      </c>
      <c r="S2025" s="1">
        <v>58.63</v>
      </c>
      <c r="T2025" s="1">
        <v>69.03</v>
      </c>
      <c r="V2025" s="1">
        <v>63.78</v>
      </c>
      <c r="W2025" s="1">
        <v>70.77</v>
      </c>
      <c r="X2025" s="1">
        <v>68.53</v>
      </c>
      <c r="Y2025" s="1">
        <v>68.88</v>
      </c>
      <c r="Z2025" s="1">
        <v>69.45</v>
      </c>
      <c r="AA2025" s="1">
        <v>67.05</v>
      </c>
      <c r="AB2025" s="1">
        <v>67.48</v>
      </c>
      <c r="AC2025" s="1">
        <v>63.67</v>
      </c>
      <c r="AD2025" s="1">
        <v>68.099999999999994</v>
      </c>
      <c r="AE2025" s="1">
        <v>73.400000000000006</v>
      </c>
      <c r="AG2025" s="1">
        <v>59.96</v>
      </c>
      <c r="AO2025" s="1">
        <v>7</v>
      </c>
      <c r="AS2025" s="1">
        <v>1762.02</v>
      </c>
      <c r="AT2025" s="1">
        <v>1688.04</v>
      </c>
      <c r="AX2025" s="1">
        <v>65.040000000000006</v>
      </c>
      <c r="AZ2025" s="1">
        <v>1621.76</v>
      </c>
      <c r="BA2025" s="1">
        <v>64.58</v>
      </c>
      <c r="BB2025" s="1">
        <v>74.09</v>
      </c>
      <c r="BC2025" s="1">
        <v>70.22</v>
      </c>
      <c r="BD2025" s="1">
        <v>70.709999999999994</v>
      </c>
      <c r="BE2025" s="1">
        <v>65.83</v>
      </c>
      <c r="BF2025" s="1">
        <v>66.61</v>
      </c>
      <c r="BG2025" s="1">
        <v>73.23</v>
      </c>
      <c r="BH2025" s="1">
        <v>67.13</v>
      </c>
      <c r="BL2025" s="1">
        <v>62.68</v>
      </c>
      <c r="BM2025" s="1">
        <v>62.25</v>
      </c>
      <c r="BN2025" s="1">
        <v>62.7</v>
      </c>
    </row>
    <row r="2026" spans="3:66" x14ac:dyDescent="0.3">
      <c r="C2026" s="14" t="str">
        <f t="shared" si="32"/>
        <v>20183</v>
      </c>
      <c r="D2026" s="3">
        <v>43179</v>
      </c>
      <c r="E2026" s="1">
        <v>1266.24</v>
      </c>
      <c r="F2026" s="1">
        <v>1236.72</v>
      </c>
      <c r="G2026" s="1">
        <v>1252.1199999999999</v>
      </c>
      <c r="H2026" s="1">
        <v>1149.32</v>
      </c>
      <c r="I2026" s="1">
        <v>1202.49</v>
      </c>
      <c r="J2026" s="1">
        <v>1179.01</v>
      </c>
      <c r="K2026" s="1">
        <v>1301.17</v>
      </c>
      <c r="L2026" s="1">
        <v>1230.74</v>
      </c>
      <c r="M2026" s="1">
        <v>1097.51</v>
      </c>
      <c r="N2026" s="1">
        <v>1046.0899999999999</v>
      </c>
      <c r="O2026" s="1">
        <v>1170.6500000000001</v>
      </c>
      <c r="P2026" s="1">
        <v>1307.54</v>
      </c>
      <c r="Q2026" s="1">
        <v>2640.85</v>
      </c>
      <c r="R2026" s="1">
        <v>66.13</v>
      </c>
      <c r="S2026" s="1">
        <v>58.72</v>
      </c>
      <c r="T2026" s="1">
        <v>69.86</v>
      </c>
      <c r="V2026" s="1">
        <v>64.06</v>
      </c>
      <c r="W2026" s="1">
        <v>70.760000000000005</v>
      </c>
      <c r="X2026" s="1">
        <v>68.22</v>
      </c>
      <c r="Y2026" s="1">
        <v>68.63</v>
      </c>
      <c r="Z2026" s="1">
        <v>68.27</v>
      </c>
      <c r="AA2026" s="1">
        <v>66.84</v>
      </c>
      <c r="AB2026" s="1">
        <v>67.67</v>
      </c>
      <c r="AC2026" s="1">
        <v>63.42</v>
      </c>
      <c r="AD2026" s="1">
        <v>68.150000000000006</v>
      </c>
      <c r="AE2026" s="1">
        <v>73.69</v>
      </c>
      <c r="AG2026" s="1">
        <v>60.82</v>
      </c>
      <c r="AO2026" s="1">
        <v>7</v>
      </c>
      <c r="AS2026" s="1">
        <v>1754.48</v>
      </c>
      <c r="AT2026" s="1">
        <v>1688.04</v>
      </c>
      <c r="AX2026" s="1">
        <v>64.87</v>
      </c>
      <c r="AZ2026" s="1">
        <v>1621.76</v>
      </c>
      <c r="BA2026" s="1">
        <v>64.89</v>
      </c>
      <c r="BB2026" s="1">
        <v>74.010000000000005</v>
      </c>
      <c r="BC2026" s="1">
        <v>70.23</v>
      </c>
      <c r="BD2026" s="1">
        <v>70.91</v>
      </c>
      <c r="BE2026" s="1">
        <v>64.430000000000007</v>
      </c>
      <c r="BF2026" s="1">
        <v>65.34</v>
      </c>
      <c r="BG2026" s="1">
        <v>73.180000000000007</v>
      </c>
      <c r="BH2026" s="1">
        <v>66.03</v>
      </c>
      <c r="BL2026" s="1">
        <v>63.23</v>
      </c>
      <c r="BM2026" s="1">
        <v>62.38</v>
      </c>
      <c r="BN2026" s="1">
        <v>63.17</v>
      </c>
    </row>
    <row r="2027" spans="3:66" x14ac:dyDescent="0.3">
      <c r="C2027" s="14" t="str">
        <f t="shared" si="32"/>
        <v>20183</v>
      </c>
      <c r="D2027" s="3">
        <v>43178</v>
      </c>
      <c r="E2027" s="1">
        <v>1292.3900000000001</v>
      </c>
      <c r="F2027" s="1">
        <v>1242</v>
      </c>
      <c r="G2027" s="1">
        <v>1293.76</v>
      </c>
      <c r="H2027" s="1">
        <v>1157.6099999999999</v>
      </c>
      <c r="I2027" s="1">
        <v>1213.29</v>
      </c>
      <c r="J2027" s="1">
        <v>1202.17</v>
      </c>
      <c r="L2027" s="1">
        <v>1211.0899999999999</v>
      </c>
      <c r="M2027" s="1">
        <v>1097.51</v>
      </c>
      <c r="N2027" s="1">
        <v>1064.1400000000001</v>
      </c>
      <c r="O2027" s="1">
        <v>1184.7</v>
      </c>
      <c r="P2027" s="1">
        <v>1308.54</v>
      </c>
      <c r="Q2027" s="1">
        <v>2646.99</v>
      </c>
      <c r="R2027" s="1">
        <v>67.13</v>
      </c>
      <c r="S2027" s="1">
        <v>58.74</v>
      </c>
      <c r="T2027" s="1">
        <v>69.58</v>
      </c>
      <c r="U2027" s="1">
        <v>65.959999999999994</v>
      </c>
      <c r="V2027" s="1">
        <v>64.2</v>
      </c>
      <c r="W2027" s="1">
        <v>71</v>
      </c>
      <c r="X2027" s="1">
        <v>68.59</v>
      </c>
      <c r="Y2027" s="1">
        <v>68.77</v>
      </c>
      <c r="Z2027" s="1">
        <v>68.5</v>
      </c>
      <c r="AA2027" s="1">
        <v>66.97</v>
      </c>
      <c r="AB2027" s="1">
        <v>68</v>
      </c>
      <c r="AC2027" s="1">
        <v>63.67</v>
      </c>
      <c r="AD2027" s="1">
        <v>67.48</v>
      </c>
      <c r="AE2027" s="1">
        <v>73.260000000000005</v>
      </c>
      <c r="AG2027" s="1">
        <v>60.63</v>
      </c>
      <c r="AS2027" s="1">
        <v>1697.17</v>
      </c>
      <c r="AT2027" s="1">
        <v>1658.97</v>
      </c>
      <c r="AX2027" s="1">
        <v>65.7</v>
      </c>
      <c r="AY2027" s="1">
        <v>1508.15</v>
      </c>
      <c r="AZ2027" s="1">
        <v>1621.76</v>
      </c>
      <c r="BA2027" s="1">
        <v>64.53</v>
      </c>
      <c r="BB2027" s="1">
        <v>74.349999999999994</v>
      </c>
      <c r="BC2027" s="1">
        <v>69.62</v>
      </c>
      <c r="BD2027" s="1">
        <v>71.31</v>
      </c>
      <c r="BE2027" s="1">
        <v>64.47</v>
      </c>
      <c r="BF2027" s="1">
        <v>66.680000000000007</v>
      </c>
      <c r="BG2027" s="1">
        <v>72.959999999999994</v>
      </c>
      <c r="BH2027" s="1">
        <v>66.430000000000007</v>
      </c>
      <c r="BL2027" s="1">
        <v>63.39</v>
      </c>
      <c r="BM2027" s="1">
        <v>62.38</v>
      </c>
      <c r="BN2027" s="1">
        <v>63.84</v>
      </c>
    </row>
    <row r="2028" spans="3:66" x14ac:dyDescent="0.3">
      <c r="C2028" s="14" t="str">
        <f t="shared" si="32"/>
        <v>20183</v>
      </c>
      <c r="D2028" s="3">
        <v>43175</v>
      </c>
      <c r="E2028" s="1">
        <v>1289.93</v>
      </c>
      <c r="F2028" s="1">
        <v>1263.98</v>
      </c>
      <c r="G2028" s="1">
        <v>1293.76</v>
      </c>
      <c r="H2028" s="1">
        <v>1168.97</v>
      </c>
      <c r="I2028" s="1">
        <v>1210.1199999999999</v>
      </c>
      <c r="J2028" s="1">
        <v>1183.26</v>
      </c>
      <c r="L2028" s="1">
        <v>1195.53</v>
      </c>
      <c r="M2028" s="1">
        <v>1117.02</v>
      </c>
      <c r="N2028" s="1">
        <v>1068.9000000000001</v>
      </c>
      <c r="O2028" s="1">
        <v>1186.69</v>
      </c>
      <c r="P2028" s="1">
        <v>1313.49</v>
      </c>
      <c r="Q2028" s="1">
        <v>2656.95</v>
      </c>
      <c r="R2028" s="1">
        <v>67</v>
      </c>
      <c r="S2028" s="1">
        <v>59.5</v>
      </c>
      <c r="T2028" s="1">
        <v>69.41</v>
      </c>
      <c r="U2028" s="1">
        <v>66.38</v>
      </c>
      <c r="V2028" s="1">
        <v>64.5</v>
      </c>
      <c r="W2028" s="1">
        <v>71.5</v>
      </c>
      <c r="X2028" s="1">
        <v>68.459999999999994</v>
      </c>
      <c r="Y2028" s="1">
        <v>69.25</v>
      </c>
      <c r="Z2028" s="1">
        <v>69.45</v>
      </c>
      <c r="AA2028" s="1">
        <v>67.430000000000007</v>
      </c>
      <c r="AB2028" s="1">
        <v>67.75</v>
      </c>
      <c r="AC2028" s="1">
        <v>64.290000000000006</v>
      </c>
      <c r="AD2028" s="1">
        <v>67.8</v>
      </c>
      <c r="AE2028" s="1">
        <v>74.06</v>
      </c>
      <c r="AG2028" s="1">
        <v>60.38</v>
      </c>
      <c r="AS2028" s="1">
        <v>1655.61</v>
      </c>
      <c r="AX2028" s="1">
        <v>66.58</v>
      </c>
      <c r="AY2028" s="1">
        <v>1508.15</v>
      </c>
      <c r="BA2028" s="1">
        <v>65.83</v>
      </c>
      <c r="BB2028" s="1">
        <v>76.17</v>
      </c>
      <c r="BC2028" s="1">
        <v>71.290000000000006</v>
      </c>
      <c r="BD2028" s="1">
        <v>71.959999999999994</v>
      </c>
      <c r="BE2028" s="1">
        <v>66.64</v>
      </c>
      <c r="BF2028" s="1">
        <v>67.09</v>
      </c>
      <c r="BG2028" s="1">
        <v>74.010000000000005</v>
      </c>
      <c r="BH2028" s="1">
        <v>66.42</v>
      </c>
      <c r="BL2028" s="1">
        <v>63.8</v>
      </c>
      <c r="BM2028" s="1">
        <v>63.02</v>
      </c>
      <c r="BN2028" s="1">
        <v>64.05</v>
      </c>
    </row>
    <row r="2029" spans="3:66" x14ac:dyDescent="0.3">
      <c r="C2029" s="14" t="str">
        <f t="shared" si="32"/>
        <v>20183</v>
      </c>
      <c r="D2029" s="3">
        <v>43174</v>
      </c>
      <c r="E2029" s="1">
        <v>1276.06</v>
      </c>
      <c r="F2029" s="1">
        <v>1263.98</v>
      </c>
      <c r="G2029" s="1">
        <v>1254.5899999999999</v>
      </c>
      <c r="H2029" s="1">
        <v>1171.44</v>
      </c>
      <c r="I2029" s="1">
        <v>1225.19</v>
      </c>
      <c r="J2029" s="1">
        <v>1203.1600000000001</v>
      </c>
      <c r="L2029" s="1">
        <v>1240.71</v>
      </c>
      <c r="M2029" s="1">
        <v>1123.52</v>
      </c>
      <c r="N2029" s="1">
        <v>1078.31</v>
      </c>
      <c r="O2029" s="1">
        <v>1189.02</v>
      </c>
      <c r="P2029" s="1">
        <v>1313.43</v>
      </c>
      <c r="Q2029" s="1">
        <v>2623.12</v>
      </c>
      <c r="R2029" s="1">
        <v>65.67</v>
      </c>
      <c r="S2029" s="1">
        <v>59.14</v>
      </c>
      <c r="T2029" s="1">
        <v>68.84</v>
      </c>
      <c r="U2029" s="1">
        <v>65.430000000000007</v>
      </c>
      <c r="V2029" s="1">
        <v>64.5</v>
      </c>
      <c r="W2029" s="1">
        <v>71.430000000000007</v>
      </c>
      <c r="X2029" s="1">
        <v>67.81</v>
      </c>
      <c r="Y2029" s="1">
        <v>69.099999999999994</v>
      </c>
      <c r="Z2029" s="1">
        <v>69.7</v>
      </c>
      <c r="AA2029" s="1">
        <v>67.239999999999995</v>
      </c>
      <c r="AB2029" s="1">
        <v>66.92</v>
      </c>
      <c r="AC2029" s="1">
        <v>64.42</v>
      </c>
      <c r="AD2029" s="1">
        <v>68.17</v>
      </c>
      <c r="AE2029" s="1">
        <v>73.41</v>
      </c>
      <c r="AG2029" s="1">
        <v>60.36</v>
      </c>
      <c r="AS2029" s="1">
        <v>1655.61</v>
      </c>
      <c r="AX2029" s="1">
        <v>66.3</v>
      </c>
      <c r="AY2029" s="1">
        <v>1508.15</v>
      </c>
      <c r="BA2029" s="1">
        <v>65.459999999999994</v>
      </c>
      <c r="BB2029" s="1">
        <v>75.72</v>
      </c>
      <c r="BC2029" s="1">
        <v>70.87</v>
      </c>
      <c r="BD2029" s="1">
        <v>71.760000000000005</v>
      </c>
      <c r="BE2029" s="1">
        <v>66.540000000000006</v>
      </c>
      <c r="BF2029" s="1">
        <v>67.19</v>
      </c>
      <c r="BG2029" s="1">
        <v>74.069999999999993</v>
      </c>
      <c r="BH2029" s="1">
        <v>66.33</v>
      </c>
      <c r="BL2029" s="1">
        <v>63.43</v>
      </c>
      <c r="BM2029" s="1">
        <v>62.7</v>
      </c>
      <c r="BN2029" s="1">
        <v>63.86</v>
      </c>
    </row>
    <row r="2030" spans="3:66" x14ac:dyDescent="0.3">
      <c r="C2030" s="14" t="str">
        <f t="shared" si="32"/>
        <v>20183</v>
      </c>
      <c r="D2030" s="3">
        <v>43173</v>
      </c>
      <c r="E2030" s="1">
        <v>1296.02</v>
      </c>
      <c r="F2030" s="1">
        <v>1263.98</v>
      </c>
      <c r="G2030" s="1">
        <v>1300.9100000000001</v>
      </c>
      <c r="H2030" s="1">
        <v>1176.3599999999999</v>
      </c>
      <c r="I2030" s="1">
        <v>1225.19</v>
      </c>
      <c r="J2030" s="1">
        <v>1216.0999999999999</v>
      </c>
      <c r="L2030" s="1">
        <v>1240.5899999999999</v>
      </c>
      <c r="M2030" s="1">
        <v>1123.52</v>
      </c>
      <c r="N2030" s="1">
        <v>1078.96</v>
      </c>
      <c r="O2030" s="1">
        <v>1202.25</v>
      </c>
      <c r="P2030" s="1">
        <v>1313.43</v>
      </c>
      <c r="Q2030" s="1">
        <v>2620.0100000000002</v>
      </c>
      <c r="R2030" s="1">
        <v>65.88</v>
      </c>
      <c r="S2030" s="1">
        <v>58.57</v>
      </c>
      <c r="T2030" s="1">
        <v>68.790000000000006</v>
      </c>
      <c r="U2030" s="1">
        <v>64.88</v>
      </c>
      <c r="V2030" s="1">
        <v>64.900000000000006</v>
      </c>
      <c r="W2030" s="1">
        <v>71.31</v>
      </c>
      <c r="X2030" s="1">
        <v>68.23</v>
      </c>
      <c r="Y2030" s="1">
        <v>69.03</v>
      </c>
      <c r="Z2030" s="1">
        <v>69.23</v>
      </c>
      <c r="AA2030" s="1">
        <v>67.06</v>
      </c>
      <c r="AB2030" s="1">
        <v>67.08</v>
      </c>
      <c r="AC2030" s="1">
        <v>63.3</v>
      </c>
      <c r="AD2030" s="1">
        <v>67.33</v>
      </c>
      <c r="AE2030" s="1">
        <v>73.42</v>
      </c>
      <c r="AG2030" s="1">
        <v>60.39</v>
      </c>
      <c r="AO2030" s="1">
        <v>7</v>
      </c>
      <c r="AT2030" s="1">
        <v>1822.56</v>
      </c>
      <c r="AX2030" s="1">
        <v>66.56</v>
      </c>
      <c r="AY2030" s="1">
        <v>1508.15</v>
      </c>
      <c r="BA2030" s="1">
        <v>64.75</v>
      </c>
      <c r="BB2030" s="1">
        <v>75.23</v>
      </c>
      <c r="BC2030" s="1">
        <v>70.790000000000006</v>
      </c>
      <c r="BD2030" s="1">
        <v>71.37</v>
      </c>
      <c r="BE2030" s="1">
        <v>66.11</v>
      </c>
      <c r="BF2030" s="1">
        <v>66.930000000000007</v>
      </c>
      <c r="BG2030" s="1">
        <v>73.8</v>
      </c>
      <c r="BH2030" s="1">
        <v>65.930000000000007</v>
      </c>
      <c r="BI2030" s="1">
        <v>69.510000000000005</v>
      </c>
      <c r="BJ2030" s="1">
        <v>72.760000000000005</v>
      </c>
      <c r="BL2030" s="1">
        <v>63.31</v>
      </c>
      <c r="BM2030" s="1">
        <v>62.93</v>
      </c>
      <c r="BN2030" s="1">
        <v>63.39</v>
      </c>
    </row>
    <row r="2031" spans="3:66" x14ac:dyDescent="0.3">
      <c r="C2031" s="14" t="str">
        <f t="shared" si="32"/>
        <v>20183</v>
      </c>
      <c r="D2031" s="3">
        <v>43172</v>
      </c>
      <c r="E2031" s="1">
        <v>1291.9000000000001</v>
      </c>
      <c r="F2031" s="1">
        <v>1263.98</v>
      </c>
      <c r="G2031" s="1">
        <v>1273.3399999999999</v>
      </c>
      <c r="H2031" s="1">
        <v>1166.71</v>
      </c>
      <c r="I2031" s="1">
        <v>1225.19</v>
      </c>
      <c r="J2031" s="1">
        <v>1216.06</v>
      </c>
      <c r="L2031" s="1">
        <v>1204.0999999999999</v>
      </c>
      <c r="M2031" s="1">
        <v>1109.92</v>
      </c>
      <c r="N2031" s="1">
        <v>1072.2</v>
      </c>
      <c r="O2031" s="1">
        <v>1199.54</v>
      </c>
      <c r="P2031" s="1">
        <v>1325.31</v>
      </c>
      <c r="Q2031" s="1">
        <v>2664.82</v>
      </c>
      <c r="R2031" s="1">
        <v>65.88</v>
      </c>
      <c r="S2031" s="1">
        <v>58.84</v>
      </c>
      <c r="T2031" s="1">
        <v>68.94</v>
      </c>
      <c r="U2031" s="1">
        <v>65</v>
      </c>
      <c r="V2031" s="1">
        <v>64.38</v>
      </c>
      <c r="W2031" s="1">
        <v>71.349999999999994</v>
      </c>
      <c r="X2031" s="1">
        <v>67.680000000000007</v>
      </c>
      <c r="Y2031" s="1">
        <v>68.86</v>
      </c>
      <c r="Z2031" s="1">
        <v>69</v>
      </c>
      <c r="AA2031" s="1">
        <v>66.709999999999994</v>
      </c>
      <c r="AB2031" s="1">
        <v>66.58</v>
      </c>
      <c r="AC2031" s="1">
        <v>63.55</v>
      </c>
      <c r="AD2031" s="1">
        <v>67.739999999999995</v>
      </c>
      <c r="AE2031" s="1">
        <v>73.12</v>
      </c>
      <c r="AF2031" s="1">
        <v>71</v>
      </c>
      <c r="AG2031" s="1">
        <v>60.7</v>
      </c>
      <c r="AJ2031" s="1">
        <v>75</v>
      </c>
      <c r="AO2031" s="1">
        <v>7</v>
      </c>
      <c r="AP2031" s="1">
        <v>1700</v>
      </c>
      <c r="AR2031" s="1">
        <v>1860.86</v>
      </c>
      <c r="AS2031" s="1">
        <v>1709.24</v>
      </c>
      <c r="AT2031" s="1">
        <v>1791.03</v>
      </c>
      <c r="AX2031" s="1">
        <v>65.73</v>
      </c>
      <c r="AY2031" s="1">
        <v>1508.15</v>
      </c>
      <c r="BA2031" s="1">
        <v>64.61</v>
      </c>
      <c r="BB2031" s="1">
        <v>75.36</v>
      </c>
      <c r="BC2031" s="1">
        <v>71.36</v>
      </c>
      <c r="BD2031" s="1">
        <v>71.78</v>
      </c>
      <c r="BE2031" s="1">
        <v>66.930000000000007</v>
      </c>
      <c r="BF2031" s="1">
        <v>67.13</v>
      </c>
      <c r="BG2031" s="1">
        <v>73.67</v>
      </c>
      <c r="BH2031" s="1">
        <v>66.44</v>
      </c>
      <c r="BI2031" s="1">
        <v>69.510000000000005</v>
      </c>
      <c r="BJ2031" s="1">
        <v>72.760000000000005</v>
      </c>
      <c r="BL2031" s="1">
        <v>63.41</v>
      </c>
      <c r="BM2031" s="1">
        <v>62.6</v>
      </c>
      <c r="BN2031" s="1">
        <v>64.099999999999994</v>
      </c>
    </row>
    <row r="2032" spans="3:66" x14ac:dyDescent="0.3">
      <c r="C2032" s="14" t="str">
        <f t="shared" si="32"/>
        <v>20183</v>
      </c>
      <c r="D2032" s="3">
        <v>43171</v>
      </c>
      <c r="E2032" s="1">
        <v>1285.8900000000001</v>
      </c>
      <c r="F2032" s="1">
        <v>1263.98</v>
      </c>
      <c r="G2032" s="1">
        <v>1276.55</v>
      </c>
      <c r="H2032" s="1">
        <v>1189.81</v>
      </c>
      <c r="I2032" s="1">
        <v>1194.31</v>
      </c>
      <c r="J2032" s="1">
        <v>1236.52</v>
      </c>
      <c r="L2032" s="1">
        <v>1195.29</v>
      </c>
      <c r="M2032" s="1">
        <v>1116.4000000000001</v>
      </c>
      <c r="N2032" s="1">
        <v>1097.58</v>
      </c>
      <c r="O2032" s="1">
        <v>1221.22</v>
      </c>
      <c r="P2032" s="1">
        <v>1345.1</v>
      </c>
      <c r="Q2032" s="1">
        <v>2701.82</v>
      </c>
      <c r="R2032" s="1">
        <v>65.38</v>
      </c>
      <c r="S2032" s="1">
        <v>59.48</v>
      </c>
      <c r="T2032" s="1">
        <v>68.91</v>
      </c>
      <c r="U2032" s="1">
        <v>65.62</v>
      </c>
      <c r="V2032" s="1">
        <v>64.7</v>
      </c>
      <c r="W2032" s="1">
        <v>70.16</v>
      </c>
      <c r="X2032" s="1">
        <v>67.23</v>
      </c>
      <c r="Y2032" s="1">
        <v>68.709999999999994</v>
      </c>
      <c r="Z2032" s="1">
        <v>68.77</v>
      </c>
      <c r="AA2032" s="1">
        <v>66.61</v>
      </c>
      <c r="AB2032" s="1">
        <v>66.25</v>
      </c>
      <c r="AC2032" s="1">
        <v>63.3</v>
      </c>
      <c r="AD2032" s="1">
        <v>68.650000000000006</v>
      </c>
      <c r="AE2032" s="1">
        <v>72.709999999999994</v>
      </c>
      <c r="AF2032" s="1">
        <v>70.91</v>
      </c>
      <c r="AG2032" s="1">
        <v>61.34</v>
      </c>
      <c r="AJ2032" s="1">
        <v>30</v>
      </c>
      <c r="AP2032" s="1">
        <v>1700</v>
      </c>
      <c r="AR2032" s="1">
        <v>2004.18</v>
      </c>
      <c r="AS2032" s="1">
        <v>1759.51</v>
      </c>
      <c r="AT2032" s="1">
        <v>1759.51</v>
      </c>
      <c r="AX2032" s="1">
        <v>65.83</v>
      </c>
      <c r="BA2032" s="1">
        <v>65.25</v>
      </c>
      <c r="BB2032" s="1">
        <v>74.16</v>
      </c>
      <c r="BC2032" s="1">
        <v>71.150000000000006</v>
      </c>
      <c r="BD2032" s="1">
        <v>71.59</v>
      </c>
      <c r="BE2032" s="1">
        <v>66.87</v>
      </c>
      <c r="BF2032" s="1">
        <v>67.2</v>
      </c>
      <c r="BG2032" s="1">
        <v>73.599999999999994</v>
      </c>
      <c r="BH2032" s="1">
        <v>65.42</v>
      </c>
      <c r="BI2032" s="1">
        <v>69.510000000000005</v>
      </c>
      <c r="BJ2032" s="1">
        <v>73.87</v>
      </c>
      <c r="BL2032" s="1">
        <v>63.25</v>
      </c>
      <c r="BM2032" s="1">
        <v>62.9</v>
      </c>
      <c r="BN2032" s="1">
        <v>63.3</v>
      </c>
    </row>
    <row r="2033" spans="3:66" x14ac:dyDescent="0.3">
      <c r="C2033" s="14" t="str">
        <f t="shared" si="32"/>
        <v>20183</v>
      </c>
      <c r="D2033" s="3">
        <v>43168</v>
      </c>
      <c r="E2033" s="1">
        <v>1285.8900000000001</v>
      </c>
      <c r="F2033" s="1">
        <v>1286.81</v>
      </c>
      <c r="G2033" s="1">
        <v>1277.53</v>
      </c>
      <c r="H2033" s="1">
        <v>1211.18</v>
      </c>
      <c r="I2033" s="1">
        <v>1190.5999999999999</v>
      </c>
      <c r="J2033" s="1">
        <v>1257.76</v>
      </c>
      <c r="K2033" s="1">
        <v>1350.73</v>
      </c>
      <c r="L2033" s="1">
        <v>1249.42</v>
      </c>
      <c r="M2033" s="1">
        <v>1119.56</v>
      </c>
      <c r="N2033" s="1">
        <v>1094.23</v>
      </c>
      <c r="O2033" s="1">
        <v>1228.57</v>
      </c>
      <c r="P2033" s="1">
        <v>1368.68</v>
      </c>
      <c r="Q2033" s="1">
        <v>2701.82</v>
      </c>
      <c r="R2033" s="1">
        <v>65.33</v>
      </c>
      <c r="S2033" s="1">
        <v>59.53</v>
      </c>
      <c r="T2033" s="1">
        <v>69.02</v>
      </c>
      <c r="U2033" s="1">
        <v>65.56</v>
      </c>
      <c r="V2033" s="1">
        <v>63.5</v>
      </c>
      <c r="W2033" s="1">
        <v>70.5</v>
      </c>
      <c r="X2033" s="1">
        <v>68.14</v>
      </c>
      <c r="Y2033" s="1">
        <v>69.48</v>
      </c>
      <c r="Z2033" s="1">
        <v>69.41</v>
      </c>
      <c r="AA2033" s="1">
        <v>68.72</v>
      </c>
      <c r="AB2033" s="1">
        <v>67.25</v>
      </c>
      <c r="AC2033" s="1">
        <v>64.42</v>
      </c>
      <c r="AD2033" s="1">
        <v>66.930000000000007</v>
      </c>
      <c r="AE2033" s="1">
        <v>73.86</v>
      </c>
      <c r="AF2033" s="1">
        <v>70.63</v>
      </c>
      <c r="AG2033" s="1">
        <v>61.05</v>
      </c>
      <c r="AJ2033" s="1">
        <v>30</v>
      </c>
      <c r="AK2033" s="1">
        <v>30</v>
      </c>
      <c r="AL2033" s="1">
        <v>20</v>
      </c>
      <c r="AP2033" s="1">
        <v>1700</v>
      </c>
      <c r="AR2033" s="1">
        <v>2004.18</v>
      </c>
      <c r="AS2033" s="1">
        <v>1706.34</v>
      </c>
      <c r="AT2033" s="1">
        <v>1759.51</v>
      </c>
      <c r="AU2033" s="1">
        <v>1692.48</v>
      </c>
      <c r="AX2033" s="1">
        <v>66.06</v>
      </c>
      <c r="AZ2033" s="1">
        <v>1580.75</v>
      </c>
      <c r="BA2033" s="1">
        <v>64.42</v>
      </c>
      <c r="BB2033" s="1">
        <v>74.98</v>
      </c>
      <c r="BC2033" s="1">
        <v>71.08</v>
      </c>
      <c r="BD2033" s="1">
        <v>72.180000000000007</v>
      </c>
      <c r="BE2033" s="1">
        <v>67.88</v>
      </c>
      <c r="BF2033" s="1">
        <v>67.27</v>
      </c>
      <c r="BG2033" s="1">
        <v>73.3</v>
      </c>
      <c r="BH2033" s="1">
        <v>66.819999999999993</v>
      </c>
      <c r="BI2033" s="1">
        <v>70</v>
      </c>
      <c r="BJ2033" s="1">
        <v>73.25</v>
      </c>
      <c r="BL2033" s="1">
        <v>63.85</v>
      </c>
      <c r="BM2033" s="1">
        <v>63.05</v>
      </c>
      <c r="BN2033" s="1">
        <v>63.45</v>
      </c>
    </row>
    <row r="2034" spans="3:66" x14ac:dyDescent="0.3">
      <c r="C2034" s="14" t="str">
        <f t="shared" si="32"/>
        <v>20183</v>
      </c>
      <c r="D2034" s="3">
        <v>43167</v>
      </c>
      <c r="E2034" s="1">
        <v>1306.03</v>
      </c>
      <c r="F2034" s="1">
        <v>1283.3599999999999</v>
      </c>
      <c r="G2034" s="1">
        <v>1284.0999999999999</v>
      </c>
      <c r="H2034" s="1">
        <v>1211.18</v>
      </c>
      <c r="I2034" s="1">
        <v>1190.5999999999999</v>
      </c>
      <c r="J2034" s="1">
        <v>1229.75</v>
      </c>
      <c r="K2034" s="1">
        <v>1351.11</v>
      </c>
      <c r="L2034" s="1">
        <v>1227.57</v>
      </c>
      <c r="M2034" s="1">
        <v>1129.3399999999999</v>
      </c>
      <c r="N2034" s="1">
        <v>1121.1300000000001</v>
      </c>
      <c r="O2034" s="1">
        <v>1239.32</v>
      </c>
      <c r="P2034" s="1">
        <v>1369.72</v>
      </c>
      <c r="Q2034" s="1">
        <v>2695.76</v>
      </c>
      <c r="R2034" s="1">
        <v>65.5</v>
      </c>
      <c r="S2034" s="1">
        <v>60.91</v>
      </c>
      <c r="T2034" s="1">
        <v>69.680000000000007</v>
      </c>
      <c r="U2034" s="1">
        <v>66.67</v>
      </c>
      <c r="V2034" s="1">
        <v>65.7</v>
      </c>
      <c r="W2034" s="1">
        <v>71.209999999999994</v>
      </c>
      <c r="X2034" s="1">
        <v>68.03</v>
      </c>
      <c r="Y2034" s="1">
        <v>69.58</v>
      </c>
      <c r="Z2034" s="1">
        <v>69.91</v>
      </c>
      <c r="AA2034" s="1">
        <v>68.599999999999994</v>
      </c>
      <c r="AB2034" s="1">
        <v>67.08</v>
      </c>
      <c r="AC2034" s="1">
        <v>64.17</v>
      </c>
      <c r="AD2034" s="1">
        <v>66.930000000000007</v>
      </c>
      <c r="AE2034" s="1">
        <v>73.77</v>
      </c>
      <c r="AG2034" s="1">
        <v>61.01</v>
      </c>
      <c r="AJ2034" s="1">
        <v>30</v>
      </c>
      <c r="AK2034" s="1">
        <v>30</v>
      </c>
      <c r="AL2034" s="1">
        <v>20</v>
      </c>
      <c r="AP2034" s="1">
        <v>1700</v>
      </c>
      <c r="AR2034" s="1">
        <v>2004.18</v>
      </c>
      <c r="AS2034" s="1">
        <v>1706.34</v>
      </c>
      <c r="AT2034" s="1">
        <v>1759.51</v>
      </c>
      <c r="AU2034" s="1">
        <v>1633.83</v>
      </c>
      <c r="AX2034" s="1">
        <v>66.989999999999995</v>
      </c>
      <c r="AZ2034" s="1">
        <v>1580.75</v>
      </c>
      <c r="BA2034" s="1">
        <v>66.42</v>
      </c>
      <c r="BB2034" s="1">
        <v>75.5</v>
      </c>
      <c r="BC2034" s="1">
        <v>71.59</v>
      </c>
      <c r="BD2034" s="1">
        <v>72.64</v>
      </c>
      <c r="BE2034" s="1">
        <v>68.39</v>
      </c>
      <c r="BF2034" s="1">
        <v>67.73</v>
      </c>
      <c r="BG2034" s="1">
        <v>74.540000000000006</v>
      </c>
      <c r="BH2034" s="1">
        <v>66.23</v>
      </c>
      <c r="BI2034" s="1">
        <v>70</v>
      </c>
      <c r="BJ2034" s="1">
        <v>73.25</v>
      </c>
      <c r="BK2034" s="1">
        <v>62.94</v>
      </c>
      <c r="BL2034" s="1">
        <v>64.099999999999994</v>
      </c>
      <c r="BM2034" s="1">
        <v>63.73</v>
      </c>
      <c r="BN2034" s="1">
        <v>63.93</v>
      </c>
    </row>
    <row r="2035" spans="3:66" x14ac:dyDescent="0.3">
      <c r="C2035" s="14" t="str">
        <f t="shared" si="32"/>
        <v>20183</v>
      </c>
      <c r="D2035" s="3">
        <v>43166</v>
      </c>
      <c r="E2035" s="1">
        <v>1295.71</v>
      </c>
      <c r="F2035" s="1">
        <v>1283.3599999999999</v>
      </c>
      <c r="G2035" s="1">
        <v>1293.96</v>
      </c>
      <c r="H2035" s="1">
        <v>1205.6300000000001</v>
      </c>
      <c r="I2035" s="1">
        <v>1194.48</v>
      </c>
      <c r="J2035" s="1">
        <v>1230.51</v>
      </c>
      <c r="K2035" s="1">
        <v>1352.05</v>
      </c>
      <c r="L2035" s="1">
        <v>1219.2</v>
      </c>
      <c r="M2035" s="1">
        <v>1139.28</v>
      </c>
      <c r="N2035" s="1">
        <v>1123.23</v>
      </c>
      <c r="O2035" s="1">
        <v>1232.7</v>
      </c>
      <c r="P2035" s="1">
        <v>1368.72</v>
      </c>
      <c r="Q2035" s="1">
        <v>2696.04</v>
      </c>
      <c r="R2035" s="1">
        <v>67.67</v>
      </c>
      <c r="S2035" s="1">
        <v>60.56</v>
      </c>
      <c r="T2035" s="1">
        <v>69.88</v>
      </c>
      <c r="U2035" s="1">
        <v>66.5</v>
      </c>
      <c r="V2035" s="1">
        <v>65.099999999999994</v>
      </c>
      <c r="W2035" s="1">
        <v>70.89</v>
      </c>
      <c r="X2035" s="1">
        <v>68.03</v>
      </c>
      <c r="Y2035" s="1">
        <v>69.5</v>
      </c>
      <c r="Z2035" s="1">
        <v>69.73</v>
      </c>
      <c r="AA2035" s="1">
        <v>67.45</v>
      </c>
      <c r="AB2035" s="1">
        <v>67.08</v>
      </c>
      <c r="AC2035" s="1">
        <v>64.17</v>
      </c>
      <c r="AE2035" s="1">
        <v>73.900000000000006</v>
      </c>
      <c r="AG2035" s="1">
        <v>61.21</v>
      </c>
      <c r="AJ2035" s="1">
        <v>30</v>
      </c>
      <c r="AK2035" s="1">
        <v>30</v>
      </c>
      <c r="AL2035" s="1">
        <v>20</v>
      </c>
      <c r="AP2035" s="1">
        <v>1700</v>
      </c>
      <c r="AR2035" s="1">
        <v>2004.18</v>
      </c>
      <c r="AS2035" s="1">
        <v>1706.34</v>
      </c>
      <c r="AT2035" s="1">
        <v>1759.51</v>
      </c>
      <c r="AU2035" s="1">
        <v>1658.97</v>
      </c>
      <c r="AW2035" s="1">
        <v>1589.59</v>
      </c>
      <c r="AX2035" s="1">
        <v>66.78</v>
      </c>
      <c r="AZ2035" s="1">
        <v>1580.75</v>
      </c>
      <c r="BA2035" s="1">
        <v>66.64</v>
      </c>
      <c r="BB2035" s="1">
        <v>75.41</v>
      </c>
      <c r="BC2035" s="1">
        <v>70.98</v>
      </c>
      <c r="BD2035" s="1">
        <v>71.69</v>
      </c>
      <c r="BE2035" s="1">
        <v>67.400000000000006</v>
      </c>
      <c r="BF2035" s="1">
        <v>67.790000000000006</v>
      </c>
      <c r="BG2035" s="1">
        <v>74.53</v>
      </c>
      <c r="BH2035" s="1">
        <v>65.8</v>
      </c>
      <c r="BI2035" s="1">
        <v>70.5</v>
      </c>
      <c r="BJ2035" s="1">
        <v>73.25</v>
      </c>
      <c r="BK2035" s="1">
        <v>63.55</v>
      </c>
      <c r="BL2035" s="1">
        <v>64.209999999999994</v>
      </c>
      <c r="BM2035" s="1">
        <v>63.55</v>
      </c>
      <c r="BN2035" s="1">
        <v>64.03</v>
      </c>
    </row>
    <row r="2036" spans="3:66" x14ac:dyDescent="0.3">
      <c r="C2036" s="14" t="str">
        <f t="shared" si="32"/>
        <v>20183</v>
      </c>
      <c r="D2036" s="3">
        <v>43165</v>
      </c>
      <c r="E2036" s="1">
        <v>1296.27</v>
      </c>
      <c r="F2036" s="1">
        <v>1281.78</v>
      </c>
      <c r="G2036" s="1">
        <v>1278.93</v>
      </c>
      <c r="H2036" s="1">
        <v>1209.83</v>
      </c>
      <c r="I2036" s="1">
        <v>1213.8499999999999</v>
      </c>
      <c r="J2036" s="1">
        <v>1205.6099999999999</v>
      </c>
      <c r="K2036" s="1">
        <v>1354.46</v>
      </c>
      <c r="L2036" s="1">
        <v>1213.83</v>
      </c>
      <c r="N2036" s="1">
        <v>1123.8800000000001</v>
      </c>
      <c r="O2036" s="1">
        <v>1198.73</v>
      </c>
      <c r="P2036" s="1">
        <v>1365.74</v>
      </c>
      <c r="Q2036" s="1">
        <v>2707.88</v>
      </c>
      <c r="R2036" s="1">
        <v>66.67</v>
      </c>
      <c r="S2036" s="1">
        <v>60.35</v>
      </c>
      <c r="T2036" s="1">
        <v>69.11</v>
      </c>
      <c r="U2036" s="1">
        <v>66.5</v>
      </c>
      <c r="V2036" s="1">
        <v>64.5</v>
      </c>
      <c r="W2036" s="1">
        <v>70.61</v>
      </c>
      <c r="X2036" s="1">
        <v>68.3</v>
      </c>
      <c r="Y2036" s="1">
        <v>69.95</v>
      </c>
      <c r="Z2036" s="1">
        <v>70</v>
      </c>
      <c r="AA2036" s="1">
        <v>67.78</v>
      </c>
      <c r="AB2036" s="1">
        <v>67.33</v>
      </c>
      <c r="AC2036" s="1">
        <v>64.42</v>
      </c>
      <c r="AE2036" s="1">
        <v>74.150000000000006</v>
      </c>
      <c r="AG2036" s="1">
        <v>60.45</v>
      </c>
      <c r="AK2036" s="1">
        <v>30</v>
      </c>
      <c r="AS2036" s="1">
        <v>1704.89</v>
      </c>
      <c r="AU2036" s="1">
        <v>1658.97</v>
      </c>
      <c r="AW2036" s="1">
        <v>1589.59</v>
      </c>
      <c r="AX2036" s="1">
        <v>66.61</v>
      </c>
      <c r="AZ2036" s="1">
        <v>1608.69</v>
      </c>
      <c r="BA2036" s="1">
        <v>65.25</v>
      </c>
      <c r="BB2036" s="1">
        <v>75.13</v>
      </c>
      <c r="BC2036" s="1">
        <v>70.47</v>
      </c>
      <c r="BD2036" s="1">
        <v>71.91</v>
      </c>
      <c r="BE2036" s="1">
        <v>68.05</v>
      </c>
      <c r="BF2036" s="1">
        <v>67.75</v>
      </c>
      <c r="BG2036" s="1">
        <v>74.78</v>
      </c>
      <c r="BH2036" s="1">
        <v>66.72</v>
      </c>
      <c r="BI2036" s="1">
        <v>70.5</v>
      </c>
      <c r="BJ2036" s="1">
        <v>71.790000000000006</v>
      </c>
      <c r="BK2036" s="1">
        <v>63.65</v>
      </c>
      <c r="BL2036" s="1">
        <v>64.290000000000006</v>
      </c>
      <c r="BM2036" s="1">
        <v>63.75</v>
      </c>
      <c r="BN2036" s="1">
        <v>64.430000000000007</v>
      </c>
    </row>
    <row r="2037" spans="3:66" x14ac:dyDescent="0.3">
      <c r="C2037" s="14" t="str">
        <f t="shared" si="32"/>
        <v>20183</v>
      </c>
      <c r="D2037" s="3">
        <v>43164</v>
      </c>
      <c r="E2037" s="1">
        <v>1272.18</v>
      </c>
      <c r="F2037" s="1">
        <v>1274.1500000000001</v>
      </c>
      <c r="G2037" s="1">
        <v>1266.3499999999999</v>
      </c>
      <c r="H2037" s="1">
        <v>1201.0999999999999</v>
      </c>
      <c r="I2037" s="1">
        <v>1215.47</v>
      </c>
      <c r="J2037" s="1">
        <v>1227.6099999999999</v>
      </c>
      <c r="K2037" s="1">
        <v>1354.46</v>
      </c>
      <c r="L2037" s="1">
        <v>1214.99</v>
      </c>
      <c r="M2037" s="1">
        <v>1166.08</v>
      </c>
      <c r="N2037" s="1">
        <v>1139</v>
      </c>
      <c r="O2037" s="1">
        <v>1201.92</v>
      </c>
      <c r="P2037" s="1">
        <v>1362.19</v>
      </c>
      <c r="Q2037" s="1">
        <v>2701.04</v>
      </c>
      <c r="R2037" s="1">
        <v>65.44</v>
      </c>
      <c r="S2037" s="1">
        <v>60.83</v>
      </c>
      <c r="T2037" s="1">
        <v>69.760000000000005</v>
      </c>
      <c r="U2037" s="1">
        <v>69</v>
      </c>
      <c r="V2037" s="1">
        <v>64.64</v>
      </c>
      <c r="W2037" s="1">
        <v>70.36</v>
      </c>
      <c r="X2037" s="1">
        <v>68.03</v>
      </c>
      <c r="Y2037" s="1">
        <v>69.95</v>
      </c>
      <c r="Z2037" s="1">
        <v>70</v>
      </c>
      <c r="AB2037" s="1">
        <v>66.83</v>
      </c>
      <c r="AC2037" s="1">
        <v>64.42</v>
      </c>
      <c r="AE2037" s="1">
        <v>74.010000000000005</v>
      </c>
      <c r="AG2037" s="1">
        <v>61.68</v>
      </c>
      <c r="AK2037" s="1">
        <v>30</v>
      </c>
      <c r="AM2037" s="1">
        <v>17.5</v>
      </c>
      <c r="AS2037" s="1">
        <v>1694.5</v>
      </c>
      <c r="AT2037" s="1">
        <v>1658.97</v>
      </c>
      <c r="AU2037" s="1">
        <v>1658.97</v>
      </c>
      <c r="AW2037" s="1">
        <v>1589.59</v>
      </c>
      <c r="AX2037" s="1">
        <v>66.430000000000007</v>
      </c>
      <c r="AY2037" s="1">
        <v>1977.45</v>
      </c>
      <c r="AZ2037" s="1">
        <v>1736.99</v>
      </c>
      <c r="BA2037" s="1">
        <v>65.25</v>
      </c>
      <c r="BB2037" s="1">
        <v>75.56</v>
      </c>
      <c r="BC2037" s="1">
        <v>70.650000000000006</v>
      </c>
      <c r="BD2037" s="1">
        <v>71.23</v>
      </c>
      <c r="BE2037" s="1">
        <v>67.05</v>
      </c>
      <c r="BF2037" s="1">
        <v>67.61</v>
      </c>
      <c r="BG2037" s="1">
        <v>74.75</v>
      </c>
      <c r="BH2037" s="1">
        <v>66.819999999999993</v>
      </c>
      <c r="BI2037" s="1">
        <v>70</v>
      </c>
      <c r="BJ2037" s="1">
        <v>71.790000000000006</v>
      </c>
      <c r="BK2037" s="1">
        <v>63.65</v>
      </c>
      <c r="BL2037" s="1">
        <v>64.2</v>
      </c>
      <c r="BM2037" s="1">
        <v>63.63</v>
      </c>
      <c r="BN2037" s="1">
        <v>63.39</v>
      </c>
    </row>
    <row r="2038" spans="3:66" x14ac:dyDescent="0.3">
      <c r="C2038" s="14" t="str">
        <f t="shared" si="32"/>
        <v>20183</v>
      </c>
      <c r="D2038" s="3">
        <v>43161</v>
      </c>
      <c r="E2038" s="1">
        <v>1309.26</v>
      </c>
      <c r="F2038" s="1">
        <v>1285.5899999999999</v>
      </c>
      <c r="G2038" s="1">
        <v>1297.19</v>
      </c>
      <c r="H2038" s="1">
        <v>1203.3</v>
      </c>
      <c r="I2038" s="1">
        <v>1207.3800000000001</v>
      </c>
      <c r="J2038" s="1">
        <v>1214.5999999999999</v>
      </c>
      <c r="K2038" s="1">
        <v>1324.67</v>
      </c>
      <c r="L2038" s="1">
        <v>1175.1400000000001</v>
      </c>
      <c r="M2038" s="1">
        <v>1148.25</v>
      </c>
      <c r="N2038" s="1">
        <v>1151.31</v>
      </c>
      <c r="O2038" s="1">
        <v>1219.18</v>
      </c>
      <c r="P2038" s="1">
        <v>1352.97</v>
      </c>
      <c r="Q2038" s="1">
        <v>2703.22</v>
      </c>
      <c r="R2038" s="1">
        <v>65.33</v>
      </c>
      <c r="S2038" s="1">
        <v>59.74</v>
      </c>
      <c r="T2038" s="1">
        <v>69.790000000000006</v>
      </c>
      <c r="V2038" s="1">
        <v>64.25</v>
      </c>
      <c r="W2038" s="1">
        <v>70.56</v>
      </c>
      <c r="X2038" s="1">
        <v>67.430000000000007</v>
      </c>
      <c r="Y2038" s="1">
        <v>69.89</v>
      </c>
      <c r="Z2038" s="1">
        <v>69.95</v>
      </c>
      <c r="AB2038" s="1">
        <v>65.63</v>
      </c>
      <c r="AC2038" s="1">
        <v>64.17</v>
      </c>
      <c r="AE2038" s="1">
        <v>73.209999999999994</v>
      </c>
      <c r="AF2038" s="1">
        <v>73.47</v>
      </c>
      <c r="AG2038" s="1">
        <v>61.27</v>
      </c>
      <c r="AI2038" s="1">
        <v>45</v>
      </c>
      <c r="AM2038" s="1">
        <v>17.5</v>
      </c>
      <c r="AN2038" s="1">
        <v>1843</v>
      </c>
      <c r="AQ2038" s="1">
        <v>1809.78</v>
      </c>
      <c r="AS2038" s="1">
        <v>1696.67</v>
      </c>
      <c r="AT2038" s="1">
        <v>1658.97</v>
      </c>
      <c r="AU2038" s="1">
        <v>1684.1</v>
      </c>
      <c r="AW2038" s="1">
        <v>1589.59</v>
      </c>
      <c r="AX2038" s="1">
        <v>65.94</v>
      </c>
      <c r="AY2038" s="1">
        <v>1977.45</v>
      </c>
      <c r="AZ2038" s="1">
        <v>1769.06</v>
      </c>
      <c r="BA2038" s="1">
        <v>65.260000000000005</v>
      </c>
      <c r="BB2038" s="1">
        <v>74.56</v>
      </c>
      <c r="BC2038" s="1">
        <v>70.27</v>
      </c>
      <c r="BD2038" s="1">
        <v>71.39</v>
      </c>
      <c r="BE2038" s="1">
        <v>66.66</v>
      </c>
      <c r="BF2038" s="1">
        <v>67.790000000000006</v>
      </c>
      <c r="BG2038" s="1">
        <v>73.64</v>
      </c>
      <c r="BH2038" s="1">
        <v>66.33</v>
      </c>
      <c r="BI2038" s="1">
        <v>68.510000000000005</v>
      </c>
      <c r="BJ2038" s="1">
        <v>71.790000000000006</v>
      </c>
      <c r="BK2038" s="1">
        <v>63.65</v>
      </c>
      <c r="BL2038" s="1">
        <v>64.31</v>
      </c>
      <c r="BM2038" s="1">
        <v>63.63</v>
      </c>
      <c r="BN2038" s="1">
        <v>63.48</v>
      </c>
    </row>
    <row r="2039" spans="3:66" x14ac:dyDescent="0.3">
      <c r="C2039" s="14" t="str">
        <f t="shared" si="32"/>
        <v>20183</v>
      </c>
      <c r="D2039" s="3">
        <v>43160</v>
      </c>
      <c r="E2039" s="1">
        <v>1279.3399999999999</v>
      </c>
      <c r="F2039" s="1">
        <v>1253.32</v>
      </c>
      <c r="G2039" s="1">
        <v>1264.42</v>
      </c>
      <c r="H2039" s="1">
        <v>1181.49</v>
      </c>
      <c r="I2039" s="1">
        <v>1207.3800000000001</v>
      </c>
      <c r="J2039" s="1">
        <v>1199.71</v>
      </c>
      <c r="K2039" s="1">
        <v>1301.23</v>
      </c>
      <c r="L2039" s="1">
        <v>1180.58</v>
      </c>
      <c r="M2039" s="1">
        <v>1124.02</v>
      </c>
      <c r="N2039" s="1">
        <v>1146.77</v>
      </c>
      <c r="O2039" s="1">
        <v>1217.73</v>
      </c>
      <c r="P2039" s="1">
        <v>1336.19</v>
      </c>
      <c r="Q2039" s="1">
        <v>2693.41</v>
      </c>
      <c r="R2039" s="1">
        <v>63.67</v>
      </c>
      <c r="S2039" s="1">
        <v>58.36</v>
      </c>
      <c r="T2039" s="1">
        <v>68.650000000000006</v>
      </c>
      <c r="V2039" s="1">
        <v>62.79</v>
      </c>
      <c r="W2039" s="1">
        <v>69.63</v>
      </c>
      <c r="X2039" s="1">
        <v>66.540000000000006</v>
      </c>
      <c r="Y2039" s="1">
        <v>68.77</v>
      </c>
      <c r="Z2039" s="1">
        <v>68.88</v>
      </c>
      <c r="AB2039" s="1">
        <v>65.3</v>
      </c>
      <c r="AC2039" s="1">
        <v>63.72</v>
      </c>
      <c r="AE2039" s="1">
        <v>72.349999999999994</v>
      </c>
      <c r="AF2039" s="1">
        <v>71.19</v>
      </c>
      <c r="AG2039" s="1">
        <v>59.89</v>
      </c>
      <c r="AI2039" s="1">
        <v>45</v>
      </c>
      <c r="AM2039" s="1">
        <v>17.5</v>
      </c>
      <c r="AN2039" s="1">
        <v>1843</v>
      </c>
      <c r="AQ2039" s="1">
        <v>1809.78</v>
      </c>
      <c r="AS2039" s="1">
        <v>1696.67</v>
      </c>
      <c r="AT2039" s="1">
        <v>1658.97</v>
      </c>
      <c r="AU2039" s="1">
        <v>1621.26</v>
      </c>
      <c r="AW2039" s="1">
        <v>1594.42</v>
      </c>
      <c r="AX2039" s="1">
        <v>66.209999999999994</v>
      </c>
      <c r="AY2039" s="1">
        <v>1977.45</v>
      </c>
      <c r="AZ2039" s="1">
        <v>1769.06</v>
      </c>
      <c r="BA2039" s="1">
        <v>64.48</v>
      </c>
      <c r="BB2039" s="1">
        <v>74.67</v>
      </c>
      <c r="BC2039" s="1">
        <v>68.81</v>
      </c>
      <c r="BD2039" s="1">
        <v>70.72</v>
      </c>
      <c r="BE2039" s="1">
        <v>65.67</v>
      </c>
      <c r="BF2039" s="1">
        <v>66.92</v>
      </c>
      <c r="BG2039" s="1">
        <v>73.099999999999994</v>
      </c>
      <c r="BH2039" s="1">
        <v>65.739999999999995</v>
      </c>
      <c r="BI2039" s="1">
        <v>67.959999999999994</v>
      </c>
      <c r="BJ2039" s="1">
        <v>70.819999999999993</v>
      </c>
      <c r="BK2039" s="1">
        <v>63.32</v>
      </c>
      <c r="BL2039" s="1">
        <v>63.12</v>
      </c>
      <c r="BM2039" s="1">
        <v>62.75</v>
      </c>
      <c r="BN2039" s="1">
        <v>62.51</v>
      </c>
    </row>
    <row r="2040" spans="3:66" x14ac:dyDescent="0.3">
      <c r="C2040" s="14" t="str">
        <f t="shared" si="32"/>
        <v>20182</v>
      </c>
      <c r="D2040" s="3">
        <v>43159</v>
      </c>
      <c r="E2040" s="1">
        <v>1262.3499999999999</v>
      </c>
      <c r="F2040" s="1">
        <v>1251.1099999999999</v>
      </c>
      <c r="G2040" s="1">
        <v>1231.99</v>
      </c>
      <c r="H2040" s="1">
        <v>1188.5899999999999</v>
      </c>
      <c r="I2040" s="1">
        <v>1213.57</v>
      </c>
      <c r="J2040" s="1">
        <v>1207.1199999999999</v>
      </c>
      <c r="K2040" s="1">
        <v>1281.3599999999999</v>
      </c>
      <c r="L2040" s="1">
        <v>1177.4100000000001</v>
      </c>
      <c r="M2040" s="1">
        <v>1090.32</v>
      </c>
      <c r="N2040" s="1">
        <v>1095.51</v>
      </c>
      <c r="O2040" s="1">
        <v>1216.22</v>
      </c>
      <c r="P2040" s="1">
        <v>1278.23</v>
      </c>
      <c r="Q2040" s="1">
        <v>2689.77</v>
      </c>
      <c r="R2040" s="1">
        <v>64.67</v>
      </c>
      <c r="S2040" s="1">
        <v>58.23</v>
      </c>
      <c r="T2040" s="1">
        <v>67.97</v>
      </c>
      <c r="V2040" s="1">
        <v>62.17</v>
      </c>
      <c r="W2040" s="1">
        <v>69.290000000000006</v>
      </c>
      <c r="X2040" s="1">
        <v>66</v>
      </c>
      <c r="Y2040" s="1">
        <v>68.16</v>
      </c>
      <c r="Z2040" s="1">
        <v>68.459999999999994</v>
      </c>
      <c r="AA2040" s="1">
        <v>65.84</v>
      </c>
      <c r="AB2040" s="1">
        <v>64.92</v>
      </c>
      <c r="AC2040" s="1">
        <v>64.22</v>
      </c>
      <c r="AE2040" s="1">
        <v>71.95</v>
      </c>
      <c r="AF2040" s="1">
        <v>71.62</v>
      </c>
      <c r="AG2040" s="1">
        <v>60.6</v>
      </c>
      <c r="AI2040" s="1">
        <v>45</v>
      </c>
      <c r="AM2040" s="1">
        <v>17.5</v>
      </c>
      <c r="AN2040" s="1">
        <v>1843.45</v>
      </c>
      <c r="AQ2040" s="1">
        <v>1808.89</v>
      </c>
      <c r="AR2040" s="1">
        <v>1808.89</v>
      </c>
      <c r="AS2040" s="1">
        <v>1683.27</v>
      </c>
      <c r="AT2040" s="1">
        <v>1658.15</v>
      </c>
      <c r="AU2040" s="1">
        <v>1557.65</v>
      </c>
      <c r="AW2040" s="1">
        <v>1594.84</v>
      </c>
      <c r="AX2040" s="1">
        <v>65.95</v>
      </c>
      <c r="AY2040" s="1">
        <v>1977.05</v>
      </c>
      <c r="AZ2040" s="1">
        <v>1768.19</v>
      </c>
      <c r="BA2040" s="1">
        <v>65.14</v>
      </c>
      <c r="BB2040" s="1">
        <v>74.069999999999993</v>
      </c>
      <c r="BC2040" s="1">
        <v>68.37</v>
      </c>
      <c r="BD2040" s="1">
        <v>70.08</v>
      </c>
      <c r="BE2040" s="1">
        <v>67.55</v>
      </c>
      <c r="BF2040" s="1">
        <v>67.06</v>
      </c>
      <c r="BG2040" s="1">
        <v>72.42</v>
      </c>
      <c r="BH2040" s="1">
        <v>65.849999999999994</v>
      </c>
      <c r="BI2040" s="1">
        <v>65.97</v>
      </c>
      <c r="BJ2040" s="1">
        <v>69.849999999999994</v>
      </c>
      <c r="BK2040" s="1">
        <v>62.98</v>
      </c>
      <c r="BL2040" s="1">
        <v>62.7</v>
      </c>
      <c r="BM2040" s="1">
        <v>62</v>
      </c>
      <c r="BN2040" s="1">
        <v>62.3</v>
      </c>
    </row>
    <row r="2041" spans="3:66" x14ac:dyDescent="0.3">
      <c r="C2041" s="14" t="str">
        <f t="shared" si="32"/>
        <v>20182</v>
      </c>
      <c r="D2041" s="3">
        <v>43158</v>
      </c>
      <c r="E2041" s="1">
        <v>1252.53</v>
      </c>
      <c r="F2041" s="1">
        <v>1223.17</v>
      </c>
      <c r="G2041" s="1">
        <v>1231.99</v>
      </c>
      <c r="H2041" s="1">
        <v>1196.19</v>
      </c>
      <c r="I2041" s="1">
        <v>1211.0899999999999</v>
      </c>
      <c r="J2041" s="1">
        <v>1186.02</v>
      </c>
      <c r="K2041" s="1">
        <v>1271.42</v>
      </c>
      <c r="L2041" s="1">
        <v>1138.5999999999999</v>
      </c>
      <c r="M2041" s="1">
        <v>1088.2</v>
      </c>
      <c r="N2041" s="1">
        <v>1083.6400000000001</v>
      </c>
      <c r="O2041" s="1">
        <v>1186</v>
      </c>
      <c r="P2041" s="1">
        <v>1269.6600000000001</v>
      </c>
      <c r="Q2041" s="1">
        <v>2725.81</v>
      </c>
      <c r="R2041" s="1">
        <v>65.5</v>
      </c>
      <c r="S2041" s="1">
        <v>58.66</v>
      </c>
      <c r="T2041" s="1">
        <v>67.61</v>
      </c>
      <c r="V2041" s="1">
        <v>62.34</v>
      </c>
      <c r="W2041" s="1">
        <v>67.75</v>
      </c>
      <c r="X2041" s="1">
        <v>65.73</v>
      </c>
      <c r="Y2041" s="1">
        <v>67.27</v>
      </c>
      <c r="Z2041" s="1">
        <v>67.3</v>
      </c>
      <c r="AA2041" s="1">
        <v>66.180000000000007</v>
      </c>
      <c r="AB2041" s="1">
        <v>64.58</v>
      </c>
      <c r="AC2041" s="1">
        <v>63.42</v>
      </c>
      <c r="AE2041" s="1">
        <v>71.66</v>
      </c>
      <c r="AF2041" s="1">
        <v>70.19</v>
      </c>
      <c r="AG2041" s="1">
        <v>59.72</v>
      </c>
      <c r="AI2041" s="1">
        <v>45</v>
      </c>
      <c r="AM2041" s="1">
        <v>17.5</v>
      </c>
      <c r="AN2041" s="1">
        <v>1843.45</v>
      </c>
      <c r="AQ2041" s="1">
        <v>1808.89</v>
      </c>
      <c r="AR2041" s="1">
        <v>1808.89</v>
      </c>
      <c r="AS2041" s="1">
        <v>1678.25</v>
      </c>
      <c r="AT2041" s="1">
        <v>1658.15</v>
      </c>
      <c r="AU2041" s="1">
        <v>1557.65</v>
      </c>
      <c r="AW2041" s="1">
        <v>1577.35</v>
      </c>
      <c r="AX2041" s="1">
        <v>65.77</v>
      </c>
      <c r="AY2041" s="1">
        <v>1977.05</v>
      </c>
      <c r="AZ2041" s="1">
        <v>1768.19</v>
      </c>
      <c r="BA2041" s="1">
        <v>65.03</v>
      </c>
      <c r="BB2041" s="1">
        <v>73.400000000000006</v>
      </c>
      <c r="BC2041" s="1">
        <v>67.67</v>
      </c>
      <c r="BD2041" s="1">
        <v>69.540000000000006</v>
      </c>
      <c r="BE2041" s="1">
        <v>67.36</v>
      </c>
      <c r="BF2041" s="1">
        <v>66.62</v>
      </c>
      <c r="BG2041" s="1">
        <v>71.81</v>
      </c>
      <c r="BH2041" s="1">
        <v>65.349999999999994</v>
      </c>
      <c r="BI2041" s="1">
        <v>65.91</v>
      </c>
      <c r="BJ2041" s="1">
        <v>69.849999999999994</v>
      </c>
      <c r="BK2041" s="1">
        <v>62.08</v>
      </c>
      <c r="BL2041" s="1">
        <v>62.25</v>
      </c>
      <c r="BM2041" s="1">
        <v>61.3</v>
      </c>
      <c r="BN2041" s="1">
        <v>61.7</v>
      </c>
    </row>
    <row r="2042" spans="3:66" x14ac:dyDescent="0.3">
      <c r="C2042" s="14" t="str">
        <f t="shared" si="32"/>
        <v>20182</v>
      </c>
      <c r="D2042" s="3">
        <v>43157</v>
      </c>
      <c r="E2042" s="1">
        <v>1244.79</v>
      </c>
      <c r="F2042" s="1">
        <v>1223.29</v>
      </c>
      <c r="G2042" s="1">
        <v>1237.99</v>
      </c>
      <c r="H2042" s="1">
        <v>1203.42</v>
      </c>
      <c r="I2042" s="1">
        <v>1213.55</v>
      </c>
      <c r="J2042" s="1">
        <v>1213.52</v>
      </c>
      <c r="K2042" s="1">
        <v>1271.52</v>
      </c>
      <c r="L2042" s="1">
        <v>1140.3699999999999</v>
      </c>
      <c r="M2042" s="1">
        <v>1086.07</v>
      </c>
      <c r="N2042" s="1">
        <v>1067.77</v>
      </c>
      <c r="O2042" s="1">
        <v>1170.58</v>
      </c>
      <c r="P2042" s="1">
        <v>1265.82</v>
      </c>
      <c r="Q2042" s="1">
        <v>2681.43</v>
      </c>
      <c r="R2042" s="1">
        <v>65.5</v>
      </c>
      <c r="S2042" s="1">
        <v>58.09</v>
      </c>
      <c r="T2042" s="1">
        <v>67.260000000000005</v>
      </c>
      <c r="V2042" s="1">
        <v>61.32</v>
      </c>
      <c r="W2042" s="1">
        <v>68.08</v>
      </c>
      <c r="X2042" s="1">
        <v>65.63</v>
      </c>
      <c r="Y2042" s="1">
        <v>67.33</v>
      </c>
      <c r="Z2042" s="1">
        <v>67.45</v>
      </c>
      <c r="AA2042" s="1">
        <v>66.38</v>
      </c>
      <c r="AB2042" s="1">
        <v>64.5</v>
      </c>
      <c r="AC2042" s="1">
        <v>63.92</v>
      </c>
      <c r="AE2042" s="1">
        <v>71.19</v>
      </c>
      <c r="AF2042" s="1">
        <v>71.27</v>
      </c>
      <c r="AG2042" s="1">
        <v>59.08</v>
      </c>
      <c r="AI2042" s="1">
        <v>45</v>
      </c>
      <c r="AN2042" s="1">
        <v>1843.45</v>
      </c>
      <c r="AQ2042" s="1">
        <v>1808.89</v>
      </c>
      <c r="AR2042" s="1">
        <v>1808.89</v>
      </c>
      <c r="AS2042" s="1">
        <v>1674.9</v>
      </c>
      <c r="AU2042" s="1">
        <v>1557.65</v>
      </c>
      <c r="AW2042" s="1">
        <v>1577.35</v>
      </c>
      <c r="AX2042" s="1">
        <v>65.75</v>
      </c>
      <c r="BA2042" s="1">
        <v>64.680000000000007</v>
      </c>
      <c r="BB2042" s="1">
        <v>72.83</v>
      </c>
      <c r="BC2042" s="1">
        <v>68.010000000000005</v>
      </c>
      <c r="BD2042" s="1">
        <v>70.02</v>
      </c>
      <c r="BE2042" s="1">
        <v>67.5</v>
      </c>
      <c r="BF2042" s="1">
        <v>66.86</v>
      </c>
      <c r="BG2042" s="1">
        <v>71.75</v>
      </c>
      <c r="BH2042" s="1">
        <v>65.680000000000007</v>
      </c>
      <c r="BI2042" s="1">
        <v>65.849999999999994</v>
      </c>
      <c r="BJ2042" s="1">
        <v>69.86</v>
      </c>
      <c r="BK2042" s="1">
        <v>62.15</v>
      </c>
      <c r="BL2042" s="1">
        <v>62.41</v>
      </c>
      <c r="BM2042" s="1">
        <v>61.35</v>
      </c>
      <c r="BN2042" s="1">
        <v>61.09</v>
      </c>
    </row>
    <row r="2043" spans="3:66" x14ac:dyDescent="0.3">
      <c r="C2043" s="14" t="str">
        <f t="shared" si="32"/>
        <v>20182</v>
      </c>
      <c r="D2043" s="3">
        <v>43154</v>
      </c>
      <c r="E2043" s="1">
        <v>1264.31</v>
      </c>
      <c r="F2043" s="1">
        <v>1224.74</v>
      </c>
      <c r="G2043" s="1">
        <v>1243.74</v>
      </c>
      <c r="H2043" s="1">
        <v>1203.43</v>
      </c>
      <c r="I2043" s="1">
        <v>1187.8900000000001</v>
      </c>
      <c r="J2043" s="1">
        <v>1205.69</v>
      </c>
      <c r="K2043" s="1">
        <v>1237.3599999999999</v>
      </c>
      <c r="L2043" s="1">
        <v>1147.5899999999999</v>
      </c>
      <c r="M2043" s="1">
        <v>1090.79</v>
      </c>
      <c r="N2043" s="1">
        <v>1087.5999999999999</v>
      </c>
      <c r="O2043" s="1">
        <v>1175.83</v>
      </c>
      <c r="P2043" s="1">
        <v>1240.3900000000001</v>
      </c>
      <c r="Q2043" s="1">
        <v>2733.38</v>
      </c>
      <c r="R2043" s="1">
        <v>65.67</v>
      </c>
      <c r="S2043" s="1">
        <v>56.84</v>
      </c>
      <c r="T2043" s="1">
        <v>66.72</v>
      </c>
      <c r="V2043" s="1">
        <v>61.2</v>
      </c>
      <c r="W2043" s="1">
        <v>66.86</v>
      </c>
      <c r="X2043" s="1">
        <v>65.25</v>
      </c>
      <c r="Y2043" s="1">
        <v>66.5</v>
      </c>
      <c r="Z2043" s="1">
        <v>66.59</v>
      </c>
      <c r="AA2043" s="1">
        <v>66.38</v>
      </c>
      <c r="AB2043" s="1">
        <v>64.400000000000006</v>
      </c>
      <c r="AC2043" s="1">
        <v>62.83</v>
      </c>
      <c r="AD2043" s="1">
        <v>62.97</v>
      </c>
      <c r="AE2043" s="1">
        <v>71.02</v>
      </c>
      <c r="AF2043" s="1">
        <v>70.599999999999994</v>
      </c>
      <c r="AG2043" s="1">
        <v>59.69</v>
      </c>
      <c r="AL2043" s="1">
        <v>20</v>
      </c>
      <c r="AR2043" s="1">
        <v>1808.89</v>
      </c>
      <c r="AS2043" s="1">
        <v>1751.11</v>
      </c>
      <c r="AU2043" s="1">
        <v>1557.65</v>
      </c>
      <c r="AW2043" s="1">
        <v>1577.35</v>
      </c>
      <c r="AX2043" s="1">
        <v>65.599999999999994</v>
      </c>
      <c r="AZ2043" s="1">
        <v>1812.65</v>
      </c>
      <c r="BA2043" s="1">
        <v>64.28</v>
      </c>
      <c r="BB2043" s="1">
        <v>72.84</v>
      </c>
      <c r="BC2043" s="1">
        <v>67.42</v>
      </c>
      <c r="BD2043" s="1">
        <v>69.03</v>
      </c>
      <c r="BE2043" s="1">
        <v>67.400000000000006</v>
      </c>
      <c r="BF2043" s="1">
        <v>66.98</v>
      </c>
      <c r="BG2043" s="1">
        <v>71.33</v>
      </c>
      <c r="BH2043" s="1">
        <v>65.19</v>
      </c>
      <c r="BI2043" s="1">
        <v>65.650000000000006</v>
      </c>
      <c r="BJ2043" s="1">
        <v>69.86</v>
      </c>
      <c r="BK2043" s="1">
        <v>60.98</v>
      </c>
      <c r="BL2043" s="1">
        <v>62.57</v>
      </c>
      <c r="BM2043" s="1">
        <v>61.34</v>
      </c>
      <c r="BN2043" s="1">
        <v>60.66</v>
      </c>
    </row>
    <row r="2044" spans="3:66" x14ac:dyDescent="0.3">
      <c r="C2044" s="14" t="str">
        <f t="shared" si="32"/>
        <v>20182</v>
      </c>
      <c r="D2044" s="3">
        <v>43153</v>
      </c>
      <c r="E2044" s="1">
        <v>1270.3900000000001</v>
      </c>
      <c r="F2044" s="1">
        <v>1220.8699999999999</v>
      </c>
      <c r="G2044" s="1">
        <v>1249.6400000000001</v>
      </c>
      <c r="H2044" s="1">
        <v>1208.8900000000001</v>
      </c>
      <c r="I2044" s="1">
        <v>1198.99</v>
      </c>
      <c r="J2044" s="1">
        <v>1195.0899999999999</v>
      </c>
      <c r="K2044" s="1">
        <v>1237.3599999999999</v>
      </c>
      <c r="L2044" s="1">
        <v>1154.98</v>
      </c>
      <c r="M2044" s="1">
        <v>1086.0999999999999</v>
      </c>
      <c r="N2044" s="1">
        <v>1094.29</v>
      </c>
      <c r="O2044" s="1">
        <v>1183.8599999999999</v>
      </c>
      <c r="P2044" s="1">
        <v>1240.24</v>
      </c>
      <c r="Q2044" s="1">
        <v>2729.35</v>
      </c>
      <c r="R2044" s="1">
        <v>64.02</v>
      </c>
      <c r="S2044" s="1">
        <v>57.41</v>
      </c>
      <c r="T2044" s="1">
        <v>66.66</v>
      </c>
      <c r="V2044" s="1">
        <v>60.51</v>
      </c>
      <c r="W2044" s="1">
        <v>67.5</v>
      </c>
      <c r="X2044" s="1">
        <v>65.290000000000006</v>
      </c>
      <c r="Y2044" s="1">
        <v>66.739999999999995</v>
      </c>
      <c r="Z2044" s="1">
        <v>66.959999999999994</v>
      </c>
      <c r="AA2044" s="1">
        <v>66.38</v>
      </c>
      <c r="AB2044" s="1">
        <v>64.17</v>
      </c>
      <c r="AC2044" s="1">
        <v>62.81</v>
      </c>
      <c r="AD2044" s="1">
        <v>62.78</v>
      </c>
      <c r="AE2044" s="1">
        <v>70.92</v>
      </c>
      <c r="AF2044" s="1">
        <v>70.83</v>
      </c>
      <c r="AG2044" s="1">
        <v>59.45</v>
      </c>
      <c r="AL2044" s="1">
        <v>20</v>
      </c>
      <c r="AR2044" s="1">
        <v>1808.89</v>
      </c>
      <c r="AS2044" s="1">
        <v>1751.11</v>
      </c>
      <c r="AW2044" s="1">
        <v>1557.65</v>
      </c>
      <c r="AX2044" s="1">
        <v>66.09</v>
      </c>
      <c r="AZ2044" s="1">
        <v>1812.65</v>
      </c>
      <c r="BA2044" s="1">
        <v>65.180000000000007</v>
      </c>
      <c r="BB2044" s="1">
        <v>73.03</v>
      </c>
      <c r="BC2044" s="1">
        <v>68.209999999999994</v>
      </c>
      <c r="BD2044" s="1">
        <v>69.510000000000005</v>
      </c>
      <c r="BE2044" s="1">
        <v>69.44</v>
      </c>
      <c r="BF2044" s="1">
        <v>67.319999999999993</v>
      </c>
      <c r="BG2044" s="1">
        <v>71.260000000000005</v>
      </c>
      <c r="BH2044" s="1">
        <v>65.33</v>
      </c>
      <c r="BI2044" s="1">
        <v>65.58</v>
      </c>
      <c r="BJ2044" s="1">
        <v>69.86</v>
      </c>
      <c r="BK2044" s="1">
        <v>61.15</v>
      </c>
      <c r="BL2044" s="1">
        <v>62.73</v>
      </c>
      <c r="BM2044" s="1">
        <v>61.01</v>
      </c>
      <c r="BN2044" s="1">
        <v>61.34</v>
      </c>
    </row>
    <row r="2045" spans="3:66" x14ac:dyDescent="0.3">
      <c r="C2045" s="14" t="str">
        <f t="shared" si="32"/>
        <v>20182</v>
      </c>
      <c r="D2045" s="3">
        <v>43152</v>
      </c>
      <c r="E2045" s="1">
        <v>1253.3900000000001</v>
      </c>
      <c r="F2045" s="1">
        <v>1210.32</v>
      </c>
      <c r="G2045" s="1">
        <v>1240.04</v>
      </c>
      <c r="H2045" s="1">
        <v>1188.82</v>
      </c>
      <c r="I2045" s="1">
        <v>1198.4000000000001</v>
      </c>
      <c r="J2045" s="1">
        <v>1150.92</v>
      </c>
      <c r="K2045" s="1">
        <v>1169.1500000000001</v>
      </c>
      <c r="L2045" s="1">
        <v>1163.98</v>
      </c>
      <c r="M2045" s="1">
        <v>1066.31</v>
      </c>
      <c r="N2045" s="1">
        <v>1094.8499999999999</v>
      </c>
      <c r="O2045" s="1">
        <v>1177.99</v>
      </c>
      <c r="P2045" s="1">
        <v>1200.01</v>
      </c>
      <c r="Q2045" s="1">
        <v>2736.12</v>
      </c>
      <c r="R2045" s="1">
        <v>63.56</v>
      </c>
      <c r="S2045" s="1">
        <v>57.16</v>
      </c>
      <c r="T2045" s="1">
        <v>66.430000000000007</v>
      </c>
      <c r="V2045" s="1">
        <v>60.94</v>
      </c>
      <c r="W2045" s="1">
        <v>67.61</v>
      </c>
      <c r="X2045" s="1">
        <v>64.98</v>
      </c>
      <c r="Y2045" s="1">
        <v>66</v>
      </c>
      <c r="Z2045" s="1">
        <v>66.05</v>
      </c>
      <c r="AA2045" s="1">
        <v>64.63</v>
      </c>
      <c r="AB2045" s="1">
        <v>63.34</v>
      </c>
      <c r="AC2045" s="1">
        <v>62.42</v>
      </c>
      <c r="AD2045" s="1">
        <v>62.2</v>
      </c>
      <c r="AE2045" s="1">
        <v>70.69</v>
      </c>
      <c r="AF2045" s="1">
        <v>69.75</v>
      </c>
      <c r="AG2045" s="1">
        <v>59.1</v>
      </c>
      <c r="AS2045" s="1">
        <v>1765.34</v>
      </c>
      <c r="AW2045" s="1">
        <v>1557.65</v>
      </c>
      <c r="AX2045" s="1">
        <v>64.930000000000007</v>
      </c>
      <c r="AZ2045" s="1">
        <v>1658.15</v>
      </c>
      <c r="BA2045" s="1">
        <v>64.430000000000007</v>
      </c>
      <c r="BB2045" s="1">
        <v>72.540000000000006</v>
      </c>
      <c r="BC2045" s="1">
        <v>67.489999999999995</v>
      </c>
      <c r="BD2045" s="1">
        <v>68.61</v>
      </c>
      <c r="BE2045" s="1">
        <v>68.680000000000007</v>
      </c>
      <c r="BF2045" s="1">
        <v>67.319999999999993</v>
      </c>
      <c r="BG2045" s="1">
        <v>70.760000000000005</v>
      </c>
      <c r="BH2045" s="1">
        <v>64.62</v>
      </c>
      <c r="BI2045" s="1">
        <v>65.52</v>
      </c>
      <c r="BJ2045" s="1">
        <v>69.86</v>
      </c>
      <c r="BK2045" s="1">
        <v>60.48</v>
      </c>
      <c r="BL2045" s="1">
        <v>62.04</v>
      </c>
      <c r="BM2045" s="1">
        <v>60.39</v>
      </c>
      <c r="BN2045" s="1">
        <v>60.83</v>
      </c>
    </row>
    <row r="2046" spans="3:66" x14ac:dyDescent="0.3">
      <c r="C2046" s="14" t="str">
        <f t="shared" si="32"/>
        <v>20182</v>
      </c>
      <c r="D2046" s="3">
        <v>43151</v>
      </c>
      <c r="E2046" s="1">
        <v>1262.31</v>
      </c>
      <c r="F2046" s="1">
        <v>1213.47</v>
      </c>
      <c r="G2046" s="1">
        <v>1241.92</v>
      </c>
      <c r="H2046" s="1">
        <v>1187.3800000000001</v>
      </c>
      <c r="I2046" s="1">
        <v>1179.3499999999999</v>
      </c>
      <c r="J2046" s="1">
        <v>1152.69</v>
      </c>
      <c r="K2046" s="1">
        <v>1134.43</v>
      </c>
      <c r="L2046" s="1">
        <v>1165.56</v>
      </c>
      <c r="M2046" s="1">
        <v>1059.72</v>
      </c>
      <c r="N2046" s="1">
        <v>1093.6300000000001</v>
      </c>
      <c r="O2046" s="1">
        <v>1168.8699999999999</v>
      </c>
      <c r="P2046" s="1">
        <v>1158.77</v>
      </c>
      <c r="Q2046" s="1">
        <v>2721.89</v>
      </c>
      <c r="R2046" s="1">
        <v>62.18</v>
      </c>
      <c r="S2046" s="1">
        <v>56.64</v>
      </c>
      <c r="T2046" s="1">
        <v>66.23</v>
      </c>
      <c r="U2046" s="1">
        <v>62.31</v>
      </c>
      <c r="V2046" s="1">
        <v>60.17</v>
      </c>
      <c r="W2046" s="1">
        <v>67.400000000000006</v>
      </c>
      <c r="X2046" s="1">
        <v>64.13</v>
      </c>
      <c r="Y2046" s="1">
        <v>66.27</v>
      </c>
      <c r="Z2046" s="1">
        <v>66.62</v>
      </c>
      <c r="AA2046" s="1">
        <v>62.41</v>
      </c>
      <c r="AB2046" s="1">
        <v>62.27</v>
      </c>
      <c r="AC2046" s="1">
        <v>62.42</v>
      </c>
      <c r="AD2046" s="1">
        <v>61.95</v>
      </c>
      <c r="AE2046" s="1">
        <v>70.209999999999994</v>
      </c>
      <c r="AF2046" s="1">
        <v>69.3</v>
      </c>
      <c r="AG2046" s="1">
        <v>58.13</v>
      </c>
      <c r="AK2046" s="1">
        <v>30</v>
      </c>
      <c r="AS2046" s="1">
        <v>1867.76</v>
      </c>
      <c r="AW2046" s="1">
        <v>1607.9</v>
      </c>
      <c r="AX2046" s="1">
        <v>65.11</v>
      </c>
      <c r="AZ2046" s="1">
        <v>1658.15</v>
      </c>
      <c r="BA2046" s="1">
        <v>63.69</v>
      </c>
      <c r="BB2046" s="1">
        <v>71.959999999999994</v>
      </c>
      <c r="BC2046" s="1">
        <v>67.47</v>
      </c>
      <c r="BD2046" s="1">
        <v>67.73</v>
      </c>
      <c r="BE2046" s="1">
        <v>66.36</v>
      </c>
      <c r="BF2046" s="1">
        <v>66.31</v>
      </c>
      <c r="BG2046" s="1">
        <v>69.87</v>
      </c>
      <c r="BH2046" s="1">
        <v>64.48</v>
      </c>
      <c r="BI2046" s="1">
        <v>67</v>
      </c>
      <c r="BJ2046" s="1">
        <v>69.849999999999994</v>
      </c>
      <c r="BK2046" s="1">
        <v>60.32</v>
      </c>
      <c r="BL2046" s="1">
        <v>61.98</v>
      </c>
      <c r="BM2046" s="1">
        <v>60.01</v>
      </c>
      <c r="BN2046" s="1">
        <v>60.73</v>
      </c>
    </row>
    <row r="2047" spans="3:66" x14ac:dyDescent="0.3">
      <c r="C2047" s="14" t="str">
        <f t="shared" si="32"/>
        <v>20182</v>
      </c>
      <c r="D2047" s="3">
        <v>43150</v>
      </c>
      <c r="E2047" s="1">
        <v>1255.75</v>
      </c>
      <c r="F2047" s="1">
        <v>1189.92</v>
      </c>
      <c r="G2047" s="1">
        <v>1227.19</v>
      </c>
      <c r="H2047" s="1">
        <v>1129.5899999999999</v>
      </c>
      <c r="I2047" s="1">
        <v>1164.67</v>
      </c>
      <c r="J2047" s="1">
        <v>1141.07</v>
      </c>
      <c r="K2047" s="1">
        <v>1134.43</v>
      </c>
      <c r="L2047" s="1">
        <v>1142.6199999999999</v>
      </c>
      <c r="M2047" s="1">
        <v>1050.55</v>
      </c>
      <c r="N2047" s="1">
        <v>1084.76</v>
      </c>
      <c r="O2047" s="1">
        <v>1169.6600000000001</v>
      </c>
      <c r="P2047" s="1">
        <v>1149.19</v>
      </c>
      <c r="Q2047" s="1">
        <v>2727.27</v>
      </c>
      <c r="R2047" s="1">
        <v>61.9</v>
      </c>
      <c r="S2047" s="1">
        <v>54.83</v>
      </c>
      <c r="T2047" s="1">
        <v>65.88</v>
      </c>
      <c r="U2047" s="1">
        <v>62.44</v>
      </c>
      <c r="V2047" s="1">
        <v>59.33</v>
      </c>
      <c r="W2047" s="1">
        <v>65.66</v>
      </c>
      <c r="X2047" s="1">
        <v>63.85</v>
      </c>
      <c r="Y2047" s="1">
        <v>65.760000000000005</v>
      </c>
      <c r="Z2047" s="1">
        <v>65.989999999999995</v>
      </c>
      <c r="AA2047" s="1">
        <v>62.02</v>
      </c>
      <c r="AB2047" s="1">
        <v>62.06</v>
      </c>
      <c r="AC2047" s="1">
        <v>61.06</v>
      </c>
      <c r="AD2047" s="1">
        <v>62.56</v>
      </c>
      <c r="AE2047" s="1">
        <v>69.91</v>
      </c>
      <c r="AF2047" s="1">
        <v>70.05</v>
      </c>
      <c r="AG2047" s="1">
        <v>56.98</v>
      </c>
      <c r="AK2047" s="1">
        <v>30</v>
      </c>
      <c r="AS2047" s="1">
        <v>1867.76</v>
      </c>
      <c r="AW2047" s="1">
        <v>1607.9</v>
      </c>
      <c r="AX2047" s="1">
        <v>64.680000000000007</v>
      </c>
      <c r="AZ2047" s="1">
        <v>1658.15</v>
      </c>
      <c r="BA2047" s="1">
        <v>63.57</v>
      </c>
      <c r="BB2047" s="1">
        <v>71.8</v>
      </c>
      <c r="BC2047" s="1">
        <v>66.760000000000005</v>
      </c>
      <c r="BD2047" s="1">
        <v>67.56</v>
      </c>
      <c r="BE2047" s="1">
        <v>65.63</v>
      </c>
      <c r="BF2047" s="1">
        <v>64.61</v>
      </c>
      <c r="BG2047" s="1">
        <v>69.72</v>
      </c>
      <c r="BH2047" s="1">
        <v>63.57</v>
      </c>
      <c r="BI2047" s="1">
        <v>66.03</v>
      </c>
      <c r="BJ2047" s="1">
        <v>68.599999999999994</v>
      </c>
      <c r="BK2047" s="1">
        <v>60.65</v>
      </c>
      <c r="BL2047" s="1">
        <v>61.04</v>
      </c>
      <c r="BM2047" s="1">
        <v>58.92</v>
      </c>
      <c r="BN2047" s="1">
        <v>59.96</v>
      </c>
    </row>
    <row r="2048" spans="3:66" x14ac:dyDescent="0.3">
      <c r="C2048" s="14" t="str">
        <f t="shared" si="32"/>
        <v>20182</v>
      </c>
      <c r="D2048" s="3">
        <v>43147</v>
      </c>
      <c r="E2048" s="1">
        <v>1213.71</v>
      </c>
      <c r="F2048" s="1">
        <v>1164.8800000000001</v>
      </c>
      <c r="G2048" s="1">
        <v>1209.8</v>
      </c>
      <c r="H2048" s="1">
        <v>1121.95</v>
      </c>
      <c r="I2048" s="1">
        <v>1167.0899999999999</v>
      </c>
      <c r="J2048" s="1">
        <v>1135.0999999999999</v>
      </c>
      <c r="K2048" s="1">
        <v>1119.78</v>
      </c>
      <c r="L2048" s="1">
        <v>1140.71</v>
      </c>
      <c r="M2048" s="1">
        <v>1009.67</v>
      </c>
      <c r="N2048" s="1">
        <v>1058.18</v>
      </c>
      <c r="O2048" s="1">
        <v>1133.96</v>
      </c>
      <c r="P2048" s="1">
        <v>1128.71</v>
      </c>
      <c r="Q2048" s="1">
        <v>2705.65</v>
      </c>
      <c r="R2048" s="1">
        <v>61.81</v>
      </c>
      <c r="S2048" s="1">
        <v>54.4</v>
      </c>
      <c r="T2048" s="1">
        <v>64.239999999999995</v>
      </c>
      <c r="U2048" s="1">
        <v>62.83</v>
      </c>
      <c r="V2048" s="1">
        <v>59.43</v>
      </c>
      <c r="W2048" s="1">
        <v>66.03</v>
      </c>
      <c r="X2048" s="1">
        <v>63.64</v>
      </c>
      <c r="Y2048" s="1">
        <v>65.73</v>
      </c>
      <c r="Z2048" s="1">
        <v>65.91</v>
      </c>
      <c r="AA2048" s="1">
        <v>61.98</v>
      </c>
      <c r="AB2048" s="1">
        <v>62.01</v>
      </c>
      <c r="AC2048" s="1">
        <v>60.55</v>
      </c>
      <c r="AD2048" s="1">
        <v>62.16</v>
      </c>
      <c r="AE2048" s="1">
        <v>70.45</v>
      </c>
      <c r="AF2048" s="1">
        <v>67.64</v>
      </c>
      <c r="AG2048" s="1">
        <v>56.9</v>
      </c>
      <c r="AK2048" s="1">
        <v>30</v>
      </c>
      <c r="AS2048" s="1">
        <v>1941.7</v>
      </c>
      <c r="AW2048" s="1">
        <v>1607.9</v>
      </c>
      <c r="AX2048" s="1">
        <v>64.180000000000007</v>
      </c>
      <c r="BA2048" s="1">
        <v>63.11</v>
      </c>
      <c r="BB2048" s="1">
        <v>71.290000000000006</v>
      </c>
      <c r="BC2048" s="1">
        <v>66.63</v>
      </c>
      <c r="BD2048" s="1">
        <v>67.64</v>
      </c>
      <c r="BE2048" s="1">
        <v>64.53</v>
      </c>
      <c r="BF2048" s="1">
        <v>64.2</v>
      </c>
      <c r="BG2048" s="1">
        <v>70.239999999999995</v>
      </c>
      <c r="BH2048" s="1">
        <v>63.86</v>
      </c>
      <c r="BI2048" s="1">
        <v>65.67</v>
      </c>
      <c r="BJ2048" s="1">
        <v>68.599999999999994</v>
      </c>
      <c r="BK2048" s="1">
        <v>60.49</v>
      </c>
      <c r="BL2048" s="1">
        <v>61.92</v>
      </c>
      <c r="BN2048" s="1">
        <v>60.36</v>
      </c>
    </row>
    <row r="2049" spans="3:66" x14ac:dyDescent="0.3">
      <c r="C2049" s="14" t="str">
        <f t="shared" si="32"/>
        <v>20182</v>
      </c>
      <c r="D2049" s="3">
        <v>43146</v>
      </c>
      <c r="E2049" s="1">
        <v>1205.44</v>
      </c>
      <c r="F2049" s="1">
        <v>1169.0999999999999</v>
      </c>
      <c r="G2049" s="1">
        <v>1209.8</v>
      </c>
      <c r="H2049" s="1">
        <v>1107.77</v>
      </c>
      <c r="I2049" s="1">
        <v>1162.81</v>
      </c>
      <c r="J2049" s="1">
        <v>1100.6500000000001</v>
      </c>
      <c r="K2049" s="1">
        <v>1119.78</v>
      </c>
      <c r="L2049" s="1">
        <v>1108.7</v>
      </c>
      <c r="M2049" s="1">
        <v>1019.47</v>
      </c>
      <c r="N2049" s="1">
        <v>1056.1400000000001</v>
      </c>
      <c r="O2049" s="1">
        <v>1136.69</v>
      </c>
      <c r="P2049" s="1">
        <v>1131.17</v>
      </c>
      <c r="Q2049" s="1">
        <v>2703.49</v>
      </c>
      <c r="R2049" s="1">
        <v>61.8</v>
      </c>
      <c r="S2049" s="1">
        <v>55.88</v>
      </c>
      <c r="T2049" s="1">
        <v>63.74</v>
      </c>
      <c r="U2049" s="1">
        <v>62</v>
      </c>
      <c r="V2049" s="1">
        <v>60</v>
      </c>
      <c r="W2049" s="1">
        <v>65.84</v>
      </c>
      <c r="X2049" s="1">
        <v>63.35</v>
      </c>
      <c r="Y2049" s="1">
        <v>65.319999999999993</v>
      </c>
      <c r="Z2049" s="1">
        <v>65.349999999999994</v>
      </c>
      <c r="AA2049" s="1">
        <v>61.84</v>
      </c>
      <c r="AB2049" s="1">
        <v>61.39</v>
      </c>
      <c r="AC2049" s="1">
        <v>60.42</v>
      </c>
      <c r="AD2049" s="1">
        <v>62.16</v>
      </c>
      <c r="AE2049" s="1">
        <v>69.510000000000005</v>
      </c>
      <c r="AF2049" s="1">
        <v>66.66</v>
      </c>
      <c r="AG2049" s="1">
        <v>57.03</v>
      </c>
      <c r="AK2049" s="1">
        <v>30</v>
      </c>
      <c r="AS2049" s="1">
        <v>1971.13</v>
      </c>
      <c r="AX2049" s="1">
        <v>64.2</v>
      </c>
      <c r="BA2049" s="1">
        <v>63.19</v>
      </c>
      <c r="BB2049" s="1">
        <v>70.489999999999995</v>
      </c>
      <c r="BC2049" s="1">
        <v>66.34</v>
      </c>
      <c r="BD2049" s="1">
        <v>67.16</v>
      </c>
      <c r="BE2049" s="1">
        <v>64.5</v>
      </c>
      <c r="BF2049" s="1">
        <v>64.14</v>
      </c>
      <c r="BG2049" s="1">
        <v>69.55</v>
      </c>
      <c r="BH2049" s="1">
        <v>63.93</v>
      </c>
      <c r="BI2049" s="1">
        <v>65.540000000000006</v>
      </c>
      <c r="BJ2049" s="1">
        <v>67.91</v>
      </c>
      <c r="BK2049" s="1">
        <v>59.93</v>
      </c>
      <c r="BL2049" s="1">
        <v>61.22</v>
      </c>
      <c r="BM2049" s="1">
        <v>60.81</v>
      </c>
      <c r="BN2049" s="1">
        <v>60.85</v>
      </c>
    </row>
    <row r="2050" spans="3:66" x14ac:dyDescent="0.3">
      <c r="C2050" s="14" t="str">
        <f t="shared" si="32"/>
        <v>20182</v>
      </c>
      <c r="D2050" s="3">
        <v>43145</v>
      </c>
      <c r="E2050" s="1">
        <v>1202.1600000000001</v>
      </c>
      <c r="F2050" s="1">
        <v>1158.79</v>
      </c>
      <c r="G2050" s="1">
        <v>1147.7</v>
      </c>
      <c r="H2050" s="1">
        <v>1086.21</v>
      </c>
      <c r="I2050" s="1">
        <v>1159.97</v>
      </c>
      <c r="J2050" s="1">
        <v>1091.76</v>
      </c>
      <c r="K2050" s="1">
        <v>1104.74</v>
      </c>
      <c r="L2050" s="1">
        <v>1109.79</v>
      </c>
      <c r="M2050" s="1">
        <v>1011.81</v>
      </c>
      <c r="N2050" s="1">
        <v>1026.1500000000001</v>
      </c>
      <c r="O2050" s="1">
        <v>1068.8800000000001</v>
      </c>
      <c r="P2050" s="1">
        <v>1104.9100000000001</v>
      </c>
      <c r="Q2050" s="1">
        <v>2694.57</v>
      </c>
      <c r="R2050" s="1">
        <v>62.1</v>
      </c>
      <c r="S2050" s="1">
        <v>55.23</v>
      </c>
      <c r="T2050" s="1">
        <v>64.91</v>
      </c>
      <c r="U2050" s="1">
        <v>59.5</v>
      </c>
      <c r="V2050" s="1">
        <v>59</v>
      </c>
      <c r="W2050" s="1">
        <v>65.89</v>
      </c>
      <c r="X2050" s="1">
        <v>63.1</v>
      </c>
      <c r="Y2050" s="1">
        <v>65.650000000000006</v>
      </c>
      <c r="Z2050" s="1">
        <v>64.959999999999994</v>
      </c>
      <c r="AA2050" s="1">
        <v>62.44</v>
      </c>
      <c r="AB2050" s="1">
        <v>61.18</v>
      </c>
      <c r="AC2050" s="1">
        <v>60.05</v>
      </c>
      <c r="AD2050" s="1">
        <v>62.36</v>
      </c>
      <c r="AE2050" s="1">
        <v>69.36</v>
      </c>
      <c r="AF2050" s="1">
        <v>68.48</v>
      </c>
      <c r="AG2050" s="1">
        <v>56.32</v>
      </c>
      <c r="AK2050" s="1">
        <v>30</v>
      </c>
      <c r="AS2050" s="1">
        <v>2102.5</v>
      </c>
      <c r="AX2050" s="1">
        <v>63.77</v>
      </c>
      <c r="BA2050" s="1">
        <v>62.22</v>
      </c>
      <c r="BB2050" s="1">
        <v>71.28</v>
      </c>
      <c r="BC2050" s="1">
        <v>66.77</v>
      </c>
      <c r="BD2050" s="1">
        <v>67.650000000000006</v>
      </c>
      <c r="BE2050" s="1">
        <v>65.11</v>
      </c>
      <c r="BF2050" s="1">
        <v>63.71</v>
      </c>
      <c r="BG2050" s="1">
        <v>69.62</v>
      </c>
      <c r="BH2050" s="1">
        <v>63.37</v>
      </c>
      <c r="BI2050" s="1">
        <v>64.5</v>
      </c>
      <c r="BJ2050" s="1">
        <v>67.91</v>
      </c>
      <c r="BK2050" s="1">
        <v>60.32</v>
      </c>
      <c r="BL2050" s="1">
        <v>61.14</v>
      </c>
      <c r="BM2050" s="1">
        <v>59.61</v>
      </c>
      <c r="BN2050" s="1">
        <v>60.68</v>
      </c>
    </row>
    <row r="2051" spans="3:66" x14ac:dyDescent="0.3">
      <c r="C2051" s="14" t="str">
        <f t="shared" si="32"/>
        <v>20182</v>
      </c>
      <c r="D2051" s="3">
        <v>43140</v>
      </c>
      <c r="E2051" s="1">
        <v>1154.43</v>
      </c>
      <c r="F2051" s="1">
        <v>1092</v>
      </c>
      <c r="G2051" s="1">
        <v>1209.82</v>
      </c>
      <c r="H2051" s="1">
        <v>1018.38</v>
      </c>
      <c r="I2051" s="1">
        <v>1126.22</v>
      </c>
      <c r="J2051" s="1">
        <v>1039.99</v>
      </c>
      <c r="K2051" s="1">
        <v>1095.04</v>
      </c>
      <c r="L2051" s="1">
        <v>1037.55</v>
      </c>
      <c r="M2051" s="1">
        <v>952.33</v>
      </c>
      <c r="N2051" s="1">
        <v>947.64</v>
      </c>
      <c r="O2051" s="1">
        <v>1061.25</v>
      </c>
      <c r="P2051" s="1">
        <v>1099.2</v>
      </c>
      <c r="Q2051" s="1">
        <v>2723.13</v>
      </c>
      <c r="R2051" s="1">
        <v>60.98</v>
      </c>
      <c r="S2051" s="1">
        <v>53.96</v>
      </c>
      <c r="T2051" s="1">
        <v>63.33</v>
      </c>
      <c r="U2051" s="1">
        <v>59.5</v>
      </c>
      <c r="V2051" s="1">
        <v>58.67</v>
      </c>
      <c r="W2051" s="1">
        <v>64.510000000000005</v>
      </c>
      <c r="X2051" s="1">
        <v>62.27</v>
      </c>
      <c r="Y2051" s="1">
        <v>63.92</v>
      </c>
      <c r="Z2051" s="1">
        <v>64</v>
      </c>
      <c r="AA2051" s="1">
        <v>60.45</v>
      </c>
      <c r="AB2051" s="1">
        <v>59.35</v>
      </c>
      <c r="AC2051" s="1">
        <v>60.05</v>
      </c>
      <c r="AD2051" s="1">
        <v>61.74</v>
      </c>
      <c r="AE2051" s="1">
        <v>68.14</v>
      </c>
      <c r="AF2051" s="1">
        <v>68.11</v>
      </c>
      <c r="AG2051" s="1">
        <v>56.01</v>
      </c>
      <c r="AK2051" s="1">
        <v>30</v>
      </c>
      <c r="AS2051" s="1">
        <v>1905.45</v>
      </c>
      <c r="AX2051" s="1">
        <v>63.36</v>
      </c>
      <c r="BA2051" s="1">
        <v>61.37</v>
      </c>
      <c r="BB2051" s="1">
        <v>69.459999999999994</v>
      </c>
      <c r="BC2051" s="1">
        <v>65.31</v>
      </c>
      <c r="BD2051" s="1">
        <v>67.099999999999994</v>
      </c>
      <c r="BE2051" s="1">
        <v>63.11</v>
      </c>
      <c r="BF2051" s="1">
        <v>63.65</v>
      </c>
      <c r="BG2051" s="1">
        <v>68.86</v>
      </c>
      <c r="BH2051" s="1">
        <v>63.32</v>
      </c>
      <c r="BI2051" s="1">
        <v>63.55</v>
      </c>
      <c r="BJ2051" s="1">
        <v>67.91</v>
      </c>
      <c r="BK2051" s="1">
        <v>58.82</v>
      </c>
      <c r="BL2051" s="1">
        <v>59.73</v>
      </c>
      <c r="BM2051" s="1">
        <v>59.33</v>
      </c>
      <c r="BN2051" s="1">
        <v>59.12</v>
      </c>
    </row>
    <row r="2052" spans="3:66" x14ac:dyDescent="0.3">
      <c r="C2052" s="14" t="str">
        <f t="shared" si="32"/>
        <v>20182</v>
      </c>
      <c r="D2052" s="3">
        <v>43139</v>
      </c>
      <c r="E2052" s="1">
        <v>1136.3399999999999</v>
      </c>
      <c r="F2052" s="1">
        <v>1093.77</v>
      </c>
      <c r="G2052" s="1">
        <v>1212.53</v>
      </c>
      <c r="H2052" s="1">
        <v>1027.3800000000001</v>
      </c>
      <c r="I2052" s="1">
        <v>1114.8900000000001</v>
      </c>
      <c r="J2052" s="1">
        <v>1054.77</v>
      </c>
      <c r="K2052" s="1">
        <v>1085.1400000000001</v>
      </c>
      <c r="L2052" s="1">
        <v>1011.63</v>
      </c>
      <c r="M2052" s="1">
        <v>952.33</v>
      </c>
      <c r="N2052" s="1">
        <v>944.58</v>
      </c>
      <c r="O2052" s="1">
        <v>1055.08</v>
      </c>
      <c r="P2052" s="1">
        <v>1088.26</v>
      </c>
      <c r="Q2052" s="1">
        <v>2727.27</v>
      </c>
      <c r="R2052" s="1">
        <v>60.9</v>
      </c>
      <c r="S2052" s="1">
        <v>54.17</v>
      </c>
      <c r="T2052" s="1">
        <v>63.34</v>
      </c>
      <c r="U2052" s="1">
        <v>59</v>
      </c>
      <c r="V2052" s="1">
        <v>58.33</v>
      </c>
      <c r="W2052" s="1">
        <v>64.61</v>
      </c>
      <c r="X2052" s="1">
        <v>61.64</v>
      </c>
      <c r="Y2052" s="1">
        <v>63.54</v>
      </c>
      <c r="Z2052" s="1">
        <v>63.6</v>
      </c>
      <c r="AA2052" s="1">
        <v>61.06</v>
      </c>
      <c r="AB2052" s="1">
        <v>59.47</v>
      </c>
      <c r="AC2052" s="1">
        <v>60.42</v>
      </c>
      <c r="AE2052" s="1">
        <v>67.92</v>
      </c>
      <c r="AF2052" s="1">
        <v>66.33</v>
      </c>
      <c r="AG2052" s="1">
        <v>56.46</v>
      </c>
      <c r="AK2052" s="1">
        <v>30</v>
      </c>
      <c r="AS2052" s="1">
        <v>1864.13</v>
      </c>
      <c r="AX2052" s="1">
        <v>63.47</v>
      </c>
      <c r="BA2052" s="1">
        <v>61.3</v>
      </c>
      <c r="BB2052" s="1">
        <v>69.849999999999994</v>
      </c>
      <c r="BC2052" s="1">
        <v>65.81</v>
      </c>
      <c r="BD2052" s="1">
        <v>65.959999999999994</v>
      </c>
      <c r="BE2052" s="1">
        <v>63.32</v>
      </c>
      <c r="BF2052" s="1">
        <v>63.91</v>
      </c>
      <c r="BG2052" s="1">
        <v>68.48</v>
      </c>
      <c r="BH2052" s="1">
        <v>63.52</v>
      </c>
      <c r="BI2052" s="1">
        <v>63.55</v>
      </c>
      <c r="BJ2052" s="1">
        <v>67.91</v>
      </c>
      <c r="BK2052" s="1">
        <v>59.02</v>
      </c>
      <c r="BL2052" s="1">
        <v>59.52</v>
      </c>
      <c r="BM2052" s="1">
        <v>59.2</v>
      </c>
      <c r="BN2052" s="1">
        <v>58.95</v>
      </c>
    </row>
    <row r="2053" spans="3:66" x14ac:dyDescent="0.3">
      <c r="C2053" s="14" t="str">
        <f t="shared" si="32"/>
        <v>20182</v>
      </c>
      <c r="D2053" s="3">
        <v>43138</v>
      </c>
      <c r="E2053" s="1">
        <v>1142.81</v>
      </c>
      <c r="F2053" s="1">
        <v>1084.24</v>
      </c>
      <c r="G2053" s="1">
        <v>1188.03</v>
      </c>
      <c r="H2053" s="1">
        <v>1015.56</v>
      </c>
      <c r="I2053" s="1">
        <v>1109.3499999999999</v>
      </c>
      <c r="J2053" s="1">
        <v>1050.8</v>
      </c>
      <c r="K2053" s="1">
        <v>1085.1400000000001</v>
      </c>
      <c r="L2053" s="1">
        <v>994.39</v>
      </c>
      <c r="M2053" s="1">
        <v>931.85</v>
      </c>
      <c r="N2053" s="1">
        <v>941.04</v>
      </c>
      <c r="O2053" s="1">
        <v>1037.3399999999999</v>
      </c>
      <c r="P2053" s="1">
        <v>1085.98</v>
      </c>
      <c r="Q2053" s="1">
        <v>2733.62</v>
      </c>
      <c r="R2053" s="1">
        <v>61.73</v>
      </c>
      <c r="S2053" s="1">
        <v>54.16</v>
      </c>
      <c r="T2053" s="1">
        <v>63.2</v>
      </c>
      <c r="U2053" s="1">
        <v>58</v>
      </c>
      <c r="V2053" s="1">
        <v>58.23</v>
      </c>
      <c r="W2053" s="1">
        <v>64.540000000000006</v>
      </c>
      <c r="X2053" s="1">
        <v>61.27</v>
      </c>
      <c r="Y2053" s="1">
        <v>63.49</v>
      </c>
      <c r="Z2053" s="1">
        <v>63.57</v>
      </c>
      <c r="AA2053" s="1">
        <v>60.76</v>
      </c>
      <c r="AB2053" s="1">
        <v>58.69</v>
      </c>
      <c r="AC2053" s="1">
        <v>59.42</v>
      </c>
      <c r="AE2053" s="1">
        <v>67.37</v>
      </c>
      <c r="AF2053" s="1">
        <v>65.37</v>
      </c>
      <c r="AG2053" s="1">
        <v>55.78</v>
      </c>
      <c r="AK2053" s="1">
        <v>30</v>
      </c>
      <c r="AN2053" s="1">
        <v>1608.19</v>
      </c>
      <c r="AS2053" s="1">
        <v>1864.13</v>
      </c>
      <c r="AX2053" s="1">
        <v>62.32</v>
      </c>
      <c r="BA2053" s="1">
        <v>59.63</v>
      </c>
      <c r="BB2053" s="1">
        <v>69.38</v>
      </c>
      <c r="BC2053" s="1">
        <v>65.8</v>
      </c>
      <c r="BD2053" s="1">
        <v>66.010000000000005</v>
      </c>
      <c r="BE2053" s="1">
        <v>63.11</v>
      </c>
      <c r="BF2053" s="1">
        <v>63.62</v>
      </c>
      <c r="BG2053" s="1">
        <v>67.91</v>
      </c>
      <c r="BH2053" s="1">
        <v>62.14</v>
      </c>
      <c r="BI2053" s="1">
        <v>61.07</v>
      </c>
      <c r="BJ2053" s="1">
        <v>67.91</v>
      </c>
      <c r="BK2053" s="1">
        <v>58.52</v>
      </c>
      <c r="BL2053" s="1">
        <v>59.3</v>
      </c>
      <c r="BM2053" s="1">
        <v>59.03</v>
      </c>
      <c r="BN2053" s="1">
        <v>58.51</v>
      </c>
    </row>
    <row r="2054" spans="3:66" x14ac:dyDescent="0.3">
      <c r="C2054" s="14" t="str">
        <f t="shared" ref="C2054:C2117" si="33">YEAR(D2054)&amp;MONTH(D2054)</f>
        <v>20182</v>
      </c>
      <c r="D2054" s="3">
        <v>43137</v>
      </c>
      <c r="E2054" s="1">
        <v>1124.8499999999999</v>
      </c>
      <c r="F2054" s="1">
        <v>1080.04</v>
      </c>
      <c r="G2054" s="1">
        <v>1183.06</v>
      </c>
      <c r="H2054" s="1">
        <v>1011.19</v>
      </c>
      <c r="I2054" s="1">
        <v>1110.58</v>
      </c>
      <c r="J2054" s="1">
        <v>1036.8699999999999</v>
      </c>
      <c r="K2054" s="1">
        <v>1067.92</v>
      </c>
      <c r="L2054" s="1">
        <v>994.39</v>
      </c>
      <c r="M2054" s="1">
        <v>920.15</v>
      </c>
      <c r="N2054" s="1">
        <v>929.85</v>
      </c>
      <c r="O2054" s="1">
        <v>1024.44</v>
      </c>
      <c r="P2054" s="1">
        <v>1085.3599999999999</v>
      </c>
      <c r="Q2054" s="1">
        <v>2711.3</v>
      </c>
      <c r="R2054" s="1">
        <v>60</v>
      </c>
      <c r="S2054" s="1">
        <v>54.17</v>
      </c>
      <c r="T2054" s="1">
        <v>62.97</v>
      </c>
      <c r="V2054" s="1">
        <v>58.51</v>
      </c>
      <c r="W2054" s="1">
        <v>64.31</v>
      </c>
      <c r="X2054" s="1">
        <v>60.02</v>
      </c>
      <c r="Y2054" s="1">
        <v>63</v>
      </c>
      <c r="Z2054" s="1">
        <v>62.9</v>
      </c>
      <c r="AA2054" s="1">
        <v>60.03</v>
      </c>
      <c r="AB2054" s="1">
        <v>58.28</v>
      </c>
      <c r="AC2054" s="1">
        <v>59.67</v>
      </c>
      <c r="AE2054" s="1">
        <v>67.41</v>
      </c>
      <c r="AF2054" s="1">
        <v>65.87</v>
      </c>
      <c r="AG2054" s="1">
        <v>55.58</v>
      </c>
      <c r="AK2054" s="1">
        <v>30</v>
      </c>
      <c r="AN2054" s="1">
        <v>1608.19</v>
      </c>
      <c r="AS2054" s="1">
        <v>1864.13</v>
      </c>
      <c r="AX2054" s="1">
        <v>62.53</v>
      </c>
      <c r="BA2054" s="1">
        <v>59.68</v>
      </c>
      <c r="BB2054" s="1">
        <v>68.69</v>
      </c>
      <c r="BC2054" s="1">
        <v>65.239999999999995</v>
      </c>
      <c r="BD2054" s="1">
        <v>65.510000000000005</v>
      </c>
      <c r="BE2054" s="1">
        <v>63.05</v>
      </c>
      <c r="BF2054" s="1">
        <v>63.25</v>
      </c>
      <c r="BG2054" s="1">
        <v>67.8</v>
      </c>
      <c r="BH2054" s="1">
        <v>62.16</v>
      </c>
      <c r="BI2054" s="1">
        <v>62.06</v>
      </c>
      <c r="BJ2054" s="1">
        <v>66.94</v>
      </c>
      <c r="BK2054" s="1">
        <v>57.92</v>
      </c>
      <c r="BL2054" s="1">
        <v>59.13</v>
      </c>
      <c r="BM2054" s="1">
        <v>58.27</v>
      </c>
      <c r="BN2054" s="1">
        <v>57.87</v>
      </c>
    </row>
    <row r="2055" spans="3:66" x14ac:dyDescent="0.3">
      <c r="C2055" s="14" t="str">
        <f t="shared" si="33"/>
        <v>20182</v>
      </c>
      <c r="D2055" s="3">
        <v>43136</v>
      </c>
      <c r="E2055" s="1">
        <v>1121.49</v>
      </c>
      <c r="F2055" s="1">
        <v>1064.68</v>
      </c>
      <c r="G2055" s="1">
        <v>1142.3900000000001</v>
      </c>
      <c r="H2055" s="1">
        <v>1006.56</v>
      </c>
      <c r="I2055" s="1">
        <v>1106.26</v>
      </c>
      <c r="J2055" s="1">
        <v>1032.97</v>
      </c>
      <c r="K2055" s="1">
        <v>1067.92</v>
      </c>
      <c r="L2055" s="1">
        <v>990.5</v>
      </c>
      <c r="M2055" s="1">
        <v>924.04</v>
      </c>
      <c r="N2055" s="1">
        <v>922.27</v>
      </c>
      <c r="O2055" s="1">
        <v>1025.6199999999999</v>
      </c>
      <c r="P2055" s="1">
        <v>1087.58</v>
      </c>
      <c r="Q2055" s="1">
        <v>2704.88</v>
      </c>
      <c r="R2055" s="1">
        <v>60.16</v>
      </c>
      <c r="S2055" s="1">
        <v>53.21</v>
      </c>
      <c r="T2055" s="1">
        <v>62.2</v>
      </c>
      <c r="V2055" s="1">
        <v>58</v>
      </c>
      <c r="W2055" s="1">
        <v>64.34</v>
      </c>
      <c r="X2055" s="1">
        <v>60</v>
      </c>
      <c r="Y2055" s="1">
        <v>62.22</v>
      </c>
      <c r="Z2055" s="1">
        <v>62.16</v>
      </c>
      <c r="AA2055" s="1">
        <v>59.49</v>
      </c>
      <c r="AB2055" s="1">
        <v>58.28</v>
      </c>
      <c r="AC2055" s="1">
        <v>59.92</v>
      </c>
      <c r="AE2055" s="1">
        <v>66.959999999999994</v>
      </c>
      <c r="AF2055" s="1">
        <v>65.77</v>
      </c>
      <c r="AG2055" s="1">
        <v>55.26</v>
      </c>
      <c r="AK2055" s="1">
        <v>30</v>
      </c>
      <c r="AN2055" s="1">
        <v>1608.19</v>
      </c>
      <c r="AS2055" s="1">
        <v>2175</v>
      </c>
      <c r="AT2055" s="1">
        <v>1658.45</v>
      </c>
      <c r="AU2055" s="1">
        <v>1829.32</v>
      </c>
      <c r="AV2055" s="1">
        <v>33.33</v>
      </c>
      <c r="AW2055" s="1">
        <v>1630.7</v>
      </c>
      <c r="AX2055" s="1">
        <v>62.95</v>
      </c>
      <c r="BA2055" s="1">
        <v>59.67</v>
      </c>
      <c r="BB2055" s="1">
        <v>68.44</v>
      </c>
      <c r="BC2055" s="1">
        <v>65.099999999999994</v>
      </c>
      <c r="BD2055" s="1">
        <v>65.569999999999993</v>
      </c>
      <c r="BE2055" s="1">
        <v>62.79</v>
      </c>
      <c r="BF2055" s="1">
        <v>63</v>
      </c>
      <c r="BG2055" s="1">
        <v>67.510000000000005</v>
      </c>
      <c r="BH2055" s="1">
        <v>62.08</v>
      </c>
      <c r="BI2055" s="1">
        <v>62.06</v>
      </c>
      <c r="BJ2055" s="1">
        <v>67.91</v>
      </c>
      <c r="BK2055" s="1">
        <v>57.32</v>
      </c>
      <c r="BL2055" s="1">
        <v>58.01</v>
      </c>
      <c r="BM2055" s="1">
        <v>57.67</v>
      </c>
      <c r="BN2055" s="1">
        <v>57.7</v>
      </c>
    </row>
    <row r="2056" spans="3:66" x14ac:dyDescent="0.3">
      <c r="C2056" s="14" t="str">
        <f t="shared" si="33"/>
        <v>20182</v>
      </c>
      <c r="D2056" s="3">
        <v>43133</v>
      </c>
      <c r="E2056" s="1">
        <v>1121.49</v>
      </c>
      <c r="F2056" s="1">
        <v>1069.94</v>
      </c>
      <c r="G2056" s="1">
        <v>1183.06</v>
      </c>
      <c r="H2056" s="1">
        <v>995.62</v>
      </c>
      <c r="I2056" s="1">
        <v>1106.26</v>
      </c>
      <c r="J2056" s="1">
        <v>1043.05</v>
      </c>
      <c r="K2056" s="1">
        <v>1073.8800000000001</v>
      </c>
      <c r="L2056" s="1">
        <v>978.68</v>
      </c>
      <c r="M2056" s="1">
        <v>903</v>
      </c>
      <c r="N2056" s="1">
        <v>921.09</v>
      </c>
      <c r="O2056" s="1">
        <v>1024.8900000000001</v>
      </c>
      <c r="P2056" s="1">
        <v>1096.3399999999999</v>
      </c>
      <c r="Q2056" s="1">
        <v>2673.82</v>
      </c>
      <c r="R2056" s="1">
        <v>60.77</v>
      </c>
      <c r="S2056" s="1">
        <v>53.58</v>
      </c>
      <c r="T2056" s="1">
        <v>62.21</v>
      </c>
      <c r="V2056" s="1">
        <v>57.92</v>
      </c>
      <c r="W2056" s="1">
        <v>64.12</v>
      </c>
      <c r="X2056" s="1">
        <v>60.43</v>
      </c>
      <c r="Y2056" s="1">
        <v>62.03</v>
      </c>
      <c r="Z2056" s="1">
        <v>61.92</v>
      </c>
      <c r="AA2056" s="1">
        <v>60.02</v>
      </c>
      <c r="AB2056" s="1">
        <v>58.11</v>
      </c>
      <c r="AC2056" s="1">
        <v>60.17</v>
      </c>
      <c r="AE2056" s="1">
        <v>67.08</v>
      </c>
      <c r="AF2056" s="1">
        <v>65.180000000000007</v>
      </c>
      <c r="AG2056" s="1">
        <v>54.49</v>
      </c>
      <c r="AK2056" s="1">
        <v>30</v>
      </c>
      <c r="AN2056" s="1">
        <v>1608.19</v>
      </c>
      <c r="AS2056" s="1">
        <v>2175</v>
      </c>
      <c r="AT2056" s="1">
        <v>1658.45</v>
      </c>
      <c r="AU2056" s="1">
        <v>1829.32</v>
      </c>
      <c r="AV2056" s="1">
        <v>33.33</v>
      </c>
      <c r="AW2056" s="1">
        <v>1630.7</v>
      </c>
      <c r="AX2056" s="1">
        <v>61.69</v>
      </c>
      <c r="AZ2056" s="1">
        <v>1742.21</v>
      </c>
      <c r="BA2056" s="1">
        <v>60.14</v>
      </c>
      <c r="BB2056" s="1">
        <v>69.05</v>
      </c>
      <c r="BC2056" s="1">
        <v>65.180000000000007</v>
      </c>
      <c r="BD2056" s="1">
        <v>65.56</v>
      </c>
      <c r="BE2056" s="1">
        <v>64.06</v>
      </c>
      <c r="BF2056" s="1">
        <v>64.25</v>
      </c>
      <c r="BG2056" s="1">
        <v>67.64</v>
      </c>
      <c r="BH2056" s="1">
        <v>62.08</v>
      </c>
      <c r="BI2056" s="1">
        <v>62.56</v>
      </c>
      <c r="BJ2056" s="1">
        <v>67.91</v>
      </c>
      <c r="BK2056" s="1">
        <v>57.32</v>
      </c>
      <c r="BL2056" s="1">
        <v>57.62</v>
      </c>
      <c r="BM2056" s="1">
        <v>57.67</v>
      </c>
      <c r="BN2056" s="1">
        <v>57.59</v>
      </c>
    </row>
    <row r="2057" spans="3:66" x14ac:dyDescent="0.3">
      <c r="C2057" s="14" t="str">
        <f t="shared" si="33"/>
        <v>20182</v>
      </c>
      <c r="D2057" s="3">
        <v>43132</v>
      </c>
      <c r="E2057" s="1">
        <v>1131.25</v>
      </c>
      <c r="F2057" s="1">
        <v>1081.8800000000001</v>
      </c>
      <c r="G2057" s="1">
        <v>1165.97</v>
      </c>
      <c r="H2057" s="1">
        <v>1012.29</v>
      </c>
      <c r="I2057" s="1">
        <v>1108.76</v>
      </c>
      <c r="J2057" s="1">
        <v>1047.6199999999999</v>
      </c>
      <c r="K2057" s="1">
        <v>1051.32</v>
      </c>
      <c r="L2057" s="1">
        <v>983.93</v>
      </c>
      <c r="M2057" s="1">
        <v>929.2</v>
      </c>
      <c r="N2057" s="1">
        <v>927.16</v>
      </c>
      <c r="O2057" s="1">
        <v>1026.54</v>
      </c>
      <c r="P2057" s="1">
        <v>1064.0899999999999</v>
      </c>
      <c r="Q2057" s="1">
        <v>2693.49</v>
      </c>
      <c r="R2057" s="1">
        <v>60.25</v>
      </c>
      <c r="S2057" s="1">
        <v>52.54</v>
      </c>
      <c r="T2057" s="1">
        <v>62.29</v>
      </c>
      <c r="V2057" s="1">
        <v>57.91</v>
      </c>
      <c r="W2057" s="1">
        <v>63.97</v>
      </c>
      <c r="X2057" s="1">
        <v>61.12</v>
      </c>
      <c r="Y2057" s="1">
        <v>62.23</v>
      </c>
      <c r="Z2057" s="1">
        <v>62.14</v>
      </c>
      <c r="AA2057" s="1">
        <v>59.8</v>
      </c>
      <c r="AB2057" s="1">
        <v>58.77</v>
      </c>
      <c r="AC2057" s="1">
        <v>60.05</v>
      </c>
      <c r="AE2057" s="1">
        <v>66.64</v>
      </c>
      <c r="AF2057" s="1">
        <v>65.12</v>
      </c>
      <c r="AG2057" s="1">
        <v>54.95</v>
      </c>
      <c r="AK2057" s="1">
        <v>30</v>
      </c>
      <c r="AN2057" s="1">
        <v>1608.19</v>
      </c>
      <c r="AS2057" s="1">
        <v>2175</v>
      </c>
      <c r="AT2057" s="1">
        <v>1658.45</v>
      </c>
      <c r="AU2057" s="1">
        <v>1829.32</v>
      </c>
      <c r="AV2057" s="1">
        <v>33.33</v>
      </c>
      <c r="AW2057" s="1">
        <v>1630.7</v>
      </c>
      <c r="AX2057" s="1">
        <v>61.92</v>
      </c>
      <c r="AZ2057" s="1">
        <v>1742.21</v>
      </c>
      <c r="BA2057" s="1">
        <v>60.55</v>
      </c>
      <c r="BB2057" s="1">
        <v>68.27</v>
      </c>
      <c r="BC2057" s="1">
        <v>64.41</v>
      </c>
      <c r="BD2057" s="1">
        <v>64.77</v>
      </c>
      <c r="BE2057" s="1">
        <v>63.88</v>
      </c>
      <c r="BF2057" s="1">
        <v>64.17</v>
      </c>
      <c r="BG2057" s="1">
        <v>66.81</v>
      </c>
      <c r="BH2057" s="1">
        <v>62.07</v>
      </c>
      <c r="BI2057" s="1">
        <v>62.56</v>
      </c>
      <c r="BJ2057" s="1">
        <v>67.91</v>
      </c>
      <c r="BK2057" s="1">
        <v>57.31</v>
      </c>
      <c r="BL2057" s="1">
        <v>58.03</v>
      </c>
      <c r="BM2057" s="1">
        <v>58.17</v>
      </c>
      <c r="BN2057" s="1">
        <v>57.73</v>
      </c>
    </row>
    <row r="2058" spans="3:66" x14ac:dyDescent="0.3">
      <c r="C2058" s="14" t="str">
        <f t="shared" si="33"/>
        <v>20181</v>
      </c>
      <c r="D2058" s="3">
        <v>43131</v>
      </c>
      <c r="E2058" s="1">
        <v>1134.58</v>
      </c>
      <c r="F2058" s="1">
        <v>1078.99</v>
      </c>
      <c r="G2058" s="1">
        <v>1184.69</v>
      </c>
      <c r="H2058" s="1">
        <v>1012.29</v>
      </c>
      <c r="I2058" s="1">
        <v>1111.26</v>
      </c>
      <c r="J2058" s="1">
        <v>1003.95</v>
      </c>
      <c r="K2058" s="1">
        <v>1051.32</v>
      </c>
      <c r="L2058" s="1">
        <v>993.74</v>
      </c>
      <c r="M2058" s="1">
        <v>936.01</v>
      </c>
      <c r="N2058" s="1">
        <v>925.98</v>
      </c>
      <c r="O2058" s="1">
        <v>1034.3599999999999</v>
      </c>
      <c r="P2058" s="1">
        <v>1064.6099999999999</v>
      </c>
      <c r="Q2058" s="1">
        <v>2656.35</v>
      </c>
      <c r="R2058" s="1">
        <v>60.85</v>
      </c>
      <c r="S2058" s="1">
        <v>53.41</v>
      </c>
      <c r="T2058" s="1">
        <v>62.65</v>
      </c>
      <c r="V2058" s="1">
        <v>57.94</v>
      </c>
      <c r="W2058" s="1">
        <v>63.97</v>
      </c>
      <c r="X2058" s="1">
        <v>61.51</v>
      </c>
      <c r="Y2058" s="1">
        <v>62.4</v>
      </c>
      <c r="Z2058" s="1">
        <v>62.55</v>
      </c>
      <c r="AA2058" s="1">
        <v>60.86</v>
      </c>
      <c r="AB2058" s="1">
        <v>59.11</v>
      </c>
      <c r="AC2058" s="1">
        <v>60.55</v>
      </c>
      <c r="AE2058" s="1">
        <v>66.849999999999994</v>
      </c>
      <c r="AF2058" s="1">
        <v>65.13</v>
      </c>
      <c r="AG2058" s="1">
        <v>55.35</v>
      </c>
      <c r="AT2058" s="1">
        <v>1659.72</v>
      </c>
      <c r="AU2058" s="1">
        <v>1830.72</v>
      </c>
      <c r="AV2058" s="1">
        <v>33.33</v>
      </c>
      <c r="AW2058" s="1">
        <v>1650.42</v>
      </c>
      <c r="AX2058" s="1">
        <v>62.79</v>
      </c>
      <c r="AZ2058" s="1">
        <v>1743.54</v>
      </c>
      <c r="BA2058" s="1">
        <v>60.91</v>
      </c>
      <c r="BB2058" s="1">
        <v>67.89</v>
      </c>
      <c r="BC2058" s="1">
        <v>65.45</v>
      </c>
      <c r="BD2058" s="1">
        <v>65.069999999999993</v>
      </c>
      <c r="BE2058" s="1">
        <v>64.349999999999994</v>
      </c>
      <c r="BF2058" s="1">
        <v>64.489999999999995</v>
      </c>
      <c r="BG2058" s="1">
        <v>67.209999999999994</v>
      </c>
      <c r="BH2058" s="1">
        <v>62.23</v>
      </c>
      <c r="BI2058" s="1">
        <v>61.12</v>
      </c>
      <c r="BJ2058" s="1">
        <v>66.94</v>
      </c>
      <c r="BK2058" s="1">
        <v>58.55</v>
      </c>
      <c r="BL2058" s="1">
        <v>58.69</v>
      </c>
      <c r="BN2058" s="1">
        <v>57.89</v>
      </c>
    </row>
    <row r="2059" spans="3:66" x14ac:dyDescent="0.3">
      <c r="C2059" s="14" t="str">
        <f t="shared" si="33"/>
        <v>20181</v>
      </c>
      <c r="D2059" s="3">
        <v>43130</v>
      </c>
      <c r="E2059" s="1">
        <v>1134.55</v>
      </c>
      <c r="F2059" s="1">
        <v>1078.99</v>
      </c>
      <c r="G2059" s="1">
        <v>1177.06</v>
      </c>
      <c r="H2059" s="1">
        <v>992.99</v>
      </c>
      <c r="I2059" s="1">
        <v>1110.01</v>
      </c>
      <c r="J2059" s="1">
        <v>1017.39</v>
      </c>
      <c r="K2059" s="1">
        <v>1049.8900000000001</v>
      </c>
      <c r="L2059" s="1">
        <v>993.74</v>
      </c>
      <c r="M2059" s="1">
        <v>942.77</v>
      </c>
      <c r="N2059" s="1">
        <v>925.98</v>
      </c>
      <c r="O2059" s="1">
        <v>1024.18</v>
      </c>
      <c r="P2059" s="1">
        <v>1064.58</v>
      </c>
      <c r="Q2059" s="1">
        <v>2672.02</v>
      </c>
      <c r="R2059" s="1">
        <v>61.86</v>
      </c>
      <c r="S2059" s="1">
        <v>53.66</v>
      </c>
      <c r="T2059" s="1">
        <v>63.16</v>
      </c>
      <c r="V2059" s="1">
        <v>57.94</v>
      </c>
      <c r="W2059" s="1">
        <v>64.02</v>
      </c>
      <c r="X2059" s="1">
        <v>61.3</v>
      </c>
      <c r="Y2059" s="1">
        <v>62.15</v>
      </c>
      <c r="Z2059" s="1">
        <v>62.3</v>
      </c>
      <c r="AA2059" s="1">
        <v>60.37</v>
      </c>
      <c r="AB2059" s="1">
        <v>59.22</v>
      </c>
      <c r="AC2059" s="1">
        <v>59.92</v>
      </c>
      <c r="AE2059" s="1">
        <v>66.97</v>
      </c>
      <c r="AF2059" s="1">
        <v>66.34</v>
      </c>
      <c r="AG2059" s="1">
        <v>54.78</v>
      </c>
      <c r="AT2059" s="1">
        <v>1659.72</v>
      </c>
      <c r="AU2059" s="1">
        <v>1830.72</v>
      </c>
      <c r="AV2059" s="1">
        <v>33.33</v>
      </c>
      <c r="AW2059" s="1">
        <v>1650.42</v>
      </c>
      <c r="AX2059" s="1">
        <v>62.78</v>
      </c>
      <c r="AZ2059" s="1">
        <v>1743.54</v>
      </c>
      <c r="BA2059" s="1">
        <v>60.81</v>
      </c>
      <c r="BB2059" s="1">
        <v>68.650000000000006</v>
      </c>
      <c r="BC2059" s="1">
        <v>65.510000000000005</v>
      </c>
      <c r="BD2059" s="1">
        <v>65.13</v>
      </c>
      <c r="BE2059" s="1">
        <v>64.569999999999993</v>
      </c>
      <c r="BF2059" s="1">
        <v>65.13</v>
      </c>
      <c r="BG2059" s="1">
        <v>67.27</v>
      </c>
      <c r="BH2059" s="1">
        <v>61.98</v>
      </c>
      <c r="BI2059" s="1">
        <v>61.12</v>
      </c>
      <c r="BJ2059" s="1">
        <v>66.459999999999994</v>
      </c>
      <c r="BK2059" s="1">
        <v>58.15</v>
      </c>
      <c r="BL2059" s="1">
        <v>58.3</v>
      </c>
      <c r="BN2059" s="1">
        <v>58.11</v>
      </c>
    </row>
    <row r="2060" spans="3:66" x14ac:dyDescent="0.3">
      <c r="C2060" s="14" t="str">
        <f t="shared" si="33"/>
        <v>20181</v>
      </c>
      <c r="D2060" s="3">
        <v>43129</v>
      </c>
      <c r="E2060" s="1">
        <v>1145.8699999999999</v>
      </c>
      <c r="F2060" s="1">
        <v>1081.21</v>
      </c>
      <c r="G2060" s="1">
        <v>1167.0999999999999</v>
      </c>
      <c r="H2060" s="1">
        <v>998.41</v>
      </c>
      <c r="I2060" s="1">
        <v>1110.01</v>
      </c>
      <c r="J2060" s="1">
        <v>1029.3</v>
      </c>
      <c r="K2060" s="1">
        <v>1044.3499999999999</v>
      </c>
      <c r="L2060" s="1">
        <v>997.61</v>
      </c>
      <c r="M2060" s="1">
        <v>948.01</v>
      </c>
      <c r="N2060" s="1">
        <v>953.7</v>
      </c>
      <c r="O2060" s="1">
        <v>1032.6500000000001</v>
      </c>
      <c r="P2060" s="1">
        <v>1056.78</v>
      </c>
      <c r="Q2060" s="1">
        <v>2675.16</v>
      </c>
      <c r="R2060" s="1">
        <v>62.23</v>
      </c>
      <c r="S2060" s="1">
        <v>53.4</v>
      </c>
      <c r="T2060" s="1">
        <v>62.92</v>
      </c>
      <c r="U2060" s="1">
        <v>59.21</v>
      </c>
      <c r="V2060" s="1">
        <v>57.94</v>
      </c>
      <c r="W2060" s="1">
        <v>63.47</v>
      </c>
      <c r="X2060" s="1">
        <v>60.93</v>
      </c>
      <c r="Y2060" s="1">
        <v>61.96</v>
      </c>
      <c r="Z2060" s="1">
        <v>62.32</v>
      </c>
      <c r="AA2060" s="1">
        <v>60.61</v>
      </c>
      <c r="AB2060" s="1">
        <v>58.88</v>
      </c>
      <c r="AC2060" s="1">
        <v>59.43</v>
      </c>
      <c r="AE2060" s="1">
        <v>66.900000000000006</v>
      </c>
      <c r="AF2060" s="1">
        <v>65.459999999999994</v>
      </c>
      <c r="AG2060" s="1">
        <v>54.56</v>
      </c>
      <c r="AM2060" s="1">
        <v>30</v>
      </c>
      <c r="AW2060" s="1">
        <v>1701.46</v>
      </c>
      <c r="AX2060" s="1">
        <v>62.13</v>
      </c>
      <c r="AY2060" s="1">
        <v>1875</v>
      </c>
      <c r="AZ2060" s="1">
        <v>1743.54</v>
      </c>
      <c r="BA2060" s="1">
        <v>60.59</v>
      </c>
      <c r="BB2060" s="1">
        <v>68.19</v>
      </c>
      <c r="BC2060" s="1">
        <v>65.650000000000006</v>
      </c>
      <c r="BD2060" s="1">
        <v>65.510000000000005</v>
      </c>
      <c r="BE2060" s="1">
        <v>64.180000000000007</v>
      </c>
      <c r="BF2060" s="1">
        <v>65.22</v>
      </c>
      <c r="BG2060" s="1">
        <v>67.290000000000006</v>
      </c>
      <c r="BH2060" s="1">
        <v>62.15</v>
      </c>
      <c r="BI2060" s="1">
        <v>61.12</v>
      </c>
      <c r="BJ2060" s="1">
        <v>66.459999999999994</v>
      </c>
      <c r="BK2060" s="1">
        <v>57.48</v>
      </c>
      <c r="BL2060" s="1">
        <v>58.23</v>
      </c>
      <c r="BM2060" s="1">
        <v>59.23</v>
      </c>
      <c r="BN2060" s="1">
        <v>57.92</v>
      </c>
    </row>
    <row r="2061" spans="3:66" x14ac:dyDescent="0.3">
      <c r="C2061" s="14" t="str">
        <f t="shared" si="33"/>
        <v>20181</v>
      </c>
      <c r="D2061" s="3">
        <v>43126</v>
      </c>
      <c r="E2061" s="1">
        <v>1142.1400000000001</v>
      </c>
      <c r="F2061" s="1">
        <v>1077.73</v>
      </c>
      <c r="G2061" s="1">
        <v>1178.21</v>
      </c>
      <c r="H2061" s="1">
        <v>1000.24</v>
      </c>
      <c r="I2061" s="1">
        <v>1072.3699999999999</v>
      </c>
      <c r="J2061" s="1">
        <v>1027.02</v>
      </c>
      <c r="K2061" s="1">
        <v>1038.69</v>
      </c>
      <c r="L2061" s="1">
        <v>1012.92</v>
      </c>
      <c r="M2061" s="1">
        <v>943.14</v>
      </c>
      <c r="N2061" s="1">
        <v>943.39</v>
      </c>
      <c r="O2061" s="1">
        <v>1038.06</v>
      </c>
      <c r="P2061" s="1">
        <v>1041.6500000000001</v>
      </c>
      <c r="Q2061" s="1">
        <v>2664.67</v>
      </c>
      <c r="R2061" s="1">
        <v>62.05</v>
      </c>
      <c r="S2061" s="1">
        <v>53.52</v>
      </c>
      <c r="T2061" s="1">
        <v>62.75</v>
      </c>
      <c r="U2061" s="1">
        <v>58.92</v>
      </c>
      <c r="V2061" s="1">
        <v>58</v>
      </c>
      <c r="W2061" s="1">
        <v>63.25</v>
      </c>
      <c r="X2061" s="1">
        <v>60.73</v>
      </c>
      <c r="Y2061" s="1">
        <v>61.95</v>
      </c>
      <c r="Z2061" s="1">
        <v>62</v>
      </c>
      <c r="AA2061" s="1">
        <v>60.51</v>
      </c>
      <c r="AB2061" s="1">
        <v>58.61</v>
      </c>
      <c r="AC2061" s="1">
        <v>59.23</v>
      </c>
      <c r="AE2061" s="1">
        <v>66.19</v>
      </c>
      <c r="AF2061" s="1">
        <v>66.5</v>
      </c>
      <c r="AG2061" s="1">
        <v>55.88</v>
      </c>
      <c r="AM2061" s="1">
        <v>30</v>
      </c>
      <c r="AR2061" s="1">
        <v>2026.86</v>
      </c>
      <c r="AU2061" s="1">
        <v>1659.72</v>
      </c>
      <c r="AV2061" s="1">
        <v>30</v>
      </c>
      <c r="AW2061" s="1">
        <v>1714.73</v>
      </c>
      <c r="AX2061" s="1">
        <v>62.49</v>
      </c>
      <c r="AY2061" s="1">
        <v>1875</v>
      </c>
      <c r="BA2061" s="1">
        <v>60.01</v>
      </c>
      <c r="BB2061" s="1">
        <v>67.680000000000007</v>
      </c>
      <c r="BC2061" s="1">
        <v>64.849999999999994</v>
      </c>
      <c r="BD2061" s="1">
        <v>65.06</v>
      </c>
      <c r="BE2061" s="1">
        <v>64.239999999999995</v>
      </c>
      <c r="BF2061" s="1">
        <v>65.25</v>
      </c>
      <c r="BG2061" s="1">
        <v>66.48</v>
      </c>
      <c r="BH2061" s="1">
        <v>62.54</v>
      </c>
      <c r="BI2061" s="1">
        <v>62.56</v>
      </c>
      <c r="BJ2061" s="1">
        <v>67.91</v>
      </c>
      <c r="BK2061" s="1">
        <v>57.58</v>
      </c>
      <c r="BL2061" s="1">
        <v>57.62</v>
      </c>
      <c r="BM2061" s="1">
        <v>59.19</v>
      </c>
      <c r="BN2061" s="1">
        <v>58.04</v>
      </c>
    </row>
    <row r="2062" spans="3:66" x14ac:dyDescent="0.3">
      <c r="C2062" s="14" t="str">
        <f t="shared" si="33"/>
        <v>20181</v>
      </c>
      <c r="D2062" s="3">
        <v>43125</v>
      </c>
      <c r="E2062" s="1">
        <v>1145.81</v>
      </c>
      <c r="F2062" s="1">
        <v>1082.9100000000001</v>
      </c>
      <c r="G2062" s="1">
        <v>1167.0999999999999</v>
      </c>
      <c r="H2062" s="1">
        <v>1022.96</v>
      </c>
      <c r="I2062" s="1">
        <v>1070.22</v>
      </c>
      <c r="J2062" s="1">
        <v>989.01</v>
      </c>
      <c r="K2062" s="1">
        <v>1035.8699999999999</v>
      </c>
      <c r="L2062" s="1">
        <v>1012.92</v>
      </c>
      <c r="M2062" s="1">
        <v>964.51</v>
      </c>
      <c r="N2062" s="1">
        <v>944.44</v>
      </c>
      <c r="O2062" s="1">
        <v>1039.46</v>
      </c>
      <c r="P2062" s="1">
        <v>1051.8900000000001</v>
      </c>
      <c r="Q2062" s="1">
        <v>2659.31</v>
      </c>
      <c r="R2062" s="1">
        <v>61.62</v>
      </c>
      <c r="S2062" s="1">
        <v>51.8</v>
      </c>
      <c r="T2062" s="1">
        <v>62.84</v>
      </c>
      <c r="U2062" s="1">
        <v>59.83</v>
      </c>
      <c r="V2062" s="1">
        <v>57.71</v>
      </c>
      <c r="W2062" s="1">
        <v>63.25</v>
      </c>
      <c r="X2062" s="1">
        <v>61.1</v>
      </c>
      <c r="Y2062" s="1">
        <v>62.03</v>
      </c>
      <c r="Z2062" s="1">
        <v>62.14</v>
      </c>
      <c r="AA2062" s="1">
        <v>60.05</v>
      </c>
      <c r="AB2062" s="1">
        <v>59.1</v>
      </c>
      <c r="AC2062" s="1">
        <v>60.73</v>
      </c>
      <c r="AE2062" s="1">
        <v>66.66</v>
      </c>
      <c r="AF2062" s="1">
        <v>67</v>
      </c>
      <c r="AG2062" s="1">
        <v>55.33</v>
      </c>
      <c r="AM2062" s="1">
        <v>30</v>
      </c>
      <c r="AR2062" s="1">
        <v>2026.86</v>
      </c>
      <c r="AU2062" s="1">
        <v>1712.52</v>
      </c>
      <c r="AV2062" s="1">
        <v>30</v>
      </c>
      <c r="AW2062" s="1">
        <v>1714.73</v>
      </c>
      <c r="AX2062" s="1">
        <v>62.36</v>
      </c>
      <c r="AY2062" s="1">
        <v>1875</v>
      </c>
      <c r="BA2062" s="1">
        <v>60.51</v>
      </c>
      <c r="BB2062" s="1">
        <v>68.8</v>
      </c>
      <c r="BC2062" s="1">
        <v>65.430000000000007</v>
      </c>
      <c r="BD2062" s="1">
        <v>66.19</v>
      </c>
      <c r="BE2062" s="1">
        <v>64.34</v>
      </c>
      <c r="BF2062" s="1">
        <v>66.319999999999993</v>
      </c>
      <c r="BG2062" s="1">
        <v>66.12</v>
      </c>
      <c r="BH2062" s="1">
        <v>62.73</v>
      </c>
      <c r="BI2062" s="1">
        <v>63</v>
      </c>
      <c r="BJ2062" s="1">
        <v>65.97</v>
      </c>
      <c r="BK2062" s="1">
        <v>58.08</v>
      </c>
      <c r="BL2062" s="1">
        <v>57.75</v>
      </c>
      <c r="BM2062" s="1">
        <v>59.27</v>
      </c>
      <c r="BN2062" s="1">
        <v>58.18</v>
      </c>
    </row>
    <row r="2063" spans="3:66" x14ac:dyDescent="0.3">
      <c r="C2063" s="14" t="str">
        <f t="shared" si="33"/>
        <v>20181</v>
      </c>
      <c r="D2063" s="3">
        <v>43124</v>
      </c>
      <c r="E2063" s="1">
        <v>1141.04</v>
      </c>
      <c r="F2063" s="1">
        <v>1081.6099999999999</v>
      </c>
      <c r="G2063" s="1">
        <v>1165.97</v>
      </c>
      <c r="H2063" s="1">
        <v>1016.53</v>
      </c>
      <c r="I2063" s="1">
        <v>1071.33</v>
      </c>
      <c r="J2063" s="1">
        <v>1017.89</v>
      </c>
      <c r="K2063" s="1">
        <v>1027.55</v>
      </c>
      <c r="L2063" s="1">
        <v>1012.92</v>
      </c>
      <c r="M2063" s="1">
        <v>941.4</v>
      </c>
      <c r="N2063" s="1">
        <v>924.27</v>
      </c>
      <c r="O2063" s="1">
        <v>1028.94</v>
      </c>
      <c r="P2063" s="1">
        <v>1046.21</v>
      </c>
      <c r="Q2063" s="1">
        <v>2666.86</v>
      </c>
      <c r="R2063" s="1">
        <v>62.08</v>
      </c>
      <c r="S2063" s="1">
        <v>52.71</v>
      </c>
      <c r="T2063" s="1">
        <v>62.84</v>
      </c>
      <c r="U2063" s="1">
        <v>59.83</v>
      </c>
      <c r="V2063" s="1">
        <v>58</v>
      </c>
      <c r="W2063" s="1">
        <v>64.42</v>
      </c>
      <c r="X2063" s="1">
        <v>62.06</v>
      </c>
      <c r="Y2063" s="1">
        <v>63.23</v>
      </c>
      <c r="Z2063" s="1">
        <v>63.19</v>
      </c>
      <c r="AA2063" s="1">
        <v>61.03</v>
      </c>
      <c r="AB2063" s="1">
        <v>59.22</v>
      </c>
      <c r="AC2063" s="1">
        <v>60.73</v>
      </c>
      <c r="AE2063" s="1">
        <v>67.2</v>
      </c>
      <c r="AF2063" s="1">
        <v>67.180000000000007</v>
      </c>
      <c r="AG2063" s="1">
        <v>55.19</v>
      </c>
      <c r="AM2063" s="1">
        <v>30</v>
      </c>
      <c r="AR2063" s="1">
        <v>2026.86</v>
      </c>
      <c r="AU2063" s="1">
        <v>1712.52</v>
      </c>
      <c r="AV2063" s="1">
        <v>30</v>
      </c>
      <c r="AW2063" s="1">
        <v>1716.3</v>
      </c>
      <c r="AX2063" s="1">
        <v>63.25</v>
      </c>
      <c r="AY2063" s="1">
        <v>1875</v>
      </c>
      <c r="AZ2063" s="1">
        <v>1710.01</v>
      </c>
      <c r="BA2063" s="1">
        <v>60.48</v>
      </c>
      <c r="BB2063" s="1">
        <v>69.010000000000005</v>
      </c>
      <c r="BC2063" s="1">
        <v>66.05</v>
      </c>
      <c r="BD2063" s="1">
        <v>66.2</v>
      </c>
      <c r="BE2063" s="1">
        <v>65.349999999999994</v>
      </c>
      <c r="BF2063" s="1">
        <v>66.040000000000006</v>
      </c>
      <c r="BG2063" s="1">
        <v>66.98</v>
      </c>
      <c r="BH2063" s="1">
        <v>62.73</v>
      </c>
      <c r="BI2063" s="1">
        <v>63</v>
      </c>
      <c r="BJ2063" s="1">
        <v>65.97</v>
      </c>
      <c r="BK2063" s="1">
        <v>59.42</v>
      </c>
      <c r="BL2063" s="1">
        <v>59.21</v>
      </c>
      <c r="BM2063" s="1">
        <v>59.77</v>
      </c>
      <c r="BN2063" s="1">
        <v>59.18</v>
      </c>
    </row>
    <row r="2064" spans="3:66" x14ac:dyDescent="0.3">
      <c r="C2064" s="14" t="str">
        <f t="shared" si="33"/>
        <v>20181</v>
      </c>
      <c r="D2064" s="3">
        <v>43123</v>
      </c>
      <c r="E2064" s="1">
        <v>1147.5999999999999</v>
      </c>
      <c r="F2064" s="1">
        <v>1082.9100000000001</v>
      </c>
      <c r="G2064" s="1">
        <v>1160.6400000000001</v>
      </c>
      <c r="H2064" s="1">
        <v>1009.96</v>
      </c>
      <c r="I2064" s="1">
        <v>1071.33</v>
      </c>
      <c r="J2064" s="1">
        <v>1007.47</v>
      </c>
      <c r="K2064" s="1">
        <v>1023.33</v>
      </c>
      <c r="M2064" s="1">
        <v>936.34</v>
      </c>
      <c r="N2064" s="1">
        <v>924.27</v>
      </c>
      <c r="O2064" s="1">
        <v>1033.7</v>
      </c>
      <c r="P2064" s="1">
        <v>1043.3399999999999</v>
      </c>
      <c r="Q2064" s="1">
        <v>2678.84</v>
      </c>
      <c r="R2064" s="1">
        <v>62.07</v>
      </c>
      <c r="S2064" s="1">
        <v>52.97</v>
      </c>
      <c r="T2064" s="1">
        <v>62.75</v>
      </c>
      <c r="V2064" s="1">
        <v>58</v>
      </c>
      <c r="W2064" s="1">
        <v>64.47</v>
      </c>
      <c r="X2064" s="1">
        <v>61.7</v>
      </c>
      <c r="Y2064" s="1">
        <v>63.39</v>
      </c>
      <c r="Z2064" s="1">
        <v>63.41</v>
      </c>
      <c r="AA2064" s="1">
        <v>61.33</v>
      </c>
      <c r="AB2064" s="1">
        <v>59.74</v>
      </c>
      <c r="AC2064" s="1">
        <v>60.23</v>
      </c>
      <c r="AE2064" s="1">
        <v>67.290000000000006</v>
      </c>
      <c r="AF2064" s="1">
        <v>67.8</v>
      </c>
      <c r="AG2064" s="1">
        <v>55.07</v>
      </c>
      <c r="AM2064" s="1">
        <v>30</v>
      </c>
      <c r="AR2064" s="1">
        <v>2026.86</v>
      </c>
      <c r="AU2064" s="1">
        <v>1712.52</v>
      </c>
      <c r="AV2064" s="1">
        <v>30</v>
      </c>
      <c r="AW2064" s="1">
        <v>1716.3</v>
      </c>
      <c r="AX2064" s="1">
        <v>62.92</v>
      </c>
      <c r="AY2064" s="1">
        <v>1875</v>
      </c>
      <c r="AZ2064" s="1">
        <v>1710.01</v>
      </c>
      <c r="BA2064" s="1">
        <v>60.53</v>
      </c>
      <c r="BB2064" s="1">
        <v>69.540000000000006</v>
      </c>
      <c r="BC2064" s="1">
        <v>66.260000000000005</v>
      </c>
      <c r="BD2064" s="1">
        <v>65.58</v>
      </c>
      <c r="BE2064" s="1">
        <v>66.3</v>
      </c>
      <c r="BF2064" s="1">
        <v>65.7</v>
      </c>
      <c r="BG2064" s="1">
        <v>67.28</v>
      </c>
      <c r="BH2064" s="1">
        <v>62.57</v>
      </c>
      <c r="BI2064" s="1">
        <v>63</v>
      </c>
      <c r="BJ2064" s="1">
        <v>65.97</v>
      </c>
      <c r="BK2064" s="1">
        <v>59.92</v>
      </c>
      <c r="BL2064" s="1">
        <v>59.85</v>
      </c>
      <c r="BM2064" s="1">
        <v>59.53</v>
      </c>
      <c r="BN2064" s="1">
        <v>59.18</v>
      </c>
    </row>
    <row r="2065" spans="3:66" x14ac:dyDescent="0.3">
      <c r="C2065" s="14" t="str">
        <f t="shared" si="33"/>
        <v>20181</v>
      </c>
      <c r="D2065" s="3">
        <v>43122</v>
      </c>
      <c r="E2065" s="1">
        <v>1154.0899999999999</v>
      </c>
      <c r="F2065" s="1">
        <v>1080.58</v>
      </c>
      <c r="G2065" s="1">
        <v>1134.27</v>
      </c>
      <c r="H2065" s="1">
        <v>992.49</v>
      </c>
      <c r="I2065" s="1">
        <v>1069.06</v>
      </c>
      <c r="J2065" s="1">
        <v>990.01</v>
      </c>
      <c r="K2065" s="1">
        <v>1023.33</v>
      </c>
      <c r="M2065" s="1">
        <v>918.06</v>
      </c>
      <c r="N2065" s="1">
        <v>903.16</v>
      </c>
      <c r="O2065" s="1">
        <v>1020.72</v>
      </c>
      <c r="P2065" s="1">
        <v>1043.22</v>
      </c>
      <c r="Q2065" s="1">
        <v>2716.3</v>
      </c>
      <c r="R2065" s="1">
        <v>61.45</v>
      </c>
      <c r="S2065" s="1">
        <v>53</v>
      </c>
      <c r="T2065" s="1">
        <v>62.49</v>
      </c>
      <c r="V2065" s="1">
        <v>58</v>
      </c>
      <c r="W2065" s="1">
        <v>64.42</v>
      </c>
      <c r="X2065" s="1">
        <v>61.3</v>
      </c>
      <c r="Y2065" s="1">
        <v>62.93</v>
      </c>
      <c r="Z2065" s="1">
        <v>62.96</v>
      </c>
      <c r="AA2065" s="1">
        <v>60.96</v>
      </c>
      <c r="AB2065" s="1">
        <v>59.67</v>
      </c>
      <c r="AC2065" s="1">
        <v>60.23</v>
      </c>
      <c r="AD2065" s="1">
        <v>60</v>
      </c>
      <c r="AE2065" s="1">
        <v>67.31</v>
      </c>
      <c r="AF2065" s="1">
        <v>67.8</v>
      </c>
      <c r="AG2065" s="1">
        <v>55.38</v>
      </c>
      <c r="AR2065" s="1">
        <v>1918.73</v>
      </c>
      <c r="AU2065" s="1">
        <v>1712.52</v>
      </c>
      <c r="AV2065" s="1">
        <v>30</v>
      </c>
      <c r="AW2065" s="1">
        <v>1631.47</v>
      </c>
      <c r="AX2065" s="1">
        <v>63.24</v>
      </c>
      <c r="AZ2065" s="1">
        <v>1710.01</v>
      </c>
      <c r="BA2065" s="1">
        <v>60.43</v>
      </c>
      <c r="BB2065" s="1">
        <v>68.900000000000006</v>
      </c>
      <c r="BC2065" s="1">
        <v>65.61</v>
      </c>
      <c r="BD2065" s="1">
        <v>65.89</v>
      </c>
      <c r="BE2065" s="1">
        <v>66.28</v>
      </c>
      <c r="BF2065" s="1">
        <v>66.44</v>
      </c>
      <c r="BG2065" s="1">
        <v>67.22</v>
      </c>
      <c r="BH2065" s="1">
        <v>62.32</v>
      </c>
      <c r="BI2065" s="1">
        <v>63</v>
      </c>
      <c r="BJ2065" s="1">
        <v>65.97</v>
      </c>
      <c r="BK2065" s="1">
        <v>59.84</v>
      </c>
      <c r="BL2065" s="1">
        <v>58.6</v>
      </c>
      <c r="BM2065" s="1">
        <v>59.1</v>
      </c>
      <c r="BN2065" s="1">
        <v>58.89</v>
      </c>
    </row>
    <row r="2066" spans="3:66" x14ac:dyDescent="0.3">
      <c r="C2066" s="14" t="str">
        <f t="shared" si="33"/>
        <v>20181</v>
      </c>
      <c r="D2066" s="3">
        <v>43119</v>
      </c>
      <c r="E2066" s="1">
        <v>1101.56</v>
      </c>
      <c r="F2066" s="1">
        <v>1077.25</v>
      </c>
      <c r="G2066" s="1">
        <v>1109.55</v>
      </c>
      <c r="H2066" s="1">
        <v>983.53</v>
      </c>
      <c r="I2066" s="1">
        <v>1065.72</v>
      </c>
      <c r="J2066" s="1">
        <v>1006.66</v>
      </c>
      <c r="K2066" s="1">
        <v>1020.55</v>
      </c>
      <c r="M2066" s="1">
        <v>912.73</v>
      </c>
      <c r="N2066" s="1">
        <v>922.02</v>
      </c>
      <c r="O2066" s="1">
        <v>1016.26</v>
      </c>
      <c r="P2066" s="1">
        <v>1032.8499999999999</v>
      </c>
      <c r="Q2066" s="1">
        <v>2718.1</v>
      </c>
      <c r="R2066" s="1">
        <v>61.23</v>
      </c>
      <c r="S2066" s="1">
        <v>52.37</v>
      </c>
      <c r="T2066" s="1">
        <v>62.22</v>
      </c>
      <c r="U2066" s="1">
        <v>56.67</v>
      </c>
      <c r="V2066" s="1">
        <v>58</v>
      </c>
      <c r="W2066" s="1">
        <v>63.82</v>
      </c>
      <c r="X2066" s="1">
        <v>61.14</v>
      </c>
      <c r="Y2066" s="1">
        <v>62.85</v>
      </c>
      <c r="Z2066" s="1">
        <v>62.87</v>
      </c>
      <c r="AA2066" s="1">
        <v>60.14</v>
      </c>
      <c r="AB2066" s="1">
        <v>59.31</v>
      </c>
      <c r="AC2066" s="1">
        <v>59.23</v>
      </c>
      <c r="AD2066" s="1">
        <v>58.8</v>
      </c>
      <c r="AE2066" s="1">
        <v>67.290000000000006</v>
      </c>
      <c r="AF2066" s="1">
        <v>67.89</v>
      </c>
      <c r="AG2066" s="1">
        <v>54.95</v>
      </c>
      <c r="AR2066" s="1">
        <v>1810.6</v>
      </c>
      <c r="AU2066" s="1">
        <v>1765.33</v>
      </c>
      <c r="AW2066" s="1">
        <v>1438.42</v>
      </c>
      <c r="AX2066" s="1">
        <v>63.57</v>
      </c>
      <c r="AZ2066" s="1">
        <v>1710.01</v>
      </c>
      <c r="BA2066" s="1">
        <v>60.09</v>
      </c>
      <c r="BB2066" s="1">
        <v>68.349999999999994</v>
      </c>
      <c r="BC2066" s="1">
        <v>65.42</v>
      </c>
      <c r="BD2066" s="1">
        <v>65.239999999999995</v>
      </c>
      <c r="BE2066" s="1">
        <v>65.98</v>
      </c>
      <c r="BF2066" s="1">
        <v>66.27</v>
      </c>
      <c r="BG2066" s="1">
        <v>67.31</v>
      </c>
      <c r="BH2066" s="1">
        <v>61.24</v>
      </c>
      <c r="BI2066" s="1">
        <v>61.56</v>
      </c>
      <c r="BJ2066" s="1">
        <v>65</v>
      </c>
      <c r="BK2066" s="1">
        <v>59.08</v>
      </c>
      <c r="BL2066" s="1">
        <v>58.53</v>
      </c>
      <c r="BM2066" s="1">
        <v>58.93</v>
      </c>
      <c r="BN2066" s="1">
        <v>59.11</v>
      </c>
    </row>
    <row r="2067" spans="3:66" x14ac:dyDescent="0.3">
      <c r="C2067" s="14" t="str">
        <f t="shared" si="33"/>
        <v>20181</v>
      </c>
      <c r="D2067" s="3">
        <v>43118</v>
      </c>
      <c r="E2067" s="1">
        <v>1095.95</v>
      </c>
      <c r="F2067" s="1">
        <v>1079.3900000000001</v>
      </c>
      <c r="G2067" s="1">
        <v>1109.55</v>
      </c>
      <c r="H2067" s="1">
        <v>969.04</v>
      </c>
      <c r="I2067" s="1">
        <v>1059.2</v>
      </c>
      <c r="J2067" s="1">
        <v>1004.33</v>
      </c>
      <c r="K2067" s="1">
        <v>1020.55</v>
      </c>
      <c r="L2067" s="1">
        <v>963.56</v>
      </c>
      <c r="M2067" s="1">
        <v>909.74</v>
      </c>
      <c r="N2067" s="1">
        <v>905.85</v>
      </c>
      <c r="O2067" s="1">
        <v>1021.75</v>
      </c>
      <c r="P2067" s="1">
        <v>1032.8499999999999</v>
      </c>
      <c r="Q2067" s="1">
        <v>2733.7</v>
      </c>
      <c r="R2067" s="1">
        <v>61.45</v>
      </c>
      <c r="S2067" s="1">
        <v>52.82</v>
      </c>
      <c r="T2067" s="1">
        <v>62.52</v>
      </c>
      <c r="U2067" s="1">
        <v>56.33</v>
      </c>
      <c r="V2067" s="1">
        <v>58</v>
      </c>
      <c r="W2067" s="1">
        <v>63.81</v>
      </c>
      <c r="X2067" s="1">
        <v>61.07</v>
      </c>
      <c r="Y2067" s="1">
        <v>62.43</v>
      </c>
      <c r="Z2067" s="1">
        <v>62.3</v>
      </c>
      <c r="AA2067" s="1">
        <v>60.78</v>
      </c>
      <c r="AB2067" s="1">
        <v>59.23</v>
      </c>
      <c r="AC2067" s="1">
        <v>58.9</v>
      </c>
      <c r="AD2067" s="1">
        <v>59.7</v>
      </c>
      <c r="AE2067" s="1">
        <v>67.540000000000006</v>
      </c>
      <c r="AF2067" s="1">
        <v>67.16</v>
      </c>
      <c r="AG2067" s="1">
        <v>55.45</v>
      </c>
      <c r="AR2067" s="1">
        <v>1810.6</v>
      </c>
      <c r="AS2067" s="1">
        <v>2112.37</v>
      </c>
      <c r="AW2067" s="1">
        <v>1455.19</v>
      </c>
      <c r="AX2067" s="1">
        <v>63.83</v>
      </c>
      <c r="AZ2067" s="1">
        <v>1710.01</v>
      </c>
      <c r="BA2067" s="1">
        <v>60.43</v>
      </c>
      <c r="BB2067" s="1">
        <v>68.2</v>
      </c>
      <c r="BC2067" s="1">
        <v>65.48</v>
      </c>
      <c r="BD2067" s="1">
        <v>65.790000000000006</v>
      </c>
      <c r="BE2067" s="1">
        <v>66.02</v>
      </c>
      <c r="BF2067" s="1">
        <v>66.86</v>
      </c>
      <c r="BG2067" s="1">
        <v>67.13</v>
      </c>
      <c r="BH2067" s="1">
        <v>60.5</v>
      </c>
      <c r="BI2067" s="1">
        <v>61.56</v>
      </c>
      <c r="BJ2067" s="1">
        <v>65</v>
      </c>
      <c r="BK2067" s="1">
        <v>58.91</v>
      </c>
      <c r="BL2067" s="1">
        <v>58.14</v>
      </c>
      <c r="BM2067" s="1">
        <v>58.6</v>
      </c>
      <c r="BN2067" s="1">
        <v>58.89</v>
      </c>
    </row>
    <row r="2068" spans="3:66" x14ac:dyDescent="0.3">
      <c r="C2068" s="14" t="str">
        <f t="shared" si="33"/>
        <v>20181</v>
      </c>
      <c r="D2068" s="3">
        <v>43117</v>
      </c>
      <c r="E2068" s="1">
        <v>1098.78</v>
      </c>
      <c r="F2068" s="1">
        <v>1081.8399999999999</v>
      </c>
      <c r="G2068" s="1">
        <v>1104.6199999999999</v>
      </c>
      <c r="H2068" s="1">
        <v>967.07</v>
      </c>
      <c r="I2068" s="1">
        <v>1056</v>
      </c>
      <c r="J2068" s="1">
        <v>1006.95</v>
      </c>
      <c r="K2068" s="1">
        <v>1024.32</v>
      </c>
      <c r="L2068" s="1">
        <v>950.43</v>
      </c>
      <c r="M2068" s="1">
        <v>890.04</v>
      </c>
      <c r="N2068" s="1">
        <v>887.14</v>
      </c>
      <c r="O2068" s="1">
        <v>1001.44</v>
      </c>
      <c r="P2068" s="1">
        <v>1035.8399999999999</v>
      </c>
      <c r="Q2068" s="1">
        <v>2718.23</v>
      </c>
      <c r="R2068" s="1">
        <v>61.34</v>
      </c>
      <c r="S2068" s="1">
        <v>53.71</v>
      </c>
      <c r="T2068" s="1">
        <v>62.53</v>
      </c>
      <c r="U2068" s="1">
        <v>57.67</v>
      </c>
      <c r="V2068" s="1">
        <v>58</v>
      </c>
      <c r="W2068" s="1">
        <v>63.58</v>
      </c>
      <c r="X2068" s="1">
        <v>61.07</v>
      </c>
      <c r="Y2068" s="1">
        <v>62.16</v>
      </c>
      <c r="Z2068" s="1">
        <v>62.14</v>
      </c>
      <c r="AA2068" s="1">
        <v>60.74</v>
      </c>
      <c r="AB2068" s="1">
        <v>59.19</v>
      </c>
      <c r="AC2068" s="1">
        <v>58.9</v>
      </c>
      <c r="AD2068" s="1">
        <v>59.4</v>
      </c>
      <c r="AE2068" s="1">
        <v>66.989999999999995</v>
      </c>
      <c r="AF2068" s="1">
        <v>66.12</v>
      </c>
      <c r="AG2068" s="1">
        <v>55.45</v>
      </c>
      <c r="AN2068" s="1">
        <v>1508.83</v>
      </c>
      <c r="AR2068" s="1">
        <v>1810.6</v>
      </c>
      <c r="AS2068" s="1">
        <v>2112.37</v>
      </c>
      <c r="AW2068" s="1">
        <v>1455.19</v>
      </c>
      <c r="AX2068" s="1">
        <v>64.709999999999994</v>
      </c>
      <c r="BA2068" s="1">
        <v>61.07</v>
      </c>
      <c r="BB2068" s="1">
        <v>67.81</v>
      </c>
      <c r="BC2068" s="1">
        <v>65.5</v>
      </c>
      <c r="BD2068" s="1">
        <v>64.819999999999993</v>
      </c>
      <c r="BE2068" s="1">
        <v>64.28</v>
      </c>
      <c r="BF2068" s="1">
        <v>66.44</v>
      </c>
      <c r="BG2068" s="1">
        <v>66.89</v>
      </c>
      <c r="BH2068" s="1">
        <v>61.1</v>
      </c>
      <c r="BI2068" s="1">
        <v>61.56</v>
      </c>
      <c r="BJ2068" s="1">
        <v>65</v>
      </c>
      <c r="BK2068" s="1">
        <v>58.91</v>
      </c>
      <c r="BL2068" s="1">
        <v>58.59</v>
      </c>
      <c r="BM2068" s="1">
        <v>60.1</v>
      </c>
      <c r="BN2068" s="1">
        <v>58.89</v>
      </c>
    </row>
    <row r="2069" spans="3:66" x14ac:dyDescent="0.3">
      <c r="C2069" s="14" t="str">
        <f t="shared" si="33"/>
        <v>20181</v>
      </c>
      <c r="D2069" s="3">
        <v>43116</v>
      </c>
      <c r="E2069" s="1">
        <v>1077.24</v>
      </c>
      <c r="F2069" s="1">
        <v>1075.8399999999999</v>
      </c>
      <c r="G2069" s="1">
        <v>1092.54</v>
      </c>
      <c r="H2069" s="1">
        <v>963.35</v>
      </c>
      <c r="I2069" s="1">
        <v>1054.08</v>
      </c>
      <c r="J2069" s="1">
        <v>1016.33</v>
      </c>
      <c r="K2069" s="1">
        <v>1024.77</v>
      </c>
      <c r="M2069" s="1">
        <v>890.29</v>
      </c>
      <c r="N2069" s="1">
        <v>892.79</v>
      </c>
      <c r="O2069" s="1">
        <v>1018.43</v>
      </c>
      <c r="P2069" s="1">
        <v>1038.98</v>
      </c>
      <c r="Q2069" s="1">
        <v>2721.19</v>
      </c>
      <c r="R2069" s="1">
        <v>60.96</v>
      </c>
      <c r="S2069" s="1">
        <v>53.78</v>
      </c>
      <c r="T2069" s="1">
        <v>62.32</v>
      </c>
      <c r="U2069" s="1">
        <v>58</v>
      </c>
      <c r="V2069" s="1">
        <v>58</v>
      </c>
      <c r="W2069" s="1">
        <v>63.59</v>
      </c>
      <c r="X2069" s="1">
        <v>61.02</v>
      </c>
      <c r="Y2069" s="1">
        <v>62.11</v>
      </c>
      <c r="Z2069" s="1">
        <v>62.19</v>
      </c>
      <c r="AA2069" s="1">
        <v>60.75</v>
      </c>
      <c r="AB2069" s="1">
        <v>58.69</v>
      </c>
      <c r="AC2069" s="1">
        <v>58.93</v>
      </c>
      <c r="AD2069" s="1">
        <v>59.23</v>
      </c>
      <c r="AE2069" s="1">
        <v>66.27</v>
      </c>
      <c r="AF2069" s="1">
        <v>66.13</v>
      </c>
      <c r="AG2069" s="1">
        <v>55.4</v>
      </c>
      <c r="AN2069" s="1">
        <v>1508.83</v>
      </c>
      <c r="AR2069" s="1">
        <v>1810.6</v>
      </c>
      <c r="AS2069" s="1">
        <v>2112.37</v>
      </c>
      <c r="AW2069" s="1">
        <v>1455.19</v>
      </c>
      <c r="AX2069" s="1">
        <v>65.11</v>
      </c>
      <c r="AY2069" s="1">
        <v>1508.83</v>
      </c>
      <c r="BA2069" s="1">
        <v>60.78</v>
      </c>
      <c r="BB2069" s="1">
        <v>67.72</v>
      </c>
      <c r="BC2069" s="1">
        <v>65.38</v>
      </c>
      <c r="BD2069" s="1">
        <v>65.27</v>
      </c>
      <c r="BE2069" s="1">
        <v>64.28</v>
      </c>
      <c r="BF2069" s="1">
        <v>66.62</v>
      </c>
      <c r="BG2069" s="1">
        <v>66.41</v>
      </c>
      <c r="BH2069" s="1">
        <v>61.25</v>
      </c>
      <c r="BI2069" s="1">
        <v>61.57</v>
      </c>
      <c r="BJ2069" s="1">
        <v>65.03</v>
      </c>
      <c r="BK2069" s="1">
        <v>59.34</v>
      </c>
      <c r="BL2069" s="1">
        <v>58.41</v>
      </c>
      <c r="BM2069" s="1">
        <v>60.1</v>
      </c>
      <c r="BN2069" s="1">
        <v>58.66</v>
      </c>
    </row>
    <row r="2070" spans="3:66" x14ac:dyDescent="0.3">
      <c r="C2070" s="14" t="str">
        <f t="shared" si="33"/>
        <v>20181</v>
      </c>
      <c r="D2070" s="3">
        <v>43115</v>
      </c>
      <c r="E2070" s="1">
        <v>1085.79</v>
      </c>
      <c r="F2070" s="1">
        <v>1075.25</v>
      </c>
      <c r="G2070" s="1">
        <v>1092.54</v>
      </c>
      <c r="H2070" s="1">
        <v>953.64</v>
      </c>
      <c r="I2070" s="1">
        <v>1052.97</v>
      </c>
      <c r="J2070" s="1">
        <v>1011.43</v>
      </c>
      <c r="K2070" s="1">
        <v>1036.5</v>
      </c>
      <c r="M2070" s="1">
        <v>884.33</v>
      </c>
      <c r="N2070" s="1">
        <v>898.04</v>
      </c>
      <c r="O2070" s="1">
        <v>1010.33</v>
      </c>
      <c r="P2070" s="1">
        <v>1049.74</v>
      </c>
      <c r="Q2070" s="1">
        <v>2733.07</v>
      </c>
      <c r="R2070" s="1">
        <v>61.45</v>
      </c>
      <c r="S2070" s="1">
        <v>53.53</v>
      </c>
      <c r="T2070" s="1">
        <v>62.26</v>
      </c>
      <c r="U2070" s="1">
        <v>56.81</v>
      </c>
      <c r="V2070" s="1">
        <v>57.83</v>
      </c>
      <c r="W2070" s="1">
        <v>63.9</v>
      </c>
      <c r="X2070" s="1">
        <v>60.77</v>
      </c>
      <c r="Y2070" s="1">
        <v>61.46</v>
      </c>
      <c r="Z2070" s="1">
        <v>61.46</v>
      </c>
      <c r="AA2070" s="1">
        <v>60.54</v>
      </c>
      <c r="AB2070" s="1">
        <v>58.7</v>
      </c>
      <c r="AC2070" s="1">
        <v>58.93</v>
      </c>
      <c r="AD2070" s="1">
        <v>58.98</v>
      </c>
      <c r="AE2070" s="1">
        <v>66.58</v>
      </c>
      <c r="AF2070" s="1">
        <v>66.680000000000007</v>
      </c>
      <c r="AG2070" s="1">
        <v>55.03</v>
      </c>
      <c r="AN2070" s="1">
        <v>1508.83</v>
      </c>
      <c r="AS2070" s="1">
        <v>2062.0700000000002</v>
      </c>
      <c r="AW2070" s="1">
        <v>1478.66</v>
      </c>
      <c r="AX2070" s="1">
        <v>64.88</v>
      </c>
      <c r="AY2070" s="1">
        <v>1508.83</v>
      </c>
      <c r="AZ2070" s="1">
        <v>2094.66</v>
      </c>
      <c r="BA2070" s="1">
        <v>60.77</v>
      </c>
      <c r="BB2070" s="1">
        <v>69.23</v>
      </c>
      <c r="BC2070" s="1">
        <v>65.94</v>
      </c>
      <c r="BD2070" s="1">
        <v>65.59</v>
      </c>
      <c r="BE2070" s="1">
        <v>65.22</v>
      </c>
      <c r="BF2070" s="1">
        <v>65.06</v>
      </c>
      <c r="BG2070" s="1">
        <v>66.91</v>
      </c>
      <c r="BH2070" s="1">
        <v>61.25</v>
      </c>
      <c r="BI2070" s="1">
        <v>61.57</v>
      </c>
      <c r="BJ2070" s="1">
        <v>65.03</v>
      </c>
      <c r="BK2070" s="1">
        <v>58.41</v>
      </c>
      <c r="BL2070" s="1">
        <v>58.24</v>
      </c>
      <c r="BM2070" s="1">
        <v>58.93</v>
      </c>
      <c r="BN2070" s="1">
        <v>58.39</v>
      </c>
    </row>
    <row r="2071" spans="3:66" x14ac:dyDescent="0.3">
      <c r="C2071" s="14" t="str">
        <f t="shared" si="33"/>
        <v>20181</v>
      </c>
      <c r="D2071" s="3">
        <v>43112</v>
      </c>
      <c r="E2071" s="1">
        <v>1075.1099999999999</v>
      </c>
      <c r="F2071" s="1">
        <v>1075.21</v>
      </c>
      <c r="G2071" s="1">
        <v>1090.07</v>
      </c>
      <c r="H2071" s="1">
        <v>951.18</v>
      </c>
      <c r="I2071" s="1">
        <v>1055.06</v>
      </c>
      <c r="J2071" s="1">
        <v>1010</v>
      </c>
      <c r="K2071" s="1">
        <v>1036.5</v>
      </c>
      <c r="L2071" s="1">
        <v>938.95</v>
      </c>
      <c r="M2071" s="1">
        <v>870.19</v>
      </c>
      <c r="N2071" s="1">
        <v>908.08</v>
      </c>
      <c r="O2071" s="1">
        <v>1013.97</v>
      </c>
      <c r="P2071" s="1">
        <v>1050.71</v>
      </c>
      <c r="Q2071" s="1">
        <v>2742.85</v>
      </c>
      <c r="R2071" s="1">
        <v>61.45</v>
      </c>
      <c r="S2071" s="1">
        <v>53.83</v>
      </c>
      <c r="T2071" s="1">
        <v>62.18</v>
      </c>
      <c r="U2071" s="1">
        <v>55.93</v>
      </c>
      <c r="V2071" s="1">
        <v>58</v>
      </c>
      <c r="W2071" s="1">
        <v>63.59</v>
      </c>
      <c r="X2071" s="1">
        <v>60.77</v>
      </c>
      <c r="Y2071" s="1">
        <v>61.27</v>
      </c>
      <c r="Z2071" s="1">
        <v>61.16</v>
      </c>
      <c r="AA2071" s="1">
        <v>60.54</v>
      </c>
      <c r="AB2071" s="1">
        <v>58.7</v>
      </c>
      <c r="AC2071" s="1">
        <v>58.93</v>
      </c>
      <c r="AD2071" s="1">
        <v>59.23</v>
      </c>
      <c r="AE2071" s="1">
        <v>66.97</v>
      </c>
      <c r="AF2071" s="1">
        <v>66.010000000000005</v>
      </c>
      <c r="AG2071" s="1">
        <v>55.18</v>
      </c>
      <c r="AN2071" s="1">
        <v>1508.83</v>
      </c>
      <c r="AS2071" s="1">
        <v>2062.0700000000002</v>
      </c>
      <c r="AU2071" s="1">
        <v>1629.54</v>
      </c>
      <c r="AW2071" s="1">
        <v>1478.66</v>
      </c>
      <c r="AX2071" s="1">
        <v>63.63</v>
      </c>
      <c r="AY2071" s="1">
        <v>1508.83</v>
      </c>
      <c r="AZ2071" s="1">
        <v>2094.66</v>
      </c>
      <c r="BA2071" s="1">
        <v>59.9</v>
      </c>
      <c r="BB2071" s="1">
        <v>68.42</v>
      </c>
      <c r="BC2071" s="1">
        <v>65.25</v>
      </c>
      <c r="BD2071" s="1">
        <v>65.08</v>
      </c>
      <c r="BE2071" s="1">
        <v>65.22</v>
      </c>
      <c r="BF2071" s="1">
        <v>65.06</v>
      </c>
      <c r="BG2071" s="1">
        <v>66.819999999999993</v>
      </c>
      <c r="BH2071" s="1">
        <v>61.08</v>
      </c>
      <c r="BI2071" s="1">
        <v>61.57</v>
      </c>
      <c r="BJ2071" s="1">
        <v>63</v>
      </c>
      <c r="BK2071" s="1">
        <v>58.21</v>
      </c>
      <c r="BL2071" s="1">
        <v>58.22</v>
      </c>
      <c r="BM2071" s="1">
        <v>58.43</v>
      </c>
      <c r="BN2071" s="1">
        <v>58.23</v>
      </c>
    </row>
    <row r="2072" spans="3:66" x14ac:dyDescent="0.3">
      <c r="C2072" s="14" t="str">
        <f t="shared" si="33"/>
        <v>20181</v>
      </c>
      <c r="D2072" s="3">
        <v>43111</v>
      </c>
      <c r="E2072" s="1">
        <v>1085.83</v>
      </c>
      <c r="F2072" s="1">
        <v>1076.23</v>
      </c>
      <c r="G2072" s="1">
        <v>1085.92</v>
      </c>
      <c r="H2072" s="1">
        <v>953.64</v>
      </c>
      <c r="I2072" s="1">
        <v>1057.28</v>
      </c>
      <c r="J2072" s="1">
        <v>1011.75</v>
      </c>
      <c r="K2072" s="1">
        <v>1036.5</v>
      </c>
      <c r="L2072" s="1">
        <v>915.43</v>
      </c>
      <c r="M2072" s="1">
        <v>874.08</v>
      </c>
      <c r="N2072" s="1">
        <v>909.53</v>
      </c>
      <c r="O2072" s="1">
        <v>1009.31</v>
      </c>
      <c r="P2072" s="1">
        <v>1050.95</v>
      </c>
      <c r="Q2072" s="1">
        <v>2741.77</v>
      </c>
      <c r="R2072" s="1">
        <v>61.71</v>
      </c>
      <c r="S2072" s="1">
        <v>53.35</v>
      </c>
      <c r="T2072" s="1">
        <v>62.47</v>
      </c>
      <c r="U2072" s="1">
        <v>58</v>
      </c>
      <c r="V2072" s="1">
        <v>58.07</v>
      </c>
      <c r="W2072" s="1">
        <v>64.09</v>
      </c>
      <c r="X2072" s="1">
        <v>60.96</v>
      </c>
      <c r="Y2072" s="1">
        <v>62.04</v>
      </c>
      <c r="Z2072" s="1">
        <v>62</v>
      </c>
      <c r="AA2072" s="1">
        <v>60.54</v>
      </c>
      <c r="AB2072" s="1">
        <v>58.78</v>
      </c>
      <c r="AC2072" s="1">
        <v>59.57</v>
      </c>
      <c r="AE2072" s="1">
        <v>67.8</v>
      </c>
      <c r="AF2072" s="1">
        <v>65.06</v>
      </c>
      <c r="AG2072" s="1">
        <v>55.47</v>
      </c>
      <c r="AN2072" s="1">
        <v>1508.83</v>
      </c>
      <c r="AS2072" s="1">
        <v>2036.92</v>
      </c>
      <c r="AU2072" s="1">
        <v>1629.54</v>
      </c>
      <c r="AW2072" s="1">
        <v>1579.24</v>
      </c>
      <c r="AX2072" s="1">
        <v>63.25</v>
      </c>
      <c r="AY2072" s="1">
        <v>1508.83</v>
      </c>
      <c r="AZ2072" s="1">
        <v>2094.66</v>
      </c>
      <c r="BA2072" s="1">
        <v>59.6</v>
      </c>
      <c r="BB2072" s="1">
        <v>68.989999999999995</v>
      </c>
      <c r="BC2072" s="1">
        <v>66</v>
      </c>
      <c r="BD2072" s="1">
        <v>65.989999999999995</v>
      </c>
      <c r="BE2072" s="1">
        <v>65.510000000000005</v>
      </c>
      <c r="BF2072" s="1">
        <v>65.44</v>
      </c>
      <c r="BG2072" s="1">
        <v>67.650000000000006</v>
      </c>
      <c r="BH2072" s="1">
        <v>62.37</v>
      </c>
      <c r="BI2072" s="1">
        <v>61.57</v>
      </c>
      <c r="BJ2072" s="1">
        <v>65.03</v>
      </c>
      <c r="BK2072" s="1">
        <v>58.34</v>
      </c>
      <c r="BL2072" s="1">
        <v>58.69</v>
      </c>
      <c r="BM2072" s="1">
        <v>59.1</v>
      </c>
      <c r="BN2072" s="1">
        <v>58.3</v>
      </c>
    </row>
    <row r="2073" spans="3:66" x14ac:dyDescent="0.3">
      <c r="C2073" s="14" t="str">
        <f t="shared" si="33"/>
        <v>20181</v>
      </c>
      <c r="D2073" s="3">
        <v>43110</v>
      </c>
      <c r="E2073" s="1">
        <v>1092.3900000000001</v>
      </c>
      <c r="F2073" s="1">
        <v>1079.25</v>
      </c>
      <c r="G2073" s="1">
        <v>1091.8699999999999</v>
      </c>
      <c r="H2073" s="1">
        <v>957.28</v>
      </c>
      <c r="I2073" s="1">
        <v>1056.19</v>
      </c>
      <c r="J2073" s="1">
        <v>1006.31</v>
      </c>
      <c r="K2073" s="1">
        <v>1031.6500000000001</v>
      </c>
      <c r="L2073" s="1">
        <v>884.26</v>
      </c>
      <c r="M2073" s="1">
        <v>877.65</v>
      </c>
      <c r="N2073" s="1">
        <v>911.2</v>
      </c>
      <c r="O2073" s="1">
        <v>1013.95</v>
      </c>
      <c r="P2073" s="1">
        <v>1049.74</v>
      </c>
      <c r="Q2073" s="1">
        <v>2733.17</v>
      </c>
      <c r="R2073" s="1">
        <v>62.67</v>
      </c>
      <c r="S2073" s="1">
        <v>53.24</v>
      </c>
      <c r="T2073" s="1">
        <v>62.54</v>
      </c>
      <c r="V2073" s="1">
        <v>57.94</v>
      </c>
      <c r="W2073" s="1">
        <v>64.150000000000006</v>
      </c>
      <c r="X2073" s="1">
        <v>61.83</v>
      </c>
      <c r="Y2073" s="1">
        <v>62.46</v>
      </c>
      <c r="Z2073" s="1">
        <v>62.5</v>
      </c>
      <c r="AA2073" s="1">
        <v>63</v>
      </c>
      <c r="AB2073" s="1">
        <v>59.2</v>
      </c>
      <c r="AC2073" s="1">
        <v>60.68</v>
      </c>
      <c r="AE2073" s="1">
        <v>67.19</v>
      </c>
      <c r="AF2073" s="1">
        <v>66.28</v>
      </c>
      <c r="AG2073" s="1">
        <v>55.51</v>
      </c>
      <c r="AS2073" s="1">
        <v>1961.48</v>
      </c>
      <c r="AU2073" s="1">
        <v>1629.54</v>
      </c>
      <c r="AW2073" s="1">
        <v>1579.24</v>
      </c>
      <c r="AX2073" s="1">
        <v>64.14</v>
      </c>
      <c r="AY2073" s="1">
        <v>1609.42</v>
      </c>
      <c r="AZ2073" s="1">
        <v>2094.66</v>
      </c>
      <c r="BA2073" s="1">
        <v>60.54</v>
      </c>
      <c r="BB2073" s="1">
        <v>68.84</v>
      </c>
      <c r="BC2073" s="1">
        <v>66.14</v>
      </c>
      <c r="BD2073" s="1">
        <v>66.319999999999993</v>
      </c>
      <c r="BE2073" s="1">
        <v>65.62</v>
      </c>
      <c r="BF2073" s="1">
        <v>66.45</v>
      </c>
      <c r="BG2073" s="1">
        <v>67.63</v>
      </c>
      <c r="BH2073" s="1">
        <v>63.01</v>
      </c>
      <c r="BI2073" s="1">
        <v>62.56</v>
      </c>
      <c r="BJ2073" s="1">
        <v>66</v>
      </c>
      <c r="BK2073" s="1">
        <v>58.68</v>
      </c>
      <c r="BL2073" s="1">
        <v>59.29</v>
      </c>
      <c r="BM2073" s="1">
        <v>59.64</v>
      </c>
      <c r="BN2073" s="1">
        <v>58.65</v>
      </c>
    </row>
    <row r="2074" spans="3:66" x14ac:dyDescent="0.3">
      <c r="C2074" s="14" t="str">
        <f t="shared" si="33"/>
        <v>20181</v>
      </c>
      <c r="D2074" s="3">
        <v>43109</v>
      </c>
      <c r="E2074" s="1">
        <v>1092.3900000000001</v>
      </c>
      <c r="F2074" s="1">
        <v>1075.44</v>
      </c>
      <c r="G2074" s="1">
        <v>1092.54</v>
      </c>
      <c r="H2074" s="1">
        <v>960.98</v>
      </c>
      <c r="I2074" s="1">
        <v>1056.19</v>
      </c>
      <c r="J2074" s="1">
        <v>975.15</v>
      </c>
      <c r="K2074" s="1">
        <v>1036.5899999999999</v>
      </c>
      <c r="L2074" s="1">
        <v>876.69</v>
      </c>
      <c r="M2074" s="1">
        <v>872.79</v>
      </c>
      <c r="N2074" s="1">
        <v>921.94</v>
      </c>
      <c r="O2074" s="1">
        <v>1020.2</v>
      </c>
      <c r="P2074" s="1">
        <v>1052.21</v>
      </c>
      <c r="Q2074" s="1">
        <v>2745.15</v>
      </c>
      <c r="R2074" s="1">
        <v>62.67</v>
      </c>
      <c r="S2074" s="1">
        <v>52.87</v>
      </c>
      <c r="T2074" s="1">
        <v>62.7</v>
      </c>
      <c r="U2074" s="1">
        <v>59.44</v>
      </c>
      <c r="V2074" s="1">
        <v>58.2</v>
      </c>
      <c r="W2074" s="1">
        <v>62.9</v>
      </c>
      <c r="X2074" s="1">
        <v>61.83</v>
      </c>
      <c r="Y2074" s="1">
        <v>62.4</v>
      </c>
      <c r="Z2074" s="1">
        <v>62.46</v>
      </c>
      <c r="AA2074" s="1">
        <v>62.75</v>
      </c>
      <c r="AB2074" s="1">
        <v>59.35</v>
      </c>
      <c r="AC2074" s="1">
        <v>61.56</v>
      </c>
      <c r="AE2074" s="1">
        <v>67.67</v>
      </c>
      <c r="AF2074" s="1">
        <v>66.28</v>
      </c>
      <c r="AG2074" s="1">
        <v>55.62</v>
      </c>
      <c r="AN2074" s="1">
        <v>1697.44</v>
      </c>
      <c r="AP2074" s="1">
        <v>1677</v>
      </c>
      <c r="AS2074" s="1">
        <v>1961.48</v>
      </c>
      <c r="AU2074" s="1">
        <v>1629.54</v>
      </c>
      <c r="AW2074" s="1">
        <v>1616.13</v>
      </c>
      <c r="AX2074" s="1">
        <v>64.41</v>
      </c>
      <c r="AY2074" s="1">
        <v>1659.72</v>
      </c>
      <c r="AZ2074" s="1">
        <v>2094.66</v>
      </c>
      <c r="BA2074" s="1">
        <v>60.86</v>
      </c>
      <c r="BB2074" s="1">
        <v>69.33</v>
      </c>
      <c r="BC2074" s="1">
        <v>66.239999999999995</v>
      </c>
      <c r="BD2074" s="1">
        <v>65.84</v>
      </c>
      <c r="BE2074" s="1">
        <v>65.62</v>
      </c>
      <c r="BF2074" s="1">
        <v>65.61</v>
      </c>
      <c r="BG2074" s="1">
        <v>67.69</v>
      </c>
      <c r="BH2074" s="1">
        <v>63.33</v>
      </c>
      <c r="BI2074" s="1">
        <v>63.56</v>
      </c>
      <c r="BJ2074" s="1">
        <v>66</v>
      </c>
      <c r="BK2074" s="1">
        <v>58.68</v>
      </c>
      <c r="BL2074" s="1">
        <v>59.29</v>
      </c>
      <c r="BM2074" s="1">
        <v>59.43</v>
      </c>
      <c r="BN2074" s="1">
        <v>58.37</v>
      </c>
    </row>
    <row r="2075" spans="3:66" x14ac:dyDescent="0.3">
      <c r="C2075" s="14" t="str">
        <f t="shared" si="33"/>
        <v>20181</v>
      </c>
      <c r="D2075" s="3">
        <v>43108</v>
      </c>
      <c r="E2075" s="1">
        <v>1089.9000000000001</v>
      </c>
      <c r="F2075" s="1">
        <v>1082.3399999999999</v>
      </c>
      <c r="G2075" s="1">
        <v>1099.93</v>
      </c>
      <c r="H2075" s="1">
        <v>954.97</v>
      </c>
      <c r="I2075" s="1">
        <v>1058.31</v>
      </c>
      <c r="J2075" s="1">
        <v>987.54</v>
      </c>
      <c r="K2075" s="1">
        <v>1036.5899999999999</v>
      </c>
      <c r="L2075" s="1">
        <v>911.68</v>
      </c>
      <c r="M2075" s="1">
        <v>867.94</v>
      </c>
      <c r="N2075" s="1">
        <v>924.27</v>
      </c>
      <c r="O2075" s="1">
        <v>1014.57</v>
      </c>
      <c r="P2075" s="1">
        <v>1053.46</v>
      </c>
      <c r="Q2075" s="1">
        <v>2783.52</v>
      </c>
      <c r="S2075" s="1">
        <v>52.25</v>
      </c>
      <c r="T2075" s="1">
        <v>62.87</v>
      </c>
      <c r="U2075" s="1">
        <v>59.33</v>
      </c>
      <c r="V2075" s="1">
        <v>58.2</v>
      </c>
      <c r="W2075" s="1">
        <v>63.28</v>
      </c>
      <c r="X2075" s="1">
        <v>62.13</v>
      </c>
      <c r="Y2075" s="1">
        <v>62.32</v>
      </c>
      <c r="Z2075" s="1">
        <v>62.44</v>
      </c>
      <c r="AA2075" s="1">
        <v>63</v>
      </c>
      <c r="AB2075" s="1">
        <v>59.63</v>
      </c>
      <c r="AC2075" s="1">
        <v>61.23</v>
      </c>
      <c r="AE2075" s="1">
        <v>67.78</v>
      </c>
      <c r="AF2075" s="1">
        <v>66.28</v>
      </c>
      <c r="AG2075" s="1">
        <v>55.51</v>
      </c>
      <c r="AN2075" s="1">
        <v>1697.44</v>
      </c>
      <c r="AP2075" s="1">
        <v>1677</v>
      </c>
      <c r="AS2075" s="1">
        <v>1810.6</v>
      </c>
      <c r="AU2075" s="1">
        <v>1629.54</v>
      </c>
      <c r="AW2075" s="1">
        <v>1669.77</v>
      </c>
      <c r="AX2075" s="1">
        <v>64.55</v>
      </c>
      <c r="AY2075" s="1">
        <v>1659.72</v>
      </c>
      <c r="BA2075" s="1">
        <v>60.86</v>
      </c>
      <c r="BB2075" s="1">
        <v>69.010000000000005</v>
      </c>
      <c r="BC2075" s="1">
        <v>66.19</v>
      </c>
      <c r="BD2075" s="1">
        <v>66.59</v>
      </c>
      <c r="BE2075" s="1">
        <v>66.83</v>
      </c>
      <c r="BF2075" s="1">
        <v>66.709999999999994</v>
      </c>
      <c r="BG2075" s="1">
        <v>67.849999999999994</v>
      </c>
      <c r="BH2075" s="1">
        <v>63.16</v>
      </c>
      <c r="BI2075" s="1">
        <v>59.2</v>
      </c>
      <c r="BJ2075" s="1">
        <v>66.97</v>
      </c>
      <c r="BK2075" s="1">
        <v>58.23</v>
      </c>
      <c r="BL2075" s="1">
        <v>59.09</v>
      </c>
      <c r="BM2075" s="1">
        <v>59.13</v>
      </c>
      <c r="BN2075" s="1">
        <v>58.42</v>
      </c>
    </row>
    <row r="2076" spans="3:66" x14ac:dyDescent="0.3">
      <c r="C2076" s="14" t="str">
        <f t="shared" si="33"/>
        <v>20181</v>
      </c>
      <c r="D2076" s="3">
        <v>43105</v>
      </c>
      <c r="E2076" s="1">
        <v>1094.73</v>
      </c>
      <c r="F2076" s="1">
        <v>1101.75</v>
      </c>
      <c r="G2076" s="1">
        <v>1119.3399999999999</v>
      </c>
      <c r="H2076" s="1">
        <v>962.34</v>
      </c>
      <c r="I2076" s="1">
        <v>1058.31</v>
      </c>
      <c r="J2076" s="1">
        <v>974.2</v>
      </c>
      <c r="K2076" s="1">
        <v>1036.31</v>
      </c>
      <c r="L2076" s="1">
        <v>965.48</v>
      </c>
      <c r="M2076" s="1">
        <v>885.72</v>
      </c>
      <c r="N2076" s="1">
        <v>905.13</v>
      </c>
      <c r="O2076" s="1">
        <v>1020.14</v>
      </c>
      <c r="P2076" s="1">
        <v>1047.3499999999999</v>
      </c>
      <c r="Q2076" s="1">
        <v>2760.23</v>
      </c>
      <c r="R2076" s="1">
        <v>64.31</v>
      </c>
      <c r="S2076" s="1">
        <v>52.33</v>
      </c>
      <c r="T2076" s="1">
        <v>64</v>
      </c>
      <c r="U2076" s="1">
        <v>59</v>
      </c>
      <c r="V2076" s="1">
        <v>58.14</v>
      </c>
      <c r="W2076" s="1">
        <v>63.8</v>
      </c>
      <c r="X2076" s="1">
        <v>61.75</v>
      </c>
      <c r="Y2076" s="1">
        <v>62.73</v>
      </c>
      <c r="Z2076" s="1">
        <v>62.65</v>
      </c>
      <c r="AA2076" s="1">
        <v>63.33</v>
      </c>
      <c r="AB2076" s="1">
        <v>59.9</v>
      </c>
      <c r="AC2076" s="1">
        <v>60.23</v>
      </c>
      <c r="AD2076" s="1">
        <v>59.09</v>
      </c>
      <c r="AE2076" s="1">
        <v>67.89</v>
      </c>
      <c r="AF2076" s="1">
        <v>67.88</v>
      </c>
      <c r="AG2076" s="1">
        <v>55.94</v>
      </c>
      <c r="AN2076" s="1">
        <v>1697.47</v>
      </c>
      <c r="AP2076" s="1">
        <v>1677</v>
      </c>
      <c r="AS2076" s="1">
        <v>1810.64</v>
      </c>
      <c r="AU2076" s="1">
        <v>1629.58</v>
      </c>
      <c r="AW2076" s="1">
        <v>1669.81</v>
      </c>
      <c r="AX2076" s="1">
        <v>65.13</v>
      </c>
      <c r="AY2076" s="1">
        <v>1659.75</v>
      </c>
      <c r="BA2076" s="1">
        <v>60.84</v>
      </c>
      <c r="BB2076" s="1">
        <v>69.17</v>
      </c>
      <c r="BC2076" s="1">
        <v>66.72</v>
      </c>
      <c r="BD2076" s="1">
        <v>65.900000000000006</v>
      </c>
      <c r="BE2076" s="1">
        <v>67.900000000000006</v>
      </c>
      <c r="BF2076" s="1">
        <v>67.349999999999994</v>
      </c>
      <c r="BG2076" s="1">
        <v>68.09</v>
      </c>
      <c r="BH2076" s="1">
        <v>62.66</v>
      </c>
      <c r="BI2076" s="1">
        <v>59.2</v>
      </c>
      <c r="BJ2076" s="1">
        <v>66.97</v>
      </c>
      <c r="BK2076" s="1">
        <v>58.01</v>
      </c>
      <c r="BL2076" s="1">
        <v>59.04</v>
      </c>
      <c r="BM2076" s="1">
        <v>59.17</v>
      </c>
      <c r="BN2076" s="1">
        <v>58.52</v>
      </c>
    </row>
    <row r="2077" spans="3:66" x14ac:dyDescent="0.3">
      <c r="C2077" s="14" t="str">
        <f t="shared" si="33"/>
        <v>20181</v>
      </c>
      <c r="D2077" s="3">
        <v>43104</v>
      </c>
      <c r="E2077" s="1">
        <v>1078.27</v>
      </c>
      <c r="F2077" s="1">
        <v>1111.8699999999999</v>
      </c>
      <c r="G2077" s="1">
        <v>1094.71</v>
      </c>
      <c r="H2077" s="1">
        <v>952.51</v>
      </c>
      <c r="I2077" s="1">
        <v>1054.98</v>
      </c>
      <c r="J2077" s="1">
        <v>982.79</v>
      </c>
      <c r="K2077" s="1">
        <v>1036.31</v>
      </c>
      <c r="L2077" s="1">
        <v>944.13</v>
      </c>
      <c r="M2077" s="1">
        <v>890.58</v>
      </c>
      <c r="N2077" s="1">
        <v>921.43</v>
      </c>
      <c r="O2077" s="1">
        <v>1024.3900000000001</v>
      </c>
      <c r="P2077" s="1">
        <v>1051.73</v>
      </c>
      <c r="Q2077" s="1">
        <v>2752.08</v>
      </c>
      <c r="R2077" s="1">
        <v>63.94</v>
      </c>
      <c r="S2077" s="1">
        <v>52.48</v>
      </c>
      <c r="T2077" s="1">
        <v>64</v>
      </c>
      <c r="U2077" s="1">
        <v>56.5</v>
      </c>
      <c r="V2077" s="1">
        <v>58.01</v>
      </c>
      <c r="W2077" s="1">
        <v>63.43</v>
      </c>
      <c r="X2077" s="1">
        <v>61.96</v>
      </c>
      <c r="Y2077" s="1">
        <v>62.2</v>
      </c>
      <c r="Z2077" s="1">
        <v>62.26</v>
      </c>
      <c r="AA2077" s="1">
        <v>63.33</v>
      </c>
      <c r="AB2077" s="1">
        <v>60.27</v>
      </c>
      <c r="AC2077" s="1">
        <v>60.23</v>
      </c>
      <c r="AD2077" s="1">
        <v>59.54</v>
      </c>
      <c r="AE2077" s="1">
        <v>68.349999999999994</v>
      </c>
      <c r="AF2077" s="1">
        <v>67.88</v>
      </c>
      <c r="AG2077" s="1">
        <v>56.03</v>
      </c>
      <c r="AN2077" s="1">
        <v>1697.47</v>
      </c>
      <c r="AP2077" s="1">
        <v>1677</v>
      </c>
      <c r="AS2077" s="1">
        <v>1810.64</v>
      </c>
      <c r="AW2077" s="1">
        <v>1619.52</v>
      </c>
      <c r="AX2077" s="1">
        <v>65.099999999999994</v>
      </c>
      <c r="AY2077" s="1">
        <v>1659.75</v>
      </c>
      <c r="BA2077" s="1">
        <v>60.69</v>
      </c>
      <c r="BB2077" s="1">
        <v>68.63</v>
      </c>
      <c r="BC2077" s="1">
        <v>66.58</v>
      </c>
      <c r="BD2077" s="1">
        <v>65.709999999999994</v>
      </c>
      <c r="BE2077" s="1">
        <v>68.14</v>
      </c>
      <c r="BF2077" s="1">
        <v>66.03</v>
      </c>
      <c r="BG2077" s="1">
        <v>68.02</v>
      </c>
      <c r="BH2077" s="1">
        <v>62.58</v>
      </c>
      <c r="BI2077" s="1">
        <v>62.56</v>
      </c>
      <c r="BJ2077" s="1">
        <v>66.97</v>
      </c>
      <c r="BK2077" s="1">
        <v>58.25</v>
      </c>
      <c r="BL2077" s="1">
        <v>58.88</v>
      </c>
      <c r="BM2077" s="1">
        <v>58.95</v>
      </c>
      <c r="BN2077" s="1">
        <v>58.48</v>
      </c>
    </row>
    <row r="2078" spans="3:66" x14ac:dyDescent="0.3">
      <c r="C2078" s="14" t="str">
        <f t="shared" si="33"/>
        <v>20181</v>
      </c>
      <c r="D2078" s="3">
        <v>43103</v>
      </c>
      <c r="E2078" s="1">
        <v>1092.1099999999999</v>
      </c>
      <c r="F2078" s="1">
        <v>1120.92</v>
      </c>
      <c r="G2078" s="1">
        <v>1116.8699999999999</v>
      </c>
      <c r="H2078" s="1">
        <v>959.92</v>
      </c>
      <c r="I2078" s="1">
        <v>1054.98</v>
      </c>
      <c r="J2078" s="1">
        <v>1002.25</v>
      </c>
      <c r="K2078" s="1">
        <v>1036.31</v>
      </c>
      <c r="L2078" s="1">
        <v>950.66</v>
      </c>
      <c r="M2078" s="1">
        <v>897.21</v>
      </c>
      <c r="N2078" s="1">
        <v>935.35</v>
      </c>
      <c r="O2078" s="1">
        <v>1019.07</v>
      </c>
      <c r="P2078" s="1">
        <v>1051.73</v>
      </c>
      <c r="Q2078" s="1">
        <v>2778.56</v>
      </c>
      <c r="R2078" s="1">
        <v>62.83</v>
      </c>
      <c r="S2078" s="1">
        <v>52.63</v>
      </c>
      <c r="T2078" s="1">
        <v>63.65</v>
      </c>
      <c r="U2078" s="1">
        <v>57</v>
      </c>
      <c r="V2078" s="1">
        <v>58.07</v>
      </c>
      <c r="W2078" s="1">
        <v>64.34</v>
      </c>
      <c r="X2078" s="1">
        <v>62.03</v>
      </c>
      <c r="Y2078" s="1">
        <v>62.48</v>
      </c>
      <c r="Z2078" s="1">
        <v>62.51</v>
      </c>
      <c r="AA2078" s="1">
        <v>62.85</v>
      </c>
      <c r="AB2078" s="1">
        <v>60.27</v>
      </c>
      <c r="AD2078" s="1">
        <v>60.44</v>
      </c>
      <c r="AE2078" s="1">
        <v>68.34</v>
      </c>
      <c r="AF2078" s="1">
        <v>67.41</v>
      </c>
      <c r="AG2078" s="1">
        <v>56.26</v>
      </c>
      <c r="AN2078" s="1">
        <v>1697.47</v>
      </c>
      <c r="AP2078" s="1">
        <v>1677</v>
      </c>
      <c r="AT2078" s="1">
        <v>1706.53</v>
      </c>
      <c r="AU2078" s="1">
        <v>1644.66</v>
      </c>
      <c r="AW2078" s="1">
        <v>1712.06</v>
      </c>
      <c r="AX2078" s="1">
        <v>64.900000000000006</v>
      </c>
      <c r="BA2078" s="1">
        <v>61.47</v>
      </c>
      <c r="BB2078" s="1">
        <v>69.84</v>
      </c>
      <c r="BC2078" s="1">
        <v>66.53</v>
      </c>
      <c r="BD2078" s="1">
        <v>66.34</v>
      </c>
      <c r="BE2078" s="1">
        <v>67.709999999999994</v>
      </c>
      <c r="BF2078" s="1">
        <v>66.209999999999994</v>
      </c>
      <c r="BG2078" s="1">
        <v>68.400000000000006</v>
      </c>
      <c r="BH2078" s="1">
        <v>63.67</v>
      </c>
      <c r="BI2078" s="1">
        <v>59.2</v>
      </c>
      <c r="BJ2078" s="1">
        <v>66.97</v>
      </c>
      <c r="BK2078" s="1">
        <v>58.41</v>
      </c>
      <c r="BL2078" s="1">
        <v>58.92</v>
      </c>
      <c r="BM2078" s="1">
        <v>59.6</v>
      </c>
      <c r="BN2078" s="1">
        <v>58.72</v>
      </c>
    </row>
    <row r="2079" spans="3:66" x14ac:dyDescent="0.3">
      <c r="C2079" s="14" t="str">
        <f t="shared" si="33"/>
        <v>20181</v>
      </c>
      <c r="D2079" s="3">
        <v>43102</v>
      </c>
      <c r="E2079" s="1">
        <v>1088.6400000000001</v>
      </c>
      <c r="F2079" s="1">
        <v>1106.47</v>
      </c>
      <c r="G2079" s="1">
        <v>1127.69</v>
      </c>
      <c r="H2079" s="1">
        <v>968.19</v>
      </c>
      <c r="I2079" s="1">
        <v>1052.5899999999999</v>
      </c>
      <c r="J2079" s="1">
        <v>1029.5899999999999</v>
      </c>
      <c r="K2079" s="1">
        <v>1036.06</v>
      </c>
      <c r="L2079" s="1">
        <v>951.31</v>
      </c>
      <c r="M2079" s="1">
        <v>895.96</v>
      </c>
      <c r="N2079" s="1">
        <v>924.93</v>
      </c>
      <c r="O2079" s="1">
        <v>1022.29</v>
      </c>
      <c r="P2079" s="1">
        <v>1042.77</v>
      </c>
      <c r="Q2079" s="1">
        <v>2774.55</v>
      </c>
      <c r="R2079" s="1">
        <v>62.67</v>
      </c>
      <c r="S2079" s="1">
        <v>53.41</v>
      </c>
      <c r="T2079" s="1">
        <v>64.14</v>
      </c>
      <c r="V2079" s="1">
        <v>57.76</v>
      </c>
      <c r="W2079" s="1">
        <v>64.23</v>
      </c>
      <c r="X2079" s="1">
        <v>62.25</v>
      </c>
      <c r="Y2079" s="1">
        <v>62.9</v>
      </c>
      <c r="Z2079" s="1">
        <v>62.93</v>
      </c>
      <c r="AA2079" s="1">
        <v>63.52</v>
      </c>
      <c r="AB2079" s="1">
        <v>59.87</v>
      </c>
      <c r="AD2079" s="1">
        <v>61.06</v>
      </c>
      <c r="AE2079" s="1">
        <v>68.290000000000006</v>
      </c>
      <c r="AF2079" s="1">
        <v>68.13</v>
      </c>
      <c r="AG2079" s="1">
        <v>56.11</v>
      </c>
      <c r="AT2079" s="1">
        <v>1706.53</v>
      </c>
      <c r="AU2079" s="1">
        <v>1644.66</v>
      </c>
      <c r="AW2079" s="1">
        <v>1742.91</v>
      </c>
      <c r="AX2079" s="1">
        <v>65</v>
      </c>
      <c r="BA2079" s="1">
        <v>60.82</v>
      </c>
      <c r="BB2079" s="1">
        <v>69.77</v>
      </c>
      <c r="BC2079" s="1">
        <v>66.19</v>
      </c>
      <c r="BD2079" s="1">
        <v>65.98</v>
      </c>
      <c r="BE2079" s="1">
        <v>68.290000000000006</v>
      </c>
      <c r="BF2079" s="1">
        <v>64.8</v>
      </c>
      <c r="BG2079" s="1">
        <v>67.33</v>
      </c>
      <c r="BH2079" s="1">
        <v>63.08</v>
      </c>
      <c r="BI2079" s="1">
        <v>59.18</v>
      </c>
      <c r="BJ2079" s="1">
        <v>66.94</v>
      </c>
      <c r="BK2079" s="1">
        <v>58.23</v>
      </c>
      <c r="BL2079" s="1">
        <v>59.37</v>
      </c>
      <c r="BM2079" s="1">
        <v>59.93</v>
      </c>
      <c r="BN2079" s="1">
        <v>58.48</v>
      </c>
    </row>
    <row r="2080" spans="3:66" x14ac:dyDescent="0.3">
      <c r="C2080" s="14" t="str">
        <f t="shared" si="33"/>
        <v>201712</v>
      </c>
      <c r="D2080" s="3">
        <v>43097</v>
      </c>
      <c r="E2080" s="1">
        <v>1107.33</v>
      </c>
      <c r="F2080" s="1">
        <v>1111.5999999999999</v>
      </c>
      <c r="G2080" s="1">
        <v>1127.69</v>
      </c>
      <c r="H2080" s="1">
        <v>970.99</v>
      </c>
      <c r="I2080" s="1">
        <v>1063.45</v>
      </c>
      <c r="J2080" s="1">
        <v>1029.8800000000001</v>
      </c>
      <c r="K2080" s="1">
        <v>1036.06</v>
      </c>
      <c r="L2080" s="1">
        <v>972.53</v>
      </c>
      <c r="M2080" s="1">
        <v>895.96</v>
      </c>
      <c r="N2080" s="1">
        <v>920.67</v>
      </c>
      <c r="O2080" s="1">
        <v>1028</v>
      </c>
      <c r="P2080" s="1">
        <v>1042.52</v>
      </c>
      <c r="Q2080" s="1">
        <v>2758.01</v>
      </c>
      <c r="R2080" s="1">
        <v>63.17</v>
      </c>
      <c r="S2080" s="1">
        <v>53.61</v>
      </c>
      <c r="T2080" s="1">
        <v>64.12</v>
      </c>
      <c r="V2080" s="1">
        <v>57.98</v>
      </c>
      <c r="W2080" s="1">
        <v>64.81</v>
      </c>
      <c r="X2080" s="1">
        <v>62.27</v>
      </c>
      <c r="Y2080" s="1">
        <v>63.07</v>
      </c>
      <c r="Z2080" s="1">
        <v>63.11</v>
      </c>
      <c r="AA2080" s="1">
        <v>63.88</v>
      </c>
      <c r="AB2080" s="1">
        <v>60.37</v>
      </c>
      <c r="AD2080" s="1">
        <v>59.24</v>
      </c>
      <c r="AE2080" s="1">
        <v>68.209999999999994</v>
      </c>
      <c r="AF2080" s="1">
        <v>68.13</v>
      </c>
      <c r="AG2080" s="1">
        <v>56.87</v>
      </c>
      <c r="AS2080" s="1">
        <v>1852.44</v>
      </c>
      <c r="AT2080" s="1">
        <v>1705.65</v>
      </c>
      <c r="AU2080" s="1">
        <v>1643.82</v>
      </c>
      <c r="AW2080" s="1">
        <v>1742.02</v>
      </c>
      <c r="AX2080" s="1">
        <v>65.25</v>
      </c>
      <c r="AZ2080" s="1">
        <v>1709.17</v>
      </c>
      <c r="BA2080" s="1">
        <v>61.22</v>
      </c>
      <c r="BB2080" s="1">
        <v>69.989999999999995</v>
      </c>
      <c r="BC2080" s="1">
        <v>67.650000000000006</v>
      </c>
      <c r="BD2080" s="1">
        <v>67.38</v>
      </c>
      <c r="BE2080" s="1">
        <v>68.11</v>
      </c>
      <c r="BF2080" s="1">
        <v>66.599999999999994</v>
      </c>
      <c r="BG2080" s="1">
        <v>68.86</v>
      </c>
      <c r="BH2080" s="1">
        <v>63.27</v>
      </c>
      <c r="BI2080" s="1">
        <v>59.18</v>
      </c>
      <c r="BJ2080" s="1">
        <v>67.430000000000007</v>
      </c>
      <c r="BK2080" s="1">
        <v>58.4</v>
      </c>
      <c r="BL2080" s="1">
        <v>59.37</v>
      </c>
      <c r="BM2080" s="1">
        <v>60.27</v>
      </c>
      <c r="BN2080" s="1">
        <v>58.68</v>
      </c>
    </row>
    <row r="2081" spans="3:66" x14ac:dyDescent="0.3">
      <c r="C2081" s="14" t="str">
        <f t="shared" si="33"/>
        <v>201712</v>
      </c>
      <c r="D2081" s="3">
        <v>43096</v>
      </c>
      <c r="E2081" s="1">
        <v>1095.71</v>
      </c>
      <c r="F2081" s="1">
        <v>1114.33</v>
      </c>
      <c r="G2081" s="1">
        <v>1127.69</v>
      </c>
      <c r="H2081" s="1">
        <v>982.08</v>
      </c>
      <c r="I2081" s="1">
        <v>1057.03</v>
      </c>
      <c r="J2081" s="1">
        <v>1017.6</v>
      </c>
      <c r="K2081" s="1">
        <v>1041</v>
      </c>
      <c r="L2081" s="1">
        <v>935.08</v>
      </c>
      <c r="M2081" s="1">
        <v>906.53</v>
      </c>
      <c r="N2081" s="1">
        <v>904.5</v>
      </c>
      <c r="O2081" s="1">
        <v>1005.45</v>
      </c>
      <c r="P2081" s="1">
        <v>1047.46</v>
      </c>
      <c r="Q2081" s="1">
        <v>2760.22</v>
      </c>
      <c r="R2081" s="1">
        <v>63.67</v>
      </c>
      <c r="S2081" s="1">
        <v>53.54</v>
      </c>
      <c r="T2081" s="1">
        <v>64.22</v>
      </c>
      <c r="V2081" s="1">
        <v>58.05</v>
      </c>
      <c r="W2081" s="1">
        <v>64.73</v>
      </c>
      <c r="X2081" s="1">
        <v>62.46</v>
      </c>
      <c r="Y2081" s="1">
        <v>63.06</v>
      </c>
      <c r="Z2081" s="1">
        <v>63.31</v>
      </c>
      <c r="AA2081" s="1">
        <v>64.08</v>
      </c>
      <c r="AB2081" s="1">
        <v>60.37</v>
      </c>
      <c r="AE2081" s="1">
        <v>68.459999999999994</v>
      </c>
      <c r="AF2081" s="1">
        <v>68.13</v>
      </c>
      <c r="AG2081" s="1">
        <v>57.31</v>
      </c>
      <c r="AS2081" s="1">
        <v>1852.44</v>
      </c>
      <c r="AT2081" s="1">
        <v>1705.65</v>
      </c>
      <c r="AX2081" s="1">
        <v>65.25</v>
      </c>
      <c r="AZ2081" s="1">
        <v>1709.17</v>
      </c>
      <c r="BA2081" s="1">
        <v>61.22</v>
      </c>
      <c r="BB2081" s="1">
        <v>69.790000000000006</v>
      </c>
      <c r="BC2081" s="1">
        <v>67.599999999999994</v>
      </c>
      <c r="BD2081" s="1">
        <v>67.48</v>
      </c>
      <c r="BE2081" s="1">
        <v>68.27</v>
      </c>
      <c r="BF2081" s="1">
        <v>67.27</v>
      </c>
      <c r="BG2081" s="1">
        <v>69.14</v>
      </c>
      <c r="BH2081" s="1">
        <v>63.19</v>
      </c>
      <c r="BI2081" s="1">
        <v>59.18</v>
      </c>
      <c r="BJ2081" s="1">
        <v>67.430000000000007</v>
      </c>
      <c r="BK2081" s="1">
        <v>58.91</v>
      </c>
      <c r="BL2081" s="1">
        <v>59.62</v>
      </c>
      <c r="BN2081" s="1">
        <v>58.99</v>
      </c>
    </row>
    <row r="2082" spans="3:66" x14ac:dyDescent="0.3">
      <c r="C2082" s="14" t="str">
        <f t="shared" si="33"/>
        <v>201712</v>
      </c>
      <c r="D2082" s="3">
        <v>43095</v>
      </c>
      <c r="E2082" s="1">
        <v>1095.71</v>
      </c>
      <c r="F2082" s="1">
        <v>1110.8</v>
      </c>
      <c r="G2082" s="1">
        <v>1127.69</v>
      </c>
      <c r="H2082" s="1">
        <v>971.78</v>
      </c>
      <c r="I2082" s="1">
        <v>1061.17</v>
      </c>
      <c r="J2082" s="1">
        <v>1044.1199999999999</v>
      </c>
      <c r="K2082" s="1">
        <v>1050.9000000000001</v>
      </c>
      <c r="L2082" s="1">
        <v>935.08</v>
      </c>
      <c r="M2082" s="1">
        <v>906.64</v>
      </c>
      <c r="N2082" s="1">
        <v>905.33</v>
      </c>
      <c r="O2082" s="1">
        <v>1008.79</v>
      </c>
      <c r="P2082" s="1">
        <v>1052.4000000000001</v>
      </c>
      <c r="Q2082" s="1">
        <v>2746.55</v>
      </c>
      <c r="R2082" s="1">
        <v>63.67</v>
      </c>
      <c r="S2082" s="1">
        <v>53.29</v>
      </c>
      <c r="T2082" s="1">
        <v>64.22</v>
      </c>
      <c r="U2082" s="1">
        <v>57.92</v>
      </c>
      <c r="V2082" s="1">
        <v>58.18</v>
      </c>
      <c r="W2082" s="1">
        <v>65.069999999999993</v>
      </c>
      <c r="X2082" s="1">
        <v>62.13</v>
      </c>
      <c r="Y2082" s="1">
        <v>63.19</v>
      </c>
      <c r="Z2082" s="1">
        <v>63.26</v>
      </c>
      <c r="AA2082" s="1">
        <v>64.08</v>
      </c>
      <c r="AB2082" s="1">
        <v>60</v>
      </c>
      <c r="AC2082" s="1">
        <v>60.49</v>
      </c>
      <c r="AE2082" s="1">
        <v>68.569999999999993</v>
      </c>
      <c r="AF2082" s="1">
        <v>68.13</v>
      </c>
      <c r="AG2082" s="1">
        <v>57.96</v>
      </c>
      <c r="AR2082" s="1">
        <v>1737.32</v>
      </c>
      <c r="AS2082" s="1">
        <v>1854.95</v>
      </c>
      <c r="AT2082" s="1">
        <v>1705.65</v>
      </c>
      <c r="AU2082" s="1">
        <v>1601.09</v>
      </c>
      <c r="AW2082" s="1">
        <v>1572.44</v>
      </c>
      <c r="AX2082" s="1">
        <v>65.61</v>
      </c>
      <c r="AZ2082" s="1">
        <v>1709.17</v>
      </c>
      <c r="BA2082" s="1">
        <v>61.22</v>
      </c>
      <c r="BB2082" s="1">
        <v>69.94</v>
      </c>
      <c r="BC2082" s="1">
        <v>68.069999999999993</v>
      </c>
      <c r="BD2082" s="1">
        <v>67.790000000000006</v>
      </c>
      <c r="BE2082" s="1">
        <v>68.27</v>
      </c>
      <c r="BF2082" s="1">
        <v>67.28</v>
      </c>
      <c r="BG2082" s="1">
        <v>69.14</v>
      </c>
      <c r="BH2082" s="1">
        <v>63.19</v>
      </c>
      <c r="BI2082" s="1">
        <v>59.18</v>
      </c>
      <c r="BJ2082" s="1">
        <v>67.430000000000007</v>
      </c>
      <c r="BK2082" s="1">
        <v>58.74</v>
      </c>
      <c r="BL2082" s="1">
        <v>59.55</v>
      </c>
      <c r="BN2082" s="1">
        <v>58.77</v>
      </c>
    </row>
    <row r="2083" spans="3:66" x14ac:dyDescent="0.3">
      <c r="C2083" s="14" t="str">
        <f t="shared" si="33"/>
        <v>201712</v>
      </c>
      <c r="D2083" s="3">
        <v>43091</v>
      </c>
      <c r="E2083" s="1">
        <v>1085.93</v>
      </c>
      <c r="F2083" s="1">
        <v>1107.1600000000001</v>
      </c>
      <c r="G2083" s="1">
        <v>1127.69</v>
      </c>
      <c r="H2083" s="1">
        <v>979.11</v>
      </c>
      <c r="I2083" s="1">
        <v>1056.73</v>
      </c>
      <c r="J2083" s="1">
        <v>1044.1199999999999</v>
      </c>
      <c r="K2083" s="1">
        <v>1050.9000000000001</v>
      </c>
      <c r="L2083" s="1">
        <v>929.2</v>
      </c>
      <c r="M2083" s="1">
        <v>906.96</v>
      </c>
      <c r="N2083" s="1">
        <v>905.33</v>
      </c>
      <c r="O2083" s="1">
        <v>1040.1500000000001</v>
      </c>
      <c r="P2083" s="1">
        <v>1059.99</v>
      </c>
      <c r="Q2083" s="1">
        <v>2741.34</v>
      </c>
      <c r="R2083" s="1">
        <v>62.84</v>
      </c>
      <c r="S2083" s="1">
        <v>53.14</v>
      </c>
      <c r="T2083" s="1">
        <v>63.86</v>
      </c>
      <c r="U2083" s="1">
        <v>58.84</v>
      </c>
      <c r="V2083" s="1">
        <v>57.89</v>
      </c>
      <c r="W2083" s="1">
        <v>64.8</v>
      </c>
      <c r="X2083" s="1">
        <v>62.81</v>
      </c>
      <c r="Y2083" s="1">
        <v>62.77</v>
      </c>
      <c r="Z2083" s="1">
        <v>62.59</v>
      </c>
      <c r="AA2083" s="1">
        <v>63.88</v>
      </c>
      <c r="AB2083" s="1">
        <v>60.75</v>
      </c>
      <c r="AC2083" s="1">
        <v>60.97</v>
      </c>
      <c r="AE2083" s="1">
        <v>68.760000000000005</v>
      </c>
      <c r="AF2083" s="1">
        <v>68.13</v>
      </c>
      <c r="AG2083" s="1">
        <v>57.85</v>
      </c>
      <c r="AK2083" s="1">
        <v>14.5</v>
      </c>
      <c r="AQ2083" s="1">
        <v>1759.44</v>
      </c>
      <c r="AR2083" s="1">
        <v>1737.32</v>
      </c>
      <c r="AS2083" s="1">
        <v>1915.13</v>
      </c>
      <c r="AU2083" s="1">
        <v>1601.09</v>
      </c>
      <c r="AW2083" s="1">
        <v>1640.5</v>
      </c>
      <c r="AX2083" s="1">
        <v>65.78</v>
      </c>
      <c r="AZ2083" s="1">
        <v>1709.17</v>
      </c>
      <c r="BA2083" s="1">
        <v>61.22</v>
      </c>
      <c r="BB2083" s="1">
        <v>69.349999999999994</v>
      </c>
      <c r="BC2083" s="1">
        <v>67.58</v>
      </c>
      <c r="BD2083" s="1">
        <v>67.14</v>
      </c>
      <c r="BE2083" s="1">
        <v>67.209999999999994</v>
      </c>
      <c r="BF2083" s="1">
        <v>68.989999999999995</v>
      </c>
      <c r="BG2083" s="1">
        <v>69.13</v>
      </c>
      <c r="BH2083" s="1">
        <v>63.24</v>
      </c>
      <c r="BI2083" s="1">
        <v>59.18</v>
      </c>
      <c r="BJ2083" s="1">
        <v>67.430000000000007</v>
      </c>
      <c r="BK2083" s="1">
        <v>58.74</v>
      </c>
      <c r="BL2083" s="1">
        <v>58.98</v>
      </c>
      <c r="BM2083" s="1">
        <v>60.14</v>
      </c>
      <c r="BN2083" s="1">
        <v>58.89</v>
      </c>
    </row>
    <row r="2084" spans="3:66" x14ac:dyDescent="0.3">
      <c r="C2084" s="14" t="str">
        <f t="shared" si="33"/>
        <v>201712</v>
      </c>
      <c r="D2084" s="3">
        <v>43090</v>
      </c>
      <c r="E2084" s="1">
        <v>1085.93</v>
      </c>
      <c r="F2084" s="1">
        <v>1120.56</v>
      </c>
      <c r="G2084" s="1">
        <v>1126.49</v>
      </c>
      <c r="H2084" s="1">
        <v>979.11</v>
      </c>
      <c r="I2084" s="1">
        <v>1058.94</v>
      </c>
      <c r="J2084" s="1">
        <v>1052.0999999999999</v>
      </c>
      <c r="K2084" s="1">
        <v>1050.9000000000001</v>
      </c>
      <c r="L2084" s="1">
        <v>928.21</v>
      </c>
      <c r="M2084" s="1">
        <v>907.93</v>
      </c>
      <c r="N2084" s="1">
        <v>901.18</v>
      </c>
      <c r="O2084" s="1">
        <v>1015.19</v>
      </c>
      <c r="P2084" s="1">
        <v>1059.74</v>
      </c>
      <c r="Q2084" s="1">
        <v>2741.78</v>
      </c>
      <c r="R2084" s="1">
        <v>63.52</v>
      </c>
      <c r="S2084" s="1">
        <v>53.12</v>
      </c>
      <c r="T2084" s="1">
        <v>63.73</v>
      </c>
      <c r="U2084" s="1">
        <v>60.67</v>
      </c>
      <c r="V2084" s="1">
        <v>57.84</v>
      </c>
      <c r="W2084" s="1">
        <v>64.739999999999995</v>
      </c>
      <c r="X2084" s="1">
        <v>62.88</v>
      </c>
      <c r="Y2084" s="1">
        <v>63</v>
      </c>
      <c r="Z2084" s="1">
        <v>63</v>
      </c>
      <c r="AA2084" s="1">
        <v>63.88</v>
      </c>
      <c r="AB2084" s="1">
        <v>60.75</v>
      </c>
      <c r="AC2084" s="1">
        <v>60.9</v>
      </c>
      <c r="AE2084" s="1">
        <v>68.790000000000006</v>
      </c>
      <c r="AF2084" s="1">
        <v>68.13</v>
      </c>
      <c r="AG2084" s="1">
        <v>57.96</v>
      </c>
      <c r="AK2084" s="1">
        <v>14.5</v>
      </c>
      <c r="AQ2084" s="1">
        <v>1759.44</v>
      </c>
      <c r="AR2084" s="1">
        <v>1737.32</v>
      </c>
      <c r="AS2084" s="1">
        <v>1920.12</v>
      </c>
      <c r="AU2084" s="1">
        <v>1601.09</v>
      </c>
      <c r="AW2084" s="1">
        <v>1619.25</v>
      </c>
      <c r="AX2084" s="1">
        <v>65.78</v>
      </c>
      <c r="AZ2084" s="1">
        <v>1709.17</v>
      </c>
      <c r="BA2084" s="1">
        <v>62.36</v>
      </c>
      <c r="BB2084" s="1">
        <v>69.680000000000007</v>
      </c>
      <c r="BC2084" s="1">
        <v>66.88</v>
      </c>
      <c r="BD2084" s="1">
        <v>67.22</v>
      </c>
      <c r="BE2084" s="1">
        <v>67.5</v>
      </c>
      <c r="BF2084" s="1">
        <v>68.989999999999995</v>
      </c>
      <c r="BG2084" s="1">
        <v>69.17</v>
      </c>
      <c r="BH2084" s="1">
        <v>62.83</v>
      </c>
      <c r="BI2084" s="1">
        <v>59.18</v>
      </c>
      <c r="BJ2084" s="1">
        <v>67.430000000000007</v>
      </c>
      <c r="BK2084" s="1">
        <v>58.61</v>
      </c>
      <c r="BL2084" s="1">
        <v>59.2</v>
      </c>
      <c r="BM2084" s="1">
        <v>60.13</v>
      </c>
      <c r="BN2084" s="1">
        <v>58.57</v>
      </c>
    </row>
    <row r="2085" spans="3:66" x14ac:dyDescent="0.3">
      <c r="C2085" s="14" t="str">
        <f t="shared" si="33"/>
        <v>201712</v>
      </c>
      <c r="D2085" s="3">
        <v>43089</v>
      </c>
      <c r="E2085" s="1">
        <v>1084.8599999999999</v>
      </c>
      <c r="F2085" s="1">
        <v>1124.17</v>
      </c>
      <c r="G2085" s="1">
        <v>1126.49</v>
      </c>
      <c r="H2085" s="1">
        <v>979.08</v>
      </c>
      <c r="I2085" s="1">
        <v>1094.8900000000001</v>
      </c>
      <c r="J2085" s="1">
        <v>1069.8599999999999</v>
      </c>
      <c r="K2085" s="1">
        <v>1050.9000000000001</v>
      </c>
      <c r="L2085" s="1">
        <v>957.22</v>
      </c>
      <c r="M2085" s="1">
        <v>910.36</v>
      </c>
      <c r="N2085" s="1">
        <v>911.77</v>
      </c>
      <c r="O2085" s="1">
        <v>1013.94</v>
      </c>
      <c r="P2085" s="1">
        <v>1059.1199999999999</v>
      </c>
      <c r="Q2085" s="1">
        <v>2776.25</v>
      </c>
      <c r="R2085" s="1">
        <v>64.56</v>
      </c>
      <c r="S2085" s="1">
        <v>54.11</v>
      </c>
      <c r="T2085" s="1">
        <v>64.010000000000005</v>
      </c>
      <c r="U2085" s="1">
        <v>60.67</v>
      </c>
      <c r="V2085" s="1">
        <v>57.69</v>
      </c>
      <c r="W2085" s="1">
        <v>64.7</v>
      </c>
      <c r="X2085" s="1">
        <v>63.01</v>
      </c>
      <c r="Y2085" s="1">
        <v>63.07</v>
      </c>
      <c r="Z2085" s="1">
        <v>63</v>
      </c>
      <c r="AA2085" s="1">
        <v>64.260000000000005</v>
      </c>
      <c r="AB2085" s="1">
        <v>60.81</v>
      </c>
      <c r="AC2085" s="1">
        <v>61.4</v>
      </c>
      <c r="AD2085" s="1">
        <v>61.27</v>
      </c>
      <c r="AE2085" s="1">
        <v>68.58</v>
      </c>
      <c r="AF2085" s="1">
        <v>68.86</v>
      </c>
      <c r="AG2085" s="1">
        <v>57.75</v>
      </c>
      <c r="AK2085" s="1">
        <v>14.5</v>
      </c>
      <c r="AQ2085" s="1">
        <v>1776.2</v>
      </c>
      <c r="AR2085" s="1">
        <v>1737.32</v>
      </c>
      <c r="AS2085" s="1">
        <v>1920.12</v>
      </c>
      <c r="AU2085" s="1">
        <v>1601.09</v>
      </c>
      <c r="AW2085" s="1">
        <v>1614.45</v>
      </c>
      <c r="AX2085" s="1">
        <v>65.48</v>
      </c>
      <c r="AZ2085" s="1">
        <v>1709.17</v>
      </c>
      <c r="BA2085" s="1">
        <v>61.17</v>
      </c>
      <c r="BB2085" s="1">
        <v>69.349999999999994</v>
      </c>
      <c r="BC2085" s="1">
        <v>67.19</v>
      </c>
      <c r="BD2085" s="1">
        <v>67.64</v>
      </c>
      <c r="BE2085" s="1">
        <v>67.75</v>
      </c>
      <c r="BF2085" s="1">
        <v>69.39</v>
      </c>
      <c r="BG2085" s="1">
        <v>69.16</v>
      </c>
      <c r="BH2085" s="1">
        <v>63</v>
      </c>
      <c r="BI2085" s="1">
        <v>59.42</v>
      </c>
      <c r="BJ2085" s="1">
        <v>67.7</v>
      </c>
      <c r="BK2085" s="1">
        <v>58.91</v>
      </c>
      <c r="BL2085" s="1">
        <v>59.42</v>
      </c>
      <c r="BM2085" s="1">
        <v>60.1</v>
      </c>
      <c r="BN2085" s="1">
        <v>58.8</v>
      </c>
    </row>
    <row r="2086" spans="3:66" x14ac:dyDescent="0.3">
      <c r="C2086" s="14" t="str">
        <f t="shared" si="33"/>
        <v>201712</v>
      </c>
      <c r="D2086" s="3">
        <v>43088</v>
      </c>
      <c r="E2086" s="1">
        <v>1071.73</v>
      </c>
      <c r="F2086" s="1">
        <v>1120.26</v>
      </c>
      <c r="G2086" s="1">
        <v>1097.3800000000001</v>
      </c>
      <c r="H2086" s="1">
        <v>988.82</v>
      </c>
      <c r="I2086" s="1">
        <v>1097.3900000000001</v>
      </c>
      <c r="J2086" s="1">
        <v>1058.26</v>
      </c>
      <c r="K2086" s="1">
        <v>1041.2</v>
      </c>
      <c r="L2086" s="1">
        <v>960.29</v>
      </c>
      <c r="M2086" s="1">
        <v>910.36</v>
      </c>
      <c r="N2086" s="1">
        <v>935.98</v>
      </c>
      <c r="O2086" s="1">
        <v>1015.73</v>
      </c>
      <c r="P2086" s="1">
        <v>1057.57</v>
      </c>
      <c r="Q2086" s="1">
        <v>2776.25</v>
      </c>
      <c r="R2086" s="1">
        <v>64.760000000000005</v>
      </c>
      <c r="S2086" s="1">
        <v>54.08</v>
      </c>
      <c r="T2086" s="1">
        <v>64.09</v>
      </c>
      <c r="U2086" s="1">
        <v>60.67</v>
      </c>
      <c r="V2086" s="1">
        <v>57.73</v>
      </c>
      <c r="W2086" s="1">
        <v>64.69</v>
      </c>
      <c r="X2086" s="1">
        <v>62.82</v>
      </c>
      <c r="Y2086" s="1">
        <v>63.43</v>
      </c>
      <c r="Z2086" s="1">
        <v>63.46</v>
      </c>
      <c r="AA2086" s="1">
        <v>64.510000000000005</v>
      </c>
      <c r="AB2086" s="1">
        <v>61.3</v>
      </c>
      <c r="AC2086" s="1">
        <v>61.23</v>
      </c>
      <c r="AD2086" s="1">
        <v>62.12</v>
      </c>
      <c r="AE2086" s="1">
        <v>68.83</v>
      </c>
      <c r="AF2086" s="1">
        <v>69.069999999999993</v>
      </c>
      <c r="AG2086" s="1">
        <v>57.8</v>
      </c>
      <c r="AK2086" s="1">
        <v>14.5</v>
      </c>
      <c r="AQ2086" s="1">
        <v>1759.44</v>
      </c>
      <c r="AS2086" s="1">
        <v>1940.17</v>
      </c>
      <c r="AW2086" s="1">
        <v>1600.36</v>
      </c>
      <c r="AX2086" s="1">
        <v>66.150000000000006</v>
      </c>
      <c r="BA2086" s="1">
        <v>61.76</v>
      </c>
      <c r="BB2086" s="1">
        <v>71.03</v>
      </c>
      <c r="BC2086" s="1">
        <v>67.44</v>
      </c>
      <c r="BD2086" s="1">
        <v>68.88</v>
      </c>
      <c r="BE2086" s="1">
        <v>67.599999999999994</v>
      </c>
      <c r="BF2086" s="1">
        <v>69.91</v>
      </c>
      <c r="BG2086" s="1">
        <v>69.36</v>
      </c>
      <c r="BH2086" s="1">
        <v>64.27</v>
      </c>
      <c r="BI2086" s="1">
        <v>59.36</v>
      </c>
      <c r="BJ2086" s="1">
        <v>67.63</v>
      </c>
      <c r="BK2086" s="1">
        <v>58.74</v>
      </c>
      <c r="BL2086" s="1">
        <v>59.69</v>
      </c>
      <c r="BM2086" s="1">
        <v>59.77</v>
      </c>
      <c r="BN2086" s="1">
        <v>58.72</v>
      </c>
    </row>
    <row r="2087" spans="3:66" x14ac:dyDescent="0.3">
      <c r="C2087" s="14" t="str">
        <f t="shared" si="33"/>
        <v>201712</v>
      </c>
      <c r="D2087" s="3">
        <v>43087</v>
      </c>
      <c r="E2087" s="1">
        <v>1063.3499999999999</v>
      </c>
      <c r="F2087" s="1">
        <v>1121.3499999999999</v>
      </c>
      <c r="G2087" s="1">
        <v>1092.44</v>
      </c>
      <c r="H2087" s="1">
        <v>987.44</v>
      </c>
      <c r="I2087" s="1">
        <v>1080.9100000000001</v>
      </c>
      <c r="J2087" s="1">
        <v>1072.73</v>
      </c>
      <c r="K2087" s="1">
        <v>1038.6400000000001</v>
      </c>
      <c r="L2087" s="1">
        <v>967.18</v>
      </c>
      <c r="M2087" s="1">
        <v>920.09</v>
      </c>
      <c r="N2087" s="1">
        <v>952.75</v>
      </c>
      <c r="O2087" s="1">
        <v>1018.43</v>
      </c>
      <c r="P2087" s="1">
        <v>1051.77</v>
      </c>
      <c r="Q2087" s="1">
        <v>2766.91</v>
      </c>
      <c r="R2087" s="1">
        <v>64.95</v>
      </c>
      <c r="S2087" s="1">
        <v>54.11</v>
      </c>
      <c r="T2087" s="1">
        <v>64.23</v>
      </c>
      <c r="V2087" s="1">
        <v>57.91</v>
      </c>
      <c r="W2087" s="1">
        <v>65.36</v>
      </c>
      <c r="X2087" s="1">
        <v>63.1</v>
      </c>
      <c r="Y2087" s="1">
        <v>64.05</v>
      </c>
      <c r="Z2087" s="1">
        <v>64</v>
      </c>
      <c r="AA2087" s="1">
        <v>64.48</v>
      </c>
      <c r="AB2087" s="1">
        <v>61.68</v>
      </c>
      <c r="AC2087" s="1">
        <v>61.23</v>
      </c>
      <c r="AD2087" s="1">
        <v>64.66</v>
      </c>
      <c r="AE2087" s="1">
        <v>68.62</v>
      </c>
      <c r="AF2087" s="1">
        <v>68.709999999999994</v>
      </c>
      <c r="AG2087" s="1">
        <v>57.43</v>
      </c>
      <c r="AK2087" s="1">
        <v>15</v>
      </c>
      <c r="AN2087" s="1">
        <v>1644.83</v>
      </c>
      <c r="AQ2087" s="1">
        <v>1759.44</v>
      </c>
      <c r="AS2087" s="1">
        <v>2107.9499999999998</v>
      </c>
      <c r="AW2087" s="1">
        <v>1585.73</v>
      </c>
      <c r="AX2087" s="1">
        <v>67.09</v>
      </c>
      <c r="AY2087" s="1">
        <v>1785.58</v>
      </c>
      <c r="AZ2087" s="1">
        <v>1809.71</v>
      </c>
      <c r="BA2087" s="1">
        <v>62.99</v>
      </c>
      <c r="BB2087" s="1">
        <v>70.569999999999993</v>
      </c>
      <c r="BC2087" s="1">
        <v>67.78</v>
      </c>
      <c r="BD2087" s="1">
        <v>69.400000000000006</v>
      </c>
      <c r="BE2087" s="1">
        <v>67.73</v>
      </c>
      <c r="BF2087" s="1">
        <v>70.040000000000006</v>
      </c>
      <c r="BG2087" s="1">
        <v>68.87</v>
      </c>
      <c r="BH2087" s="1">
        <v>64.27</v>
      </c>
      <c r="BI2087" s="1">
        <v>59.3</v>
      </c>
      <c r="BJ2087" s="1">
        <v>67.56</v>
      </c>
      <c r="BK2087" s="1">
        <v>58.78</v>
      </c>
      <c r="BL2087" s="1">
        <v>59.78</v>
      </c>
      <c r="BN2087" s="1">
        <v>59.23</v>
      </c>
    </row>
    <row r="2088" spans="3:66" x14ac:dyDescent="0.3">
      <c r="C2088" s="14" t="str">
        <f t="shared" si="33"/>
        <v>201712</v>
      </c>
      <c r="D2088" s="3">
        <v>43084</v>
      </c>
      <c r="E2088" s="1">
        <v>1078.17</v>
      </c>
      <c r="F2088" s="1">
        <v>1124.43</v>
      </c>
      <c r="G2088" s="1">
        <v>1092.44</v>
      </c>
      <c r="H2088" s="1">
        <v>1001.94</v>
      </c>
      <c r="I2088" s="1">
        <v>1102.3900000000001</v>
      </c>
      <c r="J2088" s="1">
        <v>1051.79</v>
      </c>
      <c r="K2088" s="1">
        <v>1038.6400000000001</v>
      </c>
      <c r="L2088" s="1">
        <v>998.19</v>
      </c>
      <c r="M2088" s="1">
        <v>924.95</v>
      </c>
      <c r="N2088" s="1">
        <v>952.75</v>
      </c>
      <c r="O2088" s="1">
        <v>1021.35</v>
      </c>
      <c r="P2088" s="1">
        <v>1051.77</v>
      </c>
      <c r="Q2088" s="1">
        <v>2799.23</v>
      </c>
      <c r="R2088" s="1">
        <v>65</v>
      </c>
      <c r="S2088" s="1">
        <v>54.26</v>
      </c>
      <c r="T2088" s="1">
        <v>64.44</v>
      </c>
      <c r="V2088" s="1">
        <v>57.8</v>
      </c>
      <c r="W2088" s="1">
        <v>65.22</v>
      </c>
      <c r="X2088" s="1">
        <v>63.58</v>
      </c>
      <c r="Y2088" s="1">
        <v>64.900000000000006</v>
      </c>
      <c r="Z2088" s="1">
        <v>64.900000000000006</v>
      </c>
      <c r="AA2088" s="1">
        <v>64.510000000000005</v>
      </c>
      <c r="AB2088" s="1">
        <v>61.63</v>
      </c>
      <c r="AC2088" s="1">
        <v>61.07</v>
      </c>
      <c r="AD2088" s="1">
        <v>63.17</v>
      </c>
      <c r="AE2088" s="1">
        <v>69.2</v>
      </c>
      <c r="AF2088" s="1">
        <v>68.55</v>
      </c>
      <c r="AG2088" s="1">
        <v>57.73</v>
      </c>
      <c r="AN2088" s="1">
        <v>1644.83</v>
      </c>
      <c r="AQ2088" s="1">
        <v>1809.71</v>
      </c>
      <c r="AR2088" s="1">
        <v>1822.28</v>
      </c>
      <c r="AU2088" s="1">
        <v>1706.16</v>
      </c>
      <c r="AW2088" s="1">
        <v>1608.58</v>
      </c>
      <c r="AX2088" s="1">
        <v>66.58</v>
      </c>
      <c r="AY2088" s="1">
        <v>1785.58</v>
      </c>
      <c r="AZ2088" s="1">
        <v>1809.71</v>
      </c>
      <c r="BA2088" s="1">
        <v>63.49</v>
      </c>
      <c r="BB2088" s="1">
        <v>71.06</v>
      </c>
      <c r="BC2088" s="1">
        <v>68.66</v>
      </c>
      <c r="BD2088" s="1">
        <v>69.28</v>
      </c>
      <c r="BE2088" s="1">
        <v>68.03</v>
      </c>
      <c r="BF2088" s="1">
        <v>69.650000000000006</v>
      </c>
      <c r="BG2088" s="1">
        <v>69.19</v>
      </c>
      <c r="BH2088" s="1">
        <v>64.209999999999994</v>
      </c>
      <c r="BI2088" s="1">
        <v>64.540000000000006</v>
      </c>
      <c r="BJ2088" s="1">
        <v>68.88</v>
      </c>
      <c r="BK2088" s="1">
        <v>59.24</v>
      </c>
      <c r="BL2088" s="1">
        <v>60.98</v>
      </c>
      <c r="BN2088" s="1">
        <v>59.33</v>
      </c>
    </row>
    <row r="2089" spans="3:66" x14ac:dyDescent="0.3">
      <c r="C2089" s="14" t="str">
        <f t="shared" si="33"/>
        <v>201712</v>
      </c>
      <c r="D2089" s="3">
        <v>43083</v>
      </c>
      <c r="E2089" s="1">
        <v>1078.17</v>
      </c>
      <c r="F2089" s="1">
        <v>1123.46</v>
      </c>
      <c r="G2089" s="1">
        <v>1094.9000000000001</v>
      </c>
      <c r="H2089" s="1">
        <v>992.62</v>
      </c>
      <c r="I2089" s="1">
        <v>1102.3900000000001</v>
      </c>
      <c r="J2089" s="1">
        <v>1071.48</v>
      </c>
      <c r="K2089" s="1">
        <v>1046.56</v>
      </c>
      <c r="L2089" s="1">
        <v>979.11</v>
      </c>
      <c r="M2089" s="1">
        <v>924.76</v>
      </c>
      <c r="N2089" s="1">
        <v>943.15</v>
      </c>
      <c r="O2089" s="1">
        <v>1028.96</v>
      </c>
      <c r="P2089" s="1">
        <v>1055.72</v>
      </c>
      <c r="Q2089" s="1">
        <v>2777.61</v>
      </c>
      <c r="R2089" s="1">
        <v>65.05</v>
      </c>
      <c r="S2089" s="1">
        <v>54.13</v>
      </c>
      <c r="T2089" s="1">
        <v>64.63</v>
      </c>
      <c r="V2089" s="1">
        <v>58</v>
      </c>
      <c r="W2089" s="1">
        <v>65.650000000000006</v>
      </c>
      <c r="X2089" s="1">
        <v>63.85</v>
      </c>
      <c r="Y2089" s="1">
        <v>65.069999999999993</v>
      </c>
      <c r="Z2089" s="1">
        <v>65.05</v>
      </c>
      <c r="AA2089" s="1">
        <v>64.94</v>
      </c>
      <c r="AB2089" s="1">
        <v>62.6</v>
      </c>
      <c r="AC2089" s="1">
        <v>61.9</v>
      </c>
      <c r="AD2089" s="1">
        <v>62.92</v>
      </c>
      <c r="AE2089" s="1">
        <v>69.430000000000007</v>
      </c>
      <c r="AF2089" s="1">
        <v>68.22</v>
      </c>
      <c r="AG2089" s="1">
        <v>58.75</v>
      </c>
      <c r="AK2089" s="1">
        <v>30</v>
      </c>
      <c r="AN2089" s="1">
        <v>1644.83</v>
      </c>
      <c r="AQ2089" s="1">
        <v>1809.71</v>
      </c>
      <c r="AR2089" s="1">
        <v>1822.28</v>
      </c>
      <c r="AS2089" s="1">
        <v>1750</v>
      </c>
      <c r="AU2089" s="1">
        <v>1706.16</v>
      </c>
      <c r="AW2089" s="1">
        <v>1586.8</v>
      </c>
      <c r="AX2089" s="1">
        <v>66.63</v>
      </c>
      <c r="AY2089" s="1">
        <v>1785.58</v>
      </c>
      <c r="AZ2089" s="1">
        <v>1759.44</v>
      </c>
      <c r="BA2089" s="1">
        <v>64.2</v>
      </c>
      <c r="BB2089" s="1">
        <v>71.23</v>
      </c>
      <c r="BC2089" s="1">
        <v>68.900000000000006</v>
      </c>
      <c r="BD2089" s="1">
        <v>69.58</v>
      </c>
      <c r="BE2089" s="1">
        <v>67.709999999999994</v>
      </c>
      <c r="BF2089" s="1">
        <v>69.72</v>
      </c>
      <c r="BG2089" s="1">
        <v>69.63</v>
      </c>
      <c r="BH2089" s="1">
        <v>64.52</v>
      </c>
      <c r="BI2089" s="1">
        <v>65.540000000000006</v>
      </c>
      <c r="BJ2089" s="1">
        <v>69.09</v>
      </c>
      <c r="BK2089" s="1">
        <v>59.41</v>
      </c>
      <c r="BL2089" s="1">
        <v>61.04</v>
      </c>
      <c r="BN2089" s="1">
        <v>59.18</v>
      </c>
    </row>
    <row r="2090" spans="3:66" x14ac:dyDescent="0.3">
      <c r="C2090" s="14" t="str">
        <f t="shared" si="33"/>
        <v>201712</v>
      </c>
      <c r="D2090" s="3">
        <v>43082</v>
      </c>
      <c r="E2090" s="1">
        <v>1085.69</v>
      </c>
      <c r="F2090" s="1">
        <v>1124.48</v>
      </c>
      <c r="G2090" s="1">
        <v>1094.9000000000001</v>
      </c>
      <c r="H2090" s="1">
        <v>984.71</v>
      </c>
      <c r="I2090" s="1">
        <v>1104.8699999999999</v>
      </c>
      <c r="J2090" s="1">
        <v>1065.98</v>
      </c>
      <c r="K2090" s="1">
        <v>1046.56</v>
      </c>
      <c r="L2090" s="1">
        <v>956.55</v>
      </c>
      <c r="M2090" s="1">
        <v>924.95</v>
      </c>
      <c r="N2090" s="1">
        <v>942.04</v>
      </c>
      <c r="O2090" s="1">
        <v>1017.79</v>
      </c>
      <c r="P2090" s="1">
        <v>1055.72</v>
      </c>
      <c r="Q2090" s="1">
        <v>2793.56</v>
      </c>
      <c r="R2090" s="1">
        <v>64.75</v>
      </c>
      <c r="S2090" s="1">
        <v>54.21</v>
      </c>
      <c r="T2090" s="1">
        <v>65.41</v>
      </c>
      <c r="V2090" s="1">
        <v>57.79</v>
      </c>
      <c r="W2090" s="1">
        <v>65.97</v>
      </c>
      <c r="X2090" s="1">
        <v>64.010000000000005</v>
      </c>
      <c r="Y2090" s="1">
        <v>65.28</v>
      </c>
      <c r="Z2090" s="1">
        <v>65.349999999999994</v>
      </c>
      <c r="AA2090" s="1">
        <v>64.849999999999994</v>
      </c>
      <c r="AB2090" s="1">
        <v>63.3</v>
      </c>
      <c r="AC2090" s="1">
        <v>61.39</v>
      </c>
      <c r="AE2090" s="1">
        <v>69.94</v>
      </c>
      <c r="AF2090" s="1">
        <v>68.39</v>
      </c>
      <c r="AG2090" s="1">
        <v>58.97</v>
      </c>
      <c r="AK2090" s="1">
        <v>30</v>
      </c>
      <c r="AN2090" s="1">
        <v>1644.83</v>
      </c>
      <c r="AR2090" s="1">
        <v>1822.28</v>
      </c>
      <c r="AS2090" s="1">
        <v>1750</v>
      </c>
      <c r="AU2090" s="1">
        <v>1706.16</v>
      </c>
      <c r="AW2090" s="1">
        <v>1614.36</v>
      </c>
      <c r="AX2090" s="1">
        <v>66</v>
      </c>
      <c r="AY2090" s="1">
        <v>1785.58</v>
      </c>
      <c r="AZ2090" s="1">
        <v>1759.44</v>
      </c>
      <c r="BA2090" s="1">
        <v>64.16</v>
      </c>
      <c r="BB2090" s="1">
        <v>72.45</v>
      </c>
      <c r="BC2090" s="1">
        <v>69.39</v>
      </c>
      <c r="BD2090" s="1">
        <v>69.67</v>
      </c>
      <c r="BE2090" s="1">
        <v>67.97</v>
      </c>
      <c r="BF2090" s="1">
        <v>69.61</v>
      </c>
      <c r="BG2090" s="1">
        <v>69.88</v>
      </c>
      <c r="BH2090" s="1">
        <v>62.76</v>
      </c>
      <c r="BI2090" s="1">
        <v>65.040000000000006</v>
      </c>
      <c r="BJ2090" s="1">
        <v>69.09</v>
      </c>
      <c r="BK2090" s="1">
        <v>59.91</v>
      </c>
      <c r="BL2090" s="1">
        <v>61.19</v>
      </c>
      <c r="BN2090" s="1">
        <v>59.92</v>
      </c>
    </row>
    <row r="2091" spans="3:66" x14ac:dyDescent="0.3">
      <c r="C2091" s="14" t="str">
        <f t="shared" si="33"/>
        <v>201712</v>
      </c>
      <c r="D2091" s="3">
        <v>43081</v>
      </c>
      <c r="E2091" s="1">
        <v>1083.5899999999999</v>
      </c>
      <c r="F2091" s="1">
        <v>1112.29</v>
      </c>
      <c r="G2091" s="1">
        <v>1097.3599999999999</v>
      </c>
      <c r="H2091" s="1">
        <v>988.91</v>
      </c>
      <c r="I2091" s="1">
        <v>1104.8699999999999</v>
      </c>
      <c r="J2091" s="1">
        <v>1065.6300000000001</v>
      </c>
      <c r="K2091" s="1">
        <v>1046.56</v>
      </c>
      <c r="L2091" s="1">
        <v>956.26</v>
      </c>
      <c r="M2091" s="1">
        <v>924.95</v>
      </c>
      <c r="N2091" s="1">
        <v>942.04</v>
      </c>
      <c r="O2091" s="1">
        <v>1026.8900000000001</v>
      </c>
      <c r="P2091" s="1">
        <v>1055.93</v>
      </c>
      <c r="Q2091" s="1">
        <v>2780.33</v>
      </c>
      <c r="R2091" s="1">
        <v>64.28</v>
      </c>
      <c r="S2091" s="1">
        <v>56.08</v>
      </c>
      <c r="T2091" s="1">
        <v>64.78</v>
      </c>
      <c r="U2091" s="1">
        <v>61.26</v>
      </c>
      <c r="V2091" s="1">
        <v>58.01</v>
      </c>
      <c r="W2091" s="1">
        <v>66.540000000000006</v>
      </c>
      <c r="X2091" s="1">
        <v>63.89</v>
      </c>
      <c r="Y2091" s="1">
        <v>65.48</v>
      </c>
      <c r="Z2091" s="1">
        <v>65.55</v>
      </c>
      <c r="AA2091" s="1">
        <v>64.58</v>
      </c>
      <c r="AB2091" s="1">
        <v>62.64</v>
      </c>
      <c r="AC2091" s="1">
        <v>61.62</v>
      </c>
      <c r="AD2091" s="1">
        <v>61.27</v>
      </c>
      <c r="AE2091" s="1">
        <v>70.17</v>
      </c>
      <c r="AF2091" s="1">
        <v>69.28</v>
      </c>
      <c r="AG2091" s="1">
        <v>59.1</v>
      </c>
      <c r="AK2091" s="1">
        <v>30</v>
      </c>
      <c r="AN2091" s="1">
        <v>1610.64</v>
      </c>
      <c r="AR2091" s="1">
        <v>1822.28</v>
      </c>
      <c r="AS2091" s="1">
        <v>1750</v>
      </c>
      <c r="AU2091" s="1">
        <v>1706.16</v>
      </c>
      <c r="AW2091" s="1">
        <v>1676.86</v>
      </c>
      <c r="AX2091" s="1">
        <v>65.87</v>
      </c>
      <c r="AY2091" s="1">
        <v>1785.58</v>
      </c>
      <c r="AZ2091" s="1">
        <v>1759.44</v>
      </c>
      <c r="BA2091" s="1">
        <v>64.22</v>
      </c>
      <c r="BB2091" s="1">
        <v>72.58</v>
      </c>
      <c r="BC2091" s="1">
        <v>69.5</v>
      </c>
      <c r="BD2091" s="1">
        <v>69.400000000000006</v>
      </c>
      <c r="BE2091" s="1">
        <v>67.959999999999994</v>
      </c>
      <c r="BF2091" s="1">
        <v>69.86</v>
      </c>
      <c r="BG2091" s="1">
        <v>69.83</v>
      </c>
      <c r="BH2091" s="1">
        <v>64.06</v>
      </c>
      <c r="BI2091" s="1">
        <v>61</v>
      </c>
      <c r="BJ2091" s="1">
        <v>69.09</v>
      </c>
      <c r="BL2091" s="1">
        <v>61.32</v>
      </c>
      <c r="BM2091" s="1">
        <v>60.73</v>
      </c>
      <c r="BN2091" s="1">
        <v>59.95</v>
      </c>
    </row>
    <row r="2092" spans="3:66" x14ac:dyDescent="0.3">
      <c r="C2092" s="14" t="str">
        <f t="shared" si="33"/>
        <v>201712</v>
      </c>
      <c r="D2092" s="3">
        <v>43080</v>
      </c>
      <c r="E2092" s="1">
        <v>1073.76</v>
      </c>
      <c r="F2092" s="1">
        <v>1106.7</v>
      </c>
      <c r="G2092" s="1">
        <v>1085.57</v>
      </c>
      <c r="H2092" s="1">
        <v>990.34</v>
      </c>
      <c r="I2092" s="1">
        <v>1096.21</v>
      </c>
      <c r="J2092" s="1">
        <v>1076.2</v>
      </c>
      <c r="K2092" s="1">
        <v>1040.73</v>
      </c>
      <c r="L2092" s="1">
        <v>952.97</v>
      </c>
      <c r="M2092" s="1">
        <v>918.01</v>
      </c>
      <c r="N2092" s="1">
        <v>944.31</v>
      </c>
      <c r="O2092" s="1">
        <v>1021.87</v>
      </c>
      <c r="P2092" s="1">
        <v>1050.97</v>
      </c>
      <c r="Q2092" s="1">
        <v>2783.73</v>
      </c>
      <c r="R2092" s="1">
        <v>63.55</v>
      </c>
      <c r="S2092" s="1">
        <v>55.01</v>
      </c>
      <c r="T2092" s="1">
        <v>64.48</v>
      </c>
      <c r="U2092" s="1">
        <v>62.27</v>
      </c>
      <c r="V2092" s="1">
        <v>57.87</v>
      </c>
      <c r="W2092" s="1">
        <v>66.25</v>
      </c>
      <c r="X2092" s="1">
        <v>64.11</v>
      </c>
      <c r="Y2092" s="1">
        <v>65.5</v>
      </c>
      <c r="Z2092" s="1">
        <v>65.540000000000006</v>
      </c>
      <c r="AA2092" s="1">
        <v>64.58</v>
      </c>
      <c r="AB2092" s="1">
        <v>62.93</v>
      </c>
      <c r="AC2092" s="1">
        <v>61.28</v>
      </c>
      <c r="AD2092" s="1">
        <v>61.61</v>
      </c>
      <c r="AE2092" s="1">
        <v>70.08</v>
      </c>
      <c r="AF2092" s="1">
        <v>69.349999999999994</v>
      </c>
      <c r="AG2092" s="1">
        <v>59.17</v>
      </c>
      <c r="AK2092" s="1">
        <v>30</v>
      </c>
      <c r="AN2092" s="1">
        <v>1508.09</v>
      </c>
      <c r="AR2092" s="1">
        <v>1822.28</v>
      </c>
      <c r="AS2092" s="1">
        <v>1750</v>
      </c>
      <c r="AT2092" s="1">
        <v>1734.31</v>
      </c>
      <c r="AU2092" s="1">
        <v>1706.16</v>
      </c>
      <c r="AW2092" s="1">
        <v>1665.27</v>
      </c>
      <c r="AX2092" s="1">
        <v>66.87</v>
      </c>
      <c r="AZ2092" s="1">
        <v>1759.44</v>
      </c>
      <c r="BA2092" s="1">
        <v>64.44</v>
      </c>
      <c r="BB2092" s="1">
        <v>71.69</v>
      </c>
      <c r="BC2092" s="1">
        <v>69.45</v>
      </c>
      <c r="BD2092" s="1">
        <v>69.13</v>
      </c>
      <c r="BE2092" s="1">
        <v>68.040000000000006</v>
      </c>
      <c r="BF2092" s="1">
        <v>69.17</v>
      </c>
      <c r="BG2092" s="1">
        <v>69.459999999999994</v>
      </c>
      <c r="BH2092" s="1">
        <v>63.79</v>
      </c>
      <c r="BI2092" s="1">
        <v>59.18</v>
      </c>
      <c r="BJ2092" s="1">
        <v>69.09</v>
      </c>
      <c r="BL2092" s="1">
        <v>61.27</v>
      </c>
      <c r="BM2092" s="1">
        <v>60.39</v>
      </c>
      <c r="BN2092" s="1">
        <v>59.97</v>
      </c>
    </row>
    <row r="2093" spans="3:66" x14ac:dyDescent="0.3">
      <c r="C2093" s="14" t="str">
        <f t="shared" si="33"/>
        <v>201712</v>
      </c>
      <c r="D2093" s="3">
        <v>43077</v>
      </c>
      <c r="E2093" s="1">
        <v>1075.43</v>
      </c>
      <c r="F2093" s="1">
        <v>1112.42</v>
      </c>
      <c r="G2093" s="1">
        <v>1094.92</v>
      </c>
      <c r="H2093" s="1">
        <v>992.97</v>
      </c>
      <c r="I2093" s="1">
        <v>1092.6099999999999</v>
      </c>
      <c r="J2093" s="1">
        <v>1079.81</v>
      </c>
      <c r="K2093" s="1">
        <v>1040.73</v>
      </c>
      <c r="L2093" s="1">
        <v>939.4</v>
      </c>
      <c r="M2093" s="1">
        <v>897.54</v>
      </c>
      <c r="N2093" s="1">
        <v>919.25</v>
      </c>
      <c r="O2093" s="1">
        <v>1018.18</v>
      </c>
      <c r="P2093" s="1">
        <v>1051.32</v>
      </c>
      <c r="Q2093" s="1">
        <v>2767.1</v>
      </c>
      <c r="R2093" s="1">
        <v>63.55</v>
      </c>
      <c r="S2093" s="1">
        <v>53.9</v>
      </c>
      <c r="T2093" s="1">
        <v>64.78</v>
      </c>
      <c r="U2093" s="1">
        <v>61.5</v>
      </c>
      <c r="V2093" s="1">
        <v>58.14</v>
      </c>
      <c r="W2093" s="1">
        <v>66.099999999999994</v>
      </c>
      <c r="X2093" s="1">
        <v>64.06</v>
      </c>
      <c r="Y2093" s="1">
        <v>65.86</v>
      </c>
      <c r="Z2093" s="1">
        <v>65.959999999999994</v>
      </c>
      <c r="AA2093" s="1">
        <v>64.53</v>
      </c>
      <c r="AB2093" s="1">
        <v>63.44</v>
      </c>
      <c r="AC2093" s="1">
        <v>63.45</v>
      </c>
      <c r="AD2093" s="1">
        <v>61.13</v>
      </c>
      <c r="AE2093" s="1">
        <v>70.19</v>
      </c>
      <c r="AF2093" s="1">
        <v>69.56</v>
      </c>
      <c r="AG2093" s="1">
        <v>59.08</v>
      </c>
      <c r="AK2093" s="1">
        <v>30</v>
      </c>
      <c r="AN2093" s="1">
        <v>1508.09</v>
      </c>
      <c r="AS2093" s="1">
        <v>1750</v>
      </c>
      <c r="AT2093" s="1">
        <v>1734.31</v>
      </c>
      <c r="AU2093" s="1">
        <v>1658.9</v>
      </c>
      <c r="AW2093" s="1">
        <v>1646.59</v>
      </c>
      <c r="AX2093" s="1">
        <v>66.680000000000007</v>
      </c>
      <c r="AY2093" s="1">
        <v>1749.39</v>
      </c>
      <c r="AZ2093" s="1">
        <v>1759.44</v>
      </c>
      <c r="BA2093" s="1">
        <v>63.2</v>
      </c>
      <c r="BB2093" s="1">
        <v>71.89</v>
      </c>
      <c r="BC2093" s="1">
        <v>70.22</v>
      </c>
      <c r="BD2093" s="1">
        <v>70.02</v>
      </c>
      <c r="BE2093" s="1">
        <v>67.459999999999994</v>
      </c>
      <c r="BF2093" s="1">
        <v>69.17</v>
      </c>
      <c r="BG2093" s="1">
        <v>70.28</v>
      </c>
      <c r="BH2093" s="1">
        <v>64.83</v>
      </c>
      <c r="BI2093" s="1">
        <v>59.18</v>
      </c>
      <c r="BJ2093" s="1">
        <v>69.09</v>
      </c>
      <c r="BL2093" s="1">
        <v>61.34</v>
      </c>
      <c r="BM2093" s="1">
        <v>60.77</v>
      </c>
      <c r="BN2093" s="1">
        <v>59.97</v>
      </c>
    </row>
    <row r="2094" spans="3:66" x14ac:dyDescent="0.3">
      <c r="C2094" s="14" t="str">
        <f t="shared" si="33"/>
        <v>201712</v>
      </c>
      <c r="D2094" s="3">
        <v>43076</v>
      </c>
      <c r="E2094" s="1">
        <v>1075.43</v>
      </c>
      <c r="F2094" s="1">
        <v>1110.5999999999999</v>
      </c>
      <c r="G2094" s="1">
        <v>1102.48</v>
      </c>
      <c r="H2094" s="1">
        <v>1000.13</v>
      </c>
      <c r="I2094" s="1">
        <v>1092.6099999999999</v>
      </c>
      <c r="J2094" s="1">
        <v>1065.97</v>
      </c>
      <c r="K2094" s="1">
        <v>1040.73</v>
      </c>
      <c r="L2094" s="1">
        <v>938.13</v>
      </c>
      <c r="M2094" s="1">
        <v>899.97</v>
      </c>
      <c r="N2094" s="1">
        <v>923.58</v>
      </c>
      <c r="O2094" s="1">
        <v>1024.1099999999999</v>
      </c>
      <c r="P2094" s="1">
        <v>1050.68</v>
      </c>
      <c r="Q2094" s="1">
        <v>2789.12</v>
      </c>
      <c r="R2094" s="1">
        <v>63.38</v>
      </c>
      <c r="S2094" s="1">
        <v>54.39</v>
      </c>
      <c r="T2094" s="1">
        <v>65.02</v>
      </c>
      <c r="U2094" s="1">
        <v>62.03</v>
      </c>
      <c r="V2094" s="1">
        <v>58.14</v>
      </c>
      <c r="W2094" s="1">
        <v>66.45</v>
      </c>
      <c r="X2094" s="1">
        <v>64.069999999999993</v>
      </c>
      <c r="Y2094" s="1">
        <v>65.38</v>
      </c>
      <c r="Z2094" s="1">
        <v>65.55</v>
      </c>
      <c r="AA2094" s="1">
        <v>64.03</v>
      </c>
      <c r="AB2094" s="1">
        <v>63.2</v>
      </c>
      <c r="AC2094" s="1">
        <v>62.49</v>
      </c>
      <c r="AD2094" s="1">
        <v>61.13</v>
      </c>
      <c r="AE2094" s="1">
        <v>70.459999999999994</v>
      </c>
      <c r="AF2094" s="1">
        <v>67.53</v>
      </c>
      <c r="AG2094" s="1">
        <v>57.96</v>
      </c>
      <c r="AK2094" s="1">
        <v>15</v>
      </c>
      <c r="AN2094" s="1">
        <v>1508.66</v>
      </c>
      <c r="AQ2094" s="1">
        <v>1810.39</v>
      </c>
      <c r="AS2094" s="1">
        <v>1704.9</v>
      </c>
      <c r="AT2094" s="1">
        <v>1734.96</v>
      </c>
      <c r="AU2094" s="1">
        <v>1883.82</v>
      </c>
      <c r="AW2094" s="1">
        <v>1693.39</v>
      </c>
      <c r="AX2094" s="1">
        <v>66.569999999999993</v>
      </c>
      <c r="AY2094" s="1">
        <v>1750.05</v>
      </c>
      <c r="AZ2094" s="1">
        <v>1760.11</v>
      </c>
      <c r="BA2094" s="1">
        <v>63.5</v>
      </c>
      <c r="BB2094" s="1">
        <v>72.959999999999994</v>
      </c>
      <c r="BC2094" s="1">
        <v>69.78</v>
      </c>
      <c r="BD2094" s="1">
        <v>69.92</v>
      </c>
      <c r="BE2094" s="1">
        <v>67.47</v>
      </c>
      <c r="BF2094" s="1">
        <v>68.7</v>
      </c>
      <c r="BG2094" s="1">
        <v>70.22</v>
      </c>
      <c r="BH2094" s="1">
        <v>65.430000000000007</v>
      </c>
      <c r="BI2094" s="1">
        <v>59.18</v>
      </c>
      <c r="BJ2094" s="1">
        <v>64.12</v>
      </c>
      <c r="BL2094" s="1">
        <v>61.13</v>
      </c>
      <c r="BM2094" s="1">
        <v>60.77</v>
      </c>
      <c r="BN2094" s="1">
        <v>60.52</v>
      </c>
    </row>
    <row r="2095" spans="3:66" x14ac:dyDescent="0.3">
      <c r="C2095" s="14" t="str">
        <f t="shared" si="33"/>
        <v>201712</v>
      </c>
      <c r="D2095" s="3">
        <v>43075</v>
      </c>
      <c r="E2095" s="1">
        <v>1060.8599999999999</v>
      </c>
      <c r="F2095" s="1">
        <v>1102.25</v>
      </c>
      <c r="G2095" s="1">
        <v>1099.8499999999999</v>
      </c>
      <c r="H2095" s="1">
        <v>1023.01</v>
      </c>
      <c r="I2095" s="1">
        <v>1083.21</v>
      </c>
      <c r="J2095" s="1">
        <v>1079.6600000000001</v>
      </c>
      <c r="K2095" s="1">
        <v>1040.73</v>
      </c>
      <c r="L2095" s="1">
        <v>957.73</v>
      </c>
      <c r="M2095" s="1">
        <v>868.47</v>
      </c>
      <c r="N2095" s="1">
        <v>940.9</v>
      </c>
      <c r="O2095" s="1">
        <v>1007.95</v>
      </c>
      <c r="P2095" s="1">
        <v>1050.06</v>
      </c>
      <c r="Q2095" s="1">
        <v>2762.69</v>
      </c>
      <c r="R2095" s="1">
        <v>63.27</v>
      </c>
      <c r="S2095" s="1">
        <v>54.82</v>
      </c>
      <c r="T2095" s="1">
        <v>64.540000000000006</v>
      </c>
      <c r="U2095" s="1">
        <v>59.27</v>
      </c>
      <c r="V2095" s="1">
        <v>58.02</v>
      </c>
      <c r="W2095" s="1">
        <v>65.97</v>
      </c>
      <c r="X2095" s="1">
        <v>64.41</v>
      </c>
      <c r="Y2095" s="1">
        <v>65.430000000000007</v>
      </c>
      <c r="Z2095" s="1">
        <v>65.5</v>
      </c>
      <c r="AA2095" s="1">
        <v>64.03</v>
      </c>
      <c r="AB2095" s="1">
        <v>63.72</v>
      </c>
      <c r="AC2095" s="1">
        <v>62.58</v>
      </c>
      <c r="AD2095" s="1">
        <v>61.3</v>
      </c>
      <c r="AE2095" s="1">
        <v>70.63</v>
      </c>
      <c r="AF2095" s="1">
        <v>67.53</v>
      </c>
      <c r="AG2095" s="1">
        <v>58.12</v>
      </c>
      <c r="AK2095" s="1">
        <v>15</v>
      </c>
      <c r="AN2095" s="1">
        <v>1508.66</v>
      </c>
      <c r="AP2095" s="1">
        <v>1731.25</v>
      </c>
      <c r="AQ2095" s="1">
        <v>1810.39</v>
      </c>
      <c r="AR2095" s="1">
        <v>1993.95</v>
      </c>
      <c r="AS2095" s="1">
        <v>1704.9</v>
      </c>
      <c r="AT2095" s="1">
        <v>1734.96</v>
      </c>
      <c r="AU2095" s="1">
        <v>1883.82</v>
      </c>
      <c r="AW2095" s="1">
        <v>1579.07</v>
      </c>
      <c r="AX2095" s="1">
        <v>66.36</v>
      </c>
      <c r="AY2095" s="1">
        <v>1750.05</v>
      </c>
      <c r="AZ2095" s="1">
        <v>1760.11</v>
      </c>
      <c r="BA2095" s="1">
        <v>62.71</v>
      </c>
      <c r="BB2095" s="1">
        <v>72.11</v>
      </c>
      <c r="BC2095" s="1">
        <v>69.239999999999995</v>
      </c>
      <c r="BD2095" s="1">
        <v>69.09</v>
      </c>
      <c r="BE2095" s="1">
        <v>67.31</v>
      </c>
      <c r="BF2095" s="1">
        <v>68.64</v>
      </c>
      <c r="BG2095" s="1">
        <v>70.09</v>
      </c>
      <c r="BH2095" s="1">
        <v>65.64</v>
      </c>
      <c r="BI2095" s="1">
        <v>59.18</v>
      </c>
      <c r="BJ2095" s="1">
        <v>64.05</v>
      </c>
      <c r="BK2095" s="1">
        <v>60.99</v>
      </c>
      <c r="BL2095" s="1">
        <v>61.63</v>
      </c>
      <c r="BM2095" s="1">
        <v>60.6</v>
      </c>
      <c r="BN2095" s="1">
        <v>60.74</v>
      </c>
    </row>
    <row r="2096" spans="3:66" x14ac:dyDescent="0.3">
      <c r="C2096" s="14" t="str">
        <f t="shared" si="33"/>
        <v>201712</v>
      </c>
      <c r="D2096" s="3">
        <v>43074</v>
      </c>
      <c r="E2096" s="1">
        <v>1057.1099999999999</v>
      </c>
      <c r="F2096" s="1">
        <v>1086.3</v>
      </c>
      <c r="G2096" s="1">
        <v>1089.98</v>
      </c>
      <c r="H2096" s="1">
        <v>1005.77</v>
      </c>
      <c r="I2096" s="1">
        <v>1066.73</v>
      </c>
      <c r="J2096" s="1">
        <v>1033.77</v>
      </c>
      <c r="K2096" s="1">
        <v>1040.73</v>
      </c>
      <c r="L2096" s="1">
        <v>965.31</v>
      </c>
      <c r="M2096" s="1">
        <v>902.4</v>
      </c>
      <c r="N2096" s="1">
        <v>913.61</v>
      </c>
      <c r="O2096" s="1">
        <v>1011.88</v>
      </c>
      <c r="P2096" s="1">
        <v>1048.8599999999999</v>
      </c>
      <c r="Q2096" s="1">
        <v>2773.89</v>
      </c>
      <c r="R2096" s="1">
        <v>63.38</v>
      </c>
      <c r="S2096" s="1">
        <v>53.93</v>
      </c>
      <c r="T2096" s="1">
        <v>64.94</v>
      </c>
      <c r="V2096" s="1">
        <v>57.75</v>
      </c>
      <c r="W2096" s="1">
        <v>65.3</v>
      </c>
      <c r="X2096" s="1">
        <v>64.28</v>
      </c>
      <c r="Y2096" s="1">
        <v>65.239999999999995</v>
      </c>
      <c r="Z2096" s="1">
        <v>65.73</v>
      </c>
      <c r="AA2096" s="1">
        <v>64.099999999999994</v>
      </c>
      <c r="AB2096" s="1">
        <v>62.6</v>
      </c>
      <c r="AC2096" s="1">
        <v>63.23</v>
      </c>
      <c r="AD2096" s="1">
        <v>60.8</v>
      </c>
      <c r="AE2096" s="1">
        <v>70.64</v>
      </c>
      <c r="AF2096" s="1">
        <v>67.53</v>
      </c>
      <c r="AG2096" s="1">
        <v>58.01</v>
      </c>
      <c r="AH2096" s="1">
        <v>30</v>
      </c>
      <c r="AK2096" s="1">
        <v>15</v>
      </c>
      <c r="AN2096" s="1">
        <v>1508.66</v>
      </c>
      <c r="AP2096" s="1">
        <v>1731.25</v>
      </c>
      <c r="AQ2096" s="1">
        <v>1770.13</v>
      </c>
      <c r="AR2096" s="1">
        <v>1993.95</v>
      </c>
      <c r="AS2096" s="1">
        <v>1704.9</v>
      </c>
      <c r="AT2096" s="1">
        <v>1734.96</v>
      </c>
      <c r="AU2096" s="1">
        <v>1883.82</v>
      </c>
      <c r="AX2096" s="1">
        <v>66.599999999999994</v>
      </c>
      <c r="AY2096" s="1">
        <v>1750.05</v>
      </c>
      <c r="AZ2096" s="1">
        <v>1760.11</v>
      </c>
      <c r="BA2096" s="1">
        <v>63.57</v>
      </c>
      <c r="BB2096" s="1">
        <v>72.34</v>
      </c>
      <c r="BC2096" s="1">
        <v>69.27</v>
      </c>
      <c r="BD2096" s="1">
        <v>69.55</v>
      </c>
      <c r="BE2096" s="1">
        <v>66.430000000000007</v>
      </c>
      <c r="BF2096" s="1">
        <v>70.02</v>
      </c>
      <c r="BG2096" s="1">
        <v>69.75</v>
      </c>
      <c r="BH2096" s="1">
        <v>66.19</v>
      </c>
      <c r="BI2096" s="1">
        <v>64.05</v>
      </c>
      <c r="BJ2096" s="1">
        <v>68.11</v>
      </c>
      <c r="BK2096" s="1">
        <v>60.18</v>
      </c>
      <c r="BL2096" s="1">
        <v>61.06</v>
      </c>
      <c r="BM2096" s="1">
        <v>60.27</v>
      </c>
      <c r="BN2096" s="1">
        <v>60.63</v>
      </c>
    </row>
    <row r="2097" spans="3:66" x14ac:dyDescent="0.3">
      <c r="C2097" s="14" t="str">
        <f t="shared" si="33"/>
        <v>201712</v>
      </c>
      <c r="D2097" s="3">
        <v>43073</v>
      </c>
      <c r="E2097" s="1">
        <v>1069.3800000000001</v>
      </c>
      <c r="F2097" s="1">
        <v>1082.8800000000001</v>
      </c>
      <c r="G2097" s="1">
        <v>1079.98</v>
      </c>
      <c r="H2097" s="1">
        <v>980.6</v>
      </c>
      <c r="I2097" s="1">
        <v>1066.73</v>
      </c>
      <c r="J2097" s="1">
        <v>1006.21</v>
      </c>
      <c r="K2097" s="1">
        <v>1044.67</v>
      </c>
      <c r="L2097" s="1">
        <v>943.72</v>
      </c>
      <c r="M2097" s="1">
        <v>887.6</v>
      </c>
      <c r="N2097" s="1">
        <v>899.46</v>
      </c>
      <c r="O2097" s="1">
        <v>995.07</v>
      </c>
      <c r="P2097" s="1">
        <v>1044.92</v>
      </c>
      <c r="Q2097" s="1">
        <v>2851.69</v>
      </c>
      <c r="R2097" s="1">
        <v>63.99</v>
      </c>
      <c r="S2097" s="1">
        <v>53.76</v>
      </c>
      <c r="T2097" s="1">
        <v>64.75</v>
      </c>
      <c r="V2097" s="1">
        <v>57</v>
      </c>
      <c r="W2097" s="1">
        <v>65.53</v>
      </c>
      <c r="X2097" s="1">
        <v>63.81</v>
      </c>
      <c r="Y2097" s="1">
        <v>65.540000000000006</v>
      </c>
      <c r="Z2097" s="1">
        <v>65.89</v>
      </c>
      <c r="AA2097" s="1">
        <v>64.010000000000005</v>
      </c>
      <c r="AB2097" s="1">
        <v>62.56</v>
      </c>
      <c r="AC2097" s="1">
        <v>62.64</v>
      </c>
      <c r="AD2097" s="1">
        <v>60.13</v>
      </c>
      <c r="AE2097" s="1">
        <v>70.88</v>
      </c>
      <c r="AF2097" s="1">
        <v>67.83</v>
      </c>
      <c r="AG2097" s="1">
        <v>57.74</v>
      </c>
      <c r="AH2097" s="1">
        <v>30</v>
      </c>
      <c r="AK2097" s="1">
        <v>11</v>
      </c>
      <c r="AP2097" s="1">
        <v>1731.25</v>
      </c>
      <c r="AQ2097" s="1">
        <v>1770.13</v>
      </c>
      <c r="AR2097" s="1">
        <v>1993.95</v>
      </c>
      <c r="AS2097" s="1">
        <v>1737.57</v>
      </c>
      <c r="AU2097" s="1">
        <v>1883.82</v>
      </c>
      <c r="AX2097" s="1">
        <v>66.41</v>
      </c>
      <c r="AY2097" s="1">
        <v>1750.05</v>
      </c>
      <c r="AZ2097" s="1">
        <v>1709.82</v>
      </c>
      <c r="BA2097" s="1">
        <v>63.41</v>
      </c>
      <c r="BB2097" s="1">
        <v>71.849999999999994</v>
      </c>
      <c r="BC2097" s="1">
        <v>68.84</v>
      </c>
      <c r="BD2097" s="1">
        <v>69.069999999999993</v>
      </c>
      <c r="BE2097" s="1">
        <v>67.5</v>
      </c>
      <c r="BF2097" s="1">
        <v>67.95</v>
      </c>
      <c r="BG2097" s="1">
        <v>70</v>
      </c>
      <c r="BH2097" s="1">
        <v>65.55</v>
      </c>
      <c r="BI2097" s="1">
        <v>59.18</v>
      </c>
      <c r="BJ2097" s="1">
        <v>68.11</v>
      </c>
      <c r="BK2097" s="1">
        <v>59.74</v>
      </c>
      <c r="BL2097" s="1">
        <v>61.38</v>
      </c>
      <c r="BM2097" s="1">
        <v>60.27</v>
      </c>
      <c r="BN2097" s="1">
        <v>60.23</v>
      </c>
    </row>
    <row r="2098" spans="3:66" x14ac:dyDescent="0.3">
      <c r="C2098" s="14" t="str">
        <f t="shared" si="33"/>
        <v>201712</v>
      </c>
      <c r="D2098" s="3">
        <v>43070</v>
      </c>
      <c r="E2098" s="1">
        <v>1049.72</v>
      </c>
      <c r="F2098" s="1">
        <v>1065.05</v>
      </c>
      <c r="G2098" s="1">
        <v>1068.1300000000001</v>
      </c>
      <c r="H2098" s="1">
        <v>965.22</v>
      </c>
      <c r="I2098" s="1">
        <v>1055.76</v>
      </c>
      <c r="J2098" s="1">
        <v>999.25</v>
      </c>
      <c r="K2098" s="1">
        <v>1026.8399999999999</v>
      </c>
      <c r="L2098" s="1">
        <v>932.64</v>
      </c>
      <c r="M2098" s="1">
        <v>864.26</v>
      </c>
      <c r="N2098" s="1">
        <v>897.68</v>
      </c>
      <c r="O2098" s="1">
        <v>999.23</v>
      </c>
      <c r="P2098" s="1">
        <v>1033.83</v>
      </c>
      <c r="Q2098" s="1">
        <v>2839.78</v>
      </c>
      <c r="R2098" s="1">
        <v>63.59</v>
      </c>
      <c r="S2098" s="1">
        <v>53.62</v>
      </c>
      <c r="T2098" s="1">
        <v>64.13</v>
      </c>
      <c r="V2098" s="1">
        <v>57</v>
      </c>
      <c r="W2098" s="1">
        <v>65.34</v>
      </c>
      <c r="X2098" s="1">
        <v>63.71</v>
      </c>
      <c r="Y2098" s="1">
        <v>64.849999999999994</v>
      </c>
      <c r="Z2098" s="1">
        <v>64.900000000000006</v>
      </c>
      <c r="AA2098" s="1">
        <v>63.18</v>
      </c>
      <c r="AB2098" s="1">
        <v>62.29</v>
      </c>
      <c r="AC2098" s="1">
        <v>62.04</v>
      </c>
      <c r="AD2098" s="1">
        <v>60.13</v>
      </c>
      <c r="AE2098" s="1">
        <v>70.150000000000006</v>
      </c>
      <c r="AF2098" s="1">
        <v>69.17</v>
      </c>
      <c r="AG2098" s="1">
        <v>57.22</v>
      </c>
      <c r="AH2098" s="1">
        <v>30</v>
      </c>
      <c r="AK2098" s="1">
        <v>11</v>
      </c>
      <c r="AP2098" s="1">
        <v>1731.25</v>
      </c>
      <c r="AQ2098" s="1">
        <v>1770.13</v>
      </c>
      <c r="AR2098" s="1">
        <v>1993.95</v>
      </c>
      <c r="AS2098" s="1">
        <v>1732.94</v>
      </c>
      <c r="AU2098" s="1">
        <v>1799.37</v>
      </c>
      <c r="AX2098" s="1">
        <v>66.209999999999994</v>
      </c>
      <c r="AZ2098" s="1">
        <v>1508.66</v>
      </c>
      <c r="BA2098" s="1">
        <v>62.45</v>
      </c>
      <c r="BB2098" s="1">
        <v>71.209999999999994</v>
      </c>
      <c r="BC2098" s="1">
        <v>68.400000000000006</v>
      </c>
      <c r="BD2098" s="1">
        <v>68.790000000000006</v>
      </c>
      <c r="BE2098" s="1">
        <v>68.3</v>
      </c>
      <c r="BF2098" s="1">
        <v>68.03</v>
      </c>
      <c r="BG2098" s="1">
        <v>69.66</v>
      </c>
      <c r="BH2098" s="1">
        <v>64.77</v>
      </c>
      <c r="BI2098" s="1">
        <v>59.18</v>
      </c>
      <c r="BJ2098" s="1">
        <v>66.94</v>
      </c>
      <c r="BK2098" s="1">
        <v>59.41</v>
      </c>
      <c r="BL2098" s="1">
        <v>60.73</v>
      </c>
      <c r="BM2098" s="1">
        <v>59.77</v>
      </c>
      <c r="BN2098" s="1">
        <v>59.77</v>
      </c>
    </row>
    <row r="2099" spans="3:66" x14ac:dyDescent="0.3">
      <c r="C2099" s="14" t="str">
        <f t="shared" si="33"/>
        <v>201711</v>
      </c>
      <c r="D2099" s="3">
        <v>43069</v>
      </c>
      <c r="E2099" s="1">
        <v>1045.3800000000001</v>
      </c>
      <c r="F2099" s="1">
        <v>1055.81</v>
      </c>
      <c r="G2099" s="1">
        <v>1069.03</v>
      </c>
      <c r="H2099" s="1">
        <v>968.82</v>
      </c>
      <c r="I2099" s="1">
        <v>1036.21</v>
      </c>
      <c r="J2099" s="1">
        <v>1015.49</v>
      </c>
      <c r="K2099" s="1">
        <v>1026.8399999999999</v>
      </c>
      <c r="L2099" s="1">
        <v>922.79</v>
      </c>
      <c r="M2099" s="1">
        <v>873.81</v>
      </c>
      <c r="N2099" s="1">
        <v>893.07</v>
      </c>
      <c r="O2099" s="1">
        <v>1000.26</v>
      </c>
      <c r="P2099" s="1">
        <v>1033.83</v>
      </c>
      <c r="Q2099" s="1">
        <v>2843.03</v>
      </c>
      <c r="R2099" s="1">
        <v>63.45</v>
      </c>
      <c r="S2099" s="1">
        <v>54.04</v>
      </c>
      <c r="T2099" s="1">
        <v>63.56</v>
      </c>
      <c r="V2099" s="1">
        <v>57</v>
      </c>
      <c r="W2099" s="1">
        <v>64.28</v>
      </c>
      <c r="X2099" s="1">
        <v>62.78</v>
      </c>
      <c r="Y2099" s="1">
        <v>64.010000000000005</v>
      </c>
      <c r="Z2099" s="1">
        <v>64.28</v>
      </c>
      <c r="AA2099" s="1">
        <v>62.99</v>
      </c>
      <c r="AB2099" s="1">
        <v>61.72</v>
      </c>
      <c r="AC2099" s="1">
        <v>62.23</v>
      </c>
      <c r="AD2099" s="1">
        <v>60.21</v>
      </c>
      <c r="AE2099" s="1">
        <v>69.73</v>
      </c>
      <c r="AF2099" s="1">
        <v>69.17</v>
      </c>
      <c r="AG2099" s="1">
        <v>57.12</v>
      </c>
      <c r="AH2099" s="1">
        <v>30</v>
      </c>
      <c r="AK2099" s="1">
        <v>7</v>
      </c>
      <c r="AP2099" s="1">
        <v>1731.25</v>
      </c>
      <c r="AQ2099" s="1">
        <v>1750</v>
      </c>
      <c r="AR2099" s="1">
        <v>1994.5</v>
      </c>
      <c r="AS2099" s="1">
        <v>1739.01</v>
      </c>
      <c r="AT2099" s="1">
        <v>1760.59</v>
      </c>
      <c r="AU2099" s="1">
        <v>1593.58</v>
      </c>
      <c r="AX2099" s="1">
        <v>66.05</v>
      </c>
      <c r="AY2099" s="1">
        <v>1810.89</v>
      </c>
      <c r="AZ2099" s="1">
        <v>1509.08</v>
      </c>
      <c r="BA2099" s="1">
        <v>62.49</v>
      </c>
      <c r="BB2099" s="1">
        <v>71.489999999999995</v>
      </c>
      <c r="BC2099" s="1">
        <v>67.650000000000006</v>
      </c>
      <c r="BD2099" s="1">
        <v>68.73</v>
      </c>
      <c r="BE2099" s="1">
        <v>68.72</v>
      </c>
      <c r="BF2099" s="1">
        <v>68.22</v>
      </c>
      <c r="BG2099" s="1">
        <v>68.78</v>
      </c>
      <c r="BH2099" s="1">
        <v>64.38</v>
      </c>
      <c r="BI2099" s="1">
        <v>63.55</v>
      </c>
      <c r="BJ2099" s="1">
        <v>64</v>
      </c>
      <c r="BK2099" s="1">
        <v>59.08</v>
      </c>
      <c r="BL2099" s="1">
        <v>60.1</v>
      </c>
      <c r="BM2099" s="1">
        <v>59.6</v>
      </c>
      <c r="BN2099" s="1">
        <v>59.38</v>
      </c>
    </row>
    <row r="2100" spans="3:66" x14ac:dyDescent="0.3">
      <c r="C2100" s="14" t="str">
        <f t="shared" si="33"/>
        <v>201711</v>
      </c>
      <c r="D2100" s="3">
        <v>43068</v>
      </c>
      <c r="E2100" s="1">
        <v>1045.3800000000001</v>
      </c>
      <c r="F2100" s="1">
        <v>1055.24</v>
      </c>
      <c r="G2100" s="1">
        <v>1064.2</v>
      </c>
      <c r="H2100" s="1">
        <v>969.28</v>
      </c>
      <c r="I2100" s="1">
        <v>1031.3599999999999</v>
      </c>
      <c r="J2100" s="1">
        <v>994.51</v>
      </c>
      <c r="K2100" s="1">
        <v>1026.8399999999999</v>
      </c>
      <c r="L2100" s="1">
        <v>917.87</v>
      </c>
      <c r="M2100" s="1">
        <v>874.92</v>
      </c>
      <c r="N2100" s="1">
        <v>904.18</v>
      </c>
      <c r="O2100" s="1">
        <v>1003.17</v>
      </c>
      <c r="P2100" s="1">
        <v>1031.8599999999999</v>
      </c>
      <c r="Q2100" s="1">
        <v>2859.63</v>
      </c>
      <c r="R2100" s="1">
        <v>63.69</v>
      </c>
      <c r="S2100" s="1">
        <v>53.88</v>
      </c>
      <c r="T2100" s="1">
        <v>63.06</v>
      </c>
      <c r="V2100" s="1">
        <v>57</v>
      </c>
      <c r="W2100" s="1">
        <v>63.97</v>
      </c>
      <c r="X2100" s="1">
        <v>62.54</v>
      </c>
      <c r="Y2100" s="1">
        <v>63.34</v>
      </c>
      <c r="Z2100" s="1">
        <v>63.5</v>
      </c>
      <c r="AA2100" s="1">
        <v>62.56</v>
      </c>
      <c r="AB2100" s="1">
        <v>61.43</v>
      </c>
      <c r="AC2100" s="1">
        <v>60.84</v>
      </c>
      <c r="AD2100" s="1">
        <v>60.63</v>
      </c>
      <c r="AE2100" s="1">
        <v>69.260000000000005</v>
      </c>
      <c r="AF2100" s="1">
        <v>67.040000000000006</v>
      </c>
      <c r="AG2100" s="1">
        <v>57.29</v>
      </c>
      <c r="AH2100" s="1">
        <v>30</v>
      </c>
      <c r="AK2100" s="1">
        <v>7</v>
      </c>
      <c r="AQ2100" s="1">
        <v>1750</v>
      </c>
      <c r="AS2100" s="1">
        <v>1784.52</v>
      </c>
      <c r="AT2100" s="1">
        <v>1760.59</v>
      </c>
      <c r="AU2100" s="1">
        <v>1593.58</v>
      </c>
      <c r="AX2100" s="1">
        <v>65.8</v>
      </c>
      <c r="AY2100" s="1">
        <v>1810.89</v>
      </c>
      <c r="AZ2100" s="1">
        <v>1559.38</v>
      </c>
      <c r="BA2100" s="1">
        <v>61.96</v>
      </c>
      <c r="BB2100" s="1">
        <v>70.5</v>
      </c>
      <c r="BC2100" s="1">
        <v>67.239999999999995</v>
      </c>
      <c r="BD2100" s="1">
        <v>67.760000000000005</v>
      </c>
      <c r="BE2100" s="1">
        <v>68.209999999999994</v>
      </c>
      <c r="BF2100" s="1">
        <v>68.28</v>
      </c>
      <c r="BG2100" s="1">
        <v>69.37</v>
      </c>
      <c r="BH2100" s="1">
        <v>63.92</v>
      </c>
      <c r="BI2100" s="1">
        <v>63.55</v>
      </c>
      <c r="BJ2100" s="1">
        <v>67.569999999999993</v>
      </c>
      <c r="BK2100" s="1">
        <v>59.41</v>
      </c>
      <c r="BL2100" s="1">
        <v>59.78</v>
      </c>
      <c r="BM2100" s="1">
        <v>59.27</v>
      </c>
      <c r="BN2100" s="1">
        <v>59.32</v>
      </c>
    </row>
    <row r="2101" spans="3:66" x14ac:dyDescent="0.3">
      <c r="C2101" s="14" t="str">
        <f t="shared" si="33"/>
        <v>201711</v>
      </c>
      <c r="D2101" s="3">
        <v>43067</v>
      </c>
      <c r="E2101" s="1">
        <v>1050.0899999999999</v>
      </c>
      <c r="F2101" s="1">
        <v>1054.17</v>
      </c>
      <c r="G2101" s="1">
        <v>1069.28</v>
      </c>
      <c r="H2101" s="1">
        <v>969.95</v>
      </c>
      <c r="I2101" s="1">
        <v>1033.02</v>
      </c>
      <c r="J2101" s="1">
        <v>1003.52</v>
      </c>
      <c r="K2101" s="1">
        <v>1025.8900000000001</v>
      </c>
      <c r="M2101" s="1">
        <v>870.17</v>
      </c>
      <c r="N2101" s="1">
        <v>902.87</v>
      </c>
      <c r="O2101" s="1">
        <v>998.01</v>
      </c>
      <c r="P2101" s="1">
        <v>1030.8</v>
      </c>
      <c r="Q2101" s="1">
        <v>2881.97</v>
      </c>
      <c r="R2101" s="1">
        <v>63.72</v>
      </c>
      <c r="S2101" s="1">
        <v>54.15</v>
      </c>
      <c r="T2101" s="1">
        <v>63.07</v>
      </c>
      <c r="V2101" s="1">
        <v>56.97</v>
      </c>
      <c r="W2101" s="1">
        <v>63.69</v>
      </c>
      <c r="X2101" s="1">
        <v>62.89</v>
      </c>
      <c r="Y2101" s="1">
        <v>63.87</v>
      </c>
      <c r="Z2101" s="1">
        <v>63.96</v>
      </c>
      <c r="AA2101" s="1">
        <v>62.58</v>
      </c>
      <c r="AB2101" s="1">
        <v>62.01</v>
      </c>
      <c r="AC2101" s="1">
        <v>60.94</v>
      </c>
      <c r="AD2101" s="1">
        <v>60.62</v>
      </c>
      <c r="AE2101" s="1">
        <v>69.36</v>
      </c>
      <c r="AF2101" s="1">
        <v>67.02</v>
      </c>
      <c r="AG2101" s="1">
        <v>56.42</v>
      </c>
      <c r="AK2101" s="1">
        <v>7</v>
      </c>
      <c r="AP2101" s="1">
        <v>1800</v>
      </c>
      <c r="AR2101" s="1">
        <v>2027.19</v>
      </c>
      <c r="AS2101" s="1">
        <v>1778.54</v>
      </c>
      <c r="AT2101" s="1">
        <v>1760.59</v>
      </c>
      <c r="AU2101" s="1">
        <v>1593.58</v>
      </c>
      <c r="AW2101" s="1">
        <v>1523.66</v>
      </c>
      <c r="AX2101" s="1">
        <v>65.89</v>
      </c>
      <c r="AY2101" s="1">
        <v>1810.89</v>
      </c>
      <c r="AZ2101" s="1">
        <v>1559.38</v>
      </c>
      <c r="BA2101" s="1">
        <v>61.87</v>
      </c>
      <c r="BB2101" s="1">
        <v>70.17</v>
      </c>
      <c r="BC2101" s="1">
        <v>67.349999999999994</v>
      </c>
      <c r="BD2101" s="1">
        <v>67.28</v>
      </c>
      <c r="BE2101" s="1">
        <v>66.7</v>
      </c>
      <c r="BF2101" s="1">
        <v>68.41</v>
      </c>
      <c r="BG2101" s="1">
        <v>68.58</v>
      </c>
      <c r="BH2101" s="1">
        <v>63.84</v>
      </c>
      <c r="BI2101" s="1">
        <v>61</v>
      </c>
      <c r="BJ2101" s="1">
        <v>66.86</v>
      </c>
      <c r="BK2101" s="1">
        <v>59.24</v>
      </c>
      <c r="BL2101" s="1">
        <v>60.07</v>
      </c>
      <c r="BM2101" s="1">
        <v>59.43</v>
      </c>
      <c r="BN2101" s="1">
        <v>59.44</v>
      </c>
    </row>
    <row r="2102" spans="3:66" x14ac:dyDescent="0.3">
      <c r="C2102" s="14" t="str">
        <f t="shared" si="33"/>
        <v>201711</v>
      </c>
      <c r="D2102" s="3">
        <v>43066</v>
      </c>
      <c r="E2102" s="1">
        <v>1049.19</v>
      </c>
      <c r="F2102" s="1">
        <v>1054.4000000000001</v>
      </c>
      <c r="G2102" s="1">
        <v>1071.74</v>
      </c>
      <c r="H2102" s="1">
        <v>975.71</v>
      </c>
      <c r="I2102" s="1">
        <v>1047.49</v>
      </c>
      <c r="J2102" s="1">
        <v>988.86</v>
      </c>
      <c r="K2102" s="1">
        <v>1020.08</v>
      </c>
      <c r="M2102" s="1">
        <v>880.27</v>
      </c>
      <c r="N2102" s="1">
        <v>899.32</v>
      </c>
      <c r="O2102" s="1">
        <v>995.12</v>
      </c>
      <c r="P2102" s="1">
        <v>1033.3599999999999</v>
      </c>
      <c r="Q2102" s="1">
        <v>2838.09</v>
      </c>
      <c r="R2102" s="1">
        <v>63.72</v>
      </c>
      <c r="S2102" s="1">
        <v>53.73</v>
      </c>
      <c r="T2102" s="1">
        <v>63.44</v>
      </c>
      <c r="V2102" s="1">
        <v>57</v>
      </c>
      <c r="W2102" s="1">
        <v>64.02</v>
      </c>
      <c r="X2102" s="1">
        <v>62.89</v>
      </c>
      <c r="Y2102" s="1">
        <v>63.87</v>
      </c>
      <c r="Z2102" s="1">
        <v>64</v>
      </c>
      <c r="AA2102" s="1">
        <v>63.22</v>
      </c>
      <c r="AB2102" s="1">
        <v>62.68</v>
      </c>
      <c r="AC2102" s="1">
        <v>60.94</v>
      </c>
      <c r="AD2102" s="1">
        <v>60.88</v>
      </c>
      <c r="AE2102" s="1">
        <v>69.19</v>
      </c>
      <c r="AF2102" s="1">
        <v>67.72</v>
      </c>
      <c r="AG2102" s="1">
        <v>57.28</v>
      </c>
      <c r="AP2102" s="1">
        <v>1800</v>
      </c>
      <c r="AQ2102" s="1">
        <v>1810.89</v>
      </c>
      <c r="AR2102" s="1">
        <v>2027.19</v>
      </c>
      <c r="AS2102" s="1">
        <v>1810.89</v>
      </c>
      <c r="AT2102" s="1">
        <v>1760.59</v>
      </c>
      <c r="AU2102" s="1">
        <v>1704.92</v>
      </c>
      <c r="AW2102" s="1">
        <v>1568.77</v>
      </c>
      <c r="AX2102" s="1">
        <v>65.95</v>
      </c>
      <c r="AY2102" s="1">
        <v>1810.89</v>
      </c>
      <c r="AZ2102" s="1">
        <v>1559.38</v>
      </c>
      <c r="BA2102" s="1">
        <v>62.35</v>
      </c>
      <c r="BB2102" s="1">
        <v>70.2</v>
      </c>
      <c r="BC2102" s="1">
        <v>67.459999999999994</v>
      </c>
      <c r="BD2102" s="1">
        <v>67.95</v>
      </c>
      <c r="BE2102" s="1">
        <v>66.94</v>
      </c>
      <c r="BF2102" s="1">
        <v>68.39</v>
      </c>
      <c r="BG2102" s="1">
        <v>68.91</v>
      </c>
      <c r="BH2102" s="1">
        <v>63.84</v>
      </c>
      <c r="BI2102" s="1">
        <v>61</v>
      </c>
      <c r="BJ2102" s="1">
        <v>66.86</v>
      </c>
      <c r="BK2102" s="1">
        <v>59.24</v>
      </c>
      <c r="BL2102" s="1">
        <v>60.27</v>
      </c>
      <c r="BM2102" s="1">
        <v>59.6</v>
      </c>
      <c r="BN2102" s="1">
        <v>58.94</v>
      </c>
    </row>
    <row r="2103" spans="3:66" x14ac:dyDescent="0.3">
      <c r="C2103" s="14" t="str">
        <f t="shared" si="33"/>
        <v>201711</v>
      </c>
      <c r="D2103" s="3">
        <v>43063</v>
      </c>
      <c r="E2103" s="1">
        <v>1055.8</v>
      </c>
      <c r="F2103" s="1">
        <v>1042.4000000000001</v>
      </c>
      <c r="G2103" s="1">
        <v>1074.33</v>
      </c>
      <c r="H2103" s="1">
        <v>979.09</v>
      </c>
      <c r="I2103" s="1">
        <v>1035.6300000000001</v>
      </c>
      <c r="J2103" s="1">
        <v>989.99</v>
      </c>
      <c r="K2103" s="1">
        <v>1016.34</v>
      </c>
      <c r="M2103" s="1">
        <v>879.68</v>
      </c>
      <c r="N2103" s="1">
        <v>888.04</v>
      </c>
      <c r="O2103" s="1">
        <v>1001.89</v>
      </c>
      <c r="P2103" s="1">
        <v>1031.6400000000001</v>
      </c>
      <c r="Q2103" s="1">
        <v>2838.41</v>
      </c>
      <c r="R2103" s="1">
        <v>63.16</v>
      </c>
      <c r="S2103" s="1">
        <v>53.7</v>
      </c>
      <c r="T2103" s="1">
        <v>63.89</v>
      </c>
      <c r="V2103" s="1">
        <v>57.13</v>
      </c>
      <c r="W2103" s="1">
        <v>64.28</v>
      </c>
      <c r="X2103" s="1">
        <v>62.85</v>
      </c>
      <c r="Y2103" s="1">
        <v>63.86</v>
      </c>
      <c r="Z2103" s="1">
        <v>63.95</v>
      </c>
      <c r="AA2103" s="1">
        <v>62.65</v>
      </c>
      <c r="AB2103" s="1">
        <v>62.29</v>
      </c>
      <c r="AC2103" s="1">
        <v>61.29</v>
      </c>
      <c r="AD2103" s="1">
        <v>60.79</v>
      </c>
      <c r="AE2103" s="1">
        <v>69.61</v>
      </c>
      <c r="AF2103" s="1">
        <v>68.069999999999993</v>
      </c>
      <c r="AG2103" s="1">
        <v>57.41</v>
      </c>
      <c r="AN2103" s="1">
        <v>1644.89</v>
      </c>
      <c r="AP2103" s="1">
        <v>1800</v>
      </c>
      <c r="AQ2103" s="1">
        <v>1810.89</v>
      </c>
      <c r="AR2103" s="1">
        <v>2027.19</v>
      </c>
      <c r="AS2103" s="1">
        <v>1844.43</v>
      </c>
      <c r="AT2103" s="1">
        <v>1760.59</v>
      </c>
      <c r="AU2103" s="1">
        <v>1704.92</v>
      </c>
      <c r="AW2103" s="1">
        <v>1600.43</v>
      </c>
      <c r="AX2103" s="1">
        <v>66.08</v>
      </c>
      <c r="AY2103" s="1">
        <v>1810.89</v>
      </c>
      <c r="AZ2103" s="1">
        <v>1609.68</v>
      </c>
      <c r="BA2103" s="1">
        <v>63.55</v>
      </c>
      <c r="BB2103" s="1">
        <v>70.58</v>
      </c>
      <c r="BC2103" s="1">
        <v>68.150000000000006</v>
      </c>
      <c r="BD2103" s="1">
        <v>68.17</v>
      </c>
      <c r="BE2103" s="1">
        <v>67.44</v>
      </c>
      <c r="BF2103" s="1">
        <v>68.33</v>
      </c>
      <c r="BG2103" s="1">
        <v>69.239999999999995</v>
      </c>
      <c r="BH2103" s="1">
        <v>64.64</v>
      </c>
      <c r="BI2103" s="1">
        <v>64.03</v>
      </c>
      <c r="BJ2103" s="1">
        <v>67.489999999999995</v>
      </c>
      <c r="BK2103" s="1">
        <v>59.24</v>
      </c>
      <c r="BL2103" s="1">
        <v>60.05</v>
      </c>
      <c r="BN2103" s="1">
        <v>59.36</v>
      </c>
    </row>
    <row r="2104" spans="3:66" x14ac:dyDescent="0.3">
      <c r="C2104" s="14" t="str">
        <f t="shared" si="33"/>
        <v>201711</v>
      </c>
      <c r="D2104" s="3">
        <v>43062</v>
      </c>
      <c r="E2104" s="1">
        <v>1076.79</v>
      </c>
      <c r="F2104" s="1">
        <v>1044.24</v>
      </c>
      <c r="G2104" s="1">
        <v>1066.8599999999999</v>
      </c>
      <c r="H2104" s="1">
        <v>993.83</v>
      </c>
      <c r="I2104" s="1">
        <v>1028.29</v>
      </c>
      <c r="J2104" s="1">
        <v>1006.15</v>
      </c>
      <c r="K2104" s="1">
        <v>1016.34</v>
      </c>
      <c r="M2104" s="1">
        <v>885.47</v>
      </c>
      <c r="N2104" s="1">
        <v>915.55</v>
      </c>
      <c r="O2104" s="1">
        <v>1003.23</v>
      </c>
      <c r="P2104" s="1">
        <v>1031.31</v>
      </c>
      <c r="Q2104" s="1">
        <v>2829.6</v>
      </c>
      <c r="R2104" s="1">
        <v>63.22</v>
      </c>
      <c r="S2104" s="1">
        <v>53.32</v>
      </c>
      <c r="T2104" s="1">
        <v>63.42</v>
      </c>
      <c r="V2104" s="1">
        <v>57</v>
      </c>
      <c r="W2104" s="1">
        <v>64.25</v>
      </c>
      <c r="X2104" s="1">
        <v>63</v>
      </c>
      <c r="Y2104" s="1">
        <v>63.8</v>
      </c>
      <c r="Z2104" s="1">
        <v>63.95</v>
      </c>
      <c r="AA2104" s="1">
        <v>61.99</v>
      </c>
      <c r="AB2104" s="1">
        <v>62.04</v>
      </c>
      <c r="AC2104" s="1">
        <v>60.83</v>
      </c>
      <c r="AD2104" s="1">
        <v>61.45</v>
      </c>
      <c r="AE2104" s="1">
        <v>69.81</v>
      </c>
      <c r="AF2104" s="1">
        <v>68.260000000000005</v>
      </c>
      <c r="AG2104" s="1">
        <v>57.7</v>
      </c>
      <c r="AN2104" s="1">
        <v>1644.89</v>
      </c>
      <c r="AP2104" s="1">
        <v>1800</v>
      </c>
      <c r="AQ2104" s="1">
        <v>1810.89</v>
      </c>
      <c r="AR2104" s="1">
        <v>2027.19</v>
      </c>
      <c r="AS2104" s="1">
        <v>1844.43</v>
      </c>
      <c r="AU2104" s="1">
        <v>1760.59</v>
      </c>
      <c r="AW2104" s="1">
        <v>1600.43</v>
      </c>
      <c r="AX2104" s="1">
        <v>66.06</v>
      </c>
      <c r="AZ2104" s="1">
        <v>1609.68</v>
      </c>
      <c r="BA2104" s="1">
        <v>63.55</v>
      </c>
      <c r="BB2104" s="1">
        <v>70.42</v>
      </c>
      <c r="BC2104" s="1">
        <v>67.37</v>
      </c>
      <c r="BD2104" s="1">
        <v>68.510000000000005</v>
      </c>
      <c r="BE2104" s="1">
        <v>67.540000000000006</v>
      </c>
      <c r="BF2104" s="1">
        <v>67.86</v>
      </c>
      <c r="BG2104" s="1">
        <v>69.290000000000006</v>
      </c>
      <c r="BH2104" s="1">
        <v>64.73</v>
      </c>
      <c r="BI2104" s="1">
        <v>64.03</v>
      </c>
      <c r="BJ2104" s="1">
        <v>67.84</v>
      </c>
      <c r="BK2104" s="1">
        <v>58.57</v>
      </c>
      <c r="BL2104" s="1">
        <v>59.6</v>
      </c>
      <c r="BN2104" s="1">
        <v>58.93</v>
      </c>
    </row>
    <row r="2105" spans="3:66" x14ac:dyDescent="0.3">
      <c r="C2105" s="14" t="str">
        <f t="shared" si="33"/>
        <v>201711</v>
      </c>
      <c r="D2105" s="3">
        <v>43061</v>
      </c>
      <c r="E2105" s="1">
        <v>1098.5899999999999</v>
      </c>
      <c r="F2105" s="1">
        <v>1046.82</v>
      </c>
      <c r="G2105" s="1">
        <v>1062.74</v>
      </c>
      <c r="H2105" s="1">
        <v>990.6</v>
      </c>
      <c r="I2105" s="1">
        <v>1030.6400000000001</v>
      </c>
      <c r="J2105" s="1">
        <v>1011.1</v>
      </c>
      <c r="K2105" s="1">
        <v>1016.34</v>
      </c>
      <c r="N2105" s="1">
        <v>920.59</v>
      </c>
      <c r="O2105" s="1">
        <v>1000.9</v>
      </c>
      <c r="P2105" s="1">
        <v>1031.6400000000001</v>
      </c>
      <c r="Q2105" s="1">
        <v>2842.23</v>
      </c>
      <c r="R2105" s="1">
        <v>63.28</v>
      </c>
      <c r="S2105" s="1">
        <v>53.77</v>
      </c>
      <c r="T2105" s="1">
        <v>63.37</v>
      </c>
      <c r="V2105" s="1">
        <v>57</v>
      </c>
      <c r="W2105" s="1">
        <v>64.44</v>
      </c>
      <c r="X2105" s="1">
        <v>63</v>
      </c>
      <c r="Y2105" s="1">
        <v>63.77</v>
      </c>
      <c r="Z2105" s="1">
        <v>63.94</v>
      </c>
      <c r="AA2105" s="1">
        <v>62.06</v>
      </c>
      <c r="AB2105" s="1">
        <v>61.66</v>
      </c>
      <c r="AC2105" s="1">
        <v>61.47</v>
      </c>
      <c r="AD2105" s="1">
        <v>61.78</v>
      </c>
      <c r="AE2105" s="1">
        <v>69.27</v>
      </c>
      <c r="AF2105" s="1">
        <v>67.87</v>
      </c>
      <c r="AG2105" s="1">
        <v>57.4</v>
      </c>
      <c r="AK2105" s="1">
        <v>21</v>
      </c>
      <c r="AN2105" s="1">
        <v>1644.89</v>
      </c>
      <c r="AP2105" s="1">
        <v>1800</v>
      </c>
      <c r="AQ2105" s="1">
        <v>1810.89</v>
      </c>
      <c r="AR2105" s="1">
        <v>2027.19</v>
      </c>
      <c r="AS2105" s="1">
        <v>1809.09</v>
      </c>
      <c r="AU2105" s="1">
        <v>1760.59</v>
      </c>
      <c r="AW2105" s="1">
        <v>1600.43</v>
      </c>
      <c r="AX2105" s="1">
        <v>65.17</v>
      </c>
      <c r="BA2105" s="1">
        <v>63.86</v>
      </c>
      <c r="BB2105" s="1">
        <v>70.239999999999995</v>
      </c>
      <c r="BC2105" s="1">
        <v>67.040000000000006</v>
      </c>
      <c r="BD2105" s="1">
        <v>68.7</v>
      </c>
      <c r="BE2105" s="1">
        <v>67.34</v>
      </c>
      <c r="BF2105" s="1">
        <v>68</v>
      </c>
      <c r="BG2105" s="1">
        <v>69.38</v>
      </c>
      <c r="BH2105" s="1">
        <v>64.42</v>
      </c>
      <c r="BI2105" s="1">
        <v>64.03</v>
      </c>
      <c r="BJ2105" s="1">
        <v>67.84</v>
      </c>
      <c r="BK2105" s="1">
        <v>58.74</v>
      </c>
      <c r="BL2105" s="1">
        <v>59.92</v>
      </c>
      <c r="BN2105" s="1">
        <v>58.74</v>
      </c>
    </row>
    <row r="2106" spans="3:66" x14ac:dyDescent="0.3">
      <c r="C2106" s="14" t="str">
        <f t="shared" si="33"/>
        <v>201711</v>
      </c>
      <c r="D2106" s="3">
        <v>43060</v>
      </c>
      <c r="E2106" s="1">
        <v>1071.23</v>
      </c>
      <c r="F2106" s="1">
        <v>1045.53</v>
      </c>
      <c r="G2106" s="1">
        <v>1069.8</v>
      </c>
      <c r="H2106" s="1">
        <v>998.64</v>
      </c>
      <c r="I2106" s="1">
        <v>1030.6400000000001</v>
      </c>
      <c r="J2106" s="1">
        <v>1010.56</v>
      </c>
      <c r="K2106" s="1">
        <v>1012.38</v>
      </c>
      <c r="M2106" s="1">
        <v>825.6</v>
      </c>
      <c r="N2106" s="1">
        <v>914.95</v>
      </c>
      <c r="O2106" s="1">
        <v>993.51</v>
      </c>
      <c r="P2106" s="1">
        <v>1026.3499999999999</v>
      </c>
      <c r="Q2106" s="1">
        <v>2835.8</v>
      </c>
      <c r="R2106" s="1">
        <v>62.68</v>
      </c>
      <c r="S2106" s="1">
        <v>53.57</v>
      </c>
      <c r="T2106" s="1">
        <v>63.15</v>
      </c>
      <c r="V2106" s="1">
        <v>57</v>
      </c>
      <c r="W2106" s="1">
        <v>64.19</v>
      </c>
      <c r="X2106" s="1">
        <v>62.96</v>
      </c>
      <c r="Y2106" s="1">
        <v>63.37</v>
      </c>
      <c r="Z2106" s="1">
        <v>63.46</v>
      </c>
      <c r="AA2106" s="1">
        <v>61.7</v>
      </c>
      <c r="AB2106" s="1">
        <v>61.66</v>
      </c>
      <c r="AC2106" s="1">
        <v>60.74</v>
      </c>
      <c r="AD2106" s="1">
        <v>62.45</v>
      </c>
      <c r="AE2106" s="1">
        <v>69.010000000000005</v>
      </c>
      <c r="AF2106" s="1">
        <v>67.58</v>
      </c>
      <c r="AG2106" s="1">
        <v>58.06</v>
      </c>
      <c r="AK2106" s="1">
        <v>21</v>
      </c>
      <c r="AN2106" s="1">
        <v>1644.89</v>
      </c>
      <c r="AQ2106" s="1">
        <v>1810.89</v>
      </c>
      <c r="AS2106" s="1">
        <v>1857.59</v>
      </c>
      <c r="AU2106" s="1">
        <v>1760.59</v>
      </c>
      <c r="AW2106" s="1">
        <v>1591.07</v>
      </c>
      <c r="AX2106" s="1">
        <v>65.510000000000005</v>
      </c>
      <c r="BA2106" s="1">
        <v>64.150000000000006</v>
      </c>
      <c r="BB2106" s="1">
        <v>69.989999999999995</v>
      </c>
      <c r="BC2106" s="1">
        <v>66.87</v>
      </c>
      <c r="BD2106" s="1">
        <v>68.66</v>
      </c>
      <c r="BE2106" s="1">
        <v>67.63</v>
      </c>
      <c r="BF2106" s="1">
        <v>67.3</v>
      </c>
      <c r="BG2106" s="1">
        <v>69.53</v>
      </c>
      <c r="BH2106" s="1">
        <v>64.38</v>
      </c>
      <c r="BI2106" s="1">
        <v>64.03</v>
      </c>
      <c r="BJ2106" s="1">
        <v>67.84</v>
      </c>
      <c r="BK2106" s="1">
        <v>59.08</v>
      </c>
      <c r="BL2106" s="1">
        <v>59.98</v>
      </c>
      <c r="BN2106" s="1">
        <v>58.94</v>
      </c>
    </row>
    <row r="2107" spans="3:66" x14ac:dyDescent="0.3">
      <c r="C2107" s="14" t="str">
        <f t="shared" si="33"/>
        <v>201711</v>
      </c>
      <c r="D2107" s="3">
        <v>43059</v>
      </c>
      <c r="E2107" s="1">
        <v>1036.96</v>
      </c>
      <c r="F2107" s="1">
        <v>1044.8699999999999</v>
      </c>
      <c r="G2107" s="1">
        <v>1065.42</v>
      </c>
      <c r="H2107" s="1">
        <v>1022.09</v>
      </c>
      <c r="I2107" s="1">
        <v>1040.56</v>
      </c>
      <c r="J2107" s="1">
        <v>1007.93</v>
      </c>
      <c r="K2107" s="1">
        <v>1008.5</v>
      </c>
      <c r="M2107" s="1">
        <v>830.98</v>
      </c>
      <c r="N2107" s="1">
        <v>917.73</v>
      </c>
      <c r="O2107" s="1">
        <v>969.68</v>
      </c>
      <c r="P2107" s="1">
        <v>1024.4100000000001</v>
      </c>
      <c r="Q2107" s="1">
        <v>2838.47</v>
      </c>
      <c r="R2107" s="1">
        <v>62.68</v>
      </c>
      <c r="S2107" s="1">
        <v>54.09</v>
      </c>
      <c r="T2107" s="1">
        <v>63.23</v>
      </c>
      <c r="V2107" s="1">
        <v>56.97</v>
      </c>
      <c r="W2107" s="1">
        <v>64.11</v>
      </c>
      <c r="X2107" s="1">
        <v>63.01</v>
      </c>
      <c r="Y2107" s="1">
        <v>63.37</v>
      </c>
      <c r="Z2107" s="1">
        <v>62.95</v>
      </c>
      <c r="AA2107" s="1">
        <v>61.81</v>
      </c>
      <c r="AB2107" s="1">
        <v>61.59</v>
      </c>
      <c r="AC2107" s="1">
        <v>60.74</v>
      </c>
      <c r="AD2107" s="1">
        <v>61.78</v>
      </c>
      <c r="AE2107" s="1">
        <v>68.849999999999994</v>
      </c>
      <c r="AF2107" s="1">
        <v>67.42</v>
      </c>
      <c r="AG2107" s="1">
        <v>57.44</v>
      </c>
      <c r="AK2107" s="1">
        <v>21</v>
      </c>
      <c r="AN2107" s="1">
        <v>1644.89</v>
      </c>
      <c r="AS2107" s="1">
        <v>1703.08</v>
      </c>
      <c r="AW2107" s="1">
        <v>1647.91</v>
      </c>
      <c r="AX2107" s="1">
        <v>65.58</v>
      </c>
      <c r="BA2107" s="1">
        <v>63.18</v>
      </c>
      <c r="BB2107" s="1">
        <v>69.739999999999995</v>
      </c>
      <c r="BC2107" s="1">
        <v>66.459999999999994</v>
      </c>
      <c r="BD2107" s="1">
        <v>66.400000000000006</v>
      </c>
      <c r="BE2107" s="1">
        <v>67.39</v>
      </c>
      <c r="BF2107" s="1">
        <v>66.45</v>
      </c>
      <c r="BG2107" s="1">
        <v>69.09</v>
      </c>
      <c r="BH2107" s="1">
        <v>64.38</v>
      </c>
      <c r="BI2107" s="1">
        <v>64.03</v>
      </c>
      <c r="BJ2107" s="1">
        <v>68.45</v>
      </c>
      <c r="BK2107" s="1">
        <v>59.08</v>
      </c>
      <c r="BL2107" s="1">
        <v>59.6</v>
      </c>
      <c r="BN2107" s="1">
        <v>58.87</v>
      </c>
    </row>
    <row r="2108" spans="3:66" x14ac:dyDescent="0.3">
      <c r="C2108" s="14" t="str">
        <f t="shared" si="33"/>
        <v>201711</v>
      </c>
      <c r="D2108" s="3">
        <v>43056</v>
      </c>
      <c r="E2108" s="1">
        <v>1036.96</v>
      </c>
      <c r="F2108" s="1">
        <v>1052.33</v>
      </c>
      <c r="G2108" s="1">
        <v>1066.31</v>
      </c>
      <c r="H2108" s="1">
        <v>1005.5</v>
      </c>
      <c r="I2108" s="1">
        <v>1029.3900000000001</v>
      </c>
      <c r="J2108" s="1">
        <v>996.36</v>
      </c>
      <c r="K2108" s="1">
        <v>1008.42</v>
      </c>
      <c r="M2108" s="1">
        <v>841.75</v>
      </c>
      <c r="N2108" s="1">
        <v>931.22</v>
      </c>
      <c r="O2108" s="1">
        <v>972.24</v>
      </c>
      <c r="P2108" s="1">
        <v>1023.88</v>
      </c>
      <c r="Q2108" s="1">
        <v>2850.73</v>
      </c>
      <c r="R2108" s="1">
        <v>63.01</v>
      </c>
      <c r="S2108" s="1">
        <v>54.19</v>
      </c>
      <c r="T2108" s="1">
        <v>63.23</v>
      </c>
      <c r="V2108" s="1">
        <v>56.97</v>
      </c>
      <c r="W2108" s="1">
        <v>64.569999999999993</v>
      </c>
      <c r="X2108" s="1">
        <v>62.2</v>
      </c>
      <c r="Y2108" s="1">
        <v>62.43</v>
      </c>
      <c r="Z2108" s="1">
        <v>62.45</v>
      </c>
      <c r="AA2108" s="1">
        <v>62.41</v>
      </c>
      <c r="AB2108" s="1">
        <v>60.82</v>
      </c>
      <c r="AC2108" s="1">
        <v>61.04</v>
      </c>
      <c r="AD2108" s="1">
        <v>62.1</v>
      </c>
      <c r="AE2108" s="1">
        <v>68.33</v>
      </c>
      <c r="AF2108" s="1">
        <v>66.25</v>
      </c>
      <c r="AG2108" s="1">
        <v>57.33</v>
      </c>
      <c r="AK2108" s="1">
        <v>21</v>
      </c>
      <c r="AS2108" s="1">
        <v>1703.08</v>
      </c>
      <c r="AX2108" s="1">
        <v>64.86</v>
      </c>
      <c r="BA2108" s="1">
        <v>63.18</v>
      </c>
      <c r="BB2108" s="1">
        <v>69.63</v>
      </c>
      <c r="BC2108" s="1">
        <v>66.540000000000006</v>
      </c>
      <c r="BD2108" s="1">
        <v>67.2</v>
      </c>
      <c r="BE2108" s="1">
        <v>67.67</v>
      </c>
      <c r="BF2108" s="1">
        <v>66.91</v>
      </c>
      <c r="BG2108" s="1">
        <v>69.59</v>
      </c>
      <c r="BH2108" s="1">
        <v>64.03</v>
      </c>
      <c r="BI2108" s="1">
        <v>64.03</v>
      </c>
      <c r="BJ2108" s="1">
        <v>68.45</v>
      </c>
      <c r="BL2108" s="1">
        <v>58.81</v>
      </c>
      <c r="BN2108" s="1">
        <v>58.13</v>
      </c>
    </row>
    <row r="2109" spans="3:66" x14ac:dyDescent="0.3">
      <c r="C2109" s="14" t="str">
        <f t="shared" si="33"/>
        <v>201711</v>
      </c>
      <c r="D2109" s="3">
        <v>43055</v>
      </c>
      <c r="E2109" s="1">
        <v>1036.25</v>
      </c>
      <c r="F2109" s="1">
        <v>1052.7</v>
      </c>
      <c r="G2109" s="1">
        <v>1065.1500000000001</v>
      </c>
      <c r="H2109" s="1">
        <v>1020.84</v>
      </c>
      <c r="I2109" s="1">
        <v>1029.3900000000001</v>
      </c>
      <c r="J2109" s="1">
        <v>1007.38</v>
      </c>
      <c r="K2109" s="1">
        <v>1008.42</v>
      </c>
      <c r="M2109" s="1">
        <v>841.75</v>
      </c>
      <c r="N2109" s="1">
        <v>932.63</v>
      </c>
      <c r="O2109" s="1">
        <v>992.88</v>
      </c>
      <c r="P2109" s="1">
        <v>1009.95</v>
      </c>
      <c r="Q2109" s="1">
        <v>2853.15</v>
      </c>
      <c r="R2109" s="1">
        <v>63.43</v>
      </c>
      <c r="S2109" s="1">
        <v>55.23</v>
      </c>
      <c r="T2109" s="1">
        <v>63.23</v>
      </c>
      <c r="V2109" s="1">
        <v>57</v>
      </c>
      <c r="W2109" s="1">
        <v>64.3</v>
      </c>
      <c r="X2109" s="1">
        <v>62.6</v>
      </c>
      <c r="Y2109" s="1">
        <v>63.21</v>
      </c>
      <c r="Z2109" s="1">
        <v>63.28</v>
      </c>
      <c r="AA2109" s="1">
        <v>63.18</v>
      </c>
      <c r="AB2109" s="1">
        <v>61.46</v>
      </c>
      <c r="AC2109" s="1">
        <v>60.34</v>
      </c>
      <c r="AD2109" s="1">
        <v>60.97</v>
      </c>
      <c r="AE2109" s="1">
        <v>68.66</v>
      </c>
      <c r="AF2109" s="1">
        <v>67.5</v>
      </c>
      <c r="AG2109" s="1">
        <v>57.14</v>
      </c>
      <c r="AK2109" s="1">
        <v>21</v>
      </c>
      <c r="AS2109" s="1">
        <v>1703.08</v>
      </c>
      <c r="AX2109" s="1">
        <v>64.92</v>
      </c>
      <c r="BA2109" s="1">
        <v>63.03</v>
      </c>
      <c r="BB2109" s="1">
        <v>69.86</v>
      </c>
      <c r="BC2109" s="1">
        <v>66.36</v>
      </c>
      <c r="BD2109" s="1">
        <v>68.3</v>
      </c>
      <c r="BE2109" s="1">
        <v>67.67</v>
      </c>
      <c r="BF2109" s="1">
        <v>67.430000000000007</v>
      </c>
      <c r="BG2109" s="1">
        <v>68.709999999999994</v>
      </c>
      <c r="BH2109" s="1">
        <v>64.02</v>
      </c>
      <c r="BI2109" s="1">
        <v>64.03</v>
      </c>
      <c r="BJ2109" s="1">
        <v>68.55</v>
      </c>
      <c r="BL2109" s="1">
        <v>58.94</v>
      </c>
      <c r="BN2109" s="1">
        <v>57.86</v>
      </c>
    </row>
    <row r="2110" spans="3:66" x14ac:dyDescent="0.3">
      <c r="C2110" s="14" t="str">
        <f t="shared" si="33"/>
        <v>201711</v>
      </c>
      <c r="D2110" s="3">
        <v>43053</v>
      </c>
      <c r="E2110" s="1">
        <v>1043.83</v>
      </c>
      <c r="F2110" s="1">
        <v>1051.7</v>
      </c>
      <c r="G2110" s="1">
        <v>1063.46</v>
      </c>
      <c r="H2110" s="1">
        <v>998.23</v>
      </c>
      <c r="I2110" s="1">
        <v>1032.99</v>
      </c>
      <c r="J2110" s="1">
        <v>1011.6</v>
      </c>
      <c r="K2110" s="1">
        <v>1008.42</v>
      </c>
      <c r="M2110" s="1">
        <v>841.75</v>
      </c>
      <c r="N2110" s="1">
        <v>932.18</v>
      </c>
      <c r="O2110" s="1">
        <v>996.52</v>
      </c>
      <c r="P2110" s="1">
        <v>1020.91</v>
      </c>
      <c r="Q2110" s="1">
        <v>2856.05</v>
      </c>
      <c r="R2110" s="1">
        <v>63.17</v>
      </c>
      <c r="S2110" s="1">
        <v>54.13</v>
      </c>
      <c r="T2110" s="1">
        <v>63.46</v>
      </c>
      <c r="V2110" s="1">
        <v>56.97</v>
      </c>
      <c r="W2110" s="1">
        <v>64.11</v>
      </c>
      <c r="X2110" s="1">
        <v>62.53</v>
      </c>
      <c r="Y2110" s="1">
        <v>63.13</v>
      </c>
      <c r="Z2110" s="1">
        <v>62.98</v>
      </c>
      <c r="AA2110" s="1">
        <v>62.87</v>
      </c>
      <c r="AB2110" s="1">
        <v>61.55</v>
      </c>
      <c r="AC2110" s="1">
        <v>61.04</v>
      </c>
      <c r="AD2110" s="1">
        <v>60.95</v>
      </c>
      <c r="AE2110" s="1">
        <v>68.5</v>
      </c>
      <c r="AF2110" s="1">
        <v>68.25</v>
      </c>
      <c r="AG2110" s="1">
        <v>56.84</v>
      </c>
      <c r="AX2110" s="1">
        <v>64.97</v>
      </c>
      <c r="BA2110" s="1">
        <v>63.03</v>
      </c>
      <c r="BB2110" s="1">
        <v>69.55</v>
      </c>
      <c r="BC2110" s="1">
        <v>66.680000000000007</v>
      </c>
      <c r="BD2110" s="1">
        <v>68.150000000000006</v>
      </c>
      <c r="BE2110" s="1">
        <v>69.17</v>
      </c>
      <c r="BF2110" s="1">
        <v>66.66</v>
      </c>
      <c r="BG2110" s="1">
        <v>68.44</v>
      </c>
      <c r="BH2110" s="1">
        <v>64.45</v>
      </c>
      <c r="BI2110" s="1">
        <v>64</v>
      </c>
      <c r="BJ2110" s="1">
        <v>66.87</v>
      </c>
      <c r="BL2110" s="1">
        <v>58.62</v>
      </c>
      <c r="BN2110" s="1">
        <v>58.16</v>
      </c>
    </row>
    <row r="2111" spans="3:66" x14ac:dyDescent="0.3">
      <c r="C2111" s="14" t="str">
        <f t="shared" si="33"/>
        <v>201711</v>
      </c>
      <c r="D2111" s="3">
        <v>43052</v>
      </c>
      <c r="E2111" s="1">
        <v>1043.83</v>
      </c>
      <c r="F2111" s="1">
        <v>1050.74</v>
      </c>
      <c r="G2111" s="1">
        <v>1071.18</v>
      </c>
      <c r="I2111" s="1">
        <v>1038.72</v>
      </c>
      <c r="J2111" s="1">
        <v>1014.76</v>
      </c>
      <c r="K2111" s="1">
        <v>1008.42</v>
      </c>
      <c r="M2111" s="1">
        <v>841.76</v>
      </c>
      <c r="N2111" s="1">
        <v>928.56</v>
      </c>
      <c r="O2111" s="1">
        <v>997.31</v>
      </c>
      <c r="P2111" s="1">
        <v>1020.91</v>
      </c>
      <c r="Q2111" s="1">
        <v>2823.81</v>
      </c>
      <c r="R2111" s="1">
        <v>63.25</v>
      </c>
      <c r="S2111" s="1">
        <v>54.32</v>
      </c>
      <c r="T2111" s="1">
        <v>63.69</v>
      </c>
      <c r="V2111" s="1">
        <v>56.97</v>
      </c>
      <c r="W2111" s="1">
        <v>64.150000000000006</v>
      </c>
      <c r="X2111" s="1">
        <v>62.81</v>
      </c>
      <c r="Y2111" s="1">
        <v>63.33</v>
      </c>
      <c r="Z2111" s="1">
        <v>63.4</v>
      </c>
      <c r="AA2111" s="1">
        <v>62.37</v>
      </c>
      <c r="AB2111" s="1">
        <v>61.8</v>
      </c>
      <c r="AC2111" s="1">
        <v>61.24</v>
      </c>
      <c r="AD2111" s="1">
        <v>63.73</v>
      </c>
      <c r="AE2111" s="1">
        <v>68.34</v>
      </c>
      <c r="AF2111" s="1">
        <v>68.92</v>
      </c>
      <c r="AG2111" s="1">
        <v>57.91</v>
      </c>
      <c r="AK2111" s="1">
        <v>30</v>
      </c>
      <c r="AS2111" s="1">
        <v>1848</v>
      </c>
      <c r="AV2111" s="1">
        <v>30</v>
      </c>
      <c r="AW2111" s="1">
        <v>1605.14</v>
      </c>
      <c r="AX2111" s="1">
        <v>65.8</v>
      </c>
      <c r="BA2111" s="1">
        <v>62.94</v>
      </c>
      <c r="BB2111" s="1">
        <v>70.02</v>
      </c>
      <c r="BC2111" s="1">
        <v>66.819999999999993</v>
      </c>
      <c r="BD2111" s="1">
        <v>68.040000000000006</v>
      </c>
      <c r="BE2111" s="1">
        <v>68.38</v>
      </c>
      <c r="BF2111" s="1">
        <v>67.19</v>
      </c>
      <c r="BG2111" s="1">
        <v>68.66</v>
      </c>
      <c r="BH2111" s="1">
        <v>64.45</v>
      </c>
      <c r="BI2111" s="1">
        <v>64</v>
      </c>
      <c r="BJ2111" s="1">
        <v>66.87</v>
      </c>
      <c r="BL2111" s="1">
        <v>58.86</v>
      </c>
      <c r="BN2111" s="1">
        <v>57.91</v>
      </c>
    </row>
    <row r="2112" spans="3:66" x14ac:dyDescent="0.3">
      <c r="C2112" s="14" t="str">
        <f t="shared" si="33"/>
        <v>201711</v>
      </c>
      <c r="D2112" s="3">
        <v>43049</v>
      </c>
      <c r="E2112" s="1">
        <v>1055.19</v>
      </c>
      <c r="F2112" s="1">
        <v>1056.5899999999999</v>
      </c>
      <c r="G2112" s="1">
        <v>1071.68</v>
      </c>
      <c r="H2112" s="1">
        <v>1018.67</v>
      </c>
      <c r="I2112" s="1">
        <v>1044.25</v>
      </c>
      <c r="J2112" s="1">
        <v>1006.68</v>
      </c>
      <c r="K2112" s="1">
        <v>1008.42</v>
      </c>
      <c r="L2112" s="1">
        <v>895.98</v>
      </c>
      <c r="M2112" s="1">
        <v>841.75</v>
      </c>
      <c r="N2112" s="1">
        <v>917.07</v>
      </c>
      <c r="O2112" s="1">
        <v>990.52</v>
      </c>
      <c r="P2112" s="1">
        <v>1020.91</v>
      </c>
      <c r="Q2112" s="1">
        <v>2837.58</v>
      </c>
      <c r="R2112" s="1">
        <v>63.09</v>
      </c>
      <c r="S2112" s="1">
        <v>54.64</v>
      </c>
      <c r="T2112" s="1">
        <v>63.86</v>
      </c>
      <c r="V2112" s="1">
        <v>56.97</v>
      </c>
      <c r="W2112" s="1">
        <v>64</v>
      </c>
      <c r="X2112" s="1">
        <v>62.58</v>
      </c>
      <c r="Y2112" s="1">
        <v>62.97</v>
      </c>
      <c r="Z2112" s="1">
        <v>62.96</v>
      </c>
      <c r="AA2112" s="1">
        <v>63.3</v>
      </c>
      <c r="AB2112" s="1">
        <v>61.2</v>
      </c>
      <c r="AC2112" s="1">
        <v>60.64</v>
      </c>
      <c r="AD2112" s="1">
        <v>62.88</v>
      </c>
      <c r="AE2112" s="1">
        <v>68.13</v>
      </c>
      <c r="AF2112" s="1">
        <v>68.75</v>
      </c>
      <c r="AG2112" s="1">
        <v>57.42</v>
      </c>
      <c r="AK2112" s="1">
        <v>30</v>
      </c>
      <c r="AS2112" s="1">
        <v>1848</v>
      </c>
      <c r="AV2112" s="1">
        <v>30</v>
      </c>
      <c r="AW2112" s="1">
        <v>1605.14</v>
      </c>
      <c r="AX2112" s="1">
        <v>65.48</v>
      </c>
      <c r="BA2112" s="1">
        <v>63.43</v>
      </c>
      <c r="BB2112" s="1">
        <v>69.8</v>
      </c>
      <c r="BC2112" s="1">
        <v>66.790000000000006</v>
      </c>
      <c r="BD2112" s="1">
        <v>67.22</v>
      </c>
      <c r="BE2112" s="1">
        <v>68.83</v>
      </c>
      <c r="BF2112" s="1">
        <v>67.349999999999994</v>
      </c>
      <c r="BG2112" s="1">
        <v>68.27</v>
      </c>
      <c r="BH2112" s="1">
        <v>64.58</v>
      </c>
      <c r="BI2112" s="1">
        <v>63.04</v>
      </c>
      <c r="BJ2112" s="1">
        <v>66.59</v>
      </c>
      <c r="BL2112" s="1">
        <v>58.56</v>
      </c>
      <c r="BN2112" s="1">
        <v>57.3</v>
      </c>
    </row>
    <row r="2113" spans="3:66" x14ac:dyDescent="0.3">
      <c r="C2113" s="14" t="str">
        <f t="shared" si="33"/>
        <v>201711</v>
      </c>
      <c r="D2113" s="3">
        <v>43048</v>
      </c>
      <c r="E2113" s="1">
        <v>1058.53</v>
      </c>
      <c r="F2113" s="1">
        <v>1052.08</v>
      </c>
      <c r="G2113" s="1">
        <v>1074.1600000000001</v>
      </c>
      <c r="H2113" s="1">
        <v>998.23</v>
      </c>
      <c r="I2113" s="1">
        <v>1047.1099999999999</v>
      </c>
      <c r="J2113" s="1">
        <v>999.81</v>
      </c>
      <c r="K2113" s="1">
        <v>1008.42</v>
      </c>
      <c r="L2113" s="1">
        <v>902.63</v>
      </c>
      <c r="M2113" s="1">
        <v>841.75</v>
      </c>
      <c r="N2113" s="1">
        <v>924.25</v>
      </c>
      <c r="O2113" s="1">
        <v>993.36</v>
      </c>
      <c r="P2113" s="1">
        <v>1015.27</v>
      </c>
      <c r="Q2113" s="1">
        <v>2831.08</v>
      </c>
      <c r="R2113" s="1">
        <v>63.63</v>
      </c>
      <c r="S2113" s="1">
        <v>54.46</v>
      </c>
      <c r="T2113" s="1">
        <v>64.150000000000006</v>
      </c>
      <c r="V2113" s="1">
        <v>57</v>
      </c>
      <c r="W2113" s="1">
        <v>64.17</v>
      </c>
      <c r="X2113" s="1">
        <v>62.98</v>
      </c>
      <c r="Y2113" s="1">
        <v>63.42</v>
      </c>
      <c r="Z2113" s="1">
        <v>63.04</v>
      </c>
      <c r="AA2113" s="1">
        <v>63.32</v>
      </c>
      <c r="AB2113" s="1">
        <v>61.87</v>
      </c>
      <c r="AC2113" s="1">
        <v>61.43</v>
      </c>
      <c r="AD2113" s="1">
        <v>63.35</v>
      </c>
      <c r="AE2113" s="1">
        <v>68.180000000000007</v>
      </c>
      <c r="AF2113" s="1">
        <v>68.75</v>
      </c>
      <c r="AG2113" s="1">
        <v>56.81</v>
      </c>
      <c r="AK2113" s="1">
        <v>30</v>
      </c>
      <c r="AS2113" s="1">
        <v>1794</v>
      </c>
      <c r="AV2113" s="1">
        <v>30</v>
      </c>
      <c r="AW2113" s="1">
        <v>1605.14</v>
      </c>
      <c r="AX2113" s="1">
        <v>64.900000000000006</v>
      </c>
      <c r="BA2113" s="1">
        <v>63.07</v>
      </c>
      <c r="BB2113" s="1">
        <v>69.39</v>
      </c>
      <c r="BC2113" s="1">
        <v>66.89</v>
      </c>
      <c r="BD2113" s="1">
        <v>67.89</v>
      </c>
      <c r="BE2113" s="1">
        <v>68.83</v>
      </c>
      <c r="BF2113" s="1">
        <v>67.83</v>
      </c>
      <c r="BG2113" s="1">
        <v>68.27</v>
      </c>
      <c r="BH2113" s="1">
        <v>65.19</v>
      </c>
      <c r="BI2113" s="1">
        <v>63.53</v>
      </c>
      <c r="BJ2113" s="1">
        <v>66.59</v>
      </c>
      <c r="BL2113" s="1">
        <v>58.96</v>
      </c>
      <c r="BN2113" s="1">
        <v>58.24</v>
      </c>
    </row>
    <row r="2114" spans="3:66" x14ac:dyDescent="0.3">
      <c r="C2114" s="14" t="str">
        <f t="shared" si="33"/>
        <v>201711</v>
      </c>
      <c r="D2114" s="3">
        <v>43047</v>
      </c>
      <c r="E2114" s="1">
        <v>1047.1600000000001</v>
      </c>
      <c r="F2114" s="1">
        <v>1053.3699999999999</v>
      </c>
      <c r="G2114" s="1">
        <v>1070.5999999999999</v>
      </c>
      <c r="H2114" s="1">
        <v>988.53</v>
      </c>
      <c r="I2114" s="1">
        <v>1058.25</v>
      </c>
      <c r="J2114" s="1">
        <v>998.67</v>
      </c>
      <c r="K2114" s="1">
        <v>1004.55</v>
      </c>
      <c r="L2114" s="1">
        <v>902.63</v>
      </c>
      <c r="M2114" s="1">
        <v>847.67</v>
      </c>
      <c r="N2114" s="1">
        <v>906.38</v>
      </c>
      <c r="O2114" s="1">
        <v>994.69</v>
      </c>
      <c r="P2114" s="1">
        <v>1012.85</v>
      </c>
      <c r="Q2114" s="1">
        <v>2829.83</v>
      </c>
      <c r="R2114" s="1">
        <v>62.71</v>
      </c>
      <c r="S2114" s="1">
        <v>54.37</v>
      </c>
      <c r="T2114" s="1">
        <v>64.150000000000006</v>
      </c>
      <c r="V2114" s="1">
        <v>57</v>
      </c>
      <c r="W2114" s="1">
        <v>64.150000000000006</v>
      </c>
      <c r="X2114" s="1">
        <v>62.84</v>
      </c>
      <c r="Y2114" s="1">
        <v>63.03</v>
      </c>
      <c r="Z2114" s="1">
        <v>62.95</v>
      </c>
      <c r="AA2114" s="1">
        <v>63.19</v>
      </c>
      <c r="AB2114" s="1">
        <v>61.7</v>
      </c>
      <c r="AC2114" s="1">
        <v>61.14</v>
      </c>
      <c r="AD2114" s="1">
        <v>61.63</v>
      </c>
      <c r="AE2114" s="1">
        <v>68.31</v>
      </c>
      <c r="AF2114" s="1">
        <v>67.83</v>
      </c>
      <c r="AG2114" s="1">
        <v>57.26</v>
      </c>
      <c r="AK2114" s="1">
        <v>30</v>
      </c>
      <c r="AS2114" s="1">
        <v>1794</v>
      </c>
      <c r="AV2114" s="1">
        <v>30</v>
      </c>
      <c r="AW2114" s="1">
        <v>1605.14</v>
      </c>
      <c r="AX2114" s="1">
        <v>64.83</v>
      </c>
      <c r="BA2114" s="1">
        <v>63.35</v>
      </c>
      <c r="BB2114" s="1">
        <v>69.56</v>
      </c>
      <c r="BC2114" s="1">
        <v>66.19</v>
      </c>
      <c r="BD2114" s="1">
        <v>67.44</v>
      </c>
      <c r="BE2114" s="1">
        <v>68.67</v>
      </c>
      <c r="BF2114" s="1">
        <v>67.83</v>
      </c>
      <c r="BG2114" s="1">
        <v>68.22</v>
      </c>
      <c r="BH2114" s="1">
        <v>65.17</v>
      </c>
      <c r="BI2114" s="1">
        <v>63.53</v>
      </c>
      <c r="BJ2114" s="1">
        <v>67.08</v>
      </c>
      <c r="BL2114" s="1">
        <v>59.34</v>
      </c>
      <c r="BN2114" s="1">
        <v>58.19</v>
      </c>
    </row>
    <row r="2115" spans="3:66" x14ac:dyDescent="0.3">
      <c r="C2115" s="14" t="str">
        <f t="shared" si="33"/>
        <v>201711</v>
      </c>
      <c r="D2115" s="3">
        <v>43046</v>
      </c>
      <c r="E2115" s="1">
        <v>1050</v>
      </c>
      <c r="F2115" s="1">
        <v>1054.7</v>
      </c>
      <c r="G2115" s="1">
        <v>1070.5999999999999</v>
      </c>
      <c r="H2115" s="1">
        <v>1015.86</v>
      </c>
      <c r="I2115" s="1">
        <v>1058.42</v>
      </c>
      <c r="J2115" s="1">
        <v>988.26</v>
      </c>
      <c r="K2115" s="1">
        <v>1001.18</v>
      </c>
      <c r="L2115" s="1">
        <v>888.15</v>
      </c>
      <c r="M2115" s="1">
        <v>847.67</v>
      </c>
      <c r="N2115" s="1">
        <v>902.93</v>
      </c>
      <c r="O2115" s="1">
        <v>994.13</v>
      </c>
      <c r="P2115" s="1">
        <v>1012.11</v>
      </c>
      <c r="Q2115" s="1">
        <v>2817.71</v>
      </c>
      <c r="R2115" s="1">
        <v>63.09</v>
      </c>
      <c r="S2115" s="1">
        <v>54.52</v>
      </c>
      <c r="T2115" s="1">
        <v>64.06</v>
      </c>
      <c r="V2115" s="1">
        <v>57.08</v>
      </c>
      <c r="W2115" s="1">
        <v>64</v>
      </c>
      <c r="X2115" s="1">
        <v>62.38</v>
      </c>
      <c r="Y2115" s="1">
        <v>62.97</v>
      </c>
      <c r="Z2115" s="1">
        <v>62.95</v>
      </c>
      <c r="AA2115" s="1">
        <v>63.25</v>
      </c>
      <c r="AB2115" s="1">
        <v>61.74</v>
      </c>
      <c r="AC2115" s="1">
        <v>61.14</v>
      </c>
      <c r="AD2115" s="1">
        <v>61.7</v>
      </c>
      <c r="AE2115" s="1">
        <v>68.78</v>
      </c>
      <c r="AF2115" s="1">
        <v>66.989999999999995</v>
      </c>
      <c r="AG2115" s="1">
        <v>57.66</v>
      </c>
      <c r="AK2115" s="1">
        <v>30</v>
      </c>
      <c r="AS2115" s="1">
        <v>1794</v>
      </c>
      <c r="AV2115" s="1">
        <v>30</v>
      </c>
      <c r="AW2115" s="1">
        <v>1605.14</v>
      </c>
      <c r="AX2115" s="1">
        <v>65.599999999999994</v>
      </c>
      <c r="BA2115" s="1">
        <v>63.27</v>
      </c>
      <c r="BB2115" s="1">
        <v>69.25</v>
      </c>
      <c r="BC2115" s="1">
        <v>66.39</v>
      </c>
      <c r="BD2115" s="1">
        <v>67.95</v>
      </c>
      <c r="BE2115" s="1">
        <v>68.67</v>
      </c>
      <c r="BF2115" s="1">
        <v>69.17</v>
      </c>
      <c r="BG2115" s="1">
        <v>69.34</v>
      </c>
      <c r="BH2115" s="1">
        <v>65.31</v>
      </c>
      <c r="BI2115" s="1">
        <v>63.04</v>
      </c>
      <c r="BJ2115" s="1">
        <v>66.319999999999993</v>
      </c>
      <c r="BK2115" s="1">
        <v>59.33</v>
      </c>
      <c r="BL2115" s="1">
        <v>59.63</v>
      </c>
      <c r="BM2115" s="1">
        <v>59.17</v>
      </c>
      <c r="BN2115" s="1">
        <v>58.13</v>
      </c>
    </row>
    <row r="2116" spans="3:66" x14ac:dyDescent="0.3">
      <c r="C2116" s="14" t="str">
        <f t="shared" si="33"/>
        <v>201711</v>
      </c>
      <c r="D2116" s="3">
        <v>43045</v>
      </c>
      <c r="E2116" s="1">
        <v>1053.23</v>
      </c>
      <c r="F2116" s="1">
        <v>1053.9000000000001</v>
      </c>
      <c r="G2116" s="1">
        <v>1073.93</v>
      </c>
      <c r="H2116" s="1">
        <v>1015.86</v>
      </c>
      <c r="I2116" s="1">
        <v>1058.42</v>
      </c>
      <c r="J2116" s="1">
        <v>975.35</v>
      </c>
      <c r="K2116" s="1">
        <v>992.84</v>
      </c>
      <c r="M2116" s="1">
        <v>847.67</v>
      </c>
      <c r="N2116" s="1">
        <v>910.68</v>
      </c>
      <c r="O2116" s="1">
        <v>986.31</v>
      </c>
      <c r="P2116" s="1">
        <v>1016.31</v>
      </c>
      <c r="Q2116" s="1">
        <v>2824.9</v>
      </c>
      <c r="R2116" s="1">
        <v>63.14</v>
      </c>
      <c r="S2116" s="1">
        <v>54.62</v>
      </c>
      <c r="T2116" s="1">
        <v>64.260000000000005</v>
      </c>
      <c r="V2116" s="1">
        <v>56.92</v>
      </c>
      <c r="W2116" s="1">
        <v>64.34</v>
      </c>
      <c r="X2116" s="1">
        <v>62.41</v>
      </c>
      <c r="Y2116" s="1">
        <v>63.34</v>
      </c>
      <c r="Z2116" s="1">
        <v>63.45</v>
      </c>
      <c r="AA2116" s="1">
        <v>62.69</v>
      </c>
      <c r="AB2116" s="1">
        <v>62.02</v>
      </c>
      <c r="AC2116" s="1">
        <v>60.54</v>
      </c>
      <c r="AD2116" s="1">
        <v>61.15</v>
      </c>
      <c r="AE2116" s="1">
        <v>68.17</v>
      </c>
      <c r="AF2116" s="1">
        <v>68.180000000000007</v>
      </c>
      <c r="AG2116" s="1">
        <v>57.68</v>
      </c>
      <c r="AK2116" s="1">
        <v>30</v>
      </c>
      <c r="AS2116" s="1">
        <v>1740</v>
      </c>
      <c r="AX2116" s="1">
        <v>64.34</v>
      </c>
      <c r="BA2116" s="1">
        <v>63.17</v>
      </c>
      <c r="BB2116" s="1">
        <v>68.900000000000006</v>
      </c>
      <c r="BC2116" s="1">
        <v>66.36</v>
      </c>
      <c r="BD2116" s="1">
        <v>67.45</v>
      </c>
      <c r="BE2116" s="1">
        <v>67.83</v>
      </c>
      <c r="BF2116" s="1">
        <v>69.19</v>
      </c>
      <c r="BG2116" s="1">
        <v>68.290000000000006</v>
      </c>
      <c r="BH2116" s="1">
        <v>64.709999999999994</v>
      </c>
      <c r="BI2116" s="1">
        <v>63.53</v>
      </c>
      <c r="BJ2116" s="1">
        <v>64.5</v>
      </c>
      <c r="BK2116" s="1">
        <v>58.68</v>
      </c>
      <c r="BL2116" s="1">
        <v>59.55</v>
      </c>
      <c r="BM2116" s="1">
        <v>59.22</v>
      </c>
      <c r="BN2116" s="1">
        <v>57.57</v>
      </c>
    </row>
    <row r="2117" spans="3:66" x14ac:dyDescent="0.3">
      <c r="C2117" s="14" t="str">
        <f t="shared" si="33"/>
        <v>201711</v>
      </c>
      <c r="D2117" s="3">
        <v>43042</v>
      </c>
      <c r="E2117" s="1">
        <v>1050.4000000000001</v>
      </c>
      <c r="F2117" s="1">
        <v>1051.58</v>
      </c>
      <c r="G2117" s="1">
        <v>1070.5999999999999</v>
      </c>
      <c r="H2117" s="1">
        <v>1013.44</v>
      </c>
      <c r="I2117" s="1">
        <v>1041.71</v>
      </c>
      <c r="J2117" s="1">
        <v>966.7</v>
      </c>
      <c r="K2117" s="1">
        <v>996.79</v>
      </c>
      <c r="L2117" s="1">
        <v>913.73</v>
      </c>
      <c r="M2117" s="1">
        <v>835.63</v>
      </c>
      <c r="N2117" s="1">
        <v>907.59</v>
      </c>
      <c r="O2117" s="1">
        <v>989.7</v>
      </c>
      <c r="P2117" s="1">
        <v>1017.7</v>
      </c>
      <c r="Q2117" s="1">
        <v>2850.34</v>
      </c>
      <c r="R2117" s="1">
        <v>63.51</v>
      </c>
      <c r="S2117" s="1">
        <v>54.07</v>
      </c>
      <c r="T2117" s="1">
        <v>63.74</v>
      </c>
      <c r="V2117" s="1">
        <v>56.69</v>
      </c>
      <c r="W2117" s="1">
        <v>64.06</v>
      </c>
      <c r="X2117" s="1">
        <v>62.33</v>
      </c>
      <c r="Y2117" s="1">
        <v>62.61</v>
      </c>
      <c r="Z2117" s="1">
        <v>63.04</v>
      </c>
      <c r="AA2117" s="1">
        <v>63.62</v>
      </c>
      <c r="AB2117" s="1">
        <v>61.2</v>
      </c>
      <c r="AC2117" s="1">
        <v>61.29</v>
      </c>
      <c r="AD2117" s="1">
        <v>61.46</v>
      </c>
      <c r="AE2117" s="1">
        <v>68.099999999999994</v>
      </c>
      <c r="AF2117" s="1">
        <v>68.040000000000006</v>
      </c>
      <c r="AG2117" s="1">
        <v>57.42</v>
      </c>
      <c r="AK2117" s="1">
        <v>22.5</v>
      </c>
      <c r="AS2117" s="1">
        <v>1747.64</v>
      </c>
      <c r="AW2117" s="1">
        <v>1670.04</v>
      </c>
      <c r="AX2117" s="1">
        <v>64.290000000000006</v>
      </c>
      <c r="BA2117" s="1">
        <v>63.91</v>
      </c>
      <c r="BB2117" s="1">
        <v>69.92</v>
      </c>
      <c r="BC2117" s="1">
        <v>66.12</v>
      </c>
      <c r="BD2117" s="1">
        <v>66.8</v>
      </c>
      <c r="BE2117" s="1">
        <v>67.83</v>
      </c>
      <c r="BF2117" s="1">
        <v>67.19</v>
      </c>
      <c r="BG2117" s="1">
        <v>68.03</v>
      </c>
      <c r="BH2117" s="1">
        <v>64.95</v>
      </c>
      <c r="BI2117" s="1">
        <v>63.53</v>
      </c>
      <c r="BJ2117" s="1">
        <v>66.52</v>
      </c>
      <c r="BK2117" s="1">
        <v>59.05</v>
      </c>
      <c r="BL2117" s="1">
        <v>58.5</v>
      </c>
      <c r="BM2117" s="1">
        <v>59.36</v>
      </c>
      <c r="BN2117" s="1">
        <v>58.18</v>
      </c>
    </row>
    <row r="2118" spans="3:66" x14ac:dyDescent="0.3">
      <c r="C2118" s="14" t="str">
        <f t="shared" ref="C2118:C2181" si="34">YEAR(D2118)&amp;MONTH(D2118)</f>
        <v>201711</v>
      </c>
      <c r="D2118" s="3">
        <v>43040</v>
      </c>
      <c r="E2118" s="1">
        <v>1051.92</v>
      </c>
      <c r="F2118" s="1">
        <v>1050.4100000000001</v>
      </c>
      <c r="G2118" s="1">
        <v>1074.9100000000001</v>
      </c>
      <c r="H2118" s="1">
        <v>998.4</v>
      </c>
      <c r="I2118" s="1">
        <v>1051.95</v>
      </c>
      <c r="J2118" s="1">
        <v>985.65</v>
      </c>
      <c r="K2118" s="1">
        <v>996.79</v>
      </c>
      <c r="L2118" s="1">
        <v>913.73</v>
      </c>
      <c r="M2118" s="1">
        <v>837.92</v>
      </c>
      <c r="N2118" s="1">
        <v>914.32</v>
      </c>
      <c r="O2118" s="1">
        <v>983.62</v>
      </c>
      <c r="P2118" s="1">
        <v>1023.44</v>
      </c>
      <c r="Q2118" s="1">
        <v>2863.75</v>
      </c>
      <c r="R2118" s="1">
        <v>62.87</v>
      </c>
      <c r="S2118" s="1">
        <v>54.45</v>
      </c>
      <c r="T2118" s="1">
        <v>63.27</v>
      </c>
      <c r="V2118" s="1">
        <v>56.57</v>
      </c>
      <c r="W2118" s="1">
        <v>64.319999999999993</v>
      </c>
      <c r="X2118" s="1">
        <v>62.04</v>
      </c>
      <c r="Y2118" s="1">
        <v>61.99</v>
      </c>
      <c r="Z2118" s="1">
        <v>61.99</v>
      </c>
      <c r="AA2118" s="1">
        <v>62.83</v>
      </c>
      <c r="AB2118" s="1">
        <v>60.6</v>
      </c>
      <c r="AC2118" s="1">
        <v>61.29</v>
      </c>
      <c r="AD2118" s="1">
        <v>61.46</v>
      </c>
      <c r="AE2118" s="1">
        <v>67.42</v>
      </c>
      <c r="AF2118" s="1">
        <v>67.63</v>
      </c>
      <c r="AG2118" s="1">
        <v>57.67</v>
      </c>
      <c r="AK2118" s="1">
        <v>15</v>
      </c>
      <c r="AS2118" s="1">
        <v>1755.29</v>
      </c>
      <c r="AW2118" s="1">
        <v>1670.04</v>
      </c>
      <c r="AX2118" s="1">
        <v>64.5</v>
      </c>
      <c r="BA2118" s="1">
        <v>63.35</v>
      </c>
      <c r="BB2118" s="1">
        <v>69.11</v>
      </c>
      <c r="BC2118" s="1">
        <v>65.61</v>
      </c>
      <c r="BD2118" s="1">
        <v>66.13</v>
      </c>
      <c r="BE2118" s="1">
        <v>67.5</v>
      </c>
      <c r="BF2118" s="1">
        <v>69.069999999999993</v>
      </c>
      <c r="BG2118" s="1">
        <v>67.709999999999994</v>
      </c>
      <c r="BH2118" s="1">
        <v>64.86</v>
      </c>
      <c r="BI2118" s="1">
        <v>63.53</v>
      </c>
      <c r="BJ2118" s="1">
        <v>66.52</v>
      </c>
      <c r="BK2118" s="1">
        <v>57.84</v>
      </c>
      <c r="BL2118" s="1">
        <v>58.6</v>
      </c>
      <c r="BM2118" s="1">
        <v>58.77</v>
      </c>
      <c r="BN2118" s="1">
        <v>57.77</v>
      </c>
    </row>
    <row r="2119" spans="3:66" x14ac:dyDescent="0.3">
      <c r="C2119" s="14" t="str">
        <f t="shared" si="34"/>
        <v>201710</v>
      </c>
      <c r="D2119" s="3">
        <v>43039</v>
      </c>
      <c r="E2119" s="1">
        <v>1051.92</v>
      </c>
      <c r="F2119" s="1">
        <v>1052.45</v>
      </c>
      <c r="G2119" s="1">
        <v>1061.51</v>
      </c>
      <c r="H2119" s="1">
        <v>989.07</v>
      </c>
      <c r="I2119" s="1">
        <v>1033.8900000000001</v>
      </c>
      <c r="J2119" s="1">
        <v>985.69</v>
      </c>
      <c r="K2119" s="1">
        <v>996.79</v>
      </c>
      <c r="L2119" s="1">
        <v>913.73</v>
      </c>
      <c r="M2119" s="1">
        <v>844.8</v>
      </c>
      <c r="N2119" s="1">
        <v>922.35</v>
      </c>
      <c r="O2119" s="1">
        <v>995.52</v>
      </c>
      <c r="P2119" s="1">
        <v>1023.44</v>
      </c>
      <c r="Q2119" s="1">
        <v>2842.37</v>
      </c>
      <c r="R2119" s="1">
        <v>62.94</v>
      </c>
      <c r="S2119" s="1">
        <v>54.55</v>
      </c>
      <c r="T2119" s="1">
        <v>63.43</v>
      </c>
      <c r="V2119" s="1">
        <v>56.8</v>
      </c>
      <c r="W2119" s="1">
        <v>64.06</v>
      </c>
      <c r="X2119" s="1">
        <v>61.88</v>
      </c>
      <c r="Y2119" s="1">
        <v>62.03</v>
      </c>
      <c r="Z2119" s="1">
        <v>61.83</v>
      </c>
      <c r="AA2119" s="1">
        <v>62.98</v>
      </c>
      <c r="AB2119" s="1">
        <v>60.6</v>
      </c>
      <c r="AC2119" s="1">
        <v>60.29</v>
      </c>
      <c r="AD2119" s="1">
        <v>61.25</v>
      </c>
      <c r="AE2119" s="1">
        <v>67.209999999999994</v>
      </c>
      <c r="AF2119" s="1">
        <v>67.63</v>
      </c>
      <c r="AG2119" s="1">
        <v>57.77</v>
      </c>
      <c r="AK2119" s="1">
        <v>15</v>
      </c>
      <c r="AS2119" s="1">
        <v>1755.29</v>
      </c>
      <c r="AW2119" s="1">
        <v>1670.04</v>
      </c>
      <c r="AX2119" s="1">
        <v>64.83</v>
      </c>
      <c r="BA2119" s="1">
        <v>63.35</v>
      </c>
      <c r="BB2119" s="1">
        <v>68.53</v>
      </c>
      <c r="BC2119" s="1">
        <v>65.44</v>
      </c>
      <c r="BD2119" s="1">
        <v>65.61</v>
      </c>
      <c r="BE2119" s="1">
        <v>67.5</v>
      </c>
      <c r="BF2119" s="1">
        <v>68.510000000000005</v>
      </c>
      <c r="BG2119" s="1">
        <v>67.430000000000007</v>
      </c>
      <c r="BH2119" s="1">
        <v>64.2</v>
      </c>
      <c r="BI2119" s="1">
        <v>63.53</v>
      </c>
      <c r="BJ2119" s="1">
        <v>66.52</v>
      </c>
      <c r="BK2119" s="1">
        <v>57.91</v>
      </c>
      <c r="BL2119" s="1">
        <v>58.42</v>
      </c>
      <c r="BM2119" s="1">
        <v>58.6</v>
      </c>
      <c r="BN2119" s="1">
        <v>57.46</v>
      </c>
    </row>
    <row r="2120" spans="3:66" x14ac:dyDescent="0.3">
      <c r="C2120" s="14" t="str">
        <f t="shared" si="34"/>
        <v>201710</v>
      </c>
      <c r="D2120" s="3">
        <v>43038</v>
      </c>
      <c r="E2120" s="1">
        <v>1048.76</v>
      </c>
      <c r="F2120" s="1">
        <v>1047.57</v>
      </c>
      <c r="G2120" s="1">
        <v>1066.05</v>
      </c>
      <c r="H2120" s="1">
        <v>981.2</v>
      </c>
      <c r="I2120" s="1">
        <v>1046.06</v>
      </c>
      <c r="J2120" s="1">
        <v>989.26</v>
      </c>
      <c r="K2120" s="1">
        <v>992.92</v>
      </c>
      <c r="L2120" s="1">
        <v>913.73</v>
      </c>
      <c r="M2120" s="1">
        <v>865.43</v>
      </c>
      <c r="N2120" s="1">
        <v>933.1</v>
      </c>
      <c r="O2120" s="1">
        <v>989.45</v>
      </c>
      <c r="P2120" s="1">
        <v>1021.28</v>
      </c>
      <c r="Q2120" s="1">
        <v>2828.43</v>
      </c>
      <c r="R2120" s="1">
        <v>62.47</v>
      </c>
      <c r="S2120" s="1">
        <v>54.47</v>
      </c>
      <c r="T2120" s="1">
        <v>63.42</v>
      </c>
      <c r="V2120" s="1">
        <v>56.67</v>
      </c>
      <c r="W2120" s="1">
        <v>64.290000000000006</v>
      </c>
      <c r="X2120" s="1">
        <v>61.73</v>
      </c>
      <c r="Y2120" s="1">
        <v>62.22</v>
      </c>
      <c r="Z2120" s="1">
        <v>62.06</v>
      </c>
      <c r="AA2120" s="1">
        <v>62.26</v>
      </c>
      <c r="AB2120" s="1">
        <v>60.6</v>
      </c>
      <c r="AC2120" s="1">
        <v>60.29</v>
      </c>
      <c r="AD2120" s="1">
        <v>61.39</v>
      </c>
      <c r="AE2120" s="1">
        <v>67.069999999999993</v>
      </c>
      <c r="AF2120" s="1">
        <v>68.25</v>
      </c>
      <c r="AG2120" s="1">
        <v>58.26</v>
      </c>
      <c r="AK2120" s="1">
        <v>18.329999999999998</v>
      </c>
      <c r="AS2120" s="1">
        <v>1714.03</v>
      </c>
      <c r="AW2120" s="1">
        <v>1649.92</v>
      </c>
      <c r="AX2120" s="1">
        <v>64.63</v>
      </c>
      <c r="BA2120" s="1">
        <v>63.23</v>
      </c>
      <c r="BB2120" s="1">
        <v>69.150000000000006</v>
      </c>
      <c r="BC2120" s="1">
        <v>65.27</v>
      </c>
      <c r="BD2120" s="1">
        <v>65.97</v>
      </c>
      <c r="BE2120" s="1">
        <v>65.83</v>
      </c>
      <c r="BF2120" s="1">
        <v>67.55</v>
      </c>
      <c r="BG2120" s="1">
        <v>67.290000000000006</v>
      </c>
      <c r="BH2120" s="1">
        <v>64.36</v>
      </c>
      <c r="BI2120" s="1">
        <v>62.51</v>
      </c>
      <c r="BJ2120" s="1">
        <v>66.52</v>
      </c>
      <c r="BL2120" s="1">
        <v>58.35</v>
      </c>
      <c r="BM2120" s="1">
        <v>58.27</v>
      </c>
      <c r="BN2120" s="1">
        <v>57.47</v>
      </c>
    </row>
    <row r="2121" spans="3:66" x14ac:dyDescent="0.3">
      <c r="C2121" s="14" t="str">
        <f t="shared" si="34"/>
        <v>201710</v>
      </c>
      <c r="D2121" s="3">
        <v>43035</v>
      </c>
      <c r="E2121" s="1">
        <v>1042.3</v>
      </c>
      <c r="F2121" s="1">
        <v>1046.21</v>
      </c>
      <c r="G2121" s="1">
        <v>1059.53</v>
      </c>
      <c r="H2121" s="1">
        <v>989.28</v>
      </c>
      <c r="I2121" s="1">
        <v>1022.49</v>
      </c>
      <c r="J2121" s="1">
        <v>1004.81</v>
      </c>
      <c r="K2121" s="1">
        <v>985</v>
      </c>
      <c r="L2121" s="1">
        <v>913.73</v>
      </c>
      <c r="M2121" s="1">
        <v>861.59</v>
      </c>
      <c r="N2121" s="1">
        <v>923.21</v>
      </c>
      <c r="O2121" s="1">
        <v>991.53</v>
      </c>
      <c r="P2121" s="1">
        <v>1018.19</v>
      </c>
      <c r="Q2121" s="1">
        <v>2806.19</v>
      </c>
      <c r="R2121" s="1">
        <v>62.53</v>
      </c>
      <c r="S2121" s="1">
        <v>53.8</v>
      </c>
      <c r="T2121" s="1">
        <v>63.39</v>
      </c>
      <c r="V2121" s="1">
        <v>56.4</v>
      </c>
      <c r="W2121" s="1">
        <v>64.13</v>
      </c>
      <c r="X2121" s="1">
        <v>62</v>
      </c>
      <c r="Y2121" s="1">
        <v>62.68</v>
      </c>
      <c r="Z2121" s="1">
        <v>62.65</v>
      </c>
      <c r="AA2121" s="1">
        <v>61.37</v>
      </c>
      <c r="AB2121" s="1">
        <v>60.6</v>
      </c>
      <c r="AC2121" s="1">
        <v>60.79</v>
      </c>
      <c r="AD2121" s="1">
        <v>61.45</v>
      </c>
      <c r="AE2121" s="1">
        <v>67.27</v>
      </c>
      <c r="AF2121" s="1">
        <v>68.25</v>
      </c>
      <c r="AG2121" s="1">
        <v>57.88</v>
      </c>
      <c r="AK2121" s="1">
        <v>20</v>
      </c>
      <c r="AS2121" s="1">
        <v>1693.4</v>
      </c>
      <c r="AW2121" s="1">
        <v>1609.68</v>
      </c>
      <c r="AX2121" s="1">
        <v>64.42</v>
      </c>
      <c r="BA2121" s="1">
        <v>63.42</v>
      </c>
      <c r="BB2121" s="1">
        <v>69.02</v>
      </c>
      <c r="BC2121" s="1">
        <v>65.64</v>
      </c>
      <c r="BD2121" s="1">
        <v>66.069999999999993</v>
      </c>
      <c r="BE2121" s="1">
        <v>66.78</v>
      </c>
      <c r="BF2121" s="1">
        <v>67.22</v>
      </c>
      <c r="BG2121" s="1">
        <v>67.12</v>
      </c>
      <c r="BH2121" s="1">
        <v>64.53</v>
      </c>
      <c r="BI2121" s="1">
        <v>63.04</v>
      </c>
      <c r="BJ2121" s="1">
        <v>66.52</v>
      </c>
      <c r="BK2121" s="1">
        <v>58.39</v>
      </c>
      <c r="BL2121" s="1">
        <v>58.73</v>
      </c>
      <c r="BM2121" s="1">
        <v>58.43</v>
      </c>
      <c r="BN2121" s="1">
        <v>57.64</v>
      </c>
    </row>
    <row r="2122" spans="3:66" x14ac:dyDescent="0.3">
      <c r="C2122" s="14" t="str">
        <f t="shared" si="34"/>
        <v>201710</v>
      </c>
      <c r="D2122" s="3">
        <v>43034</v>
      </c>
      <c r="E2122" s="1">
        <v>1035.76</v>
      </c>
      <c r="F2122" s="1">
        <v>1046.24</v>
      </c>
      <c r="G2122" s="1">
        <v>1055.8399999999999</v>
      </c>
      <c r="H2122" s="1">
        <v>988.07</v>
      </c>
      <c r="I2122" s="1">
        <v>1026.52</v>
      </c>
      <c r="J2122" s="1">
        <v>1004.67</v>
      </c>
      <c r="K2122" s="1">
        <v>985</v>
      </c>
      <c r="L2122" s="1">
        <v>920.33</v>
      </c>
      <c r="M2122" s="1">
        <v>862.55</v>
      </c>
      <c r="N2122" s="1">
        <v>926.12</v>
      </c>
      <c r="O2122" s="1">
        <v>988.74</v>
      </c>
      <c r="P2122" s="1">
        <v>1018.19</v>
      </c>
      <c r="Q2122" s="1">
        <v>2789.45</v>
      </c>
      <c r="R2122" s="1">
        <v>62.8</v>
      </c>
      <c r="S2122" s="1">
        <v>53.53</v>
      </c>
      <c r="T2122" s="1">
        <v>62.77</v>
      </c>
      <c r="V2122" s="1">
        <v>56.67</v>
      </c>
      <c r="W2122" s="1">
        <v>64.5</v>
      </c>
      <c r="X2122" s="1">
        <v>61.96</v>
      </c>
      <c r="Y2122" s="1">
        <v>62.51</v>
      </c>
      <c r="Z2122" s="1">
        <v>62.69</v>
      </c>
      <c r="AA2122" s="1">
        <v>61.37</v>
      </c>
      <c r="AB2122" s="1">
        <v>60.88</v>
      </c>
      <c r="AC2122" s="1">
        <v>60.42</v>
      </c>
      <c r="AD2122" s="1">
        <v>61.82</v>
      </c>
      <c r="AE2122" s="1">
        <v>67.39</v>
      </c>
      <c r="AF2122" s="1">
        <v>66.5</v>
      </c>
      <c r="AG2122" s="1">
        <v>57.42</v>
      </c>
      <c r="AK2122" s="1">
        <v>20</v>
      </c>
      <c r="AQ2122" s="1">
        <v>1952.89</v>
      </c>
      <c r="AS2122" s="1">
        <v>1693.73</v>
      </c>
      <c r="AW2122" s="1">
        <v>1610.63</v>
      </c>
      <c r="AX2122" s="1">
        <v>63.88</v>
      </c>
      <c r="BA2122" s="1">
        <v>63.39</v>
      </c>
      <c r="BB2122" s="1">
        <v>68.72</v>
      </c>
      <c r="BC2122" s="1">
        <v>65.58</v>
      </c>
      <c r="BD2122" s="1">
        <v>66.010000000000005</v>
      </c>
      <c r="BE2122" s="1">
        <v>66.63</v>
      </c>
      <c r="BF2122" s="1">
        <v>67.55</v>
      </c>
      <c r="BG2122" s="1">
        <v>68.010000000000005</v>
      </c>
      <c r="BH2122" s="1">
        <v>64.14</v>
      </c>
      <c r="BI2122" s="1">
        <v>62.02</v>
      </c>
      <c r="BJ2122" s="1">
        <v>66.52</v>
      </c>
      <c r="BK2122" s="1">
        <v>58.23</v>
      </c>
      <c r="BL2122" s="1">
        <v>58.48</v>
      </c>
      <c r="BM2122" s="1">
        <v>58.08</v>
      </c>
      <c r="BN2122" s="1">
        <v>57.66</v>
      </c>
    </row>
    <row r="2123" spans="3:66" x14ac:dyDescent="0.3">
      <c r="C2123" s="14" t="str">
        <f t="shared" si="34"/>
        <v>201710</v>
      </c>
      <c r="D2123" s="3">
        <v>43033</v>
      </c>
      <c r="E2123" s="1">
        <v>1043.94</v>
      </c>
      <c r="F2123" s="1">
        <v>1048.82</v>
      </c>
      <c r="G2123" s="1">
        <v>1055.58</v>
      </c>
      <c r="H2123" s="1">
        <v>994.71</v>
      </c>
      <c r="I2123" s="1">
        <v>1022.35</v>
      </c>
      <c r="J2123" s="1">
        <v>987.33</v>
      </c>
      <c r="K2123" s="1">
        <v>992.92</v>
      </c>
      <c r="L2123" s="1">
        <v>918.65</v>
      </c>
      <c r="M2123" s="1">
        <v>865.43</v>
      </c>
      <c r="N2123" s="1">
        <v>933.64</v>
      </c>
      <c r="O2123" s="1">
        <v>990.2</v>
      </c>
      <c r="P2123" s="1">
        <v>1018.31</v>
      </c>
      <c r="Q2123" s="1">
        <v>2786.84</v>
      </c>
      <c r="R2123" s="1">
        <v>62.55</v>
      </c>
      <c r="S2123" s="1">
        <v>53.86</v>
      </c>
      <c r="T2123" s="1">
        <v>62.06</v>
      </c>
      <c r="V2123" s="1">
        <v>56.57</v>
      </c>
      <c r="W2123" s="1">
        <v>64.13</v>
      </c>
      <c r="X2123" s="1">
        <v>62.08</v>
      </c>
      <c r="Y2123" s="1">
        <v>62.88</v>
      </c>
      <c r="Z2123" s="1">
        <v>62.86</v>
      </c>
      <c r="AA2123" s="1">
        <v>61.37</v>
      </c>
      <c r="AB2123" s="1">
        <v>60.7</v>
      </c>
      <c r="AC2123" s="1">
        <v>60.42</v>
      </c>
      <c r="AD2123" s="1">
        <v>61.79</v>
      </c>
      <c r="AE2123" s="1">
        <v>67.099999999999994</v>
      </c>
      <c r="AF2123" s="1">
        <v>67.38</v>
      </c>
      <c r="AG2123" s="1">
        <v>57.02</v>
      </c>
      <c r="AK2123" s="1">
        <v>20</v>
      </c>
      <c r="AQ2123" s="1">
        <v>1952.89</v>
      </c>
      <c r="AS2123" s="1">
        <v>1693.73</v>
      </c>
      <c r="AW2123" s="1">
        <v>1610.63</v>
      </c>
      <c r="AX2123" s="1">
        <v>63.94</v>
      </c>
      <c r="BA2123" s="1">
        <v>63.12</v>
      </c>
      <c r="BB2123" s="1">
        <v>68.430000000000007</v>
      </c>
      <c r="BC2123" s="1">
        <v>65.78</v>
      </c>
      <c r="BD2123" s="1">
        <v>65.709999999999994</v>
      </c>
      <c r="BE2123" s="1">
        <v>66.69</v>
      </c>
      <c r="BF2123" s="1">
        <v>67.5</v>
      </c>
      <c r="BG2123" s="1">
        <v>67.39</v>
      </c>
      <c r="BH2123" s="1">
        <v>63.98</v>
      </c>
      <c r="BI2123" s="1">
        <v>60.56</v>
      </c>
      <c r="BJ2123" s="1">
        <v>66.52</v>
      </c>
      <c r="BK2123" s="1">
        <v>58.25</v>
      </c>
      <c r="BL2123" s="1">
        <v>59.38</v>
      </c>
      <c r="BM2123" s="1">
        <v>57.93</v>
      </c>
      <c r="BN2123" s="1">
        <v>57.41</v>
      </c>
    </row>
    <row r="2124" spans="3:66" x14ac:dyDescent="0.3">
      <c r="C2124" s="14" t="str">
        <f t="shared" si="34"/>
        <v>201710</v>
      </c>
      <c r="D2124" s="3">
        <v>43032</v>
      </c>
      <c r="E2124" s="1">
        <v>1057.74</v>
      </c>
      <c r="F2124" s="1">
        <v>1040.32</v>
      </c>
      <c r="G2124" s="1">
        <v>1051.3900000000001</v>
      </c>
      <c r="H2124" s="1">
        <v>990.51</v>
      </c>
      <c r="I2124" s="1">
        <v>1019.49</v>
      </c>
      <c r="J2124" s="1">
        <v>987.18</v>
      </c>
      <c r="K2124" s="1">
        <v>1001.28</v>
      </c>
      <c r="L2124" s="1">
        <v>910.44</v>
      </c>
      <c r="M2124" s="1">
        <v>889.1</v>
      </c>
      <c r="N2124" s="1">
        <v>933.9</v>
      </c>
      <c r="O2124" s="1">
        <v>988.94</v>
      </c>
      <c r="P2124" s="1">
        <v>1019.46</v>
      </c>
      <c r="Q2124" s="1">
        <v>2784.63</v>
      </c>
      <c r="R2124" s="1">
        <v>61.87</v>
      </c>
      <c r="S2124" s="1">
        <v>53.69</v>
      </c>
      <c r="T2124" s="1">
        <v>61.06</v>
      </c>
      <c r="V2124" s="1">
        <v>56</v>
      </c>
      <c r="W2124" s="1">
        <v>63.76</v>
      </c>
      <c r="X2124" s="1">
        <v>61.8</v>
      </c>
      <c r="Y2124" s="1">
        <v>62.6</v>
      </c>
      <c r="Z2124" s="1">
        <v>62.42</v>
      </c>
      <c r="AA2124" s="1">
        <v>61.01</v>
      </c>
      <c r="AB2124" s="1">
        <v>60.42</v>
      </c>
      <c r="AC2124" s="1">
        <v>60.44</v>
      </c>
      <c r="AD2124" s="1">
        <v>61.11</v>
      </c>
      <c r="AE2124" s="1">
        <v>67.62</v>
      </c>
      <c r="AF2124" s="1">
        <v>65.260000000000005</v>
      </c>
      <c r="AG2124" s="1">
        <v>57.34</v>
      </c>
      <c r="AK2124" s="1">
        <v>21</v>
      </c>
      <c r="AQ2124" s="1">
        <v>1952.89</v>
      </c>
      <c r="AS2124" s="1">
        <v>1696.7</v>
      </c>
      <c r="AW2124" s="1">
        <v>1610.63</v>
      </c>
      <c r="AX2124" s="1">
        <v>64.05</v>
      </c>
      <c r="BA2124" s="1">
        <v>62.32</v>
      </c>
      <c r="BB2124" s="1">
        <v>68.33</v>
      </c>
      <c r="BC2124" s="1">
        <v>65.19</v>
      </c>
      <c r="BD2124" s="1">
        <v>64.98</v>
      </c>
      <c r="BE2124" s="1">
        <v>65.75</v>
      </c>
      <c r="BF2124" s="1">
        <v>66.42</v>
      </c>
      <c r="BG2124" s="1">
        <v>68.11</v>
      </c>
      <c r="BH2124" s="1">
        <v>63.55</v>
      </c>
      <c r="BI2124" s="1">
        <v>62.02</v>
      </c>
      <c r="BJ2124" s="1">
        <v>65.75</v>
      </c>
      <c r="BK2124" s="1">
        <v>57.82</v>
      </c>
      <c r="BL2124" s="1">
        <v>58.6</v>
      </c>
      <c r="BM2124" s="1">
        <v>58.27</v>
      </c>
      <c r="BN2124" s="1">
        <v>57.56</v>
      </c>
    </row>
    <row r="2125" spans="3:66" x14ac:dyDescent="0.3">
      <c r="C2125" s="14" t="str">
        <f t="shared" si="34"/>
        <v>201710</v>
      </c>
      <c r="D2125" s="3">
        <v>43031</v>
      </c>
      <c r="E2125" s="1">
        <v>1057.74</v>
      </c>
      <c r="F2125" s="1">
        <v>1040.32</v>
      </c>
      <c r="G2125" s="1">
        <v>1056.8900000000001</v>
      </c>
      <c r="H2125" s="1">
        <v>997.48</v>
      </c>
      <c r="I2125" s="1">
        <v>1016.79</v>
      </c>
      <c r="J2125" s="1">
        <v>1007.67</v>
      </c>
      <c r="K2125" s="1">
        <v>985.08</v>
      </c>
      <c r="L2125" s="1">
        <v>920.33</v>
      </c>
      <c r="M2125" s="1">
        <v>915.51</v>
      </c>
      <c r="N2125" s="1">
        <v>941.76</v>
      </c>
      <c r="O2125" s="1">
        <v>988.31</v>
      </c>
      <c r="P2125" s="1">
        <v>990.82</v>
      </c>
      <c r="Q2125" s="1">
        <v>2760.75</v>
      </c>
      <c r="R2125" s="1">
        <v>61.98</v>
      </c>
      <c r="S2125" s="1">
        <v>53.44</v>
      </c>
      <c r="T2125" s="1">
        <v>61.73</v>
      </c>
      <c r="V2125" s="1">
        <v>56</v>
      </c>
      <c r="W2125" s="1">
        <v>63.07</v>
      </c>
      <c r="X2125" s="1">
        <v>61.04</v>
      </c>
      <c r="Y2125" s="1">
        <v>62.25</v>
      </c>
      <c r="Z2125" s="1">
        <v>62.24</v>
      </c>
      <c r="AA2125" s="1">
        <v>60.81</v>
      </c>
      <c r="AB2125" s="1">
        <v>60.29</v>
      </c>
      <c r="AC2125" s="1">
        <v>60.63</v>
      </c>
      <c r="AD2125" s="1">
        <v>60.94</v>
      </c>
      <c r="AE2125" s="1">
        <v>66.38</v>
      </c>
      <c r="AF2125" s="1">
        <v>65.150000000000006</v>
      </c>
      <c r="AG2125" s="1">
        <v>56.93</v>
      </c>
      <c r="AK2125" s="1">
        <v>23</v>
      </c>
      <c r="AQ2125" s="1">
        <v>1952.89</v>
      </c>
      <c r="AS2125" s="1">
        <v>1702.63</v>
      </c>
      <c r="AX2125" s="1">
        <v>62.74</v>
      </c>
      <c r="BA2125" s="1">
        <v>62.76</v>
      </c>
      <c r="BB2125" s="1">
        <v>68.510000000000005</v>
      </c>
      <c r="BC2125" s="1">
        <v>64.760000000000005</v>
      </c>
      <c r="BD2125" s="1">
        <v>65.010000000000005</v>
      </c>
      <c r="BE2125" s="1">
        <v>66.5</v>
      </c>
      <c r="BF2125" s="1">
        <v>66.17</v>
      </c>
      <c r="BG2125" s="1">
        <v>66.53</v>
      </c>
      <c r="BH2125" s="1">
        <v>63.41</v>
      </c>
      <c r="BI2125" s="1">
        <v>62.54</v>
      </c>
      <c r="BJ2125" s="1">
        <v>65.900000000000006</v>
      </c>
      <c r="BK2125" s="1">
        <v>57.52</v>
      </c>
      <c r="BL2125" s="1">
        <v>58.15</v>
      </c>
      <c r="BM2125" s="1">
        <v>57.43</v>
      </c>
      <c r="BN2125" s="1">
        <v>57.14</v>
      </c>
    </row>
    <row r="2126" spans="3:66" x14ac:dyDescent="0.3">
      <c r="C2126" s="14" t="str">
        <f t="shared" si="34"/>
        <v>201710</v>
      </c>
      <c r="D2126" s="3">
        <v>43028</v>
      </c>
      <c r="E2126" s="1">
        <v>1034.0899999999999</v>
      </c>
      <c r="F2126" s="1">
        <v>1039.03</v>
      </c>
      <c r="G2126" s="1">
        <v>1055.24</v>
      </c>
      <c r="H2126" s="1">
        <v>997.48</v>
      </c>
      <c r="I2126" s="1">
        <v>1007.1</v>
      </c>
      <c r="J2126" s="1">
        <v>1001.97</v>
      </c>
      <c r="K2126" s="1">
        <v>985.08</v>
      </c>
      <c r="L2126" s="1">
        <v>928.53</v>
      </c>
      <c r="M2126" s="1">
        <v>905.15</v>
      </c>
      <c r="N2126" s="1">
        <v>946.32</v>
      </c>
      <c r="O2126" s="1">
        <v>986.29</v>
      </c>
      <c r="P2126" s="1">
        <v>989.54</v>
      </c>
      <c r="Q2126" s="1">
        <v>2759.16</v>
      </c>
      <c r="R2126" s="1">
        <v>61.19</v>
      </c>
      <c r="S2126" s="1">
        <v>53.38</v>
      </c>
      <c r="T2126" s="1">
        <v>61.62</v>
      </c>
      <c r="V2126" s="1">
        <v>56.63</v>
      </c>
      <c r="W2126" s="1">
        <v>62.78</v>
      </c>
      <c r="X2126" s="1">
        <v>61.09</v>
      </c>
      <c r="Y2126" s="1">
        <v>61.94</v>
      </c>
      <c r="Z2126" s="1">
        <v>61.95</v>
      </c>
      <c r="AA2126" s="1">
        <v>60.83</v>
      </c>
      <c r="AB2126" s="1">
        <v>60.04</v>
      </c>
      <c r="AC2126" s="1">
        <v>59.74</v>
      </c>
      <c r="AD2126" s="1">
        <v>60.03</v>
      </c>
      <c r="AE2126" s="1">
        <v>66.180000000000007</v>
      </c>
      <c r="AF2126" s="1">
        <v>65.150000000000006</v>
      </c>
      <c r="AG2126" s="1">
        <v>56.68</v>
      </c>
      <c r="AK2126" s="1">
        <v>23</v>
      </c>
      <c r="AQ2126" s="1">
        <v>1952.89</v>
      </c>
      <c r="AS2126" s="1">
        <v>1702.63</v>
      </c>
      <c r="AX2126" s="1">
        <v>63.11</v>
      </c>
      <c r="BA2126" s="1">
        <v>61.87</v>
      </c>
      <c r="BB2126" s="1">
        <v>67.69</v>
      </c>
      <c r="BC2126" s="1">
        <v>64.67</v>
      </c>
      <c r="BD2126" s="1">
        <v>64.81</v>
      </c>
      <c r="BE2126" s="1">
        <v>65.7</v>
      </c>
      <c r="BF2126" s="1">
        <v>64.83</v>
      </c>
      <c r="BG2126" s="1">
        <v>66.430000000000007</v>
      </c>
      <c r="BH2126" s="1">
        <v>62.94</v>
      </c>
      <c r="BI2126" s="1">
        <v>62.54</v>
      </c>
      <c r="BJ2126" s="1">
        <v>65.900000000000006</v>
      </c>
      <c r="BK2126" s="1">
        <v>57.64</v>
      </c>
      <c r="BL2126" s="1">
        <v>57.55</v>
      </c>
      <c r="BM2126" s="1">
        <v>57.27</v>
      </c>
      <c r="BN2126" s="1">
        <v>57.48</v>
      </c>
    </row>
    <row r="2127" spans="3:66" x14ac:dyDescent="0.3">
      <c r="C2127" s="14" t="str">
        <f t="shared" si="34"/>
        <v>201710</v>
      </c>
      <c r="D2127" s="3">
        <v>43027</v>
      </c>
      <c r="E2127" s="1">
        <v>1047.6400000000001</v>
      </c>
      <c r="F2127" s="1">
        <v>1038.25</v>
      </c>
      <c r="G2127" s="1">
        <v>1055.24</v>
      </c>
      <c r="H2127" s="1">
        <v>1006.63</v>
      </c>
      <c r="I2127" s="1">
        <v>997.94</v>
      </c>
      <c r="J2127" s="1">
        <v>1019.38</v>
      </c>
      <c r="K2127" s="1">
        <v>988.96</v>
      </c>
      <c r="L2127" s="1">
        <v>928.53</v>
      </c>
      <c r="M2127" s="1">
        <v>896.92</v>
      </c>
      <c r="N2127" s="1">
        <v>941.61</v>
      </c>
      <c r="O2127" s="1">
        <v>987.91</v>
      </c>
      <c r="P2127" s="1">
        <v>1003.65</v>
      </c>
      <c r="Q2127" s="1">
        <v>2737.26</v>
      </c>
      <c r="R2127" s="1">
        <v>61.63</v>
      </c>
      <c r="S2127" s="1">
        <v>53.67</v>
      </c>
      <c r="T2127" s="1">
        <v>61.53</v>
      </c>
      <c r="V2127" s="1">
        <v>55.75</v>
      </c>
      <c r="W2127" s="1">
        <v>63.34</v>
      </c>
      <c r="X2127" s="1">
        <v>60.94</v>
      </c>
      <c r="Y2127" s="1">
        <v>61.89</v>
      </c>
      <c r="Z2127" s="1">
        <v>61.5</v>
      </c>
      <c r="AA2127" s="1">
        <v>60.89</v>
      </c>
      <c r="AB2127" s="1">
        <v>60.29</v>
      </c>
      <c r="AC2127" s="1">
        <v>60.04</v>
      </c>
      <c r="AD2127" s="1">
        <v>59.73</v>
      </c>
      <c r="AE2127" s="1">
        <v>65.89</v>
      </c>
      <c r="AF2127" s="1">
        <v>65.98</v>
      </c>
      <c r="AG2127" s="1">
        <v>56.21</v>
      </c>
      <c r="AK2127" s="1">
        <v>23</v>
      </c>
      <c r="AS2127" s="1">
        <v>1702.63</v>
      </c>
      <c r="AV2127" s="1">
        <v>30</v>
      </c>
      <c r="AW2127" s="1">
        <v>1793</v>
      </c>
      <c r="AX2127" s="1">
        <v>62.99</v>
      </c>
      <c r="BA2127" s="1">
        <v>61.64</v>
      </c>
      <c r="BB2127" s="1">
        <v>68.48</v>
      </c>
      <c r="BC2127" s="1">
        <v>64.72</v>
      </c>
      <c r="BD2127" s="1">
        <v>64.75</v>
      </c>
      <c r="BE2127" s="1">
        <v>65.45</v>
      </c>
      <c r="BF2127" s="1">
        <v>65.77</v>
      </c>
      <c r="BG2127" s="1">
        <v>66.64</v>
      </c>
      <c r="BH2127" s="1">
        <v>63.21</v>
      </c>
      <c r="BI2127" s="1">
        <v>62.04</v>
      </c>
      <c r="BJ2127" s="1">
        <v>65.61</v>
      </c>
      <c r="BK2127" s="1">
        <v>57.98</v>
      </c>
      <c r="BL2127" s="1">
        <v>57.79</v>
      </c>
      <c r="BM2127" s="1">
        <v>57.43</v>
      </c>
      <c r="BN2127" s="1">
        <v>57.37</v>
      </c>
    </row>
    <row r="2128" spans="3:66" x14ac:dyDescent="0.3">
      <c r="C2128" s="14" t="str">
        <f t="shared" si="34"/>
        <v>201710</v>
      </c>
      <c r="D2128" s="3">
        <v>43026</v>
      </c>
      <c r="E2128" s="1">
        <v>1047.18</v>
      </c>
      <c r="F2128" s="1">
        <v>1039.03</v>
      </c>
      <c r="G2128" s="1">
        <v>1058.53</v>
      </c>
      <c r="H2128" s="1">
        <v>997.48</v>
      </c>
      <c r="I2128" s="1">
        <v>995.04</v>
      </c>
      <c r="J2128" s="1">
        <v>1018.18</v>
      </c>
      <c r="K2128" s="1">
        <v>988.96</v>
      </c>
      <c r="L2128" s="1">
        <v>925.25</v>
      </c>
      <c r="M2128" s="1">
        <v>904.54</v>
      </c>
      <c r="N2128" s="1">
        <v>928.67</v>
      </c>
      <c r="O2128" s="1">
        <v>985.75</v>
      </c>
      <c r="P2128" s="1">
        <v>997.19</v>
      </c>
      <c r="Q2128" s="1">
        <v>2741.24</v>
      </c>
      <c r="R2128" s="1">
        <v>61.92</v>
      </c>
      <c r="S2128" s="1">
        <v>53.18</v>
      </c>
      <c r="T2128" s="1">
        <v>61.77</v>
      </c>
      <c r="V2128" s="1">
        <v>56</v>
      </c>
      <c r="W2128" s="1">
        <v>63.17</v>
      </c>
      <c r="X2128" s="1">
        <v>60.86</v>
      </c>
      <c r="Y2128" s="1">
        <v>61.47</v>
      </c>
      <c r="Z2128" s="1">
        <v>61.46</v>
      </c>
      <c r="AA2128" s="1">
        <v>60.96</v>
      </c>
      <c r="AB2128" s="1">
        <v>60</v>
      </c>
      <c r="AC2128" s="1">
        <v>59.55</v>
      </c>
      <c r="AD2128" s="1">
        <v>59.58</v>
      </c>
      <c r="AE2128" s="1">
        <v>65.930000000000007</v>
      </c>
      <c r="AF2128" s="1">
        <v>65.260000000000005</v>
      </c>
      <c r="AG2128" s="1">
        <v>55.77</v>
      </c>
      <c r="AK2128" s="1">
        <v>23</v>
      </c>
      <c r="AS2128" s="1">
        <v>1702.63</v>
      </c>
      <c r="AV2128" s="1">
        <v>30</v>
      </c>
      <c r="AW2128" s="1">
        <v>1793</v>
      </c>
      <c r="AX2128" s="1">
        <v>63.33</v>
      </c>
      <c r="BA2128" s="1">
        <v>62.04</v>
      </c>
      <c r="BB2128" s="1">
        <v>68.05</v>
      </c>
      <c r="BC2128" s="1">
        <v>64.599999999999994</v>
      </c>
      <c r="BD2128" s="1">
        <v>65.14</v>
      </c>
      <c r="BE2128" s="1">
        <v>65.53</v>
      </c>
      <c r="BF2128" s="1">
        <v>66.03</v>
      </c>
      <c r="BG2128" s="1">
        <v>66.83</v>
      </c>
      <c r="BH2128" s="1">
        <v>62.86</v>
      </c>
      <c r="BI2128" s="1">
        <v>62.04</v>
      </c>
      <c r="BJ2128" s="1">
        <v>65.61</v>
      </c>
      <c r="BK2128" s="1">
        <v>57.82</v>
      </c>
      <c r="BL2128" s="1">
        <v>57.56</v>
      </c>
      <c r="BM2128" s="1">
        <v>57.1</v>
      </c>
      <c r="BN2128" s="1">
        <v>57.13</v>
      </c>
    </row>
    <row r="2129" spans="3:66" x14ac:dyDescent="0.3">
      <c r="C2129" s="14" t="str">
        <f t="shared" si="34"/>
        <v>201710</v>
      </c>
      <c r="D2129" s="3">
        <v>43025</v>
      </c>
      <c r="E2129" s="1">
        <v>1058.67</v>
      </c>
      <c r="F2129" s="1">
        <v>1035.83</v>
      </c>
      <c r="G2129" s="1">
        <v>1055.27</v>
      </c>
      <c r="H2129" s="1">
        <v>1004.62</v>
      </c>
      <c r="I2129" s="1">
        <v>1021.77</v>
      </c>
      <c r="J2129" s="1">
        <v>1008.66</v>
      </c>
      <c r="K2129" s="1">
        <v>996.79</v>
      </c>
      <c r="L2129" s="1">
        <v>913.12</v>
      </c>
      <c r="M2129" s="1">
        <v>861.11</v>
      </c>
      <c r="N2129" s="1">
        <v>922.38</v>
      </c>
      <c r="O2129" s="1">
        <v>966.08</v>
      </c>
      <c r="P2129" s="1">
        <v>1000.43</v>
      </c>
      <c r="Q2129" s="1">
        <v>2741.96</v>
      </c>
      <c r="R2129" s="1">
        <v>62.47</v>
      </c>
      <c r="S2129" s="1">
        <v>53.03</v>
      </c>
      <c r="T2129" s="1">
        <v>61.67</v>
      </c>
      <c r="V2129" s="1">
        <v>55.7</v>
      </c>
      <c r="W2129" s="1">
        <v>63.17</v>
      </c>
      <c r="X2129" s="1">
        <v>60.82</v>
      </c>
      <c r="Y2129" s="1">
        <v>62</v>
      </c>
      <c r="Z2129" s="1">
        <v>61.95</v>
      </c>
      <c r="AA2129" s="1">
        <v>60.96</v>
      </c>
      <c r="AB2129" s="1">
        <v>59.66</v>
      </c>
      <c r="AC2129" s="1">
        <v>59.62</v>
      </c>
      <c r="AD2129" s="1">
        <v>60.37</v>
      </c>
      <c r="AE2129" s="1">
        <v>65.459999999999994</v>
      </c>
      <c r="AF2129" s="1">
        <v>66.08</v>
      </c>
      <c r="AG2129" s="1">
        <v>55.71</v>
      </c>
      <c r="AV2129" s="1">
        <v>30</v>
      </c>
      <c r="AW2129" s="1">
        <v>1793</v>
      </c>
      <c r="AX2129" s="1">
        <v>63.37</v>
      </c>
      <c r="BA2129" s="1">
        <v>63.53</v>
      </c>
      <c r="BB2129" s="1">
        <v>68.05</v>
      </c>
      <c r="BC2129" s="1">
        <v>64.72</v>
      </c>
      <c r="BD2129" s="1">
        <v>65.08</v>
      </c>
      <c r="BE2129" s="1">
        <v>65.55</v>
      </c>
      <c r="BF2129" s="1">
        <v>65.760000000000005</v>
      </c>
      <c r="BG2129" s="1">
        <v>65.75</v>
      </c>
      <c r="BH2129" s="1">
        <v>62.82</v>
      </c>
      <c r="BI2129" s="1">
        <v>62.04</v>
      </c>
      <c r="BJ2129" s="1">
        <v>65.61</v>
      </c>
      <c r="BK2129" s="1">
        <v>57.64</v>
      </c>
      <c r="BL2129" s="1">
        <v>57.57</v>
      </c>
      <c r="BM2129" s="1">
        <v>57.2</v>
      </c>
      <c r="BN2129" s="1">
        <v>57.33</v>
      </c>
    </row>
    <row r="2130" spans="3:66" x14ac:dyDescent="0.3">
      <c r="C2130" s="14" t="str">
        <f t="shared" si="34"/>
        <v>201710</v>
      </c>
      <c r="D2130" s="3">
        <v>43024</v>
      </c>
      <c r="E2130" s="1">
        <v>1063.6199999999999</v>
      </c>
      <c r="F2130" s="1">
        <v>1035.76</v>
      </c>
      <c r="G2130" s="1">
        <v>1053.68</v>
      </c>
      <c r="H2130" s="1">
        <v>1004.58</v>
      </c>
      <c r="I2130" s="1">
        <v>1039.05</v>
      </c>
      <c r="J2130" s="1">
        <v>1010.06</v>
      </c>
      <c r="K2130" s="1">
        <v>990.98</v>
      </c>
      <c r="L2130" s="1">
        <v>925.25</v>
      </c>
      <c r="M2130" s="1">
        <v>864.82</v>
      </c>
      <c r="N2130" s="1">
        <v>907.69</v>
      </c>
      <c r="O2130" s="1">
        <v>968.65</v>
      </c>
      <c r="P2130" s="1">
        <v>1000.43</v>
      </c>
      <c r="Q2130" s="1">
        <v>2739.94</v>
      </c>
      <c r="R2130" s="1">
        <v>62.25</v>
      </c>
      <c r="S2130" s="1">
        <v>53.6</v>
      </c>
      <c r="T2130" s="1">
        <v>61.42</v>
      </c>
      <c r="V2130" s="1">
        <v>55.98</v>
      </c>
      <c r="W2130" s="1">
        <v>63.45</v>
      </c>
      <c r="X2130" s="1">
        <v>61</v>
      </c>
      <c r="Y2130" s="1">
        <v>62.16</v>
      </c>
      <c r="Z2130" s="1">
        <v>61.99</v>
      </c>
      <c r="AA2130" s="1">
        <v>60.9</v>
      </c>
      <c r="AB2130" s="1">
        <v>60.37</v>
      </c>
      <c r="AC2130" s="1">
        <v>59.7</v>
      </c>
      <c r="AD2130" s="1">
        <v>61.75</v>
      </c>
      <c r="AE2130" s="1">
        <v>66.11</v>
      </c>
      <c r="AF2130" s="1">
        <v>65.84</v>
      </c>
      <c r="AG2130" s="1">
        <v>56.38</v>
      </c>
      <c r="AQ2130" s="1">
        <v>1711.29</v>
      </c>
      <c r="AV2130" s="1">
        <v>30</v>
      </c>
      <c r="AW2130" s="1">
        <v>1793</v>
      </c>
      <c r="AX2130" s="1">
        <v>62.84</v>
      </c>
      <c r="BA2130" s="1">
        <v>61.66</v>
      </c>
      <c r="BB2130" s="1">
        <v>68.260000000000005</v>
      </c>
      <c r="BC2130" s="1">
        <v>64.92</v>
      </c>
      <c r="BD2130" s="1">
        <v>65.430000000000007</v>
      </c>
      <c r="BE2130" s="1">
        <v>66.33</v>
      </c>
      <c r="BF2130" s="1">
        <v>65.8</v>
      </c>
      <c r="BG2130" s="1">
        <v>66.95</v>
      </c>
      <c r="BH2130" s="1">
        <v>62.7</v>
      </c>
      <c r="BI2130" s="1">
        <v>61.5</v>
      </c>
      <c r="BJ2130" s="1">
        <v>65.61</v>
      </c>
      <c r="BK2130" s="1">
        <v>57.92</v>
      </c>
      <c r="BL2130" s="1">
        <v>57.96</v>
      </c>
      <c r="BM2130" s="1">
        <v>58.28</v>
      </c>
      <c r="BN2130" s="1">
        <v>57.53</v>
      </c>
    </row>
    <row r="2131" spans="3:66" x14ac:dyDescent="0.3">
      <c r="C2131" s="14" t="str">
        <f t="shared" si="34"/>
        <v>201710</v>
      </c>
      <c r="D2131" s="3">
        <v>43021</v>
      </c>
      <c r="E2131" s="1">
        <v>1055.55</v>
      </c>
      <c r="F2131" s="1">
        <v>1031.52</v>
      </c>
      <c r="G2131" s="1">
        <v>1047.3499999999999</v>
      </c>
      <c r="H2131" s="1">
        <v>982.77</v>
      </c>
      <c r="I2131" s="1">
        <v>999.42</v>
      </c>
      <c r="J2131" s="1">
        <v>1004.42</v>
      </c>
      <c r="K2131" s="1">
        <v>975.47</v>
      </c>
      <c r="L2131" s="1">
        <v>931.85</v>
      </c>
      <c r="M2131" s="1">
        <v>835.23</v>
      </c>
      <c r="N2131" s="1">
        <v>892.57</v>
      </c>
      <c r="O2131" s="1">
        <v>960.88</v>
      </c>
      <c r="P2131" s="1">
        <v>983.74</v>
      </c>
      <c r="Q2131" s="1">
        <v>2737.32</v>
      </c>
      <c r="R2131" s="1">
        <v>62.09</v>
      </c>
      <c r="S2131" s="1">
        <v>52.81</v>
      </c>
      <c r="T2131" s="1">
        <v>61.75</v>
      </c>
      <c r="V2131" s="1">
        <v>55.43</v>
      </c>
      <c r="W2131" s="1">
        <v>63.19</v>
      </c>
      <c r="X2131" s="1">
        <v>60.87</v>
      </c>
      <c r="Y2131" s="1">
        <v>62</v>
      </c>
      <c r="Z2131" s="1">
        <v>61.95</v>
      </c>
      <c r="AA2131" s="1">
        <v>61.69</v>
      </c>
      <c r="AB2131" s="1">
        <v>60.07</v>
      </c>
      <c r="AC2131" s="1">
        <v>60</v>
      </c>
      <c r="AD2131" s="1">
        <v>60.27</v>
      </c>
      <c r="AE2131" s="1">
        <v>65.599999999999994</v>
      </c>
      <c r="AF2131" s="1">
        <v>63.54</v>
      </c>
      <c r="AG2131" s="1">
        <v>56.11</v>
      </c>
      <c r="AQ2131" s="1">
        <v>1711.29</v>
      </c>
      <c r="AV2131" s="1">
        <v>30</v>
      </c>
      <c r="AW2131" s="1">
        <v>1785.56</v>
      </c>
      <c r="AX2131" s="1">
        <v>63.09</v>
      </c>
      <c r="BA2131" s="1">
        <v>61.1</v>
      </c>
      <c r="BB2131" s="1">
        <v>68.790000000000006</v>
      </c>
      <c r="BC2131" s="1">
        <v>64.73</v>
      </c>
      <c r="BD2131" s="1">
        <v>64.36</v>
      </c>
      <c r="BE2131" s="1">
        <v>64.33</v>
      </c>
      <c r="BF2131" s="1">
        <v>65.66</v>
      </c>
      <c r="BG2131" s="1">
        <v>66.72</v>
      </c>
      <c r="BH2131" s="1">
        <v>62.88</v>
      </c>
      <c r="BI2131" s="1">
        <v>62</v>
      </c>
      <c r="BJ2131" s="1">
        <v>65.61</v>
      </c>
      <c r="BK2131" s="1">
        <v>58.25</v>
      </c>
      <c r="BL2131" s="1">
        <v>58.1</v>
      </c>
      <c r="BM2131" s="1">
        <v>57.06</v>
      </c>
      <c r="BN2131" s="1">
        <v>57.92</v>
      </c>
    </row>
    <row r="2132" spans="3:66" x14ac:dyDescent="0.3">
      <c r="C2132" s="14" t="str">
        <f t="shared" si="34"/>
        <v>201710</v>
      </c>
      <c r="D2132" s="3">
        <v>43019</v>
      </c>
      <c r="E2132" s="1">
        <v>1034.8800000000001</v>
      </c>
      <c r="F2132" s="1">
        <v>1016.42</v>
      </c>
      <c r="G2132" s="1">
        <v>1030.47</v>
      </c>
      <c r="H2132" s="1">
        <v>995.8</v>
      </c>
      <c r="I2132" s="1">
        <v>985.07</v>
      </c>
      <c r="J2132" s="1">
        <v>1004.45</v>
      </c>
      <c r="K2132" s="1">
        <v>963.26</v>
      </c>
      <c r="L2132" s="1">
        <v>900.94</v>
      </c>
      <c r="M2132" s="1">
        <v>834.83</v>
      </c>
      <c r="N2132" s="1">
        <v>882.93</v>
      </c>
      <c r="O2132" s="1">
        <v>953.43</v>
      </c>
      <c r="P2132" s="1">
        <v>975.56</v>
      </c>
      <c r="Q2132" s="1">
        <v>2732.86</v>
      </c>
      <c r="R2132" s="1">
        <v>61.3</v>
      </c>
      <c r="S2132" s="1">
        <v>52.58</v>
      </c>
      <c r="T2132" s="1">
        <v>61.07</v>
      </c>
      <c r="V2132" s="1">
        <v>55</v>
      </c>
      <c r="W2132" s="1">
        <v>61.86</v>
      </c>
      <c r="X2132" s="1">
        <v>60</v>
      </c>
      <c r="Y2132" s="1">
        <v>60.9</v>
      </c>
      <c r="Z2132" s="1">
        <v>60.39</v>
      </c>
      <c r="AA2132" s="1">
        <v>60.73</v>
      </c>
      <c r="AB2132" s="1">
        <v>58.93</v>
      </c>
      <c r="AC2132" s="1">
        <v>58.3</v>
      </c>
      <c r="AD2132" s="1">
        <v>58.86</v>
      </c>
      <c r="AE2132" s="1">
        <v>64.86</v>
      </c>
      <c r="AF2132" s="1">
        <v>64.599999999999994</v>
      </c>
      <c r="AG2132" s="1">
        <v>55.7</v>
      </c>
      <c r="AQ2132" s="1">
        <v>1711.29</v>
      </c>
      <c r="AW2132" s="1">
        <v>1770.69</v>
      </c>
      <c r="AX2132" s="1">
        <v>62.35</v>
      </c>
      <c r="BA2132" s="1">
        <v>60.84</v>
      </c>
      <c r="BB2132" s="1">
        <v>67.260000000000005</v>
      </c>
      <c r="BC2132" s="1">
        <v>63.25</v>
      </c>
      <c r="BD2132" s="1">
        <v>63.39</v>
      </c>
      <c r="BE2132" s="1">
        <v>64.33</v>
      </c>
      <c r="BF2132" s="1">
        <v>64.849999999999994</v>
      </c>
      <c r="BG2132" s="1">
        <v>65.709999999999994</v>
      </c>
      <c r="BH2132" s="1">
        <v>61.69</v>
      </c>
      <c r="BI2132" s="1">
        <v>61.54</v>
      </c>
      <c r="BJ2132" s="1">
        <v>65.66</v>
      </c>
      <c r="BK2132" s="1">
        <v>57.31</v>
      </c>
      <c r="BL2132" s="1">
        <v>57</v>
      </c>
      <c r="BM2132" s="1">
        <v>56.17</v>
      </c>
      <c r="BN2132" s="1">
        <v>56.56</v>
      </c>
    </row>
    <row r="2133" spans="3:66" x14ac:dyDescent="0.3">
      <c r="C2133" s="14" t="str">
        <f t="shared" si="34"/>
        <v>201710</v>
      </c>
      <c r="D2133" s="3">
        <v>43018</v>
      </c>
      <c r="E2133" s="1">
        <v>1040.44</v>
      </c>
      <c r="F2133" s="1">
        <v>1013.39</v>
      </c>
      <c r="G2133" s="1">
        <v>1032.1099999999999</v>
      </c>
      <c r="H2133" s="1">
        <v>990.69</v>
      </c>
      <c r="I2133" s="1">
        <v>993.08</v>
      </c>
      <c r="J2133" s="1">
        <v>987.49</v>
      </c>
      <c r="K2133" s="1">
        <v>963.26</v>
      </c>
      <c r="L2133" s="1">
        <v>911.92</v>
      </c>
      <c r="M2133" s="1">
        <v>820.7</v>
      </c>
      <c r="N2133" s="1">
        <v>893.77</v>
      </c>
      <c r="O2133" s="1">
        <v>950.58</v>
      </c>
      <c r="P2133" s="1">
        <v>973.59</v>
      </c>
      <c r="Q2133" s="1">
        <v>2729.71</v>
      </c>
      <c r="R2133" s="1">
        <v>61.31</v>
      </c>
      <c r="S2133" s="1">
        <v>52.27</v>
      </c>
      <c r="T2133" s="1">
        <v>61.07</v>
      </c>
      <c r="V2133" s="1">
        <v>54.17</v>
      </c>
      <c r="W2133" s="1">
        <v>62.01</v>
      </c>
      <c r="X2133" s="1">
        <v>60.04</v>
      </c>
      <c r="Y2133" s="1">
        <v>60.97</v>
      </c>
      <c r="Z2133" s="1">
        <v>60.54</v>
      </c>
      <c r="AA2133" s="1">
        <v>60.18</v>
      </c>
      <c r="AB2133" s="1">
        <v>58.93</v>
      </c>
      <c r="AC2133" s="1">
        <v>59.03</v>
      </c>
      <c r="AD2133" s="1">
        <v>59.4</v>
      </c>
      <c r="AE2133" s="1">
        <v>64.760000000000005</v>
      </c>
      <c r="AF2133" s="1">
        <v>64.27</v>
      </c>
      <c r="AG2133" s="1">
        <v>55.48</v>
      </c>
      <c r="AQ2133" s="1">
        <v>1711.29</v>
      </c>
      <c r="AW2133" s="1">
        <v>1770.69</v>
      </c>
      <c r="AX2133" s="1">
        <v>62.58</v>
      </c>
      <c r="BA2133" s="1">
        <v>60.81</v>
      </c>
      <c r="BB2133" s="1">
        <v>67.69</v>
      </c>
      <c r="BC2133" s="1">
        <v>64</v>
      </c>
      <c r="BD2133" s="1">
        <v>63.5</v>
      </c>
      <c r="BE2133" s="1">
        <v>63.89</v>
      </c>
      <c r="BF2133" s="1">
        <v>64.63</v>
      </c>
      <c r="BG2133" s="1">
        <v>65.760000000000005</v>
      </c>
      <c r="BH2133" s="1">
        <v>61.74</v>
      </c>
      <c r="BI2133" s="1">
        <v>61.05</v>
      </c>
      <c r="BJ2133" s="1">
        <v>65.099999999999994</v>
      </c>
      <c r="BK2133" s="1">
        <v>57.31</v>
      </c>
      <c r="BL2133" s="1">
        <v>57</v>
      </c>
      <c r="BM2133" s="1">
        <v>56.33</v>
      </c>
      <c r="BN2133" s="1">
        <v>56.41</v>
      </c>
    </row>
    <row r="2134" spans="3:66" x14ac:dyDescent="0.3">
      <c r="C2134" s="14" t="str">
        <f t="shared" si="34"/>
        <v>201710</v>
      </c>
      <c r="D2134" s="3">
        <v>43017</v>
      </c>
      <c r="E2134" s="1">
        <v>1030.6300000000001</v>
      </c>
      <c r="F2134" s="1">
        <v>1010.95</v>
      </c>
      <c r="G2134" s="1">
        <v>1035.3900000000001</v>
      </c>
      <c r="H2134" s="1">
        <v>986.6</v>
      </c>
      <c r="I2134" s="1">
        <v>972.86</v>
      </c>
      <c r="J2134" s="1">
        <v>991.54</v>
      </c>
      <c r="K2134" s="1">
        <v>949.59</v>
      </c>
      <c r="L2134" s="1">
        <v>908.62</v>
      </c>
      <c r="M2134" s="1">
        <v>829.44</v>
      </c>
      <c r="N2134" s="1">
        <v>881.39</v>
      </c>
      <c r="O2134" s="1">
        <v>947.62</v>
      </c>
      <c r="P2134" s="1">
        <v>977.33</v>
      </c>
      <c r="Q2134" s="1">
        <v>2712.76</v>
      </c>
      <c r="R2134" s="1">
        <v>61.24</v>
      </c>
      <c r="S2134" s="1">
        <v>52.88</v>
      </c>
      <c r="T2134" s="1">
        <v>60.59</v>
      </c>
      <c r="V2134" s="1">
        <v>54.29</v>
      </c>
      <c r="W2134" s="1">
        <v>61.86</v>
      </c>
      <c r="X2134" s="1">
        <v>60.05</v>
      </c>
      <c r="Y2134" s="1">
        <v>60.97</v>
      </c>
      <c r="Z2134" s="1">
        <v>60.36</v>
      </c>
      <c r="AA2134" s="1">
        <v>60.38</v>
      </c>
      <c r="AB2134" s="1">
        <v>58.72</v>
      </c>
      <c r="AC2134" s="1">
        <v>59.2</v>
      </c>
      <c r="AD2134" s="1">
        <v>59.29</v>
      </c>
      <c r="AE2134" s="1">
        <v>64.67</v>
      </c>
      <c r="AF2134" s="1">
        <v>63.97</v>
      </c>
      <c r="AG2134" s="1">
        <v>55.54</v>
      </c>
      <c r="AW2134" s="1">
        <v>1660.46</v>
      </c>
      <c r="AX2134" s="1">
        <v>61.91</v>
      </c>
      <c r="BA2134" s="1">
        <v>60.8</v>
      </c>
      <c r="BB2134" s="1">
        <v>67.86</v>
      </c>
      <c r="BC2134" s="1">
        <v>63.85</v>
      </c>
      <c r="BD2134" s="1">
        <v>64.13</v>
      </c>
      <c r="BE2134" s="1">
        <v>63.89</v>
      </c>
      <c r="BF2134" s="1">
        <v>64.8</v>
      </c>
      <c r="BG2134" s="1">
        <v>65.95</v>
      </c>
      <c r="BH2134" s="1">
        <v>62.02</v>
      </c>
      <c r="BI2134" s="1">
        <v>60.05</v>
      </c>
      <c r="BJ2134" s="1">
        <v>64.959999999999994</v>
      </c>
      <c r="BK2134" s="1">
        <v>57.31</v>
      </c>
      <c r="BL2134" s="1">
        <v>56.85</v>
      </c>
      <c r="BM2134" s="1">
        <v>57.07</v>
      </c>
      <c r="BN2134" s="1">
        <v>56.31</v>
      </c>
    </row>
    <row r="2135" spans="3:66" x14ac:dyDescent="0.3">
      <c r="C2135" s="14" t="str">
        <f t="shared" si="34"/>
        <v>201710</v>
      </c>
      <c r="D2135" s="3">
        <v>43014</v>
      </c>
      <c r="E2135" s="1">
        <v>1025.68</v>
      </c>
      <c r="F2135" s="1">
        <v>1003.41</v>
      </c>
      <c r="G2135" s="1">
        <v>1037.1099999999999</v>
      </c>
      <c r="H2135" s="1">
        <v>983.59</v>
      </c>
      <c r="I2135" s="1">
        <v>965.81</v>
      </c>
      <c r="J2135" s="1">
        <v>967.84</v>
      </c>
      <c r="K2135" s="1">
        <v>949.59</v>
      </c>
      <c r="L2135" s="1">
        <v>905.36</v>
      </c>
      <c r="M2135" s="1">
        <v>828.97</v>
      </c>
      <c r="N2135" s="1">
        <v>878.68</v>
      </c>
      <c r="O2135" s="1">
        <v>952.55</v>
      </c>
      <c r="P2135" s="1">
        <v>977.33</v>
      </c>
      <c r="Q2135" s="1">
        <v>2720.99</v>
      </c>
      <c r="R2135" s="1">
        <v>61.29</v>
      </c>
      <c r="S2135" s="1">
        <v>52.29</v>
      </c>
      <c r="T2135" s="1">
        <v>60.59</v>
      </c>
      <c r="V2135" s="1">
        <v>54.14</v>
      </c>
      <c r="W2135" s="1">
        <v>61.29</v>
      </c>
      <c r="X2135" s="1">
        <v>59.42</v>
      </c>
      <c r="Y2135" s="1">
        <v>60.11</v>
      </c>
      <c r="Z2135" s="1">
        <v>60</v>
      </c>
      <c r="AA2135" s="1">
        <v>58.7</v>
      </c>
      <c r="AB2135" s="1">
        <v>57.49</v>
      </c>
      <c r="AC2135" s="1">
        <v>57.74</v>
      </c>
      <c r="AD2135" s="1">
        <v>59.69</v>
      </c>
      <c r="AE2135" s="1">
        <v>64.58</v>
      </c>
      <c r="AF2135" s="1">
        <v>64.13</v>
      </c>
      <c r="AG2135" s="1">
        <v>55.6</v>
      </c>
      <c r="AK2135" s="1">
        <v>30</v>
      </c>
      <c r="AS2135" s="1">
        <v>1705.65</v>
      </c>
      <c r="AW2135" s="1">
        <v>1550.23</v>
      </c>
      <c r="AX2135" s="1">
        <v>61.41</v>
      </c>
      <c r="AZ2135" s="1">
        <v>1610.63</v>
      </c>
      <c r="BA2135" s="1">
        <v>60.7</v>
      </c>
      <c r="BB2135" s="1">
        <v>67.099999999999994</v>
      </c>
      <c r="BC2135" s="1">
        <v>63.13</v>
      </c>
      <c r="BD2135" s="1">
        <v>63.34</v>
      </c>
      <c r="BE2135" s="1">
        <v>62.26</v>
      </c>
      <c r="BF2135" s="1">
        <v>63.72</v>
      </c>
      <c r="BG2135" s="1">
        <v>65.400000000000006</v>
      </c>
      <c r="BH2135" s="1">
        <v>61.91</v>
      </c>
      <c r="BI2135" s="1">
        <v>60.05</v>
      </c>
      <c r="BJ2135" s="1">
        <v>64.900000000000006</v>
      </c>
      <c r="BK2135" s="1">
        <v>56.88</v>
      </c>
      <c r="BL2135" s="1">
        <v>55.8</v>
      </c>
      <c r="BM2135" s="1">
        <v>56.21</v>
      </c>
      <c r="BN2135" s="1">
        <v>55.95</v>
      </c>
    </row>
    <row r="2136" spans="3:66" x14ac:dyDescent="0.3">
      <c r="C2136" s="14" t="str">
        <f t="shared" si="34"/>
        <v>201710</v>
      </c>
      <c r="D2136" s="3">
        <v>43013</v>
      </c>
      <c r="E2136" s="1">
        <v>1017.48</v>
      </c>
      <c r="F2136" s="1">
        <v>1005.73</v>
      </c>
      <c r="G2136" s="1">
        <v>1033.23</v>
      </c>
      <c r="H2136" s="1">
        <v>979.18</v>
      </c>
      <c r="I2136" s="1">
        <v>972.81</v>
      </c>
      <c r="J2136" s="1">
        <v>972.72</v>
      </c>
      <c r="K2136" s="1">
        <v>944.79</v>
      </c>
      <c r="L2136" s="1">
        <v>936.08</v>
      </c>
      <c r="M2136" s="1">
        <v>834.89</v>
      </c>
      <c r="N2136" s="1">
        <v>890.92</v>
      </c>
      <c r="O2136" s="1">
        <v>949.94</v>
      </c>
      <c r="P2136" s="1">
        <v>966.95</v>
      </c>
      <c r="Q2136" s="1">
        <v>2702.65</v>
      </c>
      <c r="R2136" s="1">
        <v>60.5</v>
      </c>
      <c r="S2136" s="1">
        <v>51.76</v>
      </c>
      <c r="T2136" s="1">
        <v>60.32</v>
      </c>
      <c r="V2136" s="1">
        <v>54.08</v>
      </c>
      <c r="W2136" s="1">
        <v>61.19</v>
      </c>
      <c r="X2136" s="1">
        <v>58.51</v>
      </c>
      <c r="Y2136" s="1">
        <v>59.15</v>
      </c>
      <c r="Z2136" s="1">
        <v>59.23</v>
      </c>
      <c r="AA2136" s="1">
        <v>59.12</v>
      </c>
      <c r="AB2136" s="1">
        <v>57.26</v>
      </c>
      <c r="AC2136" s="1">
        <v>58.14</v>
      </c>
      <c r="AE2136" s="1">
        <v>64.05</v>
      </c>
      <c r="AF2136" s="1">
        <v>63.66</v>
      </c>
      <c r="AG2136" s="1">
        <v>54.99</v>
      </c>
      <c r="AK2136" s="1">
        <v>30</v>
      </c>
      <c r="AQ2136" s="1">
        <v>1711.29</v>
      </c>
      <c r="AS2136" s="1">
        <v>1705.65</v>
      </c>
      <c r="AW2136" s="1">
        <v>1550.23</v>
      </c>
      <c r="AX2136" s="1">
        <v>61.28</v>
      </c>
      <c r="AZ2136" s="1">
        <v>1610.63</v>
      </c>
      <c r="BA2136" s="1">
        <v>60.21</v>
      </c>
      <c r="BB2136" s="1">
        <v>66.42</v>
      </c>
      <c r="BC2136" s="1">
        <v>63.05</v>
      </c>
      <c r="BD2136" s="1">
        <v>63.5</v>
      </c>
      <c r="BE2136" s="1">
        <v>62.16</v>
      </c>
      <c r="BF2136" s="1">
        <v>63.27</v>
      </c>
      <c r="BG2136" s="1">
        <v>64.94</v>
      </c>
      <c r="BH2136" s="1">
        <v>61.35</v>
      </c>
      <c r="BI2136" s="1">
        <v>59.56</v>
      </c>
      <c r="BJ2136" s="1">
        <v>64.900000000000006</v>
      </c>
      <c r="BK2136" s="1">
        <v>56.88</v>
      </c>
      <c r="BL2136" s="1">
        <v>55.49</v>
      </c>
      <c r="BM2136" s="1">
        <v>55.83</v>
      </c>
      <c r="BN2136" s="1">
        <v>55.53</v>
      </c>
    </row>
    <row r="2137" spans="3:66" x14ac:dyDescent="0.3">
      <c r="C2137" s="14" t="str">
        <f t="shared" si="34"/>
        <v>201710</v>
      </c>
      <c r="D2137" s="3">
        <v>43012</v>
      </c>
      <c r="E2137" s="1">
        <v>998</v>
      </c>
      <c r="F2137" s="1">
        <v>1006.94</v>
      </c>
      <c r="G2137" s="1">
        <v>1035.02</v>
      </c>
      <c r="H2137" s="1">
        <v>992.58</v>
      </c>
      <c r="I2137" s="1">
        <v>968.17</v>
      </c>
      <c r="J2137" s="1">
        <v>964.08</v>
      </c>
      <c r="K2137" s="1">
        <v>946.29</v>
      </c>
      <c r="L2137" s="1">
        <v>933.48</v>
      </c>
      <c r="M2137" s="1">
        <v>834.89</v>
      </c>
      <c r="N2137" s="1">
        <v>892.04</v>
      </c>
      <c r="O2137" s="1">
        <v>951.62</v>
      </c>
      <c r="P2137" s="1">
        <v>974.66</v>
      </c>
      <c r="Q2137" s="1">
        <v>2724.86</v>
      </c>
      <c r="R2137" s="1">
        <v>60.27</v>
      </c>
      <c r="S2137" s="1">
        <v>51.27</v>
      </c>
      <c r="T2137" s="1">
        <v>59.92</v>
      </c>
      <c r="V2137" s="1">
        <v>54</v>
      </c>
      <c r="W2137" s="1">
        <v>60.37</v>
      </c>
      <c r="X2137" s="1">
        <v>58.55</v>
      </c>
      <c r="Y2137" s="1">
        <v>58.74</v>
      </c>
      <c r="Z2137" s="1">
        <v>58.66</v>
      </c>
      <c r="AA2137" s="1">
        <v>58.8</v>
      </c>
      <c r="AB2137" s="1">
        <v>57.29</v>
      </c>
      <c r="AC2137" s="1">
        <v>56.62</v>
      </c>
      <c r="AD2137" s="1">
        <v>58.03</v>
      </c>
      <c r="AE2137" s="1">
        <v>64.06</v>
      </c>
      <c r="AF2137" s="1">
        <v>63.89</v>
      </c>
      <c r="AG2137" s="1">
        <v>54.7</v>
      </c>
      <c r="AK2137" s="1">
        <v>30</v>
      </c>
      <c r="AQ2137" s="1">
        <v>1711.29</v>
      </c>
      <c r="AS2137" s="1">
        <v>1705.65</v>
      </c>
      <c r="AW2137" s="1">
        <v>1550.23</v>
      </c>
      <c r="AX2137" s="1">
        <v>61.38</v>
      </c>
      <c r="AZ2137" s="1">
        <v>1610.63</v>
      </c>
      <c r="BA2137" s="1">
        <v>60.35</v>
      </c>
      <c r="BB2137" s="1">
        <v>66.42</v>
      </c>
      <c r="BC2137" s="1">
        <v>62.78</v>
      </c>
      <c r="BD2137" s="1">
        <v>62.83</v>
      </c>
      <c r="BE2137" s="1">
        <v>62.06</v>
      </c>
      <c r="BF2137" s="1">
        <v>62.8</v>
      </c>
      <c r="BG2137" s="1">
        <v>64.430000000000007</v>
      </c>
      <c r="BH2137" s="1">
        <v>60.74</v>
      </c>
      <c r="BI2137" s="1">
        <v>59.56</v>
      </c>
      <c r="BJ2137" s="1">
        <v>64.47</v>
      </c>
      <c r="BK2137" s="1">
        <v>55.68</v>
      </c>
      <c r="BL2137" s="1">
        <v>55.15</v>
      </c>
      <c r="BM2137" s="1">
        <v>56.39</v>
      </c>
      <c r="BN2137" s="1">
        <v>55.48</v>
      </c>
    </row>
    <row r="2138" spans="3:66" x14ac:dyDescent="0.3">
      <c r="C2138" s="14" t="str">
        <f t="shared" si="34"/>
        <v>201710</v>
      </c>
      <c r="D2138" s="3">
        <v>43011</v>
      </c>
      <c r="E2138" s="1">
        <v>1017.6</v>
      </c>
      <c r="F2138" s="1">
        <v>1007.87</v>
      </c>
      <c r="G2138" s="1">
        <v>1033.23</v>
      </c>
      <c r="H2138" s="1">
        <v>1006.22</v>
      </c>
      <c r="I2138" s="1">
        <v>965.01</v>
      </c>
      <c r="J2138" s="1">
        <v>974.76</v>
      </c>
      <c r="K2138" s="1">
        <v>966.65</v>
      </c>
      <c r="L2138" s="1">
        <v>933.91</v>
      </c>
      <c r="M2138" s="1">
        <v>834.89</v>
      </c>
      <c r="N2138" s="1">
        <v>884.86</v>
      </c>
      <c r="O2138" s="1">
        <v>955.7</v>
      </c>
      <c r="P2138" s="1">
        <v>972.95</v>
      </c>
      <c r="Q2138" s="1">
        <v>2719.02</v>
      </c>
      <c r="R2138" s="1">
        <v>60.77</v>
      </c>
      <c r="S2138" s="1">
        <v>51.63</v>
      </c>
      <c r="T2138" s="1">
        <v>60.38</v>
      </c>
      <c r="V2138" s="1">
        <v>54.21</v>
      </c>
      <c r="W2138" s="1">
        <v>61.1</v>
      </c>
      <c r="X2138" s="1">
        <v>58.9</v>
      </c>
      <c r="Y2138" s="1">
        <v>59.08</v>
      </c>
      <c r="Z2138" s="1">
        <v>58.99</v>
      </c>
      <c r="AA2138" s="1">
        <v>59.04</v>
      </c>
      <c r="AB2138" s="1">
        <v>57.61</v>
      </c>
      <c r="AC2138" s="1">
        <v>58.06</v>
      </c>
      <c r="AD2138" s="1">
        <v>57.75</v>
      </c>
      <c r="AE2138" s="1">
        <v>64.97</v>
      </c>
      <c r="AF2138" s="1">
        <v>64.53</v>
      </c>
      <c r="AG2138" s="1">
        <v>55.25</v>
      </c>
      <c r="AK2138" s="1">
        <v>30</v>
      </c>
      <c r="AQ2138" s="1">
        <v>1711.29</v>
      </c>
      <c r="AS2138" s="1">
        <v>1705.65</v>
      </c>
      <c r="AW2138" s="1">
        <v>1550.23</v>
      </c>
      <c r="AX2138" s="1">
        <v>61.36</v>
      </c>
      <c r="AZ2138" s="1">
        <v>1610.63</v>
      </c>
      <c r="BA2138" s="1">
        <v>61.1</v>
      </c>
      <c r="BB2138" s="1">
        <v>66.459999999999994</v>
      </c>
      <c r="BC2138" s="1">
        <v>63.1</v>
      </c>
      <c r="BD2138" s="1">
        <v>62.78</v>
      </c>
      <c r="BE2138" s="1">
        <v>61.51</v>
      </c>
      <c r="BF2138" s="1">
        <v>62.8</v>
      </c>
      <c r="BG2138" s="1">
        <v>64.78</v>
      </c>
      <c r="BH2138" s="1">
        <v>60.45</v>
      </c>
      <c r="BI2138" s="1">
        <v>60.05</v>
      </c>
      <c r="BJ2138" s="1">
        <v>64.900000000000006</v>
      </c>
      <c r="BK2138" s="1">
        <v>55.99</v>
      </c>
      <c r="BL2138" s="1">
        <v>55.64</v>
      </c>
      <c r="BM2138" s="1">
        <v>56.5</v>
      </c>
      <c r="BN2138" s="1">
        <v>55.62</v>
      </c>
    </row>
    <row r="2139" spans="3:66" x14ac:dyDescent="0.3">
      <c r="C2139" s="14" t="str">
        <f t="shared" si="34"/>
        <v>201710</v>
      </c>
      <c r="D2139" s="3">
        <v>43010</v>
      </c>
      <c r="E2139" s="1">
        <v>1014.47</v>
      </c>
      <c r="F2139" s="1">
        <v>1009.85</v>
      </c>
      <c r="G2139" s="1">
        <v>1034.8399999999999</v>
      </c>
      <c r="H2139" s="1">
        <v>1003.93</v>
      </c>
      <c r="I2139" s="1">
        <v>980.95</v>
      </c>
      <c r="J2139" s="1">
        <v>954.89</v>
      </c>
      <c r="K2139" s="1">
        <v>947.96</v>
      </c>
      <c r="L2139" s="1">
        <v>899.93</v>
      </c>
      <c r="M2139" s="1">
        <v>854.29</v>
      </c>
      <c r="N2139" s="1">
        <v>909.84</v>
      </c>
      <c r="O2139" s="1">
        <v>953.32</v>
      </c>
      <c r="P2139" s="1">
        <v>972.95</v>
      </c>
      <c r="Q2139" s="1">
        <v>2718.69</v>
      </c>
      <c r="R2139" s="1">
        <v>61.57</v>
      </c>
      <c r="S2139" s="1">
        <v>51.79</v>
      </c>
      <c r="T2139" s="1">
        <v>60.36</v>
      </c>
      <c r="V2139" s="1">
        <v>54.33</v>
      </c>
      <c r="W2139" s="1">
        <v>61.51</v>
      </c>
      <c r="X2139" s="1">
        <v>59.12</v>
      </c>
      <c r="Y2139" s="1">
        <v>59.47</v>
      </c>
      <c r="Z2139" s="1">
        <v>59.45</v>
      </c>
      <c r="AA2139" s="1">
        <v>59.33</v>
      </c>
      <c r="AB2139" s="1">
        <v>57.73</v>
      </c>
      <c r="AC2139" s="1">
        <v>59.39</v>
      </c>
      <c r="AD2139" s="1">
        <v>58.69</v>
      </c>
      <c r="AE2139" s="1">
        <v>64.87</v>
      </c>
      <c r="AF2139" s="1">
        <v>64.27</v>
      </c>
      <c r="AG2139" s="1">
        <v>55.45</v>
      </c>
      <c r="AK2139" s="1">
        <v>30</v>
      </c>
      <c r="AQ2139" s="1">
        <v>1711.29</v>
      </c>
      <c r="AS2139" s="1">
        <v>1705.65</v>
      </c>
      <c r="AX2139" s="1">
        <v>61.19</v>
      </c>
      <c r="AZ2139" s="1">
        <v>1610.63</v>
      </c>
      <c r="BA2139" s="1">
        <v>60.64</v>
      </c>
      <c r="BB2139" s="1">
        <v>67.09</v>
      </c>
      <c r="BC2139" s="1">
        <v>63.28</v>
      </c>
      <c r="BD2139" s="1">
        <v>62.57</v>
      </c>
      <c r="BE2139" s="1">
        <v>64.63</v>
      </c>
      <c r="BF2139" s="1">
        <v>64.430000000000007</v>
      </c>
      <c r="BG2139" s="1">
        <v>65.12</v>
      </c>
      <c r="BH2139" s="1">
        <v>61.45</v>
      </c>
      <c r="BI2139" s="1">
        <v>60.55</v>
      </c>
      <c r="BJ2139" s="1">
        <v>65.94</v>
      </c>
      <c r="BK2139" s="1">
        <v>56.04</v>
      </c>
      <c r="BL2139" s="1">
        <v>55.52</v>
      </c>
      <c r="BM2139" s="1">
        <v>57.17</v>
      </c>
      <c r="BN2139" s="1">
        <v>55.35</v>
      </c>
    </row>
    <row r="2140" spans="3:66" x14ac:dyDescent="0.3">
      <c r="C2140" s="14" t="str">
        <f t="shared" si="34"/>
        <v>20179</v>
      </c>
      <c r="D2140" s="3">
        <v>43007</v>
      </c>
      <c r="E2140" s="1">
        <v>1019.27</v>
      </c>
      <c r="F2140" s="1">
        <v>1014.04</v>
      </c>
      <c r="G2140" s="1">
        <v>1032.1600000000001</v>
      </c>
      <c r="H2140" s="1">
        <v>987.57</v>
      </c>
      <c r="I2140" s="1">
        <v>988.28</v>
      </c>
      <c r="J2140" s="1">
        <v>966.67</v>
      </c>
      <c r="K2140" s="1">
        <v>955.43</v>
      </c>
      <c r="L2140" s="1">
        <v>903.4</v>
      </c>
      <c r="M2140" s="1">
        <v>862.45</v>
      </c>
      <c r="N2140" s="1">
        <v>903.76</v>
      </c>
      <c r="O2140" s="1">
        <v>952.27</v>
      </c>
      <c r="P2140" s="1">
        <v>972.95</v>
      </c>
      <c r="Q2140" s="1">
        <v>2721.11</v>
      </c>
      <c r="R2140" s="1">
        <v>61.66</v>
      </c>
      <c r="S2140" s="1">
        <v>52.28</v>
      </c>
      <c r="T2140" s="1">
        <v>60.99</v>
      </c>
      <c r="V2140" s="1">
        <v>54.5</v>
      </c>
      <c r="W2140" s="1">
        <v>61.81</v>
      </c>
      <c r="X2140" s="1">
        <v>59.53</v>
      </c>
      <c r="Y2140" s="1">
        <v>59.53</v>
      </c>
      <c r="Z2140" s="1">
        <v>59.55</v>
      </c>
      <c r="AA2140" s="1">
        <v>59.22</v>
      </c>
      <c r="AB2140" s="1">
        <v>57.7</v>
      </c>
      <c r="AC2140" s="1">
        <v>58.73</v>
      </c>
      <c r="AD2140" s="1">
        <v>58.31</v>
      </c>
      <c r="AE2140" s="1">
        <v>65.03</v>
      </c>
      <c r="AF2140" s="1">
        <v>64.099999999999994</v>
      </c>
      <c r="AG2140" s="1">
        <v>55.66</v>
      </c>
      <c r="AQ2140" s="1">
        <v>1710.78</v>
      </c>
      <c r="AX2140" s="1">
        <v>61.69</v>
      </c>
      <c r="BA2140" s="1">
        <v>61.11</v>
      </c>
      <c r="BB2140" s="1">
        <v>67.19</v>
      </c>
      <c r="BC2140" s="1">
        <v>63.64</v>
      </c>
      <c r="BD2140" s="1">
        <v>63.09</v>
      </c>
      <c r="BE2140" s="1">
        <v>64.38</v>
      </c>
      <c r="BF2140" s="1">
        <v>65.09</v>
      </c>
      <c r="BG2140" s="1">
        <v>65.62</v>
      </c>
      <c r="BH2140" s="1">
        <v>61.54</v>
      </c>
      <c r="BI2140" s="1">
        <v>60</v>
      </c>
      <c r="BJ2140" s="1">
        <v>64.900000000000006</v>
      </c>
      <c r="BK2140" s="1">
        <v>56.31</v>
      </c>
      <c r="BL2140" s="1">
        <v>55.92</v>
      </c>
      <c r="BN2140" s="1">
        <v>55.7</v>
      </c>
    </row>
    <row r="2141" spans="3:66" x14ac:dyDescent="0.3">
      <c r="C2141" s="14" t="str">
        <f t="shared" si="34"/>
        <v>20179</v>
      </c>
      <c r="D2141" s="3">
        <v>43006</v>
      </c>
      <c r="E2141" s="1">
        <v>1016.02</v>
      </c>
      <c r="F2141" s="1">
        <v>1011.53</v>
      </c>
      <c r="G2141" s="1">
        <v>1032.1600000000001</v>
      </c>
      <c r="H2141" s="1">
        <v>984.29</v>
      </c>
      <c r="I2141" s="1">
        <v>988.28</v>
      </c>
      <c r="J2141" s="1">
        <v>970.43</v>
      </c>
      <c r="K2141" s="1">
        <v>947.96</v>
      </c>
      <c r="L2141" s="1">
        <v>887.53</v>
      </c>
      <c r="M2141" s="1">
        <v>854.79</v>
      </c>
      <c r="N2141" s="1">
        <v>890.82</v>
      </c>
      <c r="O2141" s="1">
        <v>953.16</v>
      </c>
      <c r="P2141" s="1">
        <v>975.14</v>
      </c>
      <c r="Q2141" s="1">
        <v>2754.3</v>
      </c>
      <c r="R2141" s="1">
        <v>60.95</v>
      </c>
      <c r="S2141" s="1">
        <v>52.52</v>
      </c>
      <c r="T2141" s="1">
        <v>60.76</v>
      </c>
      <c r="V2141" s="1">
        <v>54.44</v>
      </c>
      <c r="W2141" s="1">
        <v>61.51</v>
      </c>
      <c r="X2141" s="1">
        <v>59.56</v>
      </c>
      <c r="Y2141" s="1">
        <v>59.88</v>
      </c>
      <c r="Z2141" s="1">
        <v>59.91</v>
      </c>
      <c r="AA2141" s="1">
        <v>58.79</v>
      </c>
      <c r="AB2141" s="1">
        <v>58.16</v>
      </c>
      <c r="AC2141" s="1">
        <v>58.56</v>
      </c>
      <c r="AD2141" s="1">
        <v>58.04</v>
      </c>
      <c r="AE2141" s="1">
        <v>65.39</v>
      </c>
      <c r="AF2141" s="1">
        <v>64.099999999999994</v>
      </c>
      <c r="AG2141" s="1">
        <v>55.53</v>
      </c>
      <c r="AK2141" s="1">
        <v>30</v>
      </c>
      <c r="AS2141" s="1">
        <v>1700</v>
      </c>
      <c r="AX2141" s="1">
        <v>61.48</v>
      </c>
      <c r="BA2141" s="1">
        <v>61.06</v>
      </c>
      <c r="BB2141" s="1">
        <v>67.069999999999993</v>
      </c>
      <c r="BC2141" s="1">
        <v>63.69</v>
      </c>
      <c r="BD2141" s="1">
        <v>63.8</v>
      </c>
      <c r="BE2141" s="1">
        <v>64.38</v>
      </c>
      <c r="BF2141" s="1">
        <v>64.489999999999995</v>
      </c>
      <c r="BG2141" s="1">
        <v>65.42</v>
      </c>
      <c r="BH2141" s="1">
        <v>61.61</v>
      </c>
      <c r="BI2141" s="1">
        <v>61</v>
      </c>
      <c r="BJ2141" s="1">
        <v>65.87</v>
      </c>
      <c r="BK2141" s="1">
        <v>55</v>
      </c>
      <c r="BL2141" s="1">
        <v>55.64</v>
      </c>
      <c r="BM2141" s="1">
        <v>56.98</v>
      </c>
      <c r="BN2141" s="1">
        <v>55.24</v>
      </c>
    </row>
    <row r="2142" spans="3:66" x14ac:dyDescent="0.3">
      <c r="C2142" s="14" t="str">
        <f t="shared" si="34"/>
        <v>20179</v>
      </c>
      <c r="D2142" s="3">
        <v>43005</v>
      </c>
      <c r="E2142" s="1">
        <v>1022.5</v>
      </c>
      <c r="F2142" s="1">
        <v>999.59</v>
      </c>
      <c r="G2142" s="1">
        <v>1035.3900000000001</v>
      </c>
      <c r="H2142" s="1">
        <v>979.5</v>
      </c>
      <c r="I2142" s="1">
        <v>974.37</v>
      </c>
      <c r="J2142" s="1">
        <v>959.79</v>
      </c>
      <c r="K2142" s="1">
        <v>947.96</v>
      </c>
      <c r="L2142" s="1">
        <v>898.29</v>
      </c>
      <c r="M2142" s="1">
        <v>836.2</v>
      </c>
      <c r="N2142" s="1">
        <v>898.75</v>
      </c>
      <c r="O2142" s="1">
        <v>952.33</v>
      </c>
      <c r="P2142" s="1">
        <v>968.68</v>
      </c>
      <c r="Q2142" s="1">
        <v>2761.16</v>
      </c>
      <c r="R2142" s="1">
        <v>60.95</v>
      </c>
      <c r="S2142" s="1">
        <v>52.46</v>
      </c>
      <c r="T2142" s="1">
        <v>60.73</v>
      </c>
      <c r="V2142" s="1">
        <v>54.25</v>
      </c>
      <c r="W2142" s="1">
        <v>62.12</v>
      </c>
      <c r="X2142" s="1">
        <v>59.62</v>
      </c>
      <c r="Y2142" s="1">
        <v>59.68</v>
      </c>
      <c r="Z2142" s="1">
        <v>59.96</v>
      </c>
      <c r="AA2142" s="1">
        <v>58.79</v>
      </c>
      <c r="AB2142" s="1">
        <v>58.16</v>
      </c>
      <c r="AC2142" s="1">
        <v>59.23</v>
      </c>
      <c r="AD2142" s="1">
        <v>58.88</v>
      </c>
      <c r="AE2142" s="1">
        <v>65.59</v>
      </c>
      <c r="AF2142" s="1">
        <v>63.98</v>
      </c>
      <c r="AG2142" s="1">
        <v>55.75</v>
      </c>
      <c r="AK2142" s="1">
        <v>30</v>
      </c>
      <c r="AR2142" s="1">
        <v>1804.7</v>
      </c>
      <c r="AS2142" s="1">
        <v>1700</v>
      </c>
      <c r="AX2142" s="1">
        <v>61.25</v>
      </c>
      <c r="BA2142" s="1">
        <v>60.81</v>
      </c>
      <c r="BB2142" s="1">
        <v>67.34</v>
      </c>
      <c r="BC2142" s="1">
        <v>63.34</v>
      </c>
      <c r="BD2142" s="1">
        <v>63.66</v>
      </c>
      <c r="BE2142" s="1">
        <v>65.13</v>
      </c>
      <c r="BF2142" s="1">
        <v>64.22</v>
      </c>
      <c r="BG2142" s="1">
        <v>65.62</v>
      </c>
      <c r="BH2142" s="1">
        <v>61.95</v>
      </c>
      <c r="BI2142" s="1">
        <v>60.55</v>
      </c>
      <c r="BJ2142" s="1">
        <v>64.7</v>
      </c>
      <c r="BK2142" s="1">
        <v>54.99</v>
      </c>
      <c r="BL2142" s="1">
        <v>55.53</v>
      </c>
      <c r="BM2142" s="1">
        <v>56.44</v>
      </c>
      <c r="BN2142" s="1">
        <v>55.24</v>
      </c>
    </row>
    <row r="2143" spans="3:66" x14ac:dyDescent="0.3">
      <c r="C2143" s="14" t="str">
        <f t="shared" si="34"/>
        <v>20179</v>
      </c>
      <c r="D2143" s="3">
        <v>43004</v>
      </c>
      <c r="E2143" s="1">
        <v>1019.9</v>
      </c>
      <c r="F2143" s="1">
        <v>1002.81</v>
      </c>
      <c r="G2143" s="1">
        <v>1035.3900000000001</v>
      </c>
      <c r="H2143" s="1">
        <v>984.67</v>
      </c>
      <c r="I2143" s="1">
        <v>971.6</v>
      </c>
      <c r="J2143" s="1">
        <v>952.94</v>
      </c>
      <c r="K2143" s="1">
        <v>947.96</v>
      </c>
      <c r="L2143" s="1">
        <v>902.9</v>
      </c>
      <c r="M2143" s="1">
        <v>812.32</v>
      </c>
      <c r="N2143" s="1">
        <v>884</v>
      </c>
      <c r="O2143" s="1">
        <v>947.53</v>
      </c>
      <c r="P2143" s="1">
        <v>964.81</v>
      </c>
      <c r="Q2143" s="1">
        <v>2722.55</v>
      </c>
      <c r="R2143" s="1">
        <v>60.9</v>
      </c>
      <c r="S2143" s="1">
        <v>52.51</v>
      </c>
      <c r="T2143" s="1">
        <v>60.7</v>
      </c>
      <c r="V2143" s="1">
        <v>54.31</v>
      </c>
      <c r="W2143" s="1">
        <v>60.94</v>
      </c>
      <c r="X2143" s="1">
        <v>59.95</v>
      </c>
      <c r="Y2143" s="1">
        <v>59.98</v>
      </c>
      <c r="Z2143" s="1">
        <v>59.76</v>
      </c>
      <c r="AA2143" s="1">
        <v>58.79</v>
      </c>
      <c r="AB2143" s="1">
        <v>58.77</v>
      </c>
      <c r="AC2143" s="1">
        <v>58.89</v>
      </c>
      <c r="AD2143" s="1">
        <v>58.47</v>
      </c>
      <c r="AE2143" s="1">
        <v>65.67</v>
      </c>
      <c r="AF2143" s="1">
        <v>64.349999999999994</v>
      </c>
      <c r="AG2143" s="1">
        <v>55.34</v>
      </c>
      <c r="AK2143" s="1">
        <v>30</v>
      </c>
      <c r="AR2143" s="1">
        <v>1804.7</v>
      </c>
      <c r="AS2143" s="1">
        <v>1700</v>
      </c>
      <c r="AX2143" s="1">
        <v>61.28</v>
      </c>
      <c r="BA2143" s="1">
        <v>60.25</v>
      </c>
      <c r="BB2143" s="1">
        <v>67.400000000000006</v>
      </c>
      <c r="BC2143" s="1">
        <v>63.3</v>
      </c>
      <c r="BD2143" s="1">
        <v>63.58</v>
      </c>
      <c r="BF2143" s="1">
        <v>63.85</v>
      </c>
      <c r="BG2143" s="1">
        <v>65.03</v>
      </c>
      <c r="BH2143" s="1">
        <v>61.7</v>
      </c>
      <c r="BI2143" s="1">
        <v>60.55</v>
      </c>
      <c r="BJ2143" s="1">
        <v>64.959999999999994</v>
      </c>
      <c r="BK2143" s="1">
        <v>54.98</v>
      </c>
      <c r="BL2143" s="1">
        <v>56.19</v>
      </c>
      <c r="BM2143" s="1">
        <v>56.33</v>
      </c>
      <c r="BN2143" s="1">
        <v>55.19</v>
      </c>
    </row>
    <row r="2144" spans="3:66" x14ac:dyDescent="0.3">
      <c r="C2144" s="14" t="str">
        <f t="shared" si="34"/>
        <v>20179</v>
      </c>
      <c r="D2144" s="3">
        <v>43003</v>
      </c>
      <c r="E2144" s="1">
        <v>1009.56</v>
      </c>
      <c r="F2144" s="1">
        <v>998.39</v>
      </c>
      <c r="G2144" s="1">
        <v>1025.48</v>
      </c>
      <c r="H2144" s="1">
        <v>976.22</v>
      </c>
      <c r="I2144" s="1">
        <v>974.44</v>
      </c>
      <c r="J2144" s="1">
        <v>964.44</v>
      </c>
      <c r="K2144" s="1">
        <v>944.73</v>
      </c>
      <c r="L2144" s="1">
        <v>888.84</v>
      </c>
      <c r="M2144" s="1">
        <v>822.04</v>
      </c>
      <c r="N2144" s="1">
        <v>875.95</v>
      </c>
      <c r="O2144" s="1">
        <v>938.17</v>
      </c>
      <c r="P2144" s="1">
        <v>960.16</v>
      </c>
      <c r="Q2144" s="1">
        <v>2714.74</v>
      </c>
      <c r="R2144" s="1">
        <v>60.86</v>
      </c>
      <c r="S2144" s="1">
        <v>51.95</v>
      </c>
      <c r="T2144" s="1">
        <v>61.14</v>
      </c>
      <c r="V2144" s="1">
        <v>54.1</v>
      </c>
      <c r="W2144" s="1">
        <v>61.6</v>
      </c>
      <c r="X2144" s="1">
        <v>60.08</v>
      </c>
      <c r="Y2144" s="1">
        <v>60</v>
      </c>
      <c r="Z2144" s="1">
        <v>59.96</v>
      </c>
      <c r="AA2144" s="1">
        <v>58.53</v>
      </c>
      <c r="AB2144" s="1">
        <v>58.85</v>
      </c>
      <c r="AC2144" s="1">
        <v>58.89</v>
      </c>
      <c r="AD2144" s="1">
        <v>58.53</v>
      </c>
      <c r="AE2144" s="1">
        <v>65.64</v>
      </c>
      <c r="AF2144" s="1">
        <v>64.760000000000005</v>
      </c>
      <c r="AG2144" s="1">
        <v>55.02</v>
      </c>
      <c r="AK2144" s="1">
        <v>30</v>
      </c>
      <c r="AP2144" s="1">
        <v>1756.86</v>
      </c>
      <c r="AR2144" s="1">
        <v>1804.7</v>
      </c>
      <c r="AS2144" s="1">
        <v>1700</v>
      </c>
      <c r="AX2144" s="1">
        <v>60.72</v>
      </c>
      <c r="BA2144" s="1">
        <v>60.15</v>
      </c>
      <c r="BB2144" s="1">
        <v>67.22</v>
      </c>
      <c r="BC2144" s="1">
        <v>63.65</v>
      </c>
      <c r="BD2144" s="1">
        <v>63.26</v>
      </c>
      <c r="BF2144" s="1">
        <v>64.14</v>
      </c>
      <c r="BG2144" s="1">
        <v>66.05</v>
      </c>
      <c r="BH2144" s="1">
        <v>62.03</v>
      </c>
      <c r="BI2144" s="1">
        <v>60.55</v>
      </c>
      <c r="BJ2144" s="1">
        <v>64.959999999999994</v>
      </c>
      <c r="BK2144" s="1">
        <v>55.14</v>
      </c>
      <c r="BL2144" s="1">
        <v>55.9</v>
      </c>
      <c r="BM2144" s="1">
        <v>56</v>
      </c>
      <c r="BN2144" s="1">
        <v>55.31</v>
      </c>
    </row>
    <row r="2145" spans="3:66" x14ac:dyDescent="0.3">
      <c r="C2145" s="14" t="str">
        <f t="shared" si="34"/>
        <v>20179</v>
      </c>
      <c r="D2145" s="3">
        <v>43000</v>
      </c>
      <c r="E2145" s="1">
        <v>1011.2</v>
      </c>
      <c r="F2145" s="1">
        <v>995.7</v>
      </c>
      <c r="G2145" s="1">
        <v>1006.82</v>
      </c>
      <c r="H2145" s="1">
        <v>974.66</v>
      </c>
      <c r="I2145" s="1">
        <v>971.6</v>
      </c>
      <c r="J2145" s="1">
        <v>946.08</v>
      </c>
      <c r="K2145" s="1">
        <v>966.75</v>
      </c>
      <c r="L2145" s="1">
        <v>898.68</v>
      </c>
      <c r="M2145" s="1">
        <v>833.79</v>
      </c>
      <c r="N2145" s="1">
        <v>854.67</v>
      </c>
      <c r="O2145" s="1">
        <v>941.94</v>
      </c>
      <c r="P2145" s="1">
        <v>966.6</v>
      </c>
      <c r="Q2145" s="1">
        <v>2718.61</v>
      </c>
      <c r="R2145" s="1">
        <v>60.76</v>
      </c>
      <c r="S2145" s="1">
        <v>51.73</v>
      </c>
      <c r="T2145" s="1">
        <v>60.38</v>
      </c>
      <c r="V2145" s="1">
        <v>54.14</v>
      </c>
      <c r="W2145" s="1">
        <v>61.6</v>
      </c>
      <c r="X2145" s="1">
        <v>60.16</v>
      </c>
      <c r="Y2145" s="1">
        <v>60</v>
      </c>
      <c r="Z2145" s="1">
        <v>59.51</v>
      </c>
      <c r="AA2145" s="1">
        <v>58.53</v>
      </c>
      <c r="AB2145" s="1">
        <v>58.8</v>
      </c>
      <c r="AC2145" s="1">
        <v>59.03</v>
      </c>
      <c r="AD2145" s="1">
        <v>58.25</v>
      </c>
      <c r="AE2145" s="1">
        <v>65.25</v>
      </c>
      <c r="AF2145" s="1">
        <v>64.760000000000005</v>
      </c>
      <c r="AG2145" s="1">
        <v>55.57</v>
      </c>
      <c r="AK2145" s="1">
        <v>30</v>
      </c>
      <c r="AP2145" s="1">
        <v>1756.86</v>
      </c>
      <c r="AR2145" s="1">
        <v>1804.7</v>
      </c>
      <c r="AS2145" s="1">
        <v>1700</v>
      </c>
      <c r="AX2145" s="1">
        <v>61.3</v>
      </c>
      <c r="BA2145" s="1">
        <v>60.11</v>
      </c>
      <c r="BB2145" s="1">
        <v>67.7</v>
      </c>
      <c r="BC2145" s="1">
        <v>63.63</v>
      </c>
      <c r="BD2145" s="1">
        <v>63.09</v>
      </c>
      <c r="BE2145" s="1">
        <v>64.47</v>
      </c>
      <c r="BF2145" s="1">
        <v>63.99</v>
      </c>
      <c r="BG2145" s="1">
        <v>65.44</v>
      </c>
      <c r="BH2145" s="1">
        <v>62.14</v>
      </c>
      <c r="BI2145" s="1">
        <v>61.05</v>
      </c>
      <c r="BJ2145" s="1">
        <v>65.87</v>
      </c>
      <c r="BK2145" s="1">
        <v>54.8</v>
      </c>
      <c r="BL2145" s="1">
        <v>55.82</v>
      </c>
      <c r="BM2145" s="1">
        <v>56</v>
      </c>
      <c r="BN2145" s="1">
        <v>55.27</v>
      </c>
    </row>
    <row r="2146" spans="3:66" x14ac:dyDescent="0.3">
      <c r="C2146" s="14" t="str">
        <f t="shared" si="34"/>
        <v>20179</v>
      </c>
      <c r="D2146" s="3">
        <v>42999</v>
      </c>
      <c r="E2146" s="1">
        <v>1002.96</v>
      </c>
      <c r="F2146" s="1">
        <v>975.3</v>
      </c>
      <c r="G2146" s="1">
        <v>1019.59</v>
      </c>
      <c r="H2146" s="1">
        <v>964.81</v>
      </c>
      <c r="I2146" s="1">
        <v>971.6</v>
      </c>
      <c r="J2146" s="1">
        <v>973.15</v>
      </c>
      <c r="K2146" s="1">
        <v>956.86</v>
      </c>
      <c r="L2146" s="1">
        <v>899.11</v>
      </c>
      <c r="M2146" s="1">
        <v>822.47</v>
      </c>
      <c r="N2146" s="1">
        <v>875.38</v>
      </c>
      <c r="O2146" s="1">
        <v>937.22</v>
      </c>
      <c r="P2146" s="1">
        <v>958.35</v>
      </c>
      <c r="Q2146" s="1">
        <v>2708.93</v>
      </c>
      <c r="R2146" s="1">
        <v>60.24</v>
      </c>
      <c r="S2146" s="1">
        <v>51.96</v>
      </c>
      <c r="T2146" s="1">
        <v>60.7</v>
      </c>
      <c r="V2146" s="1">
        <v>53.69</v>
      </c>
      <c r="W2146" s="1">
        <v>60.91</v>
      </c>
      <c r="X2146" s="1">
        <v>59.81</v>
      </c>
      <c r="Y2146" s="1">
        <v>59.1</v>
      </c>
      <c r="Z2146" s="1">
        <v>58.98</v>
      </c>
      <c r="AA2146" s="1">
        <v>58.75</v>
      </c>
      <c r="AB2146" s="1">
        <v>58.1</v>
      </c>
      <c r="AC2146" s="1">
        <v>58.89</v>
      </c>
      <c r="AD2146" s="1">
        <v>58.36</v>
      </c>
      <c r="AE2146" s="1">
        <v>65.099999999999994</v>
      </c>
      <c r="AF2146" s="1">
        <v>64.069999999999993</v>
      </c>
      <c r="AG2146" s="1">
        <v>55.21</v>
      </c>
      <c r="AP2146" s="1">
        <v>1756.86</v>
      </c>
      <c r="AR2146" s="1">
        <v>1804.7</v>
      </c>
      <c r="AX2146" s="1">
        <v>60.64</v>
      </c>
      <c r="BA2146" s="1">
        <v>59.78</v>
      </c>
      <c r="BB2146" s="1">
        <v>67.17</v>
      </c>
      <c r="BC2146" s="1">
        <v>62.81</v>
      </c>
      <c r="BD2146" s="1">
        <v>63.15</v>
      </c>
      <c r="BE2146" s="1">
        <v>63.9</v>
      </c>
      <c r="BF2146" s="1">
        <v>63.85</v>
      </c>
      <c r="BG2146" s="1">
        <v>65.7</v>
      </c>
      <c r="BH2146" s="1">
        <v>61.7</v>
      </c>
      <c r="BI2146" s="1">
        <v>60.55</v>
      </c>
      <c r="BJ2146" s="1">
        <v>64.900000000000006</v>
      </c>
      <c r="BK2146" s="1">
        <v>54.54</v>
      </c>
      <c r="BL2146" s="1">
        <v>56.5</v>
      </c>
      <c r="BM2146" s="1">
        <v>55.33</v>
      </c>
      <c r="BN2146" s="1">
        <v>55.02</v>
      </c>
    </row>
    <row r="2147" spans="3:66" x14ac:dyDescent="0.3">
      <c r="C2147" s="14" t="str">
        <f t="shared" si="34"/>
        <v>20179</v>
      </c>
      <c r="D2147" s="3">
        <v>42998</v>
      </c>
      <c r="E2147" s="1">
        <v>992.99</v>
      </c>
      <c r="F2147" s="1">
        <v>984.51</v>
      </c>
      <c r="G2147" s="1">
        <v>1019.18</v>
      </c>
      <c r="H2147" s="1">
        <v>957.31</v>
      </c>
      <c r="I2147" s="1">
        <v>985.51</v>
      </c>
      <c r="J2147" s="1">
        <v>956.54</v>
      </c>
      <c r="K2147" s="1">
        <v>951.12</v>
      </c>
      <c r="L2147" s="1">
        <v>912.91</v>
      </c>
      <c r="M2147" s="1">
        <v>822.47</v>
      </c>
      <c r="N2147" s="1">
        <v>876.57</v>
      </c>
      <c r="O2147" s="1">
        <v>936.81</v>
      </c>
      <c r="P2147" s="1">
        <v>964.71</v>
      </c>
      <c r="Q2147" s="1">
        <v>2715.02</v>
      </c>
      <c r="R2147" s="1">
        <v>60.11</v>
      </c>
      <c r="S2147" s="1">
        <v>51.81</v>
      </c>
      <c r="T2147" s="1">
        <v>60.7</v>
      </c>
      <c r="V2147" s="1">
        <v>53.13</v>
      </c>
      <c r="W2147" s="1">
        <v>61.09</v>
      </c>
      <c r="X2147" s="1">
        <v>60.02</v>
      </c>
      <c r="Y2147" s="1">
        <v>59.26</v>
      </c>
      <c r="Z2147" s="1">
        <v>59.03</v>
      </c>
      <c r="AA2147" s="1">
        <v>58</v>
      </c>
      <c r="AB2147" s="1">
        <v>58.14</v>
      </c>
      <c r="AC2147" s="1">
        <v>59.91</v>
      </c>
      <c r="AD2147" s="1">
        <v>57.89</v>
      </c>
      <c r="AE2147" s="1">
        <v>64.87</v>
      </c>
      <c r="AF2147" s="1">
        <v>63.71</v>
      </c>
      <c r="AG2147" s="1">
        <v>54.85</v>
      </c>
      <c r="AP2147" s="1">
        <v>1756.86</v>
      </c>
      <c r="AX2147" s="1">
        <v>60.6</v>
      </c>
      <c r="BA2147" s="1">
        <v>59.66</v>
      </c>
      <c r="BB2147" s="1">
        <v>66.959999999999994</v>
      </c>
      <c r="BC2147" s="1">
        <v>63.05</v>
      </c>
      <c r="BD2147" s="1">
        <v>62.32</v>
      </c>
      <c r="BE2147" s="1">
        <v>63.21</v>
      </c>
      <c r="BF2147" s="1">
        <v>64.319999999999993</v>
      </c>
      <c r="BG2147" s="1">
        <v>64.91</v>
      </c>
      <c r="BH2147" s="1">
        <v>60.8</v>
      </c>
      <c r="BI2147" s="1">
        <v>60.55</v>
      </c>
      <c r="BJ2147" s="1">
        <v>64.959999999999994</v>
      </c>
      <c r="BK2147" s="1">
        <v>54.72</v>
      </c>
      <c r="BL2147" s="1">
        <v>55.12</v>
      </c>
      <c r="BM2147" s="1">
        <v>55.17</v>
      </c>
      <c r="BN2147" s="1">
        <v>54.7</v>
      </c>
    </row>
    <row r="2148" spans="3:66" x14ac:dyDescent="0.3">
      <c r="C2148" s="14" t="str">
        <f t="shared" si="34"/>
        <v>20179</v>
      </c>
      <c r="D2148" s="3">
        <v>42997</v>
      </c>
      <c r="E2148" s="1">
        <v>997.69</v>
      </c>
      <c r="F2148" s="1">
        <v>988.55</v>
      </c>
      <c r="H2148" s="1">
        <v>972.9</v>
      </c>
      <c r="I2148" s="1">
        <v>963.03</v>
      </c>
      <c r="J2148" s="1">
        <v>966.36</v>
      </c>
      <c r="L2148" s="1">
        <v>902.38</v>
      </c>
      <c r="O2148" s="1">
        <v>938.5</v>
      </c>
      <c r="P2148" s="1">
        <v>975.46</v>
      </c>
      <c r="Q2148" s="1">
        <v>2690.52</v>
      </c>
      <c r="R2148" s="1">
        <v>60.06</v>
      </c>
      <c r="S2148" s="1">
        <v>51.34</v>
      </c>
      <c r="T2148" s="1">
        <v>60.88</v>
      </c>
      <c r="V2148" s="1">
        <v>53.13</v>
      </c>
      <c r="W2148" s="1">
        <v>60.94</v>
      </c>
      <c r="X2148" s="1">
        <v>59.91</v>
      </c>
      <c r="Y2148" s="1">
        <v>59.34</v>
      </c>
      <c r="Z2148" s="1">
        <v>59.1</v>
      </c>
      <c r="AA2148" s="1">
        <v>58</v>
      </c>
      <c r="AB2148" s="1">
        <v>58.14</v>
      </c>
      <c r="AC2148" s="1">
        <v>59.23</v>
      </c>
      <c r="AD2148" s="1">
        <v>58.06</v>
      </c>
      <c r="AE2148" s="1">
        <v>64.88</v>
      </c>
      <c r="AF2148" s="1">
        <v>61.63</v>
      </c>
      <c r="AG2148" s="1">
        <v>54.52</v>
      </c>
      <c r="AP2148" s="1">
        <v>1723.01</v>
      </c>
      <c r="AX2148" s="1">
        <v>60.11</v>
      </c>
      <c r="BA2148" s="1">
        <v>59.63</v>
      </c>
      <c r="BB2148" s="1">
        <v>66.63</v>
      </c>
      <c r="BC2148" s="1">
        <v>62.65</v>
      </c>
      <c r="BD2148" s="1">
        <v>62.57</v>
      </c>
      <c r="BE2148" s="1">
        <v>61.13</v>
      </c>
      <c r="BF2148" s="1">
        <v>63.43</v>
      </c>
      <c r="BG2148" s="1">
        <v>65.73</v>
      </c>
      <c r="BH2148" s="1">
        <v>62.03</v>
      </c>
      <c r="BI2148" s="1">
        <v>60.55</v>
      </c>
      <c r="BJ2148" s="1">
        <v>64.959999999999994</v>
      </c>
      <c r="BK2148" s="1">
        <v>54.93</v>
      </c>
      <c r="BL2148" s="1">
        <v>55.7</v>
      </c>
      <c r="BM2148" s="1">
        <v>55.17</v>
      </c>
      <c r="BN2148" s="1">
        <v>54.82</v>
      </c>
    </row>
    <row r="2149" spans="3:66" x14ac:dyDescent="0.3">
      <c r="C2149" s="14" t="str">
        <f t="shared" si="34"/>
        <v>20179</v>
      </c>
      <c r="D2149" s="3">
        <v>42996</v>
      </c>
      <c r="E2149" s="1">
        <v>1002.91</v>
      </c>
      <c r="F2149" s="1">
        <v>991.75</v>
      </c>
      <c r="G2149" s="1">
        <v>1019.51</v>
      </c>
      <c r="H2149" s="1">
        <v>952.47</v>
      </c>
      <c r="I2149" s="1">
        <v>977.43</v>
      </c>
      <c r="J2149" s="1">
        <v>944.76</v>
      </c>
      <c r="K2149" s="1">
        <v>976.24</v>
      </c>
      <c r="L2149" s="1">
        <v>898.46</v>
      </c>
      <c r="M2149" s="1">
        <v>846.57</v>
      </c>
      <c r="N2149" s="1">
        <v>871.05</v>
      </c>
      <c r="O2149" s="1">
        <v>944.7</v>
      </c>
      <c r="P2149" s="1">
        <v>977.21</v>
      </c>
      <c r="Q2149" s="1">
        <v>2716.37</v>
      </c>
      <c r="R2149" s="1">
        <v>59.46</v>
      </c>
      <c r="S2149" s="1">
        <v>50.91</v>
      </c>
      <c r="T2149" s="1">
        <v>60.88</v>
      </c>
      <c r="V2149" s="1">
        <v>53.17</v>
      </c>
      <c r="W2149" s="1">
        <v>60.75</v>
      </c>
      <c r="X2149" s="1">
        <v>59.8</v>
      </c>
      <c r="Y2149" s="1">
        <v>59.5</v>
      </c>
      <c r="Z2149" s="1">
        <v>59.5</v>
      </c>
      <c r="AA2149" s="1">
        <v>58</v>
      </c>
      <c r="AB2149" s="1">
        <v>58.47</v>
      </c>
      <c r="AC2149" s="1">
        <v>59.23</v>
      </c>
      <c r="AD2149" s="1">
        <v>58.66</v>
      </c>
      <c r="AE2149" s="1">
        <v>65.02</v>
      </c>
      <c r="AG2149" s="1">
        <v>53.82</v>
      </c>
      <c r="AK2149" s="1">
        <v>30</v>
      </c>
      <c r="AP2149" s="1">
        <v>1706.09</v>
      </c>
      <c r="AS2149" s="1">
        <v>1760</v>
      </c>
      <c r="AX2149" s="1">
        <v>60.86</v>
      </c>
      <c r="BA2149" s="1">
        <v>59.49</v>
      </c>
      <c r="BB2149" s="1">
        <v>66.25</v>
      </c>
      <c r="BC2149" s="1">
        <v>63.21</v>
      </c>
      <c r="BD2149" s="1">
        <v>62.71</v>
      </c>
      <c r="BF2149" s="1">
        <v>62.73</v>
      </c>
      <c r="BG2149" s="1">
        <v>64.52</v>
      </c>
      <c r="BH2149" s="1">
        <v>62.2</v>
      </c>
      <c r="BI2149" s="1">
        <v>60.5</v>
      </c>
      <c r="BJ2149" s="1">
        <v>64.959999999999994</v>
      </c>
      <c r="BK2149" s="1">
        <v>55.3</v>
      </c>
      <c r="BL2149" s="1">
        <v>55.57</v>
      </c>
      <c r="BM2149" s="1">
        <v>56</v>
      </c>
      <c r="BN2149" s="1">
        <v>54.54</v>
      </c>
    </row>
    <row r="2150" spans="3:66" x14ac:dyDescent="0.3">
      <c r="C2150" s="14" t="str">
        <f t="shared" si="34"/>
        <v>20179</v>
      </c>
      <c r="D2150" s="3">
        <v>42993</v>
      </c>
      <c r="E2150" s="1">
        <v>993.78</v>
      </c>
      <c r="F2150" s="1">
        <v>975.13</v>
      </c>
      <c r="G2150" s="1">
        <v>1004.02</v>
      </c>
      <c r="H2150" s="1">
        <v>937.7</v>
      </c>
      <c r="I2150" s="1">
        <v>980.5</v>
      </c>
      <c r="J2150" s="1">
        <v>943.01</v>
      </c>
      <c r="K2150" s="1">
        <v>947.89</v>
      </c>
      <c r="L2150" s="1">
        <v>905.58</v>
      </c>
      <c r="M2150" s="1">
        <v>813.59</v>
      </c>
      <c r="N2150" s="1">
        <v>863.71</v>
      </c>
      <c r="O2150" s="1">
        <v>942.15</v>
      </c>
      <c r="P2150" s="1">
        <v>977.25</v>
      </c>
      <c r="Q2150" s="1">
        <v>2719.93</v>
      </c>
      <c r="R2150" s="1">
        <v>59.1</v>
      </c>
      <c r="S2150" s="1">
        <v>51.33</v>
      </c>
      <c r="T2150" s="1">
        <v>60.88</v>
      </c>
      <c r="V2150" s="1">
        <v>52.75</v>
      </c>
      <c r="W2150" s="1">
        <v>60.51</v>
      </c>
      <c r="X2150" s="1">
        <v>60.02</v>
      </c>
      <c r="Y2150" s="1">
        <v>59.5</v>
      </c>
      <c r="Z2150" s="1">
        <v>59.5</v>
      </c>
      <c r="AA2150" s="1">
        <v>56.58</v>
      </c>
      <c r="AB2150" s="1">
        <v>58.52</v>
      </c>
      <c r="AC2150" s="1">
        <v>58.42</v>
      </c>
      <c r="AD2150" s="1">
        <v>58.29</v>
      </c>
      <c r="AE2150" s="1">
        <v>65.2</v>
      </c>
      <c r="AF2150" s="1">
        <v>64.08</v>
      </c>
      <c r="AG2150" s="1">
        <v>54.02</v>
      </c>
      <c r="AK2150" s="1">
        <v>30</v>
      </c>
      <c r="AP2150" s="1">
        <v>1706.09</v>
      </c>
      <c r="AS2150" s="1">
        <v>1760</v>
      </c>
      <c r="AX2150" s="1">
        <v>61.05</v>
      </c>
      <c r="BA2150" s="1">
        <v>58.95</v>
      </c>
      <c r="BB2150" s="1">
        <v>66.59</v>
      </c>
      <c r="BC2150" s="1">
        <v>63.46</v>
      </c>
      <c r="BD2150" s="1">
        <v>62.56</v>
      </c>
      <c r="BF2150" s="1">
        <v>63.41</v>
      </c>
      <c r="BG2150" s="1">
        <v>66.099999999999994</v>
      </c>
      <c r="BH2150" s="1">
        <v>61.54</v>
      </c>
      <c r="BI2150" s="1">
        <v>60.55</v>
      </c>
      <c r="BJ2150" s="1">
        <v>64.83</v>
      </c>
      <c r="BK2150" s="1">
        <v>55.3</v>
      </c>
      <c r="BL2150" s="1">
        <v>55.57</v>
      </c>
      <c r="BM2150" s="1">
        <v>55.5</v>
      </c>
      <c r="BN2150" s="1">
        <v>55.17</v>
      </c>
    </row>
    <row r="2151" spans="3:66" x14ac:dyDescent="0.3">
      <c r="C2151" s="14" t="str">
        <f t="shared" si="34"/>
        <v>20179</v>
      </c>
      <c r="D2151" s="3">
        <v>42992</v>
      </c>
      <c r="E2151" s="1">
        <v>979.21</v>
      </c>
      <c r="F2151" s="1">
        <v>938.58</v>
      </c>
      <c r="G2151" s="1">
        <v>977.74</v>
      </c>
      <c r="H2151" s="1">
        <v>937.7</v>
      </c>
      <c r="I2151" s="1">
        <v>976.04</v>
      </c>
      <c r="J2151" s="1">
        <v>943.18</v>
      </c>
      <c r="K2151" s="1">
        <v>928.45</v>
      </c>
      <c r="L2151" s="1">
        <v>891.59</v>
      </c>
      <c r="M2151" s="1">
        <v>802.72</v>
      </c>
      <c r="N2151" s="1">
        <v>847.41</v>
      </c>
      <c r="O2151" s="1">
        <v>938.55</v>
      </c>
      <c r="P2151" s="1">
        <v>953.54</v>
      </c>
      <c r="Q2151" s="1">
        <v>2746.11</v>
      </c>
      <c r="R2151" s="1">
        <v>58.87</v>
      </c>
      <c r="S2151" s="1">
        <v>50.77</v>
      </c>
      <c r="T2151" s="1">
        <v>60.38</v>
      </c>
      <c r="V2151" s="1">
        <v>52.36</v>
      </c>
      <c r="W2151" s="1">
        <v>60.79</v>
      </c>
      <c r="X2151" s="1">
        <v>59.02</v>
      </c>
      <c r="Y2151" s="1">
        <v>59.28</v>
      </c>
      <c r="Z2151" s="1">
        <v>59.39</v>
      </c>
      <c r="AA2151" s="1">
        <v>57.14</v>
      </c>
      <c r="AB2151" s="1">
        <v>57.57</v>
      </c>
      <c r="AC2151" s="1">
        <v>58.56</v>
      </c>
      <c r="AD2151" s="1">
        <v>58.39</v>
      </c>
      <c r="AE2151" s="1">
        <v>64.709999999999994</v>
      </c>
      <c r="AF2151" s="1">
        <v>62.75</v>
      </c>
      <c r="AG2151" s="1">
        <v>54.07</v>
      </c>
      <c r="AK2151" s="1">
        <v>30</v>
      </c>
      <c r="AP2151" s="1">
        <v>1706.09</v>
      </c>
      <c r="AS2151" s="1">
        <v>1760</v>
      </c>
      <c r="AX2151" s="1">
        <v>60.24</v>
      </c>
      <c r="BA2151" s="1">
        <v>58.74</v>
      </c>
      <c r="BB2151" s="1">
        <v>66.400000000000006</v>
      </c>
      <c r="BC2151" s="1">
        <v>63.04</v>
      </c>
      <c r="BD2151" s="1">
        <v>62.56</v>
      </c>
      <c r="BF2151" s="1">
        <v>63.41</v>
      </c>
      <c r="BG2151" s="1">
        <v>64.8</v>
      </c>
      <c r="BH2151" s="1">
        <v>61.11</v>
      </c>
      <c r="BI2151" s="1">
        <v>60.05</v>
      </c>
      <c r="BJ2151" s="1">
        <v>64.959999999999994</v>
      </c>
      <c r="BK2151" s="1">
        <v>54.97</v>
      </c>
      <c r="BL2151" s="1">
        <v>55.59</v>
      </c>
      <c r="BM2151" s="1">
        <v>54.6</v>
      </c>
      <c r="BN2151" s="1">
        <v>54.22</v>
      </c>
    </row>
    <row r="2152" spans="3:66" x14ac:dyDescent="0.3">
      <c r="C2152" s="14" t="str">
        <f t="shared" si="34"/>
        <v>20179</v>
      </c>
      <c r="D2152" s="3">
        <v>42991</v>
      </c>
      <c r="E2152" s="1">
        <v>953.86</v>
      </c>
      <c r="F2152" s="1">
        <v>926.26</v>
      </c>
      <c r="G2152" s="1">
        <v>964.97</v>
      </c>
      <c r="H2152" s="1">
        <v>938.46</v>
      </c>
      <c r="I2152" s="1">
        <v>967.67</v>
      </c>
      <c r="J2152" s="1">
        <v>928.12</v>
      </c>
      <c r="K2152" s="1">
        <v>935.22</v>
      </c>
      <c r="L2152" s="1">
        <v>854.85</v>
      </c>
      <c r="M2152" s="1">
        <v>778.42</v>
      </c>
      <c r="N2152" s="1">
        <v>841.3</v>
      </c>
      <c r="O2152" s="1">
        <v>932.06</v>
      </c>
      <c r="P2152" s="1">
        <v>950.49</v>
      </c>
      <c r="Q2152" s="1">
        <v>2711.24</v>
      </c>
      <c r="R2152" s="1">
        <v>59.23</v>
      </c>
      <c r="S2152" s="1">
        <v>50.97</v>
      </c>
      <c r="T2152" s="1">
        <v>60</v>
      </c>
      <c r="V2152" s="1">
        <v>52.3</v>
      </c>
      <c r="W2152" s="1">
        <v>59.65</v>
      </c>
      <c r="X2152" s="1">
        <v>58.56</v>
      </c>
      <c r="Y2152" s="1">
        <v>58.11</v>
      </c>
      <c r="Z2152" s="1">
        <v>57.84</v>
      </c>
      <c r="AA2152" s="1">
        <v>57.14</v>
      </c>
      <c r="AB2152" s="1">
        <v>57.5</v>
      </c>
      <c r="AC2152" s="1">
        <v>58.23</v>
      </c>
      <c r="AD2152" s="1">
        <v>58.17</v>
      </c>
      <c r="AE2152" s="1">
        <v>64.28</v>
      </c>
      <c r="AF2152" s="1">
        <v>63.07</v>
      </c>
      <c r="AG2152" s="1">
        <v>53.41</v>
      </c>
      <c r="AK2152" s="1">
        <v>30</v>
      </c>
      <c r="AP2152" s="1">
        <v>1706.09</v>
      </c>
      <c r="AS2152" s="1">
        <v>1760</v>
      </c>
      <c r="AX2152" s="1">
        <v>60.05</v>
      </c>
      <c r="BA2152" s="1">
        <v>58.48</v>
      </c>
      <c r="BB2152" s="1">
        <v>65.69</v>
      </c>
      <c r="BC2152" s="1">
        <v>62.47</v>
      </c>
      <c r="BD2152" s="1">
        <v>62.04</v>
      </c>
      <c r="BF2152" s="1">
        <v>62.92</v>
      </c>
      <c r="BG2152" s="1">
        <v>64.290000000000006</v>
      </c>
      <c r="BH2152" s="1">
        <v>61.11</v>
      </c>
      <c r="BI2152" s="1">
        <v>60.05</v>
      </c>
      <c r="BJ2152" s="1">
        <v>64.959999999999994</v>
      </c>
      <c r="BK2152" s="1">
        <v>55.08</v>
      </c>
      <c r="BL2152" s="1">
        <v>54.37</v>
      </c>
      <c r="BM2152" s="1">
        <v>55</v>
      </c>
      <c r="BN2152" s="1">
        <v>53.92</v>
      </c>
    </row>
    <row r="2153" spans="3:66" x14ac:dyDescent="0.3">
      <c r="C2153" s="14" t="str">
        <f t="shared" si="34"/>
        <v>20179</v>
      </c>
      <c r="D2153" s="3">
        <v>42990</v>
      </c>
      <c r="E2153" s="1">
        <v>954.09</v>
      </c>
      <c r="F2153" s="1">
        <v>915.54</v>
      </c>
      <c r="G2153" s="1">
        <v>974.46</v>
      </c>
      <c r="H2153" s="1">
        <v>938.46</v>
      </c>
      <c r="I2153" s="1">
        <v>986.2</v>
      </c>
      <c r="J2153" s="1">
        <v>928.57</v>
      </c>
      <c r="K2153" s="1">
        <v>939.75</v>
      </c>
      <c r="L2153" s="1">
        <v>859.04</v>
      </c>
      <c r="M2153" s="1">
        <v>787.22</v>
      </c>
      <c r="N2153" s="1">
        <v>834.52</v>
      </c>
      <c r="O2153" s="1">
        <v>921.89</v>
      </c>
      <c r="P2153" s="1">
        <v>958.33</v>
      </c>
      <c r="Q2153" s="1">
        <v>2712.21</v>
      </c>
      <c r="R2153" s="1">
        <v>58.68</v>
      </c>
      <c r="S2153" s="1">
        <v>50.4</v>
      </c>
      <c r="T2153" s="1">
        <v>59.7</v>
      </c>
      <c r="V2153" s="1">
        <v>52.33</v>
      </c>
      <c r="W2153" s="1">
        <v>59.26</v>
      </c>
      <c r="X2153" s="1">
        <v>58.93</v>
      </c>
      <c r="Y2153" s="1">
        <v>57.66</v>
      </c>
      <c r="Z2153" s="1">
        <v>57.5</v>
      </c>
      <c r="AA2153" s="1">
        <v>56.81</v>
      </c>
      <c r="AB2153" s="1">
        <v>57.51</v>
      </c>
      <c r="AC2153" s="1">
        <v>57.57</v>
      </c>
      <c r="AD2153" s="1">
        <v>57.8</v>
      </c>
      <c r="AE2153" s="1">
        <v>64.63</v>
      </c>
      <c r="AF2153" s="1">
        <v>64.17</v>
      </c>
      <c r="AG2153" s="1">
        <v>53.01</v>
      </c>
      <c r="AK2153" s="1">
        <v>30</v>
      </c>
      <c r="AS2153" s="1">
        <v>1760</v>
      </c>
      <c r="AT2153" s="1">
        <v>1821.48</v>
      </c>
      <c r="AW2153" s="1">
        <v>1645.37</v>
      </c>
      <c r="AX2153" s="1">
        <v>59.38</v>
      </c>
      <c r="BA2153" s="1">
        <v>58.24</v>
      </c>
      <c r="BB2153" s="1">
        <v>65.03</v>
      </c>
      <c r="BC2153" s="1">
        <v>62.58</v>
      </c>
      <c r="BD2153" s="1">
        <v>62.08</v>
      </c>
      <c r="BE2153" s="1">
        <v>64.19</v>
      </c>
      <c r="BF2153" s="1">
        <v>61.79</v>
      </c>
      <c r="BG2153" s="1">
        <v>64.52</v>
      </c>
      <c r="BH2153" s="1">
        <v>60.95</v>
      </c>
      <c r="BI2153" s="1">
        <v>60.05</v>
      </c>
      <c r="BJ2153" s="1">
        <v>64.819999999999993</v>
      </c>
      <c r="BK2153" s="1">
        <v>54.33</v>
      </c>
      <c r="BL2153" s="1">
        <v>54.12</v>
      </c>
      <c r="BM2153" s="1">
        <v>55</v>
      </c>
      <c r="BN2153" s="1">
        <v>53.68</v>
      </c>
    </row>
    <row r="2154" spans="3:66" x14ac:dyDescent="0.3">
      <c r="C2154" s="14" t="str">
        <f t="shared" si="34"/>
        <v>20179</v>
      </c>
      <c r="D2154" s="3">
        <v>42989</v>
      </c>
      <c r="E2154" s="1">
        <v>962.59</v>
      </c>
      <c r="F2154" s="1">
        <v>920</v>
      </c>
      <c r="G2154" s="1">
        <v>966.88</v>
      </c>
      <c r="H2154" s="1">
        <v>938.46</v>
      </c>
      <c r="I2154" s="1">
        <v>986.16</v>
      </c>
      <c r="J2154" s="1">
        <v>935.89</v>
      </c>
      <c r="K2154" s="1">
        <v>939.75</v>
      </c>
      <c r="L2154" s="1">
        <v>884.4</v>
      </c>
      <c r="M2154" s="1">
        <v>779.96</v>
      </c>
      <c r="N2154" s="1">
        <v>839.99</v>
      </c>
      <c r="O2154" s="1">
        <v>941.9</v>
      </c>
      <c r="P2154" s="1">
        <v>957.83</v>
      </c>
      <c r="Q2154" s="1">
        <v>2731.6</v>
      </c>
      <c r="R2154" s="1">
        <v>58.73</v>
      </c>
      <c r="S2154" s="1">
        <v>51.36</v>
      </c>
      <c r="T2154" s="1">
        <v>59.7</v>
      </c>
      <c r="V2154" s="1">
        <v>52.43</v>
      </c>
      <c r="W2154" s="1">
        <v>60.19</v>
      </c>
      <c r="X2154" s="1">
        <v>58.73</v>
      </c>
      <c r="Y2154" s="1">
        <v>57.5</v>
      </c>
      <c r="Z2154" s="1">
        <v>57.46</v>
      </c>
      <c r="AA2154" s="1">
        <v>56.63</v>
      </c>
      <c r="AB2154" s="1">
        <v>57.01</v>
      </c>
      <c r="AC2154" s="1">
        <v>57.6</v>
      </c>
      <c r="AD2154" s="1">
        <v>57.76</v>
      </c>
      <c r="AE2154" s="1">
        <v>65.010000000000005</v>
      </c>
      <c r="AF2154" s="1">
        <v>63.51</v>
      </c>
      <c r="AG2154" s="1">
        <v>53.14</v>
      </c>
      <c r="AH2154" s="1">
        <v>30</v>
      </c>
      <c r="AQ2154" s="1">
        <v>1686</v>
      </c>
      <c r="AT2154" s="1">
        <v>1821.48</v>
      </c>
      <c r="AW2154" s="1">
        <v>1645.37</v>
      </c>
      <c r="AX2154" s="1">
        <v>59.68</v>
      </c>
      <c r="BA2154" s="1">
        <v>58.99</v>
      </c>
      <c r="BB2154" s="1">
        <v>65.42</v>
      </c>
      <c r="BC2154" s="1">
        <v>62.07</v>
      </c>
      <c r="BD2154" s="1">
        <v>62.37</v>
      </c>
      <c r="BE2154" s="1">
        <v>64.06</v>
      </c>
      <c r="BF2154" s="1">
        <v>61.92</v>
      </c>
      <c r="BG2154" s="1">
        <v>65.44</v>
      </c>
      <c r="BH2154" s="1">
        <v>60.8</v>
      </c>
      <c r="BI2154" s="1">
        <v>60.05</v>
      </c>
      <c r="BJ2154" s="1">
        <v>64.75</v>
      </c>
      <c r="BK2154" s="1">
        <v>54.67</v>
      </c>
      <c r="BL2154" s="1">
        <v>54.07</v>
      </c>
      <c r="BM2154" s="1">
        <v>54.98</v>
      </c>
      <c r="BN2154" s="1">
        <v>53.9</v>
      </c>
    </row>
    <row r="2155" spans="3:66" x14ac:dyDescent="0.3">
      <c r="C2155" s="14" t="str">
        <f t="shared" si="34"/>
        <v>20179</v>
      </c>
      <c r="D2155" s="3">
        <v>42986</v>
      </c>
      <c r="E2155" s="1">
        <v>974.24</v>
      </c>
      <c r="F2155" s="1">
        <v>931.18</v>
      </c>
      <c r="G2155" s="1">
        <v>970.81</v>
      </c>
      <c r="H2155" s="1">
        <v>951.58</v>
      </c>
      <c r="I2155" s="1">
        <v>982</v>
      </c>
      <c r="J2155" s="1">
        <v>921.81</v>
      </c>
      <c r="K2155" s="1">
        <v>939.75</v>
      </c>
      <c r="L2155" s="1">
        <v>891.02</v>
      </c>
      <c r="M2155" s="1">
        <v>794.58</v>
      </c>
      <c r="N2155" s="1">
        <v>821.66</v>
      </c>
      <c r="O2155" s="1">
        <v>940.35</v>
      </c>
      <c r="P2155" s="1">
        <v>959.8</v>
      </c>
      <c r="Q2155" s="1">
        <v>2732.41</v>
      </c>
      <c r="R2155" s="1">
        <v>60.15</v>
      </c>
      <c r="S2155" s="1">
        <v>51.46</v>
      </c>
      <c r="T2155" s="1">
        <v>59.78</v>
      </c>
      <c r="V2155" s="1">
        <v>52.43</v>
      </c>
      <c r="W2155" s="1">
        <v>60.69</v>
      </c>
      <c r="X2155" s="1">
        <v>59.12</v>
      </c>
      <c r="Y2155" s="1">
        <v>58.51</v>
      </c>
      <c r="Z2155" s="1">
        <v>58.5</v>
      </c>
      <c r="AA2155" s="1">
        <v>58.65</v>
      </c>
      <c r="AB2155" s="1">
        <v>57.76</v>
      </c>
      <c r="AC2155" s="1">
        <v>57.9</v>
      </c>
      <c r="AD2155" s="1">
        <v>57.16</v>
      </c>
      <c r="AE2155" s="1">
        <v>65.599999999999994</v>
      </c>
      <c r="AF2155" s="1">
        <v>63.56</v>
      </c>
      <c r="AG2155" s="1">
        <v>53.15</v>
      </c>
      <c r="AH2155" s="1">
        <v>30</v>
      </c>
      <c r="AL2155" s="1">
        <v>15</v>
      </c>
      <c r="AQ2155" s="1">
        <v>1686</v>
      </c>
      <c r="AT2155" s="1">
        <v>1822.83</v>
      </c>
      <c r="AW2155" s="1">
        <v>1646.59</v>
      </c>
      <c r="AX2155" s="1">
        <v>60</v>
      </c>
      <c r="AZ2155" s="1">
        <v>1655.84</v>
      </c>
      <c r="BA2155" s="1">
        <v>58.78</v>
      </c>
      <c r="BB2155" s="1">
        <v>65.72</v>
      </c>
      <c r="BC2155" s="1">
        <v>62.62</v>
      </c>
      <c r="BD2155" s="1">
        <v>62.53</v>
      </c>
      <c r="BE2155" s="1">
        <v>63.68</v>
      </c>
      <c r="BF2155" s="1">
        <v>62.17</v>
      </c>
      <c r="BG2155" s="1">
        <v>65.81</v>
      </c>
      <c r="BH2155" s="1">
        <v>61.45</v>
      </c>
      <c r="BI2155" s="1">
        <v>59.56</v>
      </c>
      <c r="BJ2155" s="1">
        <v>62.96</v>
      </c>
      <c r="BK2155" s="1">
        <v>54.65</v>
      </c>
      <c r="BL2155" s="1">
        <v>54.59</v>
      </c>
      <c r="BM2155" s="1">
        <v>55.43</v>
      </c>
      <c r="BN2155" s="1">
        <v>54.54</v>
      </c>
    </row>
    <row r="2156" spans="3:66" x14ac:dyDescent="0.3">
      <c r="C2156" s="14" t="str">
        <f t="shared" si="34"/>
        <v>20179</v>
      </c>
      <c r="D2156" s="3">
        <v>42984</v>
      </c>
      <c r="E2156" s="1">
        <v>955.54</v>
      </c>
      <c r="F2156" s="1">
        <v>927.72</v>
      </c>
      <c r="G2156" s="1">
        <v>959.13</v>
      </c>
      <c r="H2156" s="1">
        <v>959.66</v>
      </c>
      <c r="I2156" s="1">
        <v>982</v>
      </c>
      <c r="J2156" s="1">
        <v>922.27</v>
      </c>
      <c r="K2156" s="1">
        <v>933.29</v>
      </c>
      <c r="L2156" s="1">
        <v>874.79</v>
      </c>
      <c r="M2156" s="1">
        <v>774.59</v>
      </c>
      <c r="N2156" s="1">
        <v>809.55</v>
      </c>
      <c r="O2156" s="1">
        <v>938.27</v>
      </c>
      <c r="P2156" s="1">
        <v>947.9</v>
      </c>
      <c r="Q2156" s="1">
        <v>2731.6</v>
      </c>
      <c r="R2156" s="1">
        <v>60.42</v>
      </c>
      <c r="S2156" s="1">
        <v>51.57</v>
      </c>
      <c r="T2156" s="1">
        <v>59.78</v>
      </c>
      <c r="V2156" s="1">
        <v>52.5</v>
      </c>
      <c r="W2156" s="1">
        <v>60.18</v>
      </c>
      <c r="X2156" s="1">
        <v>59.41</v>
      </c>
      <c r="Y2156" s="1">
        <v>58.51</v>
      </c>
      <c r="Z2156" s="1">
        <v>58.46</v>
      </c>
      <c r="AA2156" s="1">
        <v>59.39</v>
      </c>
      <c r="AB2156" s="1">
        <v>57.86</v>
      </c>
      <c r="AC2156" s="1">
        <v>58.56</v>
      </c>
      <c r="AD2156" s="1">
        <v>57.31</v>
      </c>
      <c r="AE2156" s="1">
        <v>65.59</v>
      </c>
      <c r="AF2156" s="1">
        <v>62.19</v>
      </c>
      <c r="AG2156" s="1">
        <v>53.51</v>
      </c>
      <c r="AH2156" s="1">
        <v>30</v>
      </c>
      <c r="AK2156" s="1">
        <v>30</v>
      </c>
      <c r="AL2156" s="1">
        <v>15</v>
      </c>
      <c r="AQ2156" s="1">
        <v>1686</v>
      </c>
      <c r="AS2156" s="1">
        <v>1700</v>
      </c>
      <c r="AT2156" s="1">
        <v>1822.83</v>
      </c>
      <c r="AW2156" s="1">
        <v>1646.59</v>
      </c>
      <c r="AX2156" s="1">
        <v>59.09</v>
      </c>
      <c r="AY2156" s="1">
        <v>1691.91</v>
      </c>
      <c r="AZ2156" s="1">
        <v>1655.84</v>
      </c>
      <c r="BA2156" s="1">
        <v>59.39</v>
      </c>
      <c r="BB2156" s="1">
        <v>66.61</v>
      </c>
      <c r="BC2156" s="1">
        <v>62.29</v>
      </c>
      <c r="BD2156" s="1">
        <v>62.65</v>
      </c>
      <c r="BE2156" s="1">
        <v>62.53</v>
      </c>
      <c r="BF2156" s="1">
        <v>61.98</v>
      </c>
      <c r="BG2156" s="1">
        <v>65.67</v>
      </c>
      <c r="BH2156" s="1">
        <v>61.35</v>
      </c>
      <c r="BI2156" s="1">
        <v>60.55</v>
      </c>
      <c r="BJ2156" s="1">
        <v>63.93</v>
      </c>
      <c r="BK2156" s="1">
        <v>54.94</v>
      </c>
      <c r="BL2156" s="1">
        <v>54.87</v>
      </c>
      <c r="BM2156" s="1">
        <v>55.43</v>
      </c>
      <c r="BN2156" s="1">
        <v>54.5</v>
      </c>
    </row>
    <row r="2157" spans="3:66" x14ac:dyDescent="0.3">
      <c r="C2157" s="14" t="str">
        <f t="shared" si="34"/>
        <v>20179</v>
      </c>
      <c r="D2157" s="3">
        <v>42983</v>
      </c>
      <c r="E2157" s="1">
        <v>955.87</v>
      </c>
      <c r="F2157" s="1">
        <v>919.33</v>
      </c>
      <c r="G2157" s="1">
        <v>954.2</v>
      </c>
      <c r="H2157" s="1">
        <v>952.47</v>
      </c>
      <c r="I2157" s="1">
        <v>985.31</v>
      </c>
      <c r="J2157" s="1">
        <v>937.09</v>
      </c>
      <c r="K2157" s="1">
        <v>917.83</v>
      </c>
      <c r="L2157" s="1">
        <v>845.34</v>
      </c>
      <c r="M2157" s="1">
        <v>775.99</v>
      </c>
      <c r="N2157" s="1">
        <v>798.84</v>
      </c>
      <c r="O2157" s="1">
        <v>944.24</v>
      </c>
      <c r="P2157" s="1">
        <v>945.78</v>
      </c>
      <c r="Q2157" s="1">
        <v>2725.95</v>
      </c>
      <c r="R2157" s="1">
        <v>59.67</v>
      </c>
      <c r="S2157" s="1">
        <v>51.21</v>
      </c>
      <c r="T2157" s="1">
        <v>59.68</v>
      </c>
      <c r="V2157" s="1">
        <v>52.5</v>
      </c>
      <c r="W2157" s="1">
        <v>60.52</v>
      </c>
      <c r="X2157" s="1">
        <v>58.69</v>
      </c>
      <c r="Y2157" s="1">
        <v>58.38</v>
      </c>
      <c r="Z2157" s="1">
        <v>58.11</v>
      </c>
      <c r="AA2157" s="1">
        <v>57.27</v>
      </c>
      <c r="AB2157" s="1">
        <v>56.94</v>
      </c>
      <c r="AC2157" s="1">
        <v>58.8</v>
      </c>
      <c r="AD2157" s="1">
        <v>57.16</v>
      </c>
      <c r="AE2157" s="1">
        <v>65.34</v>
      </c>
      <c r="AF2157" s="1">
        <v>62.17</v>
      </c>
      <c r="AG2157" s="1">
        <v>54.2</v>
      </c>
      <c r="AH2157" s="1">
        <v>30</v>
      </c>
      <c r="AK2157" s="1">
        <v>30</v>
      </c>
      <c r="AL2157" s="1">
        <v>15</v>
      </c>
      <c r="AQ2157" s="1">
        <v>1686</v>
      </c>
      <c r="AS2157" s="1">
        <v>1700</v>
      </c>
      <c r="AX2157" s="1">
        <v>59.79</v>
      </c>
      <c r="AY2157" s="1">
        <v>1691.91</v>
      </c>
      <c r="AZ2157" s="1">
        <v>1655.84</v>
      </c>
      <c r="BA2157" s="1">
        <v>58.74</v>
      </c>
      <c r="BB2157" s="1">
        <v>66.08</v>
      </c>
      <c r="BC2157" s="1">
        <v>62.05</v>
      </c>
      <c r="BD2157" s="1">
        <v>62.91</v>
      </c>
      <c r="BE2157" s="1">
        <v>61.87</v>
      </c>
      <c r="BF2157" s="1">
        <v>61.95</v>
      </c>
      <c r="BG2157" s="1">
        <v>65.44</v>
      </c>
      <c r="BH2157" s="1">
        <v>61.4</v>
      </c>
      <c r="BI2157" s="1">
        <v>59.56</v>
      </c>
      <c r="BJ2157" s="1">
        <v>62.96</v>
      </c>
      <c r="BK2157" s="1">
        <v>54.83</v>
      </c>
      <c r="BL2157" s="1">
        <v>54.37</v>
      </c>
      <c r="BM2157" s="1">
        <v>54.9</v>
      </c>
      <c r="BN2157" s="1">
        <v>54.36</v>
      </c>
    </row>
    <row r="2158" spans="3:66" x14ac:dyDescent="0.3">
      <c r="C2158" s="14" t="str">
        <f t="shared" si="34"/>
        <v>20179</v>
      </c>
      <c r="D2158" s="3">
        <v>42982</v>
      </c>
      <c r="E2158" s="1">
        <v>935.77</v>
      </c>
      <c r="F2158" s="1">
        <v>912.95</v>
      </c>
      <c r="G2158" s="1">
        <v>955.2</v>
      </c>
      <c r="H2158" s="1">
        <v>944.97</v>
      </c>
      <c r="I2158" s="1">
        <v>980.47</v>
      </c>
      <c r="J2158" s="1">
        <v>929.42</v>
      </c>
      <c r="K2158" s="1">
        <v>933.29</v>
      </c>
      <c r="L2158" s="1">
        <v>847.59</v>
      </c>
      <c r="M2158" s="1">
        <v>775.99</v>
      </c>
      <c r="N2158" s="1">
        <v>784.68</v>
      </c>
      <c r="O2158" s="1">
        <v>944.6</v>
      </c>
      <c r="P2158" s="1">
        <v>950.03</v>
      </c>
      <c r="Q2158" s="1">
        <v>2719.26</v>
      </c>
      <c r="R2158" s="1">
        <v>59.23</v>
      </c>
      <c r="S2158" s="1">
        <v>50.55</v>
      </c>
      <c r="T2158" s="1">
        <v>59.33</v>
      </c>
      <c r="V2158" s="1">
        <v>51.4</v>
      </c>
      <c r="W2158" s="1">
        <v>59.95</v>
      </c>
      <c r="X2158" s="1">
        <v>59</v>
      </c>
      <c r="Y2158" s="1">
        <v>57.98</v>
      </c>
      <c r="Z2158" s="1">
        <v>57.45</v>
      </c>
      <c r="AA2158" s="1">
        <v>58.68</v>
      </c>
      <c r="AB2158" s="1">
        <v>57.47</v>
      </c>
      <c r="AC2158" s="1">
        <v>58.73</v>
      </c>
      <c r="AD2158" s="1">
        <v>56.32</v>
      </c>
      <c r="AE2158" s="1">
        <v>65.739999999999995</v>
      </c>
      <c r="AF2158" s="1">
        <v>62.31</v>
      </c>
      <c r="AG2158" s="1">
        <v>56.07</v>
      </c>
      <c r="AK2158" s="1">
        <v>30</v>
      </c>
      <c r="AL2158" s="1">
        <v>15</v>
      </c>
      <c r="AO2158" s="1">
        <v>7</v>
      </c>
      <c r="AS2158" s="1">
        <v>1700</v>
      </c>
      <c r="AT2158" s="1">
        <v>1809.77</v>
      </c>
      <c r="AX2158" s="1">
        <v>59.55</v>
      </c>
      <c r="AY2158" s="1">
        <v>1691.91</v>
      </c>
      <c r="AZ2158" s="1">
        <v>1633.59</v>
      </c>
      <c r="BA2158" s="1">
        <v>60.5</v>
      </c>
      <c r="BB2158" s="1">
        <v>65.22</v>
      </c>
      <c r="BC2158" s="1">
        <v>62.26</v>
      </c>
      <c r="BD2158" s="1">
        <v>62.52</v>
      </c>
      <c r="BE2158" s="1">
        <v>62.17</v>
      </c>
      <c r="BF2158" s="1">
        <v>61.92</v>
      </c>
      <c r="BG2158" s="1">
        <v>65.400000000000006</v>
      </c>
      <c r="BH2158" s="1">
        <v>61.4</v>
      </c>
      <c r="BI2158" s="1">
        <v>59.56</v>
      </c>
      <c r="BJ2158" s="1">
        <v>62.96</v>
      </c>
      <c r="BK2158" s="1">
        <v>54.34</v>
      </c>
      <c r="BL2158" s="1">
        <v>54.23</v>
      </c>
      <c r="BM2158" s="1">
        <v>53.67</v>
      </c>
      <c r="BN2158" s="1">
        <v>54.25</v>
      </c>
    </row>
    <row r="2159" spans="3:66" x14ac:dyDescent="0.3">
      <c r="C2159" s="14" t="str">
        <f t="shared" si="34"/>
        <v>20179</v>
      </c>
      <c r="D2159" s="3">
        <v>42979</v>
      </c>
      <c r="E2159" s="1">
        <v>950.63</v>
      </c>
      <c r="F2159" s="1">
        <v>916.8</v>
      </c>
      <c r="G2159" s="1">
        <v>949.27</v>
      </c>
      <c r="H2159" s="1">
        <v>961.65</v>
      </c>
      <c r="I2159" s="1">
        <v>980.47</v>
      </c>
      <c r="J2159" s="1">
        <v>920.65</v>
      </c>
      <c r="K2159" s="1">
        <v>933.29</v>
      </c>
      <c r="L2159" s="1">
        <v>868.94</v>
      </c>
      <c r="M2159" s="1">
        <v>771.13</v>
      </c>
      <c r="N2159" s="1">
        <v>805.72</v>
      </c>
      <c r="O2159" s="1">
        <v>925.64</v>
      </c>
      <c r="P2159" s="1">
        <v>957.73</v>
      </c>
      <c r="Q2159" s="1">
        <v>2719.26</v>
      </c>
      <c r="R2159" s="1">
        <v>59.16</v>
      </c>
      <c r="S2159" s="1">
        <v>51.14</v>
      </c>
      <c r="T2159" s="1">
        <v>59.4</v>
      </c>
      <c r="V2159" s="1">
        <v>51.75</v>
      </c>
      <c r="W2159" s="1">
        <v>59.58</v>
      </c>
      <c r="X2159" s="1">
        <v>58.97</v>
      </c>
      <c r="Y2159" s="1">
        <v>57.95</v>
      </c>
      <c r="Z2159" s="1">
        <v>57.45</v>
      </c>
      <c r="AA2159" s="1">
        <v>58.65</v>
      </c>
      <c r="AB2159" s="1">
        <v>57.26</v>
      </c>
      <c r="AC2159" s="1">
        <v>58.73</v>
      </c>
      <c r="AD2159" s="1">
        <v>57.16</v>
      </c>
      <c r="AE2159" s="1">
        <v>65.56</v>
      </c>
      <c r="AF2159" s="1">
        <v>62.43</v>
      </c>
      <c r="AG2159" s="1">
        <v>52.83</v>
      </c>
      <c r="AK2159" s="1">
        <v>30</v>
      </c>
      <c r="AO2159" s="1">
        <v>7</v>
      </c>
      <c r="AS2159" s="1">
        <v>1700</v>
      </c>
      <c r="AT2159" s="1">
        <v>1809.77</v>
      </c>
      <c r="AX2159" s="1">
        <v>59.73</v>
      </c>
      <c r="AY2159" s="1">
        <v>1691.91</v>
      </c>
      <c r="AZ2159" s="1">
        <v>1611.34</v>
      </c>
      <c r="BA2159" s="1">
        <v>58.33</v>
      </c>
      <c r="BB2159" s="1">
        <v>65.31</v>
      </c>
      <c r="BC2159" s="1">
        <v>62.09</v>
      </c>
      <c r="BD2159" s="1">
        <v>62.72</v>
      </c>
      <c r="BE2159" s="1">
        <v>62.17</v>
      </c>
      <c r="BF2159" s="1">
        <v>62.22</v>
      </c>
      <c r="BG2159" s="1">
        <v>65.400000000000006</v>
      </c>
      <c r="BH2159" s="1">
        <v>61.48</v>
      </c>
      <c r="BI2159" s="1">
        <v>59.56</v>
      </c>
      <c r="BJ2159" s="1">
        <v>62.96</v>
      </c>
      <c r="BK2159" s="1">
        <v>54.02</v>
      </c>
      <c r="BL2159" s="1">
        <v>53.85</v>
      </c>
      <c r="BM2159" s="1">
        <v>53.67</v>
      </c>
      <c r="BN2159" s="1">
        <v>53.56</v>
      </c>
    </row>
    <row r="2160" spans="3:66" x14ac:dyDescent="0.3">
      <c r="C2160" s="14" t="str">
        <f t="shared" si="34"/>
        <v>20178</v>
      </c>
      <c r="D2160" s="3">
        <v>42978</v>
      </c>
      <c r="E2160" s="1">
        <v>944.38</v>
      </c>
      <c r="F2160" s="1">
        <v>917.21</v>
      </c>
      <c r="G2160" s="1">
        <v>955.81</v>
      </c>
      <c r="H2160" s="1">
        <v>959.66</v>
      </c>
      <c r="I2160" s="1">
        <v>980.47</v>
      </c>
      <c r="J2160" s="1">
        <v>922.71</v>
      </c>
      <c r="K2160" s="1">
        <v>933.29</v>
      </c>
      <c r="L2160" s="1">
        <v>850.48</v>
      </c>
      <c r="M2160" s="1">
        <v>768.7</v>
      </c>
      <c r="N2160" s="1">
        <v>809.36</v>
      </c>
      <c r="O2160" s="1">
        <v>921.19</v>
      </c>
      <c r="P2160" s="1">
        <v>951.82</v>
      </c>
      <c r="Q2160" s="1">
        <v>2722.64</v>
      </c>
      <c r="R2160" s="1">
        <v>59.54</v>
      </c>
      <c r="S2160" s="1">
        <v>50.84</v>
      </c>
      <c r="T2160" s="1">
        <v>59.33</v>
      </c>
      <c r="V2160" s="1">
        <v>51.63</v>
      </c>
      <c r="W2160" s="1">
        <v>59.6</v>
      </c>
      <c r="X2160" s="1">
        <v>57.77</v>
      </c>
      <c r="Y2160" s="1">
        <v>57.48</v>
      </c>
      <c r="Z2160" s="1">
        <v>57.01</v>
      </c>
      <c r="AA2160" s="1">
        <v>58.41</v>
      </c>
      <c r="AB2160" s="1">
        <v>57.21</v>
      </c>
      <c r="AC2160" s="1">
        <v>57.83</v>
      </c>
      <c r="AD2160" s="1">
        <v>57.16</v>
      </c>
      <c r="AE2160" s="1">
        <v>64.56</v>
      </c>
      <c r="AF2160" s="1">
        <v>62.01</v>
      </c>
      <c r="AG2160" s="1">
        <v>52.17</v>
      </c>
      <c r="AO2160" s="1">
        <v>7</v>
      </c>
      <c r="AT2160" s="1">
        <v>1810.71</v>
      </c>
      <c r="AW2160" s="1">
        <v>1640.14</v>
      </c>
      <c r="AX2160" s="1">
        <v>58.35</v>
      </c>
      <c r="AY2160" s="1">
        <v>1693.05</v>
      </c>
      <c r="AZ2160" s="1">
        <v>1612.43</v>
      </c>
      <c r="BA2160" s="1">
        <v>57.84</v>
      </c>
      <c r="BB2160" s="1">
        <v>64.95</v>
      </c>
      <c r="BC2160" s="1">
        <v>61.87</v>
      </c>
      <c r="BD2160" s="1">
        <v>61.73</v>
      </c>
      <c r="BE2160" s="1">
        <v>60.83</v>
      </c>
      <c r="BF2160" s="1">
        <v>61.61</v>
      </c>
      <c r="BG2160" s="1">
        <v>65.28</v>
      </c>
      <c r="BH2160" s="1">
        <v>60.14</v>
      </c>
      <c r="BI2160" s="1">
        <v>59.56</v>
      </c>
      <c r="BJ2160" s="1">
        <v>62.96</v>
      </c>
      <c r="BK2160" s="1">
        <v>53.05</v>
      </c>
      <c r="BL2160" s="1">
        <v>54.06</v>
      </c>
      <c r="BM2160" s="1">
        <v>54.33</v>
      </c>
      <c r="BN2160" s="1">
        <v>53.52</v>
      </c>
    </row>
    <row r="2161" spans="3:66" x14ac:dyDescent="0.3">
      <c r="C2161" s="14" t="str">
        <f t="shared" si="34"/>
        <v>20178</v>
      </c>
      <c r="D2161" s="3">
        <v>42977</v>
      </c>
      <c r="E2161" s="1">
        <v>938.55</v>
      </c>
      <c r="F2161" s="1">
        <v>910.19</v>
      </c>
      <c r="G2161" s="1">
        <v>957.45</v>
      </c>
      <c r="H2161" s="1">
        <v>944.25</v>
      </c>
      <c r="I2161" s="1">
        <v>980.47</v>
      </c>
      <c r="J2161" s="1">
        <v>921.23</v>
      </c>
      <c r="K2161" s="1">
        <v>933.29</v>
      </c>
      <c r="L2161" s="1">
        <v>836.77</v>
      </c>
      <c r="M2161" s="1">
        <v>775.99</v>
      </c>
      <c r="N2161" s="1">
        <v>831.95</v>
      </c>
      <c r="O2161" s="1">
        <v>918.23</v>
      </c>
      <c r="P2161" s="1">
        <v>951.82</v>
      </c>
      <c r="Q2161" s="1">
        <v>2731.55</v>
      </c>
      <c r="R2161" s="1">
        <v>59.54</v>
      </c>
      <c r="S2161" s="1">
        <v>50.5</v>
      </c>
      <c r="T2161" s="1">
        <v>59.1</v>
      </c>
      <c r="V2161" s="1">
        <v>51.63</v>
      </c>
      <c r="W2161" s="1">
        <v>60</v>
      </c>
      <c r="X2161" s="1">
        <v>57.75</v>
      </c>
      <c r="Y2161" s="1">
        <v>57.47</v>
      </c>
      <c r="Z2161" s="1">
        <v>56.96</v>
      </c>
      <c r="AA2161" s="1">
        <v>58.5</v>
      </c>
      <c r="AB2161" s="1">
        <v>56.84</v>
      </c>
      <c r="AC2161" s="1">
        <v>57.81</v>
      </c>
      <c r="AD2161" s="1">
        <v>57.16</v>
      </c>
      <c r="AE2161" s="1">
        <v>64.540000000000006</v>
      </c>
      <c r="AF2161" s="1">
        <v>61.56</v>
      </c>
      <c r="AG2161" s="1">
        <v>52.1</v>
      </c>
      <c r="AO2161" s="1">
        <v>7</v>
      </c>
      <c r="AQ2161" s="1">
        <v>1662.81</v>
      </c>
      <c r="AT2161" s="1">
        <v>1810.71</v>
      </c>
      <c r="AW2161" s="1">
        <v>1640.14</v>
      </c>
      <c r="AX2161" s="1">
        <v>59.28</v>
      </c>
      <c r="AY2161" s="1">
        <v>1632.58</v>
      </c>
      <c r="AZ2161" s="1">
        <v>1612.43</v>
      </c>
      <c r="BA2161" s="1">
        <v>57.87</v>
      </c>
      <c r="BB2161" s="1">
        <v>64.63</v>
      </c>
      <c r="BC2161" s="1">
        <v>61.94</v>
      </c>
      <c r="BD2161" s="1">
        <v>61.7</v>
      </c>
      <c r="BE2161" s="1">
        <v>61.83</v>
      </c>
      <c r="BF2161" s="1">
        <v>62.22</v>
      </c>
      <c r="BG2161" s="1">
        <v>64.849999999999994</v>
      </c>
      <c r="BH2161" s="1">
        <v>60.14</v>
      </c>
      <c r="BI2161" s="1">
        <v>59.56</v>
      </c>
      <c r="BJ2161" s="1">
        <v>62.96</v>
      </c>
      <c r="BK2161" s="1">
        <v>53.31</v>
      </c>
      <c r="BL2161" s="1">
        <v>53.34</v>
      </c>
      <c r="BM2161" s="1">
        <v>54.5</v>
      </c>
      <c r="BN2161" s="1">
        <v>53.14</v>
      </c>
    </row>
    <row r="2162" spans="3:66" x14ac:dyDescent="0.3">
      <c r="C2162" s="14" t="str">
        <f t="shared" si="34"/>
        <v>20178</v>
      </c>
      <c r="D2162" s="3">
        <v>42976</v>
      </c>
      <c r="E2162" s="1">
        <v>956.03</v>
      </c>
      <c r="F2162" s="1">
        <v>910.19</v>
      </c>
      <c r="G2162" s="1">
        <v>959.14</v>
      </c>
      <c r="H2162" s="1">
        <v>944.25</v>
      </c>
      <c r="I2162" s="1">
        <v>980.47</v>
      </c>
      <c r="J2162" s="1">
        <v>904.35</v>
      </c>
      <c r="K2162" s="1">
        <v>941.43</v>
      </c>
      <c r="L2162" s="1">
        <v>833.51</v>
      </c>
      <c r="M2162" s="1">
        <v>785.28</v>
      </c>
      <c r="N2162" s="1">
        <v>838.97</v>
      </c>
      <c r="O2162" s="1">
        <v>916.02</v>
      </c>
      <c r="P2162" s="1">
        <v>956.26</v>
      </c>
      <c r="Q2162" s="1">
        <v>2717.46</v>
      </c>
      <c r="R2162" s="1">
        <v>58.93</v>
      </c>
      <c r="S2162" s="1">
        <v>49.82</v>
      </c>
      <c r="T2162" s="1">
        <v>59.1</v>
      </c>
      <c r="V2162" s="1">
        <v>51.63</v>
      </c>
      <c r="W2162" s="1">
        <v>60.13</v>
      </c>
      <c r="X2162" s="1">
        <v>58.62</v>
      </c>
      <c r="Y2162" s="1">
        <v>57.29</v>
      </c>
      <c r="Z2162" s="1">
        <v>56.96</v>
      </c>
      <c r="AA2162" s="1">
        <v>58.58</v>
      </c>
      <c r="AB2162" s="1">
        <v>57.55</v>
      </c>
      <c r="AC2162" s="1">
        <v>57.73</v>
      </c>
      <c r="AD2162" s="1">
        <v>56.8</v>
      </c>
      <c r="AE2162" s="1">
        <v>63.69</v>
      </c>
      <c r="AF2162" s="1">
        <v>61.81</v>
      </c>
      <c r="AG2162" s="1">
        <v>52.17</v>
      </c>
      <c r="AO2162" s="1">
        <v>7</v>
      </c>
      <c r="AQ2162" s="1">
        <v>1662.81</v>
      </c>
      <c r="AT2162" s="1">
        <v>1810.71</v>
      </c>
      <c r="AW2162" s="1">
        <v>1640.14</v>
      </c>
      <c r="AX2162" s="1">
        <v>59.48</v>
      </c>
      <c r="AY2162" s="1">
        <v>1632.58</v>
      </c>
      <c r="AZ2162" s="1">
        <v>1612.43</v>
      </c>
      <c r="BA2162" s="1">
        <v>58.57</v>
      </c>
      <c r="BB2162" s="1">
        <v>64.95</v>
      </c>
      <c r="BC2162" s="1">
        <v>62.12</v>
      </c>
      <c r="BD2162" s="1">
        <v>61.96</v>
      </c>
      <c r="BE2162" s="1">
        <v>61.83</v>
      </c>
      <c r="BF2162" s="1">
        <v>62.79</v>
      </c>
      <c r="BG2162" s="1">
        <v>63.77</v>
      </c>
      <c r="BH2162" s="1">
        <v>59.56</v>
      </c>
      <c r="BI2162" s="1">
        <v>59.56</v>
      </c>
      <c r="BJ2162" s="1">
        <v>64.52</v>
      </c>
      <c r="BK2162" s="1">
        <v>53.31</v>
      </c>
      <c r="BL2162" s="1">
        <v>53.47</v>
      </c>
      <c r="BM2162" s="1">
        <v>54.5</v>
      </c>
      <c r="BN2162" s="1">
        <v>52.93</v>
      </c>
    </row>
    <row r="2163" spans="3:66" x14ac:dyDescent="0.3">
      <c r="C2163" s="14" t="str">
        <f t="shared" si="34"/>
        <v>20178</v>
      </c>
      <c r="D2163" s="3">
        <v>42975</v>
      </c>
      <c r="E2163" s="1">
        <v>970.4</v>
      </c>
      <c r="F2163" s="1">
        <v>913.91</v>
      </c>
      <c r="G2163" s="1">
        <v>981.84</v>
      </c>
      <c r="H2163" s="1">
        <v>944.03</v>
      </c>
      <c r="I2163" s="1">
        <v>983.7</v>
      </c>
      <c r="J2163" s="1">
        <v>917.58</v>
      </c>
      <c r="K2163" s="1">
        <v>942.32</v>
      </c>
      <c r="L2163" s="1">
        <v>843.78</v>
      </c>
      <c r="M2163" s="1">
        <v>822.75</v>
      </c>
      <c r="N2163" s="1">
        <v>845.77</v>
      </c>
      <c r="O2163" s="1">
        <v>946.69</v>
      </c>
      <c r="P2163" s="1">
        <v>959.95</v>
      </c>
      <c r="Q2163" s="1">
        <v>2718.04</v>
      </c>
      <c r="R2163" s="1">
        <v>59.29</v>
      </c>
      <c r="S2163" s="1">
        <v>49.8</v>
      </c>
      <c r="T2163" s="1">
        <v>59.1</v>
      </c>
      <c r="V2163" s="1">
        <v>51.5</v>
      </c>
      <c r="W2163" s="1">
        <v>59.49</v>
      </c>
      <c r="X2163" s="1">
        <v>58.62</v>
      </c>
      <c r="Y2163" s="1">
        <v>57.05</v>
      </c>
      <c r="Z2163" s="1">
        <v>56.5</v>
      </c>
      <c r="AA2163" s="1">
        <v>58.36</v>
      </c>
      <c r="AB2163" s="1">
        <v>57.55</v>
      </c>
      <c r="AC2163" s="1">
        <v>58.06</v>
      </c>
      <c r="AD2163" s="1">
        <v>56.8</v>
      </c>
      <c r="AE2163" s="1">
        <v>64.67</v>
      </c>
      <c r="AF2163" s="1">
        <v>61.79</v>
      </c>
      <c r="AG2163" s="1">
        <v>51.74</v>
      </c>
      <c r="AQ2163" s="1">
        <v>1662.81</v>
      </c>
      <c r="AW2163" s="1">
        <v>1768.63</v>
      </c>
      <c r="AX2163" s="1">
        <v>58.91</v>
      </c>
      <c r="AY2163" s="1">
        <v>1632.58</v>
      </c>
      <c r="BA2163" s="1">
        <v>56.96</v>
      </c>
      <c r="BB2163" s="1">
        <v>65.28</v>
      </c>
      <c r="BC2163" s="1">
        <v>61.64</v>
      </c>
      <c r="BD2163" s="1">
        <v>62.09</v>
      </c>
      <c r="BE2163" s="1">
        <v>63.09</v>
      </c>
      <c r="BF2163" s="1">
        <v>62.92</v>
      </c>
      <c r="BG2163" s="1">
        <v>63.77</v>
      </c>
      <c r="BH2163" s="1">
        <v>59.9</v>
      </c>
      <c r="BI2163" s="1">
        <v>59.56</v>
      </c>
      <c r="BJ2163" s="1">
        <v>63.45</v>
      </c>
      <c r="BK2163" s="1">
        <v>54.64</v>
      </c>
      <c r="BL2163" s="1">
        <v>53.52</v>
      </c>
      <c r="BM2163" s="1">
        <v>54.28</v>
      </c>
      <c r="BN2163" s="1">
        <v>53.06</v>
      </c>
    </row>
    <row r="2164" spans="3:66" x14ac:dyDescent="0.3">
      <c r="C2164" s="14" t="str">
        <f t="shared" si="34"/>
        <v>20178</v>
      </c>
      <c r="D2164" s="3">
        <v>42972</v>
      </c>
      <c r="E2164" s="1">
        <v>950.33</v>
      </c>
      <c r="F2164" s="1">
        <v>912.17</v>
      </c>
      <c r="G2164" s="1">
        <v>953.3</v>
      </c>
      <c r="H2164" s="1">
        <v>941.58</v>
      </c>
      <c r="I2164" s="1">
        <v>983.7</v>
      </c>
      <c r="J2164" s="1">
        <v>898.3</v>
      </c>
      <c r="K2164" s="1">
        <v>939.79</v>
      </c>
      <c r="L2164" s="1">
        <v>836.75</v>
      </c>
      <c r="M2164" s="1">
        <v>795.17</v>
      </c>
      <c r="N2164" s="1">
        <v>824.19</v>
      </c>
      <c r="O2164" s="1">
        <v>928.06</v>
      </c>
      <c r="P2164" s="1">
        <v>955.37</v>
      </c>
      <c r="Q2164" s="1">
        <v>2672.91</v>
      </c>
      <c r="R2164" s="1">
        <v>59.29</v>
      </c>
      <c r="S2164" s="1">
        <v>49.86</v>
      </c>
      <c r="T2164" s="1">
        <v>59.1</v>
      </c>
      <c r="V2164" s="1">
        <v>51.57</v>
      </c>
      <c r="W2164" s="1">
        <v>59.12</v>
      </c>
      <c r="X2164" s="1">
        <v>58.12</v>
      </c>
      <c r="Y2164" s="1">
        <v>57.08</v>
      </c>
      <c r="Z2164" s="1">
        <v>56.56</v>
      </c>
      <c r="AA2164" s="1">
        <v>58.27</v>
      </c>
      <c r="AB2164" s="1">
        <v>57.2</v>
      </c>
      <c r="AC2164" s="1">
        <v>58.4</v>
      </c>
      <c r="AD2164" s="1">
        <v>57.03</v>
      </c>
      <c r="AE2164" s="1">
        <v>64.77</v>
      </c>
      <c r="AF2164" s="1">
        <v>61.71</v>
      </c>
      <c r="AG2164" s="1">
        <v>51.91</v>
      </c>
      <c r="AQ2164" s="1">
        <v>1662.81</v>
      </c>
      <c r="AW2164" s="1">
        <v>1768.63</v>
      </c>
      <c r="AX2164" s="1">
        <v>59.32</v>
      </c>
      <c r="AY2164" s="1">
        <v>1632.58</v>
      </c>
      <c r="BA2164" s="1">
        <v>57.88</v>
      </c>
      <c r="BB2164" s="1">
        <v>64.62</v>
      </c>
      <c r="BC2164" s="1">
        <v>61.55</v>
      </c>
      <c r="BD2164" s="1">
        <v>61.53</v>
      </c>
      <c r="BE2164" s="1">
        <v>62.67</v>
      </c>
      <c r="BF2164" s="1">
        <v>62.79</v>
      </c>
      <c r="BG2164" s="1">
        <v>63.52</v>
      </c>
      <c r="BH2164" s="1">
        <v>59.9</v>
      </c>
      <c r="BI2164" s="1">
        <v>59.56</v>
      </c>
      <c r="BJ2164" s="1">
        <v>62.96</v>
      </c>
      <c r="BK2164" s="1">
        <v>54.31</v>
      </c>
      <c r="BL2164" s="1">
        <v>53.63</v>
      </c>
      <c r="BM2164" s="1">
        <v>54.33</v>
      </c>
      <c r="BN2164" s="1">
        <v>53.06</v>
      </c>
    </row>
    <row r="2165" spans="3:66" x14ac:dyDescent="0.3">
      <c r="C2165" s="14" t="str">
        <f t="shared" si="34"/>
        <v>20178</v>
      </c>
      <c r="D2165" s="3">
        <v>42971</v>
      </c>
      <c r="E2165" s="1">
        <v>956.15</v>
      </c>
      <c r="F2165" s="1">
        <v>913.67</v>
      </c>
      <c r="G2165" s="1">
        <v>943.58</v>
      </c>
      <c r="H2165" s="1">
        <v>949.76</v>
      </c>
      <c r="I2165" s="1">
        <v>983.7</v>
      </c>
      <c r="J2165" s="1">
        <v>900.29</v>
      </c>
      <c r="K2165" s="1">
        <v>941.42</v>
      </c>
      <c r="L2165" s="1">
        <v>845.33</v>
      </c>
      <c r="M2165" s="1">
        <v>795.17</v>
      </c>
      <c r="N2165" s="1">
        <v>807.26</v>
      </c>
      <c r="O2165" s="1">
        <v>921.42</v>
      </c>
      <c r="P2165" s="1">
        <v>956.26</v>
      </c>
      <c r="Q2165" s="1">
        <v>2662.41</v>
      </c>
      <c r="R2165" s="1">
        <v>58.95</v>
      </c>
      <c r="S2165" s="1">
        <v>49.62</v>
      </c>
      <c r="T2165" s="1">
        <v>59.1</v>
      </c>
      <c r="V2165" s="1">
        <v>51.25</v>
      </c>
      <c r="W2165" s="1">
        <v>59.44</v>
      </c>
      <c r="X2165" s="1">
        <v>58.47</v>
      </c>
      <c r="Y2165" s="1">
        <v>57.14</v>
      </c>
      <c r="Z2165" s="1">
        <v>56.96</v>
      </c>
      <c r="AA2165" s="1">
        <v>58.27</v>
      </c>
      <c r="AB2165" s="1">
        <v>57.61</v>
      </c>
      <c r="AC2165" s="1">
        <v>57.47</v>
      </c>
      <c r="AD2165" s="1">
        <v>56.38</v>
      </c>
      <c r="AE2165" s="1">
        <v>64.37</v>
      </c>
      <c r="AF2165" s="1">
        <v>62.11</v>
      </c>
      <c r="AG2165" s="1">
        <v>51.86</v>
      </c>
      <c r="AQ2165" s="1">
        <v>1662.81</v>
      </c>
      <c r="AX2165" s="1">
        <v>59.48</v>
      </c>
      <c r="AY2165" s="1">
        <v>1632.58</v>
      </c>
      <c r="BA2165" s="1">
        <v>58.67</v>
      </c>
      <c r="BB2165" s="1">
        <v>65.36</v>
      </c>
      <c r="BC2165" s="1">
        <v>61.93</v>
      </c>
      <c r="BD2165" s="1">
        <v>61.91</v>
      </c>
      <c r="BE2165" s="1">
        <v>62.67</v>
      </c>
      <c r="BF2165" s="1">
        <v>62.39</v>
      </c>
      <c r="BG2165" s="1">
        <v>63.85</v>
      </c>
      <c r="BH2165" s="1">
        <v>60</v>
      </c>
      <c r="BI2165" s="1">
        <v>59.56</v>
      </c>
      <c r="BJ2165" s="1">
        <v>62.96</v>
      </c>
      <c r="BK2165" s="1">
        <v>53.31</v>
      </c>
      <c r="BL2165" s="1">
        <v>53.66</v>
      </c>
      <c r="BM2165" s="1">
        <v>54.5</v>
      </c>
      <c r="BN2165" s="1">
        <v>52.69</v>
      </c>
    </row>
    <row r="2166" spans="3:66" x14ac:dyDescent="0.3">
      <c r="C2166" s="14" t="str">
        <f t="shared" si="34"/>
        <v>20178</v>
      </c>
      <c r="D2166" s="3">
        <v>42970</v>
      </c>
      <c r="E2166" s="1">
        <v>955.74</v>
      </c>
      <c r="F2166" s="1">
        <v>910.93</v>
      </c>
      <c r="G2166" s="1">
        <v>922.2</v>
      </c>
      <c r="H2166" s="1">
        <v>931.62</v>
      </c>
      <c r="I2166" s="1">
        <v>983.7</v>
      </c>
      <c r="J2166" s="1">
        <v>922.2</v>
      </c>
      <c r="K2166" s="1">
        <v>925.08</v>
      </c>
      <c r="L2166" s="1">
        <v>846.62</v>
      </c>
      <c r="M2166" s="1">
        <v>792.96</v>
      </c>
      <c r="N2166" s="1">
        <v>826.85</v>
      </c>
      <c r="O2166" s="1">
        <v>930.49</v>
      </c>
      <c r="P2166" s="1">
        <v>954.5</v>
      </c>
      <c r="Q2166" s="1">
        <v>2626.85</v>
      </c>
      <c r="R2166" s="1">
        <v>58.98</v>
      </c>
      <c r="S2166" s="1">
        <v>49.46</v>
      </c>
      <c r="T2166" s="1">
        <v>59.1</v>
      </c>
      <c r="V2166" s="1">
        <v>51.43</v>
      </c>
      <c r="W2166" s="1">
        <v>58.86</v>
      </c>
      <c r="X2166" s="1">
        <v>58.75</v>
      </c>
      <c r="Y2166" s="1">
        <v>57.32</v>
      </c>
      <c r="Z2166" s="1">
        <v>57</v>
      </c>
      <c r="AA2166" s="1">
        <v>58.39</v>
      </c>
      <c r="AB2166" s="1">
        <v>57.86</v>
      </c>
      <c r="AC2166" s="1">
        <v>58.4</v>
      </c>
      <c r="AD2166" s="1">
        <v>57.23</v>
      </c>
      <c r="AE2166" s="1">
        <v>64.709999999999994</v>
      </c>
      <c r="AF2166" s="1">
        <v>61.84</v>
      </c>
      <c r="AG2166" s="1">
        <v>51.67</v>
      </c>
      <c r="AX2166" s="1">
        <v>59.37</v>
      </c>
      <c r="BA2166" s="1">
        <v>57.67</v>
      </c>
      <c r="BB2166" s="1">
        <v>65.010000000000005</v>
      </c>
      <c r="BC2166" s="1">
        <v>62.05</v>
      </c>
      <c r="BD2166" s="1">
        <v>61.92</v>
      </c>
      <c r="BE2166" s="1">
        <v>62.33</v>
      </c>
      <c r="BF2166" s="1">
        <v>62.22</v>
      </c>
      <c r="BG2166" s="1">
        <v>64.02</v>
      </c>
      <c r="BH2166" s="1">
        <v>60.4</v>
      </c>
      <c r="BI2166" s="1">
        <v>59.06</v>
      </c>
      <c r="BJ2166" s="1">
        <v>63.45</v>
      </c>
      <c r="BK2166" s="1">
        <v>52.64</v>
      </c>
      <c r="BL2166" s="1">
        <v>53.7</v>
      </c>
      <c r="BM2166" s="1">
        <v>54.25</v>
      </c>
      <c r="BN2166" s="1">
        <v>52.36</v>
      </c>
    </row>
    <row r="2167" spans="3:66" x14ac:dyDescent="0.3">
      <c r="C2167" s="14" t="str">
        <f t="shared" si="34"/>
        <v>20178</v>
      </c>
      <c r="D2167" s="3">
        <v>42969</v>
      </c>
      <c r="E2167" s="1">
        <v>956.15</v>
      </c>
      <c r="F2167" s="1">
        <v>912.17</v>
      </c>
      <c r="G2167" s="1">
        <v>918.16</v>
      </c>
      <c r="H2167" s="1">
        <v>924.34</v>
      </c>
      <c r="I2167" s="1">
        <v>984.51</v>
      </c>
      <c r="J2167" s="1">
        <v>916.85</v>
      </c>
      <c r="K2167" s="1">
        <v>941.42</v>
      </c>
      <c r="L2167" s="1">
        <v>845.91</v>
      </c>
      <c r="M2167" s="1">
        <v>785.28</v>
      </c>
      <c r="N2167" s="1">
        <v>831.93</v>
      </c>
      <c r="O2167" s="1">
        <v>924.42</v>
      </c>
      <c r="P2167" s="1">
        <v>957.16</v>
      </c>
      <c r="Q2167" s="1">
        <v>2614.34</v>
      </c>
      <c r="R2167" s="1">
        <v>59.9</v>
      </c>
      <c r="S2167" s="1">
        <v>49.6</v>
      </c>
      <c r="T2167" s="1">
        <v>59.2</v>
      </c>
      <c r="V2167" s="1">
        <v>51.5</v>
      </c>
      <c r="W2167" s="1">
        <v>59.02</v>
      </c>
      <c r="X2167" s="1">
        <v>58.46</v>
      </c>
      <c r="Y2167" s="1">
        <v>57.39</v>
      </c>
      <c r="Z2167" s="1">
        <v>57.05</v>
      </c>
      <c r="AA2167" s="1">
        <v>57.77</v>
      </c>
      <c r="AB2167" s="1">
        <v>57.01</v>
      </c>
      <c r="AC2167" s="1">
        <v>57.33</v>
      </c>
      <c r="AD2167" s="1">
        <v>57.23</v>
      </c>
      <c r="AE2167" s="1">
        <v>64.42</v>
      </c>
      <c r="AF2167" s="1">
        <v>62.87</v>
      </c>
      <c r="AG2167" s="1">
        <v>51.62</v>
      </c>
      <c r="AX2167" s="1">
        <v>59.38</v>
      </c>
      <c r="BA2167" s="1">
        <v>57.58</v>
      </c>
      <c r="BB2167" s="1">
        <v>64.63</v>
      </c>
      <c r="BC2167" s="1">
        <v>61.61</v>
      </c>
      <c r="BD2167" s="1">
        <v>61.93</v>
      </c>
      <c r="BE2167" s="1">
        <v>62.33</v>
      </c>
      <c r="BF2167" s="1">
        <v>62.8</v>
      </c>
      <c r="BG2167" s="1">
        <v>63.52</v>
      </c>
      <c r="BH2167" s="1">
        <v>59.7</v>
      </c>
      <c r="BI2167" s="1">
        <v>59.06</v>
      </c>
      <c r="BJ2167" s="1">
        <v>63.45</v>
      </c>
      <c r="BK2167" s="1">
        <v>52.48</v>
      </c>
      <c r="BL2167" s="1">
        <v>53.7</v>
      </c>
      <c r="BM2167" s="1">
        <v>54</v>
      </c>
      <c r="BN2167" s="1">
        <v>52.55</v>
      </c>
    </row>
    <row r="2168" spans="3:66" x14ac:dyDescent="0.3">
      <c r="C2168" s="14" t="str">
        <f t="shared" si="34"/>
        <v>20178</v>
      </c>
      <c r="D2168" s="3">
        <v>42968</v>
      </c>
      <c r="F2168" s="1">
        <v>920.75</v>
      </c>
      <c r="I2168" s="1">
        <v>985.74</v>
      </c>
      <c r="J2168" s="1">
        <v>927.57</v>
      </c>
      <c r="K2168" s="1">
        <v>930.12</v>
      </c>
      <c r="N2168" s="1">
        <v>831.95</v>
      </c>
      <c r="O2168" s="1">
        <v>919.02</v>
      </c>
      <c r="P2168" s="1">
        <v>950.28</v>
      </c>
      <c r="Q2168" s="1">
        <v>2614.0500000000002</v>
      </c>
      <c r="R2168" s="1">
        <v>58.9</v>
      </c>
      <c r="S2168" s="1">
        <v>49.58</v>
      </c>
      <c r="T2168" s="1">
        <v>59.1</v>
      </c>
      <c r="V2168" s="1">
        <v>51.29</v>
      </c>
      <c r="W2168" s="1">
        <v>58.95</v>
      </c>
      <c r="X2168" s="1">
        <v>58.2</v>
      </c>
      <c r="Y2168" s="1">
        <v>57.05</v>
      </c>
      <c r="Z2168" s="1">
        <v>56.96</v>
      </c>
      <c r="AA2168" s="1">
        <v>57.73</v>
      </c>
      <c r="AB2168" s="1">
        <v>57.3</v>
      </c>
      <c r="AC2168" s="1">
        <v>56.81</v>
      </c>
      <c r="AD2168" s="1">
        <v>57.66</v>
      </c>
      <c r="AE2168" s="1">
        <v>64.28</v>
      </c>
      <c r="AF2168" s="1">
        <v>64.099999999999994</v>
      </c>
      <c r="AG2168" s="1">
        <v>51.73</v>
      </c>
      <c r="AX2168" s="1">
        <v>60.54</v>
      </c>
      <c r="BA2168" s="1">
        <v>58.19</v>
      </c>
      <c r="BB2168" s="1">
        <v>64.55</v>
      </c>
      <c r="BC2168" s="1">
        <v>61.84</v>
      </c>
      <c r="BD2168" s="1">
        <v>62.1</v>
      </c>
      <c r="BE2168" s="1">
        <v>62.33</v>
      </c>
      <c r="BF2168" s="1">
        <v>61.23</v>
      </c>
      <c r="BG2168" s="1">
        <v>63.94</v>
      </c>
      <c r="BH2168" s="1">
        <v>59.27</v>
      </c>
      <c r="BI2168" s="1">
        <v>59.06</v>
      </c>
      <c r="BJ2168" s="1">
        <v>63.45</v>
      </c>
      <c r="BK2168" s="1">
        <v>52.64</v>
      </c>
      <c r="BL2168" s="1">
        <v>52.89</v>
      </c>
      <c r="BM2168" s="1">
        <v>54.21</v>
      </c>
      <c r="BN2168" s="1">
        <v>52.36</v>
      </c>
    </row>
    <row r="2169" spans="3:66" x14ac:dyDescent="0.3">
      <c r="C2169" s="14" t="str">
        <f t="shared" si="34"/>
        <v>20178</v>
      </c>
      <c r="D2169" s="3">
        <v>42965</v>
      </c>
      <c r="E2169" s="1">
        <v>955.77</v>
      </c>
      <c r="F2169" s="1">
        <v>916.6</v>
      </c>
      <c r="G2169" s="1">
        <v>926.57</v>
      </c>
      <c r="H2169" s="1">
        <v>905.22</v>
      </c>
      <c r="I2169" s="1">
        <v>974.74</v>
      </c>
      <c r="J2169" s="1">
        <v>933.46</v>
      </c>
      <c r="K2169" s="1">
        <v>945.91</v>
      </c>
      <c r="L2169" s="1">
        <v>842.68</v>
      </c>
      <c r="M2169" s="1">
        <v>785.28</v>
      </c>
      <c r="N2169" s="1">
        <v>818.13</v>
      </c>
      <c r="O2169" s="1">
        <v>938.54</v>
      </c>
      <c r="P2169" s="1">
        <v>974.05</v>
      </c>
      <c r="Q2169" s="1">
        <v>2622.13</v>
      </c>
      <c r="R2169" s="1">
        <v>57.95</v>
      </c>
      <c r="S2169" s="1">
        <v>49.65</v>
      </c>
      <c r="T2169" s="1">
        <v>59.1</v>
      </c>
      <c r="V2169" s="1">
        <v>51</v>
      </c>
      <c r="W2169" s="1">
        <v>59.4</v>
      </c>
      <c r="X2169" s="1">
        <v>58.74</v>
      </c>
      <c r="Y2169" s="1">
        <v>57.05</v>
      </c>
      <c r="Z2169" s="1">
        <v>57</v>
      </c>
      <c r="AA2169" s="1">
        <v>57.9</v>
      </c>
      <c r="AB2169" s="1">
        <v>57.5</v>
      </c>
      <c r="AC2169" s="1">
        <v>56.73</v>
      </c>
      <c r="AD2169" s="1">
        <v>57.49</v>
      </c>
      <c r="AE2169" s="1">
        <v>64.680000000000007</v>
      </c>
      <c r="AF2169" s="1">
        <v>62.2</v>
      </c>
      <c r="AG2169" s="1">
        <v>51.53</v>
      </c>
      <c r="AX2169" s="1">
        <v>58.88</v>
      </c>
      <c r="BA2169" s="1">
        <v>58.01</v>
      </c>
      <c r="BB2169" s="1">
        <v>64.86</v>
      </c>
      <c r="BC2169" s="1">
        <v>61.93</v>
      </c>
      <c r="BD2169" s="1">
        <v>61.28</v>
      </c>
      <c r="BE2169" s="1">
        <v>63.33</v>
      </c>
      <c r="BF2169" s="1">
        <v>60.46</v>
      </c>
      <c r="BG2169" s="1">
        <v>63.09</v>
      </c>
      <c r="BH2169" s="1">
        <v>59.5</v>
      </c>
      <c r="BI2169" s="1">
        <v>59.06</v>
      </c>
      <c r="BJ2169" s="1">
        <v>63.12</v>
      </c>
      <c r="BK2169" s="1">
        <v>52.31</v>
      </c>
      <c r="BL2169" s="1">
        <v>52.73</v>
      </c>
      <c r="BM2169" s="1">
        <v>53.63</v>
      </c>
      <c r="BN2169" s="1">
        <v>52.11</v>
      </c>
    </row>
    <row r="2170" spans="3:66" x14ac:dyDescent="0.3">
      <c r="C2170" s="14" t="str">
        <f t="shared" si="34"/>
        <v>20178</v>
      </c>
      <c r="D2170" s="3">
        <v>42964</v>
      </c>
      <c r="E2170" s="1">
        <v>961.4</v>
      </c>
      <c r="F2170" s="1">
        <v>913.6</v>
      </c>
      <c r="G2170" s="1">
        <v>926.37</v>
      </c>
      <c r="H2170" s="1">
        <v>934.96</v>
      </c>
      <c r="I2170" s="1">
        <v>974.74</v>
      </c>
      <c r="J2170" s="1">
        <v>932.18</v>
      </c>
      <c r="K2170" s="1">
        <v>945.91</v>
      </c>
      <c r="L2170" s="1">
        <v>848.92</v>
      </c>
      <c r="M2170" s="1">
        <v>790.14</v>
      </c>
      <c r="N2170" s="1">
        <v>814.2</v>
      </c>
      <c r="O2170" s="1">
        <v>939.44</v>
      </c>
      <c r="P2170" s="1">
        <v>965.5</v>
      </c>
      <c r="Q2170" s="1">
        <v>2622.1</v>
      </c>
      <c r="R2170" s="1">
        <v>58.31</v>
      </c>
      <c r="S2170" s="1">
        <v>49.75</v>
      </c>
      <c r="T2170" s="1">
        <v>58.7</v>
      </c>
      <c r="V2170" s="1">
        <v>51.29</v>
      </c>
      <c r="W2170" s="1">
        <v>59.57</v>
      </c>
      <c r="X2170" s="1">
        <v>57.77</v>
      </c>
      <c r="Y2170" s="1">
        <v>57.12</v>
      </c>
      <c r="Z2170" s="1">
        <v>56.96</v>
      </c>
      <c r="AA2170" s="1">
        <v>57.9</v>
      </c>
      <c r="AB2170" s="1">
        <v>56.36</v>
      </c>
      <c r="AC2170" s="1">
        <v>56.23</v>
      </c>
      <c r="AD2170" s="1">
        <v>57.09</v>
      </c>
      <c r="AE2170" s="1">
        <v>64.2</v>
      </c>
      <c r="AF2170" s="1">
        <v>62.17</v>
      </c>
      <c r="AG2170" s="1">
        <v>51.34</v>
      </c>
      <c r="AW2170" s="1">
        <v>1774.68</v>
      </c>
      <c r="AX2170" s="1">
        <v>59.28</v>
      </c>
      <c r="AZ2170" s="1">
        <v>1612.43</v>
      </c>
      <c r="BA2170" s="1">
        <v>57.66</v>
      </c>
      <c r="BB2170" s="1">
        <v>64.87</v>
      </c>
      <c r="BC2170" s="1">
        <v>61.44</v>
      </c>
      <c r="BD2170" s="1">
        <v>61.63</v>
      </c>
      <c r="BE2170" s="1">
        <v>62.33</v>
      </c>
      <c r="BF2170" s="1">
        <v>60.88</v>
      </c>
      <c r="BG2170" s="1">
        <v>63.38</v>
      </c>
      <c r="BH2170" s="1">
        <v>58.72</v>
      </c>
      <c r="BI2170" s="1">
        <v>59.06</v>
      </c>
      <c r="BJ2170" s="1">
        <v>63.45</v>
      </c>
      <c r="BK2170" s="1">
        <v>52.98</v>
      </c>
      <c r="BL2170" s="1">
        <v>52.45</v>
      </c>
      <c r="BM2170" s="1">
        <v>52.89</v>
      </c>
      <c r="BN2170" s="1">
        <v>52.05</v>
      </c>
    </row>
    <row r="2171" spans="3:66" x14ac:dyDescent="0.3">
      <c r="C2171" s="14" t="str">
        <f t="shared" si="34"/>
        <v>20178</v>
      </c>
      <c r="D2171" s="3">
        <v>42963</v>
      </c>
      <c r="E2171" s="1">
        <v>966.22</v>
      </c>
      <c r="F2171" s="1">
        <v>916.71</v>
      </c>
      <c r="G2171" s="1">
        <v>945.93</v>
      </c>
      <c r="H2171" s="1">
        <v>932.15</v>
      </c>
      <c r="I2171" s="1">
        <v>960.88</v>
      </c>
      <c r="J2171" s="1">
        <v>927.63</v>
      </c>
      <c r="K2171" s="1">
        <v>964.38</v>
      </c>
      <c r="L2171" s="1">
        <v>847.35</v>
      </c>
      <c r="M2171" s="1">
        <v>784.8</v>
      </c>
      <c r="N2171" s="1">
        <v>817.86</v>
      </c>
      <c r="O2171" s="1">
        <v>939.13</v>
      </c>
      <c r="P2171" s="1">
        <v>974.15</v>
      </c>
      <c r="Q2171" s="1">
        <v>2602.5700000000002</v>
      </c>
      <c r="R2171" s="1">
        <v>58.92</v>
      </c>
      <c r="S2171" s="1">
        <v>49.71</v>
      </c>
      <c r="T2171" s="1">
        <v>58.73</v>
      </c>
      <c r="V2171" s="1">
        <v>51.29</v>
      </c>
      <c r="W2171" s="1">
        <v>59.14</v>
      </c>
      <c r="X2171" s="1">
        <v>57.72</v>
      </c>
      <c r="Y2171" s="1">
        <v>57.48</v>
      </c>
      <c r="Z2171" s="1">
        <v>56.83</v>
      </c>
      <c r="AA2171" s="1">
        <v>57.27</v>
      </c>
      <c r="AB2171" s="1">
        <v>56.08</v>
      </c>
      <c r="AC2171" s="1">
        <v>55.57</v>
      </c>
      <c r="AD2171" s="1">
        <v>56.56</v>
      </c>
      <c r="AE2171" s="1">
        <v>62.83</v>
      </c>
      <c r="AF2171" s="1">
        <v>62.15</v>
      </c>
      <c r="AG2171" s="1">
        <v>51.65</v>
      </c>
      <c r="AW2171" s="1">
        <v>1774.68</v>
      </c>
      <c r="AX2171" s="1">
        <v>59.25</v>
      </c>
      <c r="AZ2171" s="1">
        <v>1612.43</v>
      </c>
      <c r="BA2171" s="1">
        <v>57.59</v>
      </c>
      <c r="BB2171" s="1">
        <v>64.709999999999994</v>
      </c>
      <c r="BC2171" s="1">
        <v>60.73</v>
      </c>
      <c r="BD2171" s="1">
        <v>61.4</v>
      </c>
      <c r="BE2171" s="1">
        <v>62.5</v>
      </c>
      <c r="BF2171" s="1">
        <v>61.23</v>
      </c>
      <c r="BG2171" s="1">
        <v>62.25</v>
      </c>
      <c r="BH2171" s="1">
        <v>58.47</v>
      </c>
      <c r="BI2171" s="1">
        <v>59.06</v>
      </c>
      <c r="BJ2171" s="1">
        <v>64.900000000000006</v>
      </c>
      <c r="BK2171" s="1">
        <v>51.98</v>
      </c>
      <c r="BL2171" s="1">
        <v>52.78</v>
      </c>
      <c r="BM2171" s="1">
        <v>52.67</v>
      </c>
      <c r="BN2171" s="1">
        <v>52.25</v>
      </c>
    </row>
    <row r="2172" spans="3:66" x14ac:dyDescent="0.3">
      <c r="C2172" s="14" t="str">
        <f t="shared" si="34"/>
        <v>20178</v>
      </c>
      <c r="D2172" s="3">
        <v>42962</v>
      </c>
      <c r="E2172" s="1">
        <v>967.2</v>
      </c>
      <c r="F2172" s="1">
        <v>924.53</v>
      </c>
      <c r="G2172" s="1">
        <v>933.75</v>
      </c>
      <c r="H2172" s="1">
        <v>956.1</v>
      </c>
      <c r="I2172" s="1">
        <v>958.84</v>
      </c>
      <c r="J2172" s="1">
        <v>913.48</v>
      </c>
      <c r="K2172" s="1">
        <v>964.38</v>
      </c>
      <c r="L2172" s="1">
        <v>851.29</v>
      </c>
      <c r="M2172" s="1">
        <v>799.44</v>
      </c>
      <c r="N2172" s="1">
        <v>824.23</v>
      </c>
      <c r="O2172" s="1">
        <v>932.89</v>
      </c>
      <c r="P2172" s="1">
        <v>978.09</v>
      </c>
      <c r="Q2172" s="1">
        <v>2632.59</v>
      </c>
      <c r="R2172" s="1">
        <v>57.05</v>
      </c>
      <c r="S2172" s="1">
        <v>49.74</v>
      </c>
      <c r="T2172" s="1">
        <v>58.3</v>
      </c>
      <c r="V2172" s="1">
        <v>51.83</v>
      </c>
      <c r="W2172" s="1">
        <v>59.21</v>
      </c>
      <c r="X2172" s="1">
        <v>58.81</v>
      </c>
      <c r="Y2172" s="1">
        <v>57.4</v>
      </c>
      <c r="Z2172" s="1">
        <v>56.5</v>
      </c>
      <c r="AA2172" s="1">
        <v>55.52</v>
      </c>
      <c r="AB2172" s="1">
        <v>57.57</v>
      </c>
      <c r="AC2172" s="1">
        <v>57.56</v>
      </c>
      <c r="AD2172" s="1">
        <v>57.55</v>
      </c>
      <c r="AE2172" s="1">
        <v>64.680000000000007</v>
      </c>
      <c r="AF2172" s="1">
        <v>62.35</v>
      </c>
      <c r="AG2172" s="1">
        <v>51.55</v>
      </c>
      <c r="AW2172" s="1">
        <v>1774.68</v>
      </c>
      <c r="AX2172" s="1">
        <v>58.43</v>
      </c>
      <c r="AZ2172" s="1">
        <v>1612.43</v>
      </c>
      <c r="BA2172" s="1">
        <v>57.52</v>
      </c>
      <c r="BB2172" s="1">
        <v>64.680000000000007</v>
      </c>
      <c r="BC2172" s="1">
        <v>61.24</v>
      </c>
      <c r="BD2172" s="1">
        <v>61.51</v>
      </c>
      <c r="BE2172" s="1">
        <v>62.5</v>
      </c>
      <c r="BF2172" s="1">
        <v>62.39</v>
      </c>
      <c r="BG2172" s="1">
        <v>63.39</v>
      </c>
      <c r="BH2172" s="1">
        <v>59.39</v>
      </c>
      <c r="BI2172" s="1">
        <v>59.06</v>
      </c>
      <c r="BJ2172" s="1">
        <v>63.45</v>
      </c>
      <c r="BK2172" s="1">
        <v>51.98</v>
      </c>
      <c r="BL2172" s="1">
        <v>53</v>
      </c>
      <c r="BM2172" s="1">
        <v>52.58</v>
      </c>
      <c r="BN2172" s="1">
        <v>51.91</v>
      </c>
    </row>
    <row r="2173" spans="3:66" x14ac:dyDescent="0.3">
      <c r="C2173" s="14" t="str">
        <f t="shared" si="34"/>
        <v>20178</v>
      </c>
      <c r="D2173" s="3">
        <v>42961</v>
      </c>
      <c r="E2173" s="1">
        <v>969.13</v>
      </c>
      <c r="F2173" s="1">
        <v>924.53</v>
      </c>
      <c r="G2173" s="1">
        <v>951.91</v>
      </c>
      <c r="H2173" s="1">
        <v>951.21</v>
      </c>
      <c r="I2173" s="1">
        <v>958.84</v>
      </c>
      <c r="J2173" s="1">
        <v>925.23</v>
      </c>
      <c r="K2173" s="1">
        <v>968.26</v>
      </c>
      <c r="L2173" s="1">
        <v>846.25</v>
      </c>
      <c r="M2173" s="1">
        <v>799.44</v>
      </c>
      <c r="N2173" s="1">
        <v>838.11</v>
      </c>
      <c r="O2173" s="1">
        <v>940.71</v>
      </c>
      <c r="P2173" s="1">
        <v>978.55</v>
      </c>
      <c r="Q2173" s="1">
        <v>2644.92</v>
      </c>
      <c r="R2173" s="1">
        <v>57.05</v>
      </c>
      <c r="S2173" s="1">
        <v>49.9</v>
      </c>
      <c r="T2173" s="1">
        <v>59.45</v>
      </c>
      <c r="V2173" s="1">
        <v>52.13</v>
      </c>
      <c r="W2173" s="1">
        <v>59.13</v>
      </c>
      <c r="X2173" s="1">
        <v>58.92</v>
      </c>
      <c r="Y2173" s="1">
        <v>56.97</v>
      </c>
      <c r="Z2173" s="1">
        <v>56.45</v>
      </c>
      <c r="AA2173" s="1">
        <v>55.01</v>
      </c>
      <c r="AB2173" s="1">
        <v>57.64</v>
      </c>
      <c r="AC2173" s="1">
        <v>57.23</v>
      </c>
      <c r="AD2173" s="1">
        <v>56.83</v>
      </c>
      <c r="AE2173" s="1">
        <v>63.95</v>
      </c>
      <c r="AF2173" s="1">
        <v>63.34</v>
      </c>
      <c r="AG2173" s="1">
        <v>51.74</v>
      </c>
      <c r="AW2173" s="1">
        <v>1774.68</v>
      </c>
      <c r="AX2173" s="1">
        <v>59.47</v>
      </c>
      <c r="AZ2173" s="1">
        <v>1612.43</v>
      </c>
      <c r="BA2173" s="1">
        <v>57.09</v>
      </c>
      <c r="BB2173" s="1">
        <v>65.28</v>
      </c>
      <c r="BC2173" s="1">
        <v>61.35</v>
      </c>
      <c r="BD2173" s="1">
        <v>61.84</v>
      </c>
      <c r="BE2173" s="1">
        <v>62.67</v>
      </c>
      <c r="BF2173" s="1">
        <v>62.17</v>
      </c>
      <c r="BG2173" s="1">
        <v>63.52</v>
      </c>
      <c r="BH2173" s="1">
        <v>59.14</v>
      </c>
      <c r="BI2173" s="1">
        <v>59.06</v>
      </c>
      <c r="BJ2173" s="1">
        <v>62.96</v>
      </c>
      <c r="BK2173" s="1">
        <v>52.31</v>
      </c>
      <c r="BL2173" s="1">
        <v>53.05</v>
      </c>
      <c r="BM2173" s="1">
        <v>51.73</v>
      </c>
      <c r="BN2173" s="1">
        <v>51.95</v>
      </c>
    </row>
    <row r="2174" spans="3:66" x14ac:dyDescent="0.3">
      <c r="C2174" s="14" t="str">
        <f t="shared" si="34"/>
        <v>20178</v>
      </c>
      <c r="D2174" s="3">
        <v>42958</v>
      </c>
      <c r="E2174" s="1">
        <v>961.69</v>
      </c>
      <c r="F2174" s="1">
        <v>924.53</v>
      </c>
      <c r="G2174" s="1">
        <v>961.11</v>
      </c>
      <c r="H2174" s="1">
        <v>961.53</v>
      </c>
      <c r="I2174" s="1">
        <v>962.82</v>
      </c>
      <c r="J2174" s="1">
        <v>937.4</v>
      </c>
      <c r="K2174" s="1">
        <v>960.51</v>
      </c>
      <c r="L2174" s="1">
        <v>849.49</v>
      </c>
      <c r="M2174" s="1">
        <v>799.44</v>
      </c>
      <c r="N2174" s="1">
        <v>839.01</v>
      </c>
      <c r="O2174" s="1">
        <v>940.4</v>
      </c>
      <c r="P2174" s="1">
        <v>979.13</v>
      </c>
      <c r="Q2174" s="1">
        <v>2615.02</v>
      </c>
      <c r="R2174" s="1">
        <v>56.26</v>
      </c>
      <c r="S2174" s="1">
        <v>49.76</v>
      </c>
      <c r="T2174" s="1">
        <v>59.45</v>
      </c>
      <c r="V2174" s="1">
        <v>51.71</v>
      </c>
      <c r="W2174" s="1">
        <v>57.95</v>
      </c>
      <c r="X2174" s="1">
        <v>59.27</v>
      </c>
      <c r="Y2174" s="1">
        <v>57.05</v>
      </c>
      <c r="Z2174" s="1">
        <v>56.45</v>
      </c>
      <c r="AA2174" s="1">
        <v>54.81</v>
      </c>
      <c r="AB2174" s="1">
        <v>58.25</v>
      </c>
      <c r="AC2174" s="1">
        <v>57.86</v>
      </c>
      <c r="AD2174" s="1">
        <v>56.79</v>
      </c>
      <c r="AE2174" s="1">
        <v>65.42</v>
      </c>
      <c r="AF2174" s="1">
        <v>64.510000000000005</v>
      </c>
      <c r="AG2174" s="1">
        <v>52.38</v>
      </c>
      <c r="AW2174" s="1">
        <v>1774.68</v>
      </c>
      <c r="AX2174" s="1">
        <v>59.68</v>
      </c>
      <c r="AZ2174" s="1">
        <v>1612.43</v>
      </c>
      <c r="BA2174" s="1">
        <v>57.9</v>
      </c>
      <c r="BB2174" s="1">
        <v>66.25</v>
      </c>
      <c r="BC2174" s="1">
        <v>61.37</v>
      </c>
      <c r="BD2174" s="1">
        <v>61.18</v>
      </c>
      <c r="BE2174" s="1">
        <v>62.67</v>
      </c>
      <c r="BF2174" s="1">
        <v>61.67</v>
      </c>
      <c r="BG2174" s="1">
        <v>63.94</v>
      </c>
      <c r="BH2174" s="1">
        <v>59.68</v>
      </c>
      <c r="BI2174" s="1">
        <v>59.06</v>
      </c>
      <c r="BJ2174" s="1">
        <v>62.96</v>
      </c>
      <c r="BK2174" s="1">
        <v>52.39</v>
      </c>
      <c r="BL2174" s="1">
        <v>52.92</v>
      </c>
      <c r="BM2174" s="1">
        <v>52.19</v>
      </c>
      <c r="BN2174" s="1">
        <v>51.61</v>
      </c>
    </row>
    <row r="2175" spans="3:66" x14ac:dyDescent="0.3">
      <c r="C2175" s="14" t="str">
        <f t="shared" si="34"/>
        <v>20178</v>
      </c>
      <c r="D2175" s="3">
        <v>42957</v>
      </c>
      <c r="E2175" s="1">
        <v>974.44</v>
      </c>
      <c r="F2175" s="1">
        <v>931.39</v>
      </c>
      <c r="G2175" s="1">
        <v>959.78</v>
      </c>
      <c r="H2175" s="1">
        <v>979.02</v>
      </c>
      <c r="I2175" s="1">
        <v>970.56</v>
      </c>
      <c r="J2175" s="1">
        <v>939.08</v>
      </c>
      <c r="K2175" s="1">
        <v>971.49</v>
      </c>
      <c r="L2175" s="1">
        <v>885.57</v>
      </c>
      <c r="M2175" s="1">
        <v>794.58</v>
      </c>
      <c r="N2175" s="1">
        <v>820.93</v>
      </c>
      <c r="O2175" s="1">
        <v>925.48</v>
      </c>
      <c r="P2175" s="1">
        <v>989.33</v>
      </c>
      <c r="Q2175" s="1">
        <v>2611.79</v>
      </c>
      <c r="R2175" s="1">
        <v>56.71</v>
      </c>
      <c r="S2175" s="1">
        <v>49.06</v>
      </c>
      <c r="T2175" s="1">
        <v>59.45</v>
      </c>
      <c r="V2175" s="1">
        <v>52.43</v>
      </c>
      <c r="W2175" s="1">
        <v>59.25</v>
      </c>
      <c r="X2175" s="1">
        <v>59.89</v>
      </c>
      <c r="Y2175" s="1">
        <v>57.94</v>
      </c>
      <c r="Z2175" s="1">
        <v>57.37</v>
      </c>
      <c r="AA2175" s="1">
        <v>56.8</v>
      </c>
      <c r="AB2175" s="1">
        <v>58.79</v>
      </c>
      <c r="AC2175" s="1">
        <v>58.36</v>
      </c>
      <c r="AD2175" s="1">
        <v>57.04</v>
      </c>
      <c r="AE2175" s="1">
        <v>65.11</v>
      </c>
      <c r="AF2175" s="1">
        <v>64.61</v>
      </c>
      <c r="AG2175" s="1">
        <v>52.83</v>
      </c>
      <c r="AX2175" s="1">
        <v>59.47</v>
      </c>
      <c r="BA2175" s="1">
        <v>58.16</v>
      </c>
      <c r="BB2175" s="1">
        <v>65.33</v>
      </c>
      <c r="BC2175" s="1">
        <v>62.36</v>
      </c>
      <c r="BD2175" s="1">
        <v>61.58</v>
      </c>
      <c r="BE2175" s="1">
        <v>64</v>
      </c>
      <c r="BF2175" s="1">
        <v>61.89</v>
      </c>
      <c r="BG2175" s="1">
        <v>64.86</v>
      </c>
      <c r="BH2175" s="1">
        <v>60.13</v>
      </c>
      <c r="BI2175" s="1">
        <v>60</v>
      </c>
      <c r="BJ2175" s="1">
        <v>64.900000000000006</v>
      </c>
      <c r="BK2175" s="1">
        <v>51.36</v>
      </c>
      <c r="BL2175" s="1">
        <v>52.76</v>
      </c>
      <c r="BM2175" s="1">
        <v>53.56</v>
      </c>
      <c r="BN2175" s="1">
        <v>51</v>
      </c>
    </row>
    <row r="2176" spans="3:66" x14ac:dyDescent="0.3">
      <c r="C2176" s="14" t="str">
        <f t="shared" si="34"/>
        <v>20178</v>
      </c>
      <c r="D2176" s="3">
        <v>42956</v>
      </c>
      <c r="E2176" s="1">
        <v>961.93</v>
      </c>
      <c r="F2176" s="1">
        <v>926.79</v>
      </c>
      <c r="G2176" s="1">
        <v>950.8</v>
      </c>
      <c r="H2176" s="1">
        <v>982.41</v>
      </c>
      <c r="I2176" s="1">
        <v>970.56</v>
      </c>
      <c r="J2176" s="1">
        <v>937.03</v>
      </c>
      <c r="K2176" s="1">
        <v>971.49</v>
      </c>
      <c r="L2176" s="1">
        <v>860.36</v>
      </c>
      <c r="M2176" s="1">
        <v>804.3</v>
      </c>
      <c r="N2176" s="1">
        <v>858.71</v>
      </c>
      <c r="O2176" s="1">
        <v>942.66</v>
      </c>
      <c r="P2176" s="1">
        <v>990.44</v>
      </c>
      <c r="Q2176" s="1">
        <v>2613.46</v>
      </c>
      <c r="R2176" s="1">
        <v>57.11</v>
      </c>
      <c r="S2176" s="1">
        <v>50.06</v>
      </c>
      <c r="T2176" s="1">
        <v>59.9</v>
      </c>
      <c r="V2176" s="1">
        <v>52.43</v>
      </c>
      <c r="W2176" s="1">
        <v>60.27</v>
      </c>
      <c r="X2176" s="1">
        <v>59.22</v>
      </c>
      <c r="Y2176" s="1">
        <v>58</v>
      </c>
      <c r="Z2176" s="1">
        <v>57.59</v>
      </c>
      <c r="AA2176" s="1">
        <v>57.1</v>
      </c>
      <c r="AB2176" s="1">
        <v>58.17</v>
      </c>
      <c r="AC2176" s="1">
        <v>58.56</v>
      </c>
      <c r="AE2176" s="1">
        <v>65.22</v>
      </c>
      <c r="AF2176" s="1">
        <v>64.34</v>
      </c>
      <c r="AG2176" s="1">
        <v>53.73</v>
      </c>
      <c r="AS2176" s="1">
        <v>1700.1</v>
      </c>
      <c r="AX2176" s="1">
        <v>60</v>
      </c>
      <c r="BA2176" s="1">
        <v>59.18</v>
      </c>
      <c r="BB2176" s="1">
        <v>66.7</v>
      </c>
      <c r="BC2176" s="1">
        <v>62.4</v>
      </c>
      <c r="BD2176" s="1">
        <v>62</v>
      </c>
      <c r="BE2176" s="1">
        <v>64.5</v>
      </c>
      <c r="BF2176" s="1">
        <v>61.67</v>
      </c>
      <c r="BG2176" s="1">
        <v>64.17</v>
      </c>
      <c r="BH2176" s="1">
        <v>60.29</v>
      </c>
      <c r="BI2176" s="1">
        <v>59.5</v>
      </c>
      <c r="BJ2176" s="1">
        <v>64.42</v>
      </c>
      <c r="BK2176" s="1">
        <v>53.08</v>
      </c>
      <c r="BL2176" s="1">
        <v>53.61</v>
      </c>
      <c r="BM2176" s="1">
        <v>53.67</v>
      </c>
      <c r="BN2176" s="1">
        <v>52.55</v>
      </c>
    </row>
    <row r="2177" spans="3:66" x14ac:dyDescent="0.3">
      <c r="C2177" s="14" t="str">
        <f t="shared" si="34"/>
        <v>20178</v>
      </c>
      <c r="D2177" s="3">
        <v>42955</v>
      </c>
      <c r="E2177" s="1">
        <v>956.28</v>
      </c>
      <c r="F2177" s="1">
        <v>924.02</v>
      </c>
      <c r="G2177" s="1">
        <v>943.33</v>
      </c>
      <c r="H2177" s="1">
        <v>981.15</v>
      </c>
      <c r="I2177" s="1">
        <v>973.47</v>
      </c>
      <c r="J2177" s="1">
        <v>932.96</v>
      </c>
      <c r="K2177" s="1">
        <v>966.65</v>
      </c>
      <c r="L2177" s="1">
        <v>855.4</v>
      </c>
      <c r="M2177" s="1">
        <v>803.88</v>
      </c>
      <c r="N2177" s="1">
        <v>835.33</v>
      </c>
      <c r="O2177" s="1">
        <v>941.91</v>
      </c>
      <c r="P2177" s="1">
        <v>983.91</v>
      </c>
      <c r="Q2177" s="1">
        <v>2598.9499999999998</v>
      </c>
      <c r="R2177" s="1">
        <v>58.5</v>
      </c>
      <c r="S2177" s="1">
        <v>50.23</v>
      </c>
      <c r="T2177" s="1">
        <v>59.2</v>
      </c>
      <c r="U2177" s="1">
        <v>56.94</v>
      </c>
      <c r="V2177" s="1">
        <v>52.29</v>
      </c>
      <c r="W2177" s="1">
        <v>60.86</v>
      </c>
      <c r="X2177" s="1">
        <v>58.77</v>
      </c>
      <c r="Y2177" s="1">
        <v>57.9</v>
      </c>
      <c r="Z2177" s="1">
        <v>57.42</v>
      </c>
      <c r="AA2177" s="1">
        <v>58.08</v>
      </c>
      <c r="AB2177" s="1">
        <v>57.65</v>
      </c>
      <c r="AC2177" s="1">
        <v>57.4</v>
      </c>
      <c r="AD2177" s="1">
        <v>58.11</v>
      </c>
      <c r="AE2177" s="1">
        <v>64.8</v>
      </c>
      <c r="AF2177" s="1">
        <v>63.34</v>
      </c>
      <c r="AG2177" s="1">
        <v>52.5</v>
      </c>
      <c r="AS2177" s="1">
        <v>1700.1</v>
      </c>
      <c r="AX2177" s="1">
        <v>58.89</v>
      </c>
      <c r="BA2177" s="1">
        <v>58.59</v>
      </c>
      <c r="BB2177" s="1">
        <v>65.19</v>
      </c>
      <c r="BC2177" s="1">
        <v>62.18</v>
      </c>
      <c r="BD2177" s="1">
        <v>61.92</v>
      </c>
      <c r="BE2177" s="1">
        <v>62.83</v>
      </c>
      <c r="BF2177" s="1">
        <v>62.25</v>
      </c>
      <c r="BG2177" s="1">
        <v>63.86</v>
      </c>
      <c r="BH2177" s="1">
        <v>58.57</v>
      </c>
      <c r="BI2177" s="1">
        <v>59.06</v>
      </c>
      <c r="BJ2177" s="1">
        <v>63.46</v>
      </c>
      <c r="BK2177" s="1">
        <v>52.81</v>
      </c>
      <c r="BL2177" s="1">
        <v>53.15</v>
      </c>
      <c r="BM2177" s="1">
        <v>54</v>
      </c>
      <c r="BN2177" s="1">
        <v>52.05</v>
      </c>
    </row>
    <row r="2178" spans="3:66" x14ac:dyDescent="0.3">
      <c r="C2178" s="14" t="str">
        <f t="shared" si="34"/>
        <v>20178</v>
      </c>
      <c r="D2178" s="3">
        <v>42954</v>
      </c>
      <c r="E2178" s="1">
        <v>943.62</v>
      </c>
      <c r="F2178" s="1">
        <v>920.33</v>
      </c>
      <c r="G2178" s="1">
        <v>947.54</v>
      </c>
      <c r="H2178" s="1">
        <v>977.27</v>
      </c>
      <c r="I2178" s="1">
        <v>961.75</v>
      </c>
      <c r="J2178" s="1">
        <v>937.43</v>
      </c>
      <c r="K2178" s="1">
        <v>966.65</v>
      </c>
      <c r="L2178" s="1">
        <v>861.68</v>
      </c>
      <c r="M2178" s="1">
        <v>789.3</v>
      </c>
      <c r="N2178" s="1">
        <v>865.52</v>
      </c>
      <c r="O2178" s="1">
        <v>937.12</v>
      </c>
      <c r="P2178" s="1">
        <v>982.81</v>
      </c>
      <c r="Q2178" s="1">
        <v>2596.5300000000002</v>
      </c>
      <c r="R2178" s="1">
        <v>57.11</v>
      </c>
      <c r="S2178" s="1">
        <v>49.89</v>
      </c>
      <c r="T2178" s="1">
        <v>59.9</v>
      </c>
      <c r="U2178" s="1">
        <v>56.87</v>
      </c>
      <c r="V2178" s="1">
        <v>52.53</v>
      </c>
      <c r="W2178" s="1">
        <v>60.1</v>
      </c>
      <c r="X2178" s="1">
        <v>58.43</v>
      </c>
      <c r="Y2178" s="1">
        <v>56.98</v>
      </c>
      <c r="Z2178" s="1">
        <v>56.55</v>
      </c>
      <c r="AA2178" s="1">
        <v>56.91</v>
      </c>
      <c r="AB2178" s="1">
        <v>57.36</v>
      </c>
      <c r="AC2178" s="1">
        <v>57.4</v>
      </c>
      <c r="AD2178" s="1">
        <v>57.54</v>
      </c>
      <c r="AE2178" s="1">
        <v>64.88</v>
      </c>
      <c r="AF2178" s="1">
        <v>63.34</v>
      </c>
      <c r="AG2178" s="1">
        <v>51.22</v>
      </c>
      <c r="AS2178" s="1">
        <v>1700.1</v>
      </c>
      <c r="AX2178" s="1">
        <v>58.68</v>
      </c>
      <c r="BA2178" s="1">
        <v>57.98</v>
      </c>
      <c r="BB2178" s="1">
        <v>64.41</v>
      </c>
      <c r="BC2178" s="1">
        <v>61.14</v>
      </c>
      <c r="BD2178" s="1">
        <v>61.88</v>
      </c>
      <c r="BE2178" s="1">
        <v>63</v>
      </c>
      <c r="BF2178" s="1">
        <v>60.68</v>
      </c>
      <c r="BG2178" s="1">
        <v>63.52</v>
      </c>
      <c r="BH2178" s="1">
        <v>58.57</v>
      </c>
      <c r="BI2178" s="1">
        <v>59.06</v>
      </c>
      <c r="BJ2178" s="1">
        <v>63.93</v>
      </c>
      <c r="BK2178" s="1">
        <v>52.31</v>
      </c>
      <c r="BL2178" s="1">
        <v>52.33</v>
      </c>
      <c r="BM2178" s="1">
        <v>52.67</v>
      </c>
      <c r="BN2178" s="1">
        <v>51.42</v>
      </c>
    </row>
    <row r="2179" spans="3:66" x14ac:dyDescent="0.3">
      <c r="C2179" s="14" t="str">
        <f t="shared" si="34"/>
        <v>20178</v>
      </c>
      <c r="D2179" s="3">
        <v>42951</v>
      </c>
      <c r="E2179" s="1">
        <v>945.15</v>
      </c>
      <c r="F2179" s="1">
        <v>929.05</v>
      </c>
      <c r="G2179" s="1">
        <v>959.74</v>
      </c>
      <c r="H2179" s="1">
        <v>977.73</v>
      </c>
      <c r="I2179" s="1">
        <v>961.75</v>
      </c>
      <c r="J2179" s="1">
        <v>926.76</v>
      </c>
      <c r="K2179" s="1">
        <v>961.71</v>
      </c>
      <c r="L2179" s="1">
        <v>861.68</v>
      </c>
      <c r="M2179" s="1">
        <v>789.3</v>
      </c>
      <c r="N2179" s="1">
        <v>862.13</v>
      </c>
      <c r="O2179" s="1">
        <v>947.45</v>
      </c>
      <c r="P2179" s="1">
        <v>982.8</v>
      </c>
      <c r="Q2179" s="1">
        <v>2603.8000000000002</v>
      </c>
      <c r="R2179" s="1">
        <v>56.89</v>
      </c>
      <c r="S2179" s="1">
        <v>48.81</v>
      </c>
      <c r="T2179" s="1">
        <v>59.75</v>
      </c>
      <c r="U2179" s="1">
        <v>57.24</v>
      </c>
      <c r="V2179" s="1">
        <v>53.19</v>
      </c>
      <c r="W2179" s="1">
        <v>59.63</v>
      </c>
      <c r="X2179" s="1">
        <v>57.78</v>
      </c>
      <c r="Y2179" s="1">
        <v>56.48</v>
      </c>
      <c r="Z2179" s="1">
        <v>56.01</v>
      </c>
      <c r="AA2179" s="1">
        <v>56.91</v>
      </c>
      <c r="AB2179" s="1">
        <v>56.59</v>
      </c>
      <c r="AC2179" s="1">
        <v>57.73</v>
      </c>
      <c r="AD2179" s="1">
        <v>57.21</v>
      </c>
      <c r="AE2179" s="1">
        <v>64.06</v>
      </c>
      <c r="AF2179" s="1">
        <v>63.39</v>
      </c>
      <c r="AG2179" s="1">
        <v>51.19</v>
      </c>
      <c r="AK2179" s="1">
        <v>20</v>
      </c>
      <c r="AS2179" s="1">
        <v>1697.35</v>
      </c>
      <c r="AW2179" s="1">
        <v>1667.85</v>
      </c>
      <c r="AX2179" s="1">
        <v>58.49</v>
      </c>
      <c r="BA2179" s="1">
        <v>57.86</v>
      </c>
      <c r="BB2179" s="1">
        <v>64.14</v>
      </c>
      <c r="BC2179" s="1">
        <v>60.16</v>
      </c>
      <c r="BD2179" s="1">
        <v>61.85</v>
      </c>
      <c r="BE2179" s="1">
        <v>63</v>
      </c>
      <c r="BF2179" s="1">
        <v>60.43</v>
      </c>
      <c r="BG2179" s="1">
        <v>63.36</v>
      </c>
      <c r="BH2179" s="1">
        <v>59.02</v>
      </c>
      <c r="BI2179" s="1">
        <v>58.56</v>
      </c>
      <c r="BJ2179" s="1">
        <v>62.96</v>
      </c>
      <c r="BK2179" s="1">
        <v>52.14</v>
      </c>
      <c r="BL2179" s="1">
        <v>52.15</v>
      </c>
      <c r="BM2179" s="1">
        <v>52.67</v>
      </c>
      <c r="BN2179" s="1">
        <v>51.5</v>
      </c>
    </row>
    <row r="2180" spans="3:66" x14ac:dyDescent="0.3">
      <c r="C2180" s="14" t="str">
        <f t="shared" si="34"/>
        <v>20178</v>
      </c>
      <c r="D2180" s="3">
        <v>42950</v>
      </c>
      <c r="E2180" s="1">
        <v>949.93</v>
      </c>
      <c r="F2180" s="1">
        <v>942.95</v>
      </c>
      <c r="G2180" s="1">
        <v>933.2</v>
      </c>
      <c r="H2180" s="1">
        <v>975.14</v>
      </c>
      <c r="I2180" s="1">
        <v>981.22</v>
      </c>
      <c r="J2180" s="1">
        <v>932.29</v>
      </c>
      <c r="K2180" s="1">
        <v>981.28</v>
      </c>
      <c r="L2180" s="1">
        <v>867.96</v>
      </c>
      <c r="M2180" s="1">
        <v>803.45</v>
      </c>
      <c r="N2180" s="1">
        <v>855.37</v>
      </c>
      <c r="O2180" s="1">
        <v>962.04</v>
      </c>
      <c r="P2180" s="1">
        <v>993.68</v>
      </c>
      <c r="Q2180" s="1">
        <v>2598.9499999999998</v>
      </c>
      <c r="R2180" s="1">
        <v>57.25</v>
      </c>
      <c r="S2180" s="1">
        <v>48.92</v>
      </c>
      <c r="T2180" s="1">
        <v>60</v>
      </c>
      <c r="U2180" s="1">
        <v>57.97</v>
      </c>
      <c r="V2180" s="1">
        <v>52.83</v>
      </c>
      <c r="W2180" s="1">
        <v>59.59</v>
      </c>
      <c r="X2180" s="1">
        <v>58.44</v>
      </c>
      <c r="Y2180" s="1">
        <v>56.55</v>
      </c>
      <c r="Z2180" s="1">
        <v>56.05</v>
      </c>
      <c r="AA2180" s="1">
        <v>57.26</v>
      </c>
      <c r="AB2180" s="1">
        <v>57.01</v>
      </c>
      <c r="AC2180" s="1">
        <v>58.25</v>
      </c>
      <c r="AD2180" s="1">
        <v>57.7</v>
      </c>
      <c r="AE2180" s="1">
        <v>65</v>
      </c>
      <c r="AF2180" s="1">
        <v>63.02</v>
      </c>
      <c r="AG2180" s="1">
        <v>52.66</v>
      </c>
      <c r="AK2180" s="1">
        <v>20</v>
      </c>
      <c r="AS2180" s="1">
        <v>1697.35</v>
      </c>
      <c r="AW2180" s="1">
        <v>1667.85</v>
      </c>
      <c r="AX2180" s="1">
        <v>58.77</v>
      </c>
      <c r="BA2180" s="1">
        <v>57.89</v>
      </c>
      <c r="BB2180" s="1">
        <v>63.48</v>
      </c>
      <c r="BC2180" s="1">
        <v>60.23</v>
      </c>
      <c r="BD2180" s="1">
        <v>61.04</v>
      </c>
      <c r="BE2180" s="1">
        <v>63</v>
      </c>
      <c r="BF2180" s="1">
        <v>60.43</v>
      </c>
      <c r="BG2180" s="1">
        <v>63.69</v>
      </c>
      <c r="BH2180" s="1">
        <v>59.49</v>
      </c>
      <c r="BI2180" s="1">
        <v>58.12</v>
      </c>
      <c r="BJ2180" s="1">
        <v>63.93</v>
      </c>
      <c r="BK2180" s="1">
        <v>52.31</v>
      </c>
      <c r="BL2180" s="1">
        <v>52.37</v>
      </c>
      <c r="BM2180" s="1">
        <v>52.67</v>
      </c>
      <c r="BN2180" s="1">
        <v>51.58</v>
      </c>
    </row>
    <row r="2181" spans="3:66" x14ac:dyDescent="0.3">
      <c r="C2181" s="14" t="str">
        <f t="shared" si="34"/>
        <v>20178</v>
      </c>
      <c r="D2181" s="3">
        <v>42949</v>
      </c>
      <c r="E2181" s="1">
        <v>956.56</v>
      </c>
      <c r="F2181" s="1">
        <v>947.84</v>
      </c>
      <c r="G2181" s="1">
        <v>942.33</v>
      </c>
      <c r="H2181" s="1">
        <v>978.06</v>
      </c>
      <c r="I2181" s="1">
        <v>985.14</v>
      </c>
      <c r="J2181" s="1">
        <v>960.43</v>
      </c>
      <c r="K2181" s="1">
        <v>981.24</v>
      </c>
      <c r="L2181" s="1">
        <v>899.88</v>
      </c>
      <c r="M2181" s="1">
        <v>815.54</v>
      </c>
      <c r="N2181" s="1">
        <v>856.26</v>
      </c>
      <c r="O2181" s="1">
        <v>964.75</v>
      </c>
      <c r="P2181" s="1">
        <v>992.57</v>
      </c>
      <c r="Q2181" s="1">
        <v>2638.02</v>
      </c>
      <c r="R2181" s="1">
        <v>59.5</v>
      </c>
      <c r="S2181" s="1">
        <v>50.06</v>
      </c>
      <c r="T2181" s="1">
        <v>60.38</v>
      </c>
      <c r="U2181" s="1">
        <v>57.56</v>
      </c>
      <c r="V2181" s="1">
        <v>53</v>
      </c>
      <c r="W2181" s="1">
        <v>60.27</v>
      </c>
      <c r="X2181" s="1">
        <v>58.2</v>
      </c>
      <c r="Y2181" s="1">
        <v>56.98</v>
      </c>
      <c r="Z2181" s="1">
        <v>56.51</v>
      </c>
      <c r="AA2181" s="1">
        <v>59.33</v>
      </c>
      <c r="AB2181" s="1">
        <v>56.58</v>
      </c>
      <c r="AD2181" s="1">
        <v>59.05</v>
      </c>
      <c r="AE2181" s="1">
        <v>63.65</v>
      </c>
      <c r="AF2181" s="1">
        <v>62.83</v>
      </c>
      <c r="AG2181" s="1">
        <v>52.27</v>
      </c>
      <c r="AK2181" s="1">
        <v>20</v>
      </c>
      <c r="AS2181" s="1">
        <v>1695.98</v>
      </c>
      <c r="AW2181" s="1">
        <v>1667.85</v>
      </c>
      <c r="AX2181" s="1">
        <v>59.23</v>
      </c>
      <c r="BA2181" s="1">
        <v>58.43</v>
      </c>
      <c r="BB2181" s="1">
        <v>64.900000000000006</v>
      </c>
      <c r="BC2181" s="1">
        <v>60.94</v>
      </c>
      <c r="BD2181" s="1">
        <v>62.54</v>
      </c>
      <c r="BE2181" s="1">
        <v>63</v>
      </c>
      <c r="BF2181" s="1">
        <v>62.29</v>
      </c>
      <c r="BG2181" s="1">
        <v>63.33</v>
      </c>
      <c r="BI2181" s="1">
        <v>59.56</v>
      </c>
      <c r="BJ2181" s="1">
        <v>63.93</v>
      </c>
      <c r="BK2181" s="1">
        <v>53.31</v>
      </c>
      <c r="BL2181" s="1">
        <v>53.48</v>
      </c>
      <c r="BM2181" s="1">
        <v>53.78</v>
      </c>
      <c r="BN2181" s="1">
        <v>52.61</v>
      </c>
    </row>
    <row r="2182" spans="3:66" x14ac:dyDescent="0.3">
      <c r="C2182" s="14" t="str">
        <f t="shared" ref="C2182:C2245" si="35">YEAR(D2182)&amp;MONTH(D2182)</f>
        <v>20178</v>
      </c>
      <c r="D2182" s="3">
        <v>42948</v>
      </c>
      <c r="E2182" s="1">
        <v>955.37</v>
      </c>
      <c r="F2182" s="1">
        <v>958.21</v>
      </c>
      <c r="G2182" s="1">
        <v>952.17</v>
      </c>
      <c r="H2182" s="1">
        <v>975.43</v>
      </c>
      <c r="I2182" s="1">
        <v>981.27</v>
      </c>
      <c r="J2182" s="1">
        <v>956.52</v>
      </c>
      <c r="K2182" s="1">
        <v>995.31</v>
      </c>
      <c r="L2182" s="1">
        <v>890.2</v>
      </c>
      <c r="M2182" s="1">
        <v>815.26</v>
      </c>
      <c r="N2182" s="1">
        <v>859.52</v>
      </c>
      <c r="O2182" s="1">
        <v>972.68</v>
      </c>
      <c r="P2182" s="1">
        <v>1007.99</v>
      </c>
      <c r="Q2182" s="1">
        <v>2606.06</v>
      </c>
      <c r="R2182" s="1">
        <v>59.33</v>
      </c>
      <c r="S2182" s="1">
        <v>50.27</v>
      </c>
      <c r="T2182" s="1">
        <v>60.38</v>
      </c>
      <c r="U2182" s="1">
        <v>57.61</v>
      </c>
      <c r="V2182" s="1">
        <v>53.5</v>
      </c>
      <c r="W2182" s="1">
        <v>59.95</v>
      </c>
      <c r="X2182" s="1">
        <v>59.92</v>
      </c>
      <c r="Y2182" s="1">
        <v>57.18</v>
      </c>
      <c r="Z2182" s="1">
        <v>56.88</v>
      </c>
      <c r="AA2182" s="1">
        <v>59.77</v>
      </c>
      <c r="AB2182" s="1">
        <v>58.79</v>
      </c>
      <c r="AC2182" s="1">
        <v>58.9</v>
      </c>
      <c r="AD2182" s="1">
        <v>58.79</v>
      </c>
      <c r="AE2182" s="1">
        <v>65.83</v>
      </c>
      <c r="AF2182" s="1">
        <v>63.46</v>
      </c>
      <c r="AG2182" s="1">
        <v>52.1</v>
      </c>
      <c r="AK2182" s="1">
        <v>20</v>
      </c>
      <c r="AS2182" s="1">
        <v>1695.98</v>
      </c>
      <c r="AW2182" s="1">
        <v>1667.85</v>
      </c>
      <c r="AX2182" s="1">
        <v>58.7</v>
      </c>
      <c r="BA2182" s="1">
        <v>57.78</v>
      </c>
      <c r="BB2182" s="1">
        <v>65.14</v>
      </c>
      <c r="BC2182" s="1">
        <v>60.8</v>
      </c>
      <c r="BD2182" s="1">
        <v>62.05</v>
      </c>
      <c r="BE2182" s="1">
        <v>63.67</v>
      </c>
      <c r="BF2182" s="1">
        <v>62.22</v>
      </c>
      <c r="BG2182" s="1">
        <v>64.56</v>
      </c>
      <c r="BH2182" s="1">
        <v>60.43</v>
      </c>
      <c r="BI2182" s="1">
        <v>59.56</v>
      </c>
      <c r="BJ2182" s="1">
        <v>63.45</v>
      </c>
      <c r="BK2182" s="1">
        <v>52.99</v>
      </c>
      <c r="BL2182" s="1">
        <v>53.23</v>
      </c>
      <c r="BM2182" s="1">
        <v>54.33</v>
      </c>
      <c r="BN2182" s="1">
        <v>52.36</v>
      </c>
    </row>
    <row r="2183" spans="3:66" x14ac:dyDescent="0.3">
      <c r="C2183" s="14" t="str">
        <f t="shared" si="35"/>
        <v>20177</v>
      </c>
      <c r="D2183" s="3">
        <v>42947</v>
      </c>
      <c r="E2183" s="1">
        <v>977.02</v>
      </c>
      <c r="F2183" s="1">
        <v>957.57</v>
      </c>
      <c r="G2183" s="1">
        <v>960.97</v>
      </c>
      <c r="H2183" s="1">
        <v>977.43</v>
      </c>
      <c r="I2183" s="1">
        <v>1000.74</v>
      </c>
      <c r="J2183" s="1">
        <v>955.53</v>
      </c>
      <c r="K2183" s="1">
        <v>998.21</v>
      </c>
      <c r="L2183" s="1">
        <v>890.72</v>
      </c>
      <c r="M2183" s="1">
        <v>813.14</v>
      </c>
      <c r="N2183" s="1">
        <v>883.38</v>
      </c>
      <c r="O2183" s="1">
        <v>940.66</v>
      </c>
      <c r="P2183" s="1">
        <v>1007.61</v>
      </c>
      <c r="Q2183" s="1">
        <v>2621.56</v>
      </c>
      <c r="R2183" s="1">
        <v>60.1</v>
      </c>
      <c r="S2183" s="1">
        <v>51.61</v>
      </c>
      <c r="T2183" s="1">
        <v>61.05</v>
      </c>
      <c r="U2183" s="1">
        <v>58.72</v>
      </c>
      <c r="V2183" s="1">
        <v>54.96</v>
      </c>
      <c r="W2183" s="1">
        <v>62.05</v>
      </c>
      <c r="X2183" s="1">
        <v>60.43</v>
      </c>
      <c r="Y2183" s="1">
        <v>58.4</v>
      </c>
      <c r="Z2183" s="1">
        <v>58</v>
      </c>
      <c r="AA2183" s="1">
        <v>60.17</v>
      </c>
      <c r="AB2183" s="1">
        <v>59.58</v>
      </c>
      <c r="AC2183" s="1">
        <v>58.9</v>
      </c>
      <c r="AD2183" s="1">
        <v>60.57</v>
      </c>
      <c r="AE2183" s="1">
        <v>66.010000000000005</v>
      </c>
      <c r="AF2183" s="1">
        <v>65.67</v>
      </c>
      <c r="AG2183" s="1">
        <v>54.81</v>
      </c>
      <c r="AK2183" s="1">
        <v>20</v>
      </c>
      <c r="AS2183" s="1">
        <v>1691.48</v>
      </c>
      <c r="AW2183" s="1">
        <v>1666.73</v>
      </c>
      <c r="AX2183" s="1">
        <v>60.44</v>
      </c>
      <c r="BA2183" s="1">
        <v>59.79</v>
      </c>
      <c r="BB2183" s="1">
        <v>66.87</v>
      </c>
      <c r="BC2183" s="1">
        <v>62.24</v>
      </c>
      <c r="BD2183" s="1">
        <v>62.99</v>
      </c>
      <c r="BE2183" s="1">
        <v>64.83</v>
      </c>
      <c r="BF2183" s="1">
        <v>63.01</v>
      </c>
      <c r="BG2183" s="1">
        <v>65.260000000000005</v>
      </c>
      <c r="BH2183" s="1">
        <v>60.43</v>
      </c>
      <c r="BI2183" s="1">
        <v>60.35</v>
      </c>
      <c r="BJ2183" s="1">
        <v>64.900000000000006</v>
      </c>
      <c r="BK2183" s="1">
        <v>53.98</v>
      </c>
      <c r="BL2183" s="1">
        <v>54.06</v>
      </c>
      <c r="BM2183" s="1">
        <v>56</v>
      </c>
      <c r="BN2183" s="1">
        <v>53.61</v>
      </c>
    </row>
    <row r="2184" spans="3:66" x14ac:dyDescent="0.3">
      <c r="C2184" s="14" t="str">
        <f t="shared" si="35"/>
        <v>20177</v>
      </c>
      <c r="D2184" s="3">
        <v>42944</v>
      </c>
      <c r="E2184" s="1">
        <v>983.37</v>
      </c>
      <c r="F2184" s="1">
        <v>959.83</v>
      </c>
      <c r="G2184" s="1">
        <v>954.59</v>
      </c>
      <c r="H2184" s="1">
        <v>967.55</v>
      </c>
      <c r="I2184" s="1">
        <v>995.09</v>
      </c>
      <c r="J2184" s="1">
        <v>960.69</v>
      </c>
      <c r="K2184" s="1">
        <v>1001.51</v>
      </c>
      <c r="L2184" s="1">
        <v>886.66</v>
      </c>
      <c r="M2184" s="1">
        <v>818</v>
      </c>
      <c r="N2184" s="1">
        <v>861.5</v>
      </c>
      <c r="O2184" s="1">
        <v>937.59</v>
      </c>
      <c r="P2184" s="1">
        <v>1015.13</v>
      </c>
      <c r="Q2184" s="1">
        <v>2615.75</v>
      </c>
      <c r="R2184" s="1">
        <v>60.03</v>
      </c>
      <c r="S2184" s="1">
        <v>51.73</v>
      </c>
      <c r="T2184" s="1">
        <v>61.05</v>
      </c>
      <c r="U2184" s="1">
        <v>59.43</v>
      </c>
      <c r="V2184" s="1">
        <v>55.24</v>
      </c>
      <c r="W2184" s="1">
        <v>62.66</v>
      </c>
      <c r="X2184" s="1">
        <v>60.62</v>
      </c>
      <c r="Y2184" s="1">
        <v>59.21</v>
      </c>
      <c r="Z2184" s="1">
        <v>58.63</v>
      </c>
      <c r="AA2184" s="1">
        <v>60.25</v>
      </c>
      <c r="AB2184" s="1">
        <v>59.58</v>
      </c>
      <c r="AC2184" s="1">
        <v>59.64</v>
      </c>
      <c r="AD2184" s="1">
        <v>59.47</v>
      </c>
      <c r="AE2184" s="1">
        <v>66.28</v>
      </c>
      <c r="AF2184" s="1">
        <v>65.510000000000005</v>
      </c>
      <c r="AG2184" s="1">
        <v>55.15</v>
      </c>
      <c r="AK2184" s="1">
        <v>30</v>
      </c>
      <c r="AS2184" s="1">
        <v>1750</v>
      </c>
      <c r="AX2184" s="1">
        <v>60.73</v>
      </c>
      <c r="BA2184" s="1">
        <v>60.49</v>
      </c>
      <c r="BB2184" s="1">
        <v>67.790000000000006</v>
      </c>
      <c r="BC2184" s="1">
        <v>63.9</v>
      </c>
      <c r="BD2184" s="1">
        <v>63.88</v>
      </c>
      <c r="BE2184" s="1">
        <v>65.17</v>
      </c>
      <c r="BF2184" s="1">
        <v>62.81</v>
      </c>
      <c r="BG2184" s="1">
        <v>65.459999999999994</v>
      </c>
      <c r="BH2184" s="1">
        <v>60.9</v>
      </c>
      <c r="BI2184" s="1">
        <v>60.06</v>
      </c>
      <c r="BJ2184" s="1">
        <v>64.41</v>
      </c>
      <c r="BK2184" s="1">
        <v>53.88</v>
      </c>
      <c r="BL2184" s="1">
        <v>54.7</v>
      </c>
      <c r="BM2184" s="1">
        <v>56.04</v>
      </c>
      <c r="BN2184" s="1">
        <v>54.46</v>
      </c>
    </row>
    <row r="2185" spans="3:66" x14ac:dyDescent="0.3">
      <c r="C2185" s="14" t="str">
        <f t="shared" si="35"/>
        <v>20177</v>
      </c>
      <c r="D2185" s="3">
        <v>42943</v>
      </c>
      <c r="E2185" s="1">
        <v>982.18</v>
      </c>
      <c r="F2185" s="1">
        <v>961.22</v>
      </c>
      <c r="G2185" s="1">
        <v>950.43</v>
      </c>
      <c r="H2185" s="1">
        <v>981.45</v>
      </c>
      <c r="I2185" s="1">
        <v>1004.61</v>
      </c>
      <c r="J2185" s="1">
        <v>960.52</v>
      </c>
      <c r="K2185" s="1">
        <v>1001.51</v>
      </c>
      <c r="L2185" s="1">
        <v>891.34</v>
      </c>
      <c r="M2185" s="1">
        <v>818</v>
      </c>
      <c r="N2185" s="1">
        <v>866.1</v>
      </c>
      <c r="O2185" s="1">
        <v>938.04</v>
      </c>
      <c r="P2185" s="1">
        <v>1015.91</v>
      </c>
      <c r="Q2185" s="1">
        <v>2609.9299999999998</v>
      </c>
      <c r="R2185" s="1">
        <v>60.03</v>
      </c>
      <c r="S2185" s="1">
        <v>51.77</v>
      </c>
      <c r="T2185" s="1">
        <v>61.05</v>
      </c>
      <c r="U2185" s="1">
        <v>58.5</v>
      </c>
      <c r="V2185" s="1">
        <v>54.86</v>
      </c>
      <c r="W2185" s="1">
        <v>62.9</v>
      </c>
      <c r="X2185" s="1">
        <v>59.97</v>
      </c>
      <c r="Y2185" s="1">
        <v>59.08</v>
      </c>
      <c r="Z2185" s="1">
        <v>58.96</v>
      </c>
      <c r="AA2185" s="1">
        <v>60.1</v>
      </c>
      <c r="AB2185" s="1">
        <v>58.67</v>
      </c>
      <c r="AC2185" s="1">
        <v>60.23</v>
      </c>
      <c r="AD2185" s="1">
        <v>59.57</v>
      </c>
      <c r="AE2185" s="1">
        <v>65.489999999999995</v>
      </c>
      <c r="AF2185" s="1">
        <v>65.180000000000007</v>
      </c>
      <c r="AG2185" s="1">
        <v>53.97</v>
      </c>
      <c r="AK2185" s="1">
        <v>30</v>
      </c>
      <c r="AQ2185" s="1">
        <v>1562.14</v>
      </c>
      <c r="AS2185" s="1">
        <v>1750</v>
      </c>
      <c r="AX2185" s="1">
        <v>60.01</v>
      </c>
      <c r="BA2185" s="1">
        <v>59.83</v>
      </c>
      <c r="BB2185" s="1">
        <v>67.81</v>
      </c>
      <c r="BC2185" s="1">
        <v>63.02</v>
      </c>
      <c r="BD2185" s="1">
        <v>63.57</v>
      </c>
      <c r="BE2185" s="1">
        <v>64.83</v>
      </c>
      <c r="BF2185" s="1">
        <v>62.59</v>
      </c>
      <c r="BG2185" s="1">
        <v>65.099999999999994</v>
      </c>
      <c r="BH2185" s="1">
        <v>61.02</v>
      </c>
      <c r="BI2185" s="1">
        <v>60.06</v>
      </c>
      <c r="BJ2185" s="1">
        <v>64.41</v>
      </c>
      <c r="BK2185" s="1">
        <v>54.31</v>
      </c>
      <c r="BL2185" s="1">
        <v>54.43</v>
      </c>
      <c r="BM2185" s="1">
        <v>55.11</v>
      </c>
      <c r="BN2185" s="1">
        <v>53.95</v>
      </c>
    </row>
    <row r="2186" spans="3:66" x14ac:dyDescent="0.3">
      <c r="C2186" s="14" t="str">
        <f t="shared" si="35"/>
        <v>20177</v>
      </c>
      <c r="D2186" s="3">
        <v>42942</v>
      </c>
      <c r="E2186" s="1">
        <v>969.04</v>
      </c>
      <c r="F2186" s="1">
        <v>960.87</v>
      </c>
      <c r="G2186" s="1">
        <v>970.14</v>
      </c>
      <c r="H2186" s="1">
        <v>953.33</v>
      </c>
      <c r="I2186" s="1">
        <v>1020.3</v>
      </c>
      <c r="J2186" s="1">
        <v>947.94</v>
      </c>
      <c r="K2186" s="1">
        <v>995.35</v>
      </c>
      <c r="L2186" s="1">
        <v>896.28</v>
      </c>
      <c r="M2186" s="1">
        <v>813.14</v>
      </c>
      <c r="N2186" s="1">
        <v>873.84</v>
      </c>
      <c r="O2186" s="1">
        <v>937.68</v>
      </c>
      <c r="P2186" s="1">
        <v>1014.27</v>
      </c>
      <c r="Q2186" s="1">
        <v>2597.0300000000002</v>
      </c>
      <c r="R2186" s="1">
        <v>59.76</v>
      </c>
      <c r="S2186" s="1">
        <v>52.1</v>
      </c>
      <c r="T2186" s="1">
        <v>60.75</v>
      </c>
      <c r="U2186" s="1">
        <v>57.99</v>
      </c>
      <c r="V2186" s="1">
        <v>55</v>
      </c>
      <c r="W2186" s="1">
        <v>62.4</v>
      </c>
      <c r="X2186" s="1">
        <v>60.07</v>
      </c>
      <c r="Y2186" s="1">
        <v>59.55</v>
      </c>
      <c r="Z2186" s="1">
        <v>59.51</v>
      </c>
      <c r="AA2186" s="1">
        <v>60.1</v>
      </c>
      <c r="AB2186" s="1">
        <v>58.67</v>
      </c>
      <c r="AC2186" s="1">
        <v>59.9</v>
      </c>
      <c r="AD2186" s="1">
        <v>59.73</v>
      </c>
      <c r="AE2186" s="1">
        <v>65.61</v>
      </c>
      <c r="AF2186" s="1">
        <v>65.03</v>
      </c>
      <c r="AG2186" s="1">
        <v>54.18</v>
      </c>
      <c r="AK2186" s="1">
        <v>30</v>
      </c>
      <c r="AQ2186" s="1">
        <v>1562.14</v>
      </c>
      <c r="AS2186" s="1">
        <v>1750</v>
      </c>
      <c r="AX2186" s="1">
        <v>59.98</v>
      </c>
      <c r="BA2186" s="1">
        <v>59.16</v>
      </c>
      <c r="BB2186" s="1">
        <v>67</v>
      </c>
      <c r="BC2186" s="1">
        <v>62.71</v>
      </c>
      <c r="BD2186" s="1">
        <v>63.64</v>
      </c>
      <c r="BE2186" s="1">
        <v>64.83</v>
      </c>
      <c r="BF2186" s="1">
        <v>62.67</v>
      </c>
      <c r="BG2186" s="1">
        <v>65.16</v>
      </c>
      <c r="BH2186" s="1">
        <v>60.77</v>
      </c>
      <c r="BI2186" s="1">
        <v>60.06</v>
      </c>
      <c r="BJ2186" s="1">
        <v>64.41</v>
      </c>
      <c r="BK2186" s="1">
        <v>54.64</v>
      </c>
      <c r="BL2186" s="1">
        <v>54.65</v>
      </c>
      <c r="BM2186" s="1">
        <v>54.83</v>
      </c>
      <c r="BN2186" s="1">
        <v>54.17</v>
      </c>
    </row>
    <row r="2187" spans="3:66" x14ac:dyDescent="0.3">
      <c r="C2187" s="14" t="str">
        <f t="shared" si="35"/>
        <v>20177</v>
      </c>
      <c r="D2187" s="3">
        <v>42941</v>
      </c>
      <c r="E2187" s="1">
        <v>977.48</v>
      </c>
      <c r="F2187" s="1">
        <v>963.98</v>
      </c>
      <c r="G2187" s="1">
        <v>970.04</v>
      </c>
      <c r="H2187" s="1">
        <v>943.2</v>
      </c>
      <c r="I2187" s="1">
        <v>1020.3</v>
      </c>
      <c r="J2187" s="1">
        <v>955.51</v>
      </c>
      <c r="K2187" s="1">
        <v>1003.1</v>
      </c>
      <c r="L2187" s="1">
        <v>894.72</v>
      </c>
      <c r="M2187" s="1">
        <v>813.14</v>
      </c>
      <c r="N2187" s="1">
        <v>855.83</v>
      </c>
      <c r="O2187" s="1">
        <v>959.5</v>
      </c>
      <c r="P2187" s="1">
        <v>1014.27</v>
      </c>
      <c r="Q2187" s="1">
        <v>2588.25</v>
      </c>
      <c r="R2187" s="1">
        <v>61.1</v>
      </c>
      <c r="S2187" s="1">
        <v>51.94</v>
      </c>
      <c r="T2187" s="1">
        <v>60.33</v>
      </c>
      <c r="U2187" s="1">
        <v>57.98</v>
      </c>
      <c r="V2187" s="1">
        <v>54.84</v>
      </c>
      <c r="W2187" s="1">
        <v>62.1</v>
      </c>
      <c r="X2187" s="1">
        <v>60.2</v>
      </c>
      <c r="Y2187" s="1">
        <v>59.89</v>
      </c>
      <c r="Z2187" s="1">
        <v>59.5</v>
      </c>
      <c r="AA2187" s="1">
        <v>59.88</v>
      </c>
      <c r="AB2187" s="1">
        <v>58.83</v>
      </c>
      <c r="AC2187" s="1">
        <v>59.06</v>
      </c>
      <c r="AD2187" s="1">
        <v>59.46</v>
      </c>
      <c r="AE2187" s="1">
        <v>66.31</v>
      </c>
      <c r="AF2187" s="1">
        <v>64.599999999999994</v>
      </c>
      <c r="AG2187" s="1">
        <v>54.09</v>
      </c>
      <c r="AX2187" s="1">
        <v>60.85</v>
      </c>
      <c r="BA2187" s="1">
        <v>59.3</v>
      </c>
      <c r="BB2187" s="1">
        <v>66.88</v>
      </c>
      <c r="BC2187" s="1">
        <v>62.76</v>
      </c>
      <c r="BD2187" s="1">
        <v>63.74</v>
      </c>
      <c r="BE2187" s="1">
        <v>64.61</v>
      </c>
      <c r="BF2187" s="1">
        <v>63.01</v>
      </c>
      <c r="BG2187" s="1">
        <v>65.180000000000007</v>
      </c>
      <c r="BH2187" s="1">
        <v>60.64</v>
      </c>
      <c r="BI2187" s="1">
        <v>60.06</v>
      </c>
      <c r="BJ2187" s="1">
        <v>64.41</v>
      </c>
      <c r="BK2187" s="1">
        <v>54.31</v>
      </c>
      <c r="BL2187" s="1">
        <v>55.57</v>
      </c>
      <c r="BM2187" s="1">
        <v>55.67</v>
      </c>
      <c r="BN2187" s="1">
        <v>54.24</v>
      </c>
    </row>
    <row r="2188" spans="3:66" x14ac:dyDescent="0.3">
      <c r="C2188" s="14" t="str">
        <f t="shared" si="35"/>
        <v>20177</v>
      </c>
      <c r="D2188" s="3">
        <v>42940</v>
      </c>
      <c r="E2188" s="1">
        <v>982.55</v>
      </c>
      <c r="F2188" s="1">
        <v>965.19</v>
      </c>
      <c r="G2188" s="1">
        <v>958.44</v>
      </c>
      <c r="H2188" s="1">
        <v>941.41</v>
      </c>
      <c r="I2188" s="1">
        <v>1020.3</v>
      </c>
      <c r="J2188" s="1">
        <v>969.81</v>
      </c>
      <c r="K2188" s="1">
        <v>1003.1</v>
      </c>
      <c r="L2188" s="1">
        <v>897.37</v>
      </c>
      <c r="M2188" s="1">
        <v>813.14</v>
      </c>
      <c r="N2188" s="1">
        <v>871.58</v>
      </c>
      <c r="O2188" s="1">
        <v>962.43</v>
      </c>
      <c r="P2188" s="1">
        <v>1016.93</v>
      </c>
      <c r="Q2188" s="1">
        <v>2592.09</v>
      </c>
      <c r="R2188" s="1">
        <v>60.94</v>
      </c>
      <c r="S2188" s="1">
        <v>51.87</v>
      </c>
      <c r="T2188" s="1">
        <v>60.17</v>
      </c>
      <c r="U2188" s="1">
        <v>57.46</v>
      </c>
      <c r="V2188" s="1">
        <v>55.43</v>
      </c>
      <c r="W2188" s="1">
        <v>62.66</v>
      </c>
      <c r="X2188" s="1">
        <v>60.26</v>
      </c>
      <c r="Y2188" s="1">
        <v>59.34</v>
      </c>
      <c r="Z2188" s="1">
        <v>59.5</v>
      </c>
      <c r="AA2188" s="1">
        <v>60.7</v>
      </c>
      <c r="AB2188" s="1">
        <v>59.17</v>
      </c>
      <c r="AC2188" s="1">
        <v>59.06</v>
      </c>
      <c r="AD2188" s="1">
        <v>59.43</v>
      </c>
      <c r="AE2188" s="1">
        <v>65.88</v>
      </c>
      <c r="AF2188" s="1">
        <v>64.3</v>
      </c>
      <c r="AG2188" s="1">
        <v>54.78</v>
      </c>
      <c r="AK2188" s="1">
        <v>30</v>
      </c>
      <c r="AQ2188" s="1">
        <v>1562.14</v>
      </c>
      <c r="AS2188" s="1">
        <v>1781.25</v>
      </c>
      <c r="AX2188" s="1">
        <v>60.24</v>
      </c>
      <c r="BA2188" s="1">
        <v>59.06</v>
      </c>
      <c r="BB2188" s="1">
        <v>66.849999999999994</v>
      </c>
      <c r="BC2188" s="1">
        <v>62.73</v>
      </c>
      <c r="BD2188" s="1">
        <v>63.26</v>
      </c>
      <c r="BE2188" s="1">
        <v>64.33</v>
      </c>
      <c r="BF2188" s="1">
        <v>62.05</v>
      </c>
      <c r="BG2188" s="1">
        <v>64.87</v>
      </c>
      <c r="BH2188" s="1">
        <v>60.64</v>
      </c>
      <c r="BI2188" s="1">
        <v>60.06</v>
      </c>
      <c r="BJ2188" s="1">
        <v>64.41</v>
      </c>
      <c r="BK2188" s="1">
        <v>54.31</v>
      </c>
      <c r="BL2188" s="1">
        <v>55.59</v>
      </c>
      <c r="BM2188" s="1">
        <v>57.23</v>
      </c>
      <c r="BN2188" s="1">
        <v>54.27</v>
      </c>
    </row>
    <row r="2189" spans="3:66" x14ac:dyDescent="0.3">
      <c r="C2189" s="14" t="str">
        <f t="shared" si="35"/>
        <v>20177</v>
      </c>
      <c r="D2189" s="3">
        <v>42937</v>
      </c>
      <c r="E2189" s="1">
        <v>995.36</v>
      </c>
      <c r="F2189" s="1">
        <v>977.98</v>
      </c>
      <c r="G2189" s="1">
        <v>981.52</v>
      </c>
      <c r="H2189" s="1">
        <v>944.2</v>
      </c>
      <c r="I2189" s="1">
        <v>1019.81</v>
      </c>
      <c r="J2189" s="1">
        <v>958.75</v>
      </c>
      <c r="K2189" s="1">
        <v>1014.74</v>
      </c>
      <c r="L2189" s="1">
        <v>901.04</v>
      </c>
      <c r="M2189" s="1">
        <v>831.96</v>
      </c>
      <c r="N2189" s="1">
        <v>873.05</v>
      </c>
      <c r="O2189" s="1">
        <v>958.92</v>
      </c>
      <c r="P2189" s="1">
        <v>1033.67</v>
      </c>
      <c r="Q2189" s="1">
        <v>2593.77</v>
      </c>
      <c r="R2189" s="1">
        <v>60.93</v>
      </c>
      <c r="S2189" s="1">
        <v>51.71</v>
      </c>
      <c r="T2189" s="1">
        <v>60.93</v>
      </c>
      <c r="U2189" s="1">
        <v>58.42</v>
      </c>
      <c r="V2189" s="1">
        <v>55.57</v>
      </c>
      <c r="W2189" s="1">
        <v>62.72</v>
      </c>
      <c r="X2189" s="1">
        <v>60.92</v>
      </c>
      <c r="Y2189" s="1">
        <v>60</v>
      </c>
      <c r="Z2189" s="1">
        <v>60</v>
      </c>
      <c r="AA2189" s="1">
        <v>60.73</v>
      </c>
      <c r="AB2189" s="1">
        <v>59.42</v>
      </c>
      <c r="AC2189" s="1">
        <v>59.63</v>
      </c>
      <c r="AD2189" s="1">
        <v>60.08</v>
      </c>
      <c r="AE2189" s="1">
        <v>65.790000000000006</v>
      </c>
      <c r="AF2189" s="1">
        <v>64.39</v>
      </c>
      <c r="AG2189" s="1">
        <v>53.08</v>
      </c>
      <c r="AK2189" s="1">
        <v>30</v>
      </c>
      <c r="AQ2189" s="1">
        <v>1562.14</v>
      </c>
      <c r="AS2189" s="1">
        <v>1812.5</v>
      </c>
      <c r="AW2189" s="1">
        <v>1605.47</v>
      </c>
      <c r="AX2189" s="1">
        <v>60.32</v>
      </c>
      <c r="BA2189" s="1">
        <v>59.54</v>
      </c>
      <c r="BB2189" s="1">
        <v>67.92</v>
      </c>
      <c r="BC2189" s="1">
        <v>63.55</v>
      </c>
      <c r="BD2189" s="1">
        <v>63.83</v>
      </c>
      <c r="BE2189" s="1">
        <v>64</v>
      </c>
      <c r="BF2189" s="1">
        <v>62.29</v>
      </c>
      <c r="BG2189" s="1">
        <v>65.09</v>
      </c>
      <c r="BH2189" s="1">
        <v>61.06</v>
      </c>
      <c r="BI2189" s="1">
        <v>62.03</v>
      </c>
      <c r="BJ2189" s="1">
        <v>65.349999999999994</v>
      </c>
      <c r="BK2189" s="1">
        <v>54.98</v>
      </c>
      <c r="BL2189" s="1">
        <v>56.23</v>
      </c>
      <c r="BM2189" s="1">
        <v>57.23</v>
      </c>
      <c r="BN2189" s="1">
        <v>54.65</v>
      </c>
    </row>
    <row r="2190" spans="3:66" x14ac:dyDescent="0.3">
      <c r="C2190" s="14" t="str">
        <f t="shared" si="35"/>
        <v>20177</v>
      </c>
      <c r="D2190" s="3">
        <v>42936</v>
      </c>
      <c r="E2190" s="1">
        <v>998.35</v>
      </c>
      <c r="F2190" s="1">
        <v>975.7</v>
      </c>
      <c r="G2190" s="1">
        <v>988.02</v>
      </c>
      <c r="H2190" s="1">
        <v>937.61</v>
      </c>
      <c r="I2190" s="1">
        <v>1023.78</v>
      </c>
      <c r="J2190" s="1">
        <v>957.51</v>
      </c>
      <c r="K2190" s="1">
        <v>1018.47</v>
      </c>
      <c r="L2190" s="1">
        <v>904.58</v>
      </c>
      <c r="M2190" s="1">
        <v>839.73</v>
      </c>
      <c r="N2190" s="1">
        <v>877.2</v>
      </c>
      <c r="O2190" s="1">
        <v>943.21</v>
      </c>
      <c r="P2190" s="1">
        <v>1033.8399999999999</v>
      </c>
      <c r="Q2190" s="1">
        <v>2586.23</v>
      </c>
      <c r="R2190" s="1">
        <v>61.26</v>
      </c>
      <c r="S2190" s="1">
        <v>51.41</v>
      </c>
      <c r="T2190" s="1">
        <v>61.05</v>
      </c>
      <c r="U2190" s="1">
        <v>58.34</v>
      </c>
      <c r="V2190" s="1">
        <v>55.67</v>
      </c>
      <c r="W2190" s="1">
        <v>63.44</v>
      </c>
      <c r="X2190" s="1">
        <v>60.57</v>
      </c>
      <c r="Y2190" s="1">
        <v>60.37</v>
      </c>
      <c r="Z2190" s="1">
        <v>60.46</v>
      </c>
      <c r="AA2190" s="1">
        <v>60.83</v>
      </c>
      <c r="AB2190" s="1">
        <v>59.42</v>
      </c>
      <c r="AC2190" s="1">
        <v>59.72</v>
      </c>
      <c r="AD2190" s="1">
        <v>59.67</v>
      </c>
      <c r="AE2190" s="1">
        <v>65.72</v>
      </c>
      <c r="AF2190" s="1">
        <v>64.67</v>
      </c>
      <c r="AG2190" s="1">
        <v>52.89</v>
      </c>
      <c r="AK2190" s="1">
        <v>30</v>
      </c>
      <c r="AS2190" s="1">
        <v>1812.5</v>
      </c>
      <c r="AW2190" s="1">
        <v>1605.47</v>
      </c>
      <c r="AX2190" s="1">
        <v>59.48</v>
      </c>
      <c r="BA2190" s="1">
        <v>59.62</v>
      </c>
      <c r="BB2190" s="1">
        <v>66.78</v>
      </c>
      <c r="BC2190" s="1">
        <v>63.52</v>
      </c>
      <c r="BD2190" s="1">
        <v>63.92</v>
      </c>
      <c r="BE2190" s="1">
        <v>64.14</v>
      </c>
      <c r="BF2190" s="1">
        <v>62.54</v>
      </c>
      <c r="BG2190" s="1">
        <v>65.23</v>
      </c>
      <c r="BH2190" s="1">
        <v>61.64</v>
      </c>
      <c r="BI2190" s="1">
        <v>60.02</v>
      </c>
      <c r="BJ2190" s="1">
        <v>65.83</v>
      </c>
      <c r="BK2190" s="1">
        <v>53.93</v>
      </c>
      <c r="BL2190" s="1">
        <v>55.53</v>
      </c>
      <c r="BM2190" s="1">
        <v>56.9</v>
      </c>
      <c r="BN2190" s="1">
        <v>54.45</v>
      </c>
    </row>
    <row r="2191" spans="3:66" x14ac:dyDescent="0.3">
      <c r="C2191" s="14" t="str">
        <f t="shared" si="35"/>
        <v>20177</v>
      </c>
      <c r="D2191" s="3">
        <v>42935</v>
      </c>
      <c r="E2191" s="1">
        <v>995.4</v>
      </c>
      <c r="F2191" s="1">
        <v>984.75</v>
      </c>
      <c r="G2191" s="1">
        <v>995.28</v>
      </c>
      <c r="H2191" s="1">
        <v>939.57</v>
      </c>
      <c r="I2191" s="1">
        <v>1027.6500000000001</v>
      </c>
      <c r="J2191" s="1">
        <v>969.78</v>
      </c>
      <c r="K2191" s="1">
        <v>1026.25</v>
      </c>
      <c r="L2191" s="1">
        <v>923.58</v>
      </c>
      <c r="M2191" s="1">
        <v>858.19</v>
      </c>
      <c r="N2191" s="1">
        <v>888.83</v>
      </c>
      <c r="O2191" s="1">
        <v>952.32</v>
      </c>
      <c r="P2191" s="1">
        <v>1041.56</v>
      </c>
      <c r="Q2191" s="1">
        <v>2632.82</v>
      </c>
      <c r="R2191" s="1">
        <v>59.53</v>
      </c>
      <c r="S2191" s="1">
        <v>50.56</v>
      </c>
      <c r="T2191" s="1">
        <v>60.85</v>
      </c>
      <c r="U2191" s="1">
        <v>58.67</v>
      </c>
      <c r="V2191" s="1">
        <v>55.57</v>
      </c>
      <c r="W2191" s="1">
        <v>63.25</v>
      </c>
      <c r="X2191" s="1">
        <v>60.22</v>
      </c>
      <c r="Y2191" s="1">
        <v>59.93</v>
      </c>
      <c r="Z2191" s="1">
        <v>59.95</v>
      </c>
      <c r="AA2191" s="1">
        <v>59.59</v>
      </c>
      <c r="AB2191" s="1">
        <v>59.08</v>
      </c>
      <c r="AC2191" s="1">
        <v>59.39</v>
      </c>
      <c r="AD2191" s="1">
        <v>57.44</v>
      </c>
      <c r="AE2191" s="1">
        <v>65.44</v>
      </c>
      <c r="AF2191" s="1">
        <v>63.2</v>
      </c>
      <c r="AG2191" s="1">
        <v>52.96</v>
      </c>
      <c r="AK2191" s="1">
        <v>30</v>
      </c>
      <c r="AS2191" s="1">
        <v>1812.5</v>
      </c>
      <c r="AW2191" s="1">
        <v>1605.47</v>
      </c>
      <c r="AX2191" s="1">
        <v>60.04</v>
      </c>
      <c r="BA2191" s="1">
        <v>58.65</v>
      </c>
      <c r="BB2191" s="1">
        <v>66.19</v>
      </c>
      <c r="BC2191" s="1">
        <v>63.22</v>
      </c>
      <c r="BD2191" s="1">
        <v>63.4</v>
      </c>
      <c r="BE2191" s="1">
        <v>63.92</v>
      </c>
      <c r="BF2191" s="1">
        <v>62.54</v>
      </c>
      <c r="BG2191" s="1">
        <v>64.69</v>
      </c>
      <c r="BH2191" s="1">
        <v>61.27</v>
      </c>
      <c r="BI2191" s="1">
        <v>60.02</v>
      </c>
      <c r="BJ2191" s="1">
        <v>65.349999999999994</v>
      </c>
      <c r="BK2191" s="1">
        <v>53.86</v>
      </c>
      <c r="BL2191" s="1">
        <v>54.85</v>
      </c>
      <c r="BM2191" s="1">
        <v>55.83</v>
      </c>
      <c r="BN2191" s="1">
        <v>54.43</v>
      </c>
    </row>
    <row r="2192" spans="3:66" x14ac:dyDescent="0.3">
      <c r="C2192" s="14" t="str">
        <f t="shared" si="35"/>
        <v>20177</v>
      </c>
      <c r="D2192" s="3">
        <v>42934</v>
      </c>
      <c r="E2192" s="1">
        <v>1018.69</v>
      </c>
      <c r="F2192" s="1">
        <v>995.2</v>
      </c>
      <c r="G2192" s="1">
        <v>991.66</v>
      </c>
      <c r="H2192" s="1">
        <v>942.85</v>
      </c>
      <c r="I2192" s="1">
        <v>1027.6500000000001</v>
      </c>
      <c r="J2192" s="1">
        <v>972.73</v>
      </c>
      <c r="K2192" s="1">
        <v>1026.3</v>
      </c>
      <c r="L2192" s="1">
        <v>920.03</v>
      </c>
      <c r="M2192" s="1">
        <v>864.65</v>
      </c>
      <c r="N2192" s="1">
        <v>882.24</v>
      </c>
      <c r="O2192" s="1">
        <v>948.82</v>
      </c>
      <c r="P2192" s="1">
        <v>1044.78</v>
      </c>
      <c r="Q2192" s="1">
        <v>2603.83</v>
      </c>
      <c r="R2192" s="1">
        <v>60.14</v>
      </c>
      <c r="S2192" s="1">
        <v>49.93</v>
      </c>
      <c r="T2192" s="1">
        <v>60.7</v>
      </c>
      <c r="U2192" s="1">
        <v>59.33</v>
      </c>
      <c r="V2192" s="1">
        <v>55.43</v>
      </c>
      <c r="W2192" s="1">
        <v>62.87</v>
      </c>
      <c r="X2192" s="1">
        <v>60.88</v>
      </c>
      <c r="Y2192" s="1">
        <v>60.34</v>
      </c>
      <c r="Z2192" s="1">
        <v>60</v>
      </c>
      <c r="AA2192" s="1">
        <v>60.01</v>
      </c>
      <c r="AB2192" s="1">
        <v>59.5</v>
      </c>
      <c r="AC2192" s="1">
        <v>59.39</v>
      </c>
      <c r="AD2192" s="1">
        <v>57.83</v>
      </c>
      <c r="AE2192" s="1">
        <v>65.97</v>
      </c>
      <c r="AF2192" s="1">
        <v>63.2</v>
      </c>
      <c r="AG2192" s="1">
        <v>53.04</v>
      </c>
      <c r="AW2192" s="1">
        <v>1605.47</v>
      </c>
      <c r="AX2192" s="1">
        <v>59.65</v>
      </c>
      <c r="BA2192" s="1">
        <v>59.75</v>
      </c>
      <c r="BB2192" s="1">
        <v>66.349999999999994</v>
      </c>
      <c r="BC2192" s="1">
        <v>63.22</v>
      </c>
      <c r="BD2192" s="1">
        <v>64.19</v>
      </c>
      <c r="BE2192" s="1">
        <v>64.33</v>
      </c>
      <c r="BF2192" s="1">
        <v>62.29</v>
      </c>
      <c r="BG2192" s="1">
        <v>64.55</v>
      </c>
      <c r="BH2192" s="1">
        <v>61.01</v>
      </c>
      <c r="BI2192" s="1">
        <v>61.53</v>
      </c>
      <c r="BJ2192" s="1">
        <v>61.91</v>
      </c>
      <c r="BK2192" s="1">
        <v>54.66</v>
      </c>
      <c r="BL2192" s="1">
        <v>55.12</v>
      </c>
      <c r="BM2192" s="1">
        <v>55.83</v>
      </c>
      <c r="BN2192" s="1">
        <v>54.68</v>
      </c>
    </row>
    <row r="2193" spans="3:66" x14ac:dyDescent="0.3">
      <c r="C2193" s="14" t="str">
        <f t="shared" si="35"/>
        <v>20177</v>
      </c>
      <c r="D2193" s="3">
        <v>42933</v>
      </c>
      <c r="E2193" s="1">
        <v>1011.86</v>
      </c>
      <c r="F2193" s="1">
        <v>994.19</v>
      </c>
      <c r="G2193" s="1">
        <v>1015.9</v>
      </c>
      <c r="H2193" s="1">
        <v>949.25</v>
      </c>
      <c r="I2193" s="1">
        <v>1027.6500000000001</v>
      </c>
      <c r="J2193" s="1">
        <v>986.8</v>
      </c>
      <c r="K2193" s="1">
        <v>1034.1600000000001</v>
      </c>
      <c r="L2193" s="1">
        <v>931.84</v>
      </c>
      <c r="M2193" s="1">
        <v>864.65</v>
      </c>
      <c r="N2193" s="1">
        <v>879.34</v>
      </c>
      <c r="O2193" s="1">
        <v>952.57</v>
      </c>
      <c r="P2193" s="1">
        <v>1055.27</v>
      </c>
      <c r="Q2193" s="1">
        <v>2663.78</v>
      </c>
      <c r="R2193" s="1">
        <v>60.84</v>
      </c>
      <c r="S2193" s="1">
        <v>50.43</v>
      </c>
      <c r="T2193" s="1">
        <v>59.75</v>
      </c>
      <c r="U2193" s="1">
        <v>59.65</v>
      </c>
      <c r="V2193" s="1">
        <v>55.5</v>
      </c>
      <c r="W2193" s="1">
        <v>62.95</v>
      </c>
      <c r="X2193" s="1">
        <v>60.88</v>
      </c>
      <c r="Y2193" s="1">
        <v>60.29</v>
      </c>
      <c r="Z2193" s="1">
        <v>59.91</v>
      </c>
      <c r="AA2193" s="1">
        <v>60.13</v>
      </c>
      <c r="AB2193" s="1">
        <v>59.5</v>
      </c>
      <c r="AC2193" s="1">
        <v>59.23</v>
      </c>
      <c r="AD2193" s="1">
        <v>58.29</v>
      </c>
      <c r="AE2193" s="1">
        <v>65.83</v>
      </c>
      <c r="AF2193" s="1">
        <v>64.819999999999993</v>
      </c>
      <c r="AG2193" s="1">
        <v>52.49</v>
      </c>
      <c r="AW2193" s="1">
        <v>1605.47</v>
      </c>
      <c r="AX2193" s="1">
        <v>61.12</v>
      </c>
      <c r="BA2193" s="1">
        <v>60.21</v>
      </c>
      <c r="BB2193" s="1">
        <v>66.16</v>
      </c>
      <c r="BC2193" s="1">
        <v>62.58</v>
      </c>
      <c r="BD2193" s="1">
        <v>63.8</v>
      </c>
      <c r="BE2193" s="1">
        <v>64.5</v>
      </c>
      <c r="BF2193" s="1">
        <v>64.53</v>
      </c>
      <c r="BG2193" s="1">
        <v>64.41</v>
      </c>
      <c r="BH2193" s="1">
        <v>60.76</v>
      </c>
      <c r="BI2193" s="1">
        <v>61.53</v>
      </c>
      <c r="BJ2193" s="1">
        <v>61.91</v>
      </c>
      <c r="BK2193" s="1">
        <v>55.05</v>
      </c>
      <c r="BL2193" s="1">
        <v>56.06</v>
      </c>
      <c r="BM2193" s="1">
        <v>55.67</v>
      </c>
      <c r="BN2193" s="1">
        <v>54.61</v>
      </c>
    </row>
    <row r="2194" spans="3:66" x14ac:dyDescent="0.3">
      <c r="C2194" s="14" t="str">
        <f t="shared" si="35"/>
        <v>20177</v>
      </c>
      <c r="D2194" s="3">
        <v>42930</v>
      </c>
      <c r="E2194" s="1">
        <v>1030.57</v>
      </c>
      <c r="F2194" s="1">
        <v>1011.8</v>
      </c>
      <c r="G2194" s="1">
        <v>1017.9</v>
      </c>
      <c r="H2194" s="1">
        <v>949.49</v>
      </c>
      <c r="I2194" s="1">
        <v>1031.53</v>
      </c>
      <c r="J2194" s="1">
        <v>983.12</v>
      </c>
      <c r="K2194" s="1">
        <v>1041.9100000000001</v>
      </c>
      <c r="L2194" s="1">
        <v>930.47</v>
      </c>
      <c r="M2194" s="1">
        <v>870.1</v>
      </c>
      <c r="N2194" s="1">
        <v>912.92</v>
      </c>
      <c r="O2194" s="1">
        <v>954.4</v>
      </c>
      <c r="P2194" s="1">
        <v>1054.3</v>
      </c>
      <c r="Q2194" s="1">
        <v>2656.96</v>
      </c>
      <c r="R2194" s="1">
        <v>60.9</v>
      </c>
      <c r="S2194" s="1">
        <v>50.27</v>
      </c>
      <c r="T2194" s="1">
        <v>61.35</v>
      </c>
      <c r="U2194" s="1">
        <v>59.69</v>
      </c>
      <c r="V2194" s="1">
        <v>55.14</v>
      </c>
      <c r="W2194" s="1">
        <v>63.54</v>
      </c>
      <c r="X2194" s="1">
        <v>60.52</v>
      </c>
      <c r="Y2194" s="1">
        <v>61</v>
      </c>
      <c r="Z2194" s="1">
        <v>60.5</v>
      </c>
      <c r="AA2194" s="1">
        <v>60.41</v>
      </c>
      <c r="AB2194" s="1">
        <v>59.33</v>
      </c>
      <c r="AC2194" s="1">
        <v>59.56</v>
      </c>
      <c r="AD2194" s="1">
        <v>58.13</v>
      </c>
      <c r="AE2194" s="1">
        <v>65.31</v>
      </c>
      <c r="AF2194" s="1">
        <v>64.97</v>
      </c>
      <c r="AG2194" s="1">
        <v>52.7</v>
      </c>
      <c r="AX2194" s="1">
        <v>60.6</v>
      </c>
      <c r="BA2194" s="1">
        <v>60.11</v>
      </c>
      <c r="BB2194" s="1">
        <v>67.08</v>
      </c>
      <c r="BC2194" s="1">
        <v>62.17</v>
      </c>
      <c r="BD2194" s="1">
        <v>63.61</v>
      </c>
      <c r="BE2194" s="1">
        <v>64.17</v>
      </c>
      <c r="BF2194" s="1">
        <v>63.05</v>
      </c>
      <c r="BG2194" s="1">
        <v>64.89</v>
      </c>
      <c r="BH2194" s="1">
        <v>61.13</v>
      </c>
      <c r="BI2194" s="1">
        <v>62</v>
      </c>
      <c r="BJ2194" s="1">
        <v>67.77</v>
      </c>
      <c r="BK2194" s="1">
        <v>56.72</v>
      </c>
      <c r="BL2194" s="1">
        <v>57.29</v>
      </c>
      <c r="BM2194" s="1">
        <v>55.67</v>
      </c>
      <c r="BN2194" s="1">
        <v>55.81</v>
      </c>
    </row>
    <row r="2195" spans="3:66" x14ac:dyDescent="0.3">
      <c r="C2195" s="14" t="str">
        <f t="shared" si="35"/>
        <v>20177</v>
      </c>
      <c r="D2195" s="3">
        <v>42929</v>
      </c>
      <c r="E2195" s="1">
        <v>1033.8</v>
      </c>
      <c r="F2195" s="1">
        <v>1033.3</v>
      </c>
      <c r="G2195" s="1">
        <v>1047.27</v>
      </c>
      <c r="H2195" s="1">
        <v>962.37</v>
      </c>
      <c r="I2195" s="1">
        <v>1045.18</v>
      </c>
      <c r="J2195" s="1">
        <v>981.61</v>
      </c>
      <c r="K2195" s="1">
        <v>1020.01</v>
      </c>
      <c r="L2195" s="1">
        <v>936.96</v>
      </c>
      <c r="M2195" s="1">
        <v>875.71</v>
      </c>
      <c r="N2195" s="1">
        <v>910.26</v>
      </c>
      <c r="O2195" s="1">
        <v>974.88</v>
      </c>
      <c r="P2195" s="1">
        <v>1047.7</v>
      </c>
      <c r="Q2195" s="1">
        <v>2668.62</v>
      </c>
      <c r="R2195" s="1">
        <v>61.77</v>
      </c>
      <c r="S2195" s="1">
        <v>51.83</v>
      </c>
      <c r="T2195" s="1">
        <v>61.35</v>
      </c>
      <c r="U2195" s="1">
        <v>60.88</v>
      </c>
      <c r="V2195" s="1">
        <v>56</v>
      </c>
      <c r="W2195" s="1">
        <v>63.95</v>
      </c>
      <c r="X2195" s="1">
        <v>62.37</v>
      </c>
      <c r="Y2195" s="1">
        <v>61.29</v>
      </c>
      <c r="Z2195" s="1">
        <v>61.07</v>
      </c>
      <c r="AA2195" s="1">
        <v>61.67</v>
      </c>
      <c r="AB2195" s="1">
        <v>61.69</v>
      </c>
      <c r="AC2195" s="1">
        <v>60.89</v>
      </c>
      <c r="AD2195" s="1">
        <v>59.62</v>
      </c>
      <c r="AE2195" s="1">
        <v>67.400000000000006</v>
      </c>
      <c r="AF2195" s="1">
        <v>66.400000000000006</v>
      </c>
      <c r="AG2195" s="1">
        <v>53.95</v>
      </c>
      <c r="AX2195" s="1">
        <v>61.76</v>
      </c>
      <c r="BA2195" s="1">
        <v>62.36</v>
      </c>
      <c r="BB2195" s="1">
        <v>67.62</v>
      </c>
      <c r="BC2195" s="1">
        <v>63.21</v>
      </c>
      <c r="BD2195" s="1">
        <v>63.62</v>
      </c>
      <c r="BE2195" s="1">
        <v>65.83</v>
      </c>
      <c r="BF2195" s="1">
        <v>64.03</v>
      </c>
      <c r="BG2195" s="1">
        <v>67.12</v>
      </c>
      <c r="BH2195" s="1">
        <v>63.6</v>
      </c>
      <c r="BI2195" s="1">
        <v>63.52</v>
      </c>
      <c r="BJ2195" s="1">
        <v>67.77</v>
      </c>
      <c r="BK2195" s="1">
        <v>57.73</v>
      </c>
      <c r="BL2195" s="1">
        <v>57.66</v>
      </c>
      <c r="BM2195" s="1">
        <v>56.33</v>
      </c>
      <c r="BN2195" s="1">
        <v>56.54</v>
      </c>
    </row>
    <row r="2196" spans="3:66" x14ac:dyDescent="0.3">
      <c r="C2196" s="14" t="str">
        <f t="shared" si="35"/>
        <v>20177</v>
      </c>
      <c r="D2196" s="3">
        <v>42928</v>
      </c>
      <c r="E2196" s="1">
        <v>1065.03</v>
      </c>
      <c r="F2196" s="1">
        <v>1039.69</v>
      </c>
      <c r="G2196" s="1">
        <v>1056.32</v>
      </c>
      <c r="H2196" s="1">
        <v>988.45</v>
      </c>
      <c r="I2196" s="1">
        <v>1049.05</v>
      </c>
      <c r="J2196" s="1">
        <v>992.08</v>
      </c>
      <c r="K2196" s="1">
        <v>1020.01</v>
      </c>
      <c r="L2196" s="1">
        <v>944.5</v>
      </c>
      <c r="M2196" s="1">
        <v>909.72</v>
      </c>
      <c r="N2196" s="1">
        <v>927.62</v>
      </c>
      <c r="O2196" s="1">
        <v>993.41</v>
      </c>
      <c r="P2196" s="1">
        <v>1051.6300000000001</v>
      </c>
      <c r="Q2196" s="1">
        <v>2679.42</v>
      </c>
      <c r="R2196" s="1">
        <v>64.010000000000005</v>
      </c>
      <c r="S2196" s="1">
        <v>53.87</v>
      </c>
      <c r="T2196" s="1">
        <v>62.84</v>
      </c>
      <c r="U2196" s="1">
        <v>60.88</v>
      </c>
      <c r="V2196" s="1">
        <v>55.83</v>
      </c>
      <c r="W2196" s="1">
        <v>64.430000000000007</v>
      </c>
      <c r="X2196" s="1">
        <v>63.17</v>
      </c>
      <c r="Y2196" s="1">
        <v>62.97</v>
      </c>
      <c r="Z2196" s="1">
        <v>62.7</v>
      </c>
      <c r="AA2196" s="1">
        <v>62.52</v>
      </c>
      <c r="AB2196" s="1">
        <v>61.97</v>
      </c>
      <c r="AC2196" s="1">
        <v>61.23</v>
      </c>
      <c r="AD2196" s="1">
        <v>61.68</v>
      </c>
      <c r="AE2196" s="1">
        <v>67.86</v>
      </c>
      <c r="AF2196" s="1">
        <v>65.69</v>
      </c>
      <c r="AG2196" s="1">
        <v>56.3</v>
      </c>
      <c r="AX2196" s="1">
        <v>62.59</v>
      </c>
      <c r="BA2196" s="1">
        <v>62.38</v>
      </c>
      <c r="BB2196" s="1">
        <v>68.150000000000006</v>
      </c>
      <c r="BC2196" s="1">
        <v>65.14</v>
      </c>
      <c r="BD2196" s="1">
        <v>65.400000000000006</v>
      </c>
      <c r="BE2196" s="1">
        <v>66</v>
      </c>
      <c r="BF2196" s="1">
        <v>64.53</v>
      </c>
      <c r="BG2196" s="1">
        <v>67.56</v>
      </c>
      <c r="BH2196" s="1">
        <v>63.85</v>
      </c>
      <c r="BI2196" s="1">
        <v>65</v>
      </c>
      <c r="BJ2196" s="1">
        <v>69.5</v>
      </c>
      <c r="BK2196" s="1">
        <v>57.76</v>
      </c>
      <c r="BL2196" s="1">
        <v>58.47</v>
      </c>
      <c r="BM2196" s="1">
        <v>58</v>
      </c>
      <c r="BN2196" s="1">
        <v>57.8</v>
      </c>
    </row>
    <row r="2197" spans="3:66" x14ac:dyDescent="0.3">
      <c r="C2197" s="14" t="str">
        <f t="shared" si="35"/>
        <v>20177</v>
      </c>
      <c r="D2197" s="3">
        <v>42927</v>
      </c>
      <c r="E2197" s="1">
        <v>1049.7</v>
      </c>
      <c r="F2197" s="1">
        <v>1046.07</v>
      </c>
      <c r="G2197" s="1">
        <v>1046.95</v>
      </c>
      <c r="H2197" s="1">
        <v>1023.57</v>
      </c>
      <c r="I2197" s="1">
        <v>1055.83</v>
      </c>
      <c r="J2197" s="1">
        <v>996.12</v>
      </c>
      <c r="K2197" s="1">
        <v>1020.01</v>
      </c>
      <c r="L2197" s="1">
        <v>957.7</v>
      </c>
      <c r="M2197" s="1">
        <v>902.13</v>
      </c>
      <c r="N2197" s="1">
        <v>920.11</v>
      </c>
      <c r="O2197" s="1">
        <v>978.06</v>
      </c>
      <c r="P2197" s="1">
        <v>1046.46</v>
      </c>
      <c r="Q2197" s="1">
        <v>2696.8</v>
      </c>
      <c r="R2197" s="1">
        <v>64.010000000000005</v>
      </c>
      <c r="S2197" s="1">
        <v>54.21</v>
      </c>
      <c r="T2197" s="1">
        <v>64.36</v>
      </c>
      <c r="U2197" s="1">
        <v>63.25</v>
      </c>
      <c r="V2197" s="1">
        <v>55.43</v>
      </c>
      <c r="W2197" s="1">
        <v>65</v>
      </c>
      <c r="X2197" s="1">
        <v>63.26</v>
      </c>
      <c r="Y2197" s="1">
        <v>63.08</v>
      </c>
      <c r="Z2197" s="1">
        <v>63</v>
      </c>
      <c r="AA2197" s="1">
        <v>62.57</v>
      </c>
      <c r="AB2197" s="1">
        <v>62.5</v>
      </c>
      <c r="AC2197" s="1">
        <v>61.89</v>
      </c>
      <c r="AD2197" s="1">
        <v>61.64</v>
      </c>
      <c r="AE2197" s="1">
        <v>69.08</v>
      </c>
      <c r="AF2197" s="1">
        <v>66.069999999999993</v>
      </c>
      <c r="AG2197" s="1">
        <v>56.75</v>
      </c>
      <c r="AS2197" s="1">
        <v>1763.7</v>
      </c>
      <c r="AX2197" s="1">
        <v>62.31</v>
      </c>
      <c r="BA2197" s="1">
        <v>63.16</v>
      </c>
      <c r="BB2197" s="1">
        <v>69.88</v>
      </c>
      <c r="BC2197" s="1">
        <v>65.900000000000006</v>
      </c>
      <c r="BD2197" s="1">
        <v>66.099999999999994</v>
      </c>
      <c r="BE2197" s="1">
        <v>65.67</v>
      </c>
      <c r="BF2197" s="1">
        <v>64.53</v>
      </c>
      <c r="BG2197" s="1">
        <v>68.83</v>
      </c>
      <c r="BH2197" s="1">
        <v>63.97</v>
      </c>
      <c r="BI2197" s="1">
        <v>64.5</v>
      </c>
      <c r="BJ2197" s="1">
        <v>68.73</v>
      </c>
      <c r="BK2197" s="1">
        <v>56.86</v>
      </c>
      <c r="BL2197" s="1">
        <v>58.18</v>
      </c>
      <c r="BM2197" s="1">
        <v>58.33</v>
      </c>
      <c r="BN2197" s="1">
        <v>57.43</v>
      </c>
    </row>
    <row r="2198" spans="3:66" x14ac:dyDescent="0.3">
      <c r="C2198" s="14" t="str">
        <f t="shared" si="35"/>
        <v>20177</v>
      </c>
      <c r="D2198" s="3">
        <v>42926</v>
      </c>
      <c r="E2198" s="1">
        <v>1056.29</v>
      </c>
      <c r="F2198" s="1">
        <v>1040.81</v>
      </c>
      <c r="G2198" s="1">
        <v>1039.99</v>
      </c>
      <c r="H2198" s="1">
        <v>1016.84</v>
      </c>
      <c r="I2198" s="1">
        <v>1048.08</v>
      </c>
      <c r="J2198" s="1">
        <v>977.6</v>
      </c>
      <c r="K2198" s="1">
        <v>1021.67</v>
      </c>
      <c r="L2198" s="1">
        <v>955.22</v>
      </c>
      <c r="M2198" s="1">
        <v>892.41</v>
      </c>
      <c r="N2198" s="1">
        <v>923.65</v>
      </c>
      <c r="O2198" s="1">
        <v>971.67</v>
      </c>
      <c r="P2198" s="1">
        <v>1044.6600000000001</v>
      </c>
      <c r="Q2198" s="1">
        <v>2687.2</v>
      </c>
      <c r="R2198" s="1">
        <v>63.64</v>
      </c>
      <c r="S2198" s="1">
        <v>54.51</v>
      </c>
      <c r="T2198" s="1">
        <v>64.13</v>
      </c>
      <c r="U2198" s="1">
        <v>63</v>
      </c>
      <c r="V2198" s="1">
        <v>55.21</v>
      </c>
      <c r="W2198" s="1">
        <v>64.95</v>
      </c>
      <c r="X2198" s="1">
        <v>63.26</v>
      </c>
      <c r="Y2198" s="1">
        <v>63.45</v>
      </c>
      <c r="Z2198" s="1">
        <v>63.5</v>
      </c>
      <c r="AA2198" s="1">
        <v>62.57</v>
      </c>
      <c r="AB2198" s="1">
        <v>62.5</v>
      </c>
      <c r="AC2198" s="1">
        <v>62.05</v>
      </c>
      <c r="AD2198" s="1">
        <v>61.21</v>
      </c>
      <c r="AE2198" s="1">
        <v>69.09</v>
      </c>
      <c r="AF2198" s="1">
        <v>65.7</v>
      </c>
      <c r="AG2198" s="1">
        <v>56.93</v>
      </c>
      <c r="AS2198" s="1">
        <v>1763.7</v>
      </c>
      <c r="AX2198" s="1">
        <v>62.29</v>
      </c>
      <c r="BA2198" s="1">
        <v>63.02</v>
      </c>
      <c r="BB2198" s="1">
        <v>69.260000000000005</v>
      </c>
      <c r="BC2198" s="1">
        <v>65.8</v>
      </c>
      <c r="BD2198" s="1">
        <v>66.3</v>
      </c>
      <c r="BE2198" s="1">
        <v>65.5</v>
      </c>
      <c r="BF2198" s="1">
        <v>64.53</v>
      </c>
      <c r="BG2198" s="1">
        <v>69.349999999999994</v>
      </c>
      <c r="BH2198" s="1">
        <v>64.099999999999994</v>
      </c>
      <c r="BI2198" s="1">
        <v>64.5</v>
      </c>
      <c r="BJ2198" s="1">
        <v>59</v>
      </c>
      <c r="BK2198" s="1">
        <v>56.15</v>
      </c>
      <c r="BL2198" s="1">
        <v>58</v>
      </c>
      <c r="BM2198" s="1">
        <v>57.67</v>
      </c>
      <c r="BN2198" s="1">
        <v>57.2</v>
      </c>
    </row>
    <row r="2199" spans="3:66" x14ac:dyDescent="0.3">
      <c r="C2199" s="14" t="str">
        <f t="shared" si="35"/>
        <v>20177</v>
      </c>
      <c r="D2199" s="3">
        <v>42923</v>
      </c>
      <c r="E2199" s="1">
        <v>1019.56</v>
      </c>
      <c r="F2199" s="1">
        <v>1012.24</v>
      </c>
      <c r="G2199" s="1">
        <v>1022.99</v>
      </c>
      <c r="H2199" s="1">
        <v>990.74</v>
      </c>
      <c r="I2199" s="1">
        <v>1036.3699999999999</v>
      </c>
      <c r="J2199" s="1">
        <v>989.79</v>
      </c>
      <c r="K2199" s="1">
        <v>1013.41</v>
      </c>
      <c r="L2199" s="1">
        <v>937.42</v>
      </c>
      <c r="M2199" s="1">
        <v>861.68</v>
      </c>
      <c r="N2199" s="1">
        <v>910.11</v>
      </c>
      <c r="O2199" s="1">
        <v>965.04</v>
      </c>
      <c r="P2199" s="1">
        <v>1041.75</v>
      </c>
      <c r="Q2199" s="1">
        <v>2667.9</v>
      </c>
      <c r="R2199" s="1">
        <v>62.48</v>
      </c>
      <c r="S2199" s="1">
        <v>54.58</v>
      </c>
      <c r="T2199" s="1">
        <v>63.57</v>
      </c>
      <c r="U2199" s="1">
        <v>61.19</v>
      </c>
      <c r="V2199" s="1">
        <v>55</v>
      </c>
      <c r="W2199" s="1">
        <v>64.86</v>
      </c>
      <c r="X2199" s="1">
        <v>61.33</v>
      </c>
      <c r="Y2199" s="1">
        <v>62.26</v>
      </c>
      <c r="Z2199" s="1">
        <v>62.1</v>
      </c>
      <c r="AA2199" s="1">
        <v>62.87</v>
      </c>
      <c r="AB2199" s="1">
        <v>60.65</v>
      </c>
      <c r="AC2199" s="1">
        <v>61.39</v>
      </c>
      <c r="AD2199" s="1">
        <v>60.62</v>
      </c>
      <c r="AE2199" s="1">
        <v>68.099999999999994</v>
      </c>
      <c r="AF2199" s="1">
        <v>64.59</v>
      </c>
      <c r="AG2199" s="1">
        <v>55.23</v>
      </c>
      <c r="AS2199" s="1">
        <v>1763.7</v>
      </c>
      <c r="AW2199" s="1">
        <v>1601.44</v>
      </c>
      <c r="AX2199" s="1">
        <v>61.67</v>
      </c>
      <c r="BA2199" s="1">
        <v>62.28</v>
      </c>
      <c r="BB2199" s="1">
        <v>68.62</v>
      </c>
      <c r="BC2199" s="1">
        <v>64.53</v>
      </c>
      <c r="BD2199" s="1">
        <v>65.47</v>
      </c>
      <c r="BE2199" s="1">
        <v>63.88</v>
      </c>
      <c r="BF2199" s="1">
        <v>62.6</v>
      </c>
      <c r="BG2199" s="1">
        <v>68.489999999999995</v>
      </c>
      <c r="BH2199" s="1">
        <v>63.05</v>
      </c>
      <c r="BI2199" s="1">
        <v>62.52</v>
      </c>
      <c r="BJ2199" s="1">
        <v>65.72</v>
      </c>
      <c r="BK2199" s="1">
        <v>55.02</v>
      </c>
      <c r="BL2199" s="1">
        <v>56.57</v>
      </c>
      <c r="BM2199" s="1">
        <v>57.67</v>
      </c>
      <c r="BN2199" s="1">
        <v>56.33</v>
      </c>
    </row>
    <row r="2200" spans="3:66" x14ac:dyDescent="0.3">
      <c r="C2200" s="14" t="str">
        <f t="shared" si="35"/>
        <v>20177</v>
      </c>
      <c r="D2200" s="3">
        <v>42922</v>
      </c>
      <c r="E2200" s="1">
        <v>1019.73</v>
      </c>
      <c r="F2200" s="1">
        <v>1009.47</v>
      </c>
      <c r="G2200" s="1">
        <v>1008.97</v>
      </c>
      <c r="H2200" s="1">
        <v>991.73</v>
      </c>
      <c r="I2200" s="1">
        <v>1020.15</v>
      </c>
      <c r="J2200" s="1">
        <v>985.33</v>
      </c>
      <c r="K2200" s="1">
        <v>1006.89</v>
      </c>
      <c r="L2200" s="1">
        <v>908.07</v>
      </c>
      <c r="M2200" s="1">
        <v>861.68</v>
      </c>
      <c r="N2200" s="1">
        <v>906.02</v>
      </c>
      <c r="O2200" s="1">
        <v>967.76</v>
      </c>
      <c r="P2200" s="1">
        <v>1026.02</v>
      </c>
      <c r="Q2200" s="1">
        <v>2675.02</v>
      </c>
      <c r="R2200" s="1">
        <v>62.73</v>
      </c>
      <c r="S2200" s="1">
        <v>53.81</v>
      </c>
      <c r="T2200" s="1">
        <v>63.21</v>
      </c>
      <c r="U2200" s="1">
        <v>59.56</v>
      </c>
      <c r="V2200" s="1">
        <v>54.57</v>
      </c>
      <c r="W2200" s="1">
        <v>63.69</v>
      </c>
      <c r="X2200" s="1">
        <v>60.87</v>
      </c>
      <c r="Y2200" s="1">
        <v>61.18</v>
      </c>
      <c r="Z2200" s="1">
        <v>61.3</v>
      </c>
      <c r="AA2200" s="1">
        <v>62.87</v>
      </c>
      <c r="AB2200" s="1">
        <v>59.63</v>
      </c>
      <c r="AC2200" s="1">
        <v>61.71</v>
      </c>
      <c r="AD2200" s="1">
        <v>60.71</v>
      </c>
      <c r="AE2200" s="1">
        <v>67.66</v>
      </c>
      <c r="AF2200" s="1">
        <v>63.28</v>
      </c>
      <c r="AG2200" s="1">
        <v>55.77</v>
      </c>
      <c r="AS2200" s="1">
        <v>1763.7</v>
      </c>
      <c r="AW2200" s="1">
        <v>1601.44</v>
      </c>
      <c r="AX2200" s="1">
        <v>61.17</v>
      </c>
      <c r="BA2200" s="1">
        <v>61.82</v>
      </c>
      <c r="BB2200" s="1">
        <v>67.98</v>
      </c>
      <c r="BC2200" s="1">
        <v>63.9</v>
      </c>
      <c r="BD2200" s="1">
        <v>64.17</v>
      </c>
      <c r="BE2200" s="1">
        <v>63.05</v>
      </c>
      <c r="BF2200" s="1">
        <v>63.08</v>
      </c>
      <c r="BG2200" s="1">
        <v>67.17</v>
      </c>
      <c r="BH2200" s="1">
        <v>64.040000000000006</v>
      </c>
      <c r="BI2200" s="1">
        <v>61.04</v>
      </c>
      <c r="BJ2200" s="1">
        <v>62.39</v>
      </c>
      <c r="BK2200" s="1">
        <v>54.14</v>
      </c>
      <c r="BL2200" s="1">
        <v>56.13</v>
      </c>
      <c r="BM2200" s="1">
        <v>57.6</v>
      </c>
      <c r="BN2200" s="1">
        <v>56.07</v>
      </c>
    </row>
    <row r="2201" spans="3:66" x14ac:dyDescent="0.3">
      <c r="C2201" s="14" t="str">
        <f t="shared" si="35"/>
        <v>20177</v>
      </c>
      <c r="D2201" s="3">
        <v>42921</v>
      </c>
      <c r="E2201" s="1">
        <v>1027.24</v>
      </c>
      <c r="F2201" s="1">
        <v>1011.86</v>
      </c>
      <c r="G2201" s="1">
        <v>1002.16</v>
      </c>
      <c r="H2201" s="1">
        <v>1002.27</v>
      </c>
      <c r="I2201" s="1">
        <v>1020.15</v>
      </c>
      <c r="J2201" s="1">
        <v>992.65</v>
      </c>
      <c r="K2201" s="1">
        <v>1006.89</v>
      </c>
      <c r="L2201" s="1">
        <v>903.91</v>
      </c>
      <c r="M2201" s="1">
        <v>844.68</v>
      </c>
      <c r="N2201" s="1">
        <v>907.68</v>
      </c>
      <c r="O2201" s="1">
        <v>960.26</v>
      </c>
      <c r="P2201" s="1">
        <v>1024.04</v>
      </c>
      <c r="Q2201" s="1">
        <v>2681.56</v>
      </c>
      <c r="R2201" s="1">
        <v>62.74</v>
      </c>
      <c r="S2201" s="1">
        <v>53.07</v>
      </c>
      <c r="T2201" s="1">
        <v>62.08</v>
      </c>
      <c r="U2201" s="1">
        <v>60.05</v>
      </c>
      <c r="V2201" s="1">
        <v>54</v>
      </c>
      <c r="W2201" s="1">
        <v>63.93</v>
      </c>
      <c r="X2201" s="1">
        <v>60.69</v>
      </c>
      <c r="Y2201" s="1">
        <v>61.42</v>
      </c>
      <c r="Z2201" s="1">
        <v>61.3</v>
      </c>
      <c r="AA2201" s="1">
        <v>60.87</v>
      </c>
      <c r="AB2201" s="1">
        <v>59.5</v>
      </c>
      <c r="AC2201" s="1">
        <v>61.46</v>
      </c>
      <c r="AD2201" s="1">
        <v>60.26</v>
      </c>
      <c r="AE2201" s="1">
        <v>67.510000000000005</v>
      </c>
      <c r="AF2201" s="1">
        <v>64.239999999999995</v>
      </c>
      <c r="AG2201" s="1">
        <v>55.87</v>
      </c>
      <c r="AS2201" s="1">
        <v>1763.7</v>
      </c>
      <c r="AW2201" s="1">
        <v>1601.44</v>
      </c>
      <c r="AX2201" s="1">
        <v>61.15</v>
      </c>
      <c r="BA2201" s="1">
        <v>61.16</v>
      </c>
      <c r="BB2201" s="1">
        <v>68.11</v>
      </c>
      <c r="BC2201" s="1">
        <v>64.06</v>
      </c>
      <c r="BD2201" s="1">
        <v>64.38</v>
      </c>
      <c r="BE2201" s="1">
        <v>63.17</v>
      </c>
      <c r="BF2201" s="1">
        <v>64.010000000000005</v>
      </c>
      <c r="BG2201" s="1">
        <v>66.37</v>
      </c>
      <c r="BH2201" s="1">
        <v>64.040000000000006</v>
      </c>
      <c r="BI2201" s="1">
        <v>61.04</v>
      </c>
      <c r="BJ2201" s="1">
        <v>63.41</v>
      </c>
      <c r="BK2201" s="1">
        <v>54.28</v>
      </c>
      <c r="BL2201" s="1">
        <v>56.35</v>
      </c>
      <c r="BM2201" s="1">
        <v>57.5</v>
      </c>
      <c r="BN2201" s="1">
        <v>56.04</v>
      </c>
    </row>
    <row r="2202" spans="3:66" x14ac:dyDescent="0.3">
      <c r="C2202" s="14" t="str">
        <f t="shared" si="35"/>
        <v>20177</v>
      </c>
      <c r="D2202" s="3">
        <v>42920</v>
      </c>
      <c r="E2202" s="1">
        <v>1028.19</v>
      </c>
      <c r="F2202" s="1">
        <v>1008.19</v>
      </c>
      <c r="G2202" s="1">
        <v>997.8</v>
      </c>
      <c r="H2202" s="1">
        <v>983.83</v>
      </c>
      <c r="I2202" s="1">
        <v>1010.38</v>
      </c>
      <c r="J2202" s="1">
        <v>936.52</v>
      </c>
      <c r="K2202" s="1">
        <v>995.7</v>
      </c>
      <c r="L2202" s="1">
        <v>891.41</v>
      </c>
      <c r="M2202" s="1">
        <v>850.65</v>
      </c>
      <c r="N2202" s="1">
        <v>858.11</v>
      </c>
      <c r="O2202" s="1">
        <v>957.82</v>
      </c>
      <c r="P2202" s="1">
        <v>1013.3</v>
      </c>
      <c r="Q2202" s="1">
        <v>2651.77</v>
      </c>
      <c r="R2202" s="1">
        <v>61.77</v>
      </c>
      <c r="S2202" s="1">
        <v>52.61</v>
      </c>
      <c r="T2202" s="1">
        <v>61.78</v>
      </c>
      <c r="U2202" s="1">
        <v>62</v>
      </c>
      <c r="V2202" s="1">
        <v>53.43</v>
      </c>
      <c r="W2202" s="1">
        <v>62.94</v>
      </c>
      <c r="X2202" s="1">
        <v>60.57</v>
      </c>
      <c r="Y2202" s="1">
        <v>60.86</v>
      </c>
      <c r="Z2202" s="1">
        <v>61</v>
      </c>
      <c r="AA2202" s="1">
        <v>60.9</v>
      </c>
      <c r="AB2202" s="1">
        <v>58.84</v>
      </c>
      <c r="AC2202" s="1">
        <v>62.19</v>
      </c>
      <c r="AD2202" s="1">
        <v>59.64</v>
      </c>
      <c r="AE2202" s="1">
        <v>65.02</v>
      </c>
      <c r="AF2202" s="1">
        <v>63.22</v>
      </c>
      <c r="AG2202" s="1">
        <v>55.41</v>
      </c>
      <c r="AW2202" s="1">
        <v>1601.44</v>
      </c>
      <c r="AX2202" s="1">
        <v>60.83</v>
      </c>
      <c r="BA2202" s="1">
        <v>61.57</v>
      </c>
      <c r="BB2202" s="1">
        <v>68.48</v>
      </c>
      <c r="BC2202" s="1">
        <v>63.07</v>
      </c>
      <c r="BD2202" s="1">
        <v>63.63</v>
      </c>
      <c r="BE2202" s="1">
        <v>62.82</v>
      </c>
      <c r="BF2202" s="1">
        <v>63.34</v>
      </c>
      <c r="BG2202" s="1">
        <v>64.53</v>
      </c>
      <c r="BH2202" s="1">
        <v>64</v>
      </c>
      <c r="BI2202" s="1">
        <v>61.04</v>
      </c>
      <c r="BJ2202" s="1">
        <v>63.41</v>
      </c>
      <c r="BK2202" s="1">
        <v>52.56</v>
      </c>
      <c r="BL2202" s="1">
        <v>55.46</v>
      </c>
      <c r="BM2202" s="1">
        <v>55.4</v>
      </c>
      <c r="BN2202" s="1">
        <v>54.41</v>
      </c>
    </row>
    <row r="2203" spans="3:66" x14ac:dyDescent="0.3">
      <c r="C2203" s="14" t="str">
        <f t="shared" si="35"/>
        <v>20177</v>
      </c>
      <c r="D2203" s="3">
        <v>42919</v>
      </c>
      <c r="E2203" s="1">
        <v>1018.24</v>
      </c>
      <c r="F2203" s="1">
        <v>1008.19</v>
      </c>
      <c r="G2203" s="1">
        <v>979.25</v>
      </c>
      <c r="H2203" s="1">
        <v>951.17</v>
      </c>
      <c r="I2203" s="1">
        <v>994.17</v>
      </c>
      <c r="J2203" s="1">
        <v>943.81</v>
      </c>
      <c r="K2203" s="1">
        <v>995.7</v>
      </c>
      <c r="L2203" s="1">
        <v>893.27</v>
      </c>
      <c r="M2203" s="1">
        <v>850.65</v>
      </c>
      <c r="N2203" s="1">
        <v>851.33</v>
      </c>
      <c r="O2203" s="1">
        <v>943.71</v>
      </c>
      <c r="P2203" s="1">
        <v>1012.31</v>
      </c>
      <c r="Q2203" s="1">
        <v>2676.87</v>
      </c>
      <c r="R2203" s="1">
        <v>61.21</v>
      </c>
      <c r="S2203" s="1">
        <v>51.76</v>
      </c>
      <c r="T2203" s="1">
        <v>61.78</v>
      </c>
      <c r="U2203" s="1">
        <v>56.54</v>
      </c>
      <c r="V2203" s="1">
        <v>53</v>
      </c>
      <c r="W2203" s="1">
        <v>62.94</v>
      </c>
      <c r="X2203" s="1">
        <v>60.02</v>
      </c>
      <c r="Y2203" s="1">
        <v>60.93</v>
      </c>
      <c r="Z2203" s="1">
        <v>61</v>
      </c>
      <c r="AA2203" s="1">
        <v>60.9</v>
      </c>
      <c r="AB2203" s="1">
        <v>58.1</v>
      </c>
      <c r="AC2203" s="1">
        <v>61.56</v>
      </c>
      <c r="AD2203" s="1">
        <v>59.64</v>
      </c>
      <c r="AE2203" s="1">
        <v>65.08</v>
      </c>
      <c r="AF2203" s="1">
        <v>63.17</v>
      </c>
      <c r="AG2203" s="1">
        <v>54.6</v>
      </c>
      <c r="AW2203" s="1">
        <v>1601.44</v>
      </c>
      <c r="AX2203" s="1">
        <v>60.15</v>
      </c>
      <c r="BA2203" s="1">
        <v>60.05</v>
      </c>
      <c r="BB2203" s="1">
        <v>67.91</v>
      </c>
      <c r="BC2203" s="1">
        <v>63.17</v>
      </c>
      <c r="BD2203" s="1">
        <v>63.98</v>
      </c>
      <c r="BE2203" s="1">
        <v>63.49</v>
      </c>
      <c r="BF2203" s="1">
        <v>62.55</v>
      </c>
      <c r="BG2203" s="1">
        <v>64.56</v>
      </c>
      <c r="BH2203" s="1">
        <v>63.42</v>
      </c>
      <c r="BI2203" s="1">
        <v>59.05</v>
      </c>
      <c r="BJ2203" s="1">
        <v>63.41</v>
      </c>
      <c r="BK2203" s="1">
        <v>53.11</v>
      </c>
      <c r="BL2203" s="1">
        <v>55.43</v>
      </c>
      <c r="BM2203" s="1">
        <v>55.3</v>
      </c>
      <c r="BN2203" s="1">
        <v>54.89</v>
      </c>
    </row>
    <row r="2204" spans="3:66" x14ac:dyDescent="0.3">
      <c r="C2204" s="14" t="str">
        <f t="shared" si="35"/>
        <v>20176</v>
      </c>
      <c r="D2204" s="3">
        <v>42916</v>
      </c>
      <c r="E2204" s="1">
        <v>998.67</v>
      </c>
      <c r="F2204" s="1">
        <v>972.14</v>
      </c>
      <c r="G2204" s="1">
        <v>979.19</v>
      </c>
      <c r="H2204" s="1">
        <v>916.77</v>
      </c>
      <c r="I2204" s="1">
        <v>1007.09</v>
      </c>
      <c r="J2204" s="1">
        <v>932.86</v>
      </c>
      <c r="K2204" s="1">
        <v>983.93</v>
      </c>
      <c r="L2204" s="1">
        <v>890.34</v>
      </c>
      <c r="M2204" s="1">
        <v>831.85</v>
      </c>
      <c r="N2204" s="1">
        <v>842</v>
      </c>
      <c r="O2204" s="1">
        <v>941.09</v>
      </c>
      <c r="P2204" s="1">
        <v>996.31</v>
      </c>
      <c r="Q2204" s="1">
        <v>2636.53</v>
      </c>
      <c r="R2204" s="1">
        <v>57.73</v>
      </c>
      <c r="S2204" s="1">
        <v>50.62</v>
      </c>
      <c r="T2204" s="1">
        <v>60.14</v>
      </c>
      <c r="U2204" s="1">
        <v>56.04</v>
      </c>
      <c r="V2204" s="1">
        <v>52.59</v>
      </c>
      <c r="W2204" s="1">
        <v>62.2</v>
      </c>
      <c r="X2204" s="1">
        <v>57.87</v>
      </c>
      <c r="Y2204" s="1">
        <v>59.04</v>
      </c>
      <c r="Z2204" s="1">
        <v>59.16</v>
      </c>
      <c r="AA2204" s="1">
        <v>57.26</v>
      </c>
      <c r="AB2204" s="1">
        <v>56.58</v>
      </c>
      <c r="AC2204" s="1">
        <v>58.89</v>
      </c>
      <c r="AD2204" s="1">
        <v>58.69</v>
      </c>
      <c r="AE2204" s="1">
        <v>63.91</v>
      </c>
      <c r="AF2204" s="1">
        <v>62.27</v>
      </c>
      <c r="AG2204" s="1">
        <v>53.37</v>
      </c>
      <c r="AX2204" s="1">
        <v>58.82</v>
      </c>
      <c r="BA2204" s="1">
        <v>59.04</v>
      </c>
      <c r="BB2204" s="1">
        <v>65.959999999999994</v>
      </c>
      <c r="BC2204" s="1">
        <v>61.67</v>
      </c>
      <c r="BD2204" s="1">
        <v>62.48</v>
      </c>
      <c r="BE2204" s="1">
        <v>63.33</v>
      </c>
      <c r="BF2204" s="1">
        <v>61.46</v>
      </c>
      <c r="BG2204" s="1">
        <v>63.81</v>
      </c>
      <c r="BH2204" s="1">
        <v>60.92</v>
      </c>
      <c r="BI2204" s="1">
        <v>58.08</v>
      </c>
      <c r="BJ2204" s="1">
        <v>62.44</v>
      </c>
      <c r="BK2204" s="1">
        <v>52.4</v>
      </c>
      <c r="BL2204" s="1">
        <v>54.42</v>
      </c>
      <c r="BM2204" s="1">
        <v>54.84</v>
      </c>
      <c r="BN2204" s="1">
        <v>53.54</v>
      </c>
    </row>
    <row r="2205" spans="3:66" x14ac:dyDescent="0.3">
      <c r="C2205" s="14" t="str">
        <f t="shared" si="35"/>
        <v>20176</v>
      </c>
      <c r="D2205" s="3">
        <v>42915</v>
      </c>
      <c r="E2205" s="1">
        <v>986.74</v>
      </c>
      <c r="F2205" s="1">
        <v>940.26</v>
      </c>
      <c r="G2205" s="1">
        <v>960.46</v>
      </c>
      <c r="H2205" s="1">
        <v>917.18</v>
      </c>
      <c r="I2205" s="1">
        <v>975.96</v>
      </c>
      <c r="J2205" s="1">
        <v>938.48</v>
      </c>
      <c r="K2205" s="1">
        <v>972.12</v>
      </c>
      <c r="L2205" s="1">
        <v>897.2</v>
      </c>
      <c r="M2205" s="1">
        <v>805.08</v>
      </c>
      <c r="N2205" s="1">
        <v>828.58</v>
      </c>
      <c r="O2205" s="1">
        <v>931.77</v>
      </c>
      <c r="P2205" s="1">
        <v>980.84</v>
      </c>
      <c r="Q2205" s="1">
        <v>2649.32</v>
      </c>
      <c r="R2205" s="1">
        <v>58.58</v>
      </c>
      <c r="S2205" s="1">
        <v>49.92</v>
      </c>
      <c r="T2205" s="1">
        <v>59.09</v>
      </c>
      <c r="U2205" s="1">
        <v>55.33</v>
      </c>
      <c r="V2205" s="1">
        <v>52</v>
      </c>
      <c r="W2205" s="1">
        <v>60.92</v>
      </c>
      <c r="X2205" s="1">
        <v>57.65</v>
      </c>
      <c r="Y2205" s="1">
        <v>57.63</v>
      </c>
      <c r="Z2205" s="1">
        <v>57.42</v>
      </c>
      <c r="AA2205" s="1">
        <v>58.81</v>
      </c>
      <c r="AB2205" s="1">
        <v>56.5</v>
      </c>
      <c r="AC2205" s="1">
        <v>58.06</v>
      </c>
      <c r="AD2205" s="1">
        <v>57.77</v>
      </c>
      <c r="AE2205" s="1">
        <v>63.19</v>
      </c>
      <c r="AF2205" s="1">
        <v>62.27</v>
      </c>
      <c r="AG2205" s="1">
        <v>52.11</v>
      </c>
      <c r="AX2205" s="1">
        <v>58.86</v>
      </c>
      <c r="BA2205" s="1">
        <v>58.48</v>
      </c>
      <c r="BB2205" s="1">
        <v>64.569999999999993</v>
      </c>
      <c r="BC2205" s="1">
        <v>60.1</v>
      </c>
      <c r="BD2205" s="1">
        <v>60.87</v>
      </c>
      <c r="BE2205" s="1">
        <v>62.5</v>
      </c>
      <c r="BF2205" s="1">
        <v>61.41</v>
      </c>
      <c r="BG2205" s="1">
        <v>63.54</v>
      </c>
      <c r="BH2205" s="1">
        <v>59</v>
      </c>
      <c r="BI2205" s="1">
        <v>58.08</v>
      </c>
      <c r="BJ2205" s="1">
        <v>62.44</v>
      </c>
      <c r="BK2205" s="1">
        <v>52.26</v>
      </c>
      <c r="BL2205" s="1">
        <v>53.59</v>
      </c>
      <c r="BM2205" s="1">
        <v>54.13</v>
      </c>
      <c r="BN2205" s="1">
        <v>53</v>
      </c>
    </row>
    <row r="2206" spans="3:66" x14ac:dyDescent="0.3">
      <c r="C2206" s="14" t="str">
        <f t="shared" si="35"/>
        <v>20176</v>
      </c>
      <c r="D2206" s="3">
        <v>42914</v>
      </c>
      <c r="E2206" s="1">
        <v>980.51</v>
      </c>
      <c r="F2206" s="1">
        <v>941.85</v>
      </c>
      <c r="G2206" s="1">
        <v>959.51</v>
      </c>
      <c r="H2206" s="1">
        <v>928.43</v>
      </c>
      <c r="I2206" s="1">
        <v>997.29</v>
      </c>
      <c r="J2206" s="1">
        <v>934.08</v>
      </c>
      <c r="K2206" s="1">
        <v>972.12</v>
      </c>
      <c r="L2206" s="1">
        <v>898.01</v>
      </c>
      <c r="M2206" s="1">
        <v>805.08</v>
      </c>
      <c r="N2206" s="1">
        <v>837.76</v>
      </c>
      <c r="O2206" s="1">
        <v>927.02</v>
      </c>
      <c r="P2206" s="1">
        <v>980.84</v>
      </c>
      <c r="Q2206" s="1">
        <v>2657.53</v>
      </c>
      <c r="R2206" s="1">
        <v>58.65</v>
      </c>
      <c r="S2206" s="1">
        <v>49.8</v>
      </c>
      <c r="T2206" s="1">
        <v>59.01</v>
      </c>
      <c r="U2206" s="1">
        <v>55.25</v>
      </c>
      <c r="V2206" s="1">
        <v>52.09</v>
      </c>
      <c r="W2206" s="1">
        <v>61</v>
      </c>
      <c r="X2206" s="1">
        <v>57.65</v>
      </c>
      <c r="Y2206" s="1">
        <v>57.5</v>
      </c>
      <c r="Z2206" s="1">
        <v>57.46</v>
      </c>
      <c r="AA2206" s="1">
        <v>57.84</v>
      </c>
      <c r="AB2206" s="1">
        <v>56.57</v>
      </c>
      <c r="AC2206" s="1">
        <v>57.9</v>
      </c>
      <c r="AD2206" s="1">
        <v>57.4</v>
      </c>
      <c r="AE2206" s="1">
        <v>63.19</v>
      </c>
      <c r="AF2206" s="1">
        <v>61.7</v>
      </c>
      <c r="AG2206" s="1">
        <v>51.97</v>
      </c>
      <c r="AX2206" s="1">
        <v>58.75</v>
      </c>
      <c r="BA2206" s="1">
        <v>57.63</v>
      </c>
      <c r="BB2206" s="1">
        <v>64.14</v>
      </c>
      <c r="BC2206" s="1">
        <v>59.97</v>
      </c>
      <c r="BD2206" s="1">
        <v>60.83</v>
      </c>
      <c r="BE2206" s="1">
        <v>62</v>
      </c>
      <c r="BF2206" s="1">
        <v>61.16</v>
      </c>
      <c r="BG2206" s="1">
        <v>63.48</v>
      </c>
      <c r="BH2206" s="1">
        <v>58.92</v>
      </c>
      <c r="BI2206" s="1">
        <v>57.12</v>
      </c>
      <c r="BJ2206" s="1">
        <v>61.47</v>
      </c>
      <c r="BK2206" s="1">
        <v>52.84</v>
      </c>
      <c r="BL2206" s="1">
        <v>53.52</v>
      </c>
      <c r="BM2206" s="1">
        <v>54</v>
      </c>
      <c r="BN2206" s="1">
        <v>53.38</v>
      </c>
    </row>
    <row r="2207" spans="3:66" x14ac:dyDescent="0.3">
      <c r="C2207" s="14" t="str">
        <f t="shared" si="35"/>
        <v>20176</v>
      </c>
      <c r="D2207" s="3">
        <v>42913</v>
      </c>
      <c r="E2207" s="1">
        <v>982.1</v>
      </c>
      <c r="F2207" s="1">
        <v>943.41</v>
      </c>
      <c r="G2207" s="1">
        <v>966.3</v>
      </c>
      <c r="H2207" s="1">
        <v>939.52</v>
      </c>
      <c r="I2207" s="1">
        <v>974.13</v>
      </c>
      <c r="J2207" s="1">
        <v>945.58</v>
      </c>
      <c r="K2207" s="1">
        <v>976.08</v>
      </c>
      <c r="L2207" s="1">
        <v>898.01</v>
      </c>
      <c r="M2207" s="1">
        <v>820.81</v>
      </c>
      <c r="N2207" s="1">
        <v>843.82</v>
      </c>
      <c r="O2207" s="1">
        <v>933.63</v>
      </c>
      <c r="P2207" s="1">
        <v>1015.31</v>
      </c>
      <c r="Q2207" s="1">
        <v>2663.6</v>
      </c>
      <c r="R2207" s="1">
        <v>58.45</v>
      </c>
      <c r="S2207" s="1">
        <v>48.93</v>
      </c>
      <c r="T2207" s="1">
        <v>58.37</v>
      </c>
      <c r="U2207" s="1">
        <v>56.85</v>
      </c>
      <c r="V2207" s="1">
        <v>52.59</v>
      </c>
      <c r="W2207" s="1">
        <v>60.93</v>
      </c>
      <c r="X2207" s="1">
        <v>57.88</v>
      </c>
      <c r="Y2207" s="1">
        <v>57.35</v>
      </c>
      <c r="Z2207" s="1">
        <v>57.05</v>
      </c>
      <c r="AA2207" s="1">
        <v>57.81</v>
      </c>
      <c r="AB2207" s="1">
        <v>56.93</v>
      </c>
      <c r="AC2207" s="1">
        <v>57.73</v>
      </c>
      <c r="AD2207" s="1">
        <v>56.96</v>
      </c>
      <c r="AE2207" s="1">
        <v>63.19</v>
      </c>
      <c r="AF2207" s="1">
        <v>61.61</v>
      </c>
      <c r="AG2207" s="1">
        <v>51.92</v>
      </c>
      <c r="AX2207" s="1">
        <v>58.49</v>
      </c>
      <c r="BA2207" s="1">
        <v>57.77</v>
      </c>
      <c r="BB2207" s="1">
        <v>64.569999999999993</v>
      </c>
      <c r="BC2207" s="1">
        <v>59.97</v>
      </c>
      <c r="BD2207" s="1">
        <v>60.76</v>
      </c>
      <c r="BE2207" s="1">
        <v>61.67</v>
      </c>
      <c r="BF2207" s="1">
        <v>60.68</v>
      </c>
      <c r="BG2207" s="1">
        <v>63.62</v>
      </c>
      <c r="BH2207" s="1">
        <v>59.05</v>
      </c>
      <c r="BI2207" s="1">
        <v>59.05</v>
      </c>
      <c r="BJ2207" s="1">
        <v>61.47</v>
      </c>
      <c r="BK2207" s="1">
        <v>52.59</v>
      </c>
      <c r="BL2207" s="1">
        <v>53.46</v>
      </c>
      <c r="BM2207" s="1">
        <v>54</v>
      </c>
      <c r="BN2207" s="1">
        <v>52.95</v>
      </c>
    </row>
    <row r="2208" spans="3:66" x14ac:dyDescent="0.3">
      <c r="C2208" s="14" t="str">
        <f t="shared" si="35"/>
        <v>20176</v>
      </c>
      <c r="D2208" s="3">
        <v>42912</v>
      </c>
      <c r="E2208" s="1">
        <v>980.43</v>
      </c>
      <c r="F2208" s="1">
        <v>949.64</v>
      </c>
      <c r="G2208" s="1">
        <v>950.52</v>
      </c>
      <c r="H2208" s="1">
        <v>968.88</v>
      </c>
      <c r="I2208" s="1">
        <v>979.83</v>
      </c>
      <c r="J2208" s="1">
        <v>973.61</v>
      </c>
      <c r="K2208" s="1">
        <v>980.02</v>
      </c>
      <c r="L2208" s="1">
        <v>897.35</v>
      </c>
      <c r="M2208" s="1">
        <v>827.47</v>
      </c>
      <c r="N2208" s="1">
        <v>862.31</v>
      </c>
      <c r="O2208" s="1">
        <v>943.91</v>
      </c>
      <c r="P2208" s="1">
        <v>1016.33</v>
      </c>
      <c r="Q2208" s="1">
        <v>2644.68</v>
      </c>
      <c r="R2208" s="1">
        <v>58.58</v>
      </c>
      <c r="S2208" s="1">
        <v>48.97</v>
      </c>
      <c r="T2208" s="1">
        <v>58.41</v>
      </c>
      <c r="U2208" s="1">
        <v>56.7</v>
      </c>
      <c r="V2208" s="1">
        <v>53.28</v>
      </c>
      <c r="W2208" s="1">
        <v>60.63</v>
      </c>
      <c r="X2208" s="1">
        <v>57.88</v>
      </c>
      <c r="Y2208" s="1">
        <v>57.72</v>
      </c>
      <c r="Z2208" s="1">
        <v>57.55</v>
      </c>
      <c r="AA2208" s="1">
        <v>56.99</v>
      </c>
      <c r="AB2208" s="1">
        <v>56.93</v>
      </c>
      <c r="AC2208" s="1">
        <v>57.4</v>
      </c>
      <c r="AD2208" s="1">
        <v>56.46</v>
      </c>
      <c r="AE2208" s="1">
        <v>63.3</v>
      </c>
      <c r="AF2208" s="1">
        <v>61.9</v>
      </c>
      <c r="AG2208" s="1">
        <v>51.42</v>
      </c>
      <c r="AX2208" s="1">
        <v>58.62</v>
      </c>
      <c r="BA2208" s="1">
        <v>57.11</v>
      </c>
      <c r="BB2208" s="1">
        <v>63.25</v>
      </c>
      <c r="BC2208" s="1">
        <v>59.3</v>
      </c>
      <c r="BD2208" s="1">
        <v>60.21</v>
      </c>
      <c r="BE2208" s="1">
        <v>61.49</v>
      </c>
      <c r="BF2208" s="1">
        <v>62.22</v>
      </c>
      <c r="BG2208" s="1">
        <v>62.99</v>
      </c>
      <c r="BH2208" s="1">
        <v>58.67</v>
      </c>
      <c r="BI2208" s="1">
        <v>57.6</v>
      </c>
      <c r="BJ2208" s="1">
        <v>61.47</v>
      </c>
      <c r="BK2208" s="1">
        <v>52.85</v>
      </c>
      <c r="BL2208" s="1">
        <v>53.89</v>
      </c>
      <c r="BM2208" s="1">
        <v>53.43</v>
      </c>
      <c r="BN2208" s="1">
        <v>52.91</v>
      </c>
    </row>
    <row r="2209" spans="3:66" x14ac:dyDescent="0.3">
      <c r="C2209" s="14" t="str">
        <f t="shared" si="35"/>
        <v>20176</v>
      </c>
      <c r="D2209" s="3">
        <v>42909</v>
      </c>
      <c r="E2209" s="1">
        <v>981.9</v>
      </c>
      <c r="F2209" s="1">
        <v>963.9</v>
      </c>
      <c r="G2209" s="1">
        <v>979.38</v>
      </c>
      <c r="H2209" s="1">
        <v>965.6</v>
      </c>
      <c r="I2209" s="1">
        <v>979.83</v>
      </c>
      <c r="J2209" s="1">
        <v>964.5</v>
      </c>
      <c r="K2209" s="1">
        <v>994.43</v>
      </c>
      <c r="L2209" s="1">
        <v>915.06</v>
      </c>
      <c r="M2209" s="1">
        <v>829</v>
      </c>
      <c r="N2209" s="1">
        <v>895.23</v>
      </c>
      <c r="O2209" s="1">
        <v>945.6</v>
      </c>
      <c r="P2209" s="1">
        <v>1029.56</v>
      </c>
      <c r="Q2209" s="1">
        <v>2652.27</v>
      </c>
      <c r="R2209" s="1">
        <v>59.8</v>
      </c>
      <c r="S2209" s="1">
        <v>50.77</v>
      </c>
      <c r="T2209" s="1">
        <v>59.04</v>
      </c>
      <c r="U2209" s="1">
        <v>56.39</v>
      </c>
      <c r="V2209" s="1">
        <v>53.69</v>
      </c>
      <c r="W2209" s="1">
        <v>61.13</v>
      </c>
      <c r="X2209" s="1">
        <v>57.7</v>
      </c>
      <c r="Y2209" s="1">
        <v>57.84</v>
      </c>
      <c r="Z2209" s="1">
        <v>57.87</v>
      </c>
      <c r="AA2209" s="1">
        <v>58.27</v>
      </c>
      <c r="AB2209" s="1">
        <v>56.93</v>
      </c>
      <c r="AC2209" s="1">
        <v>56.76</v>
      </c>
      <c r="AD2209" s="1">
        <v>56.89</v>
      </c>
      <c r="AE2209" s="1">
        <v>63.05</v>
      </c>
      <c r="AF2209" s="1">
        <v>63.21</v>
      </c>
      <c r="AG2209" s="1">
        <v>52.39</v>
      </c>
      <c r="AX2209" s="1">
        <v>58.53</v>
      </c>
      <c r="BA2209" s="1">
        <v>57.07</v>
      </c>
      <c r="BB2209" s="1">
        <v>64.459999999999994</v>
      </c>
      <c r="BC2209" s="1">
        <v>59.88</v>
      </c>
      <c r="BD2209" s="1">
        <v>61.57</v>
      </c>
      <c r="BE2209" s="1">
        <v>61.77</v>
      </c>
      <c r="BF2209" s="1">
        <v>63.24</v>
      </c>
      <c r="BG2209" s="1">
        <v>62.97</v>
      </c>
      <c r="BH2209" s="1">
        <v>58.4</v>
      </c>
      <c r="BI2209" s="1">
        <v>59.05</v>
      </c>
      <c r="BJ2209" s="1">
        <v>61.47</v>
      </c>
      <c r="BK2209" s="1">
        <v>53.61</v>
      </c>
      <c r="BL2209" s="1">
        <v>53.84</v>
      </c>
      <c r="BM2209" s="1">
        <v>53.58</v>
      </c>
      <c r="BN2209" s="1">
        <v>53.41</v>
      </c>
    </row>
    <row r="2210" spans="3:66" x14ac:dyDescent="0.3">
      <c r="C2210" s="14" t="str">
        <f t="shared" si="35"/>
        <v>20176</v>
      </c>
      <c r="D2210" s="3">
        <v>42908</v>
      </c>
      <c r="E2210" s="1">
        <v>976.88</v>
      </c>
      <c r="F2210" s="1">
        <v>964.28</v>
      </c>
      <c r="G2210" s="1">
        <v>971.85</v>
      </c>
      <c r="H2210" s="1">
        <v>976.95</v>
      </c>
      <c r="I2210" s="1">
        <v>997.35</v>
      </c>
      <c r="J2210" s="1">
        <v>961.3</v>
      </c>
      <c r="K2210" s="1">
        <v>987.76</v>
      </c>
      <c r="L2210" s="1">
        <v>908.5</v>
      </c>
      <c r="M2210" s="1">
        <v>835.39</v>
      </c>
      <c r="N2210" s="1">
        <v>875.21</v>
      </c>
      <c r="O2210" s="1">
        <v>961.56</v>
      </c>
      <c r="P2210" s="1">
        <v>1023.14</v>
      </c>
      <c r="Q2210" s="1">
        <v>2646.24</v>
      </c>
      <c r="R2210" s="1">
        <v>61.01</v>
      </c>
      <c r="S2210" s="1">
        <v>50.43</v>
      </c>
      <c r="T2210" s="1">
        <v>59.53</v>
      </c>
      <c r="U2210" s="1">
        <v>55.77</v>
      </c>
      <c r="V2210" s="1">
        <v>54.43</v>
      </c>
      <c r="W2210" s="1">
        <v>61.5</v>
      </c>
      <c r="X2210" s="1">
        <v>59.15</v>
      </c>
      <c r="Y2210" s="1">
        <v>58.36</v>
      </c>
      <c r="Z2210" s="1">
        <v>58.09</v>
      </c>
      <c r="AA2210" s="1">
        <v>58.1</v>
      </c>
      <c r="AB2210" s="1">
        <v>57.93</v>
      </c>
      <c r="AC2210" s="1">
        <v>58.07</v>
      </c>
      <c r="AD2210" s="1">
        <v>57.06</v>
      </c>
      <c r="AE2210" s="1">
        <v>64.709999999999994</v>
      </c>
      <c r="AF2210" s="1">
        <v>63.21</v>
      </c>
      <c r="AG2210" s="1">
        <v>52.74</v>
      </c>
      <c r="AW2210" s="1">
        <v>1788.56</v>
      </c>
      <c r="AX2210" s="1">
        <v>60.02</v>
      </c>
      <c r="BA2210" s="1">
        <v>57.88</v>
      </c>
      <c r="BB2210" s="1">
        <v>64.81</v>
      </c>
      <c r="BC2210" s="1">
        <v>60.62</v>
      </c>
      <c r="BD2210" s="1">
        <v>61.42</v>
      </c>
      <c r="BE2210" s="1">
        <v>61.77</v>
      </c>
      <c r="BF2210" s="1">
        <v>63.13</v>
      </c>
      <c r="BG2210" s="1">
        <v>64.39</v>
      </c>
      <c r="BH2210" s="1">
        <v>59.06</v>
      </c>
      <c r="BI2210" s="1">
        <v>59.55</v>
      </c>
      <c r="BJ2210" s="1">
        <v>62.44</v>
      </c>
      <c r="BK2210" s="1">
        <v>54.4</v>
      </c>
      <c r="BL2210" s="1">
        <v>54.37</v>
      </c>
      <c r="BM2210" s="1">
        <v>53.73</v>
      </c>
      <c r="BN2210" s="1">
        <v>54.12</v>
      </c>
    </row>
    <row r="2211" spans="3:66" x14ac:dyDescent="0.3">
      <c r="C2211" s="14" t="str">
        <f t="shared" si="35"/>
        <v>20176</v>
      </c>
      <c r="D2211" s="3">
        <v>42907</v>
      </c>
      <c r="E2211" s="1">
        <v>991.94</v>
      </c>
      <c r="F2211" s="1">
        <v>967.35</v>
      </c>
      <c r="G2211" s="1">
        <v>971.22</v>
      </c>
      <c r="H2211" s="1">
        <v>973.67</v>
      </c>
      <c r="I2211" s="1">
        <v>997.35</v>
      </c>
      <c r="J2211" s="1">
        <v>953.61</v>
      </c>
      <c r="K2211" s="1">
        <v>987.76</v>
      </c>
      <c r="L2211" s="1">
        <v>905.88</v>
      </c>
      <c r="M2211" s="1">
        <v>843.37</v>
      </c>
      <c r="N2211" s="1">
        <v>872.49</v>
      </c>
      <c r="O2211" s="1">
        <v>964.36</v>
      </c>
      <c r="P2211" s="1">
        <v>1023.14</v>
      </c>
      <c r="Q2211" s="1">
        <v>2644.91</v>
      </c>
      <c r="R2211" s="1">
        <v>60.21</v>
      </c>
      <c r="S2211" s="1">
        <v>50.25</v>
      </c>
      <c r="T2211" s="1">
        <v>60.28</v>
      </c>
      <c r="U2211" s="1">
        <v>56.53</v>
      </c>
      <c r="V2211" s="1">
        <v>54.96</v>
      </c>
      <c r="W2211" s="1">
        <v>61.22</v>
      </c>
      <c r="X2211" s="1">
        <v>59.61</v>
      </c>
      <c r="Y2211" s="1">
        <v>58.95</v>
      </c>
      <c r="Z2211" s="1">
        <v>59</v>
      </c>
      <c r="AA2211" s="1">
        <v>58.8</v>
      </c>
      <c r="AB2211" s="1">
        <v>58.5</v>
      </c>
      <c r="AC2211" s="1">
        <v>58.07</v>
      </c>
      <c r="AD2211" s="1">
        <v>57.23</v>
      </c>
      <c r="AE2211" s="1">
        <v>64.98</v>
      </c>
      <c r="AF2211" s="1">
        <v>63.13</v>
      </c>
      <c r="AG2211" s="1">
        <v>53.13</v>
      </c>
      <c r="AW2211" s="1">
        <v>1788.56</v>
      </c>
      <c r="AX2211" s="1">
        <v>59.18</v>
      </c>
      <c r="BA2211" s="1">
        <v>57.82</v>
      </c>
      <c r="BB2211" s="1">
        <v>65.349999999999994</v>
      </c>
      <c r="BC2211" s="1">
        <v>61.72</v>
      </c>
      <c r="BD2211" s="1">
        <v>62.24</v>
      </c>
      <c r="BE2211" s="1">
        <v>63.17</v>
      </c>
      <c r="BF2211" s="1">
        <v>63.4</v>
      </c>
      <c r="BG2211" s="1">
        <v>64.599999999999994</v>
      </c>
      <c r="BH2211" s="1">
        <v>59.42</v>
      </c>
      <c r="BI2211" s="1">
        <v>60.04</v>
      </c>
      <c r="BJ2211" s="1">
        <v>62.44</v>
      </c>
      <c r="BK2211" s="1">
        <v>53.79</v>
      </c>
      <c r="BL2211" s="1">
        <v>55.23</v>
      </c>
      <c r="BM2211" s="1">
        <v>56.06</v>
      </c>
      <c r="BN2211" s="1">
        <v>54.25</v>
      </c>
    </row>
    <row r="2212" spans="3:66" x14ac:dyDescent="0.3">
      <c r="C2212" s="14" t="str">
        <f t="shared" si="35"/>
        <v>20176</v>
      </c>
      <c r="D2212" s="3">
        <v>42906</v>
      </c>
      <c r="E2212" s="1">
        <v>987.04</v>
      </c>
      <c r="F2212" s="1">
        <v>975.08</v>
      </c>
      <c r="G2212" s="1">
        <v>974.81</v>
      </c>
      <c r="H2212" s="1">
        <v>983.01</v>
      </c>
      <c r="I2212" s="1">
        <v>997.35</v>
      </c>
      <c r="J2212" s="1">
        <v>974.39</v>
      </c>
      <c r="K2212" s="1">
        <v>987.76</v>
      </c>
      <c r="L2212" s="1">
        <v>897.02</v>
      </c>
      <c r="M2212" s="1">
        <v>815.96</v>
      </c>
      <c r="N2212" s="1">
        <v>883.7</v>
      </c>
      <c r="O2212" s="1">
        <v>958.57</v>
      </c>
      <c r="P2212" s="1">
        <v>1025.1099999999999</v>
      </c>
      <c r="Q2212" s="1">
        <v>2639.26</v>
      </c>
      <c r="R2212" s="1">
        <v>60.34</v>
      </c>
      <c r="S2212" s="1">
        <v>50.56</v>
      </c>
      <c r="T2212" s="1">
        <v>60.58</v>
      </c>
      <c r="U2212" s="1">
        <v>56.4</v>
      </c>
      <c r="V2212" s="1">
        <v>55</v>
      </c>
      <c r="W2212" s="1">
        <v>60.99</v>
      </c>
      <c r="X2212" s="1">
        <v>59.72</v>
      </c>
      <c r="Y2212" s="1">
        <v>58.61</v>
      </c>
      <c r="Z2212" s="1">
        <v>58.86</v>
      </c>
      <c r="AA2212" s="1">
        <v>58.51</v>
      </c>
      <c r="AB2212" s="1">
        <v>58.5</v>
      </c>
      <c r="AC2212" s="1">
        <v>58.11</v>
      </c>
      <c r="AD2212" s="1">
        <v>57.06</v>
      </c>
      <c r="AE2212" s="1">
        <v>64.59</v>
      </c>
      <c r="AF2212" s="1">
        <v>62.88</v>
      </c>
      <c r="AG2212" s="1">
        <v>53.48</v>
      </c>
      <c r="AW2212" s="1">
        <v>1788.56</v>
      </c>
      <c r="AX2212" s="1">
        <v>59.61</v>
      </c>
      <c r="BA2212" s="1">
        <v>58.2</v>
      </c>
      <c r="BB2212" s="1">
        <v>65.59</v>
      </c>
      <c r="BC2212" s="1">
        <v>61.69</v>
      </c>
      <c r="BD2212" s="1">
        <v>61.89</v>
      </c>
      <c r="BE2212" s="1">
        <v>62.67</v>
      </c>
      <c r="BF2212" s="1">
        <v>63.63</v>
      </c>
      <c r="BG2212" s="1">
        <v>64.17</v>
      </c>
      <c r="BH2212" s="1">
        <v>59.9</v>
      </c>
      <c r="BI2212" s="1">
        <v>60.04</v>
      </c>
      <c r="BJ2212" s="1">
        <v>62.44</v>
      </c>
      <c r="BK2212" s="1">
        <v>54.44</v>
      </c>
      <c r="BL2212" s="1">
        <v>55.27</v>
      </c>
      <c r="BM2212" s="1">
        <v>55.67</v>
      </c>
      <c r="BN2212" s="1">
        <v>54.75</v>
      </c>
    </row>
    <row r="2213" spans="3:66" x14ac:dyDescent="0.3">
      <c r="C2213" s="14" t="str">
        <f t="shared" si="35"/>
        <v>20176</v>
      </c>
      <c r="D2213" s="3">
        <v>42905</v>
      </c>
      <c r="E2213" s="1">
        <v>983.77</v>
      </c>
      <c r="F2213" s="1">
        <v>978.88</v>
      </c>
      <c r="G2213" s="1">
        <v>960.84</v>
      </c>
      <c r="H2213" s="1">
        <v>986.79</v>
      </c>
      <c r="I2213" s="1">
        <v>997.35</v>
      </c>
      <c r="J2213" s="1">
        <v>964.8</v>
      </c>
      <c r="K2213" s="1">
        <v>985.62</v>
      </c>
      <c r="M2213" s="1">
        <v>825.67</v>
      </c>
      <c r="N2213" s="1">
        <v>886.87</v>
      </c>
      <c r="O2213" s="1">
        <v>978.91</v>
      </c>
      <c r="P2213" s="1">
        <v>1025.1099999999999</v>
      </c>
      <c r="Q2213" s="1">
        <v>2614.09</v>
      </c>
      <c r="R2213" s="1">
        <v>60.46</v>
      </c>
      <c r="S2213" s="1">
        <v>50.66</v>
      </c>
      <c r="T2213" s="1">
        <v>60.68</v>
      </c>
      <c r="V2213" s="1">
        <v>55</v>
      </c>
      <c r="W2213" s="1">
        <v>61.78</v>
      </c>
      <c r="X2213" s="1">
        <v>59.72</v>
      </c>
      <c r="Y2213" s="1">
        <v>58.89</v>
      </c>
      <c r="Z2213" s="1">
        <v>59</v>
      </c>
      <c r="AA2213" s="1">
        <v>58.67</v>
      </c>
      <c r="AB2213" s="1">
        <v>58.5</v>
      </c>
      <c r="AC2213" s="1">
        <v>58.64</v>
      </c>
      <c r="AD2213" s="1">
        <v>58.33</v>
      </c>
      <c r="AE2213" s="1">
        <v>64.75</v>
      </c>
      <c r="AF2213" s="1">
        <v>62.32</v>
      </c>
      <c r="AG2213" s="1">
        <v>53.16</v>
      </c>
      <c r="AW2213" s="1">
        <v>1788.56</v>
      </c>
      <c r="AX2213" s="1">
        <v>59.9</v>
      </c>
      <c r="BA2213" s="1">
        <v>59.55</v>
      </c>
      <c r="BB2213" s="1">
        <v>65.69</v>
      </c>
      <c r="BC2213" s="1">
        <v>61.92</v>
      </c>
      <c r="BD2213" s="1">
        <v>62.56</v>
      </c>
      <c r="BE2213" s="1">
        <v>65.66</v>
      </c>
      <c r="BF2213" s="1">
        <v>63.58</v>
      </c>
      <c r="BG2213" s="1">
        <v>64.19</v>
      </c>
      <c r="BH2213" s="1">
        <v>60.56</v>
      </c>
      <c r="BI2213" s="1">
        <v>61</v>
      </c>
      <c r="BJ2213" s="1">
        <v>63.41</v>
      </c>
      <c r="BK2213" s="1">
        <v>53.38</v>
      </c>
      <c r="BL2213" s="1">
        <v>55.6</v>
      </c>
      <c r="BM2213" s="1">
        <v>55.33</v>
      </c>
      <c r="BN2213" s="1">
        <v>54</v>
      </c>
    </row>
    <row r="2214" spans="3:66" x14ac:dyDescent="0.3">
      <c r="C2214" s="14" t="str">
        <f t="shared" si="35"/>
        <v>20176</v>
      </c>
      <c r="D2214" s="3">
        <v>42902</v>
      </c>
      <c r="E2214" s="1">
        <v>988.67</v>
      </c>
      <c r="F2214" s="1">
        <v>980.09</v>
      </c>
      <c r="G2214" s="1">
        <v>943.36</v>
      </c>
      <c r="H2214" s="1">
        <v>1002.27</v>
      </c>
      <c r="I2214" s="1">
        <v>997.35</v>
      </c>
      <c r="J2214" s="1">
        <v>991.12</v>
      </c>
      <c r="K2214" s="1">
        <v>987.76</v>
      </c>
      <c r="L2214" s="1">
        <v>890.54</v>
      </c>
      <c r="M2214" s="1">
        <v>825.67</v>
      </c>
      <c r="N2214" s="1">
        <v>897.63</v>
      </c>
      <c r="O2214" s="1">
        <v>980.09</v>
      </c>
      <c r="P2214" s="1">
        <v>1023.14</v>
      </c>
      <c r="Q2214" s="1">
        <v>2611.67</v>
      </c>
      <c r="R2214" s="1">
        <v>60.4</v>
      </c>
      <c r="S2214" s="1">
        <v>50.47</v>
      </c>
      <c r="T2214" s="1">
        <v>60.68</v>
      </c>
      <c r="V2214" s="1">
        <v>55</v>
      </c>
      <c r="W2214" s="1">
        <v>61.6</v>
      </c>
      <c r="X2214" s="1">
        <v>59.11</v>
      </c>
      <c r="Y2214" s="1">
        <v>58.49</v>
      </c>
      <c r="Z2214" s="1">
        <v>58.63</v>
      </c>
      <c r="AA2214" s="1">
        <v>59.12</v>
      </c>
      <c r="AB2214" s="1">
        <v>57.8</v>
      </c>
      <c r="AC2214" s="1">
        <v>58.23</v>
      </c>
      <c r="AD2214" s="1">
        <v>58.23</v>
      </c>
      <c r="AE2214" s="1">
        <v>64.33</v>
      </c>
      <c r="AF2214" s="1">
        <v>62.38</v>
      </c>
      <c r="AG2214" s="1">
        <v>53.34</v>
      </c>
      <c r="AK2214" s="1">
        <v>25</v>
      </c>
      <c r="AS2214" s="1">
        <v>1877.56</v>
      </c>
      <c r="AW2214" s="1">
        <v>1788.56</v>
      </c>
      <c r="AX2214" s="1">
        <v>60.02</v>
      </c>
      <c r="BA2214" s="1">
        <v>59.45</v>
      </c>
      <c r="BB2214" s="1">
        <v>65.150000000000006</v>
      </c>
      <c r="BC2214" s="1">
        <v>61.78</v>
      </c>
      <c r="BD2214" s="1">
        <v>62.31</v>
      </c>
      <c r="BE2214" s="1">
        <v>63.17</v>
      </c>
      <c r="BF2214" s="1">
        <v>63.59</v>
      </c>
      <c r="BG2214" s="1">
        <v>63.97</v>
      </c>
      <c r="BH2214" s="1">
        <v>59.92</v>
      </c>
      <c r="BI2214" s="1">
        <v>61.04</v>
      </c>
      <c r="BJ2214" s="1">
        <v>63.41</v>
      </c>
      <c r="BK2214" s="1">
        <v>54.21</v>
      </c>
      <c r="BL2214" s="1">
        <v>55.38</v>
      </c>
      <c r="BM2214" s="1">
        <v>55.33</v>
      </c>
      <c r="BN2214" s="1">
        <v>54.77</v>
      </c>
    </row>
    <row r="2215" spans="3:66" x14ac:dyDescent="0.3">
      <c r="C2215" s="14" t="str">
        <f t="shared" si="35"/>
        <v>20176</v>
      </c>
      <c r="D2215" s="3">
        <v>42900</v>
      </c>
      <c r="E2215" s="1">
        <v>993.21</v>
      </c>
      <c r="F2215" s="1">
        <v>982.37</v>
      </c>
      <c r="G2215" s="1">
        <v>964.49</v>
      </c>
      <c r="H2215" s="1">
        <v>998.48</v>
      </c>
      <c r="I2215" s="1">
        <v>997.73</v>
      </c>
      <c r="J2215" s="1">
        <v>983.17</v>
      </c>
      <c r="K2215" s="1">
        <v>988.04</v>
      </c>
      <c r="L2215" s="1">
        <v>890.66</v>
      </c>
      <c r="M2215" s="1">
        <v>835.67</v>
      </c>
      <c r="N2215" s="1">
        <v>888.58</v>
      </c>
      <c r="O2215" s="1">
        <v>984.09</v>
      </c>
      <c r="P2215" s="1">
        <v>1023.38</v>
      </c>
      <c r="Q2215" s="1">
        <v>2576.98</v>
      </c>
      <c r="R2215" s="1">
        <v>59.59</v>
      </c>
      <c r="S2215" s="1">
        <v>51.06</v>
      </c>
      <c r="T2215" s="1">
        <v>60.56</v>
      </c>
      <c r="V2215" s="1">
        <v>55</v>
      </c>
      <c r="W2215" s="1">
        <v>61.24</v>
      </c>
      <c r="X2215" s="1">
        <v>59.42</v>
      </c>
      <c r="Y2215" s="1">
        <v>59.38</v>
      </c>
      <c r="Z2215" s="1">
        <v>59.15</v>
      </c>
      <c r="AA2215" s="1">
        <v>59.44</v>
      </c>
      <c r="AB2215" s="1">
        <v>58</v>
      </c>
      <c r="AC2215" s="1">
        <v>59.06</v>
      </c>
      <c r="AD2215" s="1">
        <v>57.56</v>
      </c>
      <c r="AE2215" s="1">
        <v>63.91</v>
      </c>
      <c r="AF2215" s="1">
        <v>62.39</v>
      </c>
      <c r="AG2215" s="1">
        <v>52.85</v>
      </c>
      <c r="AK2215" s="1">
        <v>25</v>
      </c>
      <c r="AS2215" s="1">
        <v>1877.56</v>
      </c>
      <c r="AX2215" s="1">
        <v>59.92</v>
      </c>
      <c r="BA2215" s="1">
        <v>59.57</v>
      </c>
      <c r="BB2215" s="1">
        <v>65.569999999999993</v>
      </c>
      <c r="BC2215" s="1">
        <v>62.23</v>
      </c>
      <c r="BD2215" s="1">
        <v>62.93</v>
      </c>
      <c r="BE2215" s="1">
        <v>63.5</v>
      </c>
      <c r="BF2215" s="1">
        <v>63.53</v>
      </c>
      <c r="BG2215" s="1">
        <v>63.42</v>
      </c>
      <c r="BH2215" s="1">
        <v>60.3</v>
      </c>
      <c r="BI2215" s="1">
        <v>60.05</v>
      </c>
      <c r="BJ2215" s="1">
        <v>63.44</v>
      </c>
      <c r="BK2215" s="1">
        <v>53.91</v>
      </c>
      <c r="BL2215" s="1">
        <v>55.55</v>
      </c>
      <c r="BM2215" s="1">
        <v>56.21</v>
      </c>
      <c r="BN2215" s="1">
        <v>54.75</v>
      </c>
    </row>
    <row r="2216" spans="3:66" x14ac:dyDescent="0.3">
      <c r="C2216" s="14" t="str">
        <f t="shared" si="35"/>
        <v>20176</v>
      </c>
      <c r="D2216" s="3">
        <v>42899</v>
      </c>
      <c r="E2216" s="1">
        <v>1001.45</v>
      </c>
      <c r="F2216" s="1">
        <v>983.78</v>
      </c>
      <c r="G2216" s="1">
        <v>970.42</v>
      </c>
      <c r="H2216" s="1">
        <v>988.57</v>
      </c>
      <c r="I2216" s="1">
        <v>997.73</v>
      </c>
      <c r="J2216" s="1">
        <v>967.38</v>
      </c>
      <c r="K2216" s="1">
        <v>980.21</v>
      </c>
      <c r="M2216" s="1">
        <v>840.52</v>
      </c>
      <c r="N2216" s="1">
        <v>905.65</v>
      </c>
      <c r="O2216" s="1">
        <v>986.87</v>
      </c>
      <c r="P2216" s="1">
        <v>1019.47</v>
      </c>
      <c r="Q2216" s="1">
        <v>2594.06</v>
      </c>
      <c r="R2216" s="1">
        <v>60.34</v>
      </c>
      <c r="S2216" s="1">
        <v>51.16</v>
      </c>
      <c r="T2216" s="1">
        <v>61.51</v>
      </c>
      <c r="V2216" s="1">
        <v>54.78</v>
      </c>
      <c r="W2216" s="1">
        <v>61.88</v>
      </c>
      <c r="X2216" s="1">
        <v>59.02</v>
      </c>
      <c r="Y2216" s="1">
        <v>59.46</v>
      </c>
      <c r="Z2216" s="1">
        <v>59.46</v>
      </c>
      <c r="AA2216" s="1">
        <v>58.99</v>
      </c>
      <c r="AB2216" s="1">
        <v>57.79</v>
      </c>
      <c r="AC2216" s="1">
        <v>58.23</v>
      </c>
      <c r="AD2216" s="1">
        <v>59.04</v>
      </c>
      <c r="AE2216" s="1">
        <v>64.45</v>
      </c>
      <c r="AF2216" s="1">
        <v>62.38</v>
      </c>
      <c r="AG2216" s="1">
        <v>53</v>
      </c>
      <c r="AK2216" s="1">
        <v>25</v>
      </c>
      <c r="AS2216" s="1">
        <v>1877.56</v>
      </c>
      <c r="AX2216" s="1">
        <v>60.42</v>
      </c>
      <c r="BA2216" s="1">
        <v>59.67</v>
      </c>
      <c r="BB2216" s="1">
        <v>66.59</v>
      </c>
      <c r="BC2216" s="1">
        <v>62.31</v>
      </c>
      <c r="BD2216" s="1">
        <v>63.08</v>
      </c>
      <c r="BE2216" s="1">
        <v>63.17</v>
      </c>
      <c r="BF2216" s="1">
        <v>63.63</v>
      </c>
      <c r="BG2216" s="1">
        <v>63.97</v>
      </c>
      <c r="BH2216" s="1">
        <v>60.35</v>
      </c>
      <c r="BI2216" s="1">
        <v>60.05</v>
      </c>
      <c r="BJ2216" s="1">
        <v>63.44</v>
      </c>
      <c r="BK2216" s="1">
        <v>53.81</v>
      </c>
      <c r="BL2216" s="1">
        <v>55.45</v>
      </c>
      <c r="BM2216" s="1">
        <v>55.83</v>
      </c>
      <c r="BN2216" s="1">
        <v>54.56</v>
      </c>
    </row>
    <row r="2217" spans="3:66" x14ac:dyDescent="0.3">
      <c r="C2217" s="14" t="str">
        <f t="shared" si="35"/>
        <v>20176</v>
      </c>
      <c r="D2217" s="3">
        <v>42898</v>
      </c>
      <c r="E2217" s="1">
        <v>1001.45</v>
      </c>
      <c r="F2217" s="1">
        <v>981.96</v>
      </c>
      <c r="G2217" s="1">
        <v>966.35</v>
      </c>
      <c r="H2217" s="1">
        <v>980.73</v>
      </c>
      <c r="I2217" s="1">
        <v>997.73</v>
      </c>
      <c r="J2217" s="1">
        <v>994.76</v>
      </c>
      <c r="K2217" s="1">
        <v>980</v>
      </c>
      <c r="M2217" s="1">
        <v>861.62</v>
      </c>
      <c r="N2217" s="1">
        <v>891.24</v>
      </c>
      <c r="O2217" s="1">
        <v>987.86</v>
      </c>
      <c r="P2217" s="1">
        <v>1019.56</v>
      </c>
      <c r="Q2217" s="1">
        <v>2593.33</v>
      </c>
      <c r="R2217" s="1">
        <v>60.28</v>
      </c>
      <c r="S2217" s="1">
        <v>51.03</v>
      </c>
      <c r="T2217" s="1">
        <v>60.66</v>
      </c>
      <c r="V2217" s="1">
        <v>55.06</v>
      </c>
      <c r="W2217" s="1">
        <v>61</v>
      </c>
      <c r="X2217" s="1">
        <v>59.02</v>
      </c>
      <c r="Y2217" s="1">
        <v>59.47</v>
      </c>
      <c r="Z2217" s="1">
        <v>59.5</v>
      </c>
      <c r="AA2217" s="1">
        <v>58.55</v>
      </c>
      <c r="AB2217" s="1">
        <v>57.94</v>
      </c>
      <c r="AC2217" s="1">
        <v>58.59</v>
      </c>
      <c r="AD2217" s="1">
        <v>58.39</v>
      </c>
      <c r="AE2217" s="1">
        <v>64.55</v>
      </c>
      <c r="AF2217" s="1">
        <v>62.53</v>
      </c>
      <c r="AG2217" s="1">
        <v>53.02</v>
      </c>
      <c r="AK2217" s="1">
        <v>25</v>
      </c>
      <c r="AS2217" s="1">
        <v>1877.56</v>
      </c>
      <c r="AX2217" s="1">
        <v>59.77</v>
      </c>
      <c r="BA2217" s="1">
        <v>59.42</v>
      </c>
      <c r="BB2217" s="1">
        <v>65.489999999999995</v>
      </c>
      <c r="BC2217" s="1">
        <v>61.74</v>
      </c>
      <c r="BD2217" s="1">
        <v>62.8</v>
      </c>
      <c r="BE2217" s="1">
        <v>62.83</v>
      </c>
      <c r="BF2217" s="1">
        <v>63.53</v>
      </c>
      <c r="BG2217" s="1">
        <v>64.38</v>
      </c>
      <c r="BH2217" s="1">
        <v>60.6</v>
      </c>
      <c r="BI2217" s="1">
        <v>60.05</v>
      </c>
      <c r="BJ2217" s="1">
        <v>63.44</v>
      </c>
      <c r="BK2217" s="1">
        <v>53.99</v>
      </c>
      <c r="BL2217" s="1">
        <v>55.18</v>
      </c>
      <c r="BM2217" s="1">
        <v>55.5</v>
      </c>
      <c r="BN2217" s="1">
        <v>54.51</v>
      </c>
    </row>
    <row r="2218" spans="3:66" x14ac:dyDescent="0.3">
      <c r="C2218" s="14" t="str">
        <f t="shared" si="35"/>
        <v>20176</v>
      </c>
      <c r="D2218" s="3">
        <v>42895</v>
      </c>
      <c r="E2218" s="1">
        <v>1009.66</v>
      </c>
      <c r="F2218" s="1">
        <v>985.41</v>
      </c>
      <c r="G2218" s="1">
        <v>965.1</v>
      </c>
      <c r="H2218" s="1">
        <v>1000.8</v>
      </c>
      <c r="I2218" s="1">
        <v>990.6</v>
      </c>
      <c r="J2218" s="1">
        <v>992.8</v>
      </c>
      <c r="K2218" s="1">
        <v>973.27</v>
      </c>
      <c r="M2218" s="1">
        <v>840.99</v>
      </c>
      <c r="N2218" s="1">
        <v>907.47</v>
      </c>
      <c r="O2218" s="1">
        <v>993.03</v>
      </c>
      <c r="P2218" s="1">
        <v>1023.5</v>
      </c>
      <c r="Q2218" s="1">
        <v>2593.81</v>
      </c>
      <c r="R2218" s="1">
        <v>60.25</v>
      </c>
      <c r="S2218" s="1">
        <v>51.44</v>
      </c>
      <c r="T2218" s="1">
        <v>61</v>
      </c>
      <c r="U2218" s="1">
        <v>58</v>
      </c>
      <c r="V2218" s="1">
        <v>54.71</v>
      </c>
      <c r="W2218" s="1">
        <v>61.48</v>
      </c>
      <c r="X2218" s="1">
        <v>59.02</v>
      </c>
      <c r="Y2218" s="1">
        <v>59.46</v>
      </c>
      <c r="Z2218" s="1">
        <v>59.46</v>
      </c>
      <c r="AA2218" s="1">
        <v>59.02</v>
      </c>
      <c r="AB2218" s="1">
        <v>58.06</v>
      </c>
      <c r="AC2218" s="1">
        <v>59.08</v>
      </c>
      <c r="AD2218" s="1">
        <v>58.4</v>
      </c>
      <c r="AE2218" s="1">
        <v>65.08</v>
      </c>
      <c r="AF2218" s="1">
        <v>62.39</v>
      </c>
      <c r="AG2218" s="1">
        <v>53.14</v>
      </c>
      <c r="AK2218" s="1">
        <v>20</v>
      </c>
      <c r="AS2218" s="1">
        <v>1798.64</v>
      </c>
      <c r="AX2218" s="1">
        <v>60.28</v>
      </c>
      <c r="BA2218" s="1">
        <v>59.39</v>
      </c>
      <c r="BB2218" s="1">
        <v>65.62</v>
      </c>
      <c r="BC2218" s="1">
        <v>62.1</v>
      </c>
      <c r="BD2218" s="1">
        <v>62.61</v>
      </c>
      <c r="BE2218" s="1">
        <v>62.83</v>
      </c>
      <c r="BF2218" s="1">
        <v>63.33</v>
      </c>
      <c r="BG2218" s="1">
        <v>64.650000000000006</v>
      </c>
      <c r="BH2218" s="1">
        <v>60.64</v>
      </c>
      <c r="BI2218" s="1">
        <v>60.06</v>
      </c>
      <c r="BJ2218" s="1">
        <v>63.49</v>
      </c>
      <c r="BK2218" s="1">
        <v>53.97</v>
      </c>
      <c r="BL2218" s="1">
        <v>55.31</v>
      </c>
      <c r="BM2218" s="1">
        <v>55.67</v>
      </c>
      <c r="BN2218" s="1">
        <v>55</v>
      </c>
    </row>
    <row r="2219" spans="3:66" x14ac:dyDescent="0.3">
      <c r="C2219" s="14" t="str">
        <f t="shared" si="35"/>
        <v>20176</v>
      </c>
      <c r="D2219" s="3">
        <v>42894</v>
      </c>
      <c r="E2219" s="1">
        <v>994.8</v>
      </c>
      <c r="F2219" s="1">
        <v>979.94</v>
      </c>
      <c r="G2219" s="1">
        <v>963.86</v>
      </c>
      <c r="H2219" s="1">
        <v>1006.92</v>
      </c>
      <c r="I2219" s="1">
        <v>986.87</v>
      </c>
      <c r="J2219" s="1">
        <v>981.73</v>
      </c>
      <c r="K2219" s="1">
        <v>963.19</v>
      </c>
      <c r="M2219" s="1">
        <v>836.09</v>
      </c>
      <c r="N2219" s="1">
        <v>921.05</v>
      </c>
      <c r="O2219" s="1">
        <v>991.13</v>
      </c>
      <c r="P2219" s="1">
        <v>1011.16</v>
      </c>
      <c r="Q2219" s="1">
        <v>2592.2399999999998</v>
      </c>
      <c r="R2219" s="1">
        <v>60.53</v>
      </c>
      <c r="S2219" s="1">
        <v>50.89</v>
      </c>
      <c r="T2219" s="1">
        <v>60.73</v>
      </c>
      <c r="V2219" s="1">
        <v>54.36</v>
      </c>
      <c r="W2219" s="1">
        <v>61.3</v>
      </c>
      <c r="X2219" s="1">
        <v>58.93</v>
      </c>
      <c r="Y2219" s="1">
        <v>59.78</v>
      </c>
      <c r="Z2219" s="1">
        <v>60</v>
      </c>
      <c r="AA2219" s="1">
        <v>59.15</v>
      </c>
      <c r="AB2219" s="1">
        <v>57.36</v>
      </c>
      <c r="AC2219" s="1">
        <v>58.23</v>
      </c>
      <c r="AD2219" s="1">
        <v>57.63</v>
      </c>
      <c r="AE2219" s="1">
        <v>64.680000000000007</v>
      </c>
      <c r="AF2219" s="1">
        <v>62.05</v>
      </c>
      <c r="AG2219" s="1">
        <v>52.85</v>
      </c>
      <c r="AK2219" s="1">
        <v>17.5</v>
      </c>
      <c r="AS2219" s="1">
        <v>1809.28</v>
      </c>
      <c r="AX2219" s="1">
        <v>60.34</v>
      </c>
      <c r="BA2219" s="1">
        <v>58.85</v>
      </c>
      <c r="BB2219" s="1">
        <v>65.56</v>
      </c>
      <c r="BC2219" s="1">
        <v>62.49</v>
      </c>
      <c r="BD2219" s="1">
        <v>62.57</v>
      </c>
      <c r="BE2219" s="1">
        <v>62.5</v>
      </c>
      <c r="BF2219" s="1">
        <v>62.91</v>
      </c>
      <c r="BG2219" s="1">
        <v>64.16</v>
      </c>
      <c r="BH2219" s="1">
        <v>59.57</v>
      </c>
      <c r="BI2219" s="1">
        <v>60.05</v>
      </c>
      <c r="BJ2219" s="1">
        <v>63.44</v>
      </c>
      <c r="BK2219" s="1">
        <v>53.64</v>
      </c>
      <c r="BL2219" s="1">
        <v>55.46</v>
      </c>
      <c r="BM2219" s="1">
        <v>55.33</v>
      </c>
      <c r="BN2219" s="1">
        <v>54.79</v>
      </c>
    </row>
    <row r="2220" spans="3:66" x14ac:dyDescent="0.3">
      <c r="C2220" s="14" t="str">
        <f t="shared" si="35"/>
        <v>20176</v>
      </c>
      <c r="D2220" s="3">
        <v>42893</v>
      </c>
      <c r="E2220" s="1">
        <v>997.19</v>
      </c>
      <c r="F2220" s="1">
        <v>978.87</v>
      </c>
      <c r="G2220" s="1">
        <v>958.72</v>
      </c>
      <c r="H2220" s="1">
        <v>1003.69</v>
      </c>
      <c r="I2220" s="1">
        <v>1003.54</v>
      </c>
      <c r="J2220" s="1">
        <v>991.82</v>
      </c>
      <c r="K2220" s="1">
        <v>974.24</v>
      </c>
      <c r="M2220" s="1">
        <v>852.97</v>
      </c>
      <c r="N2220" s="1">
        <v>907.96</v>
      </c>
      <c r="O2220" s="1">
        <v>985.45</v>
      </c>
      <c r="P2220" s="1">
        <v>1008.59</v>
      </c>
      <c r="Q2220" s="1">
        <v>2548.23</v>
      </c>
      <c r="R2220" s="1">
        <v>59.55</v>
      </c>
      <c r="S2220" s="1">
        <v>50.34</v>
      </c>
      <c r="T2220" s="1">
        <v>60.75</v>
      </c>
      <c r="V2220" s="1">
        <v>54</v>
      </c>
      <c r="W2220" s="1">
        <v>60.81</v>
      </c>
      <c r="X2220" s="1">
        <v>58.18</v>
      </c>
      <c r="Y2220" s="1">
        <v>59.17</v>
      </c>
      <c r="Z2220" s="1">
        <v>59.06</v>
      </c>
      <c r="AA2220" s="1">
        <v>57.91</v>
      </c>
      <c r="AB2220" s="1">
        <v>57.1</v>
      </c>
      <c r="AC2220" s="1">
        <v>58.23</v>
      </c>
      <c r="AD2220" s="1">
        <v>58.39</v>
      </c>
      <c r="AE2220" s="1">
        <v>64.22</v>
      </c>
      <c r="AF2220" s="1">
        <v>61.09</v>
      </c>
      <c r="AG2220" s="1">
        <v>53.03</v>
      </c>
      <c r="AK2220" s="1">
        <v>17.5</v>
      </c>
      <c r="AS2220" s="1">
        <v>1809.28</v>
      </c>
      <c r="AX2220" s="1">
        <v>58.39</v>
      </c>
      <c r="BA2220" s="1">
        <v>58.36</v>
      </c>
      <c r="BB2220" s="1">
        <v>64.31</v>
      </c>
      <c r="BC2220" s="1">
        <v>60.87</v>
      </c>
      <c r="BD2220" s="1">
        <v>61.86</v>
      </c>
      <c r="BE2220" s="1">
        <v>62.17</v>
      </c>
      <c r="BF2220" s="1">
        <v>61.47</v>
      </c>
      <c r="BG2220" s="1">
        <v>64.09</v>
      </c>
      <c r="BH2220" s="1">
        <v>59.67</v>
      </c>
      <c r="BI2220" s="1">
        <v>59.06</v>
      </c>
      <c r="BJ2220" s="1">
        <v>62.95</v>
      </c>
      <c r="BK2220" s="1">
        <v>53.14</v>
      </c>
      <c r="BL2220" s="1">
        <v>55.09</v>
      </c>
      <c r="BM2220" s="1">
        <v>54.93</v>
      </c>
      <c r="BN2220" s="1">
        <v>54.25</v>
      </c>
    </row>
    <row r="2221" spans="3:66" x14ac:dyDescent="0.3">
      <c r="C2221" s="14" t="str">
        <f t="shared" si="35"/>
        <v>20176</v>
      </c>
      <c r="D2221" s="3">
        <v>42892</v>
      </c>
      <c r="E2221" s="1">
        <v>995.21</v>
      </c>
      <c r="F2221" s="1">
        <v>959.6</v>
      </c>
      <c r="G2221" s="1">
        <v>952.38</v>
      </c>
      <c r="H2221" s="1">
        <v>977.75</v>
      </c>
      <c r="I2221" s="1">
        <v>1004.17</v>
      </c>
      <c r="J2221" s="1">
        <v>975.65</v>
      </c>
      <c r="K2221" s="1">
        <v>970.8</v>
      </c>
      <c r="M2221" s="1">
        <v>853.39</v>
      </c>
      <c r="N2221" s="1">
        <v>920.21</v>
      </c>
      <c r="O2221" s="1">
        <v>979.48</v>
      </c>
      <c r="P2221" s="1">
        <v>1007.05</v>
      </c>
      <c r="Q2221" s="1">
        <v>2549.5</v>
      </c>
      <c r="R2221" s="1">
        <v>58.8</v>
      </c>
      <c r="S2221" s="1">
        <v>49.98</v>
      </c>
      <c r="T2221" s="1">
        <v>60.23</v>
      </c>
      <c r="V2221" s="1">
        <v>54.24</v>
      </c>
      <c r="W2221" s="1">
        <v>60.58</v>
      </c>
      <c r="X2221" s="1">
        <v>57.97</v>
      </c>
      <c r="Y2221" s="1">
        <v>58.27</v>
      </c>
      <c r="Z2221" s="1">
        <v>58.33</v>
      </c>
      <c r="AA2221" s="1">
        <v>57.5</v>
      </c>
      <c r="AB2221" s="1">
        <v>56.17</v>
      </c>
      <c r="AC2221" s="1">
        <v>58.07</v>
      </c>
      <c r="AD2221" s="1">
        <v>57.3</v>
      </c>
      <c r="AE2221" s="1">
        <v>63.01</v>
      </c>
      <c r="AF2221" s="1">
        <v>59.78</v>
      </c>
      <c r="AG2221" s="1">
        <v>52.54</v>
      </c>
      <c r="AK2221" s="1">
        <v>16.670000000000002</v>
      </c>
      <c r="AS2221" s="1">
        <v>1812.83</v>
      </c>
      <c r="AX2221" s="1">
        <v>58.15</v>
      </c>
      <c r="BA2221" s="1">
        <v>56.53</v>
      </c>
      <c r="BB2221" s="1">
        <v>64.31</v>
      </c>
      <c r="BC2221" s="1">
        <v>60.52</v>
      </c>
      <c r="BD2221" s="1">
        <v>61.95</v>
      </c>
      <c r="BE2221" s="1">
        <v>60.83</v>
      </c>
      <c r="BF2221" s="1">
        <v>60.48</v>
      </c>
      <c r="BG2221" s="1">
        <v>62.22</v>
      </c>
      <c r="BH2221" s="1">
        <v>59.48</v>
      </c>
      <c r="BI2221" s="1">
        <v>57.58</v>
      </c>
      <c r="BJ2221" s="1">
        <v>60.58</v>
      </c>
      <c r="BK2221" s="1">
        <v>53.14</v>
      </c>
      <c r="BL2221" s="1">
        <v>54.5</v>
      </c>
      <c r="BM2221" s="1">
        <v>53.32</v>
      </c>
      <c r="BN2221" s="1">
        <v>53.73</v>
      </c>
    </row>
    <row r="2222" spans="3:66" x14ac:dyDescent="0.3">
      <c r="C2222" s="14" t="str">
        <f t="shared" si="35"/>
        <v>20176</v>
      </c>
      <c r="D2222" s="3">
        <v>42891</v>
      </c>
      <c r="E2222" s="1">
        <v>992.69</v>
      </c>
      <c r="F2222" s="1">
        <v>954.73</v>
      </c>
      <c r="G2222" s="1">
        <v>956.45</v>
      </c>
      <c r="H2222" s="1">
        <v>966.47</v>
      </c>
      <c r="I2222" s="1">
        <v>1008.14</v>
      </c>
      <c r="J2222" s="1">
        <v>977.31</v>
      </c>
      <c r="K2222" s="1">
        <v>970.8</v>
      </c>
      <c r="M2222" s="1">
        <v>826.83</v>
      </c>
      <c r="N2222" s="1">
        <v>892.83</v>
      </c>
      <c r="O2222" s="1">
        <v>979.48</v>
      </c>
      <c r="P2222" s="1">
        <v>1008.98</v>
      </c>
      <c r="Q2222" s="1">
        <v>2577.39</v>
      </c>
      <c r="R2222" s="1">
        <v>57.74</v>
      </c>
      <c r="S2222" s="1">
        <v>49.31</v>
      </c>
      <c r="T2222" s="1">
        <v>59.85</v>
      </c>
      <c r="V2222" s="1">
        <v>54</v>
      </c>
      <c r="W2222" s="1">
        <v>60.37</v>
      </c>
      <c r="X2222" s="1">
        <v>57.22</v>
      </c>
      <c r="Y2222" s="1">
        <v>57.59</v>
      </c>
      <c r="Z2222" s="1">
        <v>57.85</v>
      </c>
      <c r="AA2222" s="1">
        <v>57.22</v>
      </c>
      <c r="AB2222" s="1">
        <v>56.08</v>
      </c>
      <c r="AC2222" s="1">
        <v>57.07</v>
      </c>
      <c r="AD2222" s="1">
        <v>57</v>
      </c>
      <c r="AE2222" s="1">
        <v>62.93</v>
      </c>
      <c r="AF2222" s="1">
        <v>59.84</v>
      </c>
      <c r="AG2222" s="1">
        <v>52.5</v>
      </c>
      <c r="AK2222" s="1">
        <v>16.25</v>
      </c>
      <c r="AS2222" s="1">
        <v>1798.91</v>
      </c>
      <c r="AX2222" s="1">
        <v>58.25</v>
      </c>
      <c r="BA2222" s="1">
        <v>56.63</v>
      </c>
      <c r="BB2222" s="1">
        <v>64.040000000000006</v>
      </c>
      <c r="BC2222" s="1">
        <v>60.41</v>
      </c>
      <c r="BD2222" s="1">
        <v>62.05</v>
      </c>
      <c r="BE2222" s="1">
        <v>60.83</v>
      </c>
      <c r="BF2222" s="1">
        <v>60.48</v>
      </c>
      <c r="BG2222" s="1">
        <v>62.02</v>
      </c>
      <c r="BH2222" s="1">
        <v>58.09</v>
      </c>
      <c r="BI2222" s="1">
        <v>57.58</v>
      </c>
      <c r="BJ2222" s="1">
        <v>60.58</v>
      </c>
      <c r="BK2222" s="1">
        <v>52.3</v>
      </c>
      <c r="BL2222" s="1">
        <v>53.56</v>
      </c>
      <c r="BM2222" s="1">
        <v>53.07</v>
      </c>
      <c r="BN2222" s="1">
        <v>52.28</v>
      </c>
    </row>
    <row r="2223" spans="3:66" x14ac:dyDescent="0.3">
      <c r="C2223" s="14" t="str">
        <f t="shared" si="35"/>
        <v>20176</v>
      </c>
      <c r="D2223" s="3">
        <v>42888</v>
      </c>
      <c r="E2223" s="1">
        <v>988.54</v>
      </c>
      <c r="F2223" s="1">
        <v>967.81</v>
      </c>
      <c r="G2223" s="1">
        <v>947.97</v>
      </c>
      <c r="H2223" s="1">
        <v>954.81</v>
      </c>
      <c r="I2223" s="1">
        <v>1008.14</v>
      </c>
      <c r="J2223" s="1">
        <v>986.14</v>
      </c>
      <c r="K2223" s="1">
        <v>978.31</v>
      </c>
      <c r="L2223" s="1">
        <v>889.8</v>
      </c>
      <c r="M2223" s="1">
        <v>826.83</v>
      </c>
      <c r="N2223" s="1">
        <v>913.93</v>
      </c>
      <c r="O2223" s="1">
        <v>971.7</v>
      </c>
      <c r="P2223" s="1">
        <v>1004.6</v>
      </c>
      <c r="Q2223" s="1">
        <v>2580.85</v>
      </c>
      <c r="R2223" s="1">
        <v>57.34</v>
      </c>
      <c r="S2223" s="1">
        <v>49.24</v>
      </c>
      <c r="T2223" s="1">
        <v>59.25</v>
      </c>
      <c r="V2223" s="1">
        <v>54</v>
      </c>
      <c r="W2223" s="1">
        <v>60.27</v>
      </c>
      <c r="X2223" s="1">
        <v>56.74</v>
      </c>
      <c r="Y2223" s="1">
        <v>57.16</v>
      </c>
      <c r="Z2223" s="1">
        <v>57.24</v>
      </c>
      <c r="AA2223" s="1">
        <v>56.51</v>
      </c>
      <c r="AB2223" s="1">
        <v>55.15</v>
      </c>
      <c r="AC2223" s="1">
        <v>56.74</v>
      </c>
      <c r="AD2223" s="1">
        <v>55.58</v>
      </c>
      <c r="AE2223" s="1">
        <v>62.41</v>
      </c>
      <c r="AF2223" s="1">
        <v>60.01</v>
      </c>
      <c r="AG2223" s="1">
        <v>51.47</v>
      </c>
      <c r="AK2223" s="1">
        <v>15</v>
      </c>
      <c r="AS2223" s="1">
        <v>1799</v>
      </c>
      <c r="AX2223" s="1">
        <v>57.66</v>
      </c>
      <c r="BA2223" s="1">
        <v>57.16</v>
      </c>
      <c r="BB2223" s="1">
        <v>63.23</v>
      </c>
      <c r="BC2223" s="1">
        <v>59.62</v>
      </c>
      <c r="BD2223" s="1">
        <v>60.76</v>
      </c>
      <c r="BE2223" s="1">
        <v>61.17</v>
      </c>
      <c r="BF2223" s="1">
        <v>60.8</v>
      </c>
      <c r="BG2223" s="1">
        <v>61.6</v>
      </c>
      <c r="BH2223" s="1">
        <v>57.54</v>
      </c>
      <c r="BI2223" s="1">
        <v>57.5</v>
      </c>
      <c r="BJ2223" s="1">
        <v>60.58</v>
      </c>
      <c r="BK2223" s="1">
        <v>52.14</v>
      </c>
      <c r="BL2223" s="1">
        <v>53.57</v>
      </c>
      <c r="BM2223" s="1">
        <v>53.07</v>
      </c>
      <c r="BN2223" s="1">
        <v>51.98</v>
      </c>
    </row>
    <row r="2224" spans="3:66" x14ac:dyDescent="0.3">
      <c r="C2224" s="14" t="str">
        <f t="shared" si="35"/>
        <v>20176</v>
      </c>
      <c r="D2224" s="3">
        <v>42887</v>
      </c>
      <c r="E2224" s="1">
        <v>991.2</v>
      </c>
      <c r="F2224" s="1">
        <v>965.82</v>
      </c>
      <c r="G2224" s="1">
        <v>944.68</v>
      </c>
      <c r="H2224" s="1">
        <v>947.23</v>
      </c>
      <c r="I2224" s="1">
        <v>1007.51</v>
      </c>
      <c r="J2224" s="1">
        <v>972.26</v>
      </c>
      <c r="K2224" s="1">
        <v>978.75</v>
      </c>
      <c r="L2224" s="1">
        <v>887.38</v>
      </c>
      <c r="M2224" s="1">
        <v>821.53</v>
      </c>
      <c r="N2224" s="1">
        <v>928.94</v>
      </c>
      <c r="O2224" s="1">
        <v>1014.13</v>
      </c>
      <c r="P2224" s="1">
        <v>1008.88</v>
      </c>
      <c r="Q2224" s="1">
        <v>2593.9499999999998</v>
      </c>
      <c r="R2224" s="1">
        <v>57.33</v>
      </c>
      <c r="S2224" s="1">
        <v>49.54</v>
      </c>
      <c r="T2224" s="1">
        <v>58.65</v>
      </c>
      <c r="V2224" s="1">
        <v>54</v>
      </c>
      <c r="W2224" s="1">
        <v>59.83</v>
      </c>
      <c r="X2224" s="1">
        <v>56.81</v>
      </c>
      <c r="Y2224" s="1">
        <v>57</v>
      </c>
      <c r="Z2224" s="1">
        <v>57</v>
      </c>
      <c r="AA2224" s="1">
        <v>56.5</v>
      </c>
      <c r="AB2224" s="1">
        <v>55.49</v>
      </c>
      <c r="AC2224" s="1">
        <v>57.25</v>
      </c>
      <c r="AD2224" s="1">
        <v>55.57</v>
      </c>
      <c r="AE2224" s="1">
        <v>61.9</v>
      </c>
      <c r="AF2224" s="1">
        <v>59.54</v>
      </c>
      <c r="AG2224" s="1">
        <v>51.69</v>
      </c>
      <c r="AK2224" s="1">
        <v>15</v>
      </c>
      <c r="AS2224" s="1">
        <v>1789.22</v>
      </c>
      <c r="AX2224" s="1">
        <v>57.54</v>
      </c>
      <c r="BA2224" s="1">
        <v>55.96</v>
      </c>
      <c r="BB2224" s="1">
        <v>63.19</v>
      </c>
      <c r="BC2224" s="1">
        <v>59.13</v>
      </c>
      <c r="BD2224" s="1">
        <v>60</v>
      </c>
      <c r="BE2224" s="1">
        <v>60.5</v>
      </c>
      <c r="BF2224" s="1">
        <v>59.97</v>
      </c>
      <c r="BG2224" s="1">
        <v>62.32</v>
      </c>
      <c r="BH2224" s="1">
        <v>56.9</v>
      </c>
      <c r="BI2224" s="1">
        <v>57.5</v>
      </c>
      <c r="BJ2224" s="1">
        <v>60.53</v>
      </c>
      <c r="BK2224" s="1">
        <v>51.8</v>
      </c>
      <c r="BL2224" s="1">
        <v>53.31</v>
      </c>
      <c r="BM2224" s="1">
        <v>53.1</v>
      </c>
      <c r="BN2224" s="1">
        <v>52.18</v>
      </c>
    </row>
    <row r="2225" spans="3:66" x14ac:dyDescent="0.3">
      <c r="C2225" s="14" t="str">
        <f t="shared" si="35"/>
        <v>20175</v>
      </c>
      <c r="D2225" s="3">
        <v>42886</v>
      </c>
      <c r="E2225" s="1">
        <v>991.63</v>
      </c>
      <c r="F2225" s="1">
        <v>974.58</v>
      </c>
      <c r="G2225" s="1">
        <v>958.98</v>
      </c>
      <c r="H2225" s="1">
        <v>994.21</v>
      </c>
      <c r="I2225" s="1">
        <v>1015.26</v>
      </c>
      <c r="J2225" s="1">
        <v>984.17</v>
      </c>
      <c r="K2225" s="1">
        <v>978.75</v>
      </c>
      <c r="L2225" s="1">
        <v>893.4</v>
      </c>
      <c r="M2225" s="1">
        <v>841.97</v>
      </c>
      <c r="N2225" s="1">
        <v>935.49</v>
      </c>
      <c r="O2225" s="1">
        <v>983.9</v>
      </c>
      <c r="P2225" s="1">
        <v>1009.87</v>
      </c>
      <c r="Q2225" s="1">
        <v>2572.19</v>
      </c>
      <c r="R2225" s="1">
        <v>56.04</v>
      </c>
      <c r="S2225" s="1">
        <v>49.74</v>
      </c>
      <c r="T2225" s="1">
        <v>58.2</v>
      </c>
      <c r="V2225" s="1">
        <v>53.75</v>
      </c>
      <c r="W2225" s="1">
        <v>60.33</v>
      </c>
      <c r="X2225" s="1">
        <v>57.14</v>
      </c>
      <c r="Y2225" s="1">
        <v>57</v>
      </c>
      <c r="Z2225" s="1">
        <v>57</v>
      </c>
      <c r="AA2225" s="1">
        <v>56.84</v>
      </c>
      <c r="AB2225" s="1">
        <v>55.77</v>
      </c>
      <c r="AC2225" s="1">
        <v>57.17</v>
      </c>
      <c r="AD2225" s="1">
        <v>56.18</v>
      </c>
      <c r="AE2225" s="1">
        <v>62.38</v>
      </c>
      <c r="AF2225" s="1">
        <v>60.12</v>
      </c>
      <c r="AG2225" s="1">
        <v>51.78</v>
      </c>
      <c r="AK2225" s="1">
        <v>15</v>
      </c>
      <c r="AS2225" s="1">
        <v>1789.58</v>
      </c>
      <c r="AX2225" s="1">
        <v>58.93</v>
      </c>
      <c r="BA2225" s="1">
        <v>57.11</v>
      </c>
      <c r="BB2225" s="1">
        <v>62.9</v>
      </c>
      <c r="BC2225" s="1">
        <v>59.08</v>
      </c>
      <c r="BD2225" s="1">
        <v>61.56</v>
      </c>
      <c r="BE2225" s="1">
        <v>60.5</v>
      </c>
      <c r="BF2225" s="1">
        <v>60.05</v>
      </c>
      <c r="BG2225" s="1">
        <v>62.32</v>
      </c>
      <c r="BH2225" s="1">
        <v>57.93</v>
      </c>
      <c r="BI2225" s="1">
        <v>58.5</v>
      </c>
      <c r="BJ2225" s="1">
        <v>60.53</v>
      </c>
      <c r="BK2225" s="1">
        <v>52.55</v>
      </c>
      <c r="BL2225" s="1">
        <v>52.77</v>
      </c>
      <c r="BM2225" s="1">
        <v>53.17</v>
      </c>
      <c r="BN2225" s="1">
        <v>52.3</v>
      </c>
    </row>
    <row r="2226" spans="3:66" x14ac:dyDescent="0.3">
      <c r="C2226" s="14" t="str">
        <f t="shared" si="35"/>
        <v>20175</v>
      </c>
      <c r="D2226" s="3">
        <v>42885</v>
      </c>
      <c r="E2226" s="1">
        <v>998.3</v>
      </c>
      <c r="F2226" s="1">
        <v>973.8</v>
      </c>
      <c r="G2226" s="1">
        <v>957.23</v>
      </c>
      <c r="H2226" s="1">
        <v>1008.12</v>
      </c>
      <c r="I2226" s="1">
        <v>1019.32</v>
      </c>
      <c r="J2226" s="1">
        <v>979.39</v>
      </c>
      <c r="K2226" s="1">
        <v>988.57</v>
      </c>
      <c r="L2226" s="1">
        <v>898.86</v>
      </c>
      <c r="M2226" s="1">
        <v>867.53</v>
      </c>
      <c r="N2226" s="1">
        <v>947.15</v>
      </c>
      <c r="O2226" s="1">
        <v>1002.94</v>
      </c>
      <c r="P2226" s="1">
        <v>1023.05</v>
      </c>
      <c r="Q2226" s="1">
        <v>2544.46</v>
      </c>
      <c r="R2226" s="1">
        <v>56.87</v>
      </c>
      <c r="S2226" s="1">
        <v>49.3</v>
      </c>
      <c r="T2226" s="1">
        <v>59.47</v>
      </c>
      <c r="V2226" s="1">
        <v>53.79</v>
      </c>
      <c r="W2226" s="1">
        <v>60.59</v>
      </c>
      <c r="X2226" s="1">
        <v>58.23</v>
      </c>
      <c r="Y2226" s="1">
        <v>57.25</v>
      </c>
      <c r="Z2226" s="1">
        <v>57.56</v>
      </c>
      <c r="AA2226" s="1">
        <v>56.8</v>
      </c>
      <c r="AB2226" s="1">
        <v>57.32</v>
      </c>
      <c r="AC2226" s="1">
        <v>57.83</v>
      </c>
      <c r="AD2226" s="1">
        <v>56.27</v>
      </c>
      <c r="AE2226" s="1">
        <v>63.25</v>
      </c>
      <c r="AF2226" s="1">
        <v>61.87</v>
      </c>
      <c r="AG2226" s="1">
        <v>52.28</v>
      </c>
      <c r="AK2226" s="1">
        <v>15</v>
      </c>
      <c r="AQ2226" s="1">
        <v>1665.47</v>
      </c>
      <c r="AS2226" s="1">
        <v>1758.19</v>
      </c>
      <c r="AX2226" s="1">
        <v>58.75</v>
      </c>
      <c r="BA2226" s="1">
        <v>58.71</v>
      </c>
      <c r="BB2226" s="1">
        <v>64.08</v>
      </c>
      <c r="BC2226" s="1">
        <v>59.3</v>
      </c>
      <c r="BD2226" s="1">
        <v>61.08</v>
      </c>
      <c r="BE2226" s="1">
        <v>61.61</v>
      </c>
      <c r="BF2226" s="1">
        <v>60.8</v>
      </c>
      <c r="BG2226" s="1">
        <v>63.44</v>
      </c>
      <c r="BH2226" s="1">
        <v>58.47</v>
      </c>
      <c r="BI2226" s="1">
        <v>59.06</v>
      </c>
      <c r="BJ2226" s="1">
        <v>62.95</v>
      </c>
      <c r="BK2226" s="1">
        <v>52.66</v>
      </c>
      <c r="BL2226" s="1">
        <v>53.44</v>
      </c>
      <c r="BM2226" s="1">
        <v>53.5</v>
      </c>
      <c r="BN2226" s="1">
        <v>52.97</v>
      </c>
    </row>
    <row r="2227" spans="3:66" x14ac:dyDescent="0.3">
      <c r="C2227" s="14" t="str">
        <f t="shared" si="35"/>
        <v>20175</v>
      </c>
      <c r="D2227" s="3">
        <v>42884</v>
      </c>
      <c r="E2227" s="1">
        <v>985.18</v>
      </c>
      <c r="F2227" s="1">
        <v>979.02</v>
      </c>
      <c r="G2227" s="1">
        <v>943.91</v>
      </c>
      <c r="H2227" s="1">
        <v>1017.96</v>
      </c>
      <c r="I2227" s="1">
        <v>1019.32</v>
      </c>
      <c r="J2227" s="1">
        <v>1010.58</v>
      </c>
      <c r="K2227" s="1">
        <v>971.74</v>
      </c>
      <c r="L2227" s="1">
        <v>898.86</v>
      </c>
      <c r="M2227" s="1">
        <v>845.86</v>
      </c>
      <c r="N2227" s="1">
        <v>936.15</v>
      </c>
      <c r="O2227" s="1">
        <v>988.63</v>
      </c>
      <c r="P2227" s="1">
        <v>1018.1</v>
      </c>
      <c r="Q2227" s="1">
        <v>2559.06</v>
      </c>
      <c r="R2227" s="1">
        <v>59.03</v>
      </c>
      <c r="S2227" s="1">
        <v>50.8</v>
      </c>
      <c r="T2227" s="1">
        <v>59.7</v>
      </c>
      <c r="V2227" s="1">
        <v>54.25</v>
      </c>
      <c r="W2227" s="1">
        <v>61.2</v>
      </c>
      <c r="X2227" s="1">
        <v>58.15</v>
      </c>
      <c r="Y2227" s="1">
        <v>58</v>
      </c>
      <c r="Z2227" s="1">
        <v>57.96</v>
      </c>
      <c r="AA2227" s="1">
        <v>59.28</v>
      </c>
      <c r="AB2227" s="1">
        <v>56.8</v>
      </c>
      <c r="AC2227" s="1">
        <v>58.37</v>
      </c>
      <c r="AD2227" s="1">
        <v>57.37</v>
      </c>
      <c r="AE2227" s="1">
        <v>62.96</v>
      </c>
      <c r="AF2227" s="1">
        <v>63.1</v>
      </c>
      <c r="AG2227" s="1">
        <v>52.96</v>
      </c>
      <c r="AX2227" s="1">
        <v>59.98</v>
      </c>
      <c r="BA2227" s="1">
        <v>58.94</v>
      </c>
      <c r="BB2227" s="1">
        <v>65.78</v>
      </c>
      <c r="BC2227" s="1">
        <v>61.11</v>
      </c>
      <c r="BD2227" s="1">
        <v>62.08</v>
      </c>
      <c r="BE2227" s="1">
        <v>62.33</v>
      </c>
      <c r="BF2227" s="1">
        <v>61.23</v>
      </c>
      <c r="BG2227" s="1">
        <v>63.18</v>
      </c>
      <c r="BH2227" s="1">
        <v>58.96</v>
      </c>
      <c r="BI2227" s="1">
        <v>59</v>
      </c>
      <c r="BJ2227" s="1">
        <v>61.98</v>
      </c>
      <c r="BK2227" s="1">
        <v>53.18</v>
      </c>
      <c r="BL2227" s="1">
        <v>54.74</v>
      </c>
      <c r="BM2227" s="1">
        <v>54.58</v>
      </c>
      <c r="BN2227" s="1">
        <v>54.37</v>
      </c>
    </row>
    <row r="2228" spans="3:66" x14ac:dyDescent="0.3">
      <c r="C2228" s="14" t="str">
        <f t="shared" si="35"/>
        <v>20175</v>
      </c>
      <c r="D2228" s="3">
        <v>42881</v>
      </c>
      <c r="E2228" s="1">
        <v>984.16</v>
      </c>
      <c r="F2228" s="1">
        <v>981.44</v>
      </c>
      <c r="G2228" s="1">
        <v>944.53</v>
      </c>
      <c r="H2228" s="1">
        <v>1008.62</v>
      </c>
      <c r="I2228" s="1">
        <v>1039.9100000000001</v>
      </c>
      <c r="J2228" s="1">
        <v>1003.73</v>
      </c>
      <c r="K2228" s="1">
        <v>983.21</v>
      </c>
      <c r="L2228" s="1">
        <v>906.49</v>
      </c>
      <c r="M2228" s="1">
        <v>865.18</v>
      </c>
      <c r="N2228" s="1">
        <v>944.73</v>
      </c>
      <c r="O2228" s="1">
        <v>1019.26</v>
      </c>
      <c r="P2228" s="1">
        <v>1002.92</v>
      </c>
      <c r="Q2228" s="1">
        <v>2568.44</v>
      </c>
      <c r="R2228" s="1">
        <v>59.33</v>
      </c>
      <c r="S2228" s="1">
        <v>50.68</v>
      </c>
      <c r="T2228" s="1">
        <v>59.7</v>
      </c>
      <c r="V2228" s="1">
        <v>54.5</v>
      </c>
      <c r="W2228" s="1">
        <v>61.61</v>
      </c>
      <c r="X2228" s="1">
        <v>58.8</v>
      </c>
      <c r="Y2228" s="1">
        <v>58.82</v>
      </c>
      <c r="Z2228" s="1">
        <v>58.86</v>
      </c>
      <c r="AA2228" s="1">
        <v>59.26</v>
      </c>
      <c r="AB2228" s="1">
        <v>57.94</v>
      </c>
      <c r="AC2228" s="1">
        <v>58.11</v>
      </c>
      <c r="AD2228" s="1">
        <v>57.73</v>
      </c>
      <c r="AE2228" s="1">
        <v>64.16</v>
      </c>
      <c r="AF2228" s="1">
        <v>63</v>
      </c>
      <c r="AG2228" s="1">
        <v>52.8</v>
      </c>
      <c r="AO2228" s="1">
        <v>7</v>
      </c>
      <c r="AQ2228" s="1">
        <v>1665.47</v>
      </c>
      <c r="AT2228" s="1">
        <v>1640.02</v>
      </c>
      <c r="AX2228" s="1">
        <v>59.65</v>
      </c>
      <c r="BA2228" s="1">
        <v>58.31</v>
      </c>
      <c r="BB2228" s="1">
        <v>65.34</v>
      </c>
      <c r="BC2228" s="1">
        <v>60.18</v>
      </c>
      <c r="BD2228" s="1">
        <v>61.73</v>
      </c>
      <c r="BE2228" s="1">
        <v>62.33</v>
      </c>
      <c r="BF2228" s="1">
        <v>61.24</v>
      </c>
      <c r="BG2228" s="1">
        <v>64.12</v>
      </c>
      <c r="BH2228" s="1">
        <v>58.3</v>
      </c>
      <c r="BI2228" s="1">
        <v>59.5</v>
      </c>
      <c r="BJ2228" s="1">
        <v>62.03</v>
      </c>
      <c r="BK2228" s="1">
        <v>53.53</v>
      </c>
      <c r="BL2228" s="1">
        <v>54.57</v>
      </c>
      <c r="BM2228" s="1">
        <v>54.93</v>
      </c>
      <c r="BN2228" s="1">
        <v>53.99</v>
      </c>
    </row>
    <row r="2229" spans="3:66" x14ac:dyDescent="0.3">
      <c r="C2229" s="14" t="str">
        <f t="shared" si="35"/>
        <v>20175</v>
      </c>
      <c r="D2229" s="3">
        <v>42880</v>
      </c>
      <c r="E2229" s="1">
        <v>995.58</v>
      </c>
      <c r="F2229" s="1">
        <v>978.77</v>
      </c>
      <c r="G2229" s="1">
        <v>956.53</v>
      </c>
      <c r="H2229" s="1">
        <v>1037.3599999999999</v>
      </c>
      <c r="I2229" s="1">
        <v>1039.29</v>
      </c>
      <c r="J2229" s="1">
        <v>1016.54</v>
      </c>
      <c r="K2229" s="1">
        <v>1010.18</v>
      </c>
      <c r="L2229" s="1">
        <v>928.36</v>
      </c>
      <c r="M2229" s="1">
        <v>890.96</v>
      </c>
      <c r="N2229" s="1">
        <v>956.6</v>
      </c>
      <c r="O2229" s="1">
        <v>982.13</v>
      </c>
      <c r="P2229" s="1">
        <v>1020.08</v>
      </c>
      <c r="Q2229" s="1">
        <v>2556.5700000000002</v>
      </c>
      <c r="R2229" s="1">
        <v>58.91</v>
      </c>
      <c r="S2229" s="1">
        <v>51.72</v>
      </c>
      <c r="T2229" s="1">
        <v>60.61</v>
      </c>
      <c r="U2229" s="1">
        <v>57.31</v>
      </c>
      <c r="V2229" s="1">
        <v>55</v>
      </c>
      <c r="W2229" s="1">
        <v>62.28</v>
      </c>
      <c r="X2229" s="1">
        <v>59.87</v>
      </c>
      <c r="Y2229" s="1">
        <v>59.53</v>
      </c>
      <c r="Z2229" s="1">
        <v>59.5</v>
      </c>
      <c r="AA2229" s="1">
        <v>58.93</v>
      </c>
      <c r="AB2229" s="1">
        <v>58.63</v>
      </c>
      <c r="AC2229" s="1">
        <v>59.33</v>
      </c>
      <c r="AD2229" s="1">
        <v>58.17</v>
      </c>
      <c r="AE2229" s="1">
        <v>65.34</v>
      </c>
      <c r="AF2229" s="1">
        <v>63.39</v>
      </c>
      <c r="AG2229" s="1">
        <v>53.74</v>
      </c>
      <c r="AO2229" s="1">
        <v>7</v>
      </c>
      <c r="AQ2229" s="1">
        <v>1665.47</v>
      </c>
      <c r="AT2229" s="1">
        <v>1640.02</v>
      </c>
      <c r="AX2229" s="1">
        <v>60.14</v>
      </c>
      <c r="BA2229" s="1">
        <v>59.61</v>
      </c>
      <c r="BB2229" s="1">
        <v>65.709999999999994</v>
      </c>
      <c r="BC2229" s="1">
        <v>61.42</v>
      </c>
      <c r="BD2229" s="1">
        <v>63.25</v>
      </c>
      <c r="BE2229" s="1">
        <v>62.33</v>
      </c>
      <c r="BF2229" s="1">
        <v>61.3</v>
      </c>
      <c r="BG2229" s="1">
        <v>65.38</v>
      </c>
      <c r="BH2229" s="1">
        <v>60.39</v>
      </c>
      <c r="BI2229" s="1">
        <v>60</v>
      </c>
      <c r="BJ2229" s="1">
        <v>61.98</v>
      </c>
      <c r="BK2229" s="1">
        <v>55.38</v>
      </c>
      <c r="BL2229" s="1">
        <v>55.49</v>
      </c>
      <c r="BM2229" s="1">
        <v>56.59</v>
      </c>
      <c r="BN2229" s="1">
        <v>54.86</v>
      </c>
    </row>
    <row r="2230" spans="3:66" x14ac:dyDescent="0.3">
      <c r="C2230" s="14" t="str">
        <f t="shared" si="35"/>
        <v>20175</v>
      </c>
      <c r="D2230" s="3">
        <v>42879</v>
      </c>
      <c r="E2230" s="1">
        <v>989.83</v>
      </c>
      <c r="F2230" s="1">
        <v>985.13</v>
      </c>
      <c r="G2230" s="1">
        <v>961.26</v>
      </c>
      <c r="H2230" s="1">
        <v>1050.51</v>
      </c>
      <c r="I2230" s="1">
        <v>1053.81</v>
      </c>
      <c r="J2230" s="1">
        <v>1003.39</v>
      </c>
      <c r="K2230" s="1">
        <v>998.06</v>
      </c>
      <c r="M2230" s="1">
        <v>884</v>
      </c>
      <c r="N2230" s="1">
        <v>962.02</v>
      </c>
      <c r="O2230" s="1">
        <v>978.67</v>
      </c>
      <c r="P2230" s="1">
        <v>1017.66</v>
      </c>
      <c r="Q2230" s="1">
        <v>2547.5500000000002</v>
      </c>
      <c r="R2230" s="1">
        <v>58.03</v>
      </c>
      <c r="S2230" s="1">
        <v>51.66</v>
      </c>
      <c r="T2230" s="1">
        <v>60.66</v>
      </c>
      <c r="U2230" s="1">
        <v>57.31</v>
      </c>
      <c r="V2230" s="1">
        <v>54.75</v>
      </c>
      <c r="W2230" s="1">
        <v>61.56</v>
      </c>
      <c r="X2230" s="1">
        <v>59.58</v>
      </c>
      <c r="Y2230" s="1">
        <v>59.5</v>
      </c>
      <c r="Z2230" s="1">
        <v>59.5</v>
      </c>
      <c r="AA2230" s="1">
        <v>58.31</v>
      </c>
      <c r="AB2230" s="1">
        <v>58.38</v>
      </c>
      <c r="AC2230" s="1">
        <v>59.33</v>
      </c>
      <c r="AD2230" s="1">
        <v>58.63</v>
      </c>
      <c r="AE2230" s="1">
        <v>65.099999999999994</v>
      </c>
      <c r="AF2230" s="1">
        <v>62.44</v>
      </c>
      <c r="AG2230" s="1">
        <v>53.64</v>
      </c>
      <c r="AO2230" s="1">
        <v>7</v>
      </c>
      <c r="AQ2230" s="1">
        <v>1665.47</v>
      </c>
      <c r="AT2230" s="1">
        <v>1640.02</v>
      </c>
      <c r="AX2230" s="1">
        <v>60.47</v>
      </c>
      <c r="BA2230" s="1">
        <v>59.82</v>
      </c>
      <c r="BB2230" s="1">
        <v>65.91</v>
      </c>
      <c r="BC2230" s="1">
        <v>61.76</v>
      </c>
      <c r="BD2230" s="1">
        <v>62.72</v>
      </c>
      <c r="BE2230" s="1">
        <v>61.25</v>
      </c>
      <c r="BF2230" s="1">
        <v>61.12</v>
      </c>
      <c r="BG2230" s="1">
        <v>64.510000000000005</v>
      </c>
      <c r="BH2230" s="1">
        <v>60.36</v>
      </c>
      <c r="BI2230" s="1">
        <v>60</v>
      </c>
      <c r="BJ2230" s="1">
        <v>64.400000000000006</v>
      </c>
      <c r="BK2230" s="1">
        <v>55.14</v>
      </c>
      <c r="BL2230" s="1">
        <v>55.14</v>
      </c>
      <c r="BM2230" s="1">
        <v>56.17</v>
      </c>
      <c r="BN2230" s="1">
        <v>54.63</v>
      </c>
    </row>
    <row r="2231" spans="3:66" x14ac:dyDescent="0.3">
      <c r="C2231" s="14" t="str">
        <f t="shared" si="35"/>
        <v>20175</v>
      </c>
      <c r="D2231" s="3">
        <v>42878</v>
      </c>
      <c r="E2231" s="1">
        <v>998.89</v>
      </c>
      <c r="F2231" s="1">
        <v>995.37</v>
      </c>
      <c r="G2231" s="1">
        <v>970.54</v>
      </c>
      <c r="H2231" s="1">
        <v>1056</v>
      </c>
      <c r="I2231" s="1">
        <v>1038.8699999999999</v>
      </c>
      <c r="J2231" s="1">
        <v>1025.1500000000001</v>
      </c>
      <c r="K2231" s="1">
        <v>1002.25</v>
      </c>
      <c r="M2231" s="1">
        <v>898.02</v>
      </c>
      <c r="N2231" s="1">
        <v>976.46</v>
      </c>
      <c r="O2231" s="1">
        <v>996.87</v>
      </c>
      <c r="P2231" s="1">
        <v>1028.06</v>
      </c>
      <c r="Q2231" s="1">
        <v>2507.54</v>
      </c>
      <c r="R2231" s="1">
        <v>60.12</v>
      </c>
      <c r="S2231" s="1">
        <v>51.94</v>
      </c>
      <c r="T2231" s="1">
        <v>61.68</v>
      </c>
      <c r="U2231" s="1">
        <v>56.83</v>
      </c>
      <c r="V2231" s="1">
        <v>54.36</v>
      </c>
      <c r="W2231" s="1">
        <v>62.28</v>
      </c>
      <c r="X2231" s="1">
        <v>59.8</v>
      </c>
      <c r="Y2231" s="1">
        <v>59.5</v>
      </c>
      <c r="Z2231" s="1">
        <v>59.5</v>
      </c>
      <c r="AA2231" s="1">
        <v>59.72</v>
      </c>
      <c r="AB2231" s="1">
        <v>58.5</v>
      </c>
      <c r="AC2231" s="1">
        <v>59.17</v>
      </c>
      <c r="AD2231" s="1">
        <v>59.07</v>
      </c>
      <c r="AE2231" s="1">
        <v>64.900000000000006</v>
      </c>
      <c r="AF2231" s="1">
        <v>63.56</v>
      </c>
      <c r="AG2231" s="1">
        <v>54.2</v>
      </c>
      <c r="AO2231" s="1">
        <v>7</v>
      </c>
      <c r="AT2231" s="1">
        <v>1640.02</v>
      </c>
      <c r="AX2231" s="1">
        <v>60.77</v>
      </c>
      <c r="BA2231" s="1">
        <v>59.12</v>
      </c>
      <c r="BB2231" s="1">
        <v>65.89</v>
      </c>
      <c r="BC2231" s="1">
        <v>61.61</v>
      </c>
      <c r="BD2231" s="1">
        <v>62.62</v>
      </c>
      <c r="BE2231" s="1">
        <v>62.06</v>
      </c>
      <c r="BF2231" s="1">
        <v>61.8</v>
      </c>
      <c r="BG2231" s="1">
        <v>64.59</v>
      </c>
      <c r="BH2231" s="1">
        <v>60.54</v>
      </c>
      <c r="BI2231" s="1">
        <v>60.05</v>
      </c>
      <c r="BJ2231" s="1">
        <v>61.99</v>
      </c>
      <c r="BK2231" s="1">
        <v>55.31</v>
      </c>
      <c r="BL2231" s="1">
        <v>55.54</v>
      </c>
      <c r="BM2231" s="1">
        <v>56.5</v>
      </c>
      <c r="BN2231" s="1">
        <v>54.82</v>
      </c>
    </row>
    <row r="2232" spans="3:66" x14ac:dyDescent="0.3">
      <c r="C2232" s="14" t="str">
        <f t="shared" si="35"/>
        <v>20175</v>
      </c>
      <c r="D2232" s="3">
        <v>42877</v>
      </c>
      <c r="E2232" s="1">
        <v>998.45</v>
      </c>
      <c r="F2232" s="1">
        <v>994.38</v>
      </c>
      <c r="G2232" s="1">
        <v>1000</v>
      </c>
      <c r="H2232" s="1">
        <v>1074.29</v>
      </c>
      <c r="I2232" s="1">
        <v>1038.8699999999999</v>
      </c>
      <c r="J2232" s="1">
        <v>1020.57</v>
      </c>
      <c r="K2232" s="1">
        <v>986.28</v>
      </c>
      <c r="M2232" s="1">
        <v>910</v>
      </c>
      <c r="N2232" s="1">
        <v>978.68</v>
      </c>
      <c r="O2232" s="1">
        <v>984.87</v>
      </c>
      <c r="P2232" s="1">
        <v>1012.39</v>
      </c>
      <c r="Q2232" s="1">
        <v>2543.44</v>
      </c>
      <c r="R2232" s="1">
        <v>59.48</v>
      </c>
      <c r="S2232" s="1">
        <v>52.37</v>
      </c>
      <c r="T2232" s="1">
        <v>61.85</v>
      </c>
      <c r="U2232" s="1">
        <v>59.5</v>
      </c>
      <c r="V2232" s="1">
        <v>54.29</v>
      </c>
      <c r="W2232" s="1">
        <v>62.18</v>
      </c>
      <c r="X2232" s="1">
        <v>59.33</v>
      </c>
      <c r="Y2232" s="1">
        <v>59.68</v>
      </c>
      <c r="Z2232" s="1">
        <v>59.55</v>
      </c>
      <c r="AA2232" s="1">
        <v>59.8</v>
      </c>
      <c r="AB2232" s="1">
        <v>58.25</v>
      </c>
      <c r="AC2232" s="1">
        <v>59.17</v>
      </c>
      <c r="AD2232" s="1">
        <v>59.07</v>
      </c>
      <c r="AE2232" s="1">
        <v>65.290000000000006</v>
      </c>
      <c r="AF2232" s="1">
        <v>62.82</v>
      </c>
      <c r="AG2232" s="1">
        <v>54.27</v>
      </c>
      <c r="AX2232" s="1">
        <v>60.36</v>
      </c>
      <c r="BA2232" s="1">
        <v>59.73</v>
      </c>
      <c r="BB2232" s="1">
        <v>65.75</v>
      </c>
      <c r="BC2232" s="1">
        <v>62.4</v>
      </c>
      <c r="BD2232" s="1">
        <v>63.41</v>
      </c>
      <c r="BE2232" s="1">
        <v>61.69</v>
      </c>
      <c r="BF2232" s="1">
        <v>61.23</v>
      </c>
      <c r="BG2232" s="1">
        <v>64.849999999999994</v>
      </c>
      <c r="BH2232" s="1">
        <v>60.6</v>
      </c>
      <c r="BI2232" s="1">
        <v>60.18</v>
      </c>
      <c r="BJ2232" s="1">
        <v>62.47</v>
      </c>
      <c r="BK2232" s="1">
        <v>56.31</v>
      </c>
      <c r="BL2232" s="1">
        <v>56.57</v>
      </c>
      <c r="BM2232" s="1">
        <v>57.04</v>
      </c>
      <c r="BN2232" s="1">
        <v>55.64</v>
      </c>
    </row>
    <row r="2233" spans="3:66" x14ac:dyDescent="0.3">
      <c r="C2233" s="14" t="str">
        <f t="shared" si="35"/>
        <v>20175</v>
      </c>
      <c r="D2233" s="3">
        <v>42874</v>
      </c>
      <c r="E2233" s="1">
        <v>1023.2</v>
      </c>
      <c r="F2233" s="1">
        <v>1026.07</v>
      </c>
      <c r="G2233" s="1">
        <v>1014.52</v>
      </c>
      <c r="H2233" s="1">
        <v>1085.48</v>
      </c>
      <c r="I2233" s="1">
        <v>1031.96</v>
      </c>
      <c r="J2233" s="1">
        <v>1023.94</v>
      </c>
      <c r="K2233" s="1">
        <v>947.84</v>
      </c>
      <c r="M2233" s="1">
        <v>910.58</v>
      </c>
      <c r="N2233" s="1">
        <v>959.36</v>
      </c>
      <c r="O2233" s="1">
        <v>992.4</v>
      </c>
      <c r="P2233" s="1">
        <v>993.27</v>
      </c>
      <c r="Q2233" s="1">
        <v>2517.39</v>
      </c>
      <c r="R2233" s="1">
        <v>58.8</v>
      </c>
      <c r="S2233" s="1">
        <v>52.02</v>
      </c>
      <c r="T2233" s="1">
        <v>61</v>
      </c>
      <c r="U2233" s="1">
        <v>59</v>
      </c>
      <c r="V2233" s="1">
        <v>54.43</v>
      </c>
      <c r="W2233" s="1">
        <v>61.76</v>
      </c>
      <c r="X2233" s="1">
        <v>60.13</v>
      </c>
      <c r="Y2233" s="1">
        <v>60.76</v>
      </c>
      <c r="Z2233" s="1">
        <v>60.8</v>
      </c>
      <c r="AA2233" s="1">
        <v>59.28</v>
      </c>
      <c r="AB2233" s="1">
        <v>58.94</v>
      </c>
      <c r="AC2233" s="1">
        <v>58.33</v>
      </c>
      <c r="AD2233" s="1">
        <v>59.03</v>
      </c>
      <c r="AE2233" s="1">
        <v>65.290000000000006</v>
      </c>
      <c r="AF2233" s="1">
        <v>60.79</v>
      </c>
      <c r="AG2233" s="1">
        <v>54.03</v>
      </c>
      <c r="AX2233" s="1">
        <v>59.42</v>
      </c>
      <c r="BA2233" s="1">
        <v>59.26</v>
      </c>
      <c r="BB2233" s="1">
        <v>66.540000000000006</v>
      </c>
      <c r="BC2233" s="1">
        <v>61.72</v>
      </c>
      <c r="BD2233" s="1">
        <v>63.25</v>
      </c>
      <c r="BE2233" s="1">
        <v>62.5</v>
      </c>
      <c r="BF2233" s="1">
        <v>61.31</v>
      </c>
      <c r="BG2233" s="1">
        <v>65.38</v>
      </c>
      <c r="BH2233" s="1">
        <v>59.69</v>
      </c>
      <c r="BI2233" s="1">
        <v>61</v>
      </c>
      <c r="BJ2233" s="1">
        <v>62.86</v>
      </c>
      <c r="BK2233" s="1">
        <v>55.81</v>
      </c>
      <c r="BL2233" s="1">
        <v>56.49</v>
      </c>
      <c r="BM2233" s="1">
        <v>56.63</v>
      </c>
      <c r="BN2233" s="1">
        <v>55.47</v>
      </c>
    </row>
    <row r="2234" spans="3:66" x14ac:dyDescent="0.3">
      <c r="C2234" s="14" t="str">
        <f t="shared" si="35"/>
        <v>20175</v>
      </c>
      <c r="D2234" s="3">
        <v>42873</v>
      </c>
      <c r="E2234" s="1">
        <v>980.54</v>
      </c>
      <c r="F2234" s="1">
        <v>975.54</v>
      </c>
      <c r="G2234" s="1">
        <v>966.38</v>
      </c>
      <c r="H2234" s="1">
        <v>1085.48</v>
      </c>
      <c r="I2234" s="1">
        <v>996.25</v>
      </c>
      <c r="J2234" s="1">
        <v>990.39</v>
      </c>
      <c r="K2234" s="1">
        <v>947.28</v>
      </c>
      <c r="L2234" s="1">
        <v>880.56</v>
      </c>
      <c r="M2234" s="1">
        <v>855.55</v>
      </c>
      <c r="N2234" s="1">
        <v>896.07</v>
      </c>
      <c r="O2234" s="1">
        <v>960.52</v>
      </c>
      <c r="P2234" s="1">
        <v>961.96</v>
      </c>
      <c r="Q2234" s="1">
        <v>2504.64</v>
      </c>
      <c r="R2234" s="1">
        <v>58.78</v>
      </c>
      <c r="S2234" s="1">
        <v>52.05</v>
      </c>
      <c r="T2234" s="1">
        <v>60.13</v>
      </c>
      <c r="U2234" s="1">
        <v>59.67</v>
      </c>
      <c r="V2234" s="1">
        <v>54.5</v>
      </c>
      <c r="W2234" s="1">
        <v>62.64</v>
      </c>
      <c r="X2234" s="1">
        <v>57.39</v>
      </c>
      <c r="Y2234" s="1">
        <v>58.5</v>
      </c>
      <c r="Z2234" s="1">
        <v>59.46</v>
      </c>
      <c r="AA2234" s="1">
        <v>56.92</v>
      </c>
      <c r="AB2234" s="1">
        <v>56.29</v>
      </c>
      <c r="AC2234" s="1">
        <v>56.11</v>
      </c>
      <c r="AD2234" s="1">
        <v>58.59</v>
      </c>
      <c r="AE2234" s="1">
        <v>64.739999999999995</v>
      </c>
      <c r="AF2234" s="1">
        <v>60.79</v>
      </c>
      <c r="AG2234" s="1">
        <v>54.01</v>
      </c>
      <c r="AX2234" s="1">
        <v>60.43</v>
      </c>
      <c r="BA2234" s="1">
        <v>58.99</v>
      </c>
      <c r="BB2234" s="1">
        <v>66.72</v>
      </c>
      <c r="BC2234" s="1">
        <v>61.67</v>
      </c>
      <c r="BD2234" s="1">
        <v>65.260000000000005</v>
      </c>
      <c r="BE2234" s="1">
        <v>61</v>
      </c>
      <c r="BF2234" s="1">
        <v>61.63</v>
      </c>
      <c r="BG2234" s="1">
        <v>64.400000000000006</v>
      </c>
      <c r="BH2234" s="1">
        <v>57.85</v>
      </c>
      <c r="BI2234" s="1">
        <v>58.17</v>
      </c>
      <c r="BJ2234" s="1">
        <v>62.43</v>
      </c>
      <c r="BK2234" s="1">
        <v>54.91</v>
      </c>
      <c r="BL2234" s="1">
        <v>55.7</v>
      </c>
      <c r="BM2234" s="1">
        <v>55.39</v>
      </c>
      <c r="BN2234" s="1">
        <v>53.9</v>
      </c>
    </row>
    <row r="2235" spans="3:66" x14ac:dyDescent="0.3">
      <c r="C2235" s="14" t="str">
        <f t="shared" si="35"/>
        <v>20175</v>
      </c>
      <c r="D2235" s="3">
        <v>42872</v>
      </c>
      <c r="E2235" s="1">
        <v>979.34</v>
      </c>
      <c r="F2235" s="1">
        <v>966.84</v>
      </c>
      <c r="G2235" s="1">
        <v>946.96</v>
      </c>
      <c r="H2235" s="1">
        <v>1070.95</v>
      </c>
      <c r="I2235" s="1">
        <v>988.49</v>
      </c>
      <c r="J2235" s="1">
        <v>978.97</v>
      </c>
      <c r="K2235" s="1">
        <v>947.28</v>
      </c>
      <c r="L2235" s="1">
        <v>880.56</v>
      </c>
      <c r="M2235" s="1">
        <v>864.31</v>
      </c>
      <c r="N2235" s="1">
        <v>889</v>
      </c>
      <c r="O2235" s="1">
        <v>973.93</v>
      </c>
      <c r="P2235" s="1">
        <v>961.96</v>
      </c>
      <c r="Q2235" s="1">
        <v>2487.9899999999998</v>
      </c>
      <c r="R2235" s="1">
        <v>58.03</v>
      </c>
      <c r="S2235" s="1">
        <v>50.68</v>
      </c>
      <c r="T2235" s="1">
        <v>58.7</v>
      </c>
      <c r="V2235" s="1">
        <v>53</v>
      </c>
      <c r="W2235" s="1">
        <v>60.82</v>
      </c>
      <c r="X2235" s="1">
        <v>57.3</v>
      </c>
      <c r="Y2235" s="1">
        <v>57.5</v>
      </c>
      <c r="Z2235" s="1">
        <v>57.46</v>
      </c>
      <c r="AA2235" s="1">
        <v>56.61</v>
      </c>
      <c r="AB2235" s="1">
        <v>56.26</v>
      </c>
      <c r="AC2235" s="1">
        <v>56.33</v>
      </c>
      <c r="AD2235" s="1">
        <v>57.17</v>
      </c>
      <c r="AE2235" s="1">
        <v>62.89</v>
      </c>
      <c r="AF2235" s="1">
        <v>60.88</v>
      </c>
      <c r="AG2235" s="1">
        <v>52.69</v>
      </c>
      <c r="AS2235" s="1">
        <v>1816.88</v>
      </c>
      <c r="AX2235" s="1">
        <v>57.78</v>
      </c>
      <c r="BA2235" s="1">
        <v>56.91</v>
      </c>
      <c r="BB2235" s="1">
        <v>64.12</v>
      </c>
      <c r="BC2235" s="1">
        <v>60.38</v>
      </c>
      <c r="BD2235" s="1">
        <v>61.74</v>
      </c>
      <c r="BE2235" s="1">
        <v>61.5</v>
      </c>
      <c r="BF2235" s="1">
        <v>59.94</v>
      </c>
      <c r="BG2235" s="1">
        <v>63.45</v>
      </c>
      <c r="BH2235" s="1">
        <v>57.98</v>
      </c>
      <c r="BI2235" s="1">
        <v>58.06</v>
      </c>
      <c r="BJ2235" s="1">
        <v>60.8</v>
      </c>
      <c r="BK2235" s="1">
        <v>52.73</v>
      </c>
      <c r="BL2235" s="1">
        <v>54.16</v>
      </c>
      <c r="BM2235" s="1">
        <v>54.17</v>
      </c>
      <c r="BN2235" s="1">
        <v>53.46</v>
      </c>
    </row>
    <row r="2236" spans="3:66" x14ac:dyDescent="0.3">
      <c r="C2236" s="14" t="str">
        <f t="shared" si="35"/>
        <v>20175</v>
      </c>
      <c r="D2236" s="3">
        <v>42871</v>
      </c>
      <c r="E2236" s="1">
        <v>984.66</v>
      </c>
      <c r="F2236" s="1">
        <v>963.66</v>
      </c>
      <c r="G2236" s="1">
        <v>942.57</v>
      </c>
      <c r="H2236" s="1">
        <v>1092.44</v>
      </c>
      <c r="I2236" s="1">
        <v>988.64</v>
      </c>
      <c r="J2236" s="1">
        <v>989.58</v>
      </c>
      <c r="K2236" s="1">
        <v>950.65</v>
      </c>
      <c r="L2236" s="1">
        <v>872.42</v>
      </c>
      <c r="M2236" s="1">
        <v>864.42</v>
      </c>
      <c r="N2236" s="1">
        <v>893.96</v>
      </c>
      <c r="O2236" s="1">
        <v>989.12</v>
      </c>
      <c r="P2236" s="1">
        <v>963.83</v>
      </c>
      <c r="Q2236" s="1">
        <v>2489.12</v>
      </c>
      <c r="R2236" s="1">
        <v>57.41</v>
      </c>
      <c r="S2236" s="1">
        <v>50.06</v>
      </c>
      <c r="T2236" s="1">
        <v>58.58</v>
      </c>
      <c r="V2236" s="1">
        <v>53</v>
      </c>
      <c r="W2236" s="1">
        <v>59.6</v>
      </c>
      <c r="X2236" s="1">
        <v>57.14</v>
      </c>
      <c r="Y2236" s="1">
        <v>57</v>
      </c>
      <c r="Z2236" s="1">
        <v>56.96</v>
      </c>
      <c r="AA2236" s="1">
        <v>56.61</v>
      </c>
      <c r="AB2236" s="1">
        <v>56.1</v>
      </c>
      <c r="AC2236" s="1">
        <v>57.33</v>
      </c>
      <c r="AD2236" s="1">
        <v>56.67</v>
      </c>
      <c r="AE2236" s="1">
        <v>63.3</v>
      </c>
      <c r="AF2236" s="1">
        <v>61.13</v>
      </c>
      <c r="AG2236" s="1">
        <v>51.94</v>
      </c>
      <c r="AK2236" s="1">
        <v>30</v>
      </c>
      <c r="AS2236" s="1">
        <v>1753.44</v>
      </c>
      <c r="AX2236" s="1">
        <v>57.7</v>
      </c>
      <c r="BA2236" s="1">
        <v>56.68</v>
      </c>
      <c r="BB2236" s="1">
        <v>64.010000000000005</v>
      </c>
      <c r="BC2236" s="1">
        <v>60.28</v>
      </c>
      <c r="BD2236" s="1">
        <v>61.38</v>
      </c>
      <c r="BE2236" s="1">
        <v>61.5</v>
      </c>
      <c r="BF2236" s="1">
        <v>59.86</v>
      </c>
      <c r="BG2236" s="1">
        <v>63.3</v>
      </c>
      <c r="BH2236" s="1">
        <v>57.58</v>
      </c>
      <c r="BI2236" s="1">
        <v>58</v>
      </c>
      <c r="BJ2236" s="1">
        <v>60.5</v>
      </c>
      <c r="BK2236" s="1">
        <v>53.05</v>
      </c>
      <c r="BL2236" s="1">
        <v>53.85</v>
      </c>
      <c r="BM2236" s="1">
        <v>54</v>
      </c>
      <c r="BN2236" s="1">
        <v>53.45</v>
      </c>
    </row>
    <row r="2237" spans="3:66" x14ac:dyDescent="0.3">
      <c r="C2237" s="14" t="str">
        <f t="shared" si="35"/>
        <v>20175</v>
      </c>
      <c r="D2237" s="3">
        <v>42870</v>
      </c>
      <c r="E2237" s="1">
        <v>990.64</v>
      </c>
      <c r="F2237" s="1">
        <v>968.54</v>
      </c>
      <c r="G2237" s="1">
        <v>952.69</v>
      </c>
      <c r="H2237" s="1">
        <v>1056.8800000000001</v>
      </c>
      <c r="I2237" s="1">
        <v>994.33</v>
      </c>
      <c r="J2237" s="1">
        <v>985.71</v>
      </c>
      <c r="K2237" s="1">
        <v>956.06</v>
      </c>
      <c r="L2237" s="1">
        <v>868.81</v>
      </c>
      <c r="M2237" s="1">
        <v>860.03</v>
      </c>
      <c r="N2237" s="1">
        <v>877.15</v>
      </c>
      <c r="O2237" s="1">
        <v>1011.96</v>
      </c>
      <c r="P2237" s="1">
        <v>967.23</v>
      </c>
      <c r="Q2237" s="1">
        <v>2484.92</v>
      </c>
      <c r="R2237" s="1">
        <v>58.48</v>
      </c>
      <c r="S2237" s="1">
        <v>50.23</v>
      </c>
      <c r="T2237" s="1">
        <v>58.58</v>
      </c>
      <c r="V2237" s="1">
        <v>53.44</v>
      </c>
      <c r="W2237" s="1">
        <v>60.15</v>
      </c>
      <c r="X2237" s="1">
        <v>57.15</v>
      </c>
      <c r="Y2237" s="1">
        <v>57</v>
      </c>
      <c r="Z2237" s="1">
        <v>57</v>
      </c>
      <c r="AA2237" s="1">
        <v>57.08</v>
      </c>
      <c r="AB2237" s="1">
        <v>55.86</v>
      </c>
      <c r="AC2237" s="1">
        <v>57.33</v>
      </c>
      <c r="AD2237" s="1">
        <v>56.53</v>
      </c>
      <c r="AE2237" s="1">
        <v>63.36</v>
      </c>
      <c r="AF2237" s="1">
        <v>61.25</v>
      </c>
      <c r="AG2237" s="1">
        <v>52.28</v>
      </c>
      <c r="AK2237" s="1">
        <v>30</v>
      </c>
      <c r="AS2237" s="1">
        <v>1753.44</v>
      </c>
      <c r="AX2237" s="1">
        <v>58.36</v>
      </c>
      <c r="BA2237" s="1">
        <v>57.38</v>
      </c>
      <c r="BB2237" s="1">
        <v>64.510000000000005</v>
      </c>
      <c r="BC2237" s="1">
        <v>60.57</v>
      </c>
      <c r="BD2237" s="1">
        <v>61.61</v>
      </c>
      <c r="BE2237" s="1">
        <v>61.5</v>
      </c>
      <c r="BF2237" s="1">
        <v>60.24</v>
      </c>
      <c r="BG2237" s="1">
        <v>63.31</v>
      </c>
      <c r="BH2237" s="1">
        <v>57.76</v>
      </c>
      <c r="BI2237" s="1">
        <v>58</v>
      </c>
      <c r="BJ2237" s="1">
        <v>60.92</v>
      </c>
      <c r="BK2237" s="1">
        <v>53.14</v>
      </c>
      <c r="BL2237" s="1">
        <v>54.08</v>
      </c>
      <c r="BM2237" s="1">
        <v>55</v>
      </c>
      <c r="BN2237" s="1">
        <v>53.45</v>
      </c>
    </row>
    <row r="2238" spans="3:66" x14ac:dyDescent="0.3">
      <c r="C2238" s="14" t="str">
        <f t="shared" si="35"/>
        <v>20175</v>
      </c>
      <c r="D2238" s="3">
        <v>42867</v>
      </c>
      <c r="E2238" s="1">
        <v>996.26</v>
      </c>
      <c r="F2238" s="1">
        <v>967.66</v>
      </c>
      <c r="G2238" s="1">
        <v>972.35</v>
      </c>
      <c r="H2238" s="1">
        <v>1008.87</v>
      </c>
      <c r="I2238" s="1">
        <v>979.69</v>
      </c>
      <c r="J2238" s="1">
        <v>972.69</v>
      </c>
      <c r="K2238" s="1">
        <v>952.81</v>
      </c>
      <c r="L2238" s="1">
        <v>884.22</v>
      </c>
      <c r="M2238" s="1">
        <v>865.87</v>
      </c>
      <c r="N2238" s="1">
        <v>888.13</v>
      </c>
      <c r="O2238" s="1">
        <v>984.1</v>
      </c>
      <c r="P2238" s="1">
        <v>962.78</v>
      </c>
      <c r="Q2238" s="1">
        <v>2499.67</v>
      </c>
      <c r="R2238" s="1">
        <v>57.88</v>
      </c>
      <c r="S2238" s="1">
        <v>50.42</v>
      </c>
      <c r="T2238" s="1">
        <v>59</v>
      </c>
      <c r="U2238" s="1">
        <v>56.5</v>
      </c>
      <c r="V2238" s="1">
        <v>53.11</v>
      </c>
      <c r="W2238" s="1">
        <v>60.5</v>
      </c>
      <c r="X2238" s="1">
        <v>57.98</v>
      </c>
      <c r="Y2238" s="1">
        <v>57.32</v>
      </c>
      <c r="Z2238" s="1">
        <v>57.47</v>
      </c>
      <c r="AA2238" s="1">
        <v>56.9</v>
      </c>
      <c r="AB2238" s="1">
        <v>56.81</v>
      </c>
      <c r="AC2238" s="1">
        <v>58</v>
      </c>
      <c r="AD2238" s="1">
        <v>56.71</v>
      </c>
      <c r="AE2238" s="1">
        <v>63.77</v>
      </c>
      <c r="AF2238" s="1">
        <v>62.26</v>
      </c>
      <c r="AG2238" s="1">
        <v>52.52</v>
      </c>
      <c r="AK2238" s="1">
        <v>30</v>
      </c>
      <c r="AS2238" s="1">
        <v>1753.44</v>
      </c>
      <c r="AX2238" s="1">
        <v>59.52</v>
      </c>
      <c r="BA2238" s="1">
        <v>57.8</v>
      </c>
      <c r="BB2238" s="1">
        <v>64.87</v>
      </c>
      <c r="BC2238" s="1">
        <v>60.98</v>
      </c>
      <c r="BD2238" s="1">
        <v>61.78</v>
      </c>
      <c r="BE2238" s="1">
        <v>62.28</v>
      </c>
      <c r="BF2238" s="1">
        <v>60.53</v>
      </c>
      <c r="BG2238" s="1">
        <v>63.37</v>
      </c>
      <c r="BH2238" s="1">
        <v>57.91</v>
      </c>
      <c r="BI2238" s="1">
        <v>58.97</v>
      </c>
      <c r="BJ2238" s="1">
        <v>62.87</v>
      </c>
      <c r="BK2238" s="1">
        <v>53.31</v>
      </c>
      <c r="BL2238" s="1">
        <v>54.23</v>
      </c>
      <c r="BM2238" s="1">
        <v>55</v>
      </c>
      <c r="BN2238" s="1">
        <v>53.43</v>
      </c>
    </row>
    <row r="2239" spans="3:66" x14ac:dyDescent="0.3">
      <c r="C2239" s="14" t="str">
        <f t="shared" si="35"/>
        <v>20175</v>
      </c>
      <c r="D2239" s="3">
        <v>42866</v>
      </c>
      <c r="E2239" s="1">
        <v>989.23</v>
      </c>
      <c r="F2239" s="1">
        <v>964.23</v>
      </c>
      <c r="G2239" s="1">
        <v>980.4</v>
      </c>
      <c r="H2239" s="1">
        <v>1027.02</v>
      </c>
      <c r="I2239" s="1">
        <v>973.09</v>
      </c>
      <c r="J2239" s="1">
        <v>988.33</v>
      </c>
      <c r="K2239" s="1">
        <v>946.22</v>
      </c>
      <c r="L2239" s="1">
        <v>905.17</v>
      </c>
      <c r="M2239" s="1">
        <v>855.12</v>
      </c>
      <c r="N2239" s="1">
        <v>862.69</v>
      </c>
      <c r="O2239" s="1">
        <v>973.74</v>
      </c>
      <c r="P2239" s="1">
        <v>959.16</v>
      </c>
      <c r="Q2239" s="1">
        <v>2507.88</v>
      </c>
      <c r="R2239" s="1">
        <v>58.2</v>
      </c>
      <c r="S2239" s="1">
        <v>50.55</v>
      </c>
      <c r="T2239" s="1">
        <v>59.38</v>
      </c>
      <c r="V2239" s="1">
        <v>53.61</v>
      </c>
      <c r="W2239" s="1">
        <v>61.28</v>
      </c>
      <c r="X2239" s="1">
        <v>59.98</v>
      </c>
      <c r="Y2239" s="1">
        <v>58.11</v>
      </c>
      <c r="Z2239" s="1">
        <v>57.74</v>
      </c>
      <c r="AA2239" s="1">
        <v>56.86</v>
      </c>
      <c r="AB2239" s="1">
        <v>58.5</v>
      </c>
      <c r="AC2239" s="1">
        <v>58.33</v>
      </c>
      <c r="AD2239" s="1">
        <v>57.33</v>
      </c>
      <c r="AE2239" s="1">
        <v>64.27</v>
      </c>
      <c r="AF2239" s="1">
        <v>62.27</v>
      </c>
      <c r="AG2239" s="1">
        <v>54.12</v>
      </c>
      <c r="AK2239" s="1">
        <v>30</v>
      </c>
      <c r="AS2239" s="1">
        <v>1753.44</v>
      </c>
      <c r="AX2239" s="1">
        <v>59.92</v>
      </c>
      <c r="BA2239" s="1">
        <v>60.12</v>
      </c>
      <c r="BB2239" s="1">
        <v>65.11</v>
      </c>
      <c r="BC2239" s="1">
        <v>61.71</v>
      </c>
      <c r="BD2239" s="1">
        <v>62.53</v>
      </c>
      <c r="BE2239" s="1">
        <v>62.33</v>
      </c>
      <c r="BF2239" s="1">
        <v>61.03</v>
      </c>
      <c r="BG2239" s="1">
        <v>64.239999999999995</v>
      </c>
      <c r="BH2239" s="1">
        <v>58.59</v>
      </c>
      <c r="BI2239" s="1">
        <v>60</v>
      </c>
      <c r="BJ2239" s="1">
        <v>63.35</v>
      </c>
      <c r="BK2239" s="1">
        <v>53.48</v>
      </c>
      <c r="BL2239" s="1">
        <v>54.85</v>
      </c>
      <c r="BM2239" s="1">
        <v>55.33</v>
      </c>
      <c r="BN2239" s="1">
        <v>54.08</v>
      </c>
    </row>
    <row r="2240" spans="3:66" x14ac:dyDescent="0.3">
      <c r="C2240" s="14" t="str">
        <f t="shared" si="35"/>
        <v>20175</v>
      </c>
      <c r="D2240" s="3">
        <v>42865</v>
      </c>
      <c r="E2240" s="1">
        <v>993.62</v>
      </c>
      <c r="F2240" s="1">
        <v>961.45</v>
      </c>
      <c r="G2240" s="1">
        <v>982.05</v>
      </c>
      <c r="H2240" s="1">
        <v>1013.43</v>
      </c>
      <c r="I2240" s="1">
        <v>982.54</v>
      </c>
      <c r="J2240" s="1">
        <v>947.19</v>
      </c>
      <c r="K2240" s="1">
        <v>946.22</v>
      </c>
      <c r="L2240" s="1">
        <v>894.9</v>
      </c>
      <c r="M2240" s="1">
        <v>863.29</v>
      </c>
      <c r="N2240" s="1">
        <v>865.62</v>
      </c>
      <c r="O2240" s="1">
        <v>976.2</v>
      </c>
      <c r="P2240" s="1">
        <v>961.87</v>
      </c>
      <c r="Q2240" s="1">
        <v>2472.4</v>
      </c>
      <c r="R2240" s="1">
        <v>58.54</v>
      </c>
      <c r="S2240" s="1">
        <v>51.21</v>
      </c>
      <c r="T2240" s="1">
        <v>59.75</v>
      </c>
      <c r="V2240" s="1">
        <v>53.64</v>
      </c>
      <c r="W2240" s="1">
        <v>61.59</v>
      </c>
      <c r="X2240" s="1">
        <v>59.15</v>
      </c>
      <c r="Y2240" s="1">
        <v>58.76</v>
      </c>
      <c r="Z2240" s="1">
        <v>58.66</v>
      </c>
      <c r="AA2240" s="1">
        <v>57.36</v>
      </c>
      <c r="AB2240" s="1">
        <v>58.33</v>
      </c>
      <c r="AC2240" s="1">
        <v>58.42</v>
      </c>
      <c r="AD2240" s="1">
        <v>57.93</v>
      </c>
      <c r="AE2240" s="1">
        <v>64.48</v>
      </c>
      <c r="AF2240" s="1">
        <v>62.55</v>
      </c>
      <c r="AG2240" s="1">
        <v>54.19</v>
      </c>
      <c r="AK2240" s="1">
        <v>30</v>
      </c>
      <c r="AS2240" s="1">
        <v>1690</v>
      </c>
      <c r="AX2240" s="1">
        <v>58.58</v>
      </c>
      <c r="BA2240" s="1">
        <v>59.2</v>
      </c>
      <c r="BB2240" s="1">
        <v>66.27</v>
      </c>
      <c r="BC2240" s="1">
        <v>62.15</v>
      </c>
      <c r="BD2240" s="1">
        <v>62.83</v>
      </c>
      <c r="BE2240" s="1">
        <v>62.5</v>
      </c>
      <c r="BF2240" s="1">
        <v>60.28</v>
      </c>
      <c r="BG2240" s="1">
        <v>64.63</v>
      </c>
      <c r="BH2240" s="1">
        <v>58.74</v>
      </c>
      <c r="BI2240" s="1">
        <v>60</v>
      </c>
      <c r="BJ2240" s="1">
        <v>62.81</v>
      </c>
      <c r="BK2240" s="1">
        <v>53.31</v>
      </c>
      <c r="BL2240" s="1">
        <v>54.87</v>
      </c>
      <c r="BM2240" s="1">
        <v>55.97</v>
      </c>
      <c r="BN2240" s="1">
        <v>54.47</v>
      </c>
    </row>
    <row r="2241" spans="3:66" x14ac:dyDescent="0.3">
      <c r="C2241" s="14" t="str">
        <f t="shared" si="35"/>
        <v>20175</v>
      </c>
      <c r="D2241" s="3">
        <v>42864</v>
      </c>
      <c r="E2241" s="1">
        <v>997.53</v>
      </c>
      <c r="F2241" s="1">
        <v>960.93</v>
      </c>
      <c r="G2241" s="1">
        <v>972.57</v>
      </c>
      <c r="H2241" s="1">
        <v>1018.58</v>
      </c>
      <c r="I2241" s="1">
        <v>982.63</v>
      </c>
      <c r="J2241" s="1">
        <v>969.16</v>
      </c>
      <c r="K2241" s="1">
        <v>929.94</v>
      </c>
      <c r="L2241" s="1">
        <v>902.08</v>
      </c>
      <c r="M2241" s="1">
        <v>885.95</v>
      </c>
      <c r="N2241" s="1">
        <v>867.07</v>
      </c>
      <c r="O2241" s="1">
        <v>983.35</v>
      </c>
      <c r="P2241" s="1">
        <v>949.43</v>
      </c>
      <c r="Q2241" s="1">
        <v>2490.56</v>
      </c>
      <c r="R2241" s="1">
        <v>58.62</v>
      </c>
      <c r="S2241" s="1">
        <v>51.3</v>
      </c>
      <c r="T2241" s="1">
        <v>60.5</v>
      </c>
      <c r="V2241" s="1">
        <v>53.78</v>
      </c>
      <c r="W2241" s="1">
        <v>61.96</v>
      </c>
      <c r="X2241" s="1">
        <v>58.2</v>
      </c>
      <c r="Y2241" s="1">
        <v>59</v>
      </c>
      <c r="Z2241" s="1">
        <v>58.75</v>
      </c>
      <c r="AA2241" s="1">
        <v>57.54</v>
      </c>
      <c r="AB2241" s="1">
        <v>57.01</v>
      </c>
      <c r="AC2241" s="1">
        <v>59.08</v>
      </c>
      <c r="AD2241" s="1">
        <v>57.73</v>
      </c>
      <c r="AE2241" s="1">
        <v>64.709999999999994</v>
      </c>
      <c r="AF2241" s="1">
        <v>62.82</v>
      </c>
      <c r="AG2241" s="1">
        <v>53.93</v>
      </c>
      <c r="AX2241" s="1">
        <v>60.3</v>
      </c>
      <c r="BA2241" s="1">
        <v>58.5</v>
      </c>
      <c r="BB2241" s="1">
        <v>65.650000000000006</v>
      </c>
      <c r="BC2241" s="1">
        <v>62.29</v>
      </c>
      <c r="BD2241" s="1">
        <v>63.55</v>
      </c>
      <c r="BE2241" s="1">
        <v>62.83</v>
      </c>
      <c r="BF2241" s="1">
        <v>60.96</v>
      </c>
      <c r="BG2241" s="1">
        <v>64.42</v>
      </c>
      <c r="BH2241" s="1">
        <v>59.48</v>
      </c>
      <c r="BI2241" s="1">
        <v>60</v>
      </c>
      <c r="BJ2241" s="1">
        <v>62.82</v>
      </c>
      <c r="BK2241" s="1">
        <v>53.92</v>
      </c>
      <c r="BL2241" s="1">
        <v>55.26</v>
      </c>
      <c r="BM2241" s="1">
        <v>55.9</v>
      </c>
      <c r="BN2241" s="1">
        <v>54.63</v>
      </c>
    </row>
    <row r="2242" spans="3:66" x14ac:dyDescent="0.3">
      <c r="C2242" s="14" t="str">
        <f t="shared" si="35"/>
        <v>20175</v>
      </c>
      <c r="D2242" s="3">
        <v>42863</v>
      </c>
      <c r="E2242" s="1">
        <v>990.86</v>
      </c>
      <c r="F2242" s="1">
        <v>957.33</v>
      </c>
      <c r="G2242" s="1">
        <v>968.11</v>
      </c>
      <c r="H2242" s="1">
        <v>1000.53</v>
      </c>
      <c r="I2242" s="1">
        <v>966.96</v>
      </c>
      <c r="J2242" s="1">
        <v>975.32</v>
      </c>
      <c r="K2242" s="1">
        <v>922.94</v>
      </c>
      <c r="L2242" s="1">
        <v>907.21</v>
      </c>
      <c r="M2242" s="1">
        <v>876.94</v>
      </c>
      <c r="N2242" s="1">
        <v>842.71</v>
      </c>
      <c r="O2242" s="1">
        <v>969.26</v>
      </c>
      <c r="P2242" s="1">
        <v>942.9</v>
      </c>
      <c r="Q2242" s="1">
        <v>2498.54</v>
      </c>
      <c r="R2242" s="1">
        <v>58.54</v>
      </c>
      <c r="S2242" s="1">
        <v>50.34</v>
      </c>
      <c r="T2242" s="1">
        <v>60.35</v>
      </c>
      <c r="V2242" s="1">
        <v>53.56</v>
      </c>
      <c r="W2242" s="1">
        <v>61.21</v>
      </c>
      <c r="X2242" s="1">
        <v>58.27</v>
      </c>
      <c r="Y2242" s="1">
        <v>58.73</v>
      </c>
      <c r="Z2242" s="1">
        <v>58.62</v>
      </c>
      <c r="AA2242" s="1">
        <v>58.2</v>
      </c>
      <c r="AB2242" s="1">
        <v>56.76</v>
      </c>
      <c r="AC2242" s="1">
        <v>58.83</v>
      </c>
      <c r="AD2242" s="1">
        <v>57.15</v>
      </c>
      <c r="AE2242" s="1">
        <v>64.27</v>
      </c>
      <c r="AF2242" s="1">
        <v>62.84</v>
      </c>
      <c r="AG2242" s="1">
        <v>53.67</v>
      </c>
      <c r="AW2242" s="1">
        <v>1719.98</v>
      </c>
      <c r="AX2242" s="1">
        <v>59.61</v>
      </c>
      <c r="BA2242" s="1">
        <v>58.17</v>
      </c>
      <c r="BB2242" s="1">
        <v>65.599999999999994</v>
      </c>
      <c r="BC2242" s="1">
        <v>61.92</v>
      </c>
      <c r="BD2242" s="1">
        <v>63.44</v>
      </c>
      <c r="BE2242" s="1">
        <v>62</v>
      </c>
      <c r="BF2242" s="1">
        <v>60.45</v>
      </c>
      <c r="BG2242" s="1">
        <v>64.2</v>
      </c>
      <c r="BH2242" s="1">
        <v>59.28</v>
      </c>
      <c r="BI2242" s="1">
        <v>59</v>
      </c>
      <c r="BJ2242" s="1">
        <v>65.31</v>
      </c>
      <c r="BK2242" s="1">
        <v>53.25</v>
      </c>
      <c r="BL2242" s="1">
        <v>55.21</v>
      </c>
      <c r="BM2242" s="1">
        <v>55.71</v>
      </c>
      <c r="BN2242" s="1">
        <v>54.19</v>
      </c>
    </row>
    <row r="2243" spans="3:66" x14ac:dyDescent="0.3">
      <c r="C2243" s="14" t="str">
        <f t="shared" si="35"/>
        <v>20175</v>
      </c>
      <c r="D2243" s="3">
        <v>42860</v>
      </c>
      <c r="E2243" s="1">
        <v>1003.47</v>
      </c>
      <c r="F2243" s="1">
        <v>962.56</v>
      </c>
      <c r="G2243" s="1">
        <v>995.2</v>
      </c>
      <c r="H2243" s="1">
        <v>945.19</v>
      </c>
      <c r="I2243" s="1">
        <v>966.96</v>
      </c>
      <c r="J2243" s="1">
        <v>973.06</v>
      </c>
      <c r="K2243" s="1">
        <v>927.32</v>
      </c>
      <c r="L2243" s="1">
        <v>902.24</v>
      </c>
      <c r="M2243" s="1">
        <v>860.59</v>
      </c>
      <c r="N2243" s="1">
        <v>847.68</v>
      </c>
      <c r="O2243" s="1">
        <v>974.78</v>
      </c>
      <c r="P2243" s="1">
        <v>949.54</v>
      </c>
      <c r="Q2243" s="1">
        <v>2472.25</v>
      </c>
      <c r="R2243" s="1">
        <v>57.69</v>
      </c>
      <c r="S2243" s="1">
        <v>50.82</v>
      </c>
      <c r="T2243" s="1">
        <v>59.73</v>
      </c>
      <c r="V2243" s="1">
        <v>53.29</v>
      </c>
      <c r="W2243" s="1">
        <v>61.83</v>
      </c>
      <c r="X2243" s="1">
        <v>57.67</v>
      </c>
      <c r="Y2243" s="1">
        <v>59</v>
      </c>
      <c r="Z2243" s="1">
        <v>59</v>
      </c>
      <c r="AA2243" s="1">
        <v>57.21</v>
      </c>
      <c r="AB2243" s="1">
        <v>56.26</v>
      </c>
      <c r="AC2243" s="1">
        <v>58.5</v>
      </c>
      <c r="AD2243" s="1">
        <v>57.5</v>
      </c>
      <c r="AE2243" s="1">
        <v>63.95</v>
      </c>
      <c r="AF2243" s="1">
        <v>63.64</v>
      </c>
      <c r="AG2243" s="1">
        <v>53.07</v>
      </c>
      <c r="AW2243" s="1">
        <v>1719.98</v>
      </c>
      <c r="AX2243" s="1">
        <v>59.74</v>
      </c>
      <c r="BA2243" s="1">
        <v>58.11</v>
      </c>
      <c r="BB2243" s="1">
        <v>66.069999999999993</v>
      </c>
      <c r="BC2243" s="1">
        <v>62.21</v>
      </c>
      <c r="BD2243" s="1">
        <v>63.07</v>
      </c>
      <c r="BE2243" s="1">
        <v>64.45</v>
      </c>
      <c r="BF2243" s="1">
        <v>61.95</v>
      </c>
      <c r="BG2243" s="1">
        <v>64.02</v>
      </c>
      <c r="BH2243" s="1">
        <v>59.18</v>
      </c>
      <c r="BI2243" s="1">
        <v>59</v>
      </c>
      <c r="BJ2243" s="1">
        <v>66.28</v>
      </c>
      <c r="BK2243" s="1">
        <v>53.42</v>
      </c>
      <c r="BL2243" s="1">
        <v>55.32</v>
      </c>
      <c r="BM2243" s="1">
        <v>55.13</v>
      </c>
      <c r="BN2243" s="1">
        <v>54.27</v>
      </c>
    </row>
    <row r="2244" spans="3:66" x14ac:dyDescent="0.3">
      <c r="C2244" s="14" t="str">
        <f t="shared" si="35"/>
        <v>20175</v>
      </c>
      <c r="D2244" s="3">
        <v>42859</v>
      </c>
      <c r="E2244" s="1">
        <v>974.38</v>
      </c>
      <c r="F2244" s="1">
        <v>954.72</v>
      </c>
      <c r="G2244" s="1">
        <v>968.18</v>
      </c>
      <c r="H2244" s="1">
        <v>949.09</v>
      </c>
      <c r="I2244" s="1">
        <v>961.77</v>
      </c>
      <c r="J2244" s="1">
        <v>968.16</v>
      </c>
      <c r="K2244" s="1">
        <v>906.1</v>
      </c>
      <c r="L2244" s="1">
        <v>895.23</v>
      </c>
      <c r="M2244" s="1">
        <v>851.18</v>
      </c>
      <c r="N2244" s="1">
        <v>869.8</v>
      </c>
      <c r="O2244" s="1">
        <v>972.21</v>
      </c>
      <c r="P2244" s="1">
        <v>932.19</v>
      </c>
      <c r="Q2244" s="1">
        <v>2452.15</v>
      </c>
      <c r="R2244" s="1">
        <v>58.36</v>
      </c>
      <c r="S2244" s="1">
        <v>50.76</v>
      </c>
      <c r="T2244" s="1">
        <v>58.85</v>
      </c>
      <c r="V2244" s="1">
        <v>53</v>
      </c>
      <c r="W2244" s="1">
        <v>61.15</v>
      </c>
      <c r="X2244" s="1">
        <v>57.27</v>
      </c>
      <c r="Y2244" s="1">
        <v>58.6</v>
      </c>
      <c r="Z2244" s="1">
        <v>58.76</v>
      </c>
      <c r="AA2244" s="1">
        <v>57.46</v>
      </c>
      <c r="AB2244" s="1">
        <v>55.86</v>
      </c>
      <c r="AC2244" s="1">
        <v>57</v>
      </c>
      <c r="AD2244" s="1">
        <v>56.93</v>
      </c>
      <c r="AE2244" s="1">
        <v>63.15</v>
      </c>
      <c r="AF2244" s="1">
        <v>60.95</v>
      </c>
      <c r="AG2244" s="1">
        <v>52.95</v>
      </c>
      <c r="AW2244" s="1">
        <v>1719.98</v>
      </c>
      <c r="AX2244" s="1">
        <v>60.12</v>
      </c>
      <c r="BA2244" s="1">
        <v>57.36</v>
      </c>
      <c r="BB2244" s="1">
        <v>66.099999999999994</v>
      </c>
      <c r="BC2244" s="1">
        <v>61.81</v>
      </c>
      <c r="BD2244" s="1">
        <v>62.68</v>
      </c>
      <c r="BE2244" s="1">
        <v>60</v>
      </c>
      <c r="BF2244" s="1">
        <v>59.75</v>
      </c>
      <c r="BG2244" s="1">
        <v>63.4</v>
      </c>
      <c r="BH2244" s="1">
        <v>57.91</v>
      </c>
      <c r="BI2244" s="1">
        <v>59</v>
      </c>
      <c r="BJ2244" s="1">
        <v>62.29</v>
      </c>
      <c r="BK2244" s="1">
        <v>53.92</v>
      </c>
      <c r="BL2244" s="1">
        <v>55.1</v>
      </c>
      <c r="BM2244" s="1">
        <v>55.38</v>
      </c>
      <c r="BN2244" s="1">
        <v>54.29</v>
      </c>
    </row>
    <row r="2245" spans="3:66" x14ac:dyDescent="0.3">
      <c r="C2245" s="14" t="str">
        <f t="shared" si="35"/>
        <v>20175</v>
      </c>
      <c r="D2245" s="3">
        <v>42858</v>
      </c>
      <c r="E2245" s="1">
        <v>976.68</v>
      </c>
      <c r="F2245" s="1">
        <v>958.55</v>
      </c>
      <c r="G2245" s="1">
        <v>955.4</v>
      </c>
      <c r="H2245" s="1">
        <v>908.91</v>
      </c>
      <c r="I2245" s="1">
        <v>968.76</v>
      </c>
      <c r="J2245" s="1">
        <v>955.96</v>
      </c>
      <c r="K2245" s="1">
        <v>907.12</v>
      </c>
      <c r="L2245" s="1">
        <v>887.93</v>
      </c>
      <c r="M2245" s="1">
        <v>851.74</v>
      </c>
      <c r="N2245" s="1">
        <v>845.84</v>
      </c>
      <c r="O2245" s="1">
        <v>962.32</v>
      </c>
      <c r="P2245" s="1">
        <v>928.38</v>
      </c>
      <c r="Q2245" s="1">
        <v>2520.81</v>
      </c>
      <c r="R2245" s="1">
        <v>58.41</v>
      </c>
      <c r="S2245" s="1">
        <v>49.77</v>
      </c>
      <c r="T2245" s="1">
        <v>59.4</v>
      </c>
      <c r="V2245" s="1">
        <v>52.57</v>
      </c>
      <c r="W2245" s="1">
        <v>61.1</v>
      </c>
      <c r="X2245" s="1">
        <v>57.27</v>
      </c>
      <c r="Y2245" s="1">
        <v>58</v>
      </c>
      <c r="Z2245" s="1">
        <v>58</v>
      </c>
      <c r="AA2245" s="1">
        <v>57.94</v>
      </c>
      <c r="AB2245" s="1">
        <v>56.16</v>
      </c>
      <c r="AC2245" s="1">
        <v>56.67</v>
      </c>
      <c r="AD2245" s="1">
        <v>56.83</v>
      </c>
      <c r="AE2245" s="1">
        <v>62.82</v>
      </c>
      <c r="AF2245" s="1">
        <v>60.7</v>
      </c>
      <c r="AG2245" s="1">
        <v>52.27</v>
      </c>
      <c r="AW2245" s="1">
        <v>1719.98</v>
      </c>
      <c r="AX2245" s="1">
        <v>59.47</v>
      </c>
      <c r="BA2245" s="1">
        <v>57.76</v>
      </c>
      <c r="BB2245" s="1">
        <v>65.16</v>
      </c>
      <c r="BC2245" s="1">
        <v>61.25</v>
      </c>
      <c r="BD2245" s="1">
        <v>61.75</v>
      </c>
      <c r="BE2245" s="1">
        <v>59.69</v>
      </c>
      <c r="BF2245" s="1">
        <v>59.77</v>
      </c>
      <c r="BG2245" s="1">
        <v>62.48</v>
      </c>
      <c r="BH2245" s="1">
        <v>57.69</v>
      </c>
      <c r="BI2245" s="1">
        <v>59</v>
      </c>
      <c r="BJ2245" s="1">
        <v>61.4</v>
      </c>
      <c r="BK2245" s="1">
        <v>53.75</v>
      </c>
      <c r="BL2245" s="1">
        <v>54.32</v>
      </c>
      <c r="BM2245" s="1">
        <v>54.75</v>
      </c>
      <c r="BN2245" s="1">
        <v>53.6</v>
      </c>
    </row>
    <row r="2246" spans="3:66" x14ac:dyDescent="0.3">
      <c r="C2246" s="14" t="str">
        <f t="shared" ref="C2246:C2309" si="36">YEAR(D2246)&amp;MONTH(D2246)</f>
        <v>20175</v>
      </c>
      <c r="D2246" s="3">
        <v>42857</v>
      </c>
      <c r="E2246" s="1">
        <v>966.43</v>
      </c>
      <c r="F2246" s="1">
        <v>963.83</v>
      </c>
      <c r="G2246" s="1">
        <v>959.5</v>
      </c>
      <c r="H2246" s="1">
        <v>945.55</v>
      </c>
      <c r="I2246" s="1">
        <v>970.71</v>
      </c>
      <c r="J2246" s="1">
        <v>958.43</v>
      </c>
      <c r="K2246" s="1">
        <v>907.12</v>
      </c>
      <c r="L2246" s="1">
        <v>876.87</v>
      </c>
      <c r="M2246" s="1">
        <v>871.9</v>
      </c>
      <c r="N2246" s="1">
        <v>857.96</v>
      </c>
      <c r="O2246" s="1">
        <v>946.05</v>
      </c>
      <c r="P2246" s="1">
        <v>929.33</v>
      </c>
      <c r="Q2246" s="1">
        <v>2523.41</v>
      </c>
      <c r="R2246" s="1">
        <v>58.33</v>
      </c>
      <c r="S2246" s="1">
        <v>49.77</v>
      </c>
      <c r="T2246" s="1">
        <v>58.25</v>
      </c>
      <c r="V2246" s="1">
        <v>52.2</v>
      </c>
      <c r="W2246" s="1">
        <v>60.63</v>
      </c>
      <c r="X2246" s="1">
        <v>57.73</v>
      </c>
      <c r="Y2246" s="1">
        <v>58.15</v>
      </c>
      <c r="Z2246" s="1">
        <v>58.44</v>
      </c>
      <c r="AA2246" s="1">
        <v>58.55</v>
      </c>
      <c r="AB2246" s="1">
        <v>56.5</v>
      </c>
      <c r="AC2246" s="1">
        <v>56.5</v>
      </c>
      <c r="AD2246" s="1">
        <v>57.05</v>
      </c>
      <c r="AE2246" s="1">
        <v>62.05</v>
      </c>
      <c r="AF2246" s="1">
        <v>61.76</v>
      </c>
      <c r="AG2246" s="1">
        <v>51.96</v>
      </c>
      <c r="AW2246" s="1">
        <v>1719.98</v>
      </c>
      <c r="AX2246" s="1">
        <v>58.75</v>
      </c>
      <c r="BA2246" s="1">
        <v>57.81</v>
      </c>
      <c r="BB2246" s="1">
        <v>64.62</v>
      </c>
      <c r="BC2246" s="1">
        <v>61.31</v>
      </c>
      <c r="BD2246" s="1">
        <v>61.9</v>
      </c>
      <c r="BE2246" s="1">
        <v>60.17</v>
      </c>
      <c r="BF2246" s="1">
        <v>59.74</v>
      </c>
      <c r="BG2246" s="1">
        <v>61.57</v>
      </c>
      <c r="BH2246" s="1">
        <v>57.5</v>
      </c>
      <c r="BI2246" s="1">
        <v>58.65</v>
      </c>
      <c r="BJ2246" s="1">
        <v>61.4</v>
      </c>
      <c r="BK2246" s="1">
        <v>53.25</v>
      </c>
      <c r="BL2246" s="1">
        <v>54.03</v>
      </c>
      <c r="BM2246" s="1">
        <v>54.49</v>
      </c>
      <c r="BN2246" s="1">
        <v>52.74</v>
      </c>
    </row>
    <row r="2247" spans="3:66" x14ac:dyDescent="0.3">
      <c r="C2247" s="14" t="str">
        <f t="shared" si="36"/>
        <v>20174</v>
      </c>
      <c r="D2247" s="3">
        <v>42853</v>
      </c>
      <c r="E2247" s="1">
        <v>973.2</v>
      </c>
      <c r="F2247" s="1">
        <v>942.75</v>
      </c>
      <c r="G2247" s="1">
        <v>939.6</v>
      </c>
      <c r="H2247" s="1">
        <v>898.16</v>
      </c>
      <c r="I2247" s="1">
        <v>951.58</v>
      </c>
      <c r="J2247" s="1">
        <v>961.73</v>
      </c>
      <c r="K2247" s="1">
        <v>893.81</v>
      </c>
      <c r="L2247" s="1">
        <v>883.18</v>
      </c>
      <c r="M2247" s="1">
        <v>834.47</v>
      </c>
      <c r="N2247" s="1">
        <v>841.41</v>
      </c>
      <c r="O2247" s="1">
        <v>945.37</v>
      </c>
      <c r="P2247" s="1">
        <v>927.16</v>
      </c>
      <c r="Q2247" s="1">
        <v>2467.4</v>
      </c>
      <c r="R2247" s="1">
        <v>57.34</v>
      </c>
      <c r="S2247" s="1">
        <v>49.66</v>
      </c>
      <c r="T2247" s="1">
        <v>58.25</v>
      </c>
      <c r="V2247" s="1">
        <v>51.84</v>
      </c>
      <c r="W2247" s="1">
        <v>60.41</v>
      </c>
      <c r="X2247" s="1">
        <v>56.58</v>
      </c>
      <c r="Y2247" s="1">
        <v>57.05</v>
      </c>
      <c r="Z2247" s="1">
        <v>56.97</v>
      </c>
      <c r="AA2247" s="1">
        <v>56.65</v>
      </c>
      <c r="AB2247" s="1">
        <v>55</v>
      </c>
      <c r="AC2247" s="1">
        <v>56.5</v>
      </c>
      <c r="AD2247" s="1">
        <v>55.75</v>
      </c>
      <c r="AE2247" s="1">
        <v>61.76</v>
      </c>
      <c r="AF2247" s="1">
        <v>61.13</v>
      </c>
      <c r="AG2247" s="1">
        <v>52.13</v>
      </c>
      <c r="AX2247" s="1">
        <v>58.92</v>
      </c>
      <c r="BA2247" s="1">
        <v>56.91</v>
      </c>
      <c r="BB2247" s="1">
        <v>64.42</v>
      </c>
      <c r="BC2247" s="1">
        <v>61.11</v>
      </c>
      <c r="BD2247" s="1">
        <v>61.44</v>
      </c>
      <c r="BE2247" s="1">
        <v>60.17</v>
      </c>
      <c r="BF2247" s="1">
        <v>59.24</v>
      </c>
      <c r="BG2247" s="1">
        <v>60.86</v>
      </c>
      <c r="BH2247" s="1">
        <v>56.87</v>
      </c>
      <c r="BI2247" s="1">
        <v>56.67</v>
      </c>
      <c r="BJ2247" s="1">
        <v>60.45</v>
      </c>
      <c r="BK2247" s="1">
        <v>52.04</v>
      </c>
      <c r="BL2247" s="1">
        <v>53.14</v>
      </c>
      <c r="BM2247" s="1">
        <v>53.98</v>
      </c>
      <c r="BN2247" s="1">
        <v>52.75</v>
      </c>
    </row>
    <row r="2248" spans="3:66" x14ac:dyDescent="0.3">
      <c r="C2248" s="14" t="str">
        <f t="shared" si="36"/>
        <v>20174</v>
      </c>
      <c r="D2248" s="3">
        <v>42852</v>
      </c>
      <c r="E2248" s="1">
        <v>968.89</v>
      </c>
      <c r="F2248" s="1">
        <v>941.62</v>
      </c>
      <c r="G2248" s="1">
        <v>931.39</v>
      </c>
      <c r="H2248" s="1">
        <v>892.15</v>
      </c>
      <c r="I2248" s="1">
        <v>954.18</v>
      </c>
      <c r="J2248" s="1">
        <v>955.6</v>
      </c>
      <c r="K2248" s="1">
        <v>885.88</v>
      </c>
      <c r="L2248" s="1">
        <v>880.99</v>
      </c>
      <c r="M2248" s="1">
        <v>824.66</v>
      </c>
      <c r="N2248" s="1">
        <v>830.81</v>
      </c>
      <c r="O2248" s="1">
        <v>934.09</v>
      </c>
      <c r="P2248" s="1">
        <v>918.89</v>
      </c>
      <c r="Q2248" s="1">
        <v>2468</v>
      </c>
      <c r="R2248" s="1">
        <v>57.88</v>
      </c>
      <c r="S2248" s="1">
        <v>49.38</v>
      </c>
      <c r="T2248" s="1">
        <v>58.25</v>
      </c>
      <c r="V2248" s="1">
        <v>51.97</v>
      </c>
      <c r="W2248" s="1">
        <v>58.94</v>
      </c>
      <c r="X2248" s="1">
        <v>56.85</v>
      </c>
      <c r="Y2248" s="1">
        <v>57.1</v>
      </c>
      <c r="Z2248" s="1">
        <v>56.96</v>
      </c>
      <c r="AA2248" s="1">
        <v>56.46</v>
      </c>
      <c r="AB2248" s="1">
        <v>55.43</v>
      </c>
      <c r="AC2248" s="1">
        <v>56.75</v>
      </c>
      <c r="AD2248" s="1">
        <v>55.74</v>
      </c>
      <c r="AE2248" s="1">
        <v>61.76</v>
      </c>
      <c r="AF2248" s="1">
        <v>60.86</v>
      </c>
      <c r="AG2248" s="1">
        <v>52.11</v>
      </c>
      <c r="AX2248" s="1">
        <v>58.51</v>
      </c>
      <c r="BA2248" s="1">
        <v>57.42</v>
      </c>
      <c r="BB2248" s="1">
        <v>63.53</v>
      </c>
      <c r="BC2248" s="1">
        <v>61.01</v>
      </c>
      <c r="BD2248" s="1">
        <v>61.25</v>
      </c>
      <c r="BE2248" s="1">
        <v>60.17</v>
      </c>
      <c r="BF2248" s="1">
        <v>59.22</v>
      </c>
      <c r="BG2248" s="1">
        <v>61.11</v>
      </c>
      <c r="BH2248" s="1">
        <v>57.29</v>
      </c>
      <c r="BI2248" s="1">
        <v>58.63</v>
      </c>
      <c r="BJ2248" s="1">
        <v>61.33</v>
      </c>
      <c r="BK2248" s="1">
        <v>52.38</v>
      </c>
      <c r="BL2248" s="1">
        <v>53.26</v>
      </c>
      <c r="BM2248" s="1">
        <v>53.94</v>
      </c>
      <c r="BN2248" s="1">
        <v>52.99</v>
      </c>
    </row>
    <row r="2249" spans="3:66" x14ac:dyDescent="0.3">
      <c r="C2249" s="14" t="str">
        <f t="shared" si="36"/>
        <v>20174</v>
      </c>
      <c r="D2249" s="3">
        <v>42851</v>
      </c>
      <c r="E2249" s="1">
        <v>970.52</v>
      </c>
      <c r="F2249" s="1">
        <v>946.85</v>
      </c>
      <c r="G2249" s="1">
        <v>927.4</v>
      </c>
      <c r="H2249" s="1">
        <v>884.63</v>
      </c>
      <c r="I2249" s="1">
        <v>942.42</v>
      </c>
      <c r="J2249" s="1">
        <v>945.77</v>
      </c>
      <c r="K2249" s="1">
        <v>888</v>
      </c>
      <c r="L2249" s="1">
        <v>893.73</v>
      </c>
      <c r="M2249" s="1">
        <v>825.42</v>
      </c>
      <c r="N2249" s="1">
        <v>834.86</v>
      </c>
      <c r="O2249" s="1">
        <v>949.6</v>
      </c>
      <c r="P2249" s="1">
        <v>922.39</v>
      </c>
      <c r="Q2249" s="1">
        <v>2442.42</v>
      </c>
      <c r="R2249" s="1">
        <v>58.13</v>
      </c>
      <c r="S2249" s="1">
        <v>49.16</v>
      </c>
      <c r="T2249" s="1">
        <v>58.33</v>
      </c>
      <c r="V2249" s="1">
        <v>51.48</v>
      </c>
      <c r="W2249" s="1">
        <v>59.89</v>
      </c>
      <c r="X2249" s="1">
        <v>57.02</v>
      </c>
      <c r="Y2249" s="1">
        <v>57.26</v>
      </c>
      <c r="Z2249" s="1">
        <v>57.19</v>
      </c>
      <c r="AA2249" s="1">
        <v>57.27</v>
      </c>
      <c r="AB2249" s="1">
        <v>55.43</v>
      </c>
      <c r="AC2249" s="1">
        <v>56.88</v>
      </c>
      <c r="AD2249" s="1">
        <v>55.8</v>
      </c>
      <c r="AE2249" s="1">
        <v>60.82</v>
      </c>
      <c r="AF2249" s="1">
        <v>60.39</v>
      </c>
      <c r="AG2249" s="1">
        <v>52.07</v>
      </c>
      <c r="AX2249" s="1">
        <v>58.26</v>
      </c>
      <c r="BA2249" s="1">
        <v>56.53</v>
      </c>
      <c r="BB2249" s="1">
        <v>64.09</v>
      </c>
      <c r="BC2249" s="1">
        <v>60.93</v>
      </c>
      <c r="BD2249" s="1">
        <v>61.8</v>
      </c>
      <c r="BE2249" s="1">
        <v>58.84</v>
      </c>
      <c r="BF2249" s="1">
        <v>59.61</v>
      </c>
      <c r="BG2249" s="1">
        <v>61.52</v>
      </c>
      <c r="BH2249" s="1">
        <v>57.42</v>
      </c>
      <c r="BI2249" s="1">
        <v>58</v>
      </c>
      <c r="BJ2249" s="1">
        <v>60.84</v>
      </c>
      <c r="BK2249" s="1">
        <v>52.15</v>
      </c>
      <c r="BL2249" s="1">
        <v>53.83</v>
      </c>
      <c r="BM2249" s="1">
        <v>54.33</v>
      </c>
      <c r="BN2249" s="1">
        <v>53.5</v>
      </c>
    </row>
    <row r="2250" spans="3:66" x14ac:dyDescent="0.3">
      <c r="C2250" s="14" t="str">
        <f t="shared" si="36"/>
        <v>20174</v>
      </c>
      <c r="D2250" s="3">
        <v>42850</v>
      </c>
      <c r="E2250" s="1">
        <v>969.87</v>
      </c>
      <c r="F2250" s="1">
        <v>937.45</v>
      </c>
      <c r="G2250" s="1">
        <v>933.69</v>
      </c>
      <c r="H2250" s="1">
        <v>903.74</v>
      </c>
      <c r="I2250" s="1">
        <v>942.42</v>
      </c>
      <c r="J2250" s="1">
        <v>928.21</v>
      </c>
      <c r="K2250" s="1">
        <v>878.14</v>
      </c>
      <c r="L2250" s="1">
        <v>881.53</v>
      </c>
      <c r="M2250" s="1">
        <v>801.54</v>
      </c>
      <c r="N2250" s="1">
        <v>809.94</v>
      </c>
      <c r="O2250" s="1">
        <v>940.12</v>
      </c>
      <c r="P2250" s="1">
        <v>917.87</v>
      </c>
      <c r="Q2250" s="1">
        <v>2446.0500000000002</v>
      </c>
      <c r="R2250" s="1">
        <v>57.36</v>
      </c>
      <c r="S2250" s="1">
        <v>48.61</v>
      </c>
      <c r="T2250" s="1">
        <v>57.63</v>
      </c>
      <c r="U2250" s="1">
        <v>55.36</v>
      </c>
      <c r="V2250" s="1">
        <v>51</v>
      </c>
      <c r="W2250" s="1">
        <v>60.24</v>
      </c>
      <c r="X2250" s="1">
        <v>56.32</v>
      </c>
      <c r="Y2250" s="1">
        <v>57.2</v>
      </c>
      <c r="Z2250" s="1">
        <v>57.1</v>
      </c>
      <c r="AA2250" s="1">
        <v>57.46</v>
      </c>
      <c r="AB2250" s="1">
        <v>54.79</v>
      </c>
      <c r="AC2250" s="1">
        <v>55.88</v>
      </c>
      <c r="AD2250" s="1">
        <v>54.13</v>
      </c>
      <c r="AE2250" s="1">
        <v>60.12</v>
      </c>
      <c r="AF2250" s="1">
        <v>59.7</v>
      </c>
      <c r="AG2250" s="1">
        <v>51.33</v>
      </c>
      <c r="AX2250" s="1">
        <v>58.67</v>
      </c>
      <c r="BA2250" s="1">
        <v>56.17</v>
      </c>
      <c r="BB2250" s="1">
        <v>63.56</v>
      </c>
      <c r="BC2250" s="1">
        <v>60.65</v>
      </c>
      <c r="BD2250" s="1">
        <v>61.19</v>
      </c>
      <c r="BE2250" s="1">
        <v>59</v>
      </c>
      <c r="BF2250" s="1">
        <v>58.98</v>
      </c>
      <c r="BG2250" s="1">
        <v>60.06</v>
      </c>
      <c r="BH2250" s="1">
        <v>56.06</v>
      </c>
      <c r="BI2250" s="1">
        <v>58</v>
      </c>
      <c r="BJ2250" s="1">
        <v>60.84</v>
      </c>
      <c r="BK2250" s="1">
        <v>51.53</v>
      </c>
      <c r="BL2250" s="1">
        <v>53.93</v>
      </c>
      <c r="BM2250" s="1">
        <v>54</v>
      </c>
      <c r="BN2250" s="1">
        <v>53</v>
      </c>
    </row>
    <row r="2251" spans="3:66" x14ac:dyDescent="0.3">
      <c r="C2251" s="14" t="str">
        <f t="shared" si="36"/>
        <v>20174</v>
      </c>
      <c r="D2251" s="3">
        <v>42849</v>
      </c>
      <c r="E2251" s="1">
        <v>968.77</v>
      </c>
      <c r="F2251" s="1">
        <v>935.41</v>
      </c>
      <c r="G2251" s="1">
        <v>949.99</v>
      </c>
      <c r="H2251" s="1">
        <v>900.45</v>
      </c>
      <c r="I2251" s="1">
        <v>934.55</v>
      </c>
      <c r="J2251" s="1">
        <v>926</v>
      </c>
      <c r="K2251" s="1">
        <v>884.3</v>
      </c>
      <c r="L2251" s="1">
        <v>871.12</v>
      </c>
      <c r="M2251" s="1">
        <v>799.51</v>
      </c>
      <c r="N2251" s="1">
        <v>813.27</v>
      </c>
      <c r="O2251" s="1">
        <v>919.57</v>
      </c>
      <c r="P2251" s="1">
        <v>916.16</v>
      </c>
      <c r="Q2251" s="1">
        <v>2433.66</v>
      </c>
      <c r="R2251" s="1">
        <v>56.43</v>
      </c>
      <c r="S2251" s="1">
        <v>48.34</v>
      </c>
      <c r="T2251" s="1">
        <v>57.25</v>
      </c>
      <c r="U2251" s="1">
        <v>54.21</v>
      </c>
      <c r="V2251" s="1">
        <v>52.11</v>
      </c>
      <c r="W2251" s="1">
        <v>59.65</v>
      </c>
      <c r="X2251" s="1">
        <v>56.34</v>
      </c>
      <c r="Y2251" s="1">
        <v>56.75</v>
      </c>
      <c r="Z2251" s="1">
        <v>56.74</v>
      </c>
      <c r="AA2251" s="1">
        <v>56.22</v>
      </c>
      <c r="AB2251" s="1">
        <v>54.79</v>
      </c>
      <c r="AC2251" s="1">
        <v>56</v>
      </c>
      <c r="AD2251" s="1">
        <v>54.33</v>
      </c>
      <c r="AE2251" s="1">
        <v>60.39</v>
      </c>
      <c r="AF2251" s="1">
        <v>59.76</v>
      </c>
      <c r="AG2251" s="1">
        <v>51.09</v>
      </c>
      <c r="AX2251" s="1">
        <v>57.73</v>
      </c>
      <c r="BA2251" s="1">
        <v>55.73</v>
      </c>
      <c r="BB2251" s="1">
        <v>63.05</v>
      </c>
      <c r="BC2251" s="1">
        <v>59.7</v>
      </c>
      <c r="BD2251" s="1">
        <v>60.4</v>
      </c>
      <c r="BE2251" s="1">
        <v>58.59</v>
      </c>
      <c r="BF2251" s="1">
        <v>57.98</v>
      </c>
      <c r="BG2251" s="1">
        <v>60.16</v>
      </c>
      <c r="BH2251" s="1">
        <v>56.18</v>
      </c>
      <c r="BI2251" s="1">
        <v>58</v>
      </c>
      <c r="BJ2251" s="1">
        <v>60.84</v>
      </c>
      <c r="BK2251" s="1">
        <v>51.05</v>
      </c>
      <c r="BL2251" s="1">
        <v>53.01</v>
      </c>
      <c r="BM2251" s="1">
        <v>53.33</v>
      </c>
      <c r="BN2251" s="1">
        <v>52.33</v>
      </c>
    </row>
    <row r="2252" spans="3:66" x14ac:dyDescent="0.3">
      <c r="C2252" s="14" t="str">
        <f t="shared" si="36"/>
        <v>20174</v>
      </c>
      <c r="D2252" s="3">
        <v>42845</v>
      </c>
      <c r="E2252" s="1">
        <v>962.17</v>
      </c>
      <c r="F2252" s="1">
        <v>926.48</v>
      </c>
      <c r="G2252" s="1">
        <v>921.82</v>
      </c>
      <c r="H2252" s="1">
        <v>883.86</v>
      </c>
      <c r="I2252" s="1">
        <v>934.74</v>
      </c>
      <c r="J2252" s="1">
        <v>928.93</v>
      </c>
      <c r="K2252" s="1">
        <v>880.64</v>
      </c>
      <c r="L2252" s="1">
        <v>849.13</v>
      </c>
      <c r="M2252" s="1">
        <v>768.15</v>
      </c>
      <c r="N2252" s="1">
        <v>801.91</v>
      </c>
      <c r="O2252" s="1">
        <v>919.31</v>
      </c>
      <c r="P2252" s="1">
        <v>913.63</v>
      </c>
      <c r="Q2252" s="1">
        <v>2426.11</v>
      </c>
      <c r="R2252" s="1">
        <v>56.08</v>
      </c>
      <c r="S2252" s="1">
        <v>48.08</v>
      </c>
      <c r="T2252" s="1">
        <v>57</v>
      </c>
      <c r="U2252" s="1">
        <v>53.42</v>
      </c>
      <c r="V2252" s="1">
        <v>50.77</v>
      </c>
      <c r="W2252" s="1">
        <v>59.89</v>
      </c>
      <c r="X2252" s="1">
        <v>56.02</v>
      </c>
      <c r="Y2252" s="1">
        <v>57</v>
      </c>
      <c r="Z2252" s="1">
        <v>57</v>
      </c>
      <c r="AA2252" s="1">
        <v>55.65</v>
      </c>
      <c r="AB2252" s="1">
        <v>54.25</v>
      </c>
      <c r="AC2252" s="1">
        <v>54.75</v>
      </c>
      <c r="AD2252" s="1">
        <v>53.93</v>
      </c>
      <c r="AE2252" s="1">
        <v>59.98</v>
      </c>
      <c r="AF2252" s="1">
        <v>59.15</v>
      </c>
      <c r="AG2252" s="1">
        <v>50.79</v>
      </c>
      <c r="AX2252" s="1">
        <v>55.9</v>
      </c>
      <c r="BA2252" s="1">
        <v>55.33</v>
      </c>
      <c r="BB2252" s="1">
        <v>63.13</v>
      </c>
      <c r="BC2252" s="1">
        <v>60.13</v>
      </c>
      <c r="BD2252" s="1">
        <v>60.28</v>
      </c>
      <c r="BE2252" s="1">
        <v>58.17</v>
      </c>
      <c r="BF2252" s="1">
        <v>57.38</v>
      </c>
      <c r="BG2252" s="1">
        <v>59.53</v>
      </c>
      <c r="BH2252" s="1">
        <v>55.34</v>
      </c>
      <c r="BI2252" s="1">
        <v>58</v>
      </c>
      <c r="BJ2252" s="1">
        <v>61.34</v>
      </c>
      <c r="BK2252" s="1">
        <v>51.09</v>
      </c>
      <c r="BL2252" s="1">
        <v>53.01</v>
      </c>
      <c r="BM2252" s="1">
        <v>52</v>
      </c>
      <c r="BN2252" s="1">
        <v>52.09</v>
      </c>
    </row>
    <row r="2253" spans="3:66" x14ac:dyDescent="0.3">
      <c r="C2253" s="14" t="str">
        <f t="shared" si="36"/>
        <v>20174</v>
      </c>
      <c r="D2253" s="3">
        <v>42844</v>
      </c>
      <c r="E2253" s="1">
        <v>948.23</v>
      </c>
      <c r="F2253" s="1">
        <v>923.7</v>
      </c>
      <c r="G2253" s="1">
        <v>924.08</v>
      </c>
      <c r="H2253" s="1">
        <v>875.48</v>
      </c>
      <c r="I2253" s="1">
        <v>924.99</v>
      </c>
      <c r="J2253" s="1">
        <v>908.35</v>
      </c>
      <c r="K2253" s="1">
        <v>880.64</v>
      </c>
      <c r="L2253" s="1">
        <v>846.54</v>
      </c>
      <c r="M2253" s="1">
        <v>778.15</v>
      </c>
      <c r="N2253" s="1">
        <v>804.75</v>
      </c>
      <c r="O2253" s="1">
        <v>892.96</v>
      </c>
      <c r="P2253" s="1">
        <v>913.63</v>
      </c>
      <c r="Q2253" s="1">
        <v>2428.4299999999998</v>
      </c>
      <c r="R2253" s="1">
        <v>55.22</v>
      </c>
      <c r="S2253" s="1">
        <v>48.05</v>
      </c>
      <c r="T2253" s="1">
        <v>57</v>
      </c>
      <c r="U2253" s="1">
        <v>53.33</v>
      </c>
      <c r="V2253" s="1">
        <v>51.84</v>
      </c>
      <c r="W2253" s="1">
        <v>60.14</v>
      </c>
      <c r="X2253" s="1">
        <v>55.82</v>
      </c>
      <c r="Y2253" s="1">
        <v>56.43</v>
      </c>
      <c r="Z2253" s="1">
        <v>56.7</v>
      </c>
      <c r="AA2253" s="1">
        <v>54.75</v>
      </c>
      <c r="AB2253" s="1">
        <v>54</v>
      </c>
      <c r="AC2253" s="1">
        <v>54.9</v>
      </c>
      <c r="AD2253" s="1">
        <v>54.16</v>
      </c>
      <c r="AE2253" s="1">
        <v>59.56</v>
      </c>
      <c r="AF2253" s="1">
        <v>59.64</v>
      </c>
      <c r="AG2253" s="1">
        <v>51.05</v>
      </c>
      <c r="AX2253" s="1">
        <v>56.08</v>
      </c>
      <c r="BA2253" s="1">
        <v>55.83</v>
      </c>
      <c r="BB2253" s="1">
        <v>62.42</v>
      </c>
      <c r="BC2253" s="1">
        <v>59.36</v>
      </c>
      <c r="BD2253" s="1">
        <v>59.59</v>
      </c>
      <c r="BE2253" s="1">
        <v>57.25</v>
      </c>
      <c r="BF2253" s="1">
        <v>57.07</v>
      </c>
      <c r="BG2253" s="1">
        <v>58.99</v>
      </c>
      <c r="BH2253" s="1">
        <v>54.95</v>
      </c>
      <c r="BI2253" s="1">
        <v>57.5</v>
      </c>
      <c r="BJ2253" s="1">
        <v>59.88</v>
      </c>
      <c r="BK2253" s="1">
        <v>50.78</v>
      </c>
      <c r="BL2253" s="1">
        <v>52.38</v>
      </c>
      <c r="BM2253" s="1">
        <v>51.5</v>
      </c>
      <c r="BN2253" s="1">
        <v>51.81</v>
      </c>
    </row>
    <row r="2254" spans="3:66" x14ac:dyDescent="0.3">
      <c r="C2254" s="14" t="str">
        <f t="shared" si="36"/>
        <v>20174</v>
      </c>
      <c r="D2254" s="3">
        <v>42843</v>
      </c>
      <c r="E2254" s="1">
        <v>941.78</v>
      </c>
      <c r="F2254" s="1">
        <v>926.96</v>
      </c>
      <c r="G2254" s="1">
        <v>915.7</v>
      </c>
      <c r="H2254" s="1">
        <v>875.48</v>
      </c>
      <c r="I2254" s="1">
        <v>940.58</v>
      </c>
      <c r="J2254" s="1">
        <v>922.47</v>
      </c>
      <c r="K2254" s="1">
        <v>871.98</v>
      </c>
      <c r="L2254" s="1">
        <v>856.73</v>
      </c>
      <c r="M2254" s="1">
        <v>787.89</v>
      </c>
      <c r="N2254" s="1">
        <v>803.65</v>
      </c>
      <c r="O2254" s="1">
        <v>906.76</v>
      </c>
      <c r="P2254" s="1">
        <v>921.91</v>
      </c>
      <c r="Q2254" s="1">
        <v>2426.58</v>
      </c>
      <c r="R2254" s="1">
        <v>55.61</v>
      </c>
      <c r="S2254" s="1">
        <v>47.06</v>
      </c>
      <c r="T2254" s="1">
        <v>55.7</v>
      </c>
      <c r="U2254" s="1">
        <v>53.33</v>
      </c>
      <c r="V2254" s="1">
        <v>50.78</v>
      </c>
      <c r="W2254" s="1">
        <v>58.9</v>
      </c>
      <c r="X2254" s="1">
        <v>55.9</v>
      </c>
      <c r="Y2254" s="1">
        <v>55.79</v>
      </c>
      <c r="Z2254" s="1">
        <v>55.62</v>
      </c>
      <c r="AA2254" s="1">
        <v>55.67</v>
      </c>
      <c r="AB2254" s="1">
        <v>54.49</v>
      </c>
      <c r="AC2254" s="1">
        <v>53.88</v>
      </c>
      <c r="AD2254" s="1">
        <v>53.17</v>
      </c>
      <c r="AE2254" s="1">
        <v>59.53</v>
      </c>
      <c r="AF2254" s="1">
        <v>59.28</v>
      </c>
      <c r="AG2254" s="1">
        <v>49.65</v>
      </c>
      <c r="AX2254" s="1">
        <v>55.79</v>
      </c>
      <c r="BA2254" s="1">
        <v>55.29</v>
      </c>
      <c r="BB2254" s="1">
        <v>60.92</v>
      </c>
      <c r="BC2254" s="1">
        <v>58.16</v>
      </c>
      <c r="BD2254" s="1">
        <v>59.17</v>
      </c>
      <c r="BE2254" s="1">
        <v>57.75</v>
      </c>
      <c r="BF2254" s="1">
        <v>57.18</v>
      </c>
      <c r="BG2254" s="1">
        <v>59.36</v>
      </c>
      <c r="BH2254" s="1">
        <v>54.08</v>
      </c>
      <c r="BI2254" s="1">
        <v>57</v>
      </c>
      <c r="BJ2254" s="1">
        <v>59.88</v>
      </c>
      <c r="BK2254" s="1">
        <v>50.45</v>
      </c>
      <c r="BL2254" s="1">
        <v>51.86</v>
      </c>
      <c r="BM2254" s="1">
        <v>51.5</v>
      </c>
      <c r="BN2254" s="1">
        <v>50.53</v>
      </c>
    </row>
    <row r="2255" spans="3:66" x14ac:dyDescent="0.3">
      <c r="C2255" s="14" t="str">
        <f t="shared" si="36"/>
        <v>20174</v>
      </c>
      <c r="D2255" s="3">
        <v>42842</v>
      </c>
      <c r="E2255" s="1">
        <v>961.65</v>
      </c>
      <c r="F2255" s="1">
        <v>925.82</v>
      </c>
      <c r="G2255" s="1">
        <v>925.24</v>
      </c>
      <c r="H2255" s="1">
        <v>895.65</v>
      </c>
      <c r="I2255" s="1">
        <v>948.45</v>
      </c>
      <c r="J2255" s="1">
        <v>896.45</v>
      </c>
      <c r="K2255" s="1">
        <v>876.75</v>
      </c>
      <c r="L2255" s="1">
        <v>862.55</v>
      </c>
      <c r="M2255" s="1">
        <v>782.39</v>
      </c>
      <c r="N2255" s="1">
        <v>797.16</v>
      </c>
      <c r="O2255" s="1">
        <v>907.07</v>
      </c>
      <c r="P2255" s="1">
        <v>913.63</v>
      </c>
      <c r="Q2255" s="1">
        <v>2417.75</v>
      </c>
      <c r="R2255" s="1">
        <v>55.54</v>
      </c>
      <c r="S2255" s="1">
        <v>47.16</v>
      </c>
      <c r="T2255" s="1">
        <v>56</v>
      </c>
      <c r="U2255" s="1">
        <v>53.72</v>
      </c>
      <c r="V2255" s="1">
        <v>50.93</v>
      </c>
      <c r="W2255" s="1">
        <v>59.89</v>
      </c>
      <c r="X2255" s="1">
        <v>56.32</v>
      </c>
      <c r="Y2255" s="1">
        <v>56.79</v>
      </c>
      <c r="Z2255" s="1">
        <v>56.81</v>
      </c>
      <c r="AA2255" s="1">
        <v>55.34</v>
      </c>
      <c r="AB2255" s="1">
        <v>54.42</v>
      </c>
      <c r="AC2255" s="1">
        <v>54</v>
      </c>
      <c r="AD2255" s="1">
        <v>53.73</v>
      </c>
      <c r="AE2255" s="1">
        <v>58.93</v>
      </c>
      <c r="AF2255" s="1">
        <v>59.15</v>
      </c>
      <c r="AG2255" s="1">
        <v>49.56</v>
      </c>
      <c r="AX2255" s="1">
        <v>57.64</v>
      </c>
      <c r="BA2255" s="1">
        <v>54.66</v>
      </c>
      <c r="BB2255" s="1">
        <v>61.95</v>
      </c>
      <c r="BC2255" s="1">
        <v>58.51</v>
      </c>
      <c r="BD2255" s="1">
        <v>58.99</v>
      </c>
      <c r="BE2255" s="1">
        <v>57.53</v>
      </c>
      <c r="BF2255" s="1">
        <v>57.19</v>
      </c>
      <c r="BG2255" s="1">
        <v>58.38</v>
      </c>
      <c r="BH2255" s="1">
        <v>54.2</v>
      </c>
      <c r="BI2255" s="1">
        <v>57.5</v>
      </c>
      <c r="BJ2255" s="1">
        <v>59.88</v>
      </c>
      <c r="BK2255" s="1">
        <v>50.78</v>
      </c>
      <c r="BL2255" s="1">
        <v>51.66</v>
      </c>
      <c r="BM2255" s="1">
        <v>53.49</v>
      </c>
      <c r="BN2255" s="1">
        <v>51.08</v>
      </c>
    </row>
    <row r="2256" spans="3:66" x14ac:dyDescent="0.3">
      <c r="C2256" s="14" t="str">
        <f t="shared" si="36"/>
        <v>20174</v>
      </c>
      <c r="D2256" s="3">
        <v>42838</v>
      </c>
      <c r="E2256" s="1">
        <v>954.63</v>
      </c>
      <c r="F2256" s="1">
        <v>920.63</v>
      </c>
      <c r="G2256" s="1">
        <v>920.35</v>
      </c>
      <c r="H2256" s="1">
        <v>892.63</v>
      </c>
      <c r="I2256" s="1">
        <v>925.43</v>
      </c>
      <c r="J2256" s="1">
        <v>882.78</v>
      </c>
      <c r="K2256" s="1">
        <v>877.13</v>
      </c>
      <c r="L2256" s="1">
        <v>859.25</v>
      </c>
      <c r="M2256" s="1">
        <v>781.75</v>
      </c>
      <c r="N2256" s="1">
        <v>806.66</v>
      </c>
      <c r="O2256" s="1">
        <v>890.07</v>
      </c>
      <c r="P2256" s="1">
        <v>909.51</v>
      </c>
      <c r="Q2256" s="1">
        <v>2412.1799999999998</v>
      </c>
      <c r="R2256" s="1">
        <v>56.34</v>
      </c>
      <c r="S2256" s="1">
        <v>47.38</v>
      </c>
      <c r="T2256" s="1">
        <v>56.88</v>
      </c>
      <c r="V2256" s="1">
        <v>51.05</v>
      </c>
      <c r="W2256" s="1">
        <v>59.93</v>
      </c>
      <c r="X2256" s="1">
        <v>56.44</v>
      </c>
      <c r="Y2256" s="1">
        <v>56.75</v>
      </c>
      <c r="Z2256" s="1">
        <v>56.99</v>
      </c>
      <c r="AA2256" s="1">
        <v>55.77</v>
      </c>
      <c r="AB2256" s="1">
        <v>54.43</v>
      </c>
      <c r="AC2256" s="1">
        <v>54.25</v>
      </c>
      <c r="AD2256" s="1">
        <v>54.62</v>
      </c>
      <c r="AE2256" s="1">
        <v>59.61</v>
      </c>
      <c r="AF2256" s="1">
        <v>57.68</v>
      </c>
      <c r="AG2256" s="1">
        <v>50.3</v>
      </c>
      <c r="AQ2256" s="1">
        <v>1664.59</v>
      </c>
      <c r="AX2256" s="1">
        <v>55.32</v>
      </c>
      <c r="BA2256" s="1">
        <v>55.13</v>
      </c>
      <c r="BB2256" s="1">
        <v>62.26</v>
      </c>
      <c r="BC2256" s="1">
        <v>59.04</v>
      </c>
      <c r="BD2256" s="1">
        <v>59.58</v>
      </c>
      <c r="BE2256" s="1">
        <v>57.13</v>
      </c>
      <c r="BF2256" s="1">
        <v>57.24</v>
      </c>
      <c r="BG2256" s="1">
        <v>58.94</v>
      </c>
      <c r="BH2256" s="1">
        <v>55.08</v>
      </c>
      <c r="BI2256" s="1">
        <v>57</v>
      </c>
      <c r="BJ2256" s="1">
        <v>59.43</v>
      </c>
      <c r="BK2256" s="1">
        <v>50.93</v>
      </c>
      <c r="BL2256" s="1">
        <v>52.65</v>
      </c>
      <c r="BM2256" s="1">
        <v>52.87</v>
      </c>
      <c r="BN2256" s="1">
        <v>52.22</v>
      </c>
    </row>
    <row r="2257" spans="3:66" x14ac:dyDescent="0.3">
      <c r="C2257" s="14" t="str">
        <f t="shared" si="36"/>
        <v>20174</v>
      </c>
      <c r="D2257" s="3">
        <v>42837</v>
      </c>
      <c r="E2257" s="1">
        <v>961.6</v>
      </c>
      <c r="F2257" s="1">
        <v>912.59</v>
      </c>
      <c r="G2257" s="1">
        <v>916.27</v>
      </c>
      <c r="H2257" s="1">
        <v>898.77</v>
      </c>
      <c r="I2257" s="1">
        <v>944.95</v>
      </c>
      <c r="J2257" s="1">
        <v>902.08</v>
      </c>
      <c r="Q2257" s="1">
        <v>2422.5500000000002</v>
      </c>
      <c r="R2257" s="1">
        <v>56.53</v>
      </c>
      <c r="S2257" s="1">
        <v>47.52</v>
      </c>
      <c r="T2257" s="1">
        <v>56.88</v>
      </c>
      <c r="V2257" s="1">
        <v>51.16</v>
      </c>
      <c r="W2257" s="1">
        <v>59.4</v>
      </c>
      <c r="X2257" s="1">
        <v>56</v>
      </c>
      <c r="Y2257" s="1">
        <v>56.07</v>
      </c>
      <c r="Z2257" s="1">
        <v>56.11</v>
      </c>
      <c r="AA2257" s="1">
        <v>54.98</v>
      </c>
      <c r="AB2257" s="1">
        <v>54.14</v>
      </c>
      <c r="AC2257" s="1">
        <v>54</v>
      </c>
      <c r="AD2257" s="1">
        <v>53.94</v>
      </c>
      <c r="AE2257" s="1">
        <v>59.65</v>
      </c>
      <c r="AF2257" s="1">
        <v>58.19</v>
      </c>
      <c r="AG2257" s="1">
        <v>49.81</v>
      </c>
      <c r="AQ2257" s="1">
        <v>1664.59</v>
      </c>
      <c r="AX2257" s="1">
        <v>54.37</v>
      </c>
      <c r="BA2257" s="1">
        <v>55.59</v>
      </c>
      <c r="BB2257" s="1">
        <v>62.28</v>
      </c>
      <c r="BC2257" s="1">
        <v>58.72</v>
      </c>
      <c r="BD2257" s="1">
        <v>58.93</v>
      </c>
      <c r="BE2257" s="1">
        <v>57.08</v>
      </c>
      <c r="BF2257" s="1">
        <v>56.13</v>
      </c>
      <c r="BG2257" s="1">
        <v>58.6</v>
      </c>
      <c r="BH2257" s="1">
        <v>54.53</v>
      </c>
      <c r="BI2257" s="1">
        <v>56.65</v>
      </c>
      <c r="BJ2257" s="1">
        <v>59.43</v>
      </c>
      <c r="BK2257" s="1">
        <v>50.28</v>
      </c>
      <c r="BL2257" s="1">
        <v>51.83</v>
      </c>
      <c r="BM2257" s="1">
        <v>52</v>
      </c>
      <c r="BN2257" s="1">
        <v>51.28</v>
      </c>
    </row>
    <row r="2258" spans="3:66" x14ac:dyDescent="0.3">
      <c r="C2258" s="14" t="str">
        <f t="shared" si="36"/>
        <v>20174</v>
      </c>
      <c r="D2258" s="3">
        <v>42836</v>
      </c>
      <c r="E2258" s="1">
        <v>951.28</v>
      </c>
      <c r="F2258" s="1">
        <v>913.89</v>
      </c>
      <c r="G2258" s="1">
        <v>916.34</v>
      </c>
      <c r="H2258" s="1">
        <v>859.07</v>
      </c>
      <c r="I2258" s="1">
        <v>948.62</v>
      </c>
      <c r="J2258" s="1">
        <v>908.78</v>
      </c>
      <c r="Q2258" s="1">
        <v>2416.4899999999998</v>
      </c>
      <c r="R2258" s="1">
        <v>55.4</v>
      </c>
      <c r="S2258" s="1">
        <v>46.97</v>
      </c>
      <c r="T2258" s="1">
        <v>55.55</v>
      </c>
      <c r="V2258" s="1">
        <v>52.4</v>
      </c>
      <c r="W2258" s="1">
        <v>58.85</v>
      </c>
      <c r="X2258" s="1">
        <v>55.81</v>
      </c>
      <c r="Y2258" s="1">
        <v>55.78</v>
      </c>
      <c r="Z2258" s="1">
        <v>55.65</v>
      </c>
      <c r="AA2258" s="1">
        <v>54.23</v>
      </c>
      <c r="AB2258" s="1">
        <v>54.44</v>
      </c>
      <c r="AC2258" s="1">
        <v>53.1</v>
      </c>
      <c r="AD2258" s="1">
        <v>53.15</v>
      </c>
      <c r="AE2258" s="1">
        <v>58.52</v>
      </c>
      <c r="AF2258" s="1">
        <v>57.07</v>
      </c>
      <c r="AG2258" s="1">
        <v>48.86</v>
      </c>
      <c r="AQ2258" s="1">
        <v>1664.59</v>
      </c>
      <c r="AR2258" s="1">
        <v>1755.39</v>
      </c>
      <c r="AX2258" s="1">
        <v>54.29</v>
      </c>
      <c r="BA2258" s="1">
        <v>54.44</v>
      </c>
      <c r="BB2258" s="1">
        <v>61.21</v>
      </c>
      <c r="BC2258" s="1">
        <v>58.27</v>
      </c>
      <c r="BD2258" s="1">
        <v>58.09</v>
      </c>
      <c r="BE2258" s="1">
        <v>56.25</v>
      </c>
      <c r="BF2258" s="1">
        <v>55.43</v>
      </c>
      <c r="BG2258" s="1">
        <v>57.79</v>
      </c>
      <c r="BH2258" s="1">
        <v>53.85</v>
      </c>
      <c r="BI2258" s="1">
        <v>56.65</v>
      </c>
      <c r="BJ2258" s="1">
        <v>59.41</v>
      </c>
      <c r="BK2258" s="1">
        <v>50.22</v>
      </c>
      <c r="BL2258" s="1">
        <v>51.33</v>
      </c>
      <c r="BM2258" s="1">
        <v>52</v>
      </c>
      <c r="BN2258" s="1">
        <v>50.62</v>
      </c>
    </row>
    <row r="2259" spans="3:66" x14ac:dyDescent="0.3">
      <c r="C2259" s="14" t="str">
        <f t="shared" si="36"/>
        <v>20174</v>
      </c>
      <c r="D2259" s="3">
        <v>42835</v>
      </c>
      <c r="E2259" s="1">
        <v>938.57</v>
      </c>
      <c r="F2259" s="1">
        <v>923.1</v>
      </c>
      <c r="G2259" s="1">
        <v>916.56</v>
      </c>
      <c r="H2259" s="1">
        <v>875.6</v>
      </c>
      <c r="I2259" s="1">
        <v>930.11</v>
      </c>
      <c r="J2259" s="1">
        <v>904.3</v>
      </c>
      <c r="Q2259" s="1">
        <v>2411.54</v>
      </c>
      <c r="R2259" s="1">
        <v>55.18</v>
      </c>
      <c r="S2259" s="1">
        <v>47.01</v>
      </c>
      <c r="T2259" s="1">
        <v>55.55</v>
      </c>
      <c r="V2259" s="1">
        <v>51.81</v>
      </c>
      <c r="W2259" s="1">
        <v>59.26</v>
      </c>
      <c r="X2259" s="1">
        <v>55.94</v>
      </c>
      <c r="Y2259" s="1">
        <v>56</v>
      </c>
      <c r="Z2259" s="1">
        <v>55.99</v>
      </c>
      <c r="AA2259" s="1">
        <v>54.68</v>
      </c>
      <c r="AB2259" s="1">
        <v>54.44</v>
      </c>
      <c r="AC2259" s="1">
        <v>53.29</v>
      </c>
      <c r="AD2259" s="1">
        <v>52.92</v>
      </c>
      <c r="AE2259" s="1">
        <v>58.44</v>
      </c>
      <c r="AF2259" s="1">
        <v>57.01</v>
      </c>
      <c r="AG2259" s="1">
        <v>49.42</v>
      </c>
      <c r="AQ2259" s="1">
        <v>1664.59</v>
      </c>
      <c r="AR2259" s="1">
        <v>1755.39</v>
      </c>
      <c r="AS2259" s="1">
        <v>1765.48</v>
      </c>
      <c r="AX2259" s="1">
        <v>53.97</v>
      </c>
      <c r="BA2259" s="1">
        <v>54.77</v>
      </c>
      <c r="BB2259" s="1">
        <v>61.37</v>
      </c>
      <c r="BC2259" s="1">
        <v>58.07</v>
      </c>
      <c r="BD2259" s="1">
        <v>58.36</v>
      </c>
      <c r="BE2259" s="1">
        <v>56.13</v>
      </c>
      <c r="BF2259" s="1">
        <v>56.92</v>
      </c>
      <c r="BG2259" s="1">
        <v>57.67</v>
      </c>
      <c r="BH2259" s="1">
        <v>53.97</v>
      </c>
      <c r="BI2259" s="1">
        <v>56.65</v>
      </c>
      <c r="BJ2259" s="1">
        <v>59.41</v>
      </c>
      <c r="BK2259" s="1">
        <v>51.32</v>
      </c>
      <c r="BL2259" s="1">
        <v>51.9</v>
      </c>
      <c r="BM2259" s="1">
        <v>52.27</v>
      </c>
      <c r="BN2259" s="1">
        <v>50.9</v>
      </c>
    </row>
    <row r="2260" spans="3:66" x14ac:dyDescent="0.3">
      <c r="C2260" s="14" t="str">
        <f t="shared" si="36"/>
        <v>20174</v>
      </c>
      <c r="D2260" s="3">
        <v>42832</v>
      </c>
      <c r="E2260" s="1">
        <v>950.54</v>
      </c>
      <c r="F2260" s="1">
        <v>918.76</v>
      </c>
      <c r="G2260" s="1">
        <v>919.96</v>
      </c>
      <c r="H2260" s="1">
        <v>858.79</v>
      </c>
      <c r="I2260" s="1">
        <v>923.6</v>
      </c>
      <c r="J2260" s="1">
        <v>912.06</v>
      </c>
      <c r="Q2260" s="1">
        <v>2439.0700000000002</v>
      </c>
      <c r="R2260" s="1">
        <v>55.12</v>
      </c>
      <c r="S2260" s="1">
        <v>46.62</v>
      </c>
      <c r="T2260" s="1">
        <v>55.44</v>
      </c>
      <c r="V2260" s="1">
        <v>52.36</v>
      </c>
      <c r="W2260" s="1">
        <v>59.12</v>
      </c>
      <c r="X2260" s="1">
        <v>55.94</v>
      </c>
      <c r="Y2260" s="1">
        <v>55.5</v>
      </c>
      <c r="Z2260" s="1">
        <v>55.35</v>
      </c>
      <c r="AA2260" s="1">
        <v>54.62</v>
      </c>
      <c r="AB2260" s="1">
        <v>54.08</v>
      </c>
      <c r="AC2260" s="1">
        <v>52.88</v>
      </c>
      <c r="AD2260" s="1">
        <v>52.43</v>
      </c>
      <c r="AE2260" s="1">
        <v>58.4</v>
      </c>
      <c r="AF2260" s="1">
        <v>57.31</v>
      </c>
      <c r="AG2260" s="1">
        <v>48.67</v>
      </c>
      <c r="AR2260" s="1">
        <v>1755.39</v>
      </c>
      <c r="AS2260" s="1">
        <v>1765.48</v>
      </c>
      <c r="AX2260" s="1">
        <v>54.01</v>
      </c>
      <c r="BA2260" s="1">
        <v>54.01</v>
      </c>
      <c r="BB2260" s="1">
        <v>61.09</v>
      </c>
      <c r="BC2260" s="1">
        <v>57.87</v>
      </c>
      <c r="BD2260" s="1">
        <v>58.39</v>
      </c>
      <c r="BE2260" s="1">
        <v>56.7</v>
      </c>
      <c r="BF2260" s="1">
        <v>56.64</v>
      </c>
      <c r="BG2260" s="1">
        <v>57.58</v>
      </c>
      <c r="BH2260" s="1">
        <v>54.12</v>
      </c>
      <c r="BI2260" s="1">
        <v>56.65</v>
      </c>
      <c r="BJ2260" s="1">
        <v>59.43</v>
      </c>
      <c r="BK2260" s="1">
        <v>50.96</v>
      </c>
      <c r="BL2260" s="1">
        <v>51.46</v>
      </c>
      <c r="BM2260" s="1">
        <v>52.6</v>
      </c>
      <c r="BN2260" s="1">
        <v>50.43</v>
      </c>
    </row>
    <row r="2261" spans="3:66" x14ac:dyDescent="0.3">
      <c r="C2261" s="14" t="str">
        <f t="shared" si="36"/>
        <v>20174</v>
      </c>
      <c r="D2261" s="3">
        <v>42831</v>
      </c>
      <c r="E2261" s="1">
        <v>953.9</v>
      </c>
      <c r="F2261" s="1">
        <v>913.76</v>
      </c>
      <c r="G2261" s="1">
        <v>914.39</v>
      </c>
      <c r="H2261" s="1">
        <v>848.43</v>
      </c>
      <c r="I2261" s="1">
        <v>922.98</v>
      </c>
      <c r="J2261" s="1">
        <v>888.12</v>
      </c>
      <c r="Q2261" s="1">
        <v>2451.25</v>
      </c>
      <c r="R2261" s="1">
        <v>54.57</v>
      </c>
      <c r="S2261" s="1">
        <v>46.37</v>
      </c>
      <c r="T2261" s="1">
        <v>55.25</v>
      </c>
      <c r="V2261" s="1">
        <v>51.93</v>
      </c>
      <c r="W2261" s="1">
        <v>58.58</v>
      </c>
      <c r="X2261" s="1">
        <v>55.86</v>
      </c>
      <c r="Y2261" s="1">
        <v>55.23</v>
      </c>
      <c r="Z2261" s="1">
        <v>55.1</v>
      </c>
      <c r="AA2261" s="1">
        <v>54.03</v>
      </c>
      <c r="AB2261" s="1">
        <v>54.08</v>
      </c>
      <c r="AC2261" s="1">
        <v>53.63</v>
      </c>
      <c r="AD2261" s="1">
        <v>52.43</v>
      </c>
      <c r="AE2261" s="1">
        <v>58.3</v>
      </c>
      <c r="AF2261" s="1">
        <v>56.62</v>
      </c>
      <c r="AG2261" s="1">
        <v>48.3</v>
      </c>
      <c r="AR2261" s="1">
        <v>1755.39</v>
      </c>
      <c r="AS2261" s="1">
        <v>1765.48</v>
      </c>
      <c r="AX2261" s="1">
        <v>55.42</v>
      </c>
      <c r="BA2261" s="1">
        <v>54.01</v>
      </c>
      <c r="BB2261" s="1">
        <v>60.78</v>
      </c>
      <c r="BC2261" s="1">
        <v>57.48</v>
      </c>
      <c r="BD2261" s="1">
        <v>57.83</v>
      </c>
      <c r="BE2261" s="1">
        <v>56.5</v>
      </c>
      <c r="BF2261" s="1">
        <v>56.64</v>
      </c>
      <c r="BG2261" s="1">
        <v>57.48</v>
      </c>
      <c r="BH2261" s="1">
        <v>54.21</v>
      </c>
      <c r="BI2261" s="1">
        <v>57</v>
      </c>
      <c r="BJ2261" s="1">
        <v>59.43</v>
      </c>
      <c r="BK2261" s="1">
        <v>50.88</v>
      </c>
      <c r="BL2261" s="1">
        <v>51.53</v>
      </c>
      <c r="BM2261" s="1">
        <v>52.27</v>
      </c>
      <c r="BN2261" s="1">
        <v>50.52</v>
      </c>
    </row>
    <row r="2262" spans="3:66" x14ac:dyDescent="0.3">
      <c r="C2262" s="14" t="str">
        <f t="shared" si="36"/>
        <v>20174</v>
      </c>
      <c r="D2262" s="3">
        <v>42830</v>
      </c>
      <c r="E2262" s="1">
        <v>936.97</v>
      </c>
      <c r="F2262" s="1">
        <v>913.39</v>
      </c>
      <c r="G2262" s="1">
        <v>927.18</v>
      </c>
      <c r="H2262" s="1">
        <v>865.87</v>
      </c>
      <c r="I2262" s="1">
        <v>920.62</v>
      </c>
      <c r="J2262" s="1">
        <v>902.07</v>
      </c>
      <c r="Q2262" s="1">
        <v>2472.64</v>
      </c>
      <c r="R2262" s="1">
        <v>54.28</v>
      </c>
      <c r="S2262" s="1">
        <v>46.48</v>
      </c>
      <c r="T2262" s="1">
        <v>55.5</v>
      </c>
      <c r="V2262" s="1">
        <v>52.11</v>
      </c>
      <c r="W2262" s="1">
        <v>59</v>
      </c>
      <c r="X2262" s="1">
        <v>55.86</v>
      </c>
      <c r="Y2262" s="1">
        <v>55</v>
      </c>
      <c r="Z2262" s="1">
        <v>55</v>
      </c>
      <c r="AA2262" s="1">
        <v>54.1</v>
      </c>
      <c r="AB2262" s="1">
        <v>54.08</v>
      </c>
      <c r="AC2262" s="1">
        <v>53.58</v>
      </c>
      <c r="AD2262" s="1">
        <v>52.99</v>
      </c>
      <c r="AE2262" s="1">
        <v>58.45</v>
      </c>
      <c r="AF2262" s="1">
        <v>56.92</v>
      </c>
      <c r="AG2262" s="1">
        <v>48.13</v>
      </c>
      <c r="AR2262" s="1">
        <v>1755.39</v>
      </c>
      <c r="AS2262" s="1">
        <v>1765.48</v>
      </c>
      <c r="AX2262" s="1">
        <v>54.77</v>
      </c>
      <c r="BA2262" s="1">
        <v>53.86</v>
      </c>
      <c r="BB2262" s="1">
        <v>60.68</v>
      </c>
      <c r="BC2262" s="1">
        <v>57.76</v>
      </c>
      <c r="BD2262" s="1">
        <v>58.08</v>
      </c>
      <c r="BE2262" s="1">
        <v>56</v>
      </c>
      <c r="BF2262" s="1">
        <v>56.93</v>
      </c>
      <c r="BG2262" s="1">
        <v>57.91</v>
      </c>
      <c r="BH2262" s="1">
        <v>54.08</v>
      </c>
      <c r="BI2262" s="1">
        <v>57</v>
      </c>
      <c r="BJ2262" s="1">
        <v>59.43</v>
      </c>
      <c r="BK2262" s="1">
        <v>50.65</v>
      </c>
      <c r="BL2262" s="1">
        <v>51.28</v>
      </c>
      <c r="BM2262" s="1">
        <v>52.17</v>
      </c>
      <c r="BN2262" s="1">
        <v>50.29</v>
      </c>
    </row>
    <row r="2263" spans="3:66" x14ac:dyDescent="0.3">
      <c r="C2263" s="14" t="str">
        <f t="shared" si="36"/>
        <v>20174</v>
      </c>
      <c r="D2263" s="3">
        <v>42829</v>
      </c>
      <c r="E2263" s="1">
        <v>947.41</v>
      </c>
      <c r="F2263" s="1">
        <v>922.19</v>
      </c>
      <c r="G2263" s="1">
        <v>928.11</v>
      </c>
      <c r="H2263" s="1">
        <v>853.25</v>
      </c>
      <c r="I2263" s="1">
        <v>936.88</v>
      </c>
      <c r="J2263" s="1">
        <v>925.44</v>
      </c>
      <c r="Q2263" s="1">
        <v>2463.4899999999998</v>
      </c>
      <c r="R2263" s="1">
        <v>55.26</v>
      </c>
      <c r="S2263" s="1">
        <v>46.91</v>
      </c>
      <c r="T2263" s="1">
        <v>55.83</v>
      </c>
      <c r="V2263" s="1">
        <v>52.42</v>
      </c>
      <c r="W2263" s="1">
        <v>59.26</v>
      </c>
      <c r="X2263" s="1">
        <v>56.36</v>
      </c>
      <c r="Y2263" s="1">
        <v>55.1</v>
      </c>
      <c r="Z2263" s="1">
        <v>55</v>
      </c>
      <c r="AA2263" s="1">
        <v>54.89</v>
      </c>
      <c r="AB2263" s="1">
        <v>54.09</v>
      </c>
      <c r="AC2263" s="1">
        <v>54</v>
      </c>
      <c r="AD2263" s="1">
        <v>53.83</v>
      </c>
      <c r="AE2263" s="1">
        <v>58.52</v>
      </c>
      <c r="AF2263" s="1">
        <v>57.87</v>
      </c>
      <c r="AG2263" s="1">
        <v>48.46</v>
      </c>
      <c r="AS2263" s="1">
        <v>1765.48</v>
      </c>
      <c r="AX2263" s="1">
        <v>54.88</v>
      </c>
      <c r="BA2263" s="1">
        <v>54.15</v>
      </c>
      <c r="BB2263" s="1">
        <v>60.95</v>
      </c>
      <c r="BC2263" s="1">
        <v>57.77</v>
      </c>
      <c r="BD2263" s="1">
        <v>58.29</v>
      </c>
      <c r="BE2263" s="1">
        <v>56.89</v>
      </c>
      <c r="BF2263" s="1">
        <v>57.43</v>
      </c>
      <c r="BG2263" s="1">
        <v>58.34</v>
      </c>
      <c r="BH2263" s="1">
        <v>55.19</v>
      </c>
      <c r="BI2263" s="1">
        <v>58</v>
      </c>
      <c r="BJ2263" s="1">
        <v>60.38</v>
      </c>
      <c r="BK2263" s="1">
        <v>50.88</v>
      </c>
      <c r="BL2263" s="1">
        <v>51.12</v>
      </c>
      <c r="BM2263" s="1">
        <v>52.83</v>
      </c>
      <c r="BN2263" s="1">
        <v>50.67</v>
      </c>
    </row>
    <row r="2264" spans="3:66" x14ac:dyDescent="0.3">
      <c r="C2264" s="14" t="str">
        <f t="shared" si="36"/>
        <v>20174</v>
      </c>
      <c r="D2264" s="3">
        <v>42828</v>
      </c>
      <c r="E2264" s="1">
        <v>960.39</v>
      </c>
      <c r="F2264" s="1">
        <v>929.39</v>
      </c>
      <c r="G2264" s="1">
        <v>935.98</v>
      </c>
      <c r="H2264" s="1">
        <v>860.48</v>
      </c>
      <c r="I2264" s="1">
        <v>941.01</v>
      </c>
      <c r="J2264" s="1">
        <v>938.98</v>
      </c>
      <c r="Q2264" s="1">
        <v>2430.75</v>
      </c>
      <c r="R2264" s="1">
        <v>56.32</v>
      </c>
      <c r="S2264" s="1">
        <v>47.26</v>
      </c>
      <c r="T2264" s="1">
        <v>56.33</v>
      </c>
      <c r="V2264" s="1">
        <v>52.67</v>
      </c>
      <c r="W2264" s="1">
        <v>59.11</v>
      </c>
      <c r="X2264" s="1">
        <v>56.44</v>
      </c>
      <c r="Y2264" s="1">
        <v>55.76</v>
      </c>
      <c r="Z2264" s="1">
        <v>55.56</v>
      </c>
      <c r="AA2264" s="1">
        <v>55.38</v>
      </c>
      <c r="AB2264" s="1">
        <v>54.42</v>
      </c>
      <c r="AC2264" s="1">
        <v>54</v>
      </c>
      <c r="AD2264" s="1">
        <v>54.42</v>
      </c>
      <c r="AE2264" s="1">
        <v>59.31</v>
      </c>
      <c r="AF2264" s="1">
        <v>57.36</v>
      </c>
      <c r="AG2264" s="1">
        <v>48.36</v>
      </c>
      <c r="AX2264" s="1">
        <v>55.14</v>
      </c>
      <c r="BA2264" s="1">
        <v>54.37</v>
      </c>
      <c r="BB2264" s="1">
        <v>61.21</v>
      </c>
      <c r="BC2264" s="1">
        <v>57.94</v>
      </c>
      <c r="BD2264" s="1">
        <v>59.04</v>
      </c>
      <c r="BE2264" s="1">
        <v>57.16</v>
      </c>
      <c r="BF2264" s="1">
        <v>57.41</v>
      </c>
      <c r="BG2264" s="1">
        <v>58.88</v>
      </c>
      <c r="BH2264" s="1">
        <v>55.28</v>
      </c>
      <c r="BI2264" s="1">
        <v>59</v>
      </c>
      <c r="BJ2264" s="1">
        <v>61</v>
      </c>
      <c r="BK2264" s="1">
        <v>51.15</v>
      </c>
      <c r="BL2264" s="1">
        <v>52.37</v>
      </c>
      <c r="BM2264" s="1">
        <v>53.57</v>
      </c>
      <c r="BN2264" s="1">
        <v>51.09</v>
      </c>
    </row>
    <row r="2265" spans="3:66" x14ac:dyDescent="0.3">
      <c r="C2265" s="14" t="str">
        <f t="shared" si="36"/>
        <v>20173</v>
      </c>
      <c r="D2265" s="3">
        <v>42825</v>
      </c>
      <c r="E2265" s="1">
        <v>949.41</v>
      </c>
      <c r="F2265" s="1">
        <v>934.69</v>
      </c>
      <c r="G2265" s="1">
        <v>934.68</v>
      </c>
      <c r="H2265" s="1">
        <v>878.45</v>
      </c>
      <c r="I2265" s="1">
        <v>937.11</v>
      </c>
      <c r="J2265" s="1">
        <v>945.62</v>
      </c>
      <c r="Q2265" s="1">
        <v>2443</v>
      </c>
      <c r="R2265" s="1">
        <v>56.91</v>
      </c>
      <c r="S2265" s="1">
        <v>47.94</v>
      </c>
      <c r="T2265" s="1">
        <v>56.38</v>
      </c>
      <c r="V2265" s="1">
        <v>53.48</v>
      </c>
      <c r="W2265" s="1">
        <v>60.01</v>
      </c>
      <c r="X2265" s="1">
        <v>58</v>
      </c>
      <c r="Y2265" s="1">
        <v>56.76</v>
      </c>
      <c r="Z2265" s="1">
        <v>56.52</v>
      </c>
      <c r="AA2265" s="1">
        <v>54.89</v>
      </c>
      <c r="AB2265" s="1">
        <v>56.3</v>
      </c>
      <c r="AC2265" s="1">
        <v>54.5</v>
      </c>
      <c r="AD2265" s="1">
        <v>55.16</v>
      </c>
      <c r="AE2265" s="1">
        <v>60.65</v>
      </c>
      <c r="AF2265" s="1">
        <v>58.73</v>
      </c>
      <c r="AG2265" s="1">
        <v>49.24</v>
      </c>
      <c r="AX2265" s="1">
        <v>55.83</v>
      </c>
      <c r="BA2265" s="1">
        <v>53.94</v>
      </c>
      <c r="BB2265" s="1">
        <v>63.22</v>
      </c>
      <c r="BC2265" s="1">
        <v>59.76</v>
      </c>
      <c r="BD2265" s="1">
        <v>59.55</v>
      </c>
      <c r="BE2265" s="1">
        <v>58.86</v>
      </c>
      <c r="BF2265" s="1">
        <v>57.9</v>
      </c>
      <c r="BG2265" s="1">
        <v>59.44</v>
      </c>
      <c r="BH2265" s="1">
        <v>55.6</v>
      </c>
      <c r="BI2265" s="1">
        <v>60</v>
      </c>
      <c r="BJ2265" s="1">
        <v>61.38</v>
      </c>
      <c r="BK2265" s="1">
        <v>51.94</v>
      </c>
      <c r="BL2265" s="1">
        <v>53.5</v>
      </c>
      <c r="BM2265" s="1">
        <v>53.71</v>
      </c>
      <c r="BN2265" s="1">
        <v>52.33</v>
      </c>
    </row>
    <row r="2266" spans="3:66" x14ac:dyDescent="0.3">
      <c r="C2266" s="14" t="str">
        <f t="shared" si="36"/>
        <v>20173</v>
      </c>
      <c r="D2266" s="3">
        <v>42824</v>
      </c>
      <c r="E2266" s="1">
        <v>955.09</v>
      </c>
      <c r="F2266" s="1">
        <v>934.97</v>
      </c>
      <c r="G2266" s="1">
        <v>940.36</v>
      </c>
      <c r="H2266" s="1">
        <v>878.23</v>
      </c>
      <c r="I2266" s="1">
        <v>927.06</v>
      </c>
      <c r="J2266" s="1">
        <v>943.47</v>
      </c>
      <c r="Q2266" s="1">
        <v>2444.36</v>
      </c>
      <c r="R2266" s="1">
        <v>56.44</v>
      </c>
      <c r="S2266" s="1">
        <v>48.85</v>
      </c>
      <c r="T2266" s="1">
        <v>57.6</v>
      </c>
      <c r="V2266" s="1">
        <v>53.84</v>
      </c>
      <c r="W2266" s="1">
        <v>60.88</v>
      </c>
      <c r="X2266" s="1">
        <v>58.2</v>
      </c>
      <c r="Y2266" s="1">
        <v>56.61</v>
      </c>
      <c r="Z2266" s="1">
        <v>56.5</v>
      </c>
      <c r="AA2266" s="1">
        <v>56.16</v>
      </c>
      <c r="AB2266" s="1">
        <v>56.77</v>
      </c>
      <c r="AC2266" s="1">
        <v>55.67</v>
      </c>
      <c r="AD2266" s="1">
        <v>56.52</v>
      </c>
      <c r="AE2266" s="1">
        <v>61.04</v>
      </c>
      <c r="AF2266" s="1">
        <v>59.84</v>
      </c>
      <c r="AG2266" s="1">
        <v>50.97</v>
      </c>
      <c r="AX2266" s="1">
        <v>56.8</v>
      </c>
      <c r="BA2266" s="1">
        <v>56.03</v>
      </c>
      <c r="BB2266" s="1">
        <v>63.01</v>
      </c>
      <c r="BC2266" s="1">
        <v>59.88</v>
      </c>
      <c r="BD2266" s="1">
        <v>60.46</v>
      </c>
      <c r="BE2266" s="1">
        <v>59.11</v>
      </c>
      <c r="BF2266" s="1">
        <v>58.93</v>
      </c>
      <c r="BG2266" s="1">
        <v>60.24</v>
      </c>
      <c r="BH2266" s="1">
        <v>56.44</v>
      </c>
      <c r="BI2266" s="1">
        <v>60.13</v>
      </c>
      <c r="BJ2266" s="1">
        <v>61.38</v>
      </c>
      <c r="BK2266" s="1">
        <v>52.82</v>
      </c>
      <c r="BL2266" s="1">
        <v>53.09</v>
      </c>
      <c r="BM2266" s="1">
        <v>54.14</v>
      </c>
      <c r="BN2266" s="1">
        <v>52.61</v>
      </c>
    </row>
    <row r="2267" spans="3:66" x14ac:dyDescent="0.3">
      <c r="C2267" s="14" t="str">
        <f t="shared" si="36"/>
        <v>20173</v>
      </c>
      <c r="D2267" s="3">
        <v>42823</v>
      </c>
      <c r="E2267" s="1">
        <v>960.52</v>
      </c>
      <c r="F2267" s="1">
        <v>940.16</v>
      </c>
      <c r="G2267" s="1">
        <v>938.74</v>
      </c>
      <c r="H2267" s="1">
        <v>878.08</v>
      </c>
      <c r="I2267" s="1">
        <v>921.11</v>
      </c>
      <c r="J2267" s="1">
        <v>947.64</v>
      </c>
      <c r="Q2267" s="1">
        <v>2476.96</v>
      </c>
      <c r="R2267" s="1">
        <v>55.95</v>
      </c>
      <c r="S2267" s="1">
        <v>48.58</v>
      </c>
      <c r="T2267" s="1">
        <v>57.33</v>
      </c>
      <c r="V2267" s="1">
        <v>54.17</v>
      </c>
      <c r="W2267" s="1">
        <v>61.24</v>
      </c>
      <c r="X2267" s="1">
        <v>58.6</v>
      </c>
      <c r="Y2267" s="1">
        <v>56.9</v>
      </c>
      <c r="Z2267" s="1">
        <v>56.56</v>
      </c>
      <c r="AA2267" s="1">
        <v>55.68</v>
      </c>
      <c r="AB2267" s="1">
        <v>57.01</v>
      </c>
      <c r="AC2267" s="1">
        <v>55.5</v>
      </c>
      <c r="AD2267" s="1">
        <v>56.33</v>
      </c>
      <c r="AE2267" s="1">
        <v>61.41</v>
      </c>
      <c r="AF2267" s="1">
        <v>59.82</v>
      </c>
      <c r="AG2267" s="1">
        <v>51.71</v>
      </c>
      <c r="AX2267" s="1">
        <v>57.74</v>
      </c>
      <c r="BA2267" s="1">
        <v>56.58</v>
      </c>
      <c r="BB2267" s="1">
        <v>63.09</v>
      </c>
      <c r="BC2267" s="1">
        <v>60.44</v>
      </c>
      <c r="BD2267" s="1">
        <v>60.47</v>
      </c>
      <c r="BE2267" s="1">
        <v>58.97</v>
      </c>
      <c r="BF2267" s="1">
        <v>58.34</v>
      </c>
      <c r="BG2267" s="1">
        <v>60.81</v>
      </c>
      <c r="BH2267" s="1">
        <v>56.44</v>
      </c>
      <c r="BI2267" s="1">
        <v>60.12</v>
      </c>
      <c r="BJ2267" s="1">
        <v>63.78</v>
      </c>
      <c r="BK2267" s="1">
        <v>53.07</v>
      </c>
      <c r="BL2267" s="1">
        <v>53.54</v>
      </c>
      <c r="BM2267" s="1">
        <v>54.42</v>
      </c>
      <c r="BN2267" s="1">
        <v>52.66</v>
      </c>
    </row>
    <row r="2268" spans="3:66" x14ac:dyDescent="0.3">
      <c r="C2268" s="14" t="str">
        <f t="shared" si="36"/>
        <v>20173</v>
      </c>
      <c r="D2268" s="3">
        <v>42822</v>
      </c>
      <c r="E2268" s="1">
        <v>978.9</v>
      </c>
      <c r="F2268" s="1">
        <v>941.8</v>
      </c>
      <c r="G2268" s="1">
        <v>946.13</v>
      </c>
      <c r="H2268" s="1">
        <v>879.75</v>
      </c>
      <c r="I2268" s="1">
        <v>948.34</v>
      </c>
      <c r="J2268" s="1">
        <v>953.63</v>
      </c>
      <c r="Q2268" s="1">
        <v>2477.91</v>
      </c>
      <c r="R2268" s="1">
        <v>57.88</v>
      </c>
      <c r="S2268" s="1">
        <v>49.84</v>
      </c>
      <c r="T2268" s="1">
        <v>57.8</v>
      </c>
      <c r="V2268" s="1">
        <v>55.44</v>
      </c>
      <c r="W2268" s="1">
        <v>61.75</v>
      </c>
      <c r="X2268" s="1">
        <v>59.23</v>
      </c>
      <c r="Y2268" s="1">
        <v>57</v>
      </c>
      <c r="Z2268" s="1">
        <v>56.97</v>
      </c>
      <c r="AA2268" s="1">
        <v>57.1</v>
      </c>
      <c r="AB2268" s="1">
        <v>57.63</v>
      </c>
      <c r="AC2268" s="1">
        <v>56.5</v>
      </c>
      <c r="AD2268" s="1">
        <v>55.24</v>
      </c>
      <c r="AE2268" s="1">
        <v>62.24</v>
      </c>
      <c r="AF2268" s="1">
        <v>59.39</v>
      </c>
      <c r="AG2268" s="1">
        <v>50.95</v>
      </c>
      <c r="AX2268" s="1">
        <v>57.46</v>
      </c>
      <c r="BA2268" s="1">
        <v>56.81</v>
      </c>
      <c r="BB2268" s="1">
        <v>63.18</v>
      </c>
      <c r="BC2268" s="1">
        <v>60.32</v>
      </c>
      <c r="BD2268" s="1">
        <v>60.58</v>
      </c>
      <c r="BE2268" s="1">
        <v>58.92</v>
      </c>
      <c r="BF2268" s="1">
        <v>59.14</v>
      </c>
      <c r="BG2268" s="1">
        <v>61.26</v>
      </c>
      <c r="BH2268" s="1">
        <v>57.75</v>
      </c>
      <c r="BI2268" s="1">
        <v>60.12</v>
      </c>
      <c r="BJ2268" s="1">
        <v>64.260000000000005</v>
      </c>
      <c r="BK2268" s="1">
        <v>53.28</v>
      </c>
      <c r="BL2268" s="1">
        <v>53.63</v>
      </c>
      <c r="BM2268" s="1">
        <v>55.27</v>
      </c>
      <c r="BN2268" s="1">
        <v>52.92</v>
      </c>
    </row>
    <row r="2269" spans="3:66" x14ac:dyDescent="0.3">
      <c r="C2269" s="14" t="str">
        <f t="shared" si="36"/>
        <v>20173</v>
      </c>
      <c r="D2269" s="3">
        <v>42821</v>
      </c>
      <c r="E2269" s="1">
        <v>964.73</v>
      </c>
      <c r="F2269" s="1">
        <v>947.39</v>
      </c>
      <c r="G2269" s="1">
        <v>947.22</v>
      </c>
      <c r="H2269" s="1">
        <v>879.75</v>
      </c>
      <c r="I2269" s="1">
        <v>956.29</v>
      </c>
      <c r="J2269" s="1">
        <v>968.13</v>
      </c>
      <c r="Q2269" s="1">
        <v>2489.83</v>
      </c>
      <c r="R2269" s="1">
        <v>58.31</v>
      </c>
      <c r="S2269" s="1">
        <v>49.76</v>
      </c>
      <c r="T2269" s="1">
        <v>58</v>
      </c>
      <c r="V2269" s="1">
        <v>55.92</v>
      </c>
      <c r="W2269" s="1">
        <v>61.31</v>
      </c>
      <c r="X2269" s="1">
        <v>59.7</v>
      </c>
      <c r="Y2269" s="1">
        <v>56.5</v>
      </c>
      <c r="Z2269" s="1">
        <v>56.5</v>
      </c>
      <c r="AA2269" s="1">
        <v>58.16</v>
      </c>
      <c r="AB2269" s="1">
        <v>58.21</v>
      </c>
      <c r="AC2269" s="1">
        <v>56.45</v>
      </c>
      <c r="AD2269" s="1">
        <v>57.03</v>
      </c>
      <c r="AE2269" s="1">
        <v>62.32</v>
      </c>
      <c r="AF2269" s="1">
        <v>59.79</v>
      </c>
      <c r="AG2269" s="1">
        <v>51.75</v>
      </c>
      <c r="AX2269" s="1">
        <v>57.75</v>
      </c>
      <c r="BA2269" s="1">
        <v>56.81</v>
      </c>
      <c r="BB2269" s="1">
        <v>64</v>
      </c>
      <c r="BC2269" s="1">
        <v>59.85</v>
      </c>
      <c r="BD2269" s="1">
        <v>60.65</v>
      </c>
      <c r="BE2269" s="1">
        <v>60.56</v>
      </c>
      <c r="BF2269" s="1">
        <v>58.83</v>
      </c>
      <c r="BG2269" s="1">
        <v>61.4</v>
      </c>
      <c r="BH2269" s="1">
        <v>57.75</v>
      </c>
      <c r="BI2269" s="1">
        <v>60.5</v>
      </c>
      <c r="BJ2269" s="1">
        <v>62.8</v>
      </c>
      <c r="BK2269" s="1">
        <v>54.65</v>
      </c>
      <c r="BL2269" s="1">
        <v>53.36</v>
      </c>
      <c r="BM2269" s="1">
        <v>56.3</v>
      </c>
      <c r="BN2269" s="1">
        <v>52.92</v>
      </c>
    </row>
    <row r="2270" spans="3:66" x14ac:dyDescent="0.3">
      <c r="C2270" s="14" t="str">
        <f t="shared" si="36"/>
        <v>20173</v>
      </c>
      <c r="D2270" s="3">
        <v>42818</v>
      </c>
      <c r="E2270" s="1">
        <v>970.6</v>
      </c>
      <c r="F2270" s="1">
        <v>958.11</v>
      </c>
      <c r="G2270" s="1">
        <v>947.26</v>
      </c>
      <c r="H2270" s="1">
        <v>899.65</v>
      </c>
      <c r="I2270" s="1">
        <v>970.27</v>
      </c>
      <c r="J2270" s="1">
        <v>970.34</v>
      </c>
      <c r="Q2270" s="1">
        <v>2510.27</v>
      </c>
      <c r="R2270" s="1">
        <v>59.18</v>
      </c>
      <c r="S2270" s="1">
        <v>50.03</v>
      </c>
      <c r="T2270" s="1">
        <v>58.65</v>
      </c>
      <c r="V2270" s="1">
        <v>56.07</v>
      </c>
      <c r="W2270" s="1">
        <v>60.93</v>
      </c>
      <c r="X2270" s="1">
        <v>61.1</v>
      </c>
      <c r="Y2270" s="1">
        <v>57.74</v>
      </c>
      <c r="Z2270" s="1">
        <v>57.76</v>
      </c>
      <c r="AA2270" s="1">
        <v>58.04</v>
      </c>
      <c r="AB2270" s="1">
        <v>59.03</v>
      </c>
      <c r="AC2270" s="1">
        <v>57.94</v>
      </c>
      <c r="AD2270" s="1">
        <v>56.08</v>
      </c>
      <c r="AE2270" s="1">
        <v>63.32</v>
      </c>
      <c r="AF2270" s="1">
        <v>60.33</v>
      </c>
      <c r="AG2270" s="1">
        <v>52.06</v>
      </c>
      <c r="AX2270" s="1">
        <v>58.29</v>
      </c>
      <c r="BA2270" s="1">
        <v>56.5</v>
      </c>
      <c r="BB2270" s="1">
        <v>63.74</v>
      </c>
      <c r="BC2270" s="1">
        <v>60.42</v>
      </c>
      <c r="BD2270" s="1">
        <v>60.97</v>
      </c>
      <c r="BE2270" s="1">
        <v>59.84</v>
      </c>
      <c r="BF2270" s="1">
        <v>59.78</v>
      </c>
      <c r="BG2270" s="1">
        <v>63.35</v>
      </c>
      <c r="BH2270" s="1">
        <v>59.69</v>
      </c>
      <c r="BI2270" s="1">
        <v>60.73</v>
      </c>
      <c r="BJ2270" s="1">
        <v>66</v>
      </c>
      <c r="BK2270" s="1">
        <v>53.98</v>
      </c>
      <c r="BL2270" s="1">
        <v>54.46</v>
      </c>
      <c r="BM2270" s="1">
        <v>56.1</v>
      </c>
      <c r="BN2270" s="1">
        <v>54.14</v>
      </c>
    </row>
    <row r="2271" spans="3:66" x14ac:dyDescent="0.3">
      <c r="C2271" s="14" t="str">
        <f t="shared" si="36"/>
        <v>20173</v>
      </c>
      <c r="D2271" s="3">
        <v>42817</v>
      </c>
      <c r="E2271" s="1">
        <v>992.13</v>
      </c>
      <c r="F2271" s="1">
        <v>961.93</v>
      </c>
      <c r="G2271" s="1">
        <v>961.86</v>
      </c>
      <c r="H2271" s="1">
        <v>913.32</v>
      </c>
      <c r="I2271" s="1">
        <v>970.12</v>
      </c>
      <c r="J2271" s="1">
        <v>977.7</v>
      </c>
      <c r="Q2271" s="1">
        <v>2512.25</v>
      </c>
      <c r="R2271" s="1">
        <v>59.81</v>
      </c>
      <c r="S2271" s="1">
        <v>50.64</v>
      </c>
      <c r="T2271" s="1">
        <v>58.93</v>
      </c>
      <c r="V2271" s="1">
        <v>56.71</v>
      </c>
      <c r="W2271" s="1">
        <v>63.21</v>
      </c>
      <c r="X2271" s="1">
        <v>61</v>
      </c>
      <c r="Y2271" s="1">
        <v>58.29</v>
      </c>
      <c r="Z2271" s="1">
        <v>58.3</v>
      </c>
      <c r="AA2271" s="1">
        <v>58.92</v>
      </c>
      <c r="AB2271" s="1">
        <v>60.12</v>
      </c>
      <c r="AC2271" s="1">
        <v>58.94</v>
      </c>
      <c r="AD2271" s="1">
        <v>58.54</v>
      </c>
      <c r="AE2271" s="1">
        <v>63.6</v>
      </c>
      <c r="AF2271" s="1">
        <v>60.59</v>
      </c>
      <c r="AG2271" s="1">
        <v>52.89</v>
      </c>
      <c r="AX2271" s="1">
        <v>58.93</v>
      </c>
      <c r="BA2271" s="1">
        <v>57.72</v>
      </c>
      <c r="BB2271" s="1">
        <v>65.260000000000005</v>
      </c>
      <c r="BC2271" s="1">
        <v>61.64</v>
      </c>
      <c r="BD2271" s="1">
        <v>62.24</v>
      </c>
      <c r="BE2271" s="1">
        <v>60.44</v>
      </c>
      <c r="BF2271" s="1">
        <v>60.49</v>
      </c>
      <c r="BG2271" s="1">
        <v>62.72</v>
      </c>
      <c r="BH2271" s="1">
        <v>59.94</v>
      </c>
      <c r="BI2271" s="1">
        <v>61.73</v>
      </c>
      <c r="BJ2271" s="1">
        <v>65.25</v>
      </c>
      <c r="BK2271" s="1">
        <v>54.27</v>
      </c>
      <c r="BL2271" s="1">
        <v>54.75</v>
      </c>
      <c r="BM2271" s="1">
        <v>56.8</v>
      </c>
      <c r="BN2271" s="1">
        <v>54.71</v>
      </c>
    </row>
    <row r="2272" spans="3:66" x14ac:dyDescent="0.3">
      <c r="C2272" s="14" t="str">
        <f t="shared" si="36"/>
        <v>20173</v>
      </c>
      <c r="D2272" s="3">
        <v>42816</v>
      </c>
      <c r="E2272" s="1">
        <v>993.51</v>
      </c>
      <c r="F2272" s="1">
        <v>962.8</v>
      </c>
      <c r="G2272" s="1">
        <v>960.72</v>
      </c>
      <c r="H2272" s="1">
        <v>902.54</v>
      </c>
      <c r="I2272" s="1">
        <v>975.6</v>
      </c>
      <c r="J2272" s="1">
        <v>957.73</v>
      </c>
      <c r="Q2272" s="1">
        <v>2503.4899999999998</v>
      </c>
      <c r="R2272" s="1">
        <v>59.75</v>
      </c>
      <c r="S2272" s="1">
        <v>50.53</v>
      </c>
      <c r="T2272" s="1">
        <v>58.72</v>
      </c>
      <c r="V2272" s="1">
        <v>56.88</v>
      </c>
      <c r="W2272" s="1">
        <v>63.05</v>
      </c>
      <c r="X2272" s="1">
        <v>61.47</v>
      </c>
      <c r="Y2272" s="1">
        <v>58.24</v>
      </c>
      <c r="Z2272" s="1">
        <v>58.14</v>
      </c>
      <c r="AA2272" s="1">
        <v>59.08</v>
      </c>
      <c r="AB2272" s="1">
        <v>59.62</v>
      </c>
      <c r="AC2272" s="1">
        <v>59</v>
      </c>
      <c r="AD2272" s="1">
        <v>57.63</v>
      </c>
      <c r="AE2272" s="1">
        <v>63.77</v>
      </c>
      <c r="AF2272" s="1">
        <v>60.03</v>
      </c>
      <c r="AG2272" s="1">
        <v>52.6</v>
      </c>
      <c r="AX2272" s="1">
        <v>59.23</v>
      </c>
      <c r="BA2272" s="1">
        <v>57.83</v>
      </c>
      <c r="BB2272" s="1">
        <v>65.010000000000005</v>
      </c>
      <c r="BC2272" s="1">
        <v>61.72</v>
      </c>
      <c r="BD2272" s="1">
        <v>62.1</v>
      </c>
      <c r="BE2272" s="1">
        <v>60.5</v>
      </c>
      <c r="BF2272" s="1">
        <v>60.45</v>
      </c>
      <c r="BG2272" s="1">
        <v>63.44</v>
      </c>
      <c r="BH2272" s="1">
        <v>59.93</v>
      </c>
      <c r="BI2272" s="1">
        <v>61.72</v>
      </c>
      <c r="BJ2272" s="1">
        <v>65.22</v>
      </c>
      <c r="BK2272" s="1">
        <v>54.82</v>
      </c>
      <c r="BL2272" s="1">
        <v>55.03</v>
      </c>
      <c r="BM2272" s="1">
        <v>56.91</v>
      </c>
      <c r="BN2272" s="1">
        <v>55.29</v>
      </c>
    </row>
    <row r="2273" spans="3:66" x14ac:dyDescent="0.3">
      <c r="C2273" s="14" t="str">
        <f t="shared" si="36"/>
        <v>20173</v>
      </c>
      <c r="D2273" s="3">
        <v>42815</v>
      </c>
      <c r="E2273" s="1">
        <v>1006.26</v>
      </c>
      <c r="F2273" s="1">
        <v>964.74</v>
      </c>
      <c r="G2273" s="1">
        <v>969.55</v>
      </c>
      <c r="H2273" s="1">
        <v>900.74</v>
      </c>
      <c r="I2273" s="1">
        <v>983.38</v>
      </c>
      <c r="J2273" s="1">
        <v>973.22</v>
      </c>
      <c r="Q2273" s="1">
        <v>2521.9899999999998</v>
      </c>
      <c r="R2273" s="1">
        <v>59.82</v>
      </c>
      <c r="S2273" s="1">
        <v>50.63</v>
      </c>
      <c r="T2273" s="1">
        <v>59.87</v>
      </c>
      <c r="V2273" s="1">
        <v>56.94</v>
      </c>
      <c r="W2273" s="1">
        <v>63.15</v>
      </c>
      <c r="X2273" s="1">
        <v>61.72</v>
      </c>
      <c r="Y2273" s="1">
        <v>58.28</v>
      </c>
      <c r="Z2273" s="1">
        <v>58.33</v>
      </c>
      <c r="AA2273" s="1">
        <v>59.72</v>
      </c>
      <c r="AB2273" s="1">
        <v>60.1</v>
      </c>
      <c r="AC2273" s="1">
        <v>58.75</v>
      </c>
      <c r="AD2273" s="1">
        <v>57.56</v>
      </c>
      <c r="AE2273" s="1">
        <v>64.319999999999993</v>
      </c>
      <c r="AF2273" s="1">
        <v>61.4</v>
      </c>
      <c r="AG2273" s="1">
        <v>52.74</v>
      </c>
      <c r="AX2273" s="1">
        <v>59.13</v>
      </c>
      <c r="BA2273" s="1">
        <v>58.08</v>
      </c>
      <c r="BB2273" s="1">
        <v>65.25</v>
      </c>
      <c r="BC2273" s="1">
        <v>61.54</v>
      </c>
      <c r="BD2273" s="1">
        <v>62.07</v>
      </c>
      <c r="BE2273" s="1">
        <v>60.9</v>
      </c>
      <c r="BF2273" s="1">
        <v>60.4</v>
      </c>
      <c r="BG2273" s="1">
        <v>64.34</v>
      </c>
      <c r="BH2273" s="1">
        <v>60.18</v>
      </c>
      <c r="BI2273" s="1">
        <v>61.72</v>
      </c>
      <c r="BJ2273" s="1">
        <v>65.22</v>
      </c>
      <c r="BK2273" s="1">
        <v>54.98</v>
      </c>
      <c r="BL2273" s="1">
        <v>55.38</v>
      </c>
      <c r="BM2273" s="1">
        <v>56.74</v>
      </c>
      <c r="BN2273" s="1">
        <v>55.19</v>
      </c>
    </row>
    <row r="2274" spans="3:66" x14ac:dyDescent="0.3">
      <c r="C2274" s="14" t="str">
        <f t="shared" si="36"/>
        <v>20173</v>
      </c>
      <c r="D2274" s="3">
        <v>42814</v>
      </c>
      <c r="E2274" s="1">
        <v>1026.26</v>
      </c>
      <c r="F2274" s="1">
        <v>970.03</v>
      </c>
      <c r="G2274" s="1">
        <v>985.22</v>
      </c>
      <c r="H2274" s="1">
        <v>911.52</v>
      </c>
      <c r="I2274" s="1">
        <v>978.36</v>
      </c>
      <c r="J2274" s="1">
        <v>977.99</v>
      </c>
      <c r="Q2274" s="1">
        <v>2536.34</v>
      </c>
      <c r="R2274" s="1">
        <v>60.61</v>
      </c>
      <c r="S2274" s="1">
        <v>50.88</v>
      </c>
      <c r="T2274" s="1">
        <v>59.28</v>
      </c>
      <c r="U2274" s="1">
        <v>59.59</v>
      </c>
      <c r="V2274" s="1">
        <v>57.5</v>
      </c>
      <c r="W2274" s="1">
        <v>64.13</v>
      </c>
      <c r="X2274" s="1">
        <v>62.05</v>
      </c>
      <c r="Y2274" s="1">
        <v>58.75</v>
      </c>
      <c r="Z2274" s="1">
        <v>58.71</v>
      </c>
      <c r="AA2274" s="1">
        <v>59.55</v>
      </c>
      <c r="AB2274" s="1">
        <v>60.62</v>
      </c>
      <c r="AC2274" s="1">
        <v>59</v>
      </c>
      <c r="AD2274" s="1">
        <v>57.91</v>
      </c>
      <c r="AE2274" s="1">
        <v>64.510000000000005</v>
      </c>
      <c r="AF2274" s="1">
        <v>62.97</v>
      </c>
      <c r="AG2274" s="1">
        <v>52.75</v>
      </c>
      <c r="AP2274" s="1">
        <v>1815.52</v>
      </c>
      <c r="AX2274" s="1">
        <v>59.88</v>
      </c>
      <c r="BA2274" s="1">
        <v>59.18</v>
      </c>
      <c r="BB2274" s="1">
        <v>65.97</v>
      </c>
      <c r="BC2274" s="1">
        <v>61.8</v>
      </c>
      <c r="BD2274" s="1">
        <v>62.77</v>
      </c>
      <c r="BE2274" s="1">
        <v>61.25</v>
      </c>
      <c r="BF2274" s="1">
        <v>60.58</v>
      </c>
      <c r="BG2274" s="1">
        <v>64.88</v>
      </c>
      <c r="BH2274" s="1">
        <v>60.67</v>
      </c>
      <c r="BI2274" s="1">
        <v>62.61</v>
      </c>
      <c r="BJ2274" s="1">
        <v>66.2</v>
      </c>
      <c r="BK2274" s="1">
        <v>55.82</v>
      </c>
      <c r="BL2274" s="1">
        <v>55.71</v>
      </c>
      <c r="BM2274" s="1">
        <v>57.22</v>
      </c>
      <c r="BN2274" s="1">
        <v>55.19</v>
      </c>
    </row>
    <row r="2275" spans="3:66" x14ac:dyDescent="0.3">
      <c r="C2275" s="14" t="str">
        <f t="shared" si="36"/>
        <v>20173</v>
      </c>
      <c r="D2275" s="3">
        <v>42811</v>
      </c>
      <c r="E2275" s="1">
        <v>1023.57</v>
      </c>
      <c r="F2275" s="1">
        <v>975.63</v>
      </c>
      <c r="G2275" s="1">
        <v>1001.57</v>
      </c>
      <c r="H2275" s="1">
        <v>920.89</v>
      </c>
      <c r="I2275" s="1">
        <v>993.26</v>
      </c>
      <c r="J2275" s="1">
        <v>987.06</v>
      </c>
      <c r="Q2275" s="1">
        <v>2593.81</v>
      </c>
      <c r="R2275" s="1">
        <v>60.27</v>
      </c>
      <c r="S2275" s="1">
        <v>51.57</v>
      </c>
      <c r="T2275" s="1">
        <v>59.94</v>
      </c>
      <c r="U2275" s="1">
        <v>59.18</v>
      </c>
      <c r="V2275" s="1">
        <v>57.5</v>
      </c>
      <c r="W2275" s="1">
        <v>63.33</v>
      </c>
      <c r="X2275" s="1">
        <v>62.69</v>
      </c>
      <c r="Y2275" s="1">
        <v>59.38</v>
      </c>
      <c r="Z2275" s="1">
        <v>59.14</v>
      </c>
      <c r="AA2275" s="1">
        <v>59.68</v>
      </c>
      <c r="AB2275" s="1">
        <v>60.81</v>
      </c>
      <c r="AC2275" s="1">
        <v>59.35</v>
      </c>
      <c r="AD2275" s="1">
        <v>57.17</v>
      </c>
      <c r="AE2275" s="1">
        <v>65.150000000000006</v>
      </c>
      <c r="AF2275" s="1">
        <v>62.38</v>
      </c>
      <c r="AG2275" s="1">
        <v>53.01</v>
      </c>
      <c r="AP2275" s="1">
        <v>1815.52</v>
      </c>
      <c r="AX2275" s="1">
        <v>59.96</v>
      </c>
      <c r="BA2275" s="1">
        <v>59.86</v>
      </c>
      <c r="BB2275" s="1">
        <v>65.55</v>
      </c>
      <c r="BC2275" s="1">
        <v>62.33</v>
      </c>
      <c r="BD2275" s="1">
        <v>62.81</v>
      </c>
      <c r="BE2275" s="1">
        <v>61.58</v>
      </c>
      <c r="BF2275" s="1">
        <v>60.42</v>
      </c>
      <c r="BG2275" s="1">
        <v>65.040000000000006</v>
      </c>
      <c r="BH2275" s="1">
        <v>60.25</v>
      </c>
      <c r="BI2275" s="1">
        <v>62.61</v>
      </c>
      <c r="BJ2275" s="1">
        <v>66.22</v>
      </c>
      <c r="BK2275" s="1">
        <v>55.92</v>
      </c>
      <c r="BL2275" s="1">
        <v>55.9</v>
      </c>
      <c r="BM2275" s="1">
        <v>57.15</v>
      </c>
      <c r="BN2275" s="1">
        <v>54.61</v>
      </c>
    </row>
    <row r="2276" spans="3:66" x14ac:dyDescent="0.3">
      <c r="C2276" s="14" t="str">
        <f t="shared" si="36"/>
        <v>20173</v>
      </c>
      <c r="D2276" s="3">
        <v>42810</v>
      </c>
      <c r="E2276" s="1">
        <v>1030.78</v>
      </c>
      <c r="F2276" s="1">
        <v>978.76</v>
      </c>
      <c r="G2276" s="1">
        <v>1020.88</v>
      </c>
      <c r="H2276" s="1">
        <v>928.17</v>
      </c>
      <c r="I2276" s="1">
        <v>992.72</v>
      </c>
      <c r="J2276" s="1">
        <v>980.84</v>
      </c>
      <c r="Q2276" s="1">
        <v>2531.96</v>
      </c>
      <c r="R2276" s="1">
        <v>61.89</v>
      </c>
      <c r="S2276" s="1">
        <v>51.89</v>
      </c>
      <c r="T2276" s="1">
        <v>60.3</v>
      </c>
      <c r="U2276" s="1">
        <v>59.16</v>
      </c>
      <c r="V2276" s="1">
        <v>58.14</v>
      </c>
      <c r="W2276" s="1">
        <v>63.97</v>
      </c>
      <c r="X2276" s="1">
        <v>62.67</v>
      </c>
      <c r="Y2276" s="1">
        <v>59.85</v>
      </c>
      <c r="Z2276" s="1">
        <v>59.63</v>
      </c>
      <c r="AA2276" s="1">
        <v>61.1</v>
      </c>
      <c r="AB2276" s="1">
        <v>61.52</v>
      </c>
      <c r="AC2276" s="1">
        <v>60.18</v>
      </c>
      <c r="AD2276" s="1">
        <v>58.24</v>
      </c>
      <c r="AE2276" s="1">
        <v>65.8</v>
      </c>
      <c r="AF2276" s="1">
        <v>62.83</v>
      </c>
      <c r="AG2276" s="1">
        <v>54.67</v>
      </c>
      <c r="AP2276" s="1">
        <v>1815.52</v>
      </c>
      <c r="AX2276" s="1">
        <v>60</v>
      </c>
      <c r="BA2276" s="1">
        <v>59.93</v>
      </c>
      <c r="BB2276" s="1">
        <v>66.209999999999994</v>
      </c>
      <c r="BC2276" s="1">
        <v>62.18</v>
      </c>
      <c r="BD2276" s="1">
        <v>62.9</v>
      </c>
      <c r="BE2276" s="1">
        <v>61.43</v>
      </c>
      <c r="BF2276" s="1">
        <v>62.61</v>
      </c>
      <c r="BG2276" s="1">
        <v>65.17</v>
      </c>
      <c r="BH2276" s="1">
        <v>61.2</v>
      </c>
      <c r="BI2276" s="1">
        <v>63</v>
      </c>
      <c r="BJ2276" s="1">
        <v>65.209999999999994</v>
      </c>
      <c r="BK2276" s="1">
        <v>56.38</v>
      </c>
      <c r="BL2276" s="1">
        <v>56.4</v>
      </c>
      <c r="BM2276" s="1">
        <v>57.95</v>
      </c>
      <c r="BN2276" s="1">
        <v>55.87</v>
      </c>
    </row>
    <row r="2277" spans="3:66" x14ac:dyDescent="0.3">
      <c r="C2277" s="14" t="str">
        <f t="shared" si="36"/>
        <v>20173</v>
      </c>
      <c r="D2277" s="3">
        <v>42809</v>
      </c>
      <c r="E2277" s="1">
        <v>1044.55</v>
      </c>
      <c r="F2277" s="1">
        <v>987.31</v>
      </c>
      <c r="G2277" s="1">
        <v>1005.57</v>
      </c>
      <c r="H2277" s="1">
        <v>933.94</v>
      </c>
      <c r="I2277" s="1">
        <v>1008.29</v>
      </c>
      <c r="J2277" s="1">
        <v>977.04</v>
      </c>
      <c r="Q2277" s="1">
        <v>2538.61</v>
      </c>
      <c r="R2277" s="1">
        <v>62.25</v>
      </c>
      <c r="S2277" s="1">
        <v>51.84</v>
      </c>
      <c r="T2277" s="1">
        <v>60.48</v>
      </c>
      <c r="V2277" s="1">
        <v>58.75</v>
      </c>
      <c r="W2277" s="1">
        <v>65</v>
      </c>
      <c r="X2277" s="1">
        <v>63.14</v>
      </c>
      <c r="Y2277" s="1">
        <v>60.5</v>
      </c>
      <c r="Z2277" s="1">
        <v>60.5</v>
      </c>
      <c r="AA2277" s="1">
        <v>61.3</v>
      </c>
      <c r="AB2277" s="1">
        <v>61.97</v>
      </c>
      <c r="AC2277" s="1">
        <v>60.43</v>
      </c>
      <c r="AD2277" s="1">
        <v>60.43</v>
      </c>
      <c r="AE2277" s="1">
        <v>66.34</v>
      </c>
      <c r="AF2277" s="1">
        <v>62.91</v>
      </c>
      <c r="AG2277" s="1">
        <v>54.49</v>
      </c>
      <c r="AP2277" s="1">
        <v>1815.52</v>
      </c>
      <c r="AX2277" s="1">
        <v>60.02</v>
      </c>
      <c r="BA2277" s="1">
        <v>60.35</v>
      </c>
      <c r="BB2277" s="1">
        <v>67.59</v>
      </c>
      <c r="BC2277" s="1">
        <v>63.27</v>
      </c>
      <c r="BD2277" s="1">
        <v>63.51</v>
      </c>
      <c r="BE2277" s="1">
        <v>61.76</v>
      </c>
      <c r="BF2277" s="1">
        <v>61.95</v>
      </c>
      <c r="BG2277" s="1">
        <v>65.709999999999994</v>
      </c>
      <c r="BH2277" s="1">
        <v>61.74</v>
      </c>
      <c r="BI2277" s="1">
        <v>63.1</v>
      </c>
      <c r="BJ2277" s="1">
        <v>65.680000000000007</v>
      </c>
      <c r="BK2277" s="1">
        <v>57.15</v>
      </c>
      <c r="BL2277" s="1">
        <v>57.49</v>
      </c>
      <c r="BM2277" s="1">
        <v>58.36</v>
      </c>
      <c r="BN2277" s="1">
        <v>57.31</v>
      </c>
    </row>
    <row r="2278" spans="3:66" x14ac:dyDescent="0.3">
      <c r="C2278" s="14" t="str">
        <f t="shared" si="36"/>
        <v>20173</v>
      </c>
      <c r="D2278" s="3">
        <v>42808</v>
      </c>
      <c r="E2278" s="1">
        <v>1043.8900000000001</v>
      </c>
      <c r="F2278" s="1">
        <v>995.82</v>
      </c>
      <c r="G2278" s="1">
        <v>1007.15</v>
      </c>
      <c r="H2278" s="1">
        <v>935.23</v>
      </c>
      <c r="I2278" s="1">
        <v>1008.29</v>
      </c>
      <c r="J2278" s="1">
        <v>971.45</v>
      </c>
      <c r="Q2278" s="1">
        <v>2538.61</v>
      </c>
      <c r="R2278" s="1">
        <v>62.11</v>
      </c>
      <c r="S2278" s="1">
        <v>52.75</v>
      </c>
      <c r="T2278" s="1">
        <v>61.03</v>
      </c>
      <c r="V2278" s="1">
        <v>59.07</v>
      </c>
      <c r="W2278" s="1">
        <v>65.319999999999993</v>
      </c>
      <c r="X2278" s="1">
        <v>63.34</v>
      </c>
      <c r="Y2278" s="1">
        <v>60.5</v>
      </c>
      <c r="Z2278" s="1">
        <v>60.47</v>
      </c>
      <c r="AA2278" s="1">
        <v>61.5</v>
      </c>
      <c r="AB2278" s="1">
        <v>61.6</v>
      </c>
      <c r="AC2278" s="1">
        <v>60.5</v>
      </c>
      <c r="AD2278" s="1">
        <v>60.06</v>
      </c>
      <c r="AE2278" s="1">
        <v>66.709999999999994</v>
      </c>
      <c r="AF2278" s="1">
        <v>63.33</v>
      </c>
      <c r="AG2278" s="1">
        <v>54.31</v>
      </c>
      <c r="AP2278" s="1">
        <v>1815.52</v>
      </c>
      <c r="AX2278" s="1">
        <v>60.41</v>
      </c>
      <c r="BA2278" s="1">
        <v>60.36</v>
      </c>
      <c r="BB2278" s="1">
        <v>67.44</v>
      </c>
      <c r="BC2278" s="1">
        <v>62.8</v>
      </c>
      <c r="BD2278" s="1">
        <v>63.7</v>
      </c>
      <c r="BE2278" s="1">
        <v>62.6</v>
      </c>
      <c r="BF2278" s="1">
        <v>61.93</v>
      </c>
      <c r="BG2278" s="1">
        <v>66.540000000000006</v>
      </c>
      <c r="BH2278" s="1">
        <v>62.06</v>
      </c>
      <c r="BI2278" s="1">
        <v>63.5</v>
      </c>
      <c r="BJ2278" s="1">
        <v>66.180000000000007</v>
      </c>
      <c r="BK2278" s="1">
        <v>56.98</v>
      </c>
      <c r="BL2278" s="1">
        <v>57.01</v>
      </c>
      <c r="BM2278" s="1">
        <v>58.59</v>
      </c>
      <c r="BN2278" s="1">
        <v>56.92</v>
      </c>
    </row>
    <row r="2279" spans="3:66" x14ac:dyDescent="0.3">
      <c r="C2279" s="14" t="str">
        <f t="shared" si="36"/>
        <v>20173</v>
      </c>
      <c r="D2279" s="3">
        <v>42807</v>
      </c>
      <c r="E2279" s="1">
        <v>1041.83</v>
      </c>
      <c r="F2279" s="1">
        <v>1001.28</v>
      </c>
      <c r="G2279" s="1">
        <v>1018.39</v>
      </c>
      <c r="H2279" s="1">
        <v>935.23</v>
      </c>
      <c r="I2279" s="1">
        <v>1012.19</v>
      </c>
      <c r="J2279" s="1">
        <v>998.43</v>
      </c>
      <c r="Q2279" s="1">
        <v>2504.5500000000002</v>
      </c>
      <c r="R2279" s="1">
        <v>63.25</v>
      </c>
      <c r="V2279" s="1">
        <v>59</v>
      </c>
      <c r="X2279" s="1">
        <v>63.19</v>
      </c>
      <c r="Y2279" s="1">
        <v>60.5</v>
      </c>
      <c r="Z2279" s="1">
        <v>60.5</v>
      </c>
      <c r="AB2279" s="1">
        <v>61.85</v>
      </c>
      <c r="AC2279" s="1">
        <v>60.75</v>
      </c>
      <c r="AE2279" s="1">
        <v>66.739999999999995</v>
      </c>
      <c r="AX2279" s="1">
        <v>61.21</v>
      </c>
      <c r="BA2279" s="1">
        <v>60.87</v>
      </c>
      <c r="BC2279" s="1">
        <v>62.87</v>
      </c>
      <c r="BD2279" s="1">
        <v>63.37</v>
      </c>
      <c r="BF2279" s="1">
        <v>64.349999999999994</v>
      </c>
      <c r="BH2279" s="1">
        <v>62.31</v>
      </c>
      <c r="BI2279" s="1">
        <v>64.5</v>
      </c>
      <c r="BJ2279" s="1">
        <v>66.78</v>
      </c>
      <c r="BK2279" s="1">
        <v>57.15</v>
      </c>
      <c r="BL2279" s="1">
        <v>57.42</v>
      </c>
      <c r="BM2279" s="1">
        <v>59.27</v>
      </c>
      <c r="BN2279" s="1">
        <v>57.13</v>
      </c>
    </row>
    <row r="2280" spans="3:66" x14ac:dyDescent="0.3">
      <c r="C2280" s="14" t="str">
        <f t="shared" si="36"/>
        <v>20173</v>
      </c>
      <c r="D2280" s="3">
        <v>42804</v>
      </c>
      <c r="E2280" s="1">
        <v>1068.5999999999999</v>
      </c>
      <c r="F2280" s="1">
        <v>1007.22</v>
      </c>
      <c r="G2280" s="1">
        <v>1023.29</v>
      </c>
      <c r="H2280" s="1">
        <v>943.74</v>
      </c>
      <c r="I2280" s="1">
        <v>1021.54</v>
      </c>
      <c r="J2280" s="1">
        <v>983.92</v>
      </c>
      <c r="Q2280" s="1">
        <v>2548.4299999999998</v>
      </c>
      <c r="R2280" s="1">
        <v>62.17</v>
      </c>
      <c r="S2280" s="1">
        <v>53.1</v>
      </c>
      <c r="T2280" s="1">
        <v>61.68</v>
      </c>
      <c r="V2280" s="1">
        <v>59.5</v>
      </c>
      <c r="W2280" s="1">
        <v>64.88</v>
      </c>
      <c r="X2280" s="1">
        <v>63.61</v>
      </c>
      <c r="Y2280" s="1">
        <v>61.23</v>
      </c>
      <c r="Z2280" s="1">
        <v>61.13</v>
      </c>
      <c r="AA2280" s="1">
        <v>61.57</v>
      </c>
      <c r="AB2280" s="1">
        <v>61.99</v>
      </c>
      <c r="AC2280" s="1">
        <v>61.31</v>
      </c>
      <c r="AD2280" s="1">
        <v>60.17</v>
      </c>
      <c r="AE2280" s="1">
        <v>66.08</v>
      </c>
      <c r="AF2280" s="1">
        <v>63.3</v>
      </c>
      <c r="AG2280" s="1">
        <v>54.8</v>
      </c>
      <c r="AX2280" s="1">
        <v>61.86</v>
      </c>
      <c r="BA2280" s="1">
        <v>60.97</v>
      </c>
      <c r="BB2280" s="1">
        <v>67.92</v>
      </c>
      <c r="BC2280" s="1">
        <v>63.4</v>
      </c>
      <c r="BD2280" s="1">
        <v>64.260000000000005</v>
      </c>
      <c r="BE2280" s="1">
        <v>63.5</v>
      </c>
      <c r="BF2280" s="1">
        <v>64.209999999999994</v>
      </c>
      <c r="BG2280" s="1">
        <v>67.06</v>
      </c>
      <c r="BH2280" s="1">
        <v>62.68</v>
      </c>
      <c r="BI2280" s="1">
        <v>63.5</v>
      </c>
      <c r="BJ2280" s="1">
        <v>66.67</v>
      </c>
      <c r="BK2280" s="1">
        <v>57.15</v>
      </c>
      <c r="BL2280" s="1">
        <v>57.68</v>
      </c>
      <c r="BM2280" s="1">
        <v>59.31</v>
      </c>
      <c r="BN2280" s="1">
        <v>57.38</v>
      </c>
    </row>
    <row r="2281" spans="3:66" x14ac:dyDescent="0.3">
      <c r="C2281" s="14" t="str">
        <f t="shared" si="36"/>
        <v>20173</v>
      </c>
      <c r="D2281" s="3">
        <v>42803</v>
      </c>
      <c r="E2281" s="1">
        <v>1047.42</v>
      </c>
      <c r="F2281" s="1">
        <v>1007.24</v>
      </c>
      <c r="G2281" s="1">
        <v>1026.18</v>
      </c>
      <c r="H2281" s="1">
        <v>942.52</v>
      </c>
      <c r="I2281" s="1">
        <v>1031.6500000000001</v>
      </c>
      <c r="J2281" s="1">
        <v>985.9</v>
      </c>
      <c r="Q2281" s="1">
        <v>2576.65</v>
      </c>
      <c r="R2281" s="1">
        <v>62.42</v>
      </c>
      <c r="S2281" s="1">
        <v>53.96</v>
      </c>
      <c r="T2281" s="1">
        <v>61.84</v>
      </c>
      <c r="V2281" s="1">
        <v>60.33</v>
      </c>
      <c r="W2281" s="1">
        <v>65</v>
      </c>
      <c r="X2281" s="1">
        <v>63.47</v>
      </c>
      <c r="Y2281" s="1">
        <v>62</v>
      </c>
      <c r="Z2281" s="1">
        <v>62.04</v>
      </c>
      <c r="AA2281" s="1">
        <v>61.77</v>
      </c>
      <c r="AB2281" s="1">
        <v>61.84</v>
      </c>
      <c r="AC2281" s="1">
        <v>62</v>
      </c>
      <c r="AD2281" s="1">
        <v>60.41</v>
      </c>
      <c r="AE2281" s="1">
        <v>67.3</v>
      </c>
      <c r="AF2281" s="1">
        <v>63.95</v>
      </c>
      <c r="AG2281" s="1">
        <v>55.17</v>
      </c>
      <c r="AX2281" s="1">
        <v>61.77</v>
      </c>
      <c r="BA2281" s="1">
        <v>61.65</v>
      </c>
      <c r="BB2281" s="1">
        <v>67.709999999999994</v>
      </c>
      <c r="BC2281" s="1">
        <v>64.14</v>
      </c>
      <c r="BD2281" s="1">
        <v>65.08</v>
      </c>
      <c r="BE2281" s="1">
        <v>63.08</v>
      </c>
      <c r="BF2281" s="1">
        <v>63.46</v>
      </c>
      <c r="BG2281" s="1">
        <v>66.86</v>
      </c>
      <c r="BH2281" s="1">
        <v>63.05</v>
      </c>
      <c r="BI2281" s="1">
        <v>64</v>
      </c>
      <c r="BJ2281" s="1">
        <v>67.150000000000006</v>
      </c>
      <c r="BK2281" s="1">
        <v>57.82</v>
      </c>
      <c r="BL2281" s="1">
        <v>58.26</v>
      </c>
      <c r="BM2281" s="1">
        <v>59.44</v>
      </c>
      <c r="BN2281" s="1">
        <v>57.89</v>
      </c>
    </row>
    <row r="2282" spans="3:66" x14ac:dyDescent="0.3">
      <c r="C2282" s="14" t="str">
        <f t="shared" si="36"/>
        <v>20173</v>
      </c>
      <c r="D2282" s="3">
        <v>42802</v>
      </c>
      <c r="E2282" s="1">
        <v>1083.8599999999999</v>
      </c>
      <c r="F2282" s="1">
        <v>1003.98</v>
      </c>
      <c r="G2282" s="1">
        <v>1040.8800000000001</v>
      </c>
      <c r="H2282" s="1">
        <v>948.1</v>
      </c>
      <c r="I2282" s="1">
        <v>1038.95</v>
      </c>
      <c r="J2282" s="1">
        <v>987.45</v>
      </c>
      <c r="Q2282" s="1">
        <v>2613.35</v>
      </c>
      <c r="R2282" s="1">
        <v>62.4</v>
      </c>
      <c r="S2282" s="1">
        <v>54.4</v>
      </c>
      <c r="T2282" s="1">
        <v>62.74</v>
      </c>
      <c r="V2282" s="1">
        <v>60.38</v>
      </c>
      <c r="W2282" s="1">
        <v>65.17</v>
      </c>
      <c r="X2282" s="1">
        <v>63.19</v>
      </c>
      <c r="Y2282" s="1">
        <v>61.73</v>
      </c>
      <c r="Z2282" s="1">
        <v>61.91</v>
      </c>
      <c r="AA2282" s="1">
        <v>62.34</v>
      </c>
      <c r="AB2282" s="1">
        <v>61.57</v>
      </c>
      <c r="AC2282" s="1">
        <v>61.17</v>
      </c>
      <c r="AD2282" s="1">
        <v>60.93</v>
      </c>
      <c r="AE2282" s="1">
        <v>67.37</v>
      </c>
      <c r="AF2282" s="1">
        <v>64.63</v>
      </c>
      <c r="AG2282" s="1">
        <v>55.28</v>
      </c>
      <c r="AX2282" s="1">
        <v>61.72</v>
      </c>
      <c r="AZ2282" s="1">
        <v>1717.3</v>
      </c>
      <c r="BA2282" s="1">
        <v>61.62</v>
      </c>
      <c r="BB2282" s="1">
        <v>68.08</v>
      </c>
      <c r="BC2282" s="1">
        <v>63.97</v>
      </c>
      <c r="BD2282" s="1">
        <v>65.16</v>
      </c>
      <c r="BE2282" s="1">
        <v>64.7</v>
      </c>
      <c r="BF2282" s="1">
        <v>63.51</v>
      </c>
      <c r="BG2282" s="1">
        <v>67.319999999999993</v>
      </c>
      <c r="BH2282" s="1">
        <v>62.57</v>
      </c>
      <c r="BI2282" s="1">
        <v>64</v>
      </c>
      <c r="BJ2282" s="1">
        <v>67.150000000000006</v>
      </c>
      <c r="BK2282" s="1">
        <v>58.15</v>
      </c>
      <c r="BL2282" s="1">
        <v>58.22</v>
      </c>
      <c r="BM2282" s="1">
        <v>59.83</v>
      </c>
      <c r="BN2282" s="1">
        <v>57.38</v>
      </c>
    </row>
    <row r="2283" spans="3:66" x14ac:dyDescent="0.3">
      <c r="C2283" s="14" t="str">
        <f t="shared" si="36"/>
        <v>20173</v>
      </c>
      <c r="D2283" s="3">
        <v>42801</v>
      </c>
      <c r="E2283" s="1">
        <v>1098.82</v>
      </c>
      <c r="F2283" s="1">
        <v>1023.74</v>
      </c>
      <c r="G2283" s="1">
        <v>1053.77</v>
      </c>
      <c r="H2283" s="1">
        <v>949.85</v>
      </c>
      <c r="I2283" s="1">
        <v>1038.95</v>
      </c>
      <c r="J2283" s="1">
        <v>980.73</v>
      </c>
      <c r="Q2283" s="1">
        <v>2605.81</v>
      </c>
      <c r="R2283" s="1">
        <v>61.37</v>
      </c>
      <c r="S2283" s="1">
        <v>54.03</v>
      </c>
      <c r="T2283" s="1">
        <v>62.17</v>
      </c>
      <c r="V2283" s="1">
        <v>60.36</v>
      </c>
      <c r="W2283" s="1">
        <v>65.569999999999993</v>
      </c>
      <c r="X2283" s="1">
        <v>63.66</v>
      </c>
      <c r="Y2283" s="1">
        <v>61.84</v>
      </c>
      <c r="Z2283" s="1">
        <v>61.83</v>
      </c>
      <c r="AA2283" s="1">
        <v>61.81</v>
      </c>
      <c r="AB2283" s="1">
        <v>62.36</v>
      </c>
      <c r="AC2283" s="1">
        <v>62</v>
      </c>
      <c r="AD2283" s="1">
        <v>60.55</v>
      </c>
      <c r="AE2283" s="1">
        <v>68.209999999999994</v>
      </c>
      <c r="AF2283" s="1">
        <v>64.7</v>
      </c>
      <c r="AG2283" s="1">
        <v>55.55</v>
      </c>
      <c r="AX2283" s="1">
        <v>62.23</v>
      </c>
      <c r="AZ2283" s="1">
        <v>1717.3</v>
      </c>
      <c r="BA2283" s="1">
        <v>61.7</v>
      </c>
      <c r="BB2283" s="1">
        <v>67.23</v>
      </c>
      <c r="BC2283" s="1">
        <v>63.28</v>
      </c>
      <c r="BD2283" s="1">
        <v>64.78</v>
      </c>
      <c r="BE2283" s="1">
        <v>64.7</v>
      </c>
      <c r="BF2283" s="1">
        <v>63.33</v>
      </c>
      <c r="BG2283" s="1">
        <v>67.150000000000006</v>
      </c>
      <c r="BH2283" s="1">
        <v>63.43</v>
      </c>
      <c r="BI2283" s="1">
        <v>65</v>
      </c>
      <c r="BJ2283" s="1">
        <v>68</v>
      </c>
      <c r="BK2283" s="1">
        <v>58.19</v>
      </c>
      <c r="BL2283" s="1">
        <v>58.61</v>
      </c>
      <c r="BM2283" s="1">
        <v>59.99</v>
      </c>
      <c r="BN2283" s="1">
        <v>58.28</v>
      </c>
    </row>
    <row r="2284" spans="3:66" x14ac:dyDescent="0.3">
      <c r="C2284" s="14" t="str">
        <f t="shared" si="36"/>
        <v>20173</v>
      </c>
      <c r="D2284" s="3">
        <v>42800</v>
      </c>
      <c r="E2284" s="1">
        <v>1092.47</v>
      </c>
      <c r="F2284" s="1">
        <v>1024.3599999999999</v>
      </c>
      <c r="G2284" s="1">
        <v>1041.1500000000001</v>
      </c>
      <c r="H2284" s="1">
        <v>948.13</v>
      </c>
      <c r="I2284" s="1">
        <v>1043.82</v>
      </c>
      <c r="J2284" s="1">
        <v>986.42</v>
      </c>
      <c r="Q2284" s="1">
        <v>2615.9</v>
      </c>
      <c r="R2284" s="1">
        <v>62.67</v>
      </c>
      <c r="S2284" s="1">
        <v>54.2</v>
      </c>
      <c r="T2284" s="1">
        <v>62.04</v>
      </c>
      <c r="V2284" s="1">
        <v>60.79</v>
      </c>
      <c r="W2284" s="1">
        <v>66.03</v>
      </c>
      <c r="X2284" s="1">
        <v>63.66</v>
      </c>
      <c r="Y2284" s="1">
        <v>62</v>
      </c>
      <c r="Z2284" s="1">
        <v>62</v>
      </c>
      <c r="AA2284" s="1">
        <v>63.3</v>
      </c>
      <c r="AB2284" s="1">
        <v>62.21</v>
      </c>
      <c r="AC2284" s="1">
        <v>62.38</v>
      </c>
      <c r="AD2284" s="1">
        <v>61.09</v>
      </c>
      <c r="AE2284" s="1">
        <v>68.25</v>
      </c>
      <c r="AF2284" s="1">
        <v>64.03</v>
      </c>
      <c r="AG2284" s="1">
        <v>55.81</v>
      </c>
      <c r="AX2284" s="1">
        <v>61.62</v>
      </c>
      <c r="AZ2284" s="1">
        <v>1717.3</v>
      </c>
      <c r="BA2284" s="1">
        <v>61.75</v>
      </c>
      <c r="BB2284" s="1">
        <v>68.73</v>
      </c>
      <c r="BC2284" s="1">
        <v>63.99</v>
      </c>
      <c r="BD2284" s="1">
        <v>65.31</v>
      </c>
      <c r="BE2284" s="1">
        <v>63.6</v>
      </c>
      <c r="BF2284" s="1">
        <v>64.42</v>
      </c>
      <c r="BG2284" s="1">
        <v>67.56</v>
      </c>
      <c r="BH2284" s="1">
        <v>63.88</v>
      </c>
      <c r="BI2284" s="1">
        <v>65</v>
      </c>
      <c r="BJ2284" s="1">
        <v>65.209999999999994</v>
      </c>
      <c r="BK2284" s="1">
        <v>58.11</v>
      </c>
      <c r="BL2284" s="1">
        <v>58.88</v>
      </c>
      <c r="BM2284" s="1">
        <v>60.48</v>
      </c>
      <c r="BN2284" s="1">
        <v>57.64</v>
      </c>
    </row>
    <row r="2285" spans="3:66" x14ac:dyDescent="0.3">
      <c r="C2285" s="14" t="str">
        <f t="shared" si="36"/>
        <v>20173</v>
      </c>
      <c r="D2285" s="3">
        <v>42797</v>
      </c>
      <c r="E2285" s="1">
        <v>1094.33</v>
      </c>
      <c r="F2285" s="1">
        <v>1023.38</v>
      </c>
      <c r="G2285" s="1">
        <v>1045.3699999999999</v>
      </c>
      <c r="H2285" s="1">
        <v>952.32</v>
      </c>
      <c r="I2285" s="1">
        <v>1023.49</v>
      </c>
      <c r="J2285" s="1">
        <v>986.82</v>
      </c>
      <c r="Q2285" s="1">
        <v>2608.12</v>
      </c>
      <c r="R2285" s="1">
        <v>62.55</v>
      </c>
      <c r="S2285" s="1">
        <v>54.45</v>
      </c>
      <c r="T2285" s="1">
        <v>62.39</v>
      </c>
      <c r="V2285" s="1">
        <v>60.93</v>
      </c>
      <c r="W2285" s="1">
        <v>65.849999999999994</v>
      </c>
      <c r="X2285" s="1">
        <v>63.84</v>
      </c>
      <c r="Y2285" s="1">
        <v>62.3</v>
      </c>
      <c r="Z2285" s="1">
        <v>62.17</v>
      </c>
      <c r="AA2285" s="1">
        <v>62.39</v>
      </c>
      <c r="AB2285" s="1">
        <v>63.03</v>
      </c>
      <c r="AC2285" s="1">
        <v>62.88</v>
      </c>
      <c r="AD2285" s="1">
        <v>61.63</v>
      </c>
      <c r="AE2285" s="1">
        <v>69.37</v>
      </c>
      <c r="AF2285" s="1">
        <v>64.91</v>
      </c>
      <c r="AG2285" s="1">
        <v>56.37</v>
      </c>
      <c r="AX2285" s="1">
        <v>62.66</v>
      </c>
      <c r="AZ2285" s="1">
        <v>1717.3</v>
      </c>
      <c r="BA2285" s="1">
        <v>61.74</v>
      </c>
      <c r="BB2285" s="1">
        <v>68.92</v>
      </c>
      <c r="BC2285" s="1">
        <v>63.86</v>
      </c>
      <c r="BD2285" s="1">
        <v>65.349999999999994</v>
      </c>
      <c r="BE2285" s="1">
        <v>64.69</v>
      </c>
      <c r="BF2285" s="1">
        <v>64.55</v>
      </c>
      <c r="BG2285" s="1">
        <v>68.47</v>
      </c>
      <c r="BH2285" s="1">
        <v>64.3</v>
      </c>
      <c r="BI2285" s="1">
        <v>64.59</v>
      </c>
      <c r="BJ2285" s="1">
        <v>65.209999999999994</v>
      </c>
      <c r="BK2285" s="1">
        <v>58.39</v>
      </c>
      <c r="BL2285" s="1">
        <v>58.81</v>
      </c>
      <c r="BM2285" s="1">
        <v>60.43</v>
      </c>
      <c r="BN2285" s="1">
        <v>57.78</v>
      </c>
    </row>
    <row r="2286" spans="3:66" x14ac:dyDescent="0.3">
      <c r="C2286" s="14" t="str">
        <f t="shared" si="36"/>
        <v>20173</v>
      </c>
      <c r="D2286" s="3">
        <v>42796</v>
      </c>
      <c r="E2286" s="1">
        <v>1091.21</v>
      </c>
      <c r="F2286" s="1">
        <v>1020.25</v>
      </c>
      <c r="G2286" s="1">
        <v>1057.8800000000001</v>
      </c>
      <c r="H2286" s="1">
        <v>952.96</v>
      </c>
      <c r="I2286" s="1">
        <v>1056.93</v>
      </c>
      <c r="J2286" s="1">
        <v>990.48</v>
      </c>
      <c r="Q2286" s="1">
        <v>2619.5500000000002</v>
      </c>
      <c r="R2286" s="1">
        <v>63.29</v>
      </c>
      <c r="S2286" s="1">
        <v>54.74</v>
      </c>
      <c r="T2286" s="1">
        <v>62.67</v>
      </c>
      <c r="V2286" s="1">
        <v>61</v>
      </c>
      <c r="W2286" s="1">
        <v>66.19</v>
      </c>
      <c r="X2286" s="1">
        <v>63.75</v>
      </c>
      <c r="Y2286" s="1">
        <v>62.5</v>
      </c>
      <c r="Z2286" s="1">
        <v>62.5</v>
      </c>
      <c r="AA2286" s="1">
        <v>62.67</v>
      </c>
      <c r="AB2286" s="1">
        <v>62.71</v>
      </c>
      <c r="AC2286" s="1">
        <v>63.75</v>
      </c>
      <c r="AD2286" s="1">
        <v>61.38</v>
      </c>
      <c r="AE2286" s="1">
        <v>69.37</v>
      </c>
      <c r="AF2286" s="1">
        <v>64.3</v>
      </c>
      <c r="AG2286" s="1">
        <v>56.65</v>
      </c>
      <c r="AX2286" s="1">
        <v>62.19</v>
      </c>
      <c r="AZ2286" s="1">
        <v>1717.3</v>
      </c>
      <c r="BA2286" s="1">
        <v>61.85</v>
      </c>
      <c r="BB2286" s="1">
        <v>68.58</v>
      </c>
      <c r="BC2286" s="1">
        <v>64.05</v>
      </c>
      <c r="BD2286" s="1">
        <v>65.31</v>
      </c>
      <c r="BE2286" s="1">
        <v>64.03</v>
      </c>
      <c r="BF2286" s="1">
        <v>64.8</v>
      </c>
      <c r="BG2286" s="1">
        <v>68.55</v>
      </c>
      <c r="BH2286" s="1">
        <v>64.56</v>
      </c>
      <c r="BI2286" s="1">
        <v>65</v>
      </c>
      <c r="BJ2286" s="1">
        <v>65.27</v>
      </c>
      <c r="BK2286" s="1">
        <v>58.71</v>
      </c>
      <c r="BL2286" s="1">
        <v>58.81</v>
      </c>
      <c r="BM2286" s="1">
        <v>60.1</v>
      </c>
      <c r="BN2286" s="1">
        <v>58.24</v>
      </c>
    </row>
    <row r="2287" spans="3:66" x14ac:dyDescent="0.3">
      <c r="C2287" s="14" t="str">
        <f t="shared" si="36"/>
        <v>20173</v>
      </c>
      <c r="D2287" s="3">
        <v>42795</v>
      </c>
      <c r="E2287" s="1">
        <v>1088.25</v>
      </c>
      <c r="F2287" s="1">
        <v>1024.8</v>
      </c>
      <c r="G2287" s="1">
        <v>1067.73</v>
      </c>
      <c r="H2287" s="1">
        <v>960.6</v>
      </c>
      <c r="I2287" s="1">
        <v>1056.93</v>
      </c>
      <c r="J2287" s="1">
        <v>1007.32</v>
      </c>
      <c r="Q2287" s="1">
        <v>2595.4299999999998</v>
      </c>
      <c r="R2287" s="1">
        <v>62.42</v>
      </c>
      <c r="S2287" s="1">
        <v>54.59</v>
      </c>
      <c r="T2287" s="1">
        <v>62.9</v>
      </c>
      <c r="V2287" s="1">
        <v>61</v>
      </c>
      <c r="W2287" s="1">
        <v>66.209999999999994</v>
      </c>
      <c r="X2287" s="1">
        <v>63.59</v>
      </c>
      <c r="Y2287" s="1">
        <v>62.45</v>
      </c>
      <c r="Z2287" s="1">
        <v>62.5</v>
      </c>
      <c r="AA2287" s="1">
        <v>62.56</v>
      </c>
      <c r="AB2287" s="1">
        <v>61.87</v>
      </c>
      <c r="AC2287" s="1">
        <v>63.75</v>
      </c>
      <c r="AD2287" s="1">
        <v>61.82</v>
      </c>
      <c r="AE2287" s="1">
        <v>69.19</v>
      </c>
      <c r="AF2287" s="1">
        <v>64.430000000000007</v>
      </c>
      <c r="AG2287" s="1">
        <v>55.77</v>
      </c>
      <c r="AX2287" s="1">
        <v>61.66</v>
      </c>
      <c r="BA2287" s="1">
        <v>62.28</v>
      </c>
      <c r="BB2287" s="1">
        <v>69</v>
      </c>
      <c r="BC2287" s="1">
        <v>63.58</v>
      </c>
      <c r="BD2287" s="1">
        <v>65.459999999999994</v>
      </c>
      <c r="BE2287" s="1">
        <v>64.55</v>
      </c>
      <c r="BF2287" s="1">
        <v>63.57</v>
      </c>
      <c r="BG2287" s="1">
        <v>68.900000000000006</v>
      </c>
      <c r="BH2287" s="1">
        <v>64.680000000000007</v>
      </c>
      <c r="BI2287" s="1">
        <v>64.599999999999994</v>
      </c>
      <c r="BJ2287" s="1">
        <v>67</v>
      </c>
      <c r="BK2287" s="1">
        <v>59.69</v>
      </c>
      <c r="BL2287" s="1">
        <v>59.17</v>
      </c>
      <c r="BM2287" s="1">
        <v>59.81</v>
      </c>
      <c r="BN2287" s="1">
        <v>59.18</v>
      </c>
    </row>
    <row r="2288" spans="3:66" x14ac:dyDescent="0.3">
      <c r="C2288" s="14" t="str">
        <f t="shared" si="36"/>
        <v>20172</v>
      </c>
      <c r="D2288" s="3">
        <v>42790</v>
      </c>
      <c r="E2288" s="1">
        <v>1112.93</v>
      </c>
      <c r="F2288" s="1">
        <v>1027.3499999999999</v>
      </c>
      <c r="G2288" s="1">
        <v>1085.8</v>
      </c>
      <c r="H2288" s="1">
        <v>962.42</v>
      </c>
      <c r="I2288" s="1">
        <v>1056.93</v>
      </c>
      <c r="J2288" s="1">
        <v>988.71</v>
      </c>
      <c r="Q2288" s="1">
        <v>2560.75</v>
      </c>
      <c r="R2288" s="1">
        <v>62</v>
      </c>
      <c r="S2288" s="1">
        <v>53.98</v>
      </c>
      <c r="T2288" s="1">
        <v>62.16</v>
      </c>
      <c r="V2288" s="1">
        <v>61</v>
      </c>
      <c r="W2288" s="1">
        <v>65.94</v>
      </c>
      <c r="X2288" s="1">
        <v>62.92</v>
      </c>
      <c r="Y2288" s="1">
        <v>61.24</v>
      </c>
      <c r="Z2288" s="1">
        <v>61.18</v>
      </c>
      <c r="AA2288" s="1">
        <v>62.67</v>
      </c>
      <c r="AB2288" s="1">
        <v>61.57</v>
      </c>
      <c r="AC2288" s="1">
        <v>62</v>
      </c>
      <c r="AD2288" s="1">
        <v>60.74</v>
      </c>
      <c r="AE2288" s="1">
        <v>68.25</v>
      </c>
      <c r="AF2288" s="1">
        <v>63.06</v>
      </c>
      <c r="AG2288" s="1">
        <v>55.47</v>
      </c>
      <c r="AO2288" s="1">
        <v>7</v>
      </c>
      <c r="AR2288" s="1">
        <v>1730.17</v>
      </c>
      <c r="AT2288" s="1">
        <v>1892.74</v>
      </c>
      <c r="AU2288" s="1">
        <v>1846.19</v>
      </c>
      <c r="AX2288" s="1">
        <v>61.24</v>
      </c>
      <c r="BA2288" s="1">
        <v>60.8</v>
      </c>
      <c r="BB2288" s="1">
        <v>67.55</v>
      </c>
      <c r="BC2288" s="1">
        <v>62.42</v>
      </c>
      <c r="BD2288" s="1">
        <v>64.75</v>
      </c>
      <c r="BE2288" s="1">
        <v>62.64</v>
      </c>
      <c r="BF2288" s="1">
        <v>63.22</v>
      </c>
      <c r="BG2288" s="1">
        <v>68.010000000000005</v>
      </c>
      <c r="BH2288" s="1">
        <v>63.21</v>
      </c>
      <c r="BI2288" s="1">
        <v>64.599999999999994</v>
      </c>
      <c r="BJ2288" s="1">
        <v>67.22</v>
      </c>
      <c r="BK2288" s="1">
        <v>59.38</v>
      </c>
      <c r="BL2288" s="1">
        <v>58.52</v>
      </c>
      <c r="BM2288" s="1">
        <v>59.43</v>
      </c>
      <c r="BN2288" s="1">
        <v>57.64</v>
      </c>
    </row>
    <row r="2289" spans="3:66" x14ac:dyDescent="0.3">
      <c r="C2289" s="14" t="str">
        <f t="shared" si="36"/>
        <v>20172</v>
      </c>
      <c r="D2289" s="3">
        <v>42789</v>
      </c>
      <c r="E2289" s="1">
        <v>1093.08</v>
      </c>
      <c r="F2289" s="1">
        <v>1016.65</v>
      </c>
      <c r="G2289" s="1">
        <v>1086.81</v>
      </c>
      <c r="H2289" s="1">
        <v>978.13</v>
      </c>
      <c r="I2289" s="1">
        <v>1061.8</v>
      </c>
      <c r="J2289" s="1">
        <v>985.71</v>
      </c>
      <c r="Q2289" s="1">
        <v>2563.92</v>
      </c>
      <c r="R2289" s="1">
        <v>63.14</v>
      </c>
      <c r="S2289" s="1">
        <v>54.88</v>
      </c>
      <c r="T2289" s="1">
        <v>61.68</v>
      </c>
      <c r="V2289" s="1">
        <v>60.83</v>
      </c>
      <c r="W2289" s="1">
        <v>65.959999999999994</v>
      </c>
      <c r="X2289" s="1">
        <v>63.97</v>
      </c>
      <c r="Y2289" s="1">
        <v>61.4</v>
      </c>
      <c r="Z2289" s="1">
        <v>61.29</v>
      </c>
      <c r="AA2289" s="1">
        <v>61.71</v>
      </c>
      <c r="AB2289" s="1">
        <v>62.33</v>
      </c>
      <c r="AC2289" s="1">
        <v>61.88</v>
      </c>
      <c r="AD2289" s="1">
        <v>61.16</v>
      </c>
      <c r="AE2289" s="1">
        <v>68.64</v>
      </c>
      <c r="AF2289" s="1">
        <v>64.28</v>
      </c>
      <c r="AG2289" s="1">
        <v>56.13</v>
      </c>
      <c r="AO2289" s="1">
        <v>7</v>
      </c>
      <c r="AR2289" s="1">
        <v>1731.06</v>
      </c>
      <c r="AT2289" s="1">
        <v>1893.48</v>
      </c>
      <c r="AU2289" s="1">
        <v>1847.13</v>
      </c>
      <c r="AX2289" s="1">
        <v>61.45</v>
      </c>
      <c r="BA2289" s="1">
        <v>61.5</v>
      </c>
      <c r="BB2289" s="1">
        <v>68.400000000000006</v>
      </c>
      <c r="BC2289" s="1">
        <v>62.21</v>
      </c>
      <c r="BD2289" s="1">
        <v>63.63</v>
      </c>
      <c r="BE2289" s="1">
        <v>63.29</v>
      </c>
      <c r="BF2289" s="1">
        <v>63.46</v>
      </c>
      <c r="BG2289" s="1">
        <v>68.010000000000005</v>
      </c>
      <c r="BH2289" s="1">
        <v>63.68</v>
      </c>
      <c r="BI2289" s="1">
        <v>65</v>
      </c>
      <c r="BJ2289" s="1">
        <v>67.22</v>
      </c>
      <c r="BK2289" s="1">
        <v>58.15</v>
      </c>
      <c r="BL2289" s="1">
        <v>58.44</v>
      </c>
      <c r="BM2289" s="1">
        <v>59.28</v>
      </c>
      <c r="BN2289" s="1">
        <v>57.99</v>
      </c>
    </row>
    <row r="2290" spans="3:66" x14ac:dyDescent="0.3">
      <c r="C2290" s="14" t="str">
        <f t="shared" si="36"/>
        <v>20172</v>
      </c>
      <c r="D2290" s="3">
        <v>42788</v>
      </c>
      <c r="E2290" s="1">
        <v>1095.96</v>
      </c>
      <c r="F2290" s="1">
        <v>1021.97</v>
      </c>
      <c r="G2290" s="1">
        <v>1086.3499999999999</v>
      </c>
      <c r="H2290" s="1">
        <v>977.82</v>
      </c>
      <c r="I2290" s="1">
        <v>1073.53</v>
      </c>
      <c r="J2290" s="1">
        <v>987.2</v>
      </c>
      <c r="Q2290" s="1">
        <v>2581.34</v>
      </c>
      <c r="R2290" s="1">
        <v>64.069999999999993</v>
      </c>
      <c r="S2290" s="1">
        <v>55.5</v>
      </c>
      <c r="T2290" s="1">
        <v>63.68</v>
      </c>
      <c r="V2290" s="1">
        <v>62.25</v>
      </c>
      <c r="W2290" s="1">
        <v>66.33</v>
      </c>
      <c r="X2290" s="1">
        <v>63.92</v>
      </c>
      <c r="Y2290" s="1">
        <v>62.23</v>
      </c>
      <c r="Z2290" s="1">
        <v>62.46</v>
      </c>
      <c r="AA2290" s="1">
        <v>63.88</v>
      </c>
      <c r="AB2290" s="1">
        <v>62.33</v>
      </c>
      <c r="AC2290" s="1">
        <v>62.38</v>
      </c>
      <c r="AD2290" s="1">
        <v>60.57</v>
      </c>
      <c r="AE2290" s="1">
        <v>68.64</v>
      </c>
      <c r="AF2290" s="1">
        <v>64.83</v>
      </c>
      <c r="AG2290" s="1">
        <v>56.87</v>
      </c>
      <c r="AO2290" s="1">
        <v>7</v>
      </c>
      <c r="AR2290" s="1">
        <v>1780.26</v>
      </c>
      <c r="AT2290" s="1">
        <v>1893.48</v>
      </c>
      <c r="AU2290" s="1">
        <v>1847.13</v>
      </c>
      <c r="AX2290" s="1">
        <v>63.58</v>
      </c>
      <c r="BA2290" s="1">
        <v>62.46</v>
      </c>
      <c r="BB2290" s="1">
        <v>68.61</v>
      </c>
      <c r="BC2290" s="1">
        <v>63.52</v>
      </c>
      <c r="BD2290" s="1">
        <v>65.510000000000005</v>
      </c>
      <c r="BE2290" s="1">
        <v>64.03</v>
      </c>
      <c r="BF2290" s="1">
        <v>64.27</v>
      </c>
      <c r="BG2290" s="1">
        <v>68.25</v>
      </c>
      <c r="BH2290" s="1">
        <v>64.430000000000007</v>
      </c>
      <c r="BI2290" s="1">
        <v>65</v>
      </c>
      <c r="BJ2290" s="1">
        <v>67.19</v>
      </c>
      <c r="BK2290" s="1">
        <v>59.65</v>
      </c>
      <c r="BL2290" s="1">
        <v>59.02</v>
      </c>
      <c r="BM2290" s="1">
        <v>58.83</v>
      </c>
      <c r="BN2290" s="1">
        <v>58.69</v>
      </c>
    </row>
    <row r="2291" spans="3:66" x14ac:dyDescent="0.3">
      <c r="C2291" s="14" t="str">
        <f t="shared" si="36"/>
        <v>20172</v>
      </c>
      <c r="D2291" s="3">
        <v>42787</v>
      </c>
      <c r="E2291" s="1">
        <v>1110.6600000000001</v>
      </c>
      <c r="F2291" s="1">
        <v>1030.56</v>
      </c>
      <c r="G2291" s="1">
        <v>1093.54</v>
      </c>
      <c r="H2291" s="1">
        <v>966.02</v>
      </c>
      <c r="I2291" s="1">
        <v>1075.96</v>
      </c>
      <c r="J2291" s="1">
        <v>1008.63</v>
      </c>
      <c r="Q2291" s="1">
        <v>2583.29</v>
      </c>
      <c r="R2291" s="1">
        <v>62.89</v>
      </c>
      <c r="S2291" s="1">
        <v>55.07</v>
      </c>
      <c r="T2291" s="1">
        <v>64.2</v>
      </c>
      <c r="V2291" s="1">
        <v>62.25</v>
      </c>
      <c r="W2291" s="1">
        <v>66.63</v>
      </c>
      <c r="X2291" s="1">
        <v>64.03</v>
      </c>
      <c r="Y2291" s="1">
        <v>63.04</v>
      </c>
      <c r="Z2291" s="1">
        <v>63</v>
      </c>
      <c r="AA2291" s="1">
        <v>63.7</v>
      </c>
      <c r="AB2291" s="1">
        <v>62.34</v>
      </c>
      <c r="AC2291" s="1">
        <v>62.38</v>
      </c>
      <c r="AD2291" s="1">
        <v>60.83</v>
      </c>
      <c r="AE2291" s="1">
        <v>68.930000000000007</v>
      </c>
      <c r="AF2291" s="1">
        <v>66.099999999999994</v>
      </c>
      <c r="AG2291" s="1">
        <v>56.53</v>
      </c>
      <c r="AO2291" s="1">
        <v>7</v>
      </c>
      <c r="AR2291" s="1">
        <v>1780.26</v>
      </c>
      <c r="AS2291" s="1">
        <v>1715.92</v>
      </c>
      <c r="AT2291" s="1">
        <v>1893.48</v>
      </c>
      <c r="AU2291" s="1">
        <v>1847.13</v>
      </c>
      <c r="AX2291" s="1">
        <v>62.81</v>
      </c>
      <c r="BA2291" s="1">
        <v>62.98</v>
      </c>
      <c r="BB2291" s="1">
        <v>69.290000000000006</v>
      </c>
      <c r="BC2291" s="1">
        <v>63.79</v>
      </c>
      <c r="BD2291" s="1">
        <v>65.760000000000005</v>
      </c>
      <c r="BE2291" s="1">
        <v>65.75</v>
      </c>
      <c r="BF2291" s="1">
        <v>64.34</v>
      </c>
      <c r="BG2291" s="1">
        <v>68.2</v>
      </c>
      <c r="BH2291" s="1">
        <v>64.31</v>
      </c>
      <c r="BI2291" s="1">
        <v>65</v>
      </c>
      <c r="BJ2291" s="1">
        <v>67.19</v>
      </c>
      <c r="BK2291" s="1">
        <v>60.1</v>
      </c>
      <c r="BL2291" s="1">
        <v>59.67</v>
      </c>
      <c r="BM2291" s="1">
        <v>61.44</v>
      </c>
      <c r="BN2291" s="1">
        <v>59.68</v>
      </c>
    </row>
    <row r="2292" spans="3:66" x14ac:dyDescent="0.3">
      <c r="C2292" s="14" t="str">
        <f t="shared" si="36"/>
        <v>20172</v>
      </c>
      <c r="D2292" s="3">
        <v>42786</v>
      </c>
      <c r="E2292" s="1">
        <v>1110.6600000000001</v>
      </c>
      <c r="F2292" s="1">
        <v>1034.83</v>
      </c>
      <c r="G2292" s="1">
        <v>1093.1400000000001</v>
      </c>
      <c r="H2292" s="1">
        <v>981.19</v>
      </c>
      <c r="I2292" s="1">
        <v>1078.4000000000001</v>
      </c>
      <c r="J2292" s="1">
        <v>1012.9</v>
      </c>
      <c r="Q2292" s="1">
        <v>2610.66</v>
      </c>
      <c r="R2292" s="1">
        <v>63.43</v>
      </c>
      <c r="S2292" s="1">
        <v>55.1</v>
      </c>
      <c r="T2292" s="1">
        <v>64.63</v>
      </c>
      <c r="V2292" s="1">
        <v>62.58</v>
      </c>
      <c r="W2292" s="1">
        <v>66.7</v>
      </c>
      <c r="X2292" s="1">
        <v>63.92</v>
      </c>
      <c r="Y2292" s="1">
        <v>63.48</v>
      </c>
      <c r="Z2292" s="1">
        <v>63.5</v>
      </c>
      <c r="AA2292" s="1">
        <v>64.83</v>
      </c>
      <c r="AB2292" s="1">
        <v>62.34</v>
      </c>
      <c r="AC2292" s="1">
        <v>62.88</v>
      </c>
      <c r="AD2292" s="1">
        <v>61.49</v>
      </c>
      <c r="AE2292" s="1">
        <v>68.709999999999994</v>
      </c>
      <c r="AF2292" s="1">
        <v>66.7</v>
      </c>
      <c r="AG2292" s="1">
        <v>57.49</v>
      </c>
      <c r="AO2292" s="1">
        <v>7</v>
      </c>
      <c r="AR2292" s="1">
        <v>1829.47</v>
      </c>
      <c r="AS2292" s="1">
        <v>1715.92</v>
      </c>
      <c r="AT2292" s="1">
        <v>1893.48</v>
      </c>
      <c r="AU2292" s="1">
        <v>1847.13</v>
      </c>
      <c r="AX2292" s="1">
        <v>64.67</v>
      </c>
      <c r="BA2292" s="1">
        <v>63.72</v>
      </c>
      <c r="BB2292" s="1">
        <v>69.55</v>
      </c>
      <c r="BC2292" s="1">
        <v>64.819999999999993</v>
      </c>
      <c r="BD2292" s="1">
        <v>65.87</v>
      </c>
      <c r="BE2292" s="1">
        <v>66.5</v>
      </c>
      <c r="BF2292" s="1">
        <v>66.599999999999994</v>
      </c>
      <c r="BG2292" s="1">
        <v>68.2</v>
      </c>
      <c r="BH2292" s="1">
        <v>64.8</v>
      </c>
      <c r="BI2292" s="1">
        <v>65</v>
      </c>
      <c r="BJ2292" s="1">
        <v>68.16</v>
      </c>
      <c r="BK2292" s="1">
        <v>59.31</v>
      </c>
      <c r="BL2292" s="1">
        <v>60.05</v>
      </c>
      <c r="BM2292" s="1">
        <v>62.81</v>
      </c>
      <c r="BN2292" s="1">
        <v>59.37</v>
      </c>
    </row>
    <row r="2293" spans="3:66" x14ac:dyDescent="0.3">
      <c r="C2293" s="14" t="str">
        <f t="shared" si="36"/>
        <v>20172</v>
      </c>
      <c r="D2293" s="3">
        <v>42783</v>
      </c>
      <c r="E2293" s="1">
        <v>1104.53</v>
      </c>
      <c r="F2293" s="1">
        <v>1024.08</v>
      </c>
      <c r="G2293" s="1">
        <v>1094.9000000000001</v>
      </c>
      <c r="H2293" s="1">
        <v>992.87</v>
      </c>
      <c r="I2293" s="1">
        <v>1078.8499999999999</v>
      </c>
      <c r="J2293" s="1">
        <v>1013.26</v>
      </c>
      <c r="Q2293" s="1">
        <v>2624.74</v>
      </c>
      <c r="R2293" s="1">
        <v>63.43</v>
      </c>
      <c r="S2293" s="1">
        <v>55.34</v>
      </c>
      <c r="T2293" s="1">
        <v>65</v>
      </c>
      <c r="V2293" s="1">
        <v>62.75</v>
      </c>
      <c r="W2293" s="1">
        <v>66.59</v>
      </c>
      <c r="X2293" s="1">
        <v>64.03</v>
      </c>
      <c r="Y2293" s="1">
        <v>64</v>
      </c>
      <c r="Z2293" s="1">
        <v>64</v>
      </c>
      <c r="AA2293" s="1">
        <v>64.36</v>
      </c>
      <c r="AB2293" s="1">
        <v>62.56</v>
      </c>
      <c r="AC2293" s="1">
        <v>62.88</v>
      </c>
      <c r="AD2293" s="1">
        <v>61.32</v>
      </c>
      <c r="AE2293" s="1">
        <v>68.959999999999994</v>
      </c>
      <c r="AF2293" s="1">
        <v>68.31</v>
      </c>
      <c r="AG2293" s="1">
        <v>56.65</v>
      </c>
      <c r="AR2293" s="1">
        <v>1829.47</v>
      </c>
      <c r="AS2293" s="1">
        <v>1715.92</v>
      </c>
      <c r="AX2293" s="1">
        <v>63.9</v>
      </c>
      <c r="BA2293" s="1">
        <v>63.62</v>
      </c>
      <c r="BB2293" s="1">
        <v>69.77</v>
      </c>
      <c r="BC2293" s="1">
        <v>65.819999999999993</v>
      </c>
      <c r="BD2293" s="1">
        <v>66.209999999999994</v>
      </c>
      <c r="BE2293" s="1">
        <v>67.61</v>
      </c>
      <c r="BF2293" s="1">
        <v>65.8</v>
      </c>
      <c r="BG2293" s="1">
        <v>68.7</v>
      </c>
      <c r="BH2293" s="1">
        <v>64.81</v>
      </c>
      <c r="BI2293" s="1">
        <v>65</v>
      </c>
      <c r="BJ2293" s="1">
        <v>68.19</v>
      </c>
      <c r="BK2293" s="1">
        <v>59.48</v>
      </c>
      <c r="BL2293" s="1">
        <v>61.01</v>
      </c>
      <c r="BM2293" s="1">
        <v>62.61</v>
      </c>
      <c r="BN2293" s="1">
        <v>59.47</v>
      </c>
    </row>
    <row r="2294" spans="3:66" x14ac:dyDescent="0.3">
      <c r="C2294" s="14" t="str">
        <f t="shared" si="36"/>
        <v>20172</v>
      </c>
      <c r="D2294" s="3">
        <v>42782</v>
      </c>
      <c r="E2294" s="1">
        <v>1103.3399999999999</v>
      </c>
      <c r="F2294" s="1">
        <v>1033.9000000000001</v>
      </c>
      <c r="G2294" s="1">
        <v>1099.08</v>
      </c>
      <c r="H2294" s="1">
        <v>992.87</v>
      </c>
      <c r="I2294" s="1">
        <v>1078.8499999999999</v>
      </c>
      <c r="J2294" s="1">
        <v>995.55</v>
      </c>
      <c r="Q2294" s="1">
        <v>2635.57</v>
      </c>
      <c r="R2294" s="1">
        <v>63.51</v>
      </c>
      <c r="S2294" s="1">
        <v>55.86</v>
      </c>
      <c r="T2294" s="1">
        <v>65.88</v>
      </c>
      <c r="V2294" s="1">
        <v>63</v>
      </c>
      <c r="W2294" s="1">
        <v>67.099999999999994</v>
      </c>
      <c r="X2294" s="1">
        <v>64.37</v>
      </c>
      <c r="Y2294" s="1">
        <v>65</v>
      </c>
      <c r="Z2294" s="1">
        <v>65</v>
      </c>
      <c r="AA2294" s="1">
        <v>65.72</v>
      </c>
      <c r="AB2294" s="1">
        <v>63.07</v>
      </c>
      <c r="AC2294" s="1">
        <v>63.25</v>
      </c>
      <c r="AD2294" s="1">
        <v>61.98</v>
      </c>
      <c r="AE2294" s="1">
        <v>69.099999999999994</v>
      </c>
      <c r="AF2294" s="1">
        <v>68.400000000000006</v>
      </c>
      <c r="AG2294" s="1">
        <v>56.53</v>
      </c>
      <c r="AR2294" s="1">
        <v>1829.47</v>
      </c>
      <c r="AS2294" s="1">
        <v>1715.92</v>
      </c>
      <c r="AX2294" s="1">
        <v>63.9</v>
      </c>
      <c r="BA2294" s="1">
        <v>63.1</v>
      </c>
      <c r="BB2294" s="1">
        <v>69.989999999999995</v>
      </c>
      <c r="BC2294" s="1">
        <v>65.61</v>
      </c>
      <c r="BD2294" s="1">
        <v>66.94</v>
      </c>
      <c r="BE2294" s="1">
        <v>68.400000000000006</v>
      </c>
      <c r="BF2294" s="1">
        <v>66</v>
      </c>
      <c r="BG2294" s="1">
        <v>69.2</v>
      </c>
      <c r="BH2294" s="1">
        <v>65.180000000000007</v>
      </c>
      <c r="BI2294" s="1">
        <v>66</v>
      </c>
      <c r="BJ2294" s="1">
        <v>68.19</v>
      </c>
      <c r="BK2294" s="1">
        <v>60.91</v>
      </c>
      <c r="BL2294" s="1">
        <v>61.6</v>
      </c>
      <c r="BM2294" s="1">
        <v>62.83</v>
      </c>
      <c r="BN2294" s="1">
        <v>60.85</v>
      </c>
    </row>
    <row r="2295" spans="3:66" x14ac:dyDescent="0.3">
      <c r="C2295" s="14" t="str">
        <f t="shared" si="36"/>
        <v>20172</v>
      </c>
      <c r="D2295" s="3">
        <v>42781</v>
      </c>
      <c r="E2295" s="1">
        <v>1118.27</v>
      </c>
      <c r="F2295" s="1">
        <v>1029.4100000000001</v>
      </c>
      <c r="G2295" s="1">
        <v>1099.78</v>
      </c>
      <c r="H2295" s="1">
        <v>995.25</v>
      </c>
      <c r="I2295" s="1">
        <v>1078.4000000000001</v>
      </c>
      <c r="J2295" s="1">
        <v>1015.01</v>
      </c>
      <c r="Q2295" s="1">
        <v>2692.44</v>
      </c>
      <c r="R2295" s="1">
        <v>64.12</v>
      </c>
      <c r="S2295" s="1">
        <v>55.65</v>
      </c>
      <c r="T2295" s="1">
        <v>66.25</v>
      </c>
      <c r="V2295" s="1">
        <v>62.93</v>
      </c>
      <c r="W2295" s="1">
        <v>66.94</v>
      </c>
      <c r="X2295" s="1">
        <v>65.63</v>
      </c>
      <c r="Y2295" s="1">
        <v>65</v>
      </c>
      <c r="Z2295" s="1">
        <v>65</v>
      </c>
      <c r="AA2295" s="1">
        <v>65.069999999999993</v>
      </c>
      <c r="AB2295" s="1">
        <v>63.84</v>
      </c>
      <c r="AC2295" s="1">
        <v>62.75</v>
      </c>
      <c r="AE2295" s="1">
        <v>70.28</v>
      </c>
      <c r="AF2295" s="1">
        <v>67.67</v>
      </c>
      <c r="AG2295" s="1">
        <v>57.12</v>
      </c>
      <c r="AS2295" s="1">
        <v>1715.92</v>
      </c>
      <c r="AW2295" s="1">
        <v>1746.2</v>
      </c>
      <c r="AX2295" s="1">
        <v>63.75</v>
      </c>
      <c r="BA2295" s="1">
        <v>62.61</v>
      </c>
      <c r="BB2295" s="1">
        <v>70.38</v>
      </c>
      <c r="BC2295" s="1">
        <v>65.819999999999993</v>
      </c>
      <c r="BD2295" s="1">
        <v>67.2</v>
      </c>
      <c r="BE2295" s="1">
        <v>66.12</v>
      </c>
      <c r="BF2295" s="1">
        <v>66.569999999999993</v>
      </c>
      <c r="BG2295" s="1">
        <v>70.05</v>
      </c>
      <c r="BH2295" s="1">
        <v>65.180000000000007</v>
      </c>
      <c r="BI2295" s="1">
        <v>66</v>
      </c>
      <c r="BJ2295" s="1">
        <v>68.16</v>
      </c>
      <c r="BK2295" s="1">
        <v>60.82</v>
      </c>
      <c r="BL2295" s="1">
        <v>61.44</v>
      </c>
      <c r="BM2295" s="1">
        <v>63.5</v>
      </c>
      <c r="BN2295" s="1">
        <v>60.67</v>
      </c>
    </row>
    <row r="2296" spans="3:66" x14ac:dyDescent="0.3">
      <c r="C2296" s="14" t="str">
        <f t="shared" si="36"/>
        <v>20172</v>
      </c>
      <c r="D2296" s="3">
        <v>42780</v>
      </c>
      <c r="E2296" s="1">
        <v>1125.27</v>
      </c>
      <c r="F2296" s="1">
        <v>1045.8399999999999</v>
      </c>
      <c r="G2296" s="1">
        <v>1094.98</v>
      </c>
      <c r="H2296" s="1">
        <v>980.35</v>
      </c>
      <c r="I2296" s="1">
        <v>1068.6600000000001</v>
      </c>
      <c r="J2296" s="1">
        <v>1017.24</v>
      </c>
      <c r="Q2296" s="1">
        <v>2660.43</v>
      </c>
      <c r="R2296" s="1">
        <v>63.85</v>
      </c>
      <c r="S2296" s="1">
        <v>56.4</v>
      </c>
      <c r="T2296" s="1">
        <v>67.290000000000006</v>
      </c>
      <c r="V2296" s="1">
        <v>63.71</v>
      </c>
      <c r="W2296" s="1">
        <v>67.11</v>
      </c>
      <c r="X2296" s="1">
        <v>65.75</v>
      </c>
      <c r="Y2296" s="1">
        <v>65.02</v>
      </c>
      <c r="Z2296" s="1">
        <v>65</v>
      </c>
      <c r="AA2296" s="1">
        <v>66.599999999999994</v>
      </c>
      <c r="AB2296" s="1">
        <v>63.93</v>
      </c>
      <c r="AC2296" s="1">
        <v>64.63</v>
      </c>
      <c r="AE2296" s="1">
        <v>71.19</v>
      </c>
      <c r="AF2296" s="1">
        <v>68.69</v>
      </c>
      <c r="AG2296" s="1">
        <v>58.43</v>
      </c>
      <c r="AW2296" s="1">
        <v>1746.2</v>
      </c>
      <c r="AX2296" s="1">
        <v>64.08</v>
      </c>
      <c r="AZ2296" s="1">
        <v>1715.92</v>
      </c>
      <c r="BA2296" s="1">
        <v>64.08</v>
      </c>
      <c r="BB2296" s="1">
        <v>71.92</v>
      </c>
      <c r="BC2296" s="1">
        <v>66.11</v>
      </c>
      <c r="BD2296" s="1">
        <v>68.349999999999994</v>
      </c>
      <c r="BE2296" s="1">
        <v>68.12</v>
      </c>
      <c r="BF2296" s="1">
        <v>67.63</v>
      </c>
      <c r="BG2296" s="1">
        <v>70.66</v>
      </c>
      <c r="BH2296" s="1">
        <v>66.430000000000007</v>
      </c>
      <c r="BI2296" s="1">
        <v>66.5</v>
      </c>
      <c r="BJ2296" s="1">
        <v>69.13</v>
      </c>
      <c r="BK2296" s="1">
        <v>60.44</v>
      </c>
      <c r="BL2296" s="1">
        <v>61.73</v>
      </c>
      <c r="BM2296" s="1">
        <v>64</v>
      </c>
      <c r="BN2296" s="1">
        <v>60.92</v>
      </c>
    </row>
    <row r="2297" spans="3:66" x14ac:dyDescent="0.3">
      <c r="C2297" s="14" t="str">
        <f t="shared" si="36"/>
        <v>20172</v>
      </c>
      <c r="D2297" s="3">
        <v>42779</v>
      </c>
      <c r="E2297" s="1">
        <v>1134.23</v>
      </c>
      <c r="F2297" s="1">
        <v>1052.23</v>
      </c>
      <c r="G2297" s="1">
        <v>1093.5999999999999</v>
      </c>
      <c r="H2297" s="1">
        <v>972.26</v>
      </c>
      <c r="I2297" s="1">
        <v>1069.1099999999999</v>
      </c>
      <c r="J2297" s="1">
        <v>999.02</v>
      </c>
      <c r="Q2297" s="1">
        <v>2659.38</v>
      </c>
      <c r="R2297" s="1">
        <v>64.709999999999994</v>
      </c>
      <c r="S2297" s="1">
        <v>57.2</v>
      </c>
      <c r="T2297" s="1">
        <v>67.14</v>
      </c>
      <c r="V2297" s="1">
        <v>63.38</v>
      </c>
      <c r="W2297" s="1">
        <v>67.56</v>
      </c>
      <c r="X2297" s="1">
        <v>64.91</v>
      </c>
      <c r="Y2297" s="1">
        <v>65.06</v>
      </c>
      <c r="Z2297" s="1">
        <v>65</v>
      </c>
      <c r="AA2297" s="1">
        <v>65.5</v>
      </c>
      <c r="AB2297" s="1">
        <v>63.34</v>
      </c>
      <c r="AC2297" s="1">
        <v>65.13</v>
      </c>
      <c r="AE2297" s="1">
        <v>70.48</v>
      </c>
      <c r="AF2297" s="1">
        <v>69.7</v>
      </c>
      <c r="AG2297" s="1">
        <v>58.64</v>
      </c>
      <c r="AP2297" s="1">
        <v>1600</v>
      </c>
      <c r="AW2297" s="1">
        <v>1702.46</v>
      </c>
      <c r="AX2297" s="1">
        <v>64.14</v>
      </c>
      <c r="AZ2297" s="1">
        <v>1715.92</v>
      </c>
      <c r="BA2297" s="1">
        <v>64</v>
      </c>
      <c r="BB2297" s="1">
        <v>71.94</v>
      </c>
      <c r="BC2297" s="1">
        <v>66.040000000000006</v>
      </c>
      <c r="BD2297" s="1">
        <v>68.42</v>
      </c>
      <c r="BE2297" s="1">
        <v>68.61</v>
      </c>
      <c r="BF2297" s="1">
        <v>68.19</v>
      </c>
      <c r="BG2297" s="1">
        <v>70.099999999999994</v>
      </c>
      <c r="BH2297" s="1">
        <v>66.930000000000007</v>
      </c>
      <c r="BI2297" s="1">
        <v>67</v>
      </c>
      <c r="BJ2297" s="1">
        <v>68.19</v>
      </c>
      <c r="BK2297" s="1">
        <v>61.65</v>
      </c>
      <c r="BL2297" s="1">
        <v>60.94</v>
      </c>
      <c r="BM2297" s="1">
        <v>63.67</v>
      </c>
      <c r="BN2297" s="1">
        <v>61.49</v>
      </c>
    </row>
    <row r="2298" spans="3:66" x14ac:dyDescent="0.3">
      <c r="C2298" s="14" t="str">
        <f t="shared" si="36"/>
        <v>20172</v>
      </c>
      <c r="D2298" s="3">
        <v>42776</v>
      </c>
      <c r="E2298" s="1">
        <v>1111.8599999999999</v>
      </c>
      <c r="F2298" s="1">
        <v>1067.55</v>
      </c>
      <c r="G2298" s="1">
        <v>1095.01</v>
      </c>
      <c r="H2298" s="1">
        <v>983.82</v>
      </c>
      <c r="I2298" s="1">
        <v>1064.24</v>
      </c>
      <c r="J2298" s="1">
        <v>999</v>
      </c>
      <c r="Q2298" s="1">
        <v>2672.56</v>
      </c>
      <c r="R2298" s="1">
        <v>66.25</v>
      </c>
      <c r="S2298" s="1">
        <v>57.21</v>
      </c>
      <c r="T2298" s="1">
        <v>66.930000000000007</v>
      </c>
      <c r="V2298" s="1">
        <v>63.57</v>
      </c>
      <c r="W2298" s="1">
        <v>68</v>
      </c>
      <c r="X2298" s="1">
        <v>65.13</v>
      </c>
      <c r="Y2298" s="1">
        <v>65.39</v>
      </c>
      <c r="Z2298" s="1">
        <v>65.5</v>
      </c>
      <c r="AA2298" s="1">
        <v>65.86</v>
      </c>
      <c r="AB2298" s="1">
        <v>63.91</v>
      </c>
      <c r="AC2298" s="1">
        <v>65.67</v>
      </c>
      <c r="AE2298" s="1">
        <v>71.239999999999995</v>
      </c>
      <c r="AF2298" s="1">
        <v>69.5</v>
      </c>
      <c r="AG2298" s="1">
        <v>58.85</v>
      </c>
      <c r="AP2298" s="1">
        <v>1600</v>
      </c>
      <c r="AW2298" s="1">
        <v>1702.46</v>
      </c>
      <c r="AX2298" s="1">
        <v>64.47</v>
      </c>
      <c r="AZ2298" s="1">
        <v>1715.92</v>
      </c>
      <c r="BA2298" s="1">
        <v>64.11</v>
      </c>
      <c r="BB2298" s="1">
        <v>71.59</v>
      </c>
      <c r="BC2298" s="1">
        <v>66.37</v>
      </c>
      <c r="BD2298" s="1">
        <v>68.25</v>
      </c>
      <c r="BE2298" s="1">
        <v>68.59</v>
      </c>
      <c r="BF2298" s="1">
        <v>68.06</v>
      </c>
      <c r="BG2298" s="1">
        <v>71.48</v>
      </c>
      <c r="BH2298" s="1">
        <v>66.959999999999994</v>
      </c>
      <c r="BI2298" s="1">
        <v>67</v>
      </c>
      <c r="BJ2298" s="1">
        <v>68.19</v>
      </c>
      <c r="BK2298" s="1">
        <v>61.51</v>
      </c>
      <c r="BL2298" s="1">
        <v>61.15</v>
      </c>
      <c r="BM2298" s="1">
        <v>63.67</v>
      </c>
      <c r="BN2298" s="1">
        <v>61.53</v>
      </c>
    </row>
    <row r="2299" spans="3:66" x14ac:dyDescent="0.3">
      <c r="C2299" s="14" t="str">
        <f t="shared" si="36"/>
        <v>20172</v>
      </c>
      <c r="D2299" s="3">
        <v>42775</v>
      </c>
      <c r="E2299" s="1">
        <v>1106.8599999999999</v>
      </c>
      <c r="F2299" s="1">
        <v>1075.6300000000001</v>
      </c>
      <c r="G2299" s="1">
        <v>1094.76</v>
      </c>
      <c r="H2299" s="1">
        <v>991.07</v>
      </c>
      <c r="I2299" s="1">
        <v>1064.24</v>
      </c>
      <c r="J2299" s="1">
        <v>1000.13</v>
      </c>
      <c r="Q2299" s="1">
        <v>2686.83</v>
      </c>
      <c r="R2299" s="1">
        <v>64.72</v>
      </c>
      <c r="S2299" s="1">
        <v>56</v>
      </c>
      <c r="T2299" s="1">
        <v>67.069999999999993</v>
      </c>
      <c r="V2299" s="1">
        <v>63</v>
      </c>
      <c r="W2299" s="1">
        <v>67.5</v>
      </c>
      <c r="X2299" s="1">
        <v>65.03</v>
      </c>
      <c r="Y2299" s="1">
        <v>65</v>
      </c>
      <c r="Z2299" s="1">
        <v>65</v>
      </c>
      <c r="AA2299" s="1">
        <v>65.209999999999994</v>
      </c>
      <c r="AB2299" s="1">
        <v>63.49</v>
      </c>
      <c r="AC2299" s="1">
        <v>64.67</v>
      </c>
      <c r="AE2299" s="1">
        <v>70.709999999999994</v>
      </c>
      <c r="AF2299" s="1">
        <v>68.41</v>
      </c>
      <c r="AG2299" s="1">
        <v>57.79</v>
      </c>
      <c r="AP2299" s="1">
        <v>1600</v>
      </c>
      <c r="AW2299" s="1">
        <v>1702.46</v>
      </c>
      <c r="AX2299" s="1">
        <v>63.89</v>
      </c>
      <c r="AZ2299" s="1">
        <v>1715.92</v>
      </c>
      <c r="BA2299" s="1">
        <v>64.41</v>
      </c>
      <c r="BB2299" s="1">
        <v>71.72</v>
      </c>
      <c r="BC2299" s="1">
        <v>65.760000000000005</v>
      </c>
      <c r="BD2299" s="1">
        <v>68.13</v>
      </c>
      <c r="BE2299" s="1">
        <v>67.8</v>
      </c>
      <c r="BF2299" s="1">
        <v>67.55</v>
      </c>
      <c r="BG2299" s="1">
        <v>71.489999999999995</v>
      </c>
      <c r="BH2299" s="1">
        <v>66.91</v>
      </c>
      <c r="BI2299" s="1">
        <v>67</v>
      </c>
      <c r="BJ2299" s="1">
        <v>68.19</v>
      </c>
      <c r="BK2299" s="1">
        <v>61.08</v>
      </c>
      <c r="BL2299" s="1">
        <v>60.86</v>
      </c>
      <c r="BM2299" s="1">
        <v>62.67</v>
      </c>
      <c r="BN2299" s="1">
        <v>60.89</v>
      </c>
    </row>
    <row r="2300" spans="3:66" x14ac:dyDescent="0.3">
      <c r="C2300" s="14" t="str">
        <f t="shared" si="36"/>
        <v>20172</v>
      </c>
      <c r="D2300" s="3">
        <v>42774</v>
      </c>
      <c r="E2300" s="1">
        <v>1130.74</v>
      </c>
      <c r="F2300" s="1">
        <v>1069.8399999999999</v>
      </c>
      <c r="G2300" s="1">
        <v>1100.21</v>
      </c>
      <c r="H2300" s="1">
        <v>983.29</v>
      </c>
      <c r="I2300" s="1">
        <v>1066.23</v>
      </c>
      <c r="J2300" s="1">
        <v>1026.78</v>
      </c>
      <c r="Q2300" s="1">
        <v>2677.19</v>
      </c>
      <c r="R2300" s="1">
        <v>64.22</v>
      </c>
      <c r="S2300" s="1">
        <v>56.53</v>
      </c>
      <c r="T2300" s="1">
        <v>66.709999999999994</v>
      </c>
      <c r="V2300" s="1">
        <v>63</v>
      </c>
      <c r="W2300" s="1">
        <v>67.349999999999994</v>
      </c>
      <c r="X2300" s="1">
        <v>64.33</v>
      </c>
      <c r="Y2300" s="1">
        <v>65.25</v>
      </c>
      <c r="Z2300" s="1">
        <v>65.42</v>
      </c>
      <c r="AA2300" s="1">
        <v>65.88</v>
      </c>
      <c r="AB2300" s="1">
        <v>63.07</v>
      </c>
      <c r="AC2300" s="1">
        <v>64.67</v>
      </c>
      <c r="AE2300" s="1">
        <v>69.459999999999994</v>
      </c>
      <c r="AF2300" s="1">
        <v>68.44</v>
      </c>
      <c r="AG2300" s="1">
        <v>57.73</v>
      </c>
      <c r="AK2300" s="1">
        <v>20</v>
      </c>
      <c r="AP2300" s="1">
        <v>1600</v>
      </c>
      <c r="AS2300" s="1">
        <v>1895.88</v>
      </c>
      <c r="AW2300" s="1">
        <v>1614.98</v>
      </c>
      <c r="AX2300" s="1">
        <v>63.4</v>
      </c>
      <c r="AZ2300" s="1">
        <v>1715.92</v>
      </c>
      <c r="BA2300" s="1">
        <v>63.84</v>
      </c>
      <c r="BB2300" s="1">
        <v>71.55</v>
      </c>
      <c r="BC2300" s="1">
        <v>66.319999999999993</v>
      </c>
      <c r="BD2300" s="1">
        <v>68.75</v>
      </c>
      <c r="BE2300" s="1">
        <v>68.02</v>
      </c>
      <c r="BF2300" s="1">
        <v>66.599999999999994</v>
      </c>
      <c r="BG2300" s="1">
        <v>70.459999999999994</v>
      </c>
      <c r="BH2300" s="1">
        <v>66.900000000000006</v>
      </c>
      <c r="BI2300" s="1">
        <v>67</v>
      </c>
      <c r="BJ2300" s="1">
        <v>68.16</v>
      </c>
      <c r="BK2300" s="1">
        <v>60.78</v>
      </c>
      <c r="BL2300" s="1">
        <v>61.63</v>
      </c>
      <c r="BM2300" s="1">
        <v>61.5</v>
      </c>
      <c r="BN2300" s="1">
        <v>60.52</v>
      </c>
    </row>
    <row r="2301" spans="3:66" x14ac:dyDescent="0.3">
      <c r="C2301" s="14" t="str">
        <f t="shared" si="36"/>
        <v>20172</v>
      </c>
      <c r="D2301" s="3">
        <v>42773</v>
      </c>
      <c r="E2301" s="1">
        <v>1090.3599999999999</v>
      </c>
      <c r="F2301" s="1">
        <v>1075.8900000000001</v>
      </c>
      <c r="G2301" s="1">
        <v>1094.98</v>
      </c>
      <c r="H2301" s="1">
        <v>978.54</v>
      </c>
      <c r="I2301" s="1">
        <v>1054.06</v>
      </c>
      <c r="J2301" s="1">
        <v>1015.96</v>
      </c>
      <c r="Q2301" s="1">
        <v>2665.47</v>
      </c>
      <c r="R2301" s="1">
        <v>64.05</v>
      </c>
      <c r="S2301" s="1">
        <v>57.03</v>
      </c>
      <c r="T2301" s="1">
        <v>66.75</v>
      </c>
      <c r="V2301" s="1">
        <v>63.19</v>
      </c>
      <c r="W2301" s="1">
        <v>66.709999999999994</v>
      </c>
      <c r="X2301" s="1">
        <v>64.28</v>
      </c>
      <c r="Y2301" s="1">
        <v>64.5</v>
      </c>
      <c r="Z2301" s="1">
        <v>64.5</v>
      </c>
      <c r="AA2301" s="1">
        <v>65.75</v>
      </c>
      <c r="AB2301" s="1">
        <v>62.84</v>
      </c>
      <c r="AC2301" s="1">
        <v>63.88</v>
      </c>
      <c r="AE2301" s="1">
        <v>69.05</v>
      </c>
      <c r="AF2301" s="1">
        <v>68.45</v>
      </c>
      <c r="AG2301" s="1">
        <v>57.34</v>
      </c>
      <c r="AK2301" s="1">
        <v>20</v>
      </c>
      <c r="AP2301" s="1">
        <v>1600</v>
      </c>
      <c r="AS2301" s="1">
        <v>1895.88</v>
      </c>
      <c r="AW2301" s="1">
        <v>1614.98</v>
      </c>
      <c r="AX2301" s="1">
        <v>63.14</v>
      </c>
      <c r="AZ2301" s="1">
        <v>1715.92</v>
      </c>
      <c r="BA2301" s="1">
        <v>63.92</v>
      </c>
      <c r="BB2301" s="1">
        <v>70.48</v>
      </c>
      <c r="BC2301" s="1">
        <v>66.489999999999995</v>
      </c>
      <c r="BD2301" s="1">
        <v>67.62</v>
      </c>
      <c r="BE2301" s="1">
        <v>66.83</v>
      </c>
      <c r="BF2301" s="1">
        <v>65.41</v>
      </c>
      <c r="BG2301" s="1">
        <v>69.94</v>
      </c>
      <c r="BH2301" s="1">
        <v>65.680000000000007</v>
      </c>
      <c r="BI2301" s="1">
        <v>67</v>
      </c>
      <c r="BJ2301" s="1">
        <v>68.16</v>
      </c>
      <c r="BK2301" s="1">
        <v>60.9</v>
      </c>
      <c r="BL2301" s="1">
        <v>61.96</v>
      </c>
      <c r="BM2301" s="1">
        <v>61.83</v>
      </c>
      <c r="BN2301" s="1">
        <v>60.19</v>
      </c>
    </row>
    <row r="2302" spans="3:66" x14ac:dyDescent="0.3">
      <c r="C2302" s="14" t="str">
        <f t="shared" si="36"/>
        <v>20172</v>
      </c>
      <c r="D2302" s="3">
        <v>42772</v>
      </c>
      <c r="E2302" s="1">
        <v>1096.05</v>
      </c>
      <c r="F2302" s="1">
        <v>1087.28</v>
      </c>
      <c r="G2302" s="1">
        <v>1088.0999999999999</v>
      </c>
      <c r="H2302" s="1">
        <v>966.89</v>
      </c>
      <c r="I2302" s="1">
        <v>1049.19</v>
      </c>
      <c r="J2302" s="1">
        <v>1046.58</v>
      </c>
      <c r="Q2302" s="1">
        <v>2647.89</v>
      </c>
      <c r="R2302" s="1">
        <v>63.4</v>
      </c>
      <c r="S2302" s="1">
        <v>56.03</v>
      </c>
      <c r="T2302" s="1">
        <v>67.14</v>
      </c>
      <c r="V2302" s="1">
        <v>63.08</v>
      </c>
      <c r="W2302" s="1">
        <v>66.75</v>
      </c>
      <c r="X2302" s="1">
        <v>64.28</v>
      </c>
      <c r="Y2302" s="1">
        <v>64.510000000000005</v>
      </c>
      <c r="Z2302" s="1">
        <v>64.5</v>
      </c>
      <c r="AA2302" s="1">
        <v>64.08</v>
      </c>
      <c r="AB2302" s="1">
        <v>62.77</v>
      </c>
      <c r="AC2302" s="1">
        <v>63.75</v>
      </c>
      <c r="AE2302" s="1">
        <v>68.97</v>
      </c>
      <c r="AF2302" s="1">
        <v>67.930000000000007</v>
      </c>
      <c r="AG2302" s="1">
        <v>56.53</v>
      </c>
      <c r="AK2302" s="1">
        <v>20</v>
      </c>
      <c r="AS2302" s="1">
        <v>1895.88</v>
      </c>
      <c r="AX2302" s="1">
        <v>63.48</v>
      </c>
      <c r="BA2302" s="1">
        <v>64.2</v>
      </c>
      <c r="BB2302" s="1">
        <v>70.38</v>
      </c>
      <c r="BC2302" s="1">
        <v>66.290000000000006</v>
      </c>
      <c r="BD2302" s="1">
        <v>67.64</v>
      </c>
      <c r="BE2302" s="1">
        <v>66.41</v>
      </c>
      <c r="BF2302" s="1">
        <v>64.56</v>
      </c>
      <c r="BG2302" s="1">
        <v>69.94</v>
      </c>
      <c r="BH2302" s="1">
        <v>65.680000000000007</v>
      </c>
      <c r="BI2302" s="1">
        <v>67</v>
      </c>
      <c r="BJ2302" s="1">
        <v>66.209999999999994</v>
      </c>
      <c r="BK2302" s="1">
        <v>61.25</v>
      </c>
      <c r="BL2302" s="1">
        <v>61.78</v>
      </c>
      <c r="BM2302" s="1">
        <v>61.4</v>
      </c>
      <c r="BN2302" s="1">
        <v>59.95</v>
      </c>
    </row>
    <row r="2303" spans="3:66" x14ac:dyDescent="0.3">
      <c r="C2303" s="14" t="str">
        <f t="shared" si="36"/>
        <v>20172</v>
      </c>
      <c r="D2303" s="3">
        <v>42769</v>
      </c>
      <c r="E2303" s="1">
        <v>1104.56</v>
      </c>
      <c r="F2303" s="1">
        <v>1096.82</v>
      </c>
      <c r="G2303" s="1">
        <v>1095.1300000000001</v>
      </c>
      <c r="H2303" s="1">
        <v>970.11</v>
      </c>
      <c r="I2303" s="1">
        <v>1030.3499999999999</v>
      </c>
      <c r="J2303" s="1">
        <v>1031.8599999999999</v>
      </c>
      <c r="Q2303" s="1">
        <v>2668.7</v>
      </c>
      <c r="R2303" s="1">
        <v>62.8</v>
      </c>
      <c r="S2303" s="1">
        <v>56.41</v>
      </c>
      <c r="T2303" s="1">
        <v>66.7</v>
      </c>
      <c r="V2303" s="1">
        <v>62.79</v>
      </c>
      <c r="W2303" s="1">
        <v>67.05</v>
      </c>
      <c r="X2303" s="1">
        <v>64.48</v>
      </c>
      <c r="Y2303" s="1">
        <v>64.83</v>
      </c>
      <c r="Z2303" s="1">
        <v>64.5</v>
      </c>
      <c r="AA2303" s="1">
        <v>65.5</v>
      </c>
      <c r="AB2303" s="1">
        <v>63.07</v>
      </c>
      <c r="AC2303" s="1">
        <v>63.75</v>
      </c>
      <c r="AE2303" s="1">
        <v>69.09</v>
      </c>
      <c r="AF2303" s="1">
        <v>68.36</v>
      </c>
      <c r="AG2303" s="1">
        <v>58.24</v>
      </c>
      <c r="AK2303" s="1">
        <v>20</v>
      </c>
      <c r="AQ2303" s="1">
        <v>1731.06</v>
      </c>
      <c r="AS2303" s="1">
        <v>1895.88</v>
      </c>
      <c r="AX2303" s="1">
        <v>63.45</v>
      </c>
      <c r="BA2303" s="1">
        <v>63.31</v>
      </c>
      <c r="BB2303" s="1">
        <v>70.27</v>
      </c>
      <c r="BC2303" s="1">
        <v>66.94</v>
      </c>
      <c r="BD2303" s="1">
        <v>68.2</v>
      </c>
      <c r="BE2303" s="1">
        <v>66.760000000000005</v>
      </c>
      <c r="BF2303" s="1">
        <v>64.540000000000006</v>
      </c>
      <c r="BG2303" s="1">
        <v>69.959999999999994</v>
      </c>
      <c r="BH2303" s="1">
        <v>64.81</v>
      </c>
      <c r="BI2303" s="1">
        <v>67</v>
      </c>
      <c r="BJ2303" s="1">
        <v>67.2</v>
      </c>
      <c r="BK2303" s="1">
        <v>61.31</v>
      </c>
      <c r="BL2303" s="1">
        <v>62.03</v>
      </c>
      <c r="BM2303" s="1">
        <v>60.78</v>
      </c>
      <c r="BN2303" s="1">
        <v>59.94</v>
      </c>
    </row>
    <row r="2304" spans="3:66" x14ac:dyDescent="0.3">
      <c r="C2304" s="14" t="str">
        <f t="shared" si="36"/>
        <v>20172</v>
      </c>
      <c r="D2304" s="3">
        <v>42768</v>
      </c>
      <c r="E2304" s="1">
        <v>1128.08</v>
      </c>
      <c r="F2304" s="1">
        <v>1088.21</v>
      </c>
      <c r="G2304" s="1">
        <v>1087.4000000000001</v>
      </c>
      <c r="H2304" s="1">
        <v>979.24</v>
      </c>
      <c r="I2304" s="1">
        <v>1039.29</v>
      </c>
      <c r="J2304" s="1">
        <v>1040.5</v>
      </c>
      <c r="Q2304" s="1">
        <v>2645.39</v>
      </c>
      <c r="R2304" s="1">
        <v>64.67</v>
      </c>
      <c r="S2304" s="1">
        <v>55.49</v>
      </c>
      <c r="T2304" s="1">
        <v>66.11</v>
      </c>
      <c r="V2304" s="1">
        <v>63.08</v>
      </c>
      <c r="W2304" s="1">
        <v>67.05</v>
      </c>
      <c r="X2304" s="1">
        <v>64.680000000000007</v>
      </c>
      <c r="Y2304" s="1">
        <v>65</v>
      </c>
      <c r="Z2304" s="1">
        <v>64.81</v>
      </c>
      <c r="AA2304" s="1">
        <v>65</v>
      </c>
      <c r="AB2304" s="1">
        <v>62.93</v>
      </c>
      <c r="AC2304" s="1">
        <v>63.88</v>
      </c>
      <c r="AE2304" s="1">
        <v>69.010000000000005</v>
      </c>
      <c r="AF2304" s="1">
        <v>68.78</v>
      </c>
      <c r="AG2304" s="1">
        <v>57.71</v>
      </c>
      <c r="AK2304" s="1">
        <v>20</v>
      </c>
      <c r="AQ2304" s="1">
        <v>1731.06</v>
      </c>
      <c r="AS2304" s="1">
        <v>1895.88</v>
      </c>
      <c r="AX2304" s="1">
        <v>63.87</v>
      </c>
      <c r="BA2304" s="1">
        <v>63.16</v>
      </c>
      <c r="BB2304" s="1">
        <v>70.489999999999995</v>
      </c>
      <c r="BC2304" s="1">
        <v>66.77</v>
      </c>
      <c r="BD2304" s="1">
        <v>67.790000000000006</v>
      </c>
      <c r="BE2304" s="1">
        <v>68.47</v>
      </c>
      <c r="BF2304" s="1">
        <v>64.48</v>
      </c>
      <c r="BG2304" s="1">
        <v>69.55</v>
      </c>
      <c r="BH2304" s="1">
        <v>65.709999999999994</v>
      </c>
      <c r="BI2304" s="1">
        <v>67</v>
      </c>
      <c r="BJ2304" s="1">
        <v>67.180000000000007</v>
      </c>
      <c r="BK2304" s="1">
        <v>61.48</v>
      </c>
      <c r="BL2304" s="1">
        <v>61.61</v>
      </c>
      <c r="BM2304" s="1">
        <v>61.14</v>
      </c>
      <c r="BN2304" s="1">
        <v>60.61</v>
      </c>
    </row>
    <row r="2305" spans="3:66" x14ac:dyDescent="0.3">
      <c r="C2305" s="14" t="str">
        <f t="shared" si="36"/>
        <v>20172</v>
      </c>
      <c r="D2305" s="3">
        <v>42767</v>
      </c>
      <c r="E2305" s="1">
        <v>1135.6199999999999</v>
      </c>
      <c r="F2305" s="1">
        <v>1099</v>
      </c>
      <c r="G2305" s="1">
        <v>1089.45</v>
      </c>
      <c r="H2305" s="1">
        <v>973.7</v>
      </c>
      <c r="I2305" s="1">
        <v>1039.29</v>
      </c>
      <c r="J2305" s="1">
        <v>1026.69</v>
      </c>
      <c r="Q2305" s="1">
        <v>2629.13</v>
      </c>
      <c r="R2305" s="1">
        <v>64</v>
      </c>
      <c r="S2305" s="1">
        <v>56.24</v>
      </c>
      <c r="T2305" s="1">
        <v>65.83</v>
      </c>
      <c r="V2305" s="1">
        <v>63.25</v>
      </c>
      <c r="W2305" s="1">
        <v>67.14</v>
      </c>
      <c r="X2305" s="1">
        <v>64.28</v>
      </c>
      <c r="Y2305" s="1">
        <v>64.739999999999995</v>
      </c>
      <c r="Z2305" s="1">
        <v>64.78</v>
      </c>
      <c r="AA2305" s="1">
        <v>64.39</v>
      </c>
      <c r="AB2305" s="1">
        <v>62.68</v>
      </c>
      <c r="AC2305" s="1">
        <v>64.38</v>
      </c>
      <c r="AE2305" s="1">
        <v>68.89</v>
      </c>
      <c r="AF2305" s="1">
        <v>67.510000000000005</v>
      </c>
      <c r="AG2305" s="1">
        <v>57.8</v>
      </c>
      <c r="AQ2305" s="1">
        <v>1731.06</v>
      </c>
      <c r="AX2305" s="1">
        <v>64.22</v>
      </c>
      <c r="BA2305" s="1">
        <v>65.17</v>
      </c>
      <c r="BB2305" s="1">
        <v>70.459999999999994</v>
      </c>
      <c r="BC2305" s="1">
        <v>67.2</v>
      </c>
      <c r="BD2305" s="1">
        <v>66.83</v>
      </c>
      <c r="BE2305" s="1">
        <v>67.489999999999995</v>
      </c>
      <c r="BF2305" s="1">
        <v>65.33</v>
      </c>
      <c r="BG2305" s="1">
        <v>69.349999999999994</v>
      </c>
      <c r="BH2305" s="1">
        <v>66.13</v>
      </c>
      <c r="BI2305" s="1">
        <v>67</v>
      </c>
      <c r="BJ2305" s="1">
        <v>69.12</v>
      </c>
      <c r="BK2305" s="1">
        <v>61.99</v>
      </c>
      <c r="BL2305" s="1">
        <v>61.48</v>
      </c>
      <c r="BM2305" s="1">
        <v>62.22</v>
      </c>
      <c r="BN2305" s="1">
        <v>60.83</v>
      </c>
    </row>
    <row r="2306" spans="3:66" x14ac:dyDescent="0.3">
      <c r="C2306" s="14" t="str">
        <f t="shared" si="36"/>
        <v>20171</v>
      </c>
      <c r="D2306" s="3">
        <v>42766</v>
      </c>
      <c r="E2306" s="1">
        <v>1134.48</v>
      </c>
      <c r="F2306" s="1">
        <v>1124.56</v>
      </c>
      <c r="G2306" s="1">
        <v>1097.42</v>
      </c>
      <c r="H2306" s="1">
        <v>984.77</v>
      </c>
      <c r="I2306" s="1">
        <v>1056.22</v>
      </c>
      <c r="J2306" s="1">
        <v>1019.15</v>
      </c>
      <c r="Q2306" s="1">
        <v>2638.99</v>
      </c>
      <c r="R2306" s="1">
        <v>63.75</v>
      </c>
      <c r="S2306" s="1">
        <v>55.44</v>
      </c>
      <c r="T2306" s="1">
        <v>67.5</v>
      </c>
      <c r="V2306" s="1">
        <v>63</v>
      </c>
      <c r="W2306" s="1">
        <v>66.88</v>
      </c>
      <c r="X2306" s="1">
        <v>64.03</v>
      </c>
      <c r="Y2306" s="1">
        <v>64.650000000000006</v>
      </c>
      <c r="Z2306" s="1">
        <v>64.5</v>
      </c>
      <c r="AA2306" s="1">
        <v>65.56</v>
      </c>
      <c r="AB2306" s="1">
        <v>63</v>
      </c>
      <c r="AC2306" s="1">
        <v>64</v>
      </c>
      <c r="AE2306" s="1">
        <v>68.91</v>
      </c>
      <c r="AF2306" s="1">
        <v>67.45</v>
      </c>
      <c r="AG2306" s="1">
        <v>57.02</v>
      </c>
      <c r="AI2306" s="1">
        <v>60</v>
      </c>
      <c r="AN2306" s="1">
        <v>1682.66</v>
      </c>
      <c r="AO2306" s="1">
        <v>60</v>
      </c>
      <c r="AQ2306" s="1">
        <v>1732.67</v>
      </c>
      <c r="AT2306" s="1">
        <v>1682.66</v>
      </c>
      <c r="AW2306" s="1">
        <v>1784.45</v>
      </c>
      <c r="AX2306" s="1">
        <v>63.68</v>
      </c>
      <c r="BA2306" s="1">
        <v>65.459999999999994</v>
      </c>
      <c r="BB2306" s="1">
        <v>69.86</v>
      </c>
      <c r="BC2306" s="1">
        <v>66.540000000000006</v>
      </c>
      <c r="BD2306" s="1">
        <v>68.72</v>
      </c>
      <c r="BE2306" s="1">
        <v>68.44</v>
      </c>
      <c r="BF2306" s="1">
        <v>64.709999999999994</v>
      </c>
      <c r="BG2306" s="1">
        <v>69.349999999999994</v>
      </c>
      <c r="BH2306" s="1">
        <v>66.34</v>
      </c>
      <c r="BI2306" s="1">
        <v>67</v>
      </c>
      <c r="BJ2306" s="1">
        <v>71.069999999999993</v>
      </c>
      <c r="BK2306" s="1">
        <v>61.98</v>
      </c>
      <c r="BL2306" s="1">
        <v>63.06</v>
      </c>
      <c r="BM2306" s="1">
        <v>63</v>
      </c>
      <c r="BN2306" s="1">
        <v>58.48</v>
      </c>
    </row>
    <row r="2307" spans="3:66" x14ac:dyDescent="0.3">
      <c r="C2307" s="14" t="str">
        <f t="shared" si="36"/>
        <v>20171</v>
      </c>
      <c r="D2307" s="3">
        <v>42765</v>
      </c>
      <c r="E2307" s="1">
        <v>1149.74</v>
      </c>
      <c r="F2307" s="1">
        <v>1125.8599999999999</v>
      </c>
      <c r="G2307" s="1">
        <v>1116.0999999999999</v>
      </c>
      <c r="H2307" s="1">
        <v>989.4</v>
      </c>
      <c r="I2307" s="1">
        <v>1056.33</v>
      </c>
      <c r="J2307" s="1">
        <v>1023.93</v>
      </c>
      <c r="Q2307" s="1">
        <v>2764.61</v>
      </c>
      <c r="R2307" s="1">
        <v>64.430000000000007</v>
      </c>
      <c r="S2307" s="1">
        <v>57.62</v>
      </c>
      <c r="T2307" s="1">
        <v>67.16</v>
      </c>
      <c r="V2307" s="1">
        <v>63.83</v>
      </c>
      <c r="W2307" s="1">
        <v>67.69</v>
      </c>
      <c r="X2307" s="1">
        <v>64.97</v>
      </c>
      <c r="Y2307" s="1">
        <v>65.5</v>
      </c>
      <c r="Z2307" s="1">
        <v>65.33</v>
      </c>
      <c r="AA2307" s="1">
        <v>65.44</v>
      </c>
      <c r="AB2307" s="1">
        <v>63.87</v>
      </c>
      <c r="AC2307" s="1">
        <v>64</v>
      </c>
      <c r="AE2307" s="1">
        <v>69.19</v>
      </c>
      <c r="AF2307" s="1">
        <v>69.38</v>
      </c>
      <c r="AG2307" s="1">
        <v>57.5</v>
      </c>
      <c r="AI2307" s="1">
        <v>60</v>
      </c>
      <c r="AN2307" s="1">
        <v>1682.66</v>
      </c>
      <c r="AO2307" s="1">
        <v>60</v>
      </c>
      <c r="AQ2307" s="1">
        <v>1732.67</v>
      </c>
      <c r="AT2307" s="1">
        <v>1682.66</v>
      </c>
      <c r="AW2307" s="1">
        <v>1784.45</v>
      </c>
      <c r="AX2307" s="1">
        <v>66.62</v>
      </c>
      <c r="BA2307" s="1">
        <v>65.209999999999994</v>
      </c>
      <c r="BB2307" s="1">
        <v>70.849999999999994</v>
      </c>
      <c r="BC2307" s="1">
        <v>67.45</v>
      </c>
      <c r="BD2307" s="1">
        <v>67.95</v>
      </c>
      <c r="BE2307" s="1">
        <v>68.44</v>
      </c>
      <c r="BF2307" s="1">
        <v>67.77</v>
      </c>
      <c r="BG2307" s="1">
        <v>70.239999999999995</v>
      </c>
      <c r="BH2307" s="1">
        <v>66.41</v>
      </c>
      <c r="BI2307" s="1">
        <v>67.5</v>
      </c>
      <c r="BJ2307" s="1">
        <v>68.150000000000006</v>
      </c>
      <c r="BK2307" s="1">
        <v>62.48</v>
      </c>
      <c r="BL2307" s="1">
        <v>63.24</v>
      </c>
      <c r="BM2307" s="1">
        <v>63.67</v>
      </c>
      <c r="BN2307" s="1">
        <v>60.08</v>
      </c>
    </row>
    <row r="2308" spans="3:66" x14ac:dyDescent="0.3">
      <c r="C2308" s="14" t="str">
        <f t="shared" si="36"/>
        <v>20171</v>
      </c>
      <c r="D2308" s="3">
        <v>42762</v>
      </c>
      <c r="E2308" s="1">
        <v>1136.96</v>
      </c>
      <c r="F2308" s="1">
        <v>1131.48</v>
      </c>
      <c r="G2308" s="1">
        <v>1115.46</v>
      </c>
      <c r="H2308" s="1">
        <v>1013.72</v>
      </c>
      <c r="I2308" s="1">
        <v>1063.47</v>
      </c>
      <c r="J2308" s="1">
        <v>1028.8900000000001</v>
      </c>
      <c r="Q2308" s="1">
        <v>2791.85</v>
      </c>
      <c r="R2308" s="1">
        <v>64.3</v>
      </c>
      <c r="S2308" s="1">
        <v>59.42</v>
      </c>
      <c r="T2308" s="1">
        <v>68.83</v>
      </c>
      <c r="V2308" s="1">
        <v>65.8</v>
      </c>
      <c r="W2308" s="1">
        <v>68.75</v>
      </c>
      <c r="X2308" s="1">
        <v>66.650000000000006</v>
      </c>
      <c r="Y2308" s="1">
        <v>66.760000000000005</v>
      </c>
      <c r="Z2308" s="1">
        <v>66.64</v>
      </c>
      <c r="AA2308" s="1">
        <v>67.33</v>
      </c>
      <c r="AB2308" s="1">
        <v>65.75</v>
      </c>
      <c r="AC2308" s="1">
        <v>65.75</v>
      </c>
      <c r="AE2308" s="1">
        <v>72.290000000000006</v>
      </c>
      <c r="AF2308" s="1">
        <v>70.819999999999993</v>
      </c>
      <c r="AG2308" s="1">
        <v>59.23</v>
      </c>
      <c r="AI2308" s="1">
        <v>60</v>
      </c>
      <c r="AN2308" s="1">
        <v>1682.66</v>
      </c>
      <c r="AO2308" s="1">
        <v>60</v>
      </c>
      <c r="AQ2308" s="1">
        <v>1717.52</v>
      </c>
      <c r="AT2308" s="1">
        <v>1682.66</v>
      </c>
      <c r="AW2308" s="1">
        <v>1784.45</v>
      </c>
      <c r="AX2308" s="1">
        <v>67.849999999999994</v>
      </c>
      <c r="BA2308" s="1">
        <v>66.31</v>
      </c>
      <c r="BB2308" s="1">
        <v>72.14</v>
      </c>
      <c r="BC2308" s="1">
        <v>68.88</v>
      </c>
      <c r="BD2308" s="1">
        <v>70.010000000000005</v>
      </c>
      <c r="BE2308" s="1">
        <v>70.64</v>
      </c>
      <c r="BF2308" s="1">
        <v>70.760000000000005</v>
      </c>
      <c r="BG2308" s="1">
        <v>72.91</v>
      </c>
      <c r="BH2308" s="1">
        <v>67.3</v>
      </c>
      <c r="BI2308" s="1">
        <v>68</v>
      </c>
      <c r="BJ2308" s="1">
        <v>72.03</v>
      </c>
      <c r="BL2308" s="1">
        <v>65</v>
      </c>
      <c r="BM2308" s="1">
        <v>63.67</v>
      </c>
      <c r="BN2308" s="1">
        <v>64.22</v>
      </c>
    </row>
    <row r="2309" spans="3:66" x14ac:dyDescent="0.3">
      <c r="C2309" s="14" t="str">
        <f t="shared" si="36"/>
        <v>20171</v>
      </c>
      <c r="D2309" s="3">
        <v>42761</v>
      </c>
      <c r="E2309" s="1">
        <v>1149.56</v>
      </c>
      <c r="F2309" s="1">
        <v>1121.77</v>
      </c>
      <c r="G2309" s="1">
        <v>1126.49</v>
      </c>
      <c r="H2309" s="1">
        <v>1011.61</v>
      </c>
      <c r="I2309" s="1">
        <v>1063.3800000000001</v>
      </c>
      <c r="J2309" s="1">
        <v>1026.3900000000001</v>
      </c>
      <c r="Q2309" s="1">
        <v>2811.26</v>
      </c>
      <c r="R2309" s="1">
        <v>63.38</v>
      </c>
      <c r="S2309" s="1">
        <v>59.13</v>
      </c>
      <c r="T2309" s="1">
        <v>68.17</v>
      </c>
      <c r="V2309" s="1">
        <v>66</v>
      </c>
      <c r="W2309" s="1">
        <v>68.87</v>
      </c>
      <c r="X2309" s="1">
        <v>66.61</v>
      </c>
      <c r="Y2309" s="1">
        <v>67.72</v>
      </c>
      <c r="Z2309" s="1">
        <v>67.680000000000007</v>
      </c>
      <c r="AA2309" s="1">
        <v>63.86</v>
      </c>
      <c r="AB2309" s="1">
        <v>65.61</v>
      </c>
      <c r="AC2309" s="1">
        <v>66.75</v>
      </c>
      <c r="AE2309" s="1">
        <v>72.95</v>
      </c>
      <c r="AF2309" s="1">
        <v>71.56</v>
      </c>
      <c r="AG2309" s="1">
        <v>60.43</v>
      </c>
      <c r="AI2309" s="1">
        <v>60</v>
      </c>
      <c r="AN2309" s="1">
        <v>1682.66</v>
      </c>
      <c r="AO2309" s="1">
        <v>60</v>
      </c>
      <c r="AP2309" s="1">
        <v>1750</v>
      </c>
      <c r="AQ2309" s="1">
        <v>1734.35</v>
      </c>
      <c r="AT2309" s="1">
        <v>1682.66</v>
      </c>
      <c r="AW2309" s="1">
        <v>1784.45</v>
      </c>
      <c r="AX2309" s="1">
        <v>69</v>
      </c>
      <c r="BA2309" s="1">
        <v>65.89</v>
      </c>
      <c r="BB2309" s="1">
        <v>72.349999999999994</v>
      </c>
      <c r="BC2309" s="1">
        <v>69.8</v>
      </c>
      <c r="BD2309" s="1">
        <v>69.819999999999993</v>
      </c>
      <c r="BE2309" s="1">
        <v>71.900000000000006</v>
      </c>
      <c r="BF2309" s="1">
        <v>71.13</v>
      </c>
      <c r="BG2309" s="1">
        <v>73.34</v>
      </c>
      <c r="BH2309" s="1">
        <v>68.94</v>
      </c>
      <c r="BI2309" s="1">
        <v>68</v>
      </c>
      <c r="BJ2309" s="1">
        <v>73</v>
      </c>
      <c r="BK2309" s="1">
        <v>64.180000000000007</v>
      </c>
      <c r="BL2309" s="1">
        <v>65.16</v>
      </c>
      <c r="BM2309" s="1">
        <v>65.81</v>
      </c>
      <c r="BN2309" s="1">
        <v>64.650000000000006</v>
      </c>
    </row>
    <row r="2310" spans="3:66" x14ac:dyDescent="0.3">
      <c r="C2310" s="14" t="str">
        <f t="shared" ref="C2310:C2373" si="37">YEAR(D2310)&amp;MONTH(D2310)</f>
        <v>20171</v>
      </c>
      <c r="D2310" s="3">
        <v>42760</v>
      </c>
      <c r="E2310" s="1">
        <v>1146.46</v>
      </c>
      <c r="F2310" s="1">
        <v>1132.31</v>
      </c>
      <c r="G2310" s="1">
        <v>1134.3800000000001</v>
      </c>
      <c r="H2310" s="1">
        <v>998.07</v>
      </c>
      <c r="I2310" s="1">
        <v>1068.25</v>
      </c>
      <c r="J2310" s="1">
        <v>997.73</v>
      </c>
      <c r="Q2310" s="1">
        <v>2843.11</v>
      </c>
      <c r="T2310" s="1">
        <v>69.33</v>
      </c>
      <c r="V2310" s="1">
        <v>66</v>
      </c>
      <c r="X2310" s="1">
        <v>66.930000000000007</v>
      </c>
      <c r="Y2310" s="1">
        <v>67.5</v>
      </c>
      <c r="Z2310" s="1">
        <v>67.5</v>
      </c>
      <c r="AB2310" s="1">
        <v>66.05</v>
      </c>
      <c r="AC2310" s="1">
        <v>67</v>
      </c>
      <c r="AE2310" s="1">
        <v>72.62</v>
      </c>
      <c r="AI2310" s="1">
        <v>60</v>
      </c>
      <c r="AN2310" s="1">
        <v>1682.66</v>
      </c>
      <c r="AO2310" s="1">
        <v>60</v>
      </c>
      <c r="AP2310" s="1">
        <v>1750</v>
      </c>
      <c r="AQ2310" s="1">
        <v>1734.35</v>
      </c>
      <c r="AT2310" s="1">
        <v>1682.66</v>
      </c>
      <c r="AW2310" s="1">
        <v>1784.45</v>
      </c>
      <c r="AX2310" s="1">
        <v>67.88</v>
      </c>
      <c r="BA2310" s="1">
        <v>66.33</v>
      </c>
      <c r="BB2310" s="1">
        <v>72.34</v>
      </c>
      <c r="BC2310" s="1">
        <v>69.33</v>
      </c>
      <c r="BD2310" s="1">
        <v>69.72</v>
      </c>
      <c r="BH2310" s="1">
        <v>69.5</v>
      </c>
      <c r="BI2310" s="1">
        <v>68.5</v>
      </c>
      <c r="BJ2310" s="1">
        <v>73</v>
      </c>
      <c r="BK2310" s="1">
        <v>64.59</v>
      </c>
      <c r="BL2310" s="1">
        <v>64.849999999999994</v>
      </c>
      <c r="BM2310" s="1">
        <v>66.430000000000007</v>
      </c>
      <c r="BN2310" s="1">
        <v>63.65</v>
      </c>
    </row>
    <row r="2311" spans="3:66" x14ac:dyDescent="0.3">
      <c r="C2311" s="14" t="str">
        <f t="shared" si="37"/>
        <v>20171</v>
      </c>
      <c r="D2311" s="3">
        <v>42759</v>
      </c>
      <c r="E2311" s="1">
        <v>1151.06</v>
      </c>
      <c r="F2311" s="1">
        <v>1125.44</v>
      </c>
      <c r="G2311" s="1">
        <v>1130.99</v>
      </c>
      <c r="H2311" s="1">
        <v>996.86</v>
      </c>
      <c r="I2311" s="1">
        <v>1073.1099999999999</v>
      </c>
      <c r="J2311" s="1">
        <v>1020.82</v>
      </c>
      <c r="Q2311" s="1">
        <v>2839.07</v>
      </c>
      <c r="R2311" s="1">
        <v>65.88</v>
      </c>
      <c r="S2311" s="1">
        <v>60.38</v>
      </c>
      <c r="T2311" s="1">
        <v>69.42</v>
      </c>
      <c r="U2311" s="1">
        <v>63.39</v>
      </c>
      <c r="V2311" s="1">
        <v>65.569999999999993</v>
      </c>
      <c r="W2311" s="1">
        <v>68.84</v>
      </c>
      <c r="X2311" s="1">
        <v>67.03</v>
      </c>
      <c r="Y2311" s="1">
        <v>67.03</v>
      </c>
      <c r="Z2311" s="1">
        <v>66.83</v>
      </c>
      <c r="AA2311" s="1">
        <v>64.06</v>
      </c>
      <c r="AB2311" s="1">
        <v>66.14</v>
      </c>
      <c r="AC2311" s="1">
        <v>67.13</v>
      </c>
      <c r="AE2311" s="1">
        <v>72.849999999999994</v>
      </c>
      <c r="AF2311" s="1">
        <v>73.31</v>
      </c>
      <c r="AG2311" s="1">
        <v>61.87</v>
      </c>
      <c r="AP2311" s="1">
        <v>1750</v>
      </c>
      <c r="AQ2311" s="1">
        <v>1734.35</v>
      </c>
      <c r="AX2311" s="1">
        <v>69.150000000000006</v>
      </c>
      <c r="BA2311" s="1">
        <v>65.62</v>
      </c>
      <c r="BB2311" s="1">
        <v>72.98</v>
      </c>
      <c r="BC2311" s="1">
        <v>70.19</v>
      </c>
      <c r="BD2311" s="1">
        <v>70.59</v>
      </c>
      <c r="BE2311" s="1">
        <v>66.430000000000007</v>
      </c>
      <c r="BF2311" s="1">
        <v>70.36</v>
      </c>
      <c r="BG2311" s="1">
        <v>73.67</v>
      </c>
      <c r="BH2311" s="1">
        <v>69.2</v>
      </c>
      <c r="BI2311" s="1">
        <v>70</v>
      </c>
      <c r="BJ2311" s="1">
        <v>73</v>
      </c>
      <c r="BK2311" s="1">
        <v>64.83</v>
      </c>
      <c r="BL2311" s="1">
        <v>64.86</v>
      </c>
      <c r="BM2311" s="1">
        <v>65.28</v>
      </c>
      <c r="BN2311" s="1">
        <v>64</v>
      </c>
    </row>
    <row r="2312" spans="3:66" x14ac:dyDescent="0.3">
      <c r="C2312" s="14" t="str">
        <f t="shared" si="37"/>
        <v>20171</v>
      </c>
      <c r="D2312" s="3">
        <v>42758</v>
      </c>
      <c r="E2312" s="1">
        <v>1155.93</v>
      </c>
      <c r="F2312" s="1">
        <v>1120.98</v>
      </c>
      <c r="G2312" s="1">
        <v>1132.1099999999999</v>
      </c>
      <c r="H2312" s="1">
        <v>977.79</v>
      </c>
      <c r="I2312" s="1">
        <v>1082.8499999999999</v>
      </c>
      <c r="J2312" s="1">
        <v>1030.76</v>
      </c>
      <c r="Q2312" s="1">
        <v>2850.1</v>
      </c>
      <c r="R2312" s="1">
        <v>65.17</v>
      </c>
      <c r="S2312" s="1">
        <v>59.3</v>
      </c>
      <c r="T2312" s="1">
        <v>69.08</v>
      </c>
      <c r="U2312" s="1">
        <v>62.77</v>
      </c>
      <c r="V2312" s="1">
        <v>65.599999999999994</v>
      </c>
      <c r="W2312" s="1">
        <v>69</v>
      </c>
      <c r="X2312" s="1">
        <v>67.569999999999993</v>
      </c>
      <c r="Y2312" s="1">
        <v>67.739999999999995</v>
      </c>
      <c r="Z2312" s="1">
        <v>67.77</v>
      </c>
      <c r="AA2312" s="1">
        <v>64.66</v>
      </c>
      <c r="AB2312" s="1">
        <v>66</v>
      </c>
      <c r="AC2312" s="1">
        <v>67.13</v>
      </c>
      <c r="AE2312" s="1">
        <v>73.260000000000005</v>
      </c>
      <c r="AF2312" s="1">
        <v>73.150000000000006</v>
      </c>
      <c r="AG2312" s="1">
        <v>61.9</v>
      </c>
      <c r="AP2312" s="1">
        <v>1750</v>
      </c>
      <c r="AQ2312" s="1">
        <v>1734.35</v>
      </c>
      <c r="AX2312" s="1">
        <v>70.56</v>
      </c>
      <c r="BA2312" s="1">
        <v>65.099999999999994</v>
      </c>
      <c r="BB2312" s="1">
        <v>72.56</v>
      </c>
      <c r="BC2312" s="1">
        <v>70.23</v>
      </c>
      <c r="BD2312" s="1">
        <v>70.44</v>
      </c>
      <c r="BE2312" s="1">
        <v>67.64</v>
      </c>
      <c r="BF2312" s="1">
        <v>71.599999999999994</v>
      </c>
      <c r="BG2312" s="1">
        <v>73.83</v>
      </c>
      <c r="BH2312" s="1">
        <v>69.36</v>
      </c>
      <c r="BI2312" s="1">
        <v>69</v>
      </c>
      <c r="BJ2312" s="1">
        <v>73</v>
      </c>
      <c r="BK2312" s="1">
        <v>64.650000000000006</v>
      </c>
      <c r="BL2312" s="1">
        <v>65.87</v>
      </c>
      <c r="BM2312" s="1">
        <v>64.56</v>
      </c>
      <c r="BN2312" s="1">
        <v>64.989999999999995</v>
      </c>
    </row>
    <row r="2313" spans="3:66" x14ac:dyDescent="0.3">
      <c r="C2313" s="14" t="str">
        <f t="shared" si="37"/>
        <v>20171</v>
      </c>
      <c r="D2313" s="3">
        <v>42755</v>
      </c>
      <c r="E2313" s="1">
        <v>1160.3800000000001</v>
      </c>
      <c r="F2313" s="1">
        <v>1122.92</v>
      </c>
      <c r="G2313" s="1">
        <v>1130.24</v>
      </c>
      <c r="H2313" s="1">
        <v>999.53</v>
      </c>
      <c r="I2313" s="1">
        <v>1080.31</v>
      </c>
      <c r="J2313" s="1">
        <v>1032.67</v>
      </c>
      <c r="Q2313" s="1">
        <v>2853.88</v>
      </c>
      <c r="R2313" s="1">
        <v>65.599999999999994</v>
      </c>
      <c r="S2313" s="1">
        <v>59.92</v>
      </c>
      <c r="T2313" s="1">
        <v>70</v>
      </c>
      <c r="U2313" s="1">
        <v>62.77</v>
      </c>
      <c r="V2313" s="1">
        <v>65.67</v>
      </c>
      <c r="W2313" s="1">
        <v>69.36</v>
      </c>
      <c r="X2313" s="1">
        <v>68.12</v>
      </c>
      <c r="Y2313" s="1">
        <v>68.5</v>
      </c>
      <c r="Z2313" s="1">
        <v>68.67</v>
      </c>
      <c r="AA2313" s="1">
        <v>65.92</v>
      </c>
      <c r="AB2313" s="1">
        <v>67.13</v>
      </c>
      <c r="AC2313" s="1">
        <v>67.88</v>
      </c>
      <c r="AE2313" s="1">
        <v>73.819999999999993</v>
      </c>
      <c r="AF2313" s="1">
        <v>73.2</v>
      </c>
      <c r="AG2313" s="1">
        <v>62.18</v>
      </c>
      <c r="AP2313" s="1">
        <v>1750</v>
      </c>
      <c r="AQ2313" s="1">
        <v>1742.77</v>
      </c>
      <c r="AX2313" s="1">
        <v>70.17</v>
      </c>
      <c r="BA2313" s="1">
        <v>65.7</v>
      </c>
      <c r="BB2313" s="1">
        <v>75.510000000000005</v>
      </c>
      <c r="BC2313" s="1">
        <v>71.91</v>
      </c>
      <c r="BD2313" s="1">
        <v>70.989999999999995</v>
      </c>
      <c r="BE2313" s="1">
        <v>70.89</v>
      </c>
      <c r="BF2313" s="1">
        <v>70.599999999999994</v>
      </c>
      <c r="BG2313" s="1">
        <v>74.56</v>
      </c>
      <c r="BH2313" s="1">
        <v>69.209999999999994</v>
      </c>
      <c r="BI2313" s="1">
        <v>70</v>
      </c>
      <c r="BJ2313" s="1">
        <v>74.33</v>
      </c>
      <c r="BK2313" s="1">
        <v>64.239999999999995</v>
      </c>
      <c r="BL2313" s="1">
        <v>65.290000000000006</v>
      </c>
      <c r="BM2313" s="1">
        <v>64.67</v>
      </c>
      <c r="BN2313" s="1">
        <v>64.66</v>
      </c>
    </row>
    <row r="2314" spans="3:66" x14ac:dyDescent="0.3">
      <c r="C2314" s="14" t="str">
        <f t="shared" si="37"/>
        <v>20171</v>
      </c>
      <c r="D2314" s="3">
        <v>42754</v>
      </c>
      <c r="E2314" s="1">
        <v>1168.71</v>
      </c>
      <c r="F2314" s="1">
        <v>1127.45</v>
      </c>
      <c r="G2314" s="1">
        <v>1135.52</v>
      </c>
      <c r="H2314" s="1">
        <v>998.54</v>
      </c>
      <c r="I2314" s="1">
        <v>1077.8800000000001</v>
      </c>
      <c r="J2314" s="1">
        <v>1038.06</v>
      </c>
      <c r="Q2314" s="1">
        <v>2914.62</v>
      </c>
      <c r="R2314" s="1">
        <v>66.5</v>
      </c>
      <c r="S2314" s="1">
        <v>59.91</v>
      </c>
      <c r="T2314" s="1">
        <v>70.25</v>
      </c>
      <c r="U2314" s="1">
        <v>59.89</v>
      </c>
      <c r="V2314" s="1">
        <v>65.88</v>
      </c>
      <c r="W2314" s="1">
        <v>69.73</v>
      </c>
      <c r="X2314" s="1">
        <v>68.489999999999995</v>
      </c>
      <c r="Y2314" s="1">
        <v>69</v>
      </c>
      <c r="Z2314" s="1">
        <v>69</v>
      </c>
      <c r="AA2314" s="1">
        <v>65.84</v>
      </c>
      <c r="AB2314" s="1">
        <v>66.900000000000006</v>
      </c>
      <c r="AC2314" s="1">
        <v>67.75</v>
      </c>
      <c r="AE2314" s="1">
        <v>74.180000000000007</v>
      </c>
      <c r="AF2314" s="1">
        <v>73.45</v>
      </c>
      <c r="AG2314" s="1">
        <v>62.3</v>
      </c>
      <c r="AX2314" s="1">
        <v>70.75</v>
      </c>
      <c r="BA2314" s="1">
        <v>66.540000000000006</v>
      </c>
      <c r="BB2314" s="1">
        <v>75.41</v>
      </c>
      <c r="BC2314" s="1">
        <v>72.819999999999993</v>
      </c>
      <c r="BD2314" s="1">
        <v>72.489999999999995</v>
      </c>
      <c r="BE2314" s="1">
        <v>71.73</v>
      </c>
      <c r="BF2314" s="1">
        <v>70.67</v>
      </c>
      <c r="BG2314" s="1">
        <v>75.13</v>
      </c>
      <c r="BH2314" s="1">
        <v>68.8</v>
      </c>
      <c r="BI2314" s="1">
        <v>70</v>
      </c>
      <c r="BJ2314" s="1">
        <v>74.33</v>
      </c>
      <c r="BK2314" s="1">
        <v>63.99</v>
      </c>
      <c r="BL2314" s="1">
        <v>66.16</v>
      </c>
      <c r="BM2314" s="1">
        <v>65</v>
      </c>
      <c r="BN2314" s="1">
        <v>64.66</v>
      </c>
    </row>
    <row r="2315" spans="3:66" x14ac:dyDescent="0.3">
      <c r="C2315" s="14" t="str">
        <f t="shared" si="37"/>
        <v>20171</v>
      </c>
      <c r="D2315" s="3">
        <v>42753</v>
      </c>
      <c r="E2315" s="1">
        <v>1170.22</v>
      </c>
      <c r="F2315" s="1">
        <v>1117.73</v>
      </c>
      <c r="G2315" s="1">
        <v>1128.04</v>
      </c>
      <c r="H2315" s="1">
        <v>967.8</v>
      </c>
      <c r="I2315" s="1">
        <v>1074.5899999999999</v>
      </c>
      <c r="J2315" s="1">
        <v>1016.45</v>
      </c>
      <c r="Q2315" s="1">
        <v>2920.67</v>
      </c>
      <c r="R2315" s="1">
        <v>65.900000000000006</v>
      </c>
      <c r="S2315" s="1">
        <v>60.4</v>
      </c>
      <c r="T2315" s="1">
        <v>69.83</v>
      </c>
      <c r="U2315" s="1">
        <v>59.78</v>
      </c>
      <c r="V2315" s="1">
        <v>65.599999999999994</v>
      </c>
      <c r="W2315" s="1">
        <v>68.11</v>
      </c>
      <c r="X2315" s="1">
        <v>67.319999999999993</v>
      </c>
      <c r="Y2315" s="1">
        <v>68</v>
      </c>
      <c r="Z2315" s="1">
        <v>68</v>
      </c>
      <c r="AA2315" s="1">
        <v>66.349999999999994</v>
      </c>
      <c r="AB2315" s="1">
        <v>66.260000000000005</v>
      </c>
      <c r="AC2315" s="1">
        <v>67.42</v>
      </c>
      <c r="AE2315" s="1">
        <v>73.540000000000006</v>
      </c>
      <c r="AF2315" s="1">
        <v>73.16</v>
      </c>
      <c r="AG2315" s="1">
        <v>62.59</v>
      </c>
      <c r="AX2315" s="1">
        <v>70.14</v>
      </c>
      <c r="BA2315" s="1">
        <v>67.17</v>
      </c>
      <c r="BB2315" s="1">
        <v>75.599999999999994</v>
      </c>
      <c r="BC2315" s="1">
        <v>72.89</v>
      </c>
      <c r="BD2315" s="1">
        <v>72.510000000000005</v>
      </c>
      <c r="BE2315" s="1">
        <v>71.16</v>
      </c>
      <c r="BF2315" s="1">
        <v>70.7</v>
      </c>
      <c r="BG2315" s="1">
        <v>74.8</v>
      </c>
      <c r="BH2315" s="1">
        <v>68.67</v>
      </c>
      <c r="BI2315" s="1">
        <v>70</v>
      </c>
      <c r="BJ2315" s="1">
        <v>75.05</v>
      </c>
      <c r="BK2315" s="1">
        <v>63.02</v>
      </c>
      <c r="BL2315" s="1">
        <v>64.790000000000006</v>
      </c>
      <c r="BM2315" s="1">
        <v>63.33</v>
      </c>
      <c r="BN2315" s="1">
        <v>63.99</v>
      </c>
    </row>
    <row r="2316" spans="3:66" x14ac:dyDescent="0.3">
      <c r="C2316" s="14" t="str">
        <f t="shared" si="37"/>
        <v>20171</v>
      </c>
      <c r="D2316" s="3">
        <v>42752</v>
      </c>
      <c r="E2316" s="1">
        <v>1158.82</v>
      </c>
      <c r="F2316" s="1">
        <v>1103.1099999999999</v>
      </c>
      <c r="G2316" s="1">
        <v>1099.42</v>
      </c>
      <c r="H2316" s="1">
        <v>963.35</v>
      </c>
      <c r="I2316" s="1">
        <v>1063.28</v>
      </c>
      <c r="J2316" s="1">
        <v>1000.31</v>
      </c>
      <c r="Q2316" s="1">
        <v>2926.68</v>
      </c>
      <c r="R2316" s="1">
        <v>66.33</v>
      </c>
      <c r="S2316" s="1">
        <v>60.6</v>
      </c>
      <c r="T2316" s="1">
        <v>69.67</v>
      </c>
      <c r="U2316" s="1">
        <v>59.56</v>
      </c>
      <c r="V2316" s="1">
        <v>65.55</v>
      </c>
      <c r="W2316" s="1">
        <v>67.349999999999994</v>
      </c>
      <c r="X2316" s="1">
        <v>67</v>
      </c>
      <c r="Y2316" s="1">
        <v>68.03</v>
      </c>
      <c r="Z2316" s="1">
        <v>68</v>
      </c>
      <c r="AA2316" s="1">
        <v>65</v>
      </c>
      <c r="AB2316" s="1">
        <v>65.540000000000006</v>
      </c>
      <c r="AC2316" s="1">
        <v>67.25</v>
      </c>
      <c r="AE2316" s="1">
        <v>73.62</v>
      </c>
      <c r="AF2316" s="1">
        <v>72.680000000000007</v>
      </c>
      <c r="AG2316" s="1">
        <v>62.35</v>
      </c>
      <c r="AX2316" s="1">
        <v>70.58</v>
      </c>
      <c r="BA2316" s="1">
        <v>65.87</v>
      </c>
      <c r="BB2316" s="1">
        <v>74.86</v>
      </c>
      <c r="BC2316" s="1">
        <v>72.23</v>
      </c>
      <c r="BD2316" s="1">
        <v>72.37</v>
      </c>
      <c r="BE2316" s="1">
        <v>69</v>
      </c>
      <c r="BF2316" s="1">
        <v>71.040000000000006</v>
      </c>
      <c r="BG2316" s="1">
        <v>74.47</v>
      </c>
      <c r="BH2316" s="1">
        <v>68.5</v>
      </c>
      <c r="BI2316" s="1">
        <v>68</v>
      </c>
      <c r="BJ2316" s="1">
        <v>72.02</v>
      </c>
      <c r="BK2316" s="1">
        <v>63.13</v>
      </c>
      <c r="BL2316" s="1">
        <v>64.89</v>
      </c>
      <c r="BM2316" s="1">
        <v>60.98</v>
      </c>
      <c r="BN2316" s="1">
        <v>63.49</v>
      </c>
    </row>
    <row r="2317" spans="3:66" x14ac:dyDescent="0.3">
      <c r="C2317" s="14" t="str">
        <f t="shared" si="37"/>
        <v>20171</v>
      </c>
      <c r="D2317" s="3">
        <v>42751</v>
      </c>
      <c r="E2317" s="1">
        <v>1143.1099999999999</v>
      </c>
      <c r="F2317" s="1">
        <v>1087.27</v>
      </c>
      <c r="G2317" s="1">
        <v>1076.02</v>
      </c>
      <c r="H2317" s="1">
        <v>987.09</v>
      </c>
      <c r="I2317" s="1">
        <v>1053.55</v>
      </c>
      <c r="J2317" s="1">
        <v>989.32</v>
      </c>
      <c r="Q2317" s="1">
        <v>2885.88</v>
      </c>
      <c r="R2317" s="1">
        <v>65.38</v>
      </c>
      <c r="S2317" s="1">
        <v>59.25</v>
      </c>
      <c r="T2317" s="1">
        <v>69</v>
      </c>
      <c r="U2317" s="1">
        <v>59.11</v>
      </c>
      <c r="V2317" s="1">
        <v>65.5</v>
      </c>
      <c r="W2317" s="1">
        <v>65.75</v>
      </c>
      <c r="X2317" s="1">
        <v>66.349999999999994</v>
      </c>
      <c r="Y2317" s="1">
        <v>66.569999999999993</v>
      </c>
      <c r="Z2317" s="1">
        <v>66.819999999999993</v>
      </c>
      <c r="AA2317" s="1">
        <v>64.42</v>
      </c>
      <c r="AB2317" s="1">
        <v>65.19</v>
      </c>
      <c r="AC2317" s="1">
        <v>66.75</v>
      </c>
      <c r="AE2317" s="1">
        <v>72.41</v>
      </c>
      <c r="AF2317" s="1">
        <v>72.78</v>
      </c>
      <c r="AG2317" s="1">
        <v>60.82</v>
      </c>
      <c r="AP2317" s="1">
        <v>1700</v>
      </c>
      <c r="AX2317" s="1">
        <v>70.260000000000005</v>
      </c>
      <c r="BA2317" s="1">
        <v>63.8</v>
      </c>
      <c r="BB2317" s="1">
        <v>72.680000000000007</v>
      </c>
      <c r="BC2317" s="1">
        <v>70.89</v>
      </c>
      <c r="BD2317" s="1">
        <v>70.400000000000006</v>
      </c>
      <c r="BE2317" s="1">
        <v>69.84</v>
      </c>
      <c r="BF2317" s="1">
        <v>69.709999999999994</v>
      </c>
      <c r="BG2317" s="1">
        <v>73.89</v>
      </c>
      <c r="BH2317" s="1">
        <v>68.13</v>
      </c>
      <c r="BI2317" s="1">
        <v>67</v>
      </c>
      <c r="BJ2317" s="1">
        <v>70.069999999999993</v>
      </c>
      <c r="BK2317" s="1">
        <v>63.45</v>
      </c>
      <c r="BL2317" s="1">
        <v>61.88</v>
      </c>
      <c r="BM2317" s="1">
        <v>58.93</v>
      </c>
      <c r="BN2317" s="1">
        <v>62.13</v>
      </c>
    </row>
    <row r="2318" spans="3:66" x14ac:dyDescent="0.3">
      <c r="C2318" s="14" t="str">
        <f t="shared" si="37"/>
        <v>20171</v>
      </c>
      <c r="D2318" s="3">
        <v>42748</v>
      </c>
      <c r="E2318" s="1">
        <v>1129.53</v>
      </c>
      <c r="F2318" s="1">
        <v>1070.32</v>
      </c>
      <c r="G2318" s="1">
        <v>1072.68</v>
      </c>
      <c r="H2318" s="1">
        <v>992.46</v>
      </c>
      <c r="I2318" s="1">
        <v>1048.68</v>
      </c>
      <c r="J2318" s="1">
        <v>980.26</v>
      </c>
      <c r="Q2318" s="1">
        <v>2946.33</v>
      </c>
      <c r="R2318" s="1">
        <v>65.38</v>
      </c>
      <c r="S2318" s="1">
        <v>59</v>
      </c>
      <c r="T2318" s="1">
        <v>68.08</v>
      </c>
      <c r="U2318" s="1">
        <v>58.33</v>
      </c>
      <c r="V2318" s="1">
        <v>65.290000000000006</v>
      </c>
      <c r="W2318" s="1">
        <v>66.03</v>
      </c>
      <c r="X2318" s="1">
        <v>66.38</v>
      </c>
      <c r="Y2318" s="1">
        <v>65.38</v>
      </c>
      <c r="Z2318" s="1">
        <v>65.73</v>
      </c>
      <c r="AA2318" s="1">
        <v>64.44</v>
      </c>
      <c r="AB2318" s="1">
        <v>64.69</v>
      </c>
      <c r="AC2318" s="1">
        <v>66.13</v>
      </c>
      <c r="AE2318" s="1">
        <v>71.83</v>
      </c>
      <c r="AF2318" s="1">
        <v>70.87</v>
      </c>
      <c r="AG2318" s="1">
        <v>60.55</v>
      </c>
      <c r="AP2318" s="1">
        <v>1700</v>
      </c>
      <c r="AX2318" s="1">
        <v>68.930000000000007</v>
      </c>
      <c r="AZ2318" s="1">
        <v>1717.52</v>
      </c>
      <c r="BA2318" s="1">
        <v>62.99</v>
      </c>
      <c r="BB2318" s="1">
        <v>72.34</v>
      </c>
      <c r="BC2318" s="1">
        <v>69.69</v>
      </c>
      <c r="BD2318" s="1">
        <v>69.75</v>
      </c>
      <c r="BE2318" s="1">
        <v>67.989999999999995</v>
      </c>
      <c r="BF2318" s="1">
        <v>69.709999999999994</v>
      </c>
      <c r="BG2318" s="1">
        <v>72.09</v>
      </c>
      <c r="BH2318" s="1">
        <v>68.2</v>
      </c>
      <c r="BI2318" s="1">
        <v>67</v>
      </c>
      <c r="BJ2318" s="1">
        <v>70.069999999999993</v>
      </c>
      <c r="BK2318" s="1">
        <v>62.9</v>
      </c>
      <c r="BL2318" s="1">
        <v>61.5</v>
      </c>
      <c r="BM2318" s="1">
        <v>58.78</v>
      </c>
      <c r="BN2318" s="1">
        <v>62.13</v>
      </c>
    </row>
    <row r="2319" spans="3:66" x14ac:dyDescent="0.3">
      <c r="C2319" s="14" t="str">
        <f t="shared" si="37"/>
        <v>20171</v>
      </c>
      <c r="D2319" s="3">
        <v>42747</v>
      </c>
      <c r="E2319" s="1">
        <v>1093.5899999999999</v>
      </c>
      <c r="F2319" s="1">
        <v>1077.26</v>
      </c>
      <c r="G2319" s="1">
        <v>1077.1600000000001</v>
      </c>
      <c r="H2319" s="1">
        <v>978.82</v>
      </c>
      <c r="I2319" s="1">
        <v>1055.04</v>
      </c>
      <c r="J2319" s="1">
        <v>1008.7</v>
      </c>
      <c r="Q2319" s="1">
        <v>2903.17</v>
      </c>
      <c r="R2319" s="1">
        <v>61.56</v>
      </c>
      <c r="S2319" s="1">
        <v>58.48</v>
      </c>
      <c r="T2319" s="1">
        <v>67.25</v>
      </c>
      <c r="U2319" s="1">
        <v>58.33</v>
      </c>
      <c r="V2319" s="1">
        <v>65.5</v>
      </c>
      <c r="W2319" s="1">
        <v>65.17</v>
      </c>
      <c r="X2319" s="1">
        <v>66.19</v>
      </c>
      <c r="Y2319" s="1">
        <v>64.23</v>
      </c>
      <c r="Z2319" s="1">
        <v>64.23</v>
      </c>
      <c r="AA2319" s="1">
        <v>64.349999999999994</v>
      </c>
      <c r="AB2319" s="1">
        <v>63.83</v>
      </c>
      <c r="AC2319" s="1">
        <v>65.5</v>
      </c>
      <c r="AE2319" s="1">
        <v>71.27</v>
      </c>
      <c r="AF2319" s="1">
        <v>69.67</v>
      </c>
      <c r="AG2319" s="1">
        <v>59.75</v>
      </c>
      <c r="AP2319" s="1">
        <v>1700</v>
      </c>
      <c r="AS2319" s="1">
        <v>1897.07</v>
      </c>
      <c r="AX2319" s="1">
        <v>68.14</v>
      </c>
      <c r="AZ2319" s="1">
        <v>1718.48</v>
      </c>
      <c r="BA2319" s="1">
        <v>62.66</v>
      </c>
      <c r="BB2319" s="1">
        <v>71.59</v>
      </c>
      <c r="BC2319" s="1">
        <v>69.760000000000005</v>
      </c>
      <c r="BD2319" s="1">
        <v>68.650000000000006</v>
      </c>
      <c r="BE2319" s="1">
        <v>69.52</v>
      </c>
      <c r="BF2319" s="1">
        <v>69.28</v>
      </c>
      <c r="BG2319" s="1">
        <v>70.64</v>
      </c>
      <c r="BH2319" s="1">
        <v>66.760000000000005</v>
      </c>
      <c r="BI2319" s="1">
        <v>67</v>
      </c>
      <c r="BJ2319" s="1">
        <v>70.17</v>
      </c>
      <c r="BK2319" s="1">
        <v>61.8</v>
      </c>
      <c r="BL2319" s="1">
        <v>60.82</v>
      </c>
      <c r="BM2319" s="1">
        <v>58.34</v>
      </c>
      <c r="BN2319" s="1">
        <v>60.74</v>
      </c>
    </row>
    <row r="2320" spans="3:66" x14ac:dyDescent="0.3">
      <c r="C2320" s="14" t="str">
        <f t="shared" si="37"/>
        <v>20171</v>
      </c>
      <c r="D2320" s="3">
        <v>42746</v>
      </c>
      <c r="E2320" s="1">
        <v>1124.31</v>
      </c>
      <c r="F2320" s="1">
        <v>1087.69</v>
      </c>
      <c r="G2320" s="1">
        <v>1089.74</v>
      </c>
      <c r="H2320" s="1">
        <v>977.11</v>
      </c>
      <c r="I2320" s="1">
        <v>1055.04</v>
      </c>
      <c r="J2320" s="1">
        <v>1008.33</v>
      </c>
      <c r="Q2320" s="1">
        <v>2984.62</v>
      </c>
      <c r="R2320" s="1">
        <v>63.88</v>
      </c>
      <c r="S2320" s="1">
        <v>57.77</v>
      </c>
      <c r="T2320" s="1">
        <v>66.92</v>
      </c>
      <c r="U2320" s="1">
        <v>60.2</v>
      </c>
      <c r="V2320" s="1">
        <v>65.75</v>
      </c>
      <c r="W2320" s="1">
        <v>65.06</v>
      </c>
      <c r="X2320" s="1">
        <v>65.66</v>
      </c>
      <c r="Y2320" s="1">
        <v>64.5</v>
      </c>
      <c r="Z2320" s="1">
        <v>64.5</v>
      </c>
      <c r="AA2320" s="1">
        <v>63.56</v>
      </c>
      <c r="AB2320" s="1">
        <v>63.83</v>
      </c>
      <c r="AC2320" s="1">
        <v>65.25</v>
      </c>
      <c r="AE2320" s="1">
        <v>70.7</v>
      </c>
      <c r="AF2320" s="1">
        <v>69.709999999999994</v>
      </c>
      <c r="AG2320" s="1">
        <v>59.39</v>
      </c>
      <c r="AP2320" s="1">
        <v>1700</v>
      </c>
      <c r="AS2320" s="1">
        <v>1897.07</v>
      </c>
      <c r="AX2320" s="1">
        <v>67.97</v>
      </c>
      <c r="AZ2320" s="1">
        <v>1718.48</v>
      </c>
      <c r="BA2320" s="1">
        <v>63.15</v>
      </c>
      <c r="BB2320" s="1">
        <v>71.86</v>
      </c>
      <c r="BC2320" s="1">
        <v>68.95</v>
      </c>
      <c r="BD2320" s="1">
        <v>69.61</v>
      </c>
      <c r="BE2320" s="1">
        <v>67.790000000000006</v>
      </c>
      <c r="BF2320" s="1">
        <v>69.13</v>
      </c>
      <c r="BG2320" s="1">
        <v>71.39</v>
      </c>
      <c r="BH2320" s="1">
        <v>66.89</v>
      </c>
      <c r="BI2320" s="1">
        <v>67</v>
      </c>
      <c r="BJ2320" s="1">
        <v>70.17</v>
      </c>
      <c r="BK2320" s="1">
        <v>61.47</v>
      </c>
      <c r="BL2320" s="1">
        <v>60.68</v>
      </c>
      <c r="BM2320" s="1">
        <v>58.68</v>
      </c>
      <c r="BN2320" s="1">
        <v>60.74</v>
      </c>
    </row>
    <row r="2321" spans="3:66" x14ac:dyDescent="0.3">
      <c r="C2321" s="14" t="str">
        <f t="shared" si="37"/>
        <v>20171</v>
      </c>
      <c r="D2321" s="3">
        <v>42745</v>
      </c>
      <c r="E2321" s="1">
        <v>1129.42</v>
      </c>
      <c r="F2321" s="1">
        <v>1094.9000000000001</v>
      </c>
      <c r="G2321" s="1">
        <v>1112.53</v>
      </c>
      <c r="H2321" s="1">
        <v>971.09</v>
      </c>
      <c r="I2321" s="1">
        <v>1059.9100000000001</v>
      </c>
      <c r="J2321" s="1">
        <v>1008.89</v>
      </c>
      <c r="Q2321" s="1">
        <v>2929.82</v>
      </c>
      <c r="R2321" s="1">
        <v>63.33</v>
      </c>
      <c r="S2321" s="1">
        <v>56.27</v>
      </c>
      <c r="T2321" s="1">
        <v>68.13</v>
      </c>
      <c r="U2321" s="1">
        <v>60.2</v>
      </c>
      <c r="V2321" s="1">
        <v>64.8</v>
      </c>
      <c r="W2321" s="1">
        <v>65.95</v>
      </c>
      <c r="X2321" s="1">
        <v>65.489999999999995</v>
      </c>
      <c r="Y2321" s="1">
        <v>63.6</v>
      </c>
      <c r="Z2321" s="1">
        <v>63.5</v>
      </c>
      <c r="AA2321" s="1">
        <v>62</v>
      </c>
      <c r="AB2321" s="1">
        <v>63.66</v>
      </c>
      <c r="AC2321" s="1">
        <v>65</v>
      </c>
      <c r="AE2321" s="1">
        <v>70.38</v>
      </c>
      <c r="AF2321" s="1">
        <v>72.86</v>
      </c>
      <c r="AG2321" s="1">
        <v>59.91</v>
      </c>
      <c r="AP2321" s="1">
        <v>1650</v>
      </c>
      <c r="AS2321" s="1">
        <v>1897.07</v>
      </c>
      <c r="AX2321" s="1">
        <v>69.22</v>
      </c>
      <c r="AZ2321" s="1">
        <v>1718.48</v>
      </c>
      <c r="BA2321" s="1">
        <v>63.28</v>
      </c>
      <c r="BB2321" s="1">
        <v>70.78</v>
      </c>
      <c r="BC2321" s="1">
        <v>69.52</v>
      </c>
      <c r="BD2321" s="1">
        <v>66.86</v>
      </c>
      <c r="BE2321" s="1">
        <v>69.12</v>
      </c>
      <c r="BF2321" s="1">
        <v>69.959999999999994</v>
      </c>
      <c r="BG2321" s="1">
        <v>70.83</v>
      </c>
      <c r="BH2321" s="1">
        <v>66.64</v>
      </c>
      <c r="BI2321" s="1">
        <v>67</v>
      </c>
      <c r="BJ2321" s="1">
        <v>70.17</v>
      </c>
      <c r="BK2321" s="1">
        <v>62.58</v>
      </c>
      <c r="BL2321" s="1">
        <v>60.13</v>
      </c>
      <c r="BM2321" s="1">
        <v>58.86</v>
      </c>
      <c r="BN2321" s="1">
        <v>60.13</v>
      </c>
    </row>
    <row r="2322" spans="3:66" x14ac:dyDescent="0.3">
      <c r="C2322" s="14" t="str">
        <f t="shared" si="37"/>
        <v>20171</v>
      </c>
      <c r="D2322" s="3">
        <v>42744</v>
      </c>
      <c r="E2322" s="1">
        <v>1130.73</v>
      </c>
      <c r="F2322" s="1">
        <v>1111.6600000000001</v>
      </c>
      <c r="G2322" s="1">
        <v>1115.3699999999999</v>
      </c>
      <c r="H2322" s="1">
        <v>969.52</v>
      </c>
      <c r="I2322" s="1">
        <v>1059.9100000000001</v>
      </c>
      <c r="J2322" s="1">
        <v>972.59</v>
      </c>
      <c r="Q2322" s="1">
        <v>3015.32</v>
      </c>
      <c r="R2322" s="1">
        <v>63.43</v>
      </c>
      <c r="S2322" s="1">
        <v>54.67</v>
      </c>
      <c r="T2322" s="1">
        <v>68.5</v>
      </c>
      <c r="U2322" s="1">
        <v>61.65</v>
      </c>
      <c r="V2322" s="1">
        <v>65</v>
      </c>
      <c r="W2322" s="1">
        <v>65.86</v>
      </c>
      <c r="X2322" s="1">
        <v>65.45</v>
      </c>
      <c r="Y2322" s="1">
        <v>63.5</v>
      </c>
      <c r="Z2322" s="1">
        <v>63.5</v>
      </c>
      <c r="AA2322" s="1">
        <v>62.7</v>
      </c>
      <c r="AB2322" s="1">
        <v>63.73</v>
      </c>
      <c r="AC2322" s="1">
        <v>65.33</v>
      </c>
      <c r="AE2322" s="1">
        <v>71.209999999999994</v>
      </c>
      <c r="AF2322" s="1">
        <v>72.86</v>
      </c>
      <c r="AG2322" s="1">
        <v>59.73</v>
      </c>
      <c r="AP2322" s="1">
        <v>1575</v>
      </c>
      <c r="AS2322" s="1">
        <v>1897.07</v>
      </c>
      <c r="AX2322" s="1">
        <v>69.290000000000006</v>
      </c>
      <c r="AZ2322" s="1">
        <v>1718.48</v>
      </c>
      <c r="BA2322" s="1">
        <v>64.650000000000006</v>
      </c>
      <c r="BB2322" s="1">
        <v>70.91</v>
      </c>
      <c r="BC2322" s="1">
        <v>68.819999999999993</v>
      </c>
      <c r="BD2322" s="1">
        <v>68.819999999999993</v>
      </c>
      <c r="BE2322" s="1">
        <v>70.290000000000006</v>
      </c>
      <c r="BF2322" s="1">
        <v>69.05</v>
      </c>
      <c r="BG2322" s="1">
        <v>70.83</v>
      </c>
      <c r="BH2322" s="1">
        <v>66.739999999999995</v>
      </c>
      <c r="BI2322" s="1">
        <v>67</v>
      </c>
      <c r="BJ2322" s="1">
        <v>69.2</v>
      </c>
      <c r="BK2322" s="1">
        <v>62.74</v>
      </c>
      <c r="BL2322" s="1">
        <v>60.5</v>
      </c>
      <c r="BM2322" s="1">
        <v>59.22</v>
      </c>
      <c r="BN2322" s="1">
        <v>59.58</v>
      </c>
    </row>
    <row r="2323" spans="3:66" x14ac:dyDescent="0.3">
      <c r="C2323" s="14" t="str">
        <f t="shared" si="37"/>
        <v>20171</v>
      </c>
      <c r="D2323" s="3">
        <v>42741</v>
      </c>
      <c r="E2323" s="1">
        <v>1139.3699999999999</v>
      </c>
      <c r="F2323" s="1">
        <v>1140.8</v>
      </c>
      <c r="G2323" s="1">
        <v>1143.4100000000001</v>
      </c>
      <c r="H2323" s="1">
        <v>986.33</v>
      </c>
      <c r="I2323" s="1">
        <v>1072.0899999999999</v>
      </c>
      <c r="J2323" s="1">
        <v>1005.94</v>
      </c>
      <c r="Q2323" s="1">
        <v>3065.05</v>
      </c>
      <c r="R2323" s="1">
        <v>64.28</v>
      </c>
      <c r="S2323" s="1">
        <v>56.58</v>
      </c>
      <c r="T2323" s="1">
        <v>69.7</v>
      </c>
      <c r="U2323" s="1">
        <v>61.8</v>
      </c>
      <c r="V2323" s="1">
        <v>65.25</v>
      </c>
      <c r="W2323" s="1">
        <v>67.290000000000006</v>
      </c>
      <c r="X2323" s="1">
        <v>65.989999999999995</v>
      </c>
      <c r="Y2323" s="1">
        <v>63.77</v>
      </c>
      <c r="Z2323" s="1">
        <v>63.75</v>
      </c>
      <c r="AA2323" s="1">
        <v>63</v>
      </c>
      <c r="AB2323" s="1">
        <v>64.53</v>
      </c>
      <c r="AC2323" s="1">
        <v>66.260000000000005</v>
      </c>
      <c r="AE2323" s="1">
        <v>71.92</v>
      </c>
      <c r="AF2323" s="1">
        <v>71.94</v>
      </c>
      <c r="AG2323" s="1">
        <v>60.03</v>
      </c>
      <c r="AP2323" s="1">
        <v>1575</v>
      </c>
      <c r="AS2323" s="1">
        <v>1897.07</v>
      </c>
      <c r="AX2323" s="1">
        <v>69.16</v>
      </c>
      <c r="BA2323" s="1">
        <v>64.489999999999995</v>
      </c>
      <c r="BB2323" s="1">
        <v>71.27</v>
      </c>
      <c r="BC2323" s="1">
        <v>69.11</v>
      </c>
      <c r="BD2323" s="1">
        <v>68.66</v>
      </c>
      <c r="BE2323" s="1">
        <v>70.98</v>
      </c>
      <c r="BF2323" s="1">
        <v>69.88</v>
      </c>
      <c r="BG2323" s="1">
        <v>71.22</v>
      </c>
      <c r="BH2323" s="1">
        <v>67.53</v>
      </c>
      <c r="BI2323" s="1">
        <v>67.5</v>
      </c>
      <c r="BJ2323" s="1">
        <v>69.5</v>
      </c>
      <c r="BK2323" s="1">
        <v>62.47</v>
      </c>
      <c r="BL2323" s="1">
        <v>60.67</v>
      </c>
      <c r="BM2323" s="1">
        <v>59.67</v>
      </c>
      <c r="BN2323" s="1">
        <v>60.24</v>
      </c>
    </row>
    <row r="2324" spans="3:66" x14ac:dyDescent="0.3">
      <c r="C2324" s="14" t="str">
        <f t="shared" si="37"/>
        <v>20171</v>
      </c>
      <c r="D2324" s="3">
        <v>42740</v>
      </c>
      <c r="E2324" s="1">
        <v>1142.78</v>
      </c>
      <c r="F2324" s="1">
        <v>1131.2</v>
      </c>
      <c r="G2324" s="1">
        <v>1148.45</v>
      </c>
      <c r="H2324" s="1">
        <v>979.89</v>
      </c>
      <c r="I2324" s="1">
        <v>1070.58</v>
      </c>
      <c r="J2324" s="1">
        <v>1004.9</v>
      </c>
      <c r="Q2324" s="1">
        <v>3005.81</v>
      </c>
      <c r="R2324" s="1">
        <v>64.849999999999994</v>
      </c>
      <c r="S2324" s="1">
        <v>56.33</v>
      </c>
      <c r="T2324" s="1">
        <v>69.61</v>
      </c>
      <c r="U2324" s="1">
        <v>62.09</v>
      </c>
      <c r="V2324" s="1">
        <v>65.5</v>
      </c>
      <c r="W2324" s="1">
        <v>67.67</v>
      </c>
      <c r="X2324" s="1">
        <v>67.02</v>
      </c>
      <c r="Y2324" s="1">
        <v>64</v>
      </c>
      <c r="Z2324" s="1">
        <v>64</v>
      </c>
      <c r="AA2324" s="1">
        <v>63.76</v>
      </c>
      <c r="AB2324" s="1">
        <v>65.150000000000006</v>
      </c>
      <c r="AC2324" s="1">
        <v>66.38</v>
      </c>
      <c r="AE2324" s="1">
        <v>72.55</v>
      </c>
      <c r="AF2324" s="1">
        <v>74.16</v>
      </c>
      <c r="AG2324" s="1">
        <v>61.94</v>
      </c>
      <c r="AP2324" s="1">
        <v>1575</v>
      </c>
      <c r="AX2324" s="1">
        <v>70.02</v>
      </c>
      <c r="BA2324" s="1">
        <v>66.31</v>
      </c>
      <c r="BB2324" s="1">
        <v>71.23</v>
      </c>
      <c r="BC2324" s="1">
        <v>69.48</v>
      </c>
      <c r="BD2324" s="1">
        <v>69.11</v>
      </c>
      <c r="BE2324" s="1">
        <v>72.86</v>
      </c>
      <c r="BF2324" s="1">
        <v>70.12</v>
      </c>
      <c r="BG2324" s="1">
        <v>71.489999999999995</v>
      </c>
      <c r="BH2324" s="1">
        <v>67.95</v>
      </c>
      <c r="BI2324" s="1">
        <v>68</v>
      </c>
      <c r="BJ2324" s="1">
        <v>71.05</v>
      </c>
      <c r="BK2324" s="1">
        <v>61.93</v>
      </c>
      <c r="BL2324" s="1">
        <v>60.67</v>
      </c>
      <c r="BM2324" s="1">
        <v>61</v>
      </c>
      <c r="BN2324" s="1">
        <v>60.48</v>
      </c>
    </row>
    <row r="2325" spans="3:66" x14ac:dyDescent="0.3">
      <c r="C2325" s="14" t="str">
        <f t="shared" si="37"/>
        <v>20171</v>
      </c>
      <c r="D2325" s="3">
        <v>42739</v>
      </c>
      <c r="E2325" s="1">
        <v>1142.78</v>
      </c>
      <c r="F2325" s="1">
        <v>1135.0999999999999</v>
      </c>
      <c r="G2325" s="1">
        <v>1154.43</v>
      </c>
      <c r="H2325" s="1">
        <v>967.89</v>
      </c>
      <c r="I2325" s="1">
        <v>1070.58</v>
      </c>
      <c r="J2325" s="1">
        <v>1040.1600000000001</v>
      </c>
      <c r="Q2325" s="1">
        <v>3022.19</v>
      </c>
      <c r="R2325" s="1">
        <v>65.19</v>
      </c>
      <c r="S2325" s="1">
        <v>57.75</v>
      </c>
      <c r="T2325" s="1">
        <v>71.39</v>
      </c>
      <c r="U2325" s="1">
        <v>62.17</v>
      </c>
      <c r="V2325" s="1">
        <v>65.67</v>
      </c>
      <c r="W2325" s="1">
        <v>67.430000000000007</v>
      </c>
      <c r="X2325" s="1">
        <v>67</v>
      </c>
      <c r="Y2325" s="1">
        <v>64</v>
      </c>
      <c r="Z2325" s="1">
        <v>64</v>
      </c>
      <c r="AA2325" s="1">
        <v>63</v>
      </c>
      <c r="AB2325" s="1">
        <v>65.7</v>
      </c>
      <c r="AC2325" s="1">
        <v>66.38</v>
      </c>
      <c r="AE2325" s="1">
        <v>72.290000000000006</v>
      </c>
      <c r="AF2325" s="1">
        <v>72.930000000000007</v>
      </c>
      <c r="AG2325" s="1">
        <v>61.98</v>
      </c>
      <c r="AP2325" s="1">
        <v>1575</v>
      </c>
      <c r="AS2325" s="1">
        <v>1827.37</v>
      </c>
      <c r="AX2325" s="1">
        <v>69.930000000000007</v>
      </c>
      <c r="BA2325" s="1">
        <v>65.349999999999994</v>
      </c>
      <c r="BB2325" s="1">
        <v>71.86</v>
      </c>
      <c r="BC2325" s="1">
        <v>69.38</v>
      </c>
      <c r="BD2325" s="1">
        <v>69.77</v>
      </c>
      <c r="BE2325" s="1">
        <v>73.06</v>
      </c>
      <c r="BF2325" s="1">
        <v>71.09</v>
      </c>
      <c r="BG2325" s="1">
        <v>71.790000000000006</v>
      </c>
      <c r="BH2325" s="1">
        <v>67.95</v>
      </c>
      <c r="BI2325" s="1">
        <v>68</v>
      </c>
      <c r="BJ2325" s="1">
        <v>71.05</v>
      </c>
      <c r="BK2325" s="1">
        <v>61.79</v>
      </c>
      <c r="BL2325" s="1">
        <v>61.55</v>
      </c>
      <c r="BM2325" s="1">
        <v>61.99</v>
      </c>
      <c r="BN2325" s="1">
        <v>60.95</v>
      </c>
    </row>
    <row r="2326" spans="3:66" x14ac:dyDescent="0.3">
      <c r="C2326" s="14" t="str">
        <f t="shared" si="37"/>
        <v>20171</v>
      </c>
      <c r="D2326" s="3">
        <v>42738</v>
      </c>
      <c r="E2326" s="1">
        <v>1145.5</v>
      </c>
      <c r="F2326" s="1">
        <v>1134.73</v>
      </c>
      <c r="G2326" s="1">
        <v>1125.8699999999999</v>
      </c>
      <c r="H2326" s="1">
        <v>984.97</v>
      </c>
      <c r="I2326" s="1">
        <v>1081.22</v>
      </c>
      <c r="J2326" s="1">
        <v>1028.95</v>
      </c>
      <c r="Q2326" s="1">
        <v>3064.76</v>
      </c>
      <c r="R2326" s="1">
        <v>64.56</v>
      </c>
      <c r="S2326" s="1">
        <v>57.63</v>
      </c>
      <c r="T2326" s="1">
        <v>70.27</v>
      </c>
      <c r="U2326" s="1">
        <v>63.2</v>
      </c>
      <c r="V2326" s="1">
        <v>65.87</v>
      </c>
      <c r="W2326" s="1">
        <v>67.67</v>
      </c>
      <c r="X2326" s="1">
        <v>67.819999999999993</v>
      </c>
      <c r="Y2326" s="1">
        <v>64.239999999999995</v>
      </c>
      <c r="Z2326" s="1">
        <v>64.25</v>
      </c>
      <c r="AB2326" s="1">
        <v>66.33</v>
      </c>
      <c r="AC2326" s="1">
        <v>66.67</v>
      </c>
      <c r="AE2326" s="1">
        <v>74.349999999999994</v>
      </c>
      <c r="AF2326" s="1">
        <v>73.959999999999994</v>
      </c>
      <c r="AG2326" s="1">
        <v>61.5</v>
      </c>
      <c r="AP2326" s="1">
        <v>1550</v>
      </c>
      <c r="AS2326" s="1">
        <v>1827.37</v>
      </c>
      <c r="AX2326" s="1">
        <v>72.59</v>
      </c>
      <c r="BA2326" s="1">
        <v>65.78</v>
      </c>
      <c r="BB2326" s="1">
        <v>71.099999999999994</v>
      </c>
      <c r="BC2326" s="1">
        <v>69.33</v>
      </c>
      <c r="BD2326" s="1">
        <v>71.3</v>
      </c>
      <c r="BE2326" s="1">
        <v>73.83</v>
      </c>
      <c r="BF2326" s="1">
        <v>70.09</v>
      </c>
      <c r="BG2326" s="1">
        <v>72.13</v>
      </c>
      <c r="BH2326" s="1">
        <v>68.27</v>
      </c>
      <c r="BI2326" s="1">
        <v>68</v>
      </c>
      <c r="BJ2326" s="1">
        <v>71.11</v>
      </c>
      <c r="BL2326" s="1">
        <v>62.28</v>
      </c>
    </row>
    <row r="2327" spans="3:66" x14ac:dyDescent="0.3">
      <c r="C2327" s="14" t="str">
        <f t="shared" si="37"/>
        <v>20171</v>
      </c>
      <c r="D2327" s="3">
        <v>42737</v>
      </c>
      <c r="E2327" s="1">
        <v>1161.04</v>
      </c>
      <c r="F2327" s="1">
        <v>1141.0999999999999</v>
      </c>
      <c r="G2327" s="1">
        <v>1129.31</v>
      </c>
      <c r="H2327" s="1">
        <v>979.34</v>
      </c>
      <c r="I2327" s="1">
        <v>1082.75</v>
      </c>
      <c r="J2327" s="1">
        <v>1027.97</v>
      </c>
      <c r="Q2327" s="1">
        <v>3046.97</v>
      </c>
      <c r="R2327" s="1">
        <v>65.67</v>
      </c>
      <c r="S2327" s="1">
        <v>58.88</v>
      </c>
      <c r="T2327" s="1">
        <v>68.8</v>
      </c>
      <c r="V2327" s="1">
        <v>65.599999999999994</v>
      </c>
      <c r="W2327" s="1">
        <v>67.5</v>
      </c>
      <c r="X2327" s="1">
        <v>67.819999999999993</v>
      </c>
      <c r="Y2327" s="1">
        <v>64.91</v>
      </c>
      <c r="Z2327" s="1">
        <v>64.900000000000006</v>
      </c>
      <c r="AA2327" s="1">
        <v>62</v>
      </c>
      <c r="AB2327" s="1">
        <v>66.33</v>
      </c>
      <c r="AC2327" s="1">
        <v>66.25</v>
      </c>
      <c r="AE2327" s="1">
        <v>74.319999999999993</v>
      </c>
      <c r="AF2327" s="1">
        <v>70.89</v>
      </c>
      <c r="AG2327" s="1">
        <v>62.63</v>
      </c>
      <c r="AS2327" s="1">
        <v>1827.37</v>
      </c>
      <c r="AX2327" s="1">
        <v>71.39</v>
      </c>
      <c r="BA2327" s="1">
        <v>67.599999999999994</v>
      </c>
      <c r="BB2327" s="1">
        <v>73.37</v>
      </c>
      <c r="BC2327" s="1">
        <v>71.11</v>
      </c>
      <c r="BD2327" s="1">
        <v>72.23</v>
      </c>
      <c r="BE2327" s="1">
        <v>71.27</v>
      </c>
      <c r="BF2327" s="1">
        <v>71.97</v>
      </c>
      <c r="BG2327" s="1">
        <v>72.44</v>
      </c>
      <c r="BH2327" s="1">
        <v>68.77</v>
      </c>
      <c r="BI2327" s="1">
        <v>68</v>
      </c>
      <c r="BJ2327" s="1">
        <v>71.05</v>
      </c>
      <c r="BL2327" s="1">
        <v>61.83</v>
      </c>
    </row>
    <row r="2328" spans="3:66" x14ac:dyDescent="0.3">
      <c r="C2328" s="14" t="str">
        <f t="shared" si="37"/>
        <v>201612</v>
      </c>
      <c r="D2328" s="3">
        <v>42733</v>
      </c>
      <c r="E2328" s="1">
        <v>1115.06</v>
      </c>
      <c r="F2328" s="1">
        <v>1131.67</v>
      </c>
      <c r="G2328" s="1">
        <v>1130.46</v>
      </c>
      <c r="H2328" s="1">
        <v>1009.42</v>
      </c>
      <c r="I2328" s="1">
        <v>1082.75</v>
      </c>
      <c r="J2328" s="1">
        <v>1012.38</v>
      </c>
      <c r="Q2328" s="1">
        <v>3106.11</v>
      </c>
      <c r="R2328" s="1">
        <v>65.67</v>
      </c>
      <c r="S2328" s="1">
        <v>59.76</v>
      </c>
      <c r="T2328" s="1">
        <v>69.09</v>
      </c>
      <c r="V2328" s="1">
        <v>65.5</v>
      </c>
      <c r="W2328" s="1">
        <v>67.75</v>
      </c>
      <c r="X2328" s="1">
        <v>67.95</v>
      </c>
      <c r="Y2328" s="1">
        <v>65</v>
      </c>
      <c r="Z2328" s="1">
        <v>65</v>
      </c>
      <c r="AA2328" s="1">
        <v>62</v>
      </c>
      <c r="AB2328" s="1">
        <v>66.459999999999994</v>
      </c>
      <c r="AC2328" s="1">
        <v>67.5</v>
      </c>
      <c r="AE2328" s="1">
        <v>74.14</v>
      </c>
      <c r="AF2328" s="1">
        <v>69.569999999999993</v>
      </c>
      <c r="AG2328" s="1">
        <v>62.87</v>
      </c>
      <c r="AS2328" s="1">
        <v>1827.37</v>
      </c>
      <c r="AX2328" s="1">
        <v>71.06</v>
      </c>
      <c r="BA2328" s="1">
        <v>66.02</v>
      </c>
      <c r="BB2328" s="1">
        <v>73.33</v>
      </c>
      <c r="BC2328" s="1">
        <v>71.83</v>
      </c>
      <c r="BD2328" s="1">
        <v>72.11</v>
      </c>
      <c r="BE2328" s="1">
        <v>69.42</v>
      </c>
      <c r="BF2328" s="1">
        <v>72.56</v>
      </c>
      <c r="BG2328" s="1">
        <v>74.16</v>
      </c>
      <c r="BH2328" s="1">
        <v>69.72</v>
      </c>
      <c r="BI2328" s="1">
        <v>68</v>
      </c>
      <c r="BJ2328" s="1">
        <v>73.97</v>
      </c>
      <c r="BL2328" s="1">
        <v>63.3</v>
      </c>
    </row>
    <row r="2329" spans="3:66" x14ac:dyDescent="0.3">
      <c r="C2329" s="14" t="str">
        <f t="shared" si="37"/>
        <v>201612</v>
      </c>
      <c r="D2329" s="3">
        <v>42732</v>
      </c>
      <c r="E2329" s="1">
        <v>1114.6500000000001</v>
      </c>
      <c r="F2329" s="1">
        <v>1126.99</v>
      </c>
      <c r="G2329" s="1">
        <v>1133.9100000000001</v>
      </c>
      <c r="H2329" s="1">
        <v>1005</v>
      </c>
      <c r="I2329" s="1">
        <v>1084.27</v>
      </c>
      <c r="J2329" s="1">
        <v>1051.1400000000001</v>
      </c>
      <c r="Q2329" s="1">
        <v>3083.76</v>
      </c>
      <c r="R2329" s="1">
        <v>64.67</v>
      </c>
      <c r="S2329" s="1">
        <v>60.28</v>
      </c>
      <c r="T2329" s="1">
        <v>69.680000000000007</v>
      </c>
      <c r="V2329" s="1">
        <v>65.5</v>
      </c>
      <c r="W2329" s="1">
        <v>67.33</v>
      </c>
      <c r="X2329" s="1">
        <v>68</v>
      </c>
      <c r="Y2329" s="1">
        <v>65</v>
      </c>
      <c r="Z2329" s="1">
        <v>65</v>
      </c>
      <c r="AA2329" s="1">
        <v>63.56</v>
      </c>
      <c r="AB2329" s="1">
        <v>66.58</v>
      </c>
      <c r="AC2329" s="1">
        <v>67.25</v>
      </c>
      <c r="AE2329" s="1">
        <v>74.3</v>
      </c>
      <c r="AF2329" s="1">
        <v>69.8</v>
      </c>
      <c r="AG2329" s="1">
        <v>62.91</v>
      </c>
      <c r="AX2329" s="1">
        <v>69.84</v>
      </c>
      <c r="BA2329" s="1">
        <v>66.239999999999995</v>
      </c>
      <c r="BB2329" s="1">
        <v>73.28</v>
      </c>
      <c r="BC2329" s="1">
        <v>71.7</v>
      </c>
      <c r="BD2329" s="1">
        <v>71.7</v>
      </c>
      <c r="BE2329" s="1">
        <v>69.89</v>
      </c>
      <c r="BF2329" s="1">
        <v>70.81</v>
      </c>
      <c r="BG2329" s="1">
        <v>74.180000000000007</v>
      </c>
      <c r="BH2329" s="1">
        <v>69.489999999999995</v>
      </c>
      <c r="BI2329" s="1">
        <v>68</v>
      </c>
      <c r="BJ2329" s="1">
        <v>74</v>
      </c>
      <c r="BL2329" s="1">
        <v>62.1</v>
      </c>
    </row>
    <row r="2330" spans="3:66" x14ac:dyDescent="0.3">
      <c r="C2330" s="14" t="str">
        <f t="shared" si="37"/>
        <v>201612</v>
      </c>
      <c r="D2330" s="3">
        <v>42731</v>
      </c>
      <c r="E2330" s="1">
        <v>1102.1400000000001</v>
      </c>
      <c r="F2330" s="1">
        <v>1154.52</v>
      </c>
      <c r="G2330" s="1">
        <v>1143.0999999999999</v>
      </c>
      <c r="H2330" s="1">
        <v>996.68</v>
      </c>
      <c r="I2330" s="1">
        <v>1084.27</v>
      </c>
      <c r="J2330" s="1">
        <v>1045.5899999999999</v>
      </c>
      <c r="Q2330" s="1">
        <v>3144.36</v>
      </c>
      <c r="R2330" s="1">
        <v>64.33</v>
      </c>
      <c r="S2330" s="1">
        <v>60.84</v>
      </c>
      <c r="T2330" s="1">
        <v>69.73</v>
      </c>
      <c r="V2330" s="1">
        <v>65.67</v>
      </c>
      <c r="W2330" s="1">
        <v>68.83</v>
      </c>
      <c r="X2330" s="1">
        <v>66.849999999999994</v>
      </c>
      <c r="Y2330" s="1">
        <v>64.59</v>
      </c>
      <c r="Z2330" s="1">
        <v>64.5</v>
      </c>
      <c r="AA2330" s="1">
        <v>63.76</v>
      </c>
      <c r="AB2330" s="1">
        <v>65.569999999999993</v>
      </c>
      <c r="AC2330" s="1">
        <v>67.5</v>
      </c>
      <c r="AE2330" s="1">
        <v>73.72</v>
      </c>
      <c r="AF2330" s="1">
        <v>70.41</v>
      </c>
      <c r="AG2330" s="1">
        <v>63.93</v>
      </c>
      <c r="AX2330" s="1">
        <v>71.790000000000006</v>
      </c>
      <c r="BA2330" s="1">
        <v>66.62</v>
      </c>
      <c r="BB2330" s="1">
        <v>73.790000000000006</v>
      </c>
      <c r="BC2330" s="1">
        <v>72.25</v>
      </c>
      <c r="BD2330" s="1">
        <v>72.69</v>
      </c>
      <c r="BE2330" s="1">
        <v>69.5</v>
      </c>
      <c r="BF2330" s="1">
        <v>70.08</v>
      </c>
      <c r="BG2330" s="1">
        <v>74.37</v>
      </c>
      <c r="BH2330" s="1">
        <v>69.349999999999994</v>
      </c>
      <c r="BI2330" s="1">
        <v>68</v>
      </c>
      <c r="BJ2330" s="1">
        <v>74.069999999999993</v>
      </c>
      <c r="BL2330" s="1">
        <v>62.11</v>
      </c>
    </row>
    <row r="2331" spans="3:66" x14ac:dyDescent="0.3">
      <c r="C2331" s="14" t="str">
        <f t="shared" si="37"/>
        <v>201612</v>
      </c>
      <c r="D2331" s="3">
        <v>42730</v>
      </c>
      <c r="E2331" s="1">
        <v>1123.92</v>
      </c>
      <c r="F2331" s="1">
        <v>1171.5</v>
      </c>
      <c r="G2331" s="1">
        <v>1160.74</v>
      </c>
      <c r="H2331" s="1">
        <v>991.06</v>
      </c>
      <c r="I2331" s="1">
        <v>1065.5899999999999</v>
      </c>
      <c r="J2331" s="1">
        <v>1018.18</v>
      </c>
      <c r="Q2331" s="1">
        <v>3127.1</v>
      </c>
      <c r="R2331" s="1">
        <v>65.28</v>
      </c>
      <c r="S2331" s="1">
        <v>59.67</v>
      </c>
      <c r="T2331" s="1">
        <v>69.88</v>
      </c>
      <c r="V2331" s="1">
        <v>65.67</v>
      </c>
      <c r="W2331" s="1">
        <v>67.63</v>
      </c>
      <c r="X2331" s="1">
        <v>66.569999999999993</v>
      </c>
      <c r="Y2331" s="1">
        <v>64.5</v>
      </c>
      <c r="Z2331" s="1">
        <v>64.5</v>
      </c>
      <c r="AA2331" s="1">
        <v>64.709999999999994</v>
      </c>
      <c r="AB2331" s="1">
        <v>66.23</v>
      </c>
      <c r="AC2331" s="1">
        <v>66.5</v>
      </c>
      <c r="AE2331" s="1">
        <v>72.849999999999994</v>
      </c>
      <c r="AF2331" s="1">
        <v>71.63</v>
      </c>
      <c r="AG2331" s="1">
        <v>62.85</v>
      </c>
      <c r="AO2331" s="1">
        <v>7</v>
      </c>
      <c r="AT2331" s="1">
        <v>1714.09</v>
      </c>
      <c r="AX2331" s="1">
        <v>72</v>
      </c>
      <c r="BA2331" s="1">
        <v>66.62</v>
      </c>
      <c r="BB2331" s="1">
        <v>72.989999999999995</v>
      </c>
      <c r="BC2331" s="1">
        <v>72.650000000000006</v>
      </c>
      <c r="BD2331" s="1">
        <v>70.17</v>
      </c>
      <c r="BE2331" s="1">
        <v>71.86</v>
      </c>
      <c r="BF2331" s="1">
        <v>69.7</v>
      </c>
      <c r="BG2331" s="1">
        <v>75.510000000000005</v>
      </c>
      <c r="BH2331" s="1">
        <v>68.930000000000007</v>
      </c>
      <c r="BI2331" s="1">
        <v>68</v>
      </c>
      <c r="BJ2331" s="1">
        <v>74.069999999999993</v>
      </c>
      <c r="BL2331" s="1">
        <v>62.84</v>
      </c>
    </row>
    <row r="2332" spans="3:66" x14ac:dyDescent="0.3">
      <c r="C2332" s="14" t="str">
        <f t="shared" si="37"/>
        <v>201612</v>
      </c>
      <c r="D2332" s="3">
        <v>42727</v>
      </c>
      <c r="E2332" s="1">
        <v>1178.77</v>
      </c>
      <c r="F2332" s="1">
        <v>1200.0899999999999</v>
      </c>
      <c r="G2332" s="1">
        <v>1174.01</v>
      </c>
      <c r="H2332" s="1">
        <v>996.72</v>
      </c>
      <c r="I2332" s="1">
        <v>1084.27</v>
      </c>
      <c r="J2332" s="1">
        <v>1018.18</v>
      </c>
      <c r="Q2332" s="1">
        <v>3180.6</v>
      </c>
      <c r="R2332" s="1">
        <v>64.83</v>
      </c>
      <c r="S2332" s="1">
        <v>59.67</v>
      </c>
      <c r="T2332" s="1">
        <v>69.819999999999993</v>
      </c>
      <c r="V2332" s="1">
        <v>65.67</v>
      </c>
      <c r="W2332" s="1">
        <v>68.5</v>
      </c>
      <c r="X2332" s="1">
        <v>67.81</v>
      </c>
      <c r="Y2332" s="1">
        <v>65.36</v>
      </c>
      <c r="Z2332" s="1">
        <v>64.75</v>
      </c>
      <c r="AA2332" s="1">
        <v>63</v>
      </c>
      <c r="AB2332" s="1">
        <v>66.459999999999994</v>
      </c>
      <c r="AC2332" s="1">
        <v>67</v>
      </c>
      <c r="AE2332" s="1">
        <v>73.849999999999994</v>
      </c>
      <c r="AF2332" s="1">
        <v>74.069999999999993</v>
      </c>
      <c r="AG2332" s="1">
        <v>64.34</v>
      </c>
      <c r="AO2332" s="1">
        <v>7</v>
      </c>
      <c r="AT2332" s="1">
        <v>1714.34</v>
      </c>
      <c r="AX2332" s="1">
        <v>72</v>
      </c>
      <c r="BA2332" s="1">
        <v>68.37</v>
      </c>
      <c r="BB2332" s="1">
        <v>73.790000000000006</v>
      </c>
      <c r="BC2332" s="1">
        <v>72.3</v>
      </c>
      <c r="BD2332" s="1">
        <v>70.47</v>
      </c>
      <c r="BE2332" s="1">
        <v>72.25</v>
      </c>
      <c r="BF2332" s="1">
        <v>70.08</v>
      </c>
      <c r="BG2332" s="1">
        <v>74.02</v>
      </c>
      <c r="BH2332" s="1">
        <v>68.650000000000006</v>
      </c>
      <c r="BI2332" s="1">
        <v>69</v>
      </c>
      <c r="BJ2332" s="1">
        <v>71.150000000000006</v>
      </c>
      <c r="BK2332" s="1">
        <v>64.36</v>
      </c>
      <c r="BL2332" s="1">
        <v>63.02</v>
      </c>
      <c r="BN2332" s="1">
        <v>62.64</v>
      </c>
    </row>
    <row r="2333" spans="3:66" x14ac:dyDescent="0.3">
      <c r="C2333" s="14" t="str">
        <f t="shared" si="37"/>
        <v>201612</v>
      </c>
      <c r="D2333" s="3">
        <v>42726</v>
      </c>
      <c r="E2333" s="1">
        <v>1172.21</v>
      </c>
      <c r="F2333" s="1">
        <v>1195.8599999999999</v>
      </c>
      <c r="G2333" s="1">
        <v>1174.01</v>
      </c>
      <c r="H2333" s="1">
        <v>989.05</v>
      </c>
      <c r="I2333" s="1">
        <v>1084.27</v>
      </c>
      <c r="J2333" s="1">
        <v>1064.77</v>
      </c>
      <c r="Q2333" s="1">
        <v>3203.15</v>
      </c>
      <c r="R2333" s="1">
        <v>65.67</v>
      </c>
      <c r="S2333" s="1">
        <v>62</v>
      </c>
      <c r="T2333" s="1">
        <v>70.14</v>
      </c>
      <c r="V2333" s="1">
        <v>65.400000000000006</v>
      </c>
      <c r="W2333" s="1">
        <v>68.67</v>
      </c>
      <c r="X2333" s="1">
        <v>68.61</v>
      </c>
      <c r="Y2333" s="1">
        <v>66.5</v>
      </c>
      <c r="Z2333" s="1">
        <v>66.430000000000007</v>
      </c>
      <c r="AA2333" s="1">
        <v>63.46</v>
      </c>
      <c r="AB2333" s="1">
        <v>67.13</v>
      </c>
      <c r="AC2333" s="1">
        <v>69</v>
      </c>
      <c r="AE2333" s="1">
        <v>75.010000000000005</v>
      </c>
      <c r="AF2333" s="1">
        <v>74.069999999999993</v>
      </c>
      <c r="AG2333" s="1">
        <v>64.62</v>
      </c>
      <c r="AO2333" s="1">
        <v>7</v>
      </c>
      <c r="AT2333" s="1">
        <v>1714.34</v>
      </c>
      <c r="AX2333" s="1">
        <v>70.64</v>
      </c>
      <c r="BA2333" s="1">
        <v>68.37</v>
      </c>
      <c r="BB2333" s="1">
        <v>74.52</v>
      </c>
      <c r="BC2333" s="1">
        <v>73.02</v>
      </c>
      <c r="BD2333" s="1">
        <v>70.77</v>
      </c>
      <c r="BE2333" s="1">
        <v>72.25</v>
      </c>
      <c r="BF2333" s="1">
        <v>72.02</v>
      </c>
      <c r="BG2333" s="1">
        <v>75.790000000000006</v>
      </c>
      <c r="BH2333" s="1">
        <v>71.59</v>
      </c>
      <c r="BI2333" s="1">
        <v>70</v>
      </c>
      <c r="BJ2333" s="1">
        <v>73.099999999999994</v>
      </c>
      <c r="BK2333" s="1">
        <v>64.36</v>
      </c>
      <c r="BL2333" s="1">
        <v>63.57</v>
      </c>
      <c r="BN2333" s="1">
        <v>62.64</v>
      </c>
    </row>
    <row r="2334" spans="3:66" x14ac:dyDescent="0.3">
      <c r="C2334" s="14" t="str">
        <f t="shared" si="37"/>
        <v>201612</v>
      </c>
      <c r="D2334" s="3">
        <v>42725</v>
      </c>
      <c r="E2334" s="1">
        <v>1164.22</v>
      </c>
      <c r="F2334" s="1">
        <v>1192.0999999999999</v>
      </c>
      <c r="G2334" s="1">
        <v>1176.49</v>
      </c>
      <c r="H2334" s="1">
        <v>981.71</v>
      </c>
      <c r="I2334" s="1">
        <v>1084.27</v>
      </c>
      <c r="J2334" s="1">
        <v>1050.79</v>
      </c>
      <c r="Q2334" s="1">
        <v>3216.23</v>
      </c>
      <c r="R2334" s="1">
        <v>66.67</v>
      </c>
      <c r="S2334" s="1">
        <v>61.33</v>
      </c>
      <c r="T2334" s="1">
        <v>70.78</v>
      </c>
      <c r="V2334" s="1">
        <v>65.75</v>
      </c>
      <c r="W2334" s="1">
        <v>69</v>
      </c>
      <c r="X2334" s="1">
        <v>68.25</v>
      </c>
      <c r="Y2334" s="1">
        <v>67.31</v>
      </c>
      <c r="Z2334" s="1">
        <v>67.36</v>
      </c>
      <c r="AA2334" s="1">
        <v>65.94</v>
      </c>
      <c r="AB2334" s="1">
        <v>67.16</v>
      </c>
      <c r="AC2334" s="1">
        <v>68.67</v>
      </c>
      <c r="AE2334" s="1">
        <v>75.13</v>
      </c>
      <c r="AF2334" s="1">
        <v>76.28</v>
      </c>
      <c r="AG2334" s="1">
        <v>64.95</v>
      </c>
      <c r="AO2334" s="1">
        <v>7</v>
      </c>
      <c r="AT2334" s="1">
        <v>1714.34</v>
      </c>
      <c r="AX2334" s="1">
        <v>70.73</v>
      </c>
      <c r="AZ2334" s="1">
        <v>1718.73</v>
      </c>
      <c r="BA2334" s="1">
        <v>68.37</v>
      </c>
      <c r="BB2334" s="1">
        <v>74.59</v>
      </c>
      <c r="BC2334" s="1">
        <v>72.91</v>
      </c>
      <c r="BD2334" s="1">
        <v>72.25</v>
      </c>
      <c r="BE2334" s="1">
        <v>75.900000000000006</v>
      </c>
      <c r="BF2334" s="1">
        <v>71.75</v>
      </c>
      <c r="BG2334" s="1">
        <v>75.44</v>
      </c>
      <c r="BH2334" s="1">
        <v>70.64</v>
      </c>
      <c r="BI2334" s="1">
        <v>70</v>
      </c>
      <c r="BJ2334" s="1">
        <v>73.099999999999994</v>
      </c>
      <c r="BK2334" s="1">
        <v>64.42</v>
      </c>
      <c r="BL2334" s="1">
        <v>64.27</v>
      </c>
      <c r="BN2334" s="1">
        <v>64.23</v>
      </c>
    </row>
    <row r="2335" spans="3:66" x14ac:dyDescent="0.3">
      <c r="C2335" s="14" t="str">
        <f t="shared" si="37"/>
        <v>201612</v>
      </c>
      <c r="D2335" s="3">
        <v>42724</v>
      </c>
      <c r="E2335" s="1">
        <v>1155.03</v>
      </c>
      <c r="F2335" s="1">
        <v>1194.92</v>
      </c>
      <c r="G2335" s="1">
        <v>1175.3599999999999</v>
      </c>
      <c r="H2335" s="1">
        <v>999.14</v>
      </c>
      <c r="I2335" s="1">
        <v>1092.48</v>
      </c>
      <c r="J2335" s="1">
        <v>1048.52</v>
      </c>
      <c r="Q2335" s="1">
        <v>3210.53</v>
      </c>
      <c r="R2335" s="1">
        <v>68</v>
      </c>
      <c r="S2335" s="1">
        <v>59.67</v>
      </c>
      <c r="T2335" s="1">
        <v>71.56</v>
      </c>
      <c r="V2335" s="1">
        <v>65.75</v>
      </c>
      <c r="W2335" s="1">
        <v>69.17</v>
      </c>
      <c r="X2335" s="1">
        <v>69.78</v>
      </c>
      <c r="Y2335" s="1">
        <v>68.13</v>
      </c>
      <c r="Z2335" s="1">
        <v>68</v>
      </c>
      <c r="AA2335" s="1">
        <v>66.61</v>
      </c>
      <c r="AB2335" s="1">
        <v>68.430000000000007</v>
      </c>
      <c r="AC2335" s="1">
        <v>69</v>
      </c>
      <c r="AE2335" s="1">
        <v>75.27</v>
      </c>
      <c r="AF2335" s="1">
        <v>75.83</v>
      </c>
      <c r="AG2335" s="1">
        <v>65.260000000000005</v>
      </c>
      <c r="AO2335" s="1">
        <v>7</v>
      </c>
      <c r="AT2335" s="1">
        <v>1714.34</v>
      </c>
      <c r="AX2335" s="1">
        <v>70.84</v>
      </c>
      <c r="AZ2335" s="1">
        <v>1718.73</v>
      </c>
      <c r="BA2335" s="1">
        <v>68.19</v>
      </c>
      <c r="BB2335" s="1">
        <v>75.319999999999993</v>
      </c>
      <c r="BC2335" s="1">
        <v>73.010000000000005</v>
      </c>
      <c r="BD2335" s="1">
        <v>72.459999999999994</v>
      </c>
      <c r="BE2335" s="1">
        <v>76.38</v>
      </c>
      <c r="BF2335" s="1">
        <v>72</v>
      </c>
      <c r="BG2335" s="1">
        <v>75.989999999999995</v>
      </c>
      <c r="BH2335" s="1">
        <v>71.22</v>
      </c>
      <c r="BI2335" s="1">
        <v>71</v>
      </c>
      <c r="BJ2335" s="1">
        <v>72.989999999999995</v>
      </c>
      <c r="BK2335" s="1">
        <v>64.53</v>
      </c>
      <c r="BL2335" s="1">
        <v>65.28</v>
      </c>
      <c r="BN2335" s="1">
        <v>64.900000000000006</v>
      </c>
    </row>
    <row r="2336" spans="3:66" x14ac:dyDescent="0.3">
      <c r="C2336" s="14" t="str">
        <f t="shared" si="37"/>
        <v>201612</v>
      </c>
      <c r="D2336" s="3">
        <v>42723</v>
      </c>
      <c r="E2336" s="1">
        <v>1168.27</v>
      </c>
      <c r="F2336" s="1">
        <v>1192.73</v>
      </c>
      <c r="G2336" s="1">
        <v>1177.1600000000001</v>
      </c>
      <c r="H2336" s="1">
        <v>1015.29</v>
      </c>
      <c r="I2336" s="1">
        <v>1098.8900000000001</v>
      </c>
      <c r="J2336" s="1">
        <v>1076.75</v>
      </c>
      <c r="Q2336" s="1">
        <v>3204.86</v>
      </c>
      <c r="R2336" s="1">
        <v>67.75</v>
      </c>
      <c r="S2336" s="1">
        <v>61.18</v>
      </c>
      <c r="T2336" s="1">
        <v>71.67</v>
      </c>
      <c r="V2336" s="1">
        <v>66</v>
      </c>
      <c r="W2336" s="1">
        <v>69.5</v>
      </c>
      <c r="X2336" s="1">
        <v>70.56</v>
      </c>
      <c r="Y2336" s="1">
        <v>69</v>
      </c>
      <c r="Z2336" s="1">
        <v>69</v>
      </c>
      <c r="AA2336" s="1">
        <v>68</v>
      </c>
      <c r="AB2336" s="1">
        <v>68.94</v>
      </c>
      <c r="AC2336" s="1">
        <v>68.75</v>
      </c>
      <c r="AE2336" s="1">
        <v>75.17</v>
      </c>
      <c r="AF2336" s="1">
        <v>75.83</v>
      </c>
      <c r="AG2336" s="1">
        <v>65.13</v>
      </c>
      <c r="AX2336" s="1">
        <v>71.69</v>
      </c>
      <c r="AZ2336" s="1">
        <v>1718.73</v>
      </c>
      <c r="BA2336" s="1">
        <v>68.22</v>
      </c>
      <c r="BB2336" s="1">
        <v>75.989999999999995</v>
      </c>
      <c r="BC2336" s="1">
        <v>73.959999999999994</v>
      </c>
      <c r="BD2336" s="1">
        <v>73.97</v>
      </c>
      <c r="BE2336" s="1">
        <v>76.25</v>
      </c>
      <c r="BF2336" s="1">
        <v>72.13</v>
      </c>
      <c r="BG2336" s="1">
        <v>75.75</v>
      </c>
      <c r="BH2336" s="1">
        <v>71.599999999999994</v>
      </c>
      <c r="BI2336" s="1">
        <v>71</v>
      </c>
      <c r="BJ2336" s="1">
        <v>73.099999999999994</v>
      </c>
      <c r="BK2336" s="1">
        <v>64.55</v>
      </c>
      <c r="BL2336" s="1">
        <v>65.83</v>
      </c>
      <c r="BN2336" s="1">
        <v>64.7</v>
      </c>
    </row>
    <row r="2337" spans="3:66" x14ac:dyDescent="0.3">
      <c r="C2337" s="14" t="str">
        <f t="shared" si="37"/>
        <v>201612</v>
      </c>
      <c r="D2337" s="3">
        <v>42720</v>
      </c>
      <c r="F2337" s="1">
        <v>1226.05</v>
      </c>
      <c r="H2337" s="1">
        <v>1018.53</v>
      </c>
      <c r="J2337" s="1">
        <v>1036.42</v>
      </c>
      <c r="Q2337" s="1">
        <v>3221.24</v>
      </c>
      <c r="R2337" s="1">
        <v>68.33</v>
      </c>
      <c r="S2337" s="1">
        <v>60.64</v>
      </c>
      <c r="T2337" s="1">
        <v>71.5</v>
      </c>
      <c r="V2337" s="1">
        <v>66.400000000000006</v>
      </c>
      <c r="W2337" s="1">
        <v>70</v>
      </c>
      <c r="X2337" s="1">
        <v>69.95</v>
      </c>
      <c r="Y2337" s="1">
        <v>69</v>
      </c>
      <c r="Z2337" s="1">
        <v>69</v>
      </c>
      <c r="AA2337" s="1">
        <v>65.67</v>
      </c>
      <c r="AB2337" s="1">
        <v>68.88</v>
      </c>
      <c r="AC2337" s="1">
        <v>70.38</v>
      </c>
      <c r="AE2337" s="1">
        <v>75.89</v>
      </c>
      <c r="AF2337" s="1">
        <v>76.33</v>
      </c>
      <c r="AG2337" s="1">
        <v>64.52</v>
      </c>
      <c r="AT2337" s="1">
        <v>1819.83</v>
      </c>
      <c r="AX2337" s="1">
        <v>72.89</v>
      </c>
      <c r="AZ2337" s="1">
        <v>1718.73</v>
      </c>
      <c r="BA2337" s="1">
        <v>68.900000000000006</v>
      </c>
      <c r="BB2337" s="1">
        <v>75.900000000000006</v>
      </c>
      <c r="BC2337" s="1">
        <v>74.52</v>
      </c>
      <c r="BD2337" s="1">
        <v>74.22</v>
      </c>
      <c r="BE2337" s="1">
        <v>74.709999999999994</v>
      </c>
      <c r="BF2337" s="1">
        <v>73</v>
      </c>
      <c r="BG2337" s="1">
        <v>76.569999999999993</v>
      </c>
      <c r="BH2337" s="1">
        <v>72.38</v>
      </c>
      <c r="BI2337" s="1">
        <v>71</v>
      </c>
      <c r="BJ2337" s="1">
        <v>71.150000000000006</v>
      </c>
      <c r="BK2337" s="1">
        <v>65.599999999999994</v>
      </c>
      <c r="BL2337" s="1">
        <v>65.97</v>
      </c>
      <c r="BN2337" s="1">
        <v>64.59</v>
      </c>
    </row>
    <row r="2338" spans="3:66" x14ac:dyDescent="0.3">
      <c r="C2338" s="14" t="str">
        <f t="shared" si="37"/>
        <v>201612</v>
      </c>
      <c r="D2338" s="3">
        <v>42719</v>
      </c>
      <c r="E2338" s="1">
        <v>1152.27</v>
      </c>
      <c r="F2338" s="1">
        <v>1215.3599999999999</v>
      </c>
      <c r="G2338" s="1">
        <v>1183.93</v>
      </c>
      <c r="H2338" s="1">
        <v>1019.06</v>
      </c>
      <c r="I2338" s="1">
        <v>1101.33</v>
      </c>
      <c r="J2338" s="1">
        <v>1046.74</v>
      </c>
      <c r="Q2338" s="1">
        <v>3275.27</v>
      </c>
      <c r="R2338" s="1">
        <v>67.75</v>
      </c>
      <c r="S2338" s="1">
        <v>59.68</v>
      </c>
      <c r="T2338" s="1">
        <v>71.5</v>
      </c>
      <c r="V2338" s="1">
        <v>65.8</v>
      </c>
      <c r="W2338" s="1">
        <v>70.2</v>
      </c>
      <c r="X2338" s="1">
        <v>68.900000000000006</v>
      </c>
      <c r="Y2338" s="1">
        <v>68.8</v>
      </c>
      <c r="Z2338" s="1">
        <v>69</v>
      </c>
      <c r="AA2338" s="1">
        <v>65.89</v>
      </c>
      <c r="AB2338" s="1">
        <v>67.510000000000005</v>
      </c>
      <c r="AC2338" s="1">
        <v>69.13</v>
      </c>
      <c r="AE2338" s="1">
        <v>75.040000000000006</v>
      </c>
      <c r="AF2338" s="1">
        <v>76</v>
      </c>
      <c r="AG2338" s="1">
        <v>64.89</v>
      </c>
      <c r="AP2338" s="1">
        <v>1600</v>
      </c>
      <c r="AQ2338" s="1">
        <v>1718.73</v>
      </c>
      <c r="AT2338" s="1">
        <v>1819.83</v>
      </c>
      <c r="AX2338" s="1">
        <v>73.569999999999993</v>
      </c>
      <c r="AZ2338" s="1">
        <v>1718.73</v>
      </c>
      <c r="BA2338" s="1">
        <v>68.22</v>
      </c>
      <c r="BB2338" s="1">
        <v>76.12</v>
      </c>
      <c r="BC2338" s="1">
        <v>74.11</v>
      </c>
      <c r="BD2338" s="1">
        <v>74.41</v>
      </c>
      <c r="BE2338" s="1">
        <v>75.290000000000006</v>
      </c>
      <c r="BF2338" s="1">
        <v>72.67</v>
      </c>
      <c r="BG2338" s="1">
        <v>74.87</v>
      </c>
      <c r="BH2338" s="1">
        <v>70.959999999999994</v>
      </c>
      <c r="BI2338" s="1">
        <v>71</v>
      </c>
      <c r="BJ2338" s="1">
        <v>71.150000000000006</v>
      </c>
      <c r="BK2338" s="1">
        <v>66.3</v>
      </c>
      <c r="BL2338" s="1">
        <v>66.930000000000007</v>
      </c>
      <c r="BN2338" s="1">
        <v>64.760000000000005</v>
      </c>
    </row>
    <row r="2339" spans="3:66" x14ac:dyDescent="0.3">
      <c r="C2339" s="14" t="str">
        <f t="shared" si="37"/>
        <v>201612</v>
      </c>
      <c r="D2339" s="3">
        <v>42718</v>
      </c>
      <c r="E2339" s="1">
        <v>1145.8399999999999</v>
      </c>
      <c r="F2339" s="1">
        <v>1206.8399999999999</v>
      </c>
      <c r="G2339" s="1">
        <v>1183.93</v>
      </c>
      <c r="H2339" s="1">
        <v>1014.82</v>
      </c>
      <c r="I2339" s="1">
        <v>1108.6400000000001</v>
      </c>
      <c r="J2339" s="1">
        <v>1076.1400000000001</v>
      </c>
      <c r="Q2339" s="1">
        <v>3238.26</v>
      </c>
      <c r="R2339" s="1">
        <v>67.75</v>
      </c>
      <c r="S2339" s="1">
        <v>60.12</v>
      </c>
      <c r="T2339" s="1">
        <v>70.75</v>
      </c>
      <c r="V2339" s="1">
        <v>65.709999999999994</v>
      </c>
      <c r="W2339" s="1">
        <v>69.81</v>
      </c>
      <c r="X2339" s="1">
        <v>69</v>
      </c>
      <c r="Y2339" s="1">
        <v>68.87</v>
      </c>
      <c r="Z2339" s="1">
        <v>68.69</v>
      </c>
      <c r="AA2339" s="1">
        <v>65.67</v>
      </c>
      <c r="AB2339" s="1">
        <v>67.709999999999994</v>
      </c>
      <c r="AC2339" s="1">
        <v>69.13</v>
      </c>
      <c r="AE2339" s="1">
        <v>75.42</v>
      </c>
      <c r="AF2339" s="1">
        <v>75.67</v>
      </c>
      <c r="AG2339" s="1">
        <v>65.39</v>
      </c>
      <c r="AP2339" s="1">
        <v>1600</v>
      </c>
      <c r="AQ2339" s="1">
        <v>1718.73</v>
      </c>
      <c r="AT2339" s="1">
        <v>1819.83</v>
      </c>
      <c r="AX2339" s="1">
        <v>72.88</v>
      </c>
      <c r="BA2339" s="1">
        <v>68.680000000000007</v>
      </c>
      <c r="BB2339" s="1">
        <v>74.459999999999994</v>
      </c>
      <c r="BC2339" s="1">
        <v>73.78</v>
      </c>
      <c r="BD2339" s="1">
        <v>73.58</v>
      </c>
      <c r="BE2339" s="1">
        <v>75.290000000000006</v>
      </c>
      <c r="BF2339" s="1">
        <v>72.67</v>
      </c>
      <c r="BG2339" s="1">
        <v>75.650000000000006</v>
      </c>
      <c r="BH2339" s="1">
        <v>71.13</v>
      </c>
      <c r="BI2339" s="1">
        <v>71</v>
      </c>
      <c r="BJ2339" s="1">
        <v>73.099999999999994</v>
      </c>
      <c r="BK2339" s="1">
        <v>65.13</v>
      </c>
      <c r="BL2339" s="1">
        <v>65.23</v>
      </c>
      <c r="BN2339" s="1">
        <v>65.37</v>
      </c>
    </row>
    <row r="2340" spans="3:66" x14ac:dyDescent="0.3">
      <c r="C2340" s="14" t="str">
        <f t="shared" si="37"/>
        <v>201612</v>
      </c>
      <c r="D2340" s="3">
        <v>42717</v>
      </c>
      <c r="E2340" s="1">
        <v>1170.78</v>
      </c>
      <c r="F2340" s="1">
        <v>1198.3900000000001</v>
      </c>
      <c r="G2340" s="1">
        <v>1182.79</v>
      </c>
      <c r="H2340" s="1">
        <v>1043.33</v>
      </c>
      <c r="I2340" s="1">
        <v>1119.24</v>
      </c>
      <c r="J2340" s="1">
        <v>1068.8499999999999</v>
      </c>
      <c r="Q2340" s="1">
        <v>3255.87</v>
      </c>
      <c r="R2340" s="1">
        <v>69</v>
      </c>
      <c r="S2340" s="1">
        <v>60.78</v>
      </c>
      <c r="T2340" s="1">
        <v>70.75</v>
      </c>
      <c r="V2340" s="1">
        <v>66.33</v>
      </c>
      <c r="W2340" s="1">
        <v>70.06</v>
      </c>
      <c r="X2340" s="1">
        <v>69.5</v>
      </c>
      <c r="Y2340" s="1">
        <v>70</v>
      </c>
      <c r="Z2340" s="1">
        <v>70</v>
      </c>
      <c r="AA2340" s="1">
        <v>66.599999999999994</v>
      </c>
      <c r="AB2340" s="1">
        <v>68.19</v>
      </c>
      <c r="AC2340" s="1">
        <v>69.5</v>
      </c>
      <c r="AE2340" s="1">
        <v>76.040000000000006</v>
      </c>
      <c r="AF2340" s="1">
        <v>76.17</v>
      </c>
      <c r="AG2340" s="1">
        <v>64.2</v>
      </c>
      <c r="AP2340" s="1">
        <v>1600</v>
      </c>
      <c r="AQ2340" s="1">
        <v>1718.73</v>
      </c>
      <c r="AT2340" s="1">
        <v>1819.83</v>
      </c>
      <c r="AX2340" s="1">
        <v>72.900000000000006</v>
      </c>
      <c r="BA2340" s="1">
        <v>68.25</v>
      </c>
      <c r="BB2340" s="1">
        <v>75.489999999999995</v>
      </c>
      <c r="BC2340" s="1">
        <v>74.31</v>
      </c>
      <c r="BD2340" s="1">
        <v>73.2</v>
      </c>
      <c r="BE2340" s="1">
        <v>75.86</v>
      </c>
      <c r="BF2340" s="1">
        <v>72.88</v>
      </c>
      <c r="BG2340" s="1">
        <v>77.12</v>
      </c>
      <c r="BH2340" s="1">
        <v>71.87</v>
      </c>
      <c r="BI2340" s="1">
        <v>72</v>
      </c>
      <c r="BJ2340" s="1">
        <v>71.05</v>
      </c>
      <c r="BK2340" s="1">
        <v>65.83</v>
      </c>
      <c r="BL2340" s="1">
        <v>65.33</v>
      </c>
      <c r="BM2340" s="1">
        <v>68.13</v>
      </c>
      <c r="BN2340" s="1">
        <v>66.010000000000005</v>
      </c>
    </row>
    <row r="2341" spans="3:66" x14ac:dyDescent="0.3">
      <c r="C2341" s="14" t="str">
        <f t="shared" si="37"/>
        <v>201612</v>
      </c>
      <c r="D2341" s="3">
        <v>42716</v>
      </c>
      <c r="E2341" s="1">
        <v>1178.29</v>
      </c>
      <c r="F2341" s="1">
        <v>1207.3</v>
      </c>
      <c r="G2341" s="1">
        <v>1176</v>
      </c>
      <c r="H2341" s="1">
        <v>1049.1400000000001</v>
      </c>
      <c r="I2341" s="1">
        <v>1121.68</v>
      </c>
      <c r="J2341" s="1">
        <v>1065.24</v>
      </c>
      <c r="Q2341" s="1">
        <v>3292.93</v>
      </c>
      <c r="R2341" s="1">
        <v>69</v>
      </c>
      <c r="S2341" s="1">
        <v>61.5</v>
      </c>
      <c r="T2341" s="1">
        <v>70.75</v>
      </c>
      <c r="V2341" s="1">
        <v>66</v>
      </c>
      <c r="W2341" s="1">
        <v>70.06</v>
      </c>
      <c r="X2341" s="1">
        <v>70.05</v>
      </c>
      <c r="Y2341" s="1">
        <v>70.22</v>
      </c>
      <c r="Z2341" s="1">
        <v>70.209999999999994</v>
      </c>
      <c r="AA2341" s="1">
        <v>66.599999999999994</v>
      </c>
      <c r="AB2341" s="1">
        <v>68.84</v>
      </c>
      <c r="AC2341" s="1">
        <v>70</v>
      </c>
      <c r="AE2341" s="1">
        <v>76.08</v>
      </c>
      <c r="AF2341" s="1">
        <v>76.52</v>
      </c>
      <c r="AG2341" s="1">
        <v>64.77</v>
      </c>
      <c r="AP2341" s="1">
        <v>1600</v>
      </c>
      <c r="AQ2341" s="1">
        <v>1718.73</v>
      </c>
      <c r="AT2341" s="1">
        <v>1819.83</v>
      </c>
      <c r="AX2341" s="1">
        <v>72.7</v>
      </c>
      <c r="BA2341" s="1">
        <v>68.209999999999994</v>
      </c>
      <c r="BB2341" s="1">
        <v>74.930000000000007</v>
      </c>
      <c r="BC2341" s="1">
        <v>74.430000000000007</v>
      </c>
      <c r="BD2341" s="1">
        <v>74.58</v>
      </c>
      <c r="BE2341" s="1">
        <v>75.17</v>
      </c>
      <c r="BF2341" s="1">
        <v>73.3</v>
      </c>
      <c r="BG2341" s="1">
        <v>76.930000000000007</v>
      </c>
      <c r="BH2341" s="1">
        <v>72.94</v>
      </c>
      <c r="BI2341" s="1">
        <v>72</v>
      </c>
      <c r="BJ2341" s="1">
        <v>71.05</v>
      </c>
      <c r="BK2341" s="1">
        <v>67.48</v>
      </c>
      <c r="BL2341" s="1">
        <v>67.5</v>
      </c>
      <c r="BM2341" s="1">
        <v>68.13</v>
      </c>
      <c r="BN2341" s="1">
        <v>67.010000000000005</v>
      </c>
    </row>
    <row r="2342" spans="3:66" x14ac:dyDescent="0.3">
      <c r="C2342" s="14" t="str">
        <f t="shared" si="37"/>
        <v>201612</v>
      </c>
      <c r="D2342" s="3">
        <v>42713</v>
      </c>
      <c r="E2342" s="1">
        <v>1181.98</v>
      </c>
      <c r="F2342" s="1">
        <v>1225.08</v>
      </c>
      <c r="G2342" s="1">
        <v>1175.26</v>
      </c>
      <c r="H2342" s="1">
        <v>1064.7</v>
      </c>
      <c r="I2342" s="1">
        <v>1119.2</v>
      </c>
      <c r="J2342" s="1">
        <v>1073.4000000000001</v>
      </c>
      <c r="Q2342" s="1">
        <v>3294.86</v>
      </c>
      <c r="R2342" s="1">
        <v>69.33</v>
      </c>
      <c r="S2342" s="1">
        <v>62.18</v>
      </c>
      <c r="T2342" s="1">
        <v>71.540000000000006</v>
      </c>
      <c r="U2342" s="1">
        <v>67.09</v>
      </c>
      <c r="V2342" s="1">
        <v>66</v>
      </c>
      <c r="W2342" s="1">
        <v>70.36</v>
      </c>
      <c r="X2342" s="1">
        <v>71</v>
      </c>
      <c r="Y2342" s="1">
        <v>70.5</v>
      </c>
      <c r="Z2342" s="1">
        <v>70.5</v>
      </c>
      <c r="AA2342" s="1">
        <v>66.599999999999994</v>
      </c>
      <c r="AB2342" s="1">
        <v>69.28</v>
      </c>
      <c r="AC2342" s="1">
        <v>70.25</v>
      </c>
      <c r="AE2342" s="1">
        <v>76.099999999999994</v>
      </c>
      <c r="AF2342" s="1">
        <v>76.56</v>
      </c>
      <c r="AG2342" s="1">
        <v>65.8</v>
      </c>
      <c r="AP2342" s="1">
        <v>1600</v>
      </c>
      <c r="AQ2342" s="1">
        <v>1718.73</v>
      </c>
      <c r="AX2342" s="1">
        <v>73.11</v>
      </c>
      <c r="BA2342" s="1">
        <v>67.59</v>
      </c>
      <c r="BB2342" s="1">
        <v>76.59</v>
      </c>
      <c r="BC2342" s="1">
        <v>75.12</v>
      </c>
      <c r="BD2342" s="1">
        <v>75.040000000000006</v>
      </c>
      <c r="BE2342" s="1">
        <v>75.67</v>
      </c>
      <c r="BF2342" s="1">
        <v>73.66</v>
      </c>
      <c r="BG2342" s="1">
        <v>76.930000000000007</v>
      </c>
      <c r="BH2342" s="1">
        <v>72.38</v>
      </c>
      <c r="BI2342" s="1">
        <v>72</v>
      </c>
      <c r="BJ2342" s="1">
        <v>74.069999999999993</v>
      </c>
      <c r="BK2342" s="1">
        <v>68.959999999999994</v>
      </c>
      <c r="BL2342" s="1">
        <v>67.540000000000006</v>
      </c>
      <c r="BM2342" s="1">
        <v>68.25</v>
      </c>
      <c r="BN2342" s="1">
        <v>67.040000000000006</v>
      </c>
    </row>
    <row r="2343" spans="3:66" x14ac:dyDescent="0.3">
      <c r="C2343" s="14" t="str">
        <f t="shared" si="37"/>
        <v>201612</v>
      </c>
      <c r="D2343" s="3">
        <v>42712</v>
      </c>
      <c r="E2343" s="1">
        <v>1182.6300000000001</v>
      </c>
      <c r="F2343" s="1">
        <v>1213.74</v>
      </c>
      <c r="G2343" s="1">
        <v>1172.2</v>
      </c>
      <c r="H2343" s="1">
        <v>1092.2</v>
      </c>
      <c r="I2343" s="1">
        <v>1119.24</v>
      </c>
      <c r="J2343" s="1">
        <v>1054.24</v>
      </c>
      <c r="Q2343" s="1">
        <v>3299.93</v>
      </c>
      <c r="R2343" s="1">
        <v>69.63</v>
      </c>
      <c r="S2343" s="1">
        <v>63.38</v>
      </c>
      <c r="T2343" s="1">
        <v>71.13</v>
      </c>
      <c r="U2343" s="1">
        <v>67.09</v>
      </c>
      <c r="V2343" s="1">
        <v>65.569999999999993</v>
      </c>
      <c r="W2343" s="1">
        <v>70.19</v>
      </c>
      <c r="X2343" s="1">
        <v>71.44</v>
      </c>
      <c r="Y2343" s="1">
        <v>70.86</v>
      </c>
      <c r="Z2343" s="1">
        <v>70.5</v>
      </c>
      <c r="AA2343" s="1">
        <v>65.959999999999994</v>
      </c>
      <c r="AB2343" s="1">
        <v>70.510000000000005</v>
      </c>
      <c r="AC2343" s="1">
        <v>72.25</v>
      </c>
      <c r="AE2343" s="1">
        <v>77.03</v>
      </c>
      <c r="AF2343" s="1">
        <v>76.67</v>
      </c>
      <c r="AG2343" s="1">
        <v>66.91</v>
      </c>
      <c r="AP2343" s="1">
        <v>1690</v>
      </c>
      <c r="AX2343" s="1">
        <v>73.430000000000007</v>
      </c>
      <c r="BA2343" s="1">
        <v>69.7</v>
      </c>
      <c r="BB2343" s="1">
        <v>75.86</v>
      </c>
      <c r="BC2343" s="1">
        <v>75.040000000000006</v>
      </c>
      <c r="BD2343" s="1">
        <v>73.77</v>
      </c>
      <c r="BE2343" s="1">
        <v>75.17</v>
      </c>
      <c r="BF2343" s="1">
        <v>73.959999999999994</v>
      </c>
      <c r="BG2343" s="1">
        <v>78.09</v>
      </c>
      <c r="BH2343" s="1">
        <v>73.87</v>
      </c>
      <c r="BI2343" s="1">
        <v>72</v>
      </c>
      <c r="BJ2343" s="1">
        <v>73.97</v>
      </c>
      <c r="BK2343" s="1">
        <v>70.27</v>
      </c>
      <c r="BL2343" s="1">
        <v>68.650000000000006</v>
      </c>
      <c r="BM2343" s="1">
        <v>68.5</v>
      </c>
      <c r="BN2343" s="1">
        <v>66.98</v>
      </c>
    </row>
    <row r="2344" spans="3:66" x14ac:dyDescent="0.3">
      <c r="C2344" s="14" t="str">
        <f t="shared" si="37"/>
        <v>201612</v>
      </c>
      <c r="D2344" s="3">
        <v>42711</v>
      </c>
      <c r="E2344" s="1">
        <v>1192.07</v>
      </c>
      <c r="F2344" s="1">
        <v>1222.05</v>
      </c>
      <c r="G2344" s="1">
        <v>1173.8399999999999</v>
      </c>
      <c r="H2344" s="1">
        <v>1085.68</v>
      </c>
      <c r="I2344" s="1">
        <v>1119.24</v>
      </c>
      <c r="J2344" s="1">
        <v>1075.03</v>
      </c>
      <c r="Q2344" s="1">
        <v>3313.7</v>
      </c>
      <c r="R2344" s="1">
        <v>68.88</v>
      </c>
      <c r="S2344" s="1">
        <v>64.17</v>
      </c>
      <c r="T2344" s="1">
        <v>71.88</v>
      </c>
      <c r="U2344" s="1">
        <v>67.28</v>
      </c>
      <c r="V2344" s="1">
        <v>65.75</v>
      </c>
      <c r="W2344" s="1">
        <v>70.59</v>
      </c>
      <c r="X2344" s="1">
        <v>71.95</v>
      </c>
      <c r="Y2344" s="1">
        <v>71</v>
      </c>
      <c r="Z2344" s="1">
        <v>71</v>
      </c>
      <c r="AA2344" s="1">
        <v>67.83</v>
      </c>
      <c r="AB2344" s="1">
        <v>70.61</v>
      </c>
      <c r="AC2344" s="1">
        <v>72.25</v>
      </c>
      <c r="AE2344" s="1">
        <v>77.84</v>
      </c>
      <c r="AF2344" s="1">
        <v>77</v>
      </c>
      <c r="AG2344" s="1">
        <v>67.02</v>
      </c>
      <c r="AP2344" s="1">
        <v>1690</v>
      </c>
      <c r="AX2344" s="1">
        <v>73.97</v>
      </c>
      <c r="BA2344" s="1">
        <v>69.7</v>
      </c>
      <c r="BB2344" s="1">
        <v>77.290000000000006</v>
      </c>
      <c r="BC2344" s="1">
        <v>75.150000000000006</v>
      </c>
      <c r="BD2344" s="1">
        <v>74.95</v>
      </c>
      <c r="BE2344" s="1">
        <v>76</v>
      </c>
      <c r="BF2344" s="1">
        <v>74.290000000000006</v>
      </c>
      <c r="BG2344" s="1">
        <v>78.41</v>
      </c>
      <c r="BH2344" s="1">
        <v>73.62</v>
      </c>
      <c r="BI2344" s="1">
        <v>72</v>
      </c>
      <c r="BJ2344" s="1">
        <v>73.48</v>
      </c>
      <c r="BK2344" s="1">
        <v>69.540000000000006</v>
      </c>
      <c r="BL2344" s="1">
        <v>67.94</v>
      </c>
      <c r="BM2344" s="1">
        <v>69</v>
      </c>
      <c r="BN2344" s="1">
        <v>67.94</v>
      </c>
    </row>
    <row r="2345" spans="3:66" x14ac:dyDescent="0.3">
      <c r="C2345" s="14" t="str">
        <f t="shared" si="37"/>
        <v>201612</v>
      </c>
      <c r="D2345" s="3">
        <v>42710</v>
      </c>
      <c r="E2345" s="1">
        <v>1195.72</v>
      </c>
      <c r="F2345" s="1">
        <v>1220.6600000000001</v>
      </c>
      <c r="G2345" s="1">
        <v>1174.5999999999999</v>
      </c>
      <c r="H2345" s="1">
        <v>1090.55</v>
      </c>
      <c r="I2345" s="1">
        <v>1121.68</v>
      </c>
      <c r="J2345" s="1">
        <v>1058.6099999999999</v>
      </c>
      <c r="Q2345" s="1">
        <v>3291.4</v>
      </c>
      <c r="R2345" s="1">
        <v>68.900000000000006</v>
      </c>
      <c r="S2345" s="1">
        <v>63.87</v>
      </c>
      <c r="T2345" s="1">
        <v>71.75</v>
      </c>
      <c r="U2345" s="1">
        <v>67.83</v>
      </c>
      <c r="V2345" s="1">
        <v>65.7</v>
      </c>
      <c r="W2345" s="1">
        <v>71.06</v>
      </c>
      <c r="X2345" s="1">
        <v>72.3</v>
      </c>
      <c r="Y2345" s="1">
        <v>71.19</v>
      </c>
      <c r="Z2345" s="1">
        <v>71.23</v>
      </c>
      <c r="AA2345" s="1">
        <v>66.69</v>
      </c>
      <c r="AB2345" s="1">
        <v>70.849999999999994</v>
      </c>
      <c r="AC2345" s="1">
        <v>72</v>
      </c>
      <c r="AE2345" s="1">
        <v>78.19</v>
      </c>
      <c r="AF2345" s="1">
        <v>76.25</v>
      </c>
      <c r="AG2345" s="1">
        <v>66.3</v>
      </c>
      <c r="AP2345" s="1">
        <v>1690</v>
      </c>
      <c r="AX2345" s="1">
        <v>73.290000000000006</v>
      </c>
      <c r="BA2345" s="1">
        <v>69.2</v>
      </c>
      <c r="BB2345" s="1">
        <v>78.06</v>
      </c>
      <c r="BC2345" s="1">
        <v>75.959999999999994</v>
      </c>
      <c r="BD2345" s="1">
        <v>76.010000000000005</v>
      </c>
      <c r="BE2345" s="1">
        <v>75.28</v>
      </c>
      <c r="BF2345" s="1">
        <v>73.45</v>
      </c>
      <c r="BG2345" s="1">
        <v>76.569999999999993</v>
      </c>
      <c r="BH2345" s="1">
        <v>74.12</v>
      </c>
      <c r="BI2345" s="1">
        <v>72</v>
      </c>
      <c r="BJ2345" s="1">
        <v>73.97</v>
      </c>
      <c r="BK2345" s="1">
        <v>68.63</v>
      </c>
      <c r="BL2345" s="1">
        <v>67.900000000000006</v>
      </c>
      <c r="BM2345" s="1">
        <v>69</v>
      </c>
      <c r="BN2345" s="1">
        <v>67.63</v>
      </c>
    </row>
    <row r="2346" spans="3:66" x14ac:dyDescent="0.3">
      <c r="C2346" s="14" t="str">
        <f t="shared" si="37"/>
        <v>201612</v>
      </c>
      <c r="D2346" s="3">
        <v>42709</v>
      </c>
      <c r="E2346" s="1">
        <v>1194.47</v>
      </c>
      <c r="F2346" s="1">
        <v>1217.51</v>
      </c>
      <c r="G2346" s="1">
        <v>1153.53</v>
      </c>
      <c r="H2346" s="1">
        <v>1120.1300000000001</v>
      </c>
      <c r="I2346" s="1">
        <v>1115.95</v>
      </c>
      <c r="J2346" s="1">
        <v>1092.22</v>
      </c>
      <c r="Q2346" s="1">
        <v>3266.78</v>
      </c>
      <c r="R2346" s="1">
        <v>69.25</v>
      </c>
      <c r="S2346" s="1">
        <v>62.97</v>
      </c>
      <c r="T2346" s="1">
        <v>71.5</v>
      </c>
      <c r="U2346" s="1">
        <v>66.33</v>
      </c>
      <c r="V2346" s="1">
        <v>65.63</v>
      </c>
      <c r="W2346" s="1">
        <v>71.36</v>
      </c>
      <c r="X2346" s="1">
        <v>72.150000000000006</v>
      </c>
      <c r="Y2346" s="1">
        <v>71.14</v>
      </c>
      <c r="Z2346" s="1">
        <v>71.209999999999994</v>
      </c>
      <c r="AA2346" s="1">
        <v>67</v>
      </c>
      <c r="AB2346" s="1">
        <v>70.489999999999995</v>
      </c>
      <c r="AC2346" s="1">
        <v>71.92</v>
      </c>
      <c r="AE2346" s="1">
        <v>77.319999999999993</v>
      </c>
      <c r="AF2346" s="1">
        <v>76.5</v>
      </c>
      <c r="AG2346" s="1">
        <v>66.5</v>
      </c>
      <c r="AK2346" s="1">
        <v>20</v>
      </c>
      <c r="AO2346" s="1">
        <v>14</v>
      </c>
      <c r="AP2346" s="1">
        <v>1692.5</v>
      </c>
      <c r="AS2346" s="1">
        <v>1806.58</v>
      </c>
      <c r="AT2346" s="1">
        <v>1770.31</v>
      </c>
      <c r="AX2346" s="1">
        <v>73.59</v>
      </c>
      <c r="BA2346" s="1">
        <v>69.540000000000006</v>
      </c>
      <c r="BB2346" s="1">
        <v>78.239999999999995</v>
      </c>
      <c r="BC2346" s="1">
        <v>75.7</v>
      </c>
      <c r="BD2346" s="1">
        <v>75.89</v>
      </c>
      <c r="BE2346" s="1">
        <v>75.63</v>
      </c>
      <c r="BF2346" s="1">
        <v>73.31</v>
      </c>
      <c r="BG2346" s="1">
        <v>77.819999999999993</v>
      </c>
      <c r="BH2346" s="1">
        <v>74.37</v>
      </c>
      <c r="BI2346" s="1">
        <v>72</v>
      </c>
      <c r="BJ2346" s="1">
        <v>74.069999999999993</v>
      </c>
      <c r="BK2346" s="1">
        <v>66.95</v>
      </c>
      <c r="BL2346" s="1">
        <v>67.37</v>
      </c>
      <c r="BM2346" s="1">
        <v>69</v>
      </c>
      <c r="BN2346" s="1">
        <v>66.77</v>
      </c>
    </row>
    <row r="2347" spans="3:66" x14ac:dyDescent="0.3">
      <c r="C2347" s="14" t="str">
        <f t="shared" si="37"/>
        <v>201612</v>
      </c>
      <c r="D2347" s="3">
        <v>42706</v>
      </c>
      <c r="E2347" s="1">
        <v>1185.8399999999999</v>
      </c>
      <c r="F2347" s="1">
        <v>1220.57</v>
      </c>
      <c r="G2347" s="1">
        <v>1173.44</v>
      </c>
      <c r="H2347" s="1">
        <v>1122.82</v>
      </c>
      <c r="I2347" s="1">
        <v>1115.95</v>
      </c>
      <c r="J2347" s="1">
        <v>1067.22</v>
      </c>
      <c r="Q2347" s="1">
        <v>3260.6</v>
      </c>
      <c r="R2347" s="1">
        <v>68.75</v>
      </c>
      <c r="S2347" s="1">
        <v>63.23</v>
      </c>
      <c r="T2347" s="1">
        <v>70.17</v>
      </c>
      <c r="U2347" s="1">
        <v>65</v>
      </c>
      <c r="V2347" s="1">
        <v>66</v>
      </c>
      <c r="W2347" s="1">
        <v>70.41</v>
      </c>
      <c r="X2347" s="1">
        <v>72.05</v>
      </c>
      <c r="Y2347" s="1">
        <v>70.5</v>
      </c>
      <c r="Z2347" s="1">
        <v>70.5</v>
      </c>
      <c r="AA2347" s="1">
        <v>66.05</v>
      </c>
      <c r="AB2347" s="1">
        <v>70.34</v>
      </c>
      <c r="AC2347" s="1">
        <v>71.75</v>
      </c>
      <c r="AE2347" s="1">
        <v>77.12</v>
      </c>
      <c r="AF2347" s="1">
        <v>74.599999999999994</v>
      </c>
      <c r="AG2347" s="1">
        <v>67.13</v>
      </c>
      <c r="AI2347" s="1">
        <v>60</v>
      </c>
      <c r="AK2347" s="1">
        <v>20</v>
      </c>
      <c r="AN2347" s="1">
        <v>1879.3</v>
      </c>
      <c r="AO2347" s="1">
        <v>14</v>
      </c>
      <c r="AP2347" s="1">
        <v>1692.5</v>
      </c>
      <c r="AS2347" s="1">
        <v>1806.58</v>
      </c>
      <c r="AT2347" s="1">
        <v>1770.31</v>
      </c>
      <c r="AX2347" s="1">
        <v>72.56</v>
      </c>
      <c r="BA2347" s="1">
        <v>70.95</v>
      </c>
      <c r="BB2347" s="1">
        <v>77.16</v>
      </c>
      <c r="BC2347" s="1">
        <v>75.099999999999994</v>
      </c>
      <c r="BD2347" s="1">
        <v>75.27</v>
      </c>
      <c r="BE2347" s="1">
        <v>76.2</v>
      </c>
      <c r="BF2347" s="1">
        <v>72.709999999999994</v>
      </c>
      <c r="BG2347" s="1">
        <v>78.209999999999994</v>
      </c>
      <c r="BH2347" s="1">
        <v>74.459999999999994</v>
      </c>
      <c r="BI2347" s="1">
        <v>72</v>
      </c>
      <c r="BJ2347" s="1">
        <v>74.069999999999993</v>
      </c>
      <c r="BK2347" s="1">
        <v>65.930000000000007</v>
      </c>
      <c r="BL2347" s="1">
        <v>66.709999999999994</v>
      </c>
      <c r="BN2347" s="1">
        <v>65.77</v>
      </c>
    </row>
    <row r="2348" spans="3:66" x14ac:dyDescent="0.3">
      <c r="C2348" s="14" t="str">
        <f t="shared" si="37"/>
        <v>201612</v>
      </c>
      <c r="D2348" s="3">
        <v>42705</v>
      </c>
      <c r="E2348" s="1">
        <v>1188.58</v>
      </c>
      <c r="F2348" s="1">
        <v>1203.96</v>
      </c>
      <c r="G2348" s="1">
        <v>1175.56</v>
      </c>
      <c r="H2348" s="1">
        <v>1125.0999999999999</v>
      </c>
      <c r="I2348" s="1">
        <v>1107.08</v>
      </c>
      <c r="J2348" s="1">
        <v>1078</v>
      </c>
      <c r="Q2348" s="1">
        <v>3250</v>
      </c>
      <c r="R2348" s="1">
        <v>67.5</v>
      </c>
      <c r="S2348" s="1">
        <v>61.93</v>
      </c>
      <c r="T2348" s="1">
        <v>69.8</v>
      </c>
      <c r="U2348" s="1">
        <v>65</v>
      </c>
      <c r="V2348" s="1">
        <v>65.63</v>
      </c>
      <c r="W2348" s="1">
        <v>70.260000000000005</v>
      </c>
      <c r="X2348" s="1">
        <v>71.64</v>
      </c>
      <c r="Y2348" s="1">
        <v>70.2</v>
      </c>
      <c r="Z2348" s="1">
        <v>70.13</v>
      </c>
      <c r="AA2348" s="1">
        <v>65.64</v>
      </c>
      <c r="AB2348" s="1">
        <v>69.98</v>
      </c>
      <c r="AC2348" s="1">
        <v>71.25</v>
      </c>
      <c r="AE2348" s="1">
        <v>77.56</v>
      </c>
      <c r="AF2348" s="1">
        <v>75.900000000000006</v>
      </c>
      <c r="AG2348" s="1">
        <v>67.44</v>
      </c>
      <c r="AI2348" s="1">
        <v>60</v>
      </c>
      <c r="AK2348" s="1">
        <v>20</v>
      </c>
      <c r="AN2348" s="1">
        <v>1879.3</v>
      </c>
      <c r="AO2348" s="1">
        <v>14</v>
      </c>
      <c r="AP2348" s="1">
        <v>1695</v>
      </c>
      <c r="AS2348" s="1">
        <v>1831.68</v>
      </c>
      <c r="AT2348" s="1">
        <v>1770.31</v>
      </c>
      <c r="AX2348" s="1">
        <v>72.95</v>
      </c>
      <c r="BA2348" s="1">
        <v>67.83</v>
      </c>
      <c r="BB2348" s="1">
        <v>77.650000000000006</v>
      </c>
      <c r="BC2348" s="1">
        <v>75.14</v>
      </c>
      <c r="BD2348" s="1">
        <v>75.27</v>
      </c>
      <c r="BE2348" s="1">
        <v>74.290000000000006</v>
      </c>
      <c r="BF2348" s="1">
        <v>73.290000000000006</v>
      </c>
      <c r="BG2348" s="1">
        <v>78.209999999999994</v>
      </c>
      <c r="BH2348" s="1">
        <v>72.87</v>
      </c>
      <c r="BI2348" s="1">
        <v>72</v>
      </c>
      <c r="BJ2348" s="1">
        <v>73.97</v>
      </c>
      <c r="BK2348" s="1">
        <v>64.69</v>
      </c>
      <c r="BL2348" s="1">
        <v>66.150000000000006</v>
      </c>
      <c r="BM2348" s="1">
        <v>68.78</v>
      </c>
      <c r="BN2348" s="1">
        <v>65.45</v>
      </c>
    </row>
    <row r="2349" spans="3:66" x14ac:dyDescent="0.3">
      <c r="C2349" s="14" t="str">
        <f t="shared" si="37"/>
        <v>201611</v>
      </c>
      <c r="D2349" s="3">
        <v>42704</v>
      </c>
      <c r="E2349" s="1">
        <v>1194.47</v>
      </c>
      <c r="F2349" s="1">
        <v>1205.17</v>
      </c>
      <c r="G2349" s="1">
        <v>1139.72</v>
      </c>
      <c r="H2349" s="1">
        <v>1111.3699999999999</v>
      </c>
      <c r="I2349" s="1">
        <v>1128.6199999999999</v>
      </c>
      <c r="J2349" s="1">
        <v>1060.42</v>
      </c>
      <c r="Q2349" s="1">
        <v>3267.26</v>
      </c>
      <c r="R2349" s="1">
        <v>68.13</v>
      </c>
      <c r="S2349" s="1">
        <v>63.78</v>
      </c>
      <c r="T2349" s="1">
        <v>69.400000000000006</v>
      </c>
      <c r="U2349" s="1">
        <v>65</v>
      </c>
      <c r="V2349" s="1">
        <v>65.67</v>
      </c>
      <c r="W2349" s="1">
        <v>70.760000000000005</v>
      </c>
      <c r="X2349" s="1">
        <v>71.64</v>
      </c>
      <c r="Y2349" s="1">
        <v>70.33</v>
      </c>
      <c r="Z2349" s="1">
        <v>70.25</v>
      </c>
      <c r="AA2349" s="1">
        <v>66.34</v>
      </c>
      <c r="AB2349" s="1">
        <v>70.3</v>
      </c>
      <c r="AC2349" s="1">
        <v>71.33</v>
      </c>
      <c r="AE2349" s="1">
        <v>77.319999999999993</v>
      </c>
      <c r="AF2349" s="1">
        <v>74.55</v>
      </c>
      <c r="AG2349" s="1">
        <v>66.23</v>
      </c>
      <c r="AI2349" s="1">
        <v>60</v>
      </c>
      <c r="AK2349" s="1">
        <v>20</v>
      </c>
      <c r="AN2349" s="1">
        <v>1879.3</v>
      </c>
      <c r="AO2349" s="1">
        <v>14</v>
      </c>
      <c r="AP2349" s="1">
        <v>1695</v>
      </c>
      <c r="AS2349" s="1">
        <v>1831.68</v>
      </c>
      <c r="AT2349" s="1">
        <v>1770.31</v>
      </c>
      <c r="AX2349" s="1">
        <v>73.19</v>
      </c>
      <c r="BA2349" s="1">
        <v>69.42</v>
      </c>
      <c r="BB2349" s="1">
        <v>77.150000000000006</v>
      </c>
      <c r="BC2349" s="1">
        <v>75.069999999999993</v>
      </c>
      <c r="BD2349" s="1">
        <v>74.709999999999994</v>
      </c>
      <c r="BE2349" s="1">
        <v>76.2</v>
      </c>
      <c r="BF2349" s="1">
        <v>73.11</v>
      </c>
      <c r="BG2349" s="1">
        <v>78.099999999999994</v>
      </c>
      <c r="BH2349" s="1">
        <v>73.27</v>
      </c>
      <c r="BI2349" s="1">
        <v>72</v>
      </c>
      <c r="BJ2349" s="1">
        <v>74.069999999999993</v>
      </c>
      <c r="BK2349" s="1">
        <v>66.66</v>
      </c>
      <c r="BL2349" s="1">
        <v>66.91</v>
      </c>
      <c r="BM2349" s="1">
        <v>68.78</v>
      </c>
      <c r="BN2349" s="1">
        <v>64.989999999999995</v>
      </c>
    </row>
    <row r="2350" spans="3:66" x14ac:dyDescent="0.3">
      <c r="C2350" s="14" t="str">
        <f t="shared" si="37"/>
        <v>201611</v>
      </c>
      <c r="D2350" s="3">
        <v>42703</v>
      </c>
      <c r="E2350" s="1">
        <v>1186.58</v>
      </c>
      <c r="F2350" s="1">
        <v>1204.6300000000001</v>
      </c>
      <c r="G2350" s="1">
        <v>1155.02</v>
      </c>
      <c r="H2350" s="1">
        <v>1149.6099999999999</v>
      </c>
      <c r="I2350" s="1">
        <v>1123.1400000000001</v>
      </c>
      <c r="J2350" s="1">
        <v>1073.1600000000001</v>
      </c>
      <c r="Q2350" s="1">
        <v>3253.28</v>
      </c>
      <c r="R2350" s="1">
        <v>68.75</v>
      </c>
      <c r="S2350" s="1">
        <v>62.84</v>
      </c>
      <c r="T2350" s="1">
        <v>68.67</v>
      </c>
      <c r="U2350" s="1">
        <v>68.33</v>
      </c>
      <c r="V2350" s="1">
        <v>65.5</v>
      </c>
      <c r="W2350" s="1">
        <v>70</v>
      </c>
      <c r="X2350" s="1">
        <v>72.06</v>
      </c>
      <c r="Y2350" s="1">
        <v>71.040000000000006</v>
      </c>
      <c r="Z2350" s="1">
        <v>71</v>
      </c>
      <c r="AA2350" s="1">
        <v>66.38</v>
      </c>
      <c r="AB2350" s="1">
        <v>70.5</v>
      </c>
      <c r="AC2350" s="1">
        <v>69.38</v>
      </c>
      <c r="AE2350" s="1">
        <v>77.400000000000006</v>
      </c>
      <c r="AF2350" s="1">
        <v>77.95</v>
      </c>
      <c r="AG2350" s="1">
        <v>67.34</v>
      </c>
      <c r="AI2350" s="1">
        <v>60</v>
      </c>
      <c r="AK2350" s="1">
        <v>20</v>
      </c>
      <c r="AN2350" s="1">
        <v>1879.3</v>
      </c>
      <c r="AO2350" s="1">
        <v>14</v>
      </c>
      <c r="AP2350" s="1">
        <v>1695</v>
      </c>
      <c r="AS2350" s="1">
        <v>1831.68</v>
      </c>
      <c r="AT2350" s="1">
        <v>1770.31</v>
      </c>
      <c r="AX2350" s="1">
        <v>72.83</v>
      </c>
      <c r="BA2350" s="1">
        <v>70.73</v>
      </c>
      <c r="BB2350" s="1">
        <v>77.44</v>
      </c>
      <c r="BC2350" s="1">
        <v>76.010000000000005</v>
      </c>
      <c r="BD2350" s="1">
        <v>75.239999999999995</v>
      </c>
      <c r="BE2350" s="1">
        <v>76.17</v>
      </c>
      <c r="BF2350" s="1">
        <v>74.13</v>
      </c>
      <c r="BG2350" s="1">
        <v>78.23</v>
      </c>
      <c r="BH2350" s="1">
        <v>71.56</v>
      </c>
      <c r="BI2350" s="1">
        <v>72</v>
      </c>
      <c r="BJ2350" s="1">
        <v>73.97</v>
      </c>
      <c r="BK2350" s="1">
        <v>68.97</v>
      </c>
      <c r="BL2350" s="1">
        <v>67.92</v>
      </c>
      <c r="BM2350" s="1">
        <v>68.56</v>
      </c>
      <c r="BN2350" s="1">
        <v>65.709999999999994</v>
      </c>
    </row>
    <row r="2351" spans="3:66" x14ac:dyDescent="0.3">
      <c r="C2351" s="14" t="str">
        <f t="shared" si="37"/>
        <v>201611</v>
      </c>
      <c r="D2351" s="3">
        <v>42702</v>
      </c>
      <c r="E2351" s="1">
        <v>1192.58</v>
      </c>
      <c r="F2351" s="1">
        <v>1203.3599999999999</v>
      </c>
      <c r="G2351" s="1">
        <v>1151.42</v>
      </c>
      <c r="H2351" s="1">
        <v>1138.8399999999999</v>
      </c>
      <c r="I2351" s="1">
        <v>1123.1400000000001</v>
      </c>
      <c r="J2351" s="1">
        <v>1050.07</v>
      </c>
      <c r="Q2351" s="1">
        <v>3254.58</v>
      </c>
      <c r="R2351" s="1">
        <v>69</v>
      </c>
      <c r="S2351" s="1">
        <v>62.68</v>
      </c>
      <c r="T2351" s="1">
        <v>68.63</v>
      </c>
      <c r="U2351" s="1">
        <v>67</v>
      </c>
      <c r="V2351" s="1">
        <v>65.38</v>
      </c>
      <c r="W2351" s="1">
        <v>70.75</v>
      </c>
      <c r="X2351" s="1">
        <v>71.849999999999994</v>
      </c>
      <c r="Y2351" s="1">
        <v>71.209999999999994</v>
      </c>
      <c r="Z2351" s="1">
        <v>71.23</v>
      </c>
      <c r="AA2351" s="1">
        <v>65.75</v>
      </c>
      <c r="AB2351" s="1">
        <v>70.5</v>
      </c>
      <c r="AC2351" s="1">
        <v>69.63</v>
      </c>
      <c r="AE2351" s="1">
        <v>77.91</v>
      </c>
      <c r="AF2351" s="1">
        <v>76.84</v>
      </c>
      <c r="AG2351" s="1">
        <v>67.209999999999994</v>
      </c>
      <c r="AI2351" s="1">
        <v>60</v>
      </c>
      <c r="AK2351" s="1">
        <v>20</v>
      </c>
      <c r="AN2351" s="1">
        <v>1879.3</v>
      </c>
      <c r="AS2351" s="1">
        <v>1872.58</v>
      </c>
      <c r="AX2351" s="1">
        <v>72.41</v>
      </c>
      <c r="BA2351" s="1">
        <v>70.55</v>
      </c>
      <c r="BB2351" s="1">
        <v>77.25</v>
      </c>
      <c r="BC2351" s="1">
        <v>76.099999999999994</v>
      </c>
      <c r="BD2351" s="1">
        <v>75.78</v>
      </c>
      <c r="BE2351" s="1">
        <v>74.83</v>
      </c>
      <c r="BF2351" s="1">
        <v>73.09</v>
      </c>
      <c r="BG2351" s="1">
        <v>77.959999999999994</v>
      </c>
      <c r="BH2351" s="1">
        <v>71.89</v>
      </c>
      <c r="BI2351" s="1">
        <v>72</v>
      </c>
      <c r="BJ2351" s="1">
        <v>73.97</v>
      </c>
      <c r="BK2351" s="1">
        <v>68.099999999999994</v>
      </c>
      <c r="BL2351" s="1">
        <v>67.08</v>
      </c>
      <c r="BM2351" s="1">
        <v>68.11</v>
      </c>
      <c r="BN2351" s="1">
        <v>66.42</v>
      </c>
    </row>
    <row r="2352" spans="3:66" x14ac:dyDescent="0.3">
      <c r="C2352" s="14" t="str">
        <f t="shared" si="37"/>
        <v>201611</v>
      </c>
      <c r="D2352" s="3">
        <v>42699</v>
      </c>
      <c r="E2352" s="1">
        <v>1201.29</v>
      </c>
      <c r="F2352" s="1">
        <v>1181.43</v>
      </c>
      <c r="G2352" s="1">
        <v>1126.1600000000001</v>
      </c>
      <c r="H2352" s="1">
        <v>1154.5</v>
      </c>
      <c r="I2352" s="1">
        <v>1075.3399999999999</v>
      </c>
      <c r="J2352" s="1">
        <v>1050.52</v>
      </c>
      <c r="Q2352" s="1">
        <v>3235.06</v>
      </c>
      <c r="R2352" s="1">
        <v>68.5</v>
      </c>
      <c r="S2352" s="1">
        <v>62.36</v>
      </c>
      <c r="T2352" s="1">
        <v>68.67</v>
      </c>
      <c r="U2352" s="1">
        <v>67.33</v>
      </c>
      <c r="V2352" s="1">
        <v>65.569999999999993</v>
      </c>
      <c r="W2352" s="1">
        <v>69.53</v>
      </c>
      <c r="X2352" s="1">
        <v>70.91</v>
      </c>
      <c r="Y2352" s="1">
        <v>70.11</v>
      </c>
      <c r="Z2352" s="1">
        <v>70.25</v>
      </c>
      <c r="AA2352" s="1">
        <v>66.78</v>
      </c>
      <c r="AB2352" s="1">
        <v>70.3</v>
      </c>
      <c r="AC2352" s="1">
        <v>69.63</v>
      </c>
      <c r="AE2352" s="1">
        <v>76.44</v>
      </c>
      <c r="AF2352" s="1">
        <v>75.599999999999994</v>
      </c>
      <c r="AG2352" s="1">
        <v>66.239999999999995</v>
      </c>
      <c r="AK2352" s="1">
        <v>20</v>
      </c>
      <c r="AS2352" s="1">
        <v>1872.58</v>
      </c>
      <c r="AX2352" s="1">
        <v>72.59</v>
      </c>
      <c r="BA2352" s="1">
        <v>70.53</v>
      </c>
      <c r="BB2352" s="1">
        <v>77.819999999999993</v>
      </c>
      <c r="BC2352" s="1">
        <v>76.540000000000006</v>
      </c>
      <c r="BD2352" s="1">
        <v>75.849999999999994</v>
      </c>
      <c r="BE2352" s="1">
        <v>75.67</v>
      </c>
      <c r="BF2352" s="1">
        <v>72.95</v>
      </c>
      <c r="BG2352" s="1">
        <v>77.31</v>
      </c>
      <c r="BH2352" s="1">
        <v>71.55</v>
      </c>
      <c r="BI2352" s="1">
        <v>72</v>
      </c>
      <c r="BJ2352" s="1">
        <v>73.58</v>
      </c>
      <c r="BK2352" s="1">
        <v>69.3</v>
      </c>
      <c r="BL2352" s="1">
        <v>67.58</v>
      </c>
      <c r="BM2352" s="1">
        <v>67.709999999999994</v>
      </c>
      <c r="BN2352" s="1">
        <v>66.72</v>
      </c>
    </row>
    <row r="2353" spans="3:66" x14ac:dyDescent="0.3">
      <c r="C2353" s="14" t="str">
        <f t="shared" si="37"/>
        <v>201611</v>
      </c>
      <c r="D2353" s="3">
        <v>42698</v>
      </c>
      <c r="E2353" s="1">
        <v>1183.43</v>
      </c>
      <c r="F2353" s="1">
        <v>1183.51</v>
      </c>
      <c r="G2353" s="1">
        <v>1143.06</v>
      </c>
      <c r="H2353" s="1">
        <v>1146.4000000000001</v>
      </c>
      <c r="I2353" s="1">
        <v>1101.33</v>
      </c>
      <c r="J2353" s="1">
        <v>1039.78</v>
      </c>
      <c r="Q2353" s="1">
        <v>3204.24</v>
      </c>
      <c r="R2353" s="1">
        <v>68.5</v>
      </c>
      <c r="S2353" s="1">
        <v>63.08</v>
      </c>
      <c r="T2353" s="1">
        <v>68.33</v>
      </c>
      <c r="U2353" s="1">
        <v>65</v>
      </c>
      <c r="V2353" s="1">
        <v>65.53</v>
      </c>
      <c r="W2353" s="1">
        <v>69.64</v>
      </c>
      <c r="X2353" s="1">
        <v>70.900000000000006</v>
      </c>
      <c r="Y2353" s="1">
        <v>69.94</v>
      </c>
      <c r="Z2353" s="1">
        <v>70</v>
      </c>
      <c r="AA2353" s="1">
        <v>65.88</v>
      </c>
      <c r="AB2353" s="1">
        <v>69.11</v>
      </c>
      <c r="AC2353" s="1">
        <v>69</v>
      </c>
      <c r="AE2353" s="1">
        <v>76</v>
      </c>
      <c r="AF2353" s="1">
        <v>73.5</v>
      </c>
      <c r="AG2353" s="1">
        <v>65.05</v>
      </c>
      <c r="AS2353" s="1">
        <v>1880.49</v>
      </c>
      <c r="AX2353" s="1">
        <v>72.39</v>
      </c>
      <c r="BA2353" s="1">
        <v>68.489999999999995</v>
      </c>
      <c r="BB2353" s="1">
        <v>76.23</v>
      </c>
      <c r="BC2353" s="1">
        <v>74.63</v>
      </c>
      <c r="BD2353" s="1">
        <v>75.48</v>
      </c>
      <c r="BE2353" s="1">
        <v>74.349999999999994</v>
      </c>
      <c r="BF2353" s="1">
        <v>74.19</v>
      </c>
      <c r="BG2353" s="1">
        <v>76.36</v>
      </c>
      <c r="BH2353" s="1">
        <v>71.180000000000007</v>
      </c>
      <c r="BI2353" s="1">
        <v>70</v>
      </c>
      <c r="BJ2353" s="1">
        <v>73.58</v>
      </c>
      <c r="BK2353" s="1">
        <v>68.89</v>
      </c>
      <c r="BL2353" s="1">
        <v>66.900000000000006</v>
      </c>
      <c r="BM2353" s="1">
        <v>66.92</v>
      </c>
      <c r="BN2353" s="1">
        <v>63.97</v>
      </c>
    </row>
    <row r="2354" spans="3:66" x14ac:dyDescent="0.3">
      <c r="C2354" s="14" t="str">
        <f t="shared" si="37"/>
        <v>201611</v>
      </c>
      <c r="D2354" s="3">
        <v>42697</v>
      </c>
      <c r="E2354" s="1">
        <v>1186.8399999999999</v>
      </c>
      <c r="F2354" s="1">
        <v>1183.51</v>
      </c>
      <c r="G2354" s="1">
        <v>1117.5</v>
      </c>
      <c r="H2354" s="1">
        <v>1145.92</v>
      </c>
      <c r="I2354" s="1">
        <v>1104.6500000000001</v>
      </c>
      <c r="J2354" s="1">
        <v>1052.3399999999999</v>
      </c>
      <c r="Q2354" s="1">
        <v>3217.53</v>
      </c>
      <c r="R2354" s="1">
        <v>68.5</v>
      </c>
      <c r="S2354" s="1">
        <v>62.06</v>
      </c>
      <c r="T2354" s="1">
        <v>68.8</v>
      </c>
      <c r="U2354" s="1">
        <v>65</v>
      </c>
      <c r="V2354" s="1">
        <v>65.33</v>
      </c>
      <c r="W2354" s="1">
        <v>69.64</v>
      </c>
      <c r="X2354" s="1">
        <v>70.349999999999994</v>
      </c>
      <c r="Y2354" s="1">
        <v>69.72</v>
      </c>
      <c r="Z2354" s="1">
        <v>69.7</v>
      </c>
      <c r="AA2354" s="1">
        <v>65.77</v>
      </c>
      <c r="AB2354" s="1">
        <v>68.44</v>
      </c>
      <c r="AC2354" s="1">
        <v>69</v>
      </c>
      <c r="AE2354" s="1">
        <v>75.650000000000006</v>
      </c>
      <c r="AF2354" s="1">
        <v>75</v>
      </c>
      <c r="AG2354" s="1">
        <v>65.64</v>
      </c>
      <c r="AS2354" s="1">
        <v>1880.49</v>
      </c>
      <c r="AX2354" s="1">
        <v>72.39</v>
      </c>
      <c r="BA2354" s="1">
        <v>69.150000000000006</v>
      </c>
      <c r="BB2354" s="1">
        <v>76.38</v>
      </c>
      <c r="BC2354" s="1">
        <v>75.08</v>
      </c>
      <c r="BD2354" s="1">
        <v>75.39</v>
      </c>
      <c r="BE2354" s="1">
        <v>75.27</v>
      </c>
      <c r="BF2354" s="1">
        <v>74.08</v>
      </c>
      <c r="BG2354" s="1">
        <v>76.5</v>
      </c>
      <c r="BH2354" s="1">
        <v>71.25</v>
      </c>
      <c r="BI2354" s="1">
        <v>70</v>
      </c>
      <c r="BJ2354" s="1">
        <v>73.48</v>
      </c>
      <c r="BK2354" s="1">
        <v>68.89</v>
      </c>
      <c r="BL2354" s="1">
        <v>66.3</v>
      </c>
      <c r="BM2354" s="1">
        <v>65.34</v>
      </c>
      <c r="BN2354" s="1">
        <v>64.63</v>
      </c>
    </row>
    <row r="2355" spans="3:66" x14ac:dyDescent="0.3">
      <c r="C2355" s="14" t="str">
        <f t="shared" si="37"/>
        <v>201611</v>
      </c>
      <c r="D2355" s="3">
        <v>42696</v>
      </c>
      <c r="E2355" s="1">
        <v>1183.44</v>
      </c>
      <c r="F2355" s="1">
        <v>1182.51</v>
      </c>
      <c r="G2355" s="1">
        <v>1114.6600000000001</v>
      </c>
      <c r="H2355" s="1">
        <v>1156.8699999999999</v>
      </c>
      <c r="I2355" s="1">
        <v>1109.51</v>
      </c>
      <c r="J2355" s="1">
        <v>1052.3399999999999</v>
      </c>
      <c r="Q2355" s="1">
        <v>3232.94</v>
      </c>
      <c r="R2355" s="1">
        <v>67.2</v>
      </c>
      <c r="S2355" s="1">
        <v>64.73</v>
      </c>
      <c r="T2355" s="1">
        <v>68.75</v>
      </c>
      <c r="U2355" s="1">
        <v>64.25</v>
      </c>
      <c r="V2355" s="1">
        <v>65.3</v>
      </c>
      <c r="W2355" s="1">
        <v>69.62</v>
      </c>
      <c r="X2355" s="1">
        <v>69.48</v>
      </c>
      <c r="Y2355" s="1">
        <v>69.45</v>
      </c>
      <c r="Z2355" s="1">
        <v>69.5</v>
      </c>
      <c r="AA2355" s="1">
        <v>66.56</v>
      </c>
      <c r="AB2355" s="1">
        <v>67.510000000000005</v>
      </c>
      <c r="AC2355" s="1">
        <v>67.75</v>
      </c>
      <c r="AE2355" s="1">
        <v>75.58</v>
      </c>
      <c r="AF2355" s="1">
        <v>75</v>
      </c>
      <c r="AG2355" s="1">
        <v>65.41</v>
      </c>
      <c r="AS2355" s="1">
        <v>1880.49</v>
      </c>
      <c r="AX2355" s="1">
        <v>71.650000000000006</v>
      </c>
      <c r="BA2355" s="1">
        <v>68.84</v>
      </c>
      <c r="BB2355" s="1">
        <v>75.75</v>
      </c>
      <c r="BC2355" s="1">
        <v>74.010000000000005</v>
      </c>
      <c r="BD2355" s="1">
        <v>74.47</v>
      </c>
      <c r="BE2355" s="1">
        <v>75.22</v>
      </c>
      <c r="BF2355" s="1">
        <v>74.78</v>
      </c>
      <c r="BG2355" s="1">
        <v>76.010000000000005</v>
      </c>
      <c r="BH2355" s="1">
        <v>70.25</v>
      </c>
      <c r="BI2355" s="1">
        <v>70</v>
      </c>
      <c r="BJ2355" s="1">
        <v>72.02</v>
      </c>
      <c r="BK2355" s="1">
        <v>67.78</v>
      </c>
      <c r="BL2355" s="1">
        <v>66.349999999999994</v>
      </c>
      <c r="BM2355" s="1">
        <v>63.67</v>
      </c>
      <c r="BN2355" s="1">
        <v>64</v>
      </c>
    </row>
    <row r="2356" spans="3:66" x14ac:dyDescent="0.3">
      <c r="C2356" s="14" t="str">
        <f t="shared" si="37"/>
        <v>201611</v>
      </c>
      <c r="D2356" s="3">
        <v>42695</v>
      </c>
      <c r="E2356" s="1">
        <v>1186.17</v>
      </c>
      <c r="F2356" s="1">
        <v>1155.55</v>
      </c>
      <c r="G2356" s="1">
        <v>1110.19</v>
      </c>
      <c r="H2356" s="1">
        <v>1160.1600000000001</v>
      </c>
      <c r="I2356" s="1">
        <v>1109.51</v>
      </c>
      <c r="J2356" s="1">
        <v>1071.5</v>
      </c>
      <c r="Q2356" s="1">
        <v>3265.48</v>
      </c>
      <c r="R2356" s="1">
        <v>67.400000000000006</v>
      </c>
      <c r="S2356" s="1">
        <v>64.5</v>
      </c>
      <c r="T2356" s="1">
        <v>69</v>
      </c>
      <c r="U2356" s="1">
        <v>64.75</v>
      </c>
      <c r="V2356" s="1">
        <v>65.2</v>
      </c>
      <c r="W2356" s="1">
        <v>69.56</v>
      </c>
      <c r="X2356" s="1">
        <v>69.02</v>
      </c>
      <c r="Y2356" s="1">
        <v>69</v>
      </c>
      <c r="Z2356" s="1">
        <v>69</v>
      </c>
      <c r="AA2356" s="1">
        <v>64.959999999999994</v>
      </c>
      <c r="AB2356" s="1">
        <v>67.23</v>
      </c>
      <c r="AC2356" s="1">
        <v>67.33</v>
      </c>
      <c r="AE2356" s="1">
        <v>74.84</v>
      </c>
      <c r="AF2356" s="1">
        <v>76</v>
      </c>
      <c r="AG2356" s="1">
        <v>65.099999999999994</v>
      </c>
      <c r="AX2356" s="1">
        <v>71.45</v>
      </c>
      <c r="BA2356" s="1">
        <v>68.900000000000006</v>
      </c>
      <c r="BB2356" s="1">
        <v>75.569999999999993</v>
      </c>
      <c r="BC2356" s="1">
        <v>73.56</v>
      </c>
      <c r="BD2356" s="1">
        <v>74.13</v>
      </c>
      <c r="BE2356" s="1">
        <v>75.459999999999994</v>
      </c>
      <c r="BF2356" s="1">
        <v>74.930000000000007</v>
      </c>
      <c r="BG2356" s="1">
        <v>75.81</v>
      </c>
      <c r="BH2356" s="1">
        <v>70.33</v>
      </c>
      <c r="BI2356" s="1">
        <v>68.5</v>
      </c>
      <c r="BJ2356" s="1">
        <v>72.02</v>
      </c>
      <c r="BK2356" s="1">
        <v>66.430000000000007</v>
      </c>
      <c r="BL2356" s="1">
        <v>66.64</v>
      </c>
      <c r="BM2356" s="1">
        <v>63.67</v>
      </c>
      <c r="BN2356" s="1">
        <v>64.58</v>
      </c>
    </row>
    <row r="2357" spans="3:66" x14ac:dyDescent="0.3">
      <c r="C2357" s="14" t="str">
        <f t="shared" si="37"/>
        <v>201611</v>
      </c>
      <c r="D2357" s="3">
        <v>42692</v>
      </c>
      <c r="E2357" s="1">
        <v>1187.57</v>
      </c>
      <c r="F2357" s="1">
        <v>1154.07</v>
      </c>
      <c r="G2357" s="1">
        <v>1106.79</v>
      </c>
      <c r="H2357" s="1">
        <v>1151.9100000000001</v>
      </c>
      <c r="I2357" s="1">
        <v>1110.8399999999999</v>
      </c>
      <c r="J2357" s="1">
        <v>1085.01</v>
      </c>
      <c r="Q2357" s="1">
        <v>3288.71</v>
      </c>
      <c r="R2357" s="1">
        <v>66.75</v>
      </c>
      <c r="S2357" s="1">
        <v>62.42</v>
      </c>
      <c r="T2357" s="1">
        <v>69.13</v>
      </c>
      <c r="U2357" s="1">
        <v>64.5</v>
      </c>
      <c r="V2357" s="1">
        <v>65.3</v>
      </c>
      <c r="W2357" s="1">
        <v>68.58</v>
      </c>
      <c r="X2357" s="1">
        <v>68.89</v>
      </c>
      <c r="Y2357" s="1">
        <v>68.97</v>
      </c>
      <c r="Z2357" s="1">
        <v>69</v>
      </c>
      <c r="AA2357" s="1">
        <v>66.400000000000006</v>
      </c>
      <c r="AB2357" s="1">
        <v>66.89</v>
      </c>
      <c r="AC2357" s="1">
        <v>67.25</v>
      </c>
      <c r="AE2357" s="1">
        <v>74.39</v>
      </c>
      <c r="AF2357" s="1">
        <v>76.709999999999994</v>
      </c>
      <c r="AG2357" s="1">
        <v>65.06</v>
      </c>
      <c r="AX2357" s="1">
        <v>71.2</v>
      </c>
      <c r="BA2357" s="1">
        <v>68.39</v>
      </c>
      <c r="BB2357" s="1">
        <v>74.510000000000005</v>
      </c>
      <c r="BC2357" s="1">
        <v>73.14</v>
      </c>
      <c r="BD2357" s="1">
        <v>72.69</v>
      </c>
      <c r="BE2357" s="1">
        <v>76.53</v>
      </c>
      <c r="BF2357" s="1">
        <v>74.069999999999993</v>
      </c>
      <c r="BG2357" s="1">
        <v>75.239999999999995</v>
      </c>
      <c r="BH2357" s="1">
        <v>69.5</v>
      </c>
      <c r="BI2357" s="1">
        <v>68.5</v>
      </c>
      <c r="BJ2357" s="1">
        <v>72.11</v>
      </c>
      <c r="BK2357" s="1">
        <v>66.48</v>
      </c>
      <c r="BL2357" s="1">
        <v>66.3</v>
      </c>
      <c r="BM2357" s="1">
        <v>64.84</v>
      </c>
      <c r="BN2357" s="1">
        <v>64.73</v>
      </c>
    </row>
    <row r="2358" spans="3:66" x14ac:dyDescent="0.3">
      <c r="C2358" s="14" t="str">
        <f t="shared" si="37"/>
        <v>201611</v>
      </c>
      <c r="D2358" s="3">
        <v>42691</v>
      </c>
      <c r="E2358" s="1">
        <v>1203.33</v>
      </c>
      <c r="F2358" s="1">
        <v>1185.72</v>
      </c>
      <c r="G2358" s="1">
        <v>1115.92</v>
      </c>
      <c r="H2358" s="1">
        <v>1192.22</v>
      </c>
      <c r="I2358" s="1">
        <v>1110.8399999999999</v>
      </c>
      <c r="J2358" s="1">
        <v>1080.1600000000001</v>
      </c>
      <c r="Q2358" s="1">
        <v>3274.54</v>
      </c>
      <c r="R2358" s="1">
        <v>67.25</v>
      </c>
      <c r="S2358" s="1">
        <v>62.25</v>
      </c>
      <c r="T2358" s="1">
        <v>69.2</v>
      </c>
      <c r="U2358" s="1">
        <v>64.7</v>
      </c>
      <c r="V2358" s="1">
        <v>65.22</v>
      </c>
      <c r="W2358" s="1">
        <v>69.11</v>
      </c>
      <c r="X2358" s="1">
        <v>69.02</v>
      </c>
      <c r="Y2358" s="1">
        <v>68.790000000000006</v>
      </c>
      <c r="Z2358" s="1">
        <v>68.91</v>
      </c>
      <c r="AA2358" s="1">
        <v>65.989999999999995</v>
      </c>
      <c r="AB2358" s="1">
        <v>67.06</v>
      </c>
      <c r="AC2358" s="1">
        <v>66.75</v>
      </c>
      <c r="AE2358" s="1">
        <v>75.040000000000006</v>
      </c>
      <c r="AF2358" s="1">
        <v>77.489999999999995</v>
      </c>
      <c r="AG2358" s="1">
        <v>65.03</v>
      </c>
      <c r="AX2358" s="1">
        <v>72.19</v>
      </c>
      <c r="BA2358" s="1">
        <v>69.180000000000007</v>
      </c>
      <c r="BB2358" s="1">
        <v>74.78</v>
      </c>
      <c r="BC2358" s="1">
        <v>73.540000000000006</v>
      </c>
      <c r="BD2358" s="1">
        <v>73.02</v>
      </c>
      <c r="BE2358" s="1">
        <v>76.64</v>
      </c>
      <c r="BF2358" s="1">
        <v>74.22</v>
      </c>
      <c r="BG2358" s="1">
        <v>75.650000000000006</v>
      </c>
      <c r="BH2358" s="1">
        <v>69.13</v>
      </c>
      <c r="BI2358" s="1">
        <v>68.5</v>
      </c>
      <c r="BJ2358" s="1">
        <v>72.11</v>
      </c>
      <c r="BK2358" s="1">
        <v>67.430000000000007</v>
      </c>
      <c r="BL2358" s="1">
        <v>67.25</v>
      </c>
      <c r="BM2358" s="1">
        <v>63.67</v>
      </c>
      <c r="BN2358" s="1">
        <v>66.489999999999995</v>
      </c>
    </row>
    <row r="2359" spans="3:66" x14ac:dyDescent="0.3">
      <c r="C2359" s="14" t="str">
        <f t="shared" si="37"/>
        <v>201611</v>
      </c>
      <c r="D2359" s="3">
        <v>42690</v>
      </c>
      <c r="E2359" s="1">
        <v>1203.33</v>
      </c>
      <c r="F2359" s="1">
        <v>1181.1099999999999</v>
      </c>
      <c r="G2359" s="1">
        <v>1117.1500000000001</v>
      </c>
      <c r="H2359" s="1">
        <v>1185.67</v>
      </c>
      <c r="I2359" s="1">
        <v>1106.95</v>
      </c>
      <c r="J2359" s="1">
        <v>1062.53</v>
      </c>
      <c r="Q2359" s="1">
        <v>3290.38</v>
      </c>
      <c r="R2359" s="1">
        <v>67.33</v>
      </c>
      <c r="S2359" s="1">
        <v>62.67</v>
      </c>
      <c r="T2359" s="1">
        <v>69.25</v>
      </c>
      <c r="U2359" s="1">
        <v>64.44</v>
      </c>
      <c r="V2359" s="1">
        <v>65</v>
      </c>
      <c r="W2359" s="1">
        <v>69.34</v>
      </c>
      <c r="X2359" s="1">
        <v>69.47</v>
      </c>
      <c r="Y2359" s="1">
        <v>69.239999999999995</v>
      </c>
      <c r="Z2359" s="1">
        <v>69.319999999999993</v>
      </c>
      <c r="AA2359" s="1">
        <v>66.12</v>
      </c>
      <c r="AB2359" s="1">
        <v>67.599999999999994</v>
      </c>
      <c r="AC2359" s="1">
        <v>66.5</v>
      </c>
      <c r="AE2359" s="1">
        <v>74.760000000000005</v>
      </c>
      <c r="AF2359" s="1">
        <v>77.489999999999995</v>
      </c>
      <c r="AG2359" s="1">
        <v>64.77</v>
      </c>
      <c r="AX2359" s="1">
        <v>71.78</v>
      </c>
      <c r="BA2359" s="1">
        <v>69.67</v>
      </c>
      <c r="BB2359" s="1">
        <v>75.47</v>
      </c>
      <c r="BC2359" s="1">
        <v>73.63</v>
      </c>
      <c r="BD2359" s="1">
        <v>73.67</v>
      </c>
      <c r="BE2359" s="1">
        <v>75.599999999999994</v>
      </c>
      <c r="BF2359" s="1">
        <v>74.540000000000006</v>
      </c>
      <c r="BG2359" s="1">
        <v>75</v>
      </c>
      <c r="BH2359" s="1">
        <v>68.88</v>
      </c>
      <c r="BI2359" s="1">
        <v>68.5</v>
      </c>
      <c r="BJ2359" s="1">
        <v>73.569999999999993</v>
      </c>
      <c r="BK2359" s="1">
        <v>66.8</v>
      </c>
      <c r="BL2359" s="1">
        <v>65.75</v>
      </c>
      <c r="BM2359" s="1">
        <v>64.150000000000006</v>
      </c>
      <c r="BN2359" s="1">
        <v>65.97</v>
      </c>
    </row>
    <row r="2360" spans="3:66" x14ac:dyDescent="0.3">
      <c r="C2360" s="14" t="str">
        <f t="shared" si="37"/>
        <v>201611</v>
      </c>
      <c r="D2360" s="3">
        <v>42688</v>
      </c>
      <c r="E2360" s="1">
        <v>1210.7</v>
      </c>
      <c r="F2360" s="1">
        <v>1144.08</v>
      </c>
      <c r="G2360" s="1">
        <v>1103.3599999999999</v>
      </c>
      <c r="H2360" s="1">
        <v>1187.46</v>
      </c>
      <c r="I2360" s="1">
        <v>1100.04</v>
      </c>
      <c r="J2360" s="1">
        <v>1042.8800000000001</v>
      </c>
      <c r="Q2360" s="1">
        <v>3267.08</v>
      </c>
      <c r="R2360" s="1">
        <v>68</v>
      </c>
      <c r="S2360" s="1">
        <v>61.17</v>
      </c>
      <c r="T2360" s="1">
        <v>69</v>
      </c>
      <c r="U2360" s="1">
        <v>64.33</v>
      </c>
      <c r="V2360" s="1">
        <v>65.11</v>
      </c>
      <c r="W2360" s="1">
        <v>68.3</v>
      </c>
      <c r="X2360" s="1">
        <v>69.02</v>
      </c>
      <c r="Y2360" s="1">
        <v>69.040000000000006</v>
      </c>
      <c r="Z2360" s="1">
        <v>68.83</v>
      </c>
      <c r="AA2360" s="1">
        <v>65.97</v>
      </c>
      <c r="AB2360" s="1">
        <v>66.83</v>
      </c>
      <c r="AC2360" s="1">
        <v>67.25</v>
      </c>
      <c r="AE2360" s="1">
        <v>75.239999999999995</v>
      </c>
      <c r="AF2360" s="1">
        <v>75.98</v>
      </c>
      <c r="AG2360" s="1">
        <v>65.09</v>
      </c>
      <c r="AX2360" s="1">
        <v>72.61</v>
      </c>
      <c r="BA2360" s="1">
        <v>69.31</v>
      </c>
      <c r="BB2360" s="1">
        <v>75.05</v>
      </c>
      <c r="BC2360" s="1">
        <v>74.569999999999993</v>
      </c>
      <c r="BD2360" s="1">
        <v>74.11</v>
      </c>
      <c r="BE2360" s="1">
        <v>75.33</v>
      </c>
      <c r="BF2360" s="1">
        <v>73.989999999999995</v>
      </c>
      <c r="BG2360" s="1">
        <v>75.319999999999993</v>
      </c>
      <c r="BH2360" s="1">
        <v>69.25</v>
      </c>
      <c r="BI2360" s="1">
        <v>68</v>
      </c>
      <c r="BJ2360" s="1">
        <v>73.010000000000005</v>
      </c>
      <c r="BK2360" s="1">
        <v>65.91</v>
      </c>
      <c r="BL2360" s="1">
        <v>64.05</v>
      </c>
      <c r="BM2360" s="1">
        <v>64.150000000000006</v>
      </c>
      <c r="BN2360" s="1">
        <v>65.400000000000006</v>
      </c>
    </row>
    <row r="2361" spans="3:66" x14ac:dyDescent="0.3">
      <c r="C2361" s="14" t="str">
        <f t="shared" si="37"/>
        <v>201611</v>
      </c>
      <c r="D2361" s="3">
        <v>42685</v>
      </c>
      <c r="E2361" s="1">
        <v>1201.79</v>
      </c>
      <c r="F2361" s="1">
        <v>1173.8</v>
      </c>
      <c r="G2361" s="1">
        <v>1095.51</v>
      </c>
      <c r="H2361" s="1">
        <v>1186.0899999999999</v>
      </c>
      <c r="I2361" s="1">
        <v>1105.4100000000001</v>
      </c>
      <c r="J2361" s="1">
        <v>1043.4100000000001</v>
      </c>
      <c r="Q2361" s="1">
        <v>3267.41</v>
      </c>
      <c r="R2361" s="1">
        <v>67.5</v>
      </c>
      <c r="S2361" s="1">
        <v>61.25</v>
      </c>
      <c r="T2361" s="1">
        <v>69.5</v>
      </c>
      <c r="U2361" s="1">
        <v>63.67</v>
      </c>
      <c r="V2361" s="1">
        <v>65.2</v>
      </c>
      <c r="W2361" s="1">
        <v>68.400000000000006</v>
      </c>
      <c r="X2361" s="1">
        <v>68.89</v>
      </c>
      <c r="Y2361" s="1">
        <v>68.790000000000006</v>
      </c>
      <c r="Z2361" s="1">
        <v>68.77</v>
      </c>
      <c r="AA2361" s="1">
        <v>66.5</v>
      </c>
      <c r="AB2361" s="1">
        <v>66.81</v>
      </c>
      <c r="AC2361" s="1">
        <v>66.25</v>
      </c>
      <c r="AE2361" s="1">
        <v>75.87</v>
      </c>
      <c r="AF2361" s="1">
        <v>75.67</v>
      </c>
      <c r="AG2361" s="1">
        <v>65.099999999999994</v>
      </c>
      <c r="AX2361" s="1">
        <v>73.209999999999994</v>
      </c>
      <c r="BA2361" s="1">
        <v>68.680000000000007</v>
      </c>
      <c r="BB2361" s="1">
        <v>76.349999999999994</v>
      </c>
      <c r="BC2361" s="1">
        <v>74.900000000000006</v>
      </c>
      <c r="BD2361" s="1">
        <v>75.849999999999994</v>
      </c>
      <c r="BE2361" s="1">
        <v>75.22</v>
      </c>
      <c r="BF2361" s="1">
        <v>74.33</v>
      </c>
      <c r="BG2361" s="1">
        <v>76.67</v>
      </c>
      <c r="BH2361" s="1">
        <v>68.3</v>
      </c>
      <c r="BI2361" s="1">
        <v>68</v>
      </c>
      <c r="BJ2361" s="1">
        <v>73.040000000000006</v>
      </c>
      <c r="BK2361" s="1">
        <v>65.52</v>
      </c>
      <c r="BL2361" s="1">
        <v>64.33</v>
      </c>
      <c r="BM2361" s="1">
        <v>64.3</v>
      </c>
      <c r="BN2361" s="1">
        <v>66.010000000000005</v>
      </c>
    </row>
    <row r="2362" spans="3:66" x14ac:dyDescent="0.3">
      <c r="C2362" s="14" t="str">
        <f t="shared" si="37"/>
        <v>201611</v>
      </c>
      <c r="D2362" s="3">
        <v>42684</v>
      </c>
      <c r="E2362" s="1">
        <v>1138.7</v>
      </c>
      <c r="F2362" s="1">
        <v>1147.67</v>
      </c>
      <c r="G2362" s="1">
        <v>1085.56</v>
      </c>
      <c r="I2362" s="1">
        <v>1103.29</v>
      </c>
      <c r="J2362" s="1">
        <v>1070.99</v>
      </c>
      <c r="Q2362" s="1">
        <v>3239.5</v>
      </c>
      <c r="R2362" s="1">
        <v>67.599999999999994</v>
      </c>
      <c r="S2362" s="1">
        <v>62.2</v>
      </c>
      <c r="T2362" s="1">
        <v>69.400000000000006</v>
      </c>
      <c r="U2362" s="1">
        <v>64.67</v>
      </c>
      <c r="V2362" s="1">
        <v>65</v>
      </c>
      <c r="W2362" s="1">
        <v>67.63</v>
      </c>
      <c r="X2362" s="1">
        <v>67.13</v>
      </c>
      <c r="Y2362" s="1">
        <v>66.900000000000006</v>
      </c>
      <c r="Z2362" s="1">
        <v>67</v>
      </c>
      <c r="AA2362" s="1">
        <v>66.14</v>
      </c>
      <c r="AB2362" s="1">
        <v>65.239999999999995</v>
      </c>
      <c r="AC2362" s="1">
        <v>66.5</v>
      </c>
      <c r="AE2362" s="1">
        <v>73.8</v>
      </c>
      <c r="AF2362" s="1">
        <v>74.069999999999993</v>
      </c>
      <c r="AG2362" s="1">
        <v>64.61</v>
      </c>
      <c r="AX2362" s="1">
        <v>72.67</v>
      </c>
      <c r="BA2362" s="1">
        <v>69.16</v>
      </c>
      <c r="BB2362" s="1">
        <v>75.08</v>
      </c>
      <c r="BC2362" s="1">
        <v>73.23</v>
      </c>
      <c r="BD2362" s="1">
        <v>73.33</v>
      </c>
      <c r="BE2362" s="1">
        <v>73.47</v>
      </c>
      <c r="BF2362" s="1">
        <v>73.66</v>
      </c>
      <c r="BG2362" s="1">
        <v>74.569999999999993</v>
      </c>
      <c r="BH2362" s="1">
        <v>68.03</v>
      </c>
      <c r="BI2362" s="1">
        <v>65</v>
      </c>
      <c r="BJ2362" s="1">
        <v>73.010000000000005</v>
      </c>
      <c r="BK2362" s="1">
        <v>65.349999999999994</v>
      </c>
      <c r="BL2362" s="1">
        <v>63.53</v>
      </c>
      <c r="BM2362" s="1">
        <v>64.599999999999994</v>
      </c>
      <c r="BN2362" s="1">
        <v>65.83</v>
      </c>
    </row>
    <row r="2363" spans="3:66" x14ac:dyDescent="0.3">
      <c r="C2363" s="14" t="str">
        <f t="shared" si="37"/>
        <v>201611</v>
      </c>
      <c r="D2363" s="3">
        <v>42683</v>
      </c>
      <c r="E2363" s="1">
        <v>1171.32</v>
      </c>
      <c r="F2363" s="1">
        <v>1148.67</v>
      </c>
      <c r="G2363" s="1">
        <v>1096.98</v>
      </c>
      <c r="H2363" s="1">
        <v>1160.9000000000001</v>
      </c>
      <c r="I2363" s="1">
        <v>1104.9100000000001</v>
      </c>
      <c r="J2363" s="1">
        <v>1097.01</v>
      </c>
      <c r="Q2363" s="1">
        <v>3229.93</v>
      </c>
      <c r="R2363" s="1">
        <v>67.5</v>
      </c>
      <c r="S2363" s="1">
        <v>61.2</v>
      </c>
      <c r="T2363" s="1">
        <v>68.84</v>
      </c>
      <c r="U2363" s="1">
        <v>67.25</v>
      </c>
      <c r="V2363" s="1">
        <v>65</v>
      </c>
      <c r="W2363" s="1">
        <v>67.53</v>
      </c>
      <c r="X2363" s="1">
        <v>66.849999999999994</v>
      </c>
      <c r="Y2363" s="1">
        <v>65.98</v>
      </c>
      <c r="Z2363" s="1">
        <v>66.349999999999994</v>
      </c>
      <c r="AA2363" s="1">
        <v>64.27</v>
      </c>
      <c r="AB2363" s="1">
        <v>64.94</v>
      </c>
      <c r="AC2363" s="1">
        <v>65.5</v>
      </c>
      <c r="AE2363" s="1">
        <v>72.66</v>
      </c>
      <c r="AF2363" s="1">
        <v>73.400000000000006</v>
      </c>
      <c r="AG2363" s="1">
        <v>65.010000000000005</v>
      </c>
      <c r="AI2363" s="1">
        <v>30</v>
      </c>
      <c r="AN2363" s="1">
        <v>1720</v>
      </c>
      <c r="AX2363" s="1">
        <v>72.19</v>
      </c>
      <c r="BA2363" s="1">
        <v>70.13</v>
      </c>
      <c r="BB2363" s="1">
        <v>73.48</v>
      </c>
      <c r="BC2363" s="1">
        <v>72.58</v>
      </c>
      <c r="BD2363" s="1">
        <v>71.2</v>
      </c>
      <c r="BE2363" s="1">
        <v>73.22</v>
      </c>
      <c r="BF2363" s="1">
        <v>74.069999999999993</v>
      </c>
      <c r="BG2363" s="1">
        <v>73.739999999999995</v>
      </c>
      <c r="BH2363" s="1">
        <v>67.5</v>
      </c>
      <c r="BI2363" s="1">
        <v>66.2</v>
      </c>
      <c r="BJ2363" s="1">
        <v>73.010000000000005</v>
      </c>
      <c r="BK2363" s="1">
        <v>65.69</v>
      </c>
      <c r="BL2363" s="1">
        <v>65.73</v>
      </c>
      <c r="BM2363" s="1">
        <v>65.19</v>
      </c>
      <c r="BN2363" s="1">
        <v>65.48</v>
      </c>
    </row>
    <row r="2364" spans="3:66" x14ac:dyDescent="0.3">
      <c r="C2364" s="14" t="str">
        <f t="shared" si="37"/>
        <v>201611</v>
      </c>
      <c r="D2364" s="3">
        <v>42682</v>
      </c>
      <c r="E2364" s="1">
        <v>1177.22</v>
      </c>
      <c r="F2364" s="1">
        <v>1139.02</v>
      </c>
      <c r="G2364" s="1">
        <v>1095.19</v>
      </c>
      <c r="H2364" s="1">
        <v>1191.31</v>
      </c>
      <c r="I2364" s="1">
        <v>1085.24</v>
      </c>
      <c r="J2364" s="1">
        <v>1088.3499999999999</v>
      </c>
      <c r="Q2364" s="1">
        <v>3239.53</v>
      </c>
      <c r="R2364" s="1">
        <v>67.42</v>
      </c>
      <c r="S2364" s="1">
        <v>60.5</v>
      </c>
      <c r="T2364" s="1">
        <v>69.400000000000006</v>
      </c>
      <c r="U2364" s="1">
        <v>67.47</v>
      </c>
      <c r="V2364" s="1">
        <v>64.88</v>
      </c>
      <c r="W2364" s="1">
        <v>67.680000000000007</v>
      </c>
      <c r="X2364" s="1">
        <v>67.13</v>
      </c>
      <c r="Y2364" s="1">
        <v>66.5</v>
      </c>
      <c r="Z2364" s="1">
        <v>66.5</v>
      </c>
      <c r="AA2364" s="1">
        <v>64.459999999999994</v>
      </c>
      <c r="AB2364" s="1">
        <v>65.33</v>
      </c>
      <c r="AC2364" s="1">
        <v>65.38</v>
      </c>
      <c r="AE2364" s="1">
        <v>72.41</v>
      </c>
      <c r="AF2364" s="1">
        <v>73.569999999999993</v>
      </c>
      <c r="AG2364" s="1">
        <v>66.14</v>
      </c>
      <c r="AI2364" s="1">
        <v>30</v>
      </c>
      <c r="AN2364" s="1">
        <v>1720</v>
      </c>
      <c r="AX2364" s="1">
        <v>72.63</v>
      </c>
      <c r="BA2364" s="1">
        <v>71.86</v>
      </c>
      <c r="BB2364" s="1">
        <v>73.72</v>
      </c>
      <c r="BC2364" s="1">
        <v>72.08</v>
      </c>
      <c r="BD2364" s="1">
        <v>71.59</v>
      </c>
      <c r="BE2364" s="1">
        <v>73.39</v>
      </c>
      <c r="BF2364" s="1">
        <v>74.73</v>
      </c>
      <c r="BG2364" s="1">
        <v>73.44</v>
      </c>
      <c r="BH2364" s="1">
        <v>67.25</v>
      </c>
      <c r="BI2364" s="1">
        <v>68</v>
      </c>
      <c r="BJ2364" s="1">
        <v>73.010000000000005</v>
      </c>
      <c r="BK2364" s="1">
        <v>66.27</v>
      </c>
      <c r="BL2364" s="1">
        <v>65.78</v>
      </c>
      <c r="BM2364" s="1">
        <v>66.37</v>
      </c>
      <c r="BN2364" s="1">
        <v>66.14</v>
      </c>
    </row>
    <row r="2365" spans="3:66" x14ac:dyDescent="0.3">
      <c r="C2365" s="14" t="str">
        <f t="shared" si="37"/>
        <v>201611</v>
      </c>
      <c r="D2365" s="3">
        <v>42681</v>
      </c>
      <c r="E2365" s="1">
        <v>1145.69</v>
      </c>
      <c r="F2365" s="1">
        <v>1127.76</v>
      </c>
      <c r="G2365" s="1">
        <v>1102.0999999999999</v>
      </c>
      <c r="H2365" s="1">
        <v>1189.9100000000001</v>
      </c>
      <c r="I2365" s="1">
        <v>1109.78</v>
      </c>
      <c r="J2365" s="1">
        <v>1088.5899999999999</v>
      </c>
      <c r="Q2365" s="1">
        <v>3264.72</v>
      </c>
      <c r="R2365" s="1">
        <v>67.2</v>
      </c>
      <c r="S2365" s="1">
        <v>61.8</v>
      </c>
      <c r="T2365" s="1">
        <v>69.040000000000006</v>
      </c>
      <c r="U2365" s="1">
        <v>69.77</v>
      </c>
      <c r="V2365" s="1">
        <v>64.78</v>
      </c>
      <c r="W2365" s="1">
        <v>67.680000000000007</v>
      </c>
      <c r="X2365" s="1">
        <v>67.05</v>
      </c>
      <c r="Y2365" s="1">
        <v>66.72</v>
      </c>
      <c r="Z2365" s="1">
        <v>66.790000000000006</v>
      </c>
      <c r="AA2365" s="1">
        <v>65.55</v>
      </c>
      <c r="AB2365" s="1">
        <v>64.900000000000006</v>
      </c>
      <c r="AC2365" s="1">
        <v>65.75</v>
      </c>
      <c r="AE2365" s="1">
        <v>72.41</v>
      </c>
      <c r="AF2365" s="1">
        <v>73.33</v>
      </c>
      <c r="AG2365" s="1">
        <v>66.47</v>
      </c>
      <c r="AI2365" s="1">
        <v>30</v>
      </c>
      <c r="AN2365" s="1">
        <v>1720</v>
      </c>
      <c r="AQ2365" s="1">
        <v>1896.66</v>
      </c>
      <c r="AX2365" s="1">
        <v>73.81</v>
      </c>
      <c r="BA2365" s="1">
        <v>72.180000000000007</v>
      </c>
      <c r="BB2365" s="1">
        <v>73.599999999999994</v>
      </c>
      <c r="BC2365" s="1">
        <v>72.78</v>
      </c>
      <c r="BD2365" s="1">
        <v>70.319999999999993</v>
      </c>
      <c r="BE2365" s="1">
        <v>73.27</v>
      </c>
      <c r="BF2365" s="1">
        <v>74.61</v>
      </c>
      <c r="BG2365" s="1">
        <v>73.23</v>
      </c>
      <c r="BH2365" s="1">
        <v>67.5</v>
      </c>
      <c r="BI2365" s="1">
        <v>68.5</v>
      </c>
      <c r="BJ2365" s="1">
        <v>73.010000000000005</v>
      </c>
      <c r="BK2365" s="1">
        <v>66.91</v>
      </c>
      <c r="BL2365" s="1">
        <v>65.89</v>
      </c>
      <c r="BM2365" s="1">
        <v>68.73</v>
      </c>
      <c r="BN2365" s="1">
        <v>65.02</v>
      </c>
    </row>
    <row r="2366" spans="3:66" x14ac:dyDescent="0.3">
      <c r="C2366" s="14" t="str">
        <f t="shared" si="37"/>
        <v>201611</v>
      </c>
      <c r="D2366" s="3">
        <v>42678</v>
      </c>
      <c r="E2366" s="1">
        <v>1166.73</v>
      </c>
      <c r="F2366" s="1">
        <v>1124.5</v>
      </c>
      <c r="G2366" s="1">
        <v>1123.25</v>
      </c>
      <c r="H2366" s="1">
        <v>1161.6500000000001</v>
      </c>
      <c r="I2366" s="1">
        <v>1114.68</v>
      </c>
      <c r="J2366" s="1">
        <v>1078.1400000000001</v>
      </c>
      <c r="Q2366" s="1">
        <v>3298.98</v>
      </c>
      <c r="R2366" s="1">
        <v>67.25</v>
      </c>
      <c r="S2366" s="1">
        <v>62.6</v>
      </c>
      <c r="T2366" s="1">
        <v>68.430000000000007</v>
      </c>
      <c r="U2366" s="1">
        <v>67.13</v>
      </c>
      <c r="V2366" s="1">
        <v>64.7</v>
      </c>
      <c r="W2366" s="1">
        <v>67.599999999999994</v>
      </c>
      <c r="X2366" s="1">
        <v>67.13</v>
      </c>
      <c r="Y2366" s="1">
        <v>66.5</v>
      </c>
      <c r="Z2366" s="1">
        <v>66.5</v>
      </c>
      <c r="AA2366" s="1">
        <v>65.48</v>
      </c>
      <c r="AB2366" s="1">
        <v>64.72</v>
      </c>
      <c r="AC2366" s="1">
        <v>65.75</v>
      </c>
      <c r="AE2366" s="1">
        <v>72.45</v>
      </c>
      <c r="AF2366" s="1">
        <v>75.05</v>
      </c>
      <c r="AG2366" s="1">
        <v>68.08</v>
      </c>
      <c r="AI2366" s="1">
        <v>30</v>
      </c>
      <c r="AN2366" s="1">
        <v>1720</v>
      </c>
      <c r="AQ2366" s="1">
        <v>1896.66</v>
      </c>
      <c r="AS2366" s="1">
        <v>1840.05</v>
      </c>
      <c r="AX2366" s="1">
        <v>72.83</v>
      </c>
      <c r="BA2366" s="1">
        <v>73.2</v>
      </c>
      <c r="BB2366" s="1">
        <v>74.209999999999994</v>
      </c>
      <c r="BC2366" s="1">
        <v>72.599999999999994</v>
      </c>
      <c r="BD2366" s="1">
        <v>71.98</v>
      </c>
      <c r="BE2366" s="1">
        <v>74.599999999999994</v>
      </c>
      <c r="BF2366" s="1">
        <v>75.290000000000006</v>
      </c>
      <c r="BG2366" s="1">
        <v>73.58</v>
      </c>
      <c r="BH2366" s="1">
        <v>67.75</v>
      </c>
      <c r="BI2366" s="1">
        <v>68</v>
      </c>
      <c r="BJ2366" s="1">
        <v>72.2</v>
      </c>
      <c r="BK2366" s="1">
        <v>65.73</v>
      </c>
      <c r="BL2366" s="1">
        <v>64.75</v>
      </c>
      <c r="BM2366" s="1">
        <v>68.459999999999994</v>
      </c>
      <c r="BN2366" s="1">
        <v>63.98</v>
      </c>
    </row>
    <row r="2367" spans="3:66" x14ac:dyDescent="0.3">
      <c r="C2367" s="14" t="str">
        <f t="shared" si="37"/>
        <v>201611</v>
      </c>
      <c r="D2367" s="3">
        <v>42677</v>
      </c>
      <c r="E2367" s="1">
        <v>1176.46</v>
      </c>
      <c r="F2367" s="1">
        <v>1118.71</v>
      </c>
      <c r="G2367" s="1">
        <v>1133.97</v>
      </c>
      <c r="H2367" s="1">
        <v>1168.46</v>
      </c>
      <c r="I2367" s="1">
        <v>1114.68</v>
      </c>
      <c r="J2367" s="1">
        <v>1074.68</v>
      </c>
      <c r="Q2367" s="1">
        <v>3278.04</v>
      </c>
      <c r="R2367" s="1">
        <v>67.5</v>
      </c>
      <c r="S2367" s="1">
        <v>63.6</v>
      </c>
      <c r="T2367" s="1">
        <v>69.430000000000007</v>
      </c>
      <c r="U2367" s="1">
        <v>68.94</v>
      </c>
      <c r="V2367" s="1">
        <v>64.8</v>
      </c>
      <c r="W2367" s="1">
        <v>67.45</v>
      </c>
      <c r="X2367" s="1">
        <v>66.73</v>
      </c>
      <c r="Y2367" s="1">
        <v>66.5</v>
      </c>
      <c r="Z2367" s="1">
        <v>66.5</v>
      </c>
      <c r="AA2367" s="1">
        <v>65.27</v>
      </c>
      <c r="AB2367" s="1">
        <v>64.56</v>
      </c>
      <c r="AC2367" s="1">
        <v>65.33</v>
      </c>
      <c r="AE2367" s="1">
        <v>72.31</v>
      </c>
      <c r="AF2367" s="1">
        <v>75.459999999999994</v>
      </c>
      <c r="AG2367" s="1">
        <v>69.3</v>
      </c>
      <c r="AI2367" s="1">
        <v>30</v>
      </c>
      <c r="AN2367" s="1">
        <v>1720</v>
      </c>
      <c r="AQ2367" s="1">
        <v>1896.66</v>
      </c>
      <c r="AS2367" s="1">
        <v>1840.05</v>
      </c>
      <c r="AX2367" s="1">
        <v>73.48</v>
      </c>
      <c r="BA2367" s="1">
        <v>74.28</v>
      </c>
      <c r="BB2367" s="1">
        <v>73.94</v>
      </c>
      <c r="BC2367" s="1">
        <v>72.88</v>
      </c>
      <c r="BD2367" s="1">
        <v>72.400000000000006</v>
      </c>
      <c r="BE2367" s="1">
        <v>75.48</v>
      </c>
      <c r="BF2367" s="1">
        <v>75.349999999999994</v>
      </c>
      <c r="BG2367" s="1">
        <v>73.69</v>
      </c>
      <c r="BH2367" s="1">
        <v>67.33</v>
      </c>
      <c r="BI2367" s="1">
        <v>68</v>
      </c>
      <c r="BJ2367" s="1">
        <v>72.2</v>
      </c>
      <c r="BK2367" s="1">
        <v>65.7</v>
      </c>
      <c r="BL2367" s="1">
        <v>65.59</v>
      </c>
      <c r="BM2367" s="1">
        <v>67.92</v>
      </c>
      <c r="BN2367" s="1">
        <v>65.78</v>
      </c>
    </row>
    <row r="2368" spans="3:66" x14ac:dyDescent="0.3">
      <c r="C2368" s="14" t="str">
        <f t="shared" si="37"/>
        <v>201611</v>
      </c>
      <c r="D2368" s="3">
        <v>42675</v>
      </c>
      <c r="E2368" s="1">
        <v>1168.83</v>
      </c>
      <c r="F2368" s="1">
        <v>1122.25</v>
      </c>
      <c r="G2368" s="1">
        <v>1130.98</v>
      </c>
      <c r="H2368" s="1">
        <v>1192.57</v>
      </c>
      <c r="I2368" s="1">
        <v>1114.8499999999999</v>
      </c>
      <c r="J2368" s="1">
        <v>1102.96</v>
      </c>
      <c r="Q2368" s="1">
        <v>3304.38</v>
      </c>
      <c r="R2368" s="1">
        <v>67.25</v>
      </c>
      <c r="S2368" s="1">
        <v>63.83</v>
      </c>
      <c r="T2368" s="1">
        <v>68.55</v>
      </c>
      <c r="U2368" s="1">
        <v>68.33</v>
      </c>
      <c r="V2368" s="1">
        <v>65.25</v>
      </c>
      <c r="W2368" s="1">
        <v>67.7</v>
      </c>
      <c r="X2368" s="1">
        <v>66.66</v>
      </c>
      <c r="Y2368" s="1">
        <v>66.900000000000006</v>
      </c>
      <c r="Z2368" s="1">
        <v>67</v>
      </c>
      <c r="AA2368" s="1">
        <v>64</v>
      </c>
      <c r="AB2368" s="1">
        <v>64.61</v>
      </c>
      <c r="AC2368" s="1">
        <v>66.13</v>
      </c>
      <c r="AE2368" s="1">
        <v>73.16</v>
      </c>
      <c r="AF2368" s="1">
        <v>74.12</v>
      </c>
      <c r="AG2368" s="1">
        <v>68.87</v>
      </c>
      <c r="AQ2368" s="1">
        <v>1896.66</v>
      </c>
      <c r="AS2368" s="1">
        <v>1880.49</v>
      </c>
      <c r="AX2368" s="1">
        <v>73.23</v>
      </c>
      <c r="BA2368" s="1">
        <v>74.7</v>
      </c>
      <c r="BB2368" s="1">
        <v>74.319999999999993</v>
      </c>
      <c r="BC2368" s="1">
        <v>73.319999999999993</v>
      </c>
      <c r="BD2368" s="1">
        <v>72.150000000000006</v>
      </c>
      <c r="BE2368" s="1">
        <v>75.03</v>
      </c>
      <c r="BF2368" s="1">
        <v>75.709999999999994</v>
      </c>
      <c r="BG2368" s="1">
        <v>73.92</v>
      </c>
      <c r="BH2368" s="1">
        <v>68.38</v>
      </c>
      <c r="BI2368" s="1">
        <v>68</v>
      </c>
      <c r="BJ2368" s="1">
        <v>72.959999999999994</v>
      </c>
      <c r="BK2368" s="1">
        <v>66.75</v>
      </c>
      <c r="BL2368" s="1">
        <v>65.569999999999993</v>
      </c>
      <c r="BM2368" s="1">
        <v>66.84</v>
      </c>
      <c r="BN2368" s="1">
        <v>65.45</v>
      </c>
    </row>
    <row r="2369" spans="3:66" x14ac:dyDescent="0.3">
      <c r="C2369" s="14" t="str">
        <f t="shared" si="37"/>
        <v>201610</v>
      </c>
      <c r="D2369" s="3">
        <v>42674</v>
      </c>
      <c r="E2369" s="1">
        <v>1182.8800000000001</v>
      </c>
      <c r="F2369" s="1">
        <v>1109.99</v>
      </c>
      <c r="G2369" s="1">
        <v>1125.05</v>
      </c>
      <c r="H2369" s="1">
        <v>1214.27</v>
      </c>
      <c r="I2369" s="1">
        <v>1159.33</v>
      </c>
      <c r="J2369" s="1">
        <v>1094.18</v>
      </c>
      <c r="Q2369" s="1">
        <v>3295.32</v>
      </c>
      <c r="R2369" s="1">
        <v>67</v>
      </c>
      <c r="S2369" s="1">
        <v>65.400000000000006</v>
      </c>
      <c r="T2369" s="1">
        <v>69</v>
      </c>
      <c r="U2369" s="1">
        <v>69.099999999999994</v>
      </c>
      <c r="V2369" s="1">
        <v>65.44</v>
      </c>
      <c r="W2369" s="1">
        <v>68.03</v>
      </c>
      <c r="X2369" s="1">
        <v>66.69</v>
      </c>
      <c r="Y2369" s="1">
        <v>66.5</v>
      </c>
      <c r="Z2369" s="1">
        <v>66.5</v>
      </c>
      <c r="AA2369" s="1">
        <v>65.67</v>
      </c>
      <c r="AB2369" s="1">
        <v>64.569999999999993</v>
      </c>
      <c r="AC2369" s="1">
        <v>66</v>
      </c>
      <c r="AE2369" s="1">
        <v>71.77</v>
      </c>
      <c r="AF2369" s="1">
        <v>75.540000000000006</v>
      </c>
      <c r="AG2369" s="1">
        <v>69.87</v>
      </c>
      <c r="AO2369" s="1">
        <v>15</v>
      </c>
      <c r="AP2369" s="1">
        <v>1700</v>
      </c>
      <c r="AS2369" s="1">
        <v>1879.55</v>
      </c>
      <c r="AT2369" s="1">
        <v>1950.17</v>
      </c>
      <c r="AX2369" s="1">
        <v>73.16</v>
      </c>
      <c r="BA2369" s="1">
        <v>74.680000000000007</v>
      </c>
      <c r="BB2369" s="1">
        <v>74.58</v>
      </c>
      <c r="BC2369" s="1">
        <v>72.95</v>
      </c>
      <c r="BD2369" s="1">
        <v>72.16</v>
      </c>
      <c r="BE2369" s="1">
        <v>75.03</v>
      </c>
      <c r="BF2369" s="1">
        <v>76.02</v>
      </c>
      <c r="BG2369" s="1">
        <v>72.41</v>
      </c>
      <c r="BH2369" s="1">
        <v>68.25</v>
      </c>
      <c r="BI2369" s="1">
        <v>68</v>
      </c>
      <c r="BJ2369" s="1">
        <v>73.180000000000007</v>
      </c>
      <c r="BK2369" s="1">
        <v>65.25</v>
      </c>
      <c r="BL2369" s="1">
        <v>65.23</v>
      </c>
      <c r="BM2369" s="1">
        <v>66.53</v>
      </c>
      <c r="BN2369" s="1">
        <v>64.28</v>
      </c>
    </row>
    <row r="2370" spans="3:66" x14ac:dyDescent="0.3">
      <c r="C2370" s="14" t="str">
        <f t="shared" si="37"/>
        <v>201610</v>
      </c>
      <c r="D2370" s="3">
        <v>42671</v>
      </c>
      <c r="E2370" s="1">
        <v>1169.3</v>
      </c>
      <c r="F2370" s="1">
        <v>1109.47</v>
      </c>
      <c r="G2370" s="1">
        <v>1110.23</v>
      </c>
      <c r="H2370" s="1">
        <v>1215.97</v>
      </c>
      <c r="I2370" s="1">
        <v>1167.82</v>
      </c>
      <c r="J2370" s="1">
        <v>1096.8</v>
      </c>
      <c r="Q2370" s="1">
        <v>3301.9</v>
      </c>
      <c r="R2370" s="1">
        <v>67.38</v>
      </c>
      <c r="S2370" s="1">
        <v>63.2</v>
      </c>
      <c r="T2370" s="1">
        <v>69.25</v>
      </c>
      <c r="U2370" s="1">
        <v>69.8</v>
      </c>
      <c r="V2370" s="1">
        <v>65.400000000000006</v>
      </c>
      <c r="W2370" s="1">
        <v>68.14</v>
      </c>
      <c r="X2370" s="1">
        <v>66.59</v>
      </c>
      <c r="Y2370" s="1">
        <v>66.97</v>
      </c>
      <c r="Z2370" s="1">
        <v>67</v>
      </c>
      <c r="AA2370" s="1">
        <v>66</v>
      </c>
      <c r="AB2370" s="1">
        <v>64.36</v>
      </c>
      <c r="AC2370" s="1">
        <v>66.75</v>
      </c>
      <c r="AE2370" s="1">
        <v>71.78</v>
      </c>
      <c r="AF2370" s="1">
        <v>75.31</v>
      </c>
      <c r="AG2370" s="1">
        <v>69.260000000000005</v>
      </c>
      <c r="AO2370" s="1">
        <v>15</v>
      </c>
      <c r="AP2370" s="1">
        <v>1700</v>
      </c>
      <c r="AS2370" s="1">
        <v>1919.97</v>
      </c>
      <c r="AT2370" s="1">
        <v>1950.17</v>
      </c>
      <c r="AX2370" s="1">
        <v>73.62</v>
      </c>
      <c r="BA2370" s="1">
        <v>74.63</v>
      </c>
      <c r="BB2370" s="1">
        <v>75.790000000000006</v>
      </c>
      <c r="BC2370" s="1">
        <v>73.37</v>
      </c>
      <c r="BD2370" s="1">
        <v>72.569999999999993</v>
      </c>
      <c r="BE2370" s="1">
        <v>75.16</v>
      </c>
      <c r="BF2370" s="1">
        <v>75.319999999999993</v>
      </c>
      <c r="BG2370" s="1">
        <v>71.930000000000007</v>
      </c>
      <c r="BH2370" s="1">
        <v>69</v>
      </c>
      <c r="BI2370" s="1">
        <v>68</v>
      </c>
      <c r="BJ2370" s="1">
        <v>73.2</v>
      </c>
      <c r="BK2370" s="1">
        <v>66.239999999999995</v>
      </c>
      <c r="BL2370" s="1">
        <v>65.77</v>
      </c>
      <c r="BM2370" s="1">
        <v>66.33</v>
      </c>
      <c r="BN2370" s="1">
        <v>64.62</v>
      </c>
    </row>
    <row r="2371" spans="3:66" x14ac:dyDescent="0.3">
      <c r="C2371" s="14" t="str">
        <f t="shared" si="37"/>
        <v>201610</v>
      </c>
      <c r="D2371" s="3">
        <v>42670</v>
      </c>
      <c r="E2371" s="1">
        <v>1181.1500000000001</v>
      </c>
      <c r="F2371" s="1">
        <v>1105.0999999999999</v>
      </c>
      <c r="G2371" s="1">
        <v>1102.8900000000001</v>
      </c>
      <c r="H2371" s="1">
        <v>1215.97</v>
      </c>
      <c r="I2371" s="1">
        <v>1169.77</v>
      </c>
      <c r="J2371" s="1">
        <v>1106.69</v>
      </c>
      <c r="Q2371" s="1">
        <v>3305.69</v>
      </c>
      <c r="R2371" s="1">
        <v>66.33</v>
      </c>
      <c r="S2371" s="1">
        <v>63.75</v>
      </c>
      <c r="T2371" s="1">
        <v>69.75</v>
      </c>
      <c r="U2371" s="1">
        <v>69.540000000000006</v>
      </c>
      <c r="V2371" s="1">
        <v>65.3</v>
      </c>
      <c r="W2371" s="1">
        <v>67.81</v>
      </c>
      <c r="X2371" s="1">
        <v>66.02</v>
      </c>
      <c r="Y2371" s="1">
        <v>66.61</v>
      </c>
      <c r="Z2371" s="1">
        <v>66.680000000000007</v>
      </c>
      <c r="AA2371" s="1">
        <v>66.2</v>
      </c>
      <c r="AB2371" s="1">
        <v>63.75</v>
      </c>
      <c r="AC2371" s="1">
        <v>65.75</v>
      </c>
      <c r="AE2371" s="1">
        <v>71.28</v>
      </c>
      <c r="AF2371" s="1">
        <v>75.62</v>
      </c>
      <c r="AG2371" s="1">
        <v>69.739999999999995</v>
      </c>
      <c r="AO2371" s="1">
        <v>15</v>
      </c>
      <c r="AP2371" s="1">
        <v>1700</v>
      </c>
      <c r="AS2371" s="1">
        <v>1919.97</v>
      </c>
      <c r="AT2371" s="1">
        <v>1950.17</v>
      </c>
      <c r="AW2371" s="1">
        <v>1667.34</v>
      </c>
      <c r="AX2371" s="1">
        <v>73.88</v>
      </c>
      <c r="BA2371" s="1">
        <v>75.17</v>
      </c>
      <c r="BB2371" s="1">
        <v>75.489999999999995</v>
      </c>
      <c r="BC2371" s="1">
        <v>73.59</v>
      </c>
      <c r="BD2371" s="1">
        <v>72.06</v>
      </c>
      <c r="BE2371" s="1">
        <v>75.19</v>
      </c>
      <c r="BF2371" s="1">
        <v>75.680000000000007</v>
      </c>
      <c r="BG2371" s="1">
        <v>71.45</v>
      </c>
      <c r="BH2371" s="1">
        <v>67.75</v>
      </c>
      <c r="BI2371" s="1">
        <v>68</v>
      </c>
      <c r="BJ2371" s="1">
        <v>73</v>
      </c>
      <c r="BK2371" s="1">
        <v>65.97</v>
      </c>
      <c r="BL2371" s="1">
        <v>66.5</v>
      </c>
      <c r="BM2371" s="1">
        <v>65.09</v>
      </c>
      <c r="BN2371" s="1">
        <v>64.58</v>
      </c>
    </row>
    <row r="2372" spans="3:66" x14ac:dyDescent="0.3">
      <c r="C2372" s="14" t="str">
        <f t="shared" si="37"/>
        <v>201610</v>
      </c>
      <c r="D2372" s="3">
        <v>42669</v>
      </c>
      <c r="E2372" s="1">
        <v>1179.22</v>
      </c>
      <c r="F2372" s="1">
        <v>1102.6099999999999</v>
      </c>
      <c r="G2372" s="1">
        <v>1119.74</v>
      </c>
      <c r="H2372" s="1">
        <v>1198.8399999999999</v>
      </c>
      <c r="I2372" s="1">
        <v>1169.46</v>
      </c>
      <c r="J2372" s="1">
        <v>1113.21</v>
      </c>
      <c r="Q2372" s="1">
        <v>3292.74</v>
      </c>
      <c r="R2372" s="1">
        <v>66.5</v>
      </c>
      <c r="S2372" s="1">
        <v>63.6</v>
      </c>
      <c r="T2372" s="1">
        <v>69.5</v>
      </c>
      <c r="U2372" s="1">
        <v>71.58</v>
      </c>
      <c r="V2372" s="1">
        <v>65.22</v>
      </c>
      <c r="W2372" s="1">
        <v>67.09</v>
      </c>
      <c r="X2372" s="1">
        <v>65.48</v>
      </c>
      <c r="Y2372" s="1">
        <v>66.209999999999994</v>
      </c>
      <c r="Z2372" s="1">
        <v>66.150000000000006</v>
      </c>
      <c r="AA2372" s="1">
        <v>66</v>
      </c>
      <c r="AB2372" s="1">
        <v>63.19</v>
      </c>
      <c r="AC2372" s="1">
        <v>66.25</v>
      </c>
      <c r="AE2372" s="1">
        <v>70.849999999999994</v>
      </c>
      <c r="AF2372" s="1">
        <v>75.62</v>
      </c>
      <c r="AG2372" s="1">
        <v>69.94</v>
      </c>
      <c r="AO2372" s="1">
        <v>15</v>
      </c>
      <c r="AP2372" s="1">
        <v>1650</v>
      </c>
      <c r="AS2372" s="1">
        <v>1970.5</v>
      </c>
      <c r="AT2372" s="1">
        <v>1950.17</v>
      </c>
      <c r="AW2372" s="1">
        <v>1667.34</v>
      </c>
      <c r="AX2372" s="1">
        <v>73.81</v>
      </c>
      <c r="BA2372" s="1">
        <v>75.3</v>
      </c>
      <c r="BB2372" s="1">
        <v>74.349999999999994</v>
      </c>
      <c r="BC2372" s="1">
        <v>73.040000000000006</v>
      </c>
      <c r="BD2372" s="1">
        <v>71.34</v>
      </c>
      <c r="BE2372" s="1">
        <v>75.040000000000006</v>
      </c>
      <c r="BF2372" s="1">
        <v>76.349999999999994</v>
      </c>
      <c r="BG2372" s="1">
        <v>71.02</v>
      </c>
      <c r="BH2372" s="1">
        <v>68.25</v>
      </c>
      <c r="BI2372" s="1">
        <v>68</v>
      </c>
      <c r="BJ2372" s="1">
        <v>69</v>
      </c>
      <c r="BK2372" s="1">
        <v>64.430000000000007</v>
      </c>
      <c r="BL2372" s="1">
        <v>64.650000000000006</v>
      </c>
      <c r="BM2372" s="1">
        <v>65.09</v>
      </c>
      <c r="BN2372" s="1">
        <v>63.75</v>
      </c>
    </row>
    <row r="2373" spans="3:66" x14ac:dyDescent="0.3">
      <c r="C2373" s="14" t="str">
        <f t="shared" si="37"/>
        <v>201610</v>
      </c>
      <c r="D2373" s="3">
        <v>42668</v>
      </c>
      <c r="E2373" s="1">
        <v>1189.02</v>
      </c>
      <c r="F2373" s="1">
        <v>1116.45</v>
      </c>
      <c r="G2373" s="1">
        <v>1127.31</v>
      </c>
      <c r="H2373" s="1">
        <v>1198.8399999999999</v>
      </c>
      <c r="I2373" s="1">
        <v>1169.46</v>
      </c>
      <c r="J2373" s="1">
        <v>1132.8399999999999</v>
      </c>
      <c r="Q2373" s="1">
        <v>3280.96</v>
      </c>
      <c r="R2373" s="1">
        <v>67</v>
      </c>
      <c r="S2373" s="1">
        <v>63.8</v>
      </c>
      <c r="T2373" s="1">
        <v>69.569999999999993</v>
      </c>
      <c r="U2373" s="1">
        <v>74.650000000000006</v>
      </c>
      <c r="V2373" s="1">
        <v>65.5</v>
      </c>
      <c r="W2373" s="1">
        <v>67.14</v>
      </c>
      <c r="X2373" s="1">
        <v>65.69</v>
      </c>
      <c r="Y2373" s="1">
        <v>66</v>
      </c>
      <c r="Z2373" s="1">
        <v>66</v>
      </c>
      <c r="AA2373" s="1">
        <v>65.67</v>
      </c>
      <c r="AB2373" s="1">
        <v>63.57</v>
      </c>
      <c r="AC2373" s="1">
        <v>65.5</v>
      </c>
      <c r="AE2373" s="1">
        <v>70.86</v>
      </c>
      <c r="AF2373" s="1">
        <v>75.44</v>
      </c>
      <c r="AG2373" s="1">
        <v>70.260000000000005</v>
      </c>
      <c r="AO2373" s="1">
        <v>15</v>
      </c>
      <c r="AP2373" s="1">
        <v>1650</v>
      </c>
      <c r="AS2373" s="1">
        <v>1919.97</v>
      </c>
      <c r="AT2373" s="1">
        <v>1950.17</v>
      </c>
      <c r="AW2373" s="1">
        <v>1667.34</v>
      </c>
      <c r="AX2373" s="1">
        <v>73.98</v>
      </c>
      <c r="BA2373" s="1">
        <v>76.180000000000007</v>
      </c>
      <c r="BB2373" s="1">
        <v>74.56</v>
      </c>
      <c r="BC2373" s="1">
        <v>72.83</v>
      </c>
      <c r="BD2373" s="1">
        <v>71.510000000000005</v>
      </c>
      <c r="BE2373" s="1">
        <v>76.42</v>
      </c>
      <c r="BF2373" s="1">
        <v>76.040000000000006</v>
      </c>
      <c r="BG2373" s="1">
        <v>71.16</v>
      </c>
      <c r="BH2373" s="1">
        <v>67.25</v>
      </c>
      <c r="BI2373" s="1">
        <v>68.5</v>
      </c>
      <c r="BJ2373" s="1">
        <v>72.8</v>
      </c>
      <c r="BK2373" s="1">
        <v>64.78</v>
      </c>
      <c r="BL2373" s="1">
        <v>64.88</v>
      </c>
      <c r="BM2373" s="1">
        <v>65.180000000000007</v>
      </c>
      <c r="BN2373" s="1">
        <v>64.08</v>
      </c>
    </row>
    <row r="2374" spans="3:66" x14ac:dyDescent="0.3">
      <c r="C2374" s="14" t="str">
        <f t="shared" ref="C2374:C2437" si="38">YEAR(D2374)&amp;MONTH(D2374)</f>
        <v>201610</v>
      </c>
      <c r="D2374" s="3">
        <v>42667</v>
      </c>
      <c r="E2374" s="1">
        <v>1201.07</v>
      </c>
      <c r="F2374" s="1">
        <v>1123.17</v>
      </c>
      <c r="G2374" s="1">
        <v>1141.78</v>
      </c>
      <c r="H2374" s="1">
        <v>1204.45</v>
      </c>
      <c r="I2374" s="1">
        <v>1177.26</v>
      </c>
      <c r="J2374" s="1">
        <v>1158.1300000000001</v>
      </c>
      <c r="Q2374" s="1">
        <v>3317.55</v>
      </c>
      <c r="R2374" s="1">
        <v>66.75</v>
      </c>
      <c r="S2374" s="1">
        <v>63.5</v>
      </c>
      <c r="T2374" s="1">
        <v>69.75</v>
      </c>
      <c r="U2374" s="1">
        <v>70.319999999999993</v>
      </c>
      <c r="V2374" s="1">
        <v>65.22</v>
      </c>
      <c r="W2374" s="1">
        <v>67.569999999999993</v>
      </c>
      <c r="X2374" s="1">
        <v>65.62</v>
      </c>
      <c r="Y2374" s="1">
        <v>66.75</v>
      </c>
      <c r="Z2374" s="1">
        <v>66.86</v>
      </c>
      <c r="AA2374" s="1">
        <v>63</v>
      </c>
      <c r="AB2374" s="1">
        <v>63.69</v>
      </c>
      <c r="AC2374" s="1">
        <v>65.25</v>
      </c>
      <c r="AE2374" s="1">
        <v>72.11</v>
      </c>
      <c r="AF2374" s="1">
        <v>75.89</v>
      </c>
      <c r="AG2374" s="1">
        <v>70.31</v>
      </c>
      <c r="AP2374" s="1">
        <v>1600</v>
      </c>
      <c r="AS2374" s="1">
        <v>1919.97</v>
      </c>
      <c r="AW2374" s="1">
        <v>1667.34</v>
      </c>
      <c r="AX2374" s="1">
        <v>73.89</v>
      </c>
      <c r="BA2374" s="1">
        <v>76.3</v>
      </c>
      <c r="BB2374" s="1">
        <v>74.47</v>
      </c>
      <c r="BC2374" s="1">
        <v>73.260000000000005</v>
      </c>
      <c r="BD2374" s="1">
        <v>73.11</v>
      </c>
      <c r="BE2374" s="1">
        <v>76.67</v>
      </c>
      <c r="BF2374" s="1">
        <v>76.39</v>
      </c>
      <c r="BG2374" s="1">
        <v>72.58</v>
      </c>
      <c r="BH2374" s="1">
        <v>67</v>
      </c>
      <c r="BI2374" s="1">
        <v>68.5</v>
      </c>
      <c r="BJ2374" s="1">
        <v>73</v>
      </c>
      <c r="BK2374" s="1">
        <v>65.83</v>
      </c>
      <c r="BL2374" s="1">
        <v>65.569999999999993</v>
      </c>
      <c r="BM2374" s="1">
        <v>65.36</v>
      </c>
      <c r="BN2374" s="1">
        <v>65.28</v>
      </c>
    </row>
    <row r="2375" spans="3:66" x14ac:dyDescent="0.3">
      <c r="C2375" s="14" t="str">
        <f t="shared" si="38"/>
        <v>201610</v>
      </c>
      <c r="D2375" s="3">
        <v>42664</v>
      </c>
      <c r="F2375" s="1">
        <v>1118.77</v>
      </c>
      <c r="G2375" s="1">
        <v>1128.5999999999999</v>
      </c>
      <c r="H2375" s="1">
        <v>1204.6500000000001</v>
      </c>
      <c r="J2375" s="1">
        <v>1145.3</v>
      </c>
      <c r="Q2375" s="1">
        <v>3263.26</v>
      </c>
      <c r="R2375" s="1">
        <v>67</v>
      </c>
      <c r="S2375" s="1">
        <v>63.58</v>
      </c>
      <c r="T2375" s="1">
        <v>69.75</v>
      </c>
      <c r="U2375" s="1">
        <v>71.64</v>
      </c>
      <c r="V2375" s="1">
        <v>65</v>
      </c>
      <c r="W2375" s="1">
        <v>67.510000000000005</v>
      </c>
      <c r="X2375" s="1">
        <v>65.3</v>
      </c>
      <c r="Y2375" s="1">
        <v>66</v>
      </c>
      <c r="Z2375" s="1">
        <v>66</v>
      </c>
      <c r="AA2375" s="1">
        <v>65.8</v>
      </c>
      <c r="AB2375" s="1">
        <v>63.36</v>
      </c>
      <c r="AC2375" s="1">
        <v>65.25</v>
      </c>
      <c r="AE2375" s="1">
        <v>71.5</v>
      </c>
      <c r="AF2375" s="1">
        <v>76.22</v>
      </c>
      <c r="AG2375" s="1">
        <v>70.540000000000006</v>
      </c>
      <c r="AP2375" s="1">
        <v>1600</v>
      </c>
      <c r="AS2375" s="1">
        <v>1919.97</v>
      </c>
      <c r="AW2375" s="1">
        <v>1771.93</v>
      </c>
      <c r="AX2375" s="1">
        <v>74.84</v>
      </c>
      <c r="BA2375" s="1">
        <v>76.45</v>
      </c>
      <c r="BB2375" s="1">
        <v>74.260000000000005</v>
      </c>
      <c r="BC2375" s="1">
        <v>73.459999999999994</v>
      </c>
      <c r="BD2375" s="1">
        <v>72.94</v>
      </c>
      <c r="BE2375" s="1">
        <v>75.55</v>
      </c>
      <c r="BF2375" s="1">
        <v>76.150000000000006</v>
      </c>
      <c r="BG2375" s="1">
        <v>72.84</v>
      </c>
      <c r="BH2375" s="1">
        <v>67.25</v>
      </c>
      <c r="BI2375" s="1">
        <v>68.5</v>
      </c>
      <c r="BJ2375" s="1">
        <v>71.64</v>
      </c>
      <c r="BK2375" s="1">
        <v>66.5</v>
      </c>
      <c r="BL2375" s="1">
        <v>65.37</v>
      </c>
      <c r="BM2375" s="1">
        <v>65.42</v>
      </c>
      <c r="BN2375" s="1">
        <v>65.38</v>
      </c>
    </row>
    <row r="2376" spans="3:66" x14ac:dyDescent="0.3">
      <c r="C2376" s="14" t="str">
        <f t="shared" si="38"/>
        <v>201610</v>
      </c>
      <c r="D2376" s="3">
        <v>42663</v>
      </c>
      <c r="E2376" s="1">
        <v>1186.6400000000001</v>
      </c>
      <c r="F2376" s="1">
        <v>1123.24</v>
      </c>
      <c r="G2376" s="1">
        <v>1145.53</v>
      </c>
      <c r="H2376" s="1">
        <v>1198.97</v>
      </c>
      <c r="I2376" s="1">
        <v>1183.3</v>
      </c>
      <c r="J2376" s="1">
        <v>1158.71</v>
      </c>
      <c r="Q2376" s="1">
        <v>3261.23</v>
      </c>
      <c r="R2376" s="1">
        <v>66.5</v>
      </c>
      <c r="S2376" s="1">
        <v>62.75</v>
      </c>
      <c r="T2376" s="1">
        <v>70.099999999999994</v>
      </c>
      <c r="U2376" s="1">
        <v>70.78</v>
      </c>
      <c r="V2376" s="1">
        <v>64.56</v>
      </c>
      <c r="W2376" s="1">
        <v>67.77</v>
      </c>
      <c r="X2376" s="1">
        <v>66.23</v>
      </c>
      <c r="Y2376" s="1">
        <v>66.63</v>
      </c>
      <c r="Z2376" s="1">
        <v>66.77</v>
      </c>
      <c r="AA2376" s="1">
        <v>66</v>
      </c>
      <c r="AB2376" s="1">
        <v>64.89</v>
      </c>
      <c r="AC2376" s="1">
        <v>65.25</v>
      </c>
      <c r="AE2376" s="1">
        <v>72.33</v>
      </c>
      <c r="AF2376" s="1">
        <v>75.819999999999993</v>
      </c>
      <c r="AG2376" s="1">
        <v>71.13</v>
      </c>
      <c r="AP2376" s="1">
        <v>1600</v>
      </c>
      <c r="AS2376" s="1">
        <v>1960.74</v>
      </c>
      <c r="AW2376" s="1">
        <v>1876.85</v>
      </c>
      <c r="AX2376" s="1">
        <v>74.84</v>
      </c>
      <c r="BA2376" s="1">
        <v>76.84</v>
      </c>
      <c r="BB2376" s="1">
        <v>74.36</v>
      </c>
      <c r="BC2376" s="1">
        <v>73.709999999999994</v>
      </c>
      <c r="BD2376" s="1">
        <v>73.77</v>
      </c>
      <c r="BE2376" s="1">
        <v>75.680000000000007</v>
      </c>
      <c r="BF2376" s="1">
        <v>76.8</v>
      </c>
      <c r="BG2376" s="1">
        <v>72.45</v>
      </c>
      <c r="BH2376" s="1">
        <v>67.08</v>
      </c>
      <c r="BI2376" s="1">
        <v>68.5</v>
      </c>
      <c r="BJ2376" s="1">
        <v>73.2</v>
      </c>
      <c r="BK2376" s="1">
        <v>67</v>
      </c>
      <c r="BL2376" s="1">
        <v>65.47</v>
      </c>
      <c r="BM2376" s="1">
        <v>65.53</v>
      </c>
      <c r="BN2376" s="1">
        <v>65.95</v>
      </c>
    </row>
    <row r="2377" spans="3:66" x14ac:dyDescent="0.3">
      <c r="C2377" s="14" t="str">
        <f t="shared" si="38"/>
        <v>201610</v>
      </c>
      <c r="D2377" s="3">
        <v>42662</v>
      </c>
      <c r="E2377" s="1">
        <v>1211.99</v>
      </c>
      <c r="F2377" s="1">
        <v>1150.33</v>
      </c>
      <c r="G2377" s="1">
        <v>1161.33</v>
      </c>
      <c r="H2377" s="1">
        <v>1195.19</v>
      </c>
      <c r="I2377" s="1">
        <v>1186.99</v>
      </c>
      <c r="J2377" s="1">
        <v>1158.68</v>
      </c>
      <c r="Q2377" s="1">
        <v>3273.58</v>
      </c>
      <c r="R2377" s="1">
        <v>66.8</v>
      </c>
      <c r="S2377" s="1">
        <v>64.63</v>
      </c>
      <c r="T2377" s="1">
        <v>70.33</v>
      </c>
      <c r="U2377" s="1">
        <v>72.06</v>
      </c>
      <c r="V2377" s="1">
        <v>65</v>
      </c>
      <c r="W2377" s="1">
        <v>67.45</v>
      </c>
      <c r="X2377" s="1">
        <v>66.45</v>
      </c>
      <c r="Y2377" s="1">
        <v>66</v>
      </c>
      <c r="Z2377" s="1">
        <v>66</v>
      </c>
      <c r="AA2377" s="1">
        <v>65.25</v>
      </c>
      <c r="AB2377" s="1">
        <v>64.67</v>
      </c>
      <c r="AC2377" s="1">
        <v>65.25</v>
      </c>
      <c r="AE2377" s="1">
        <v>72.78</v>
      </c>
      <c r="AF2377" s="1">
        <v>76.010000000000005</v>
      </c>
      <c r="AG2377" s="1">
        <v>71.62</v>
      </c>
      <c r="AP2377" s="1">
        <v>1819.31</v>
      </c>
      <c r="AS2377" s="1">
        <v>1954</v>
      </c>
      <c r="AW2377" s="1">
        <v>1876.85</v>
      </c>
      <c r="AX2377" s="1">
        <v>75.44</v>
      </c>
      <c r="BA2377" s="1">
        <v>76.69</v>
      </c>
      <c r="BB2377" s="1">
        <v>74.040000000000006</v>
      </c>
      <c r="BC2377" s="1">
        <v>73.77</v>
      </c>
      <c r="BD2377" s="1">
        <v>74.14</v>
      </c>
      <c r="BE2377" s="1">
        <v>75.84</v>
      </c>
      <c r="BF2377" s="1">
        <v>77.930000000000007</v>
      </c>
      <c r="BG2377" s="1">
        <v>73.13</v>
      </c>
      <c r="BH2377" s="1">
        <v>67.31</v>
      </c>
      <c r="BI2377" s="1">
        <v>68.5</v>
      </c>
      <c r="BJ2377" s="1">
        <v>70.260000000000005</v>
      </c>
      <c r="BK2377" s="1">
        <v>66.489999999999995</v>
      </c>
      <c r="BL2377" s="1">
        <v>64.48</v>
      </c>
      <c r="BM2377" s="1">
        <v>65.760000000000005</v>
      </c>
      <c r="BN2377" s="1">
        <v>65.13</v>
      </c>
    </row>
    <row r="2378" spans="3:66" x14ac:dyDescent="0.3">
      <c r="C2378" s="14" t="str">
        <f t="shared" si="38"/>
        <v>201610</v>
      </c>
      <c r="D2378" s="3">
        <v>42661</v>
      </c>
      <c r="E2378" s="1">
        <v>1204.6400000000001</v>
      </c>
      <c r="F2378" s="1">
        <v>1147.6400000000001</v>
      </c>
      <c r="G2378" s="1">
        <v>1159.51</v>
      </c>
      <c r="H2378" s="1">
        <v>1218.1099999999999</v>
      </c>
      <c r="I2378" s="1">
        <v>1188.94</v>
      </c>
      <c r="J2378" s="1">
        <v>1191.6600000000001</v>
      </c>
      <c r="Q2378" s="1">
        <v>3248.49</v>
      </c>
      <c r="R2378" s="1">
        <v>67.400000000000006</v>
      </c>
      <c r="S2378" s="1">
        <v>65.13</v>
      </c>
      <c r="T2378" s="1">
        <v>71.16</v>
      </c>
      <c r="U2378" s="1">
        <v>71.12</v>
      </c>
      <c r="V2378" s="1">
        <v>65.22</v>
      </c>
      <c r="W2378" s="1">
        <v>67.45</v>
      </c>
      <c r="X2378" s="1">
        <v>67.28</v>
      </c>
      <c r="Y2378" s="1">
        <v>66.319999999999993</v>
      </c>
      <c r="Z2378" s="1">
        <v>66.5</v>
      </c>
      <c r="AA2378" s="1">
        <v>64.75</v>
      </c>
      <c r="AB2378" s="1">
        <v>66</v>
      </c>
      <c r="AC2378" s="1">
        <v>65.38</v>
      </c>
      <c r="AE2378" s="1">
        <v>72.25</v>
      </c>
      <c r="AF2378" s="1">
        <v>75.87</v>
      </c>
      <c r="AG2378" s="1">
        <v>71.37</v>
      </c>
      <c r="AP2378" s="1">
        <v>1819.31</v>
      </c>
      <c r="AS2378" s="1">
        <v>2122.4499999999998</v>
      </c>
      <c r="AW2378" s="1">
        <v>1876.85</v>
      </c>
      <c r="AX2378" s="1">
        <v>74.790000000000006</v>
      </c>
      <c r="BA2378" s="1">
        <v>77.88</v>
      </c>
      <c r="BB2378" s="1">
        <v>74.319999999999993</v>
      </c>
      <c r="BC2378" s="1">
        <v>74.040000000000006</v>
      </c>
      <c r="BD2378" s="1">
        <v>72.86</v>
      </c>
      <c r="BE2378" s="1">
        <v>76.52</v>
      </c>
      <c r="BF2378" s="1">
        <v>77.459999999999994</v>
      </c>
      <c r="BG2378" s="1">
        <v>73.33</v>
      </c>
      <c r="BH2378" s="1">
        <v>67.180000000000007</v>
      </c>
      <c r="BI2378" s="1">
        <v>69.5</v>
      </c>
      <c r="BJ2378" s="1">
        <v>73.180000000000007</v>
      </c>
      <c r="BK2378" s="1">
        <v>66.959999999999994</v>
      </c>
      <c r="BL2378" s="1">
        <v>65.099999999999994</v>
      </c>
      <c r="BM2378" s="1">
        <v>65.52</v>
      </c>
      <c r="BN2378" s="1">
        <v>65.930000000000007</v>
      </c>
    </row>
    <row r="2379" spans="3:66" x14ac:dyDescent="0.3">
      <c r="C2379" s="14" t="str">
        <f t="shared" si="38"/>
        <v>201610</v>
      </c>
      <c r="D2379" s="3">
        <v>42660</v>
      </c>
      <c r="E2379" s="1">
        <v>1222.23</v>
      </c>
      <c r="F2379" s="1">
        <v>1142.74</v>
      </c>
      <c r="G2379" s="1">
        <v>1175.0899999999999</v>
      </c>
      <c r="H2379" s="1">
        <v>1205.4100000000001</v>
      </c>
      <c r="I2379" s="1">
        <v>1206.76</v>
      </c>
      <c r="J2379" s="1">
        <v>1194.18</v>
      </c>
      <c r="Q2379" s="1">
        <v>3212.98</v>
      </c>
      <c r="R2379" s="1">
        <v>67.17</v>
      </c>
      <c r="S2379" s="1">
        <v>64.38</v>
      </c>
      <c r="T2379" s="1">
        <v>71.67</v>
      </c>
      <c r="U2379" s="1">
        <v>69.23</v>
      </c>
      <c r="V2379" s="1">
        <v>65.33</v>
      </c>
      <c r="W2379" s="1">
        <v>67.3</v>
      </c>
      <c r="X2379" s="1">
        <v>66.75</v>
      </c>
      <c r="Y2379" s="1">
        <v>65.92</v>
      </c>
      <c r="Z2379" s="1">
        <v>66</v>
      </c>
      <c r="AA2379" s="1">
        <v>65.13</v>
      </c>
      <c r="AB2379" s="1">
        <v>65.19</v>
      </c>
      <c r="AC2379" s="1">
        <v>65.38</v>
      </c>
      <c r="AE2379" s="1">
        <v>72.400000000000006</v>
      </c>
      <c r="AF2379" s="1">
        <v>77.13</v>
      </c>
      <c r="AG2379" s="1">
        <v>71.099999999999994</v>
      </c>
      <c r="AK2379" s="1">
        <v>15</v>
      </c>
      <c r="AP2379" s="1">
        <v>1819.31</v>
      </c>
      <c r="AS2379" s="1">
        <v>1966.02</v>
      </c>
      <c r="AW2379" s="1">
        <v>1876.85</v>
      </c>
      <c r="AX2379" s="1">
        <v>75.52</v>
      </c>
      <c r="BA2379" s="1">
        <v>77.88</v>
      </c>
      <c r="BB2379" s="1">
        <v>73.760000000000005</v>
      </c>
      <c r="BC2379" s="1">
        <v>73.47</v>
      </c>
      <c r="BD2379" s="1">
        <v>72.540000000000006</v>
      </c>
      <c r="BE2379" s="1">
        <v>75.78</v>
      </c>
      <c r="BF2379" s="1">
        <v>78.14</v>
      </c>
      <c r="BG2379" s="1">
        <v>73.400000000000006</v>
      </c>
      <c r="BH2379" s="1">
        <v>67.180000000000007</v>
      </c>
      <c r="BI2379" s="1">
        <v>69.5</v>
      </c>
      <c r="BJ2379" s="1">
        <v>73.2</v>
      </c>
      <c r="BK2379" s="1">
        <v>64.87</v>
      </c>
      <c r="BL2379" s="1">
        <v>63.97</v>
      </c>
      <c r="BM2379" s="1">
        <v>65.040000000000006</v>
      </c>
      <c r="BN2379" s="1">
        <v>65.05</v>
      </c>
    </row>
    <row r="2380" spans="3:66" x14ac:dyDescent="0.3">
      <c r="C2380" s="14" t="str">
        <f t="shared" si="38"/>
        <v>201610</v>
      </c>
      <c r="D2380" s="3">
        <v>42657</v>
      </c>
      <c r="E2380" s="1">
        <v>1194.8599999999999</v>
      </c>
      <c r="F2380" s="1">
        <v>1136.1400000000001</v>
      </c>
      <c r="G2380" s="1">
        <v>1145.28</v>
      </c>
      <c r="H2380" s="1">
        <v>1210.18</v>
      </c>
      <c r="I2380" s="1">
        <v>1212.6099999999999</v>
      </c>
      <c r="J2380" s="1">
        <v>1194.8399999999999</v>
      </c>
      <c r="Q2380" s="1">
        <v>3188.21</v>
      </c>
      <c r="R2380" s="1">
        <v>66.86</v>
      </c>
      <c r="S2380" s="1">
        <v>64.08</v>
      </c>
      <c r="T2380" s="1">
        <v>72.5</v>
      </c>
      <c r="U2380" s="1">
        <v>68.95</v>
      </c>
      <c r="V2380" s="1">
        <v>65.11</v>
      </c>
      <c r="W2380" s="1">
        <v>67.5</v>
      </c>
      <c r="X2380" s="1">
        <v>66.73</v>
      </c>
      <c r="Y2380" s="1">
        <v>65.66</v>
      </c>
      <c r="Z2380" s="1">
        <v>65.680000000000007</v>
      </c>
      <c r="AA2380" s="1">
        <v>65.13</v>
      </c>
      <c r="AB2380" s="1">
        <v>64.75</v>
      </c>
      <c r="AC2380" s="1">
        <v>64.5</v>
      </c>
      <c r="AE2380" s="1">
        <v>72.06</v>
      </c>
      <c r="AF2380" s="1">
        <v>76.069999999999993</v>
      </c>
      <c r="AG2380" s="1">
        <v>70.02</v>
      </c>
      <c r="AK2380" s="1">
        <v>15</v>
      </c>
      <c r="AP2380" s="1">
        <v>1819.31</v>
      </c>
      <c r="AS2380" s="1">
        <v>1913.88</v>
      </c>
      <c r="AX2380" s="1">
        <v>75.3</v>
      </c>
      <c r="BA2380" s="1">
        <v>75.86</v>
      </c>
      <c r="BB2380" s="1">
        <v>73.89</v>
      </c>
      <c r="BC2380" s="1">
        <v>74.209999999999994</v>
      </c>
      <c r="BD2380" s="1">
        <v>71.67</v>
      </c>
      <c r="BE2380" s="1">
        <v>76.52</v>
      </c>
      <c r="BF2380" s="1">
        <v>78.44</v>
      </c>
      <c r="BG2380" s="1">
        <v>72.94</v>
      </c>
      <c r="BH2380" s="1">
        <v>66.56</v>
      </c>
      <c r="BI2380" s="1">
        <v>69.11</v>
      </c>
      <c r="BJ2380" s="1">
        <v>73.2</v>
      </c>
      <c r="BK2380" s="1">
        <v>65.11</v>
      </c>
      <c r="BL2380" s="1">
        <v>63.87</v>
      </c>
      <c r="BM2380" s="1">
        <v>65.069999999999993</v>
      </c>
      <c r="BN2380" s="1">
        <v>64.12</v>
      </c>
    </row>
    <row r="2381" spans="3:66" x14ac:dyDescent="0.3">
      <c r="C2381" s="14" t="str">
        <f t="shared" si="38"/>
        <v>201610</v>
      </c>
      <c r="D2381" s="3">
        <v>42656</v>
      </c>
      <c r="E2381" s="1">
        <v>1180.28</v>
      </c>
      <c r="F2381" s="1">
        <v>1133.92</v>
      </c>
      <c r="G2381" s="1">
        <v>1141.75</v>
      </c>
      <c r="H2381" s="1">
        <v>1223.8800000000001</v>
      </c>
      <c r="I2381" s="1">
        <v>1214.27</v>
      </c>
      <c r="J2381" s="1">
        <v>1209.57</v>
      </c>
      <c r="Q2381" s="1">
        <v>3165.82</v>
      </c>
      <c r="R2381" s="1">
        <v>66.709999999999994</v>
      </c>
      <c r="S2381" s="1">
        <v>64.17</v>
      </c>
      <c r="T2381" s="1">
        <v>72.5</v>
      </c>
      <c r="U2381" s="1">
        <v>69.400000000000006</v>
      </c>
      <c r="V2381" s="1">
        <v>65</v>
      </c>
      <c r="W2381" s="1">
        <v>67.34</v>
      </c>
      <c r="X2381" s="1">
        <v>66.760000000000005</v>
      </c>
      <c r="Y2381" s="1">
        <v>65.5</v>
      </c>
      <c r="Z2381" s="1">
        <v>65.5</v>
      </c>
      <c r="AA2381" s="1">
        <v>65.13</v>
      </c>
      <c r="AB2381" s="1">
        <v>64.790000000000006</v>
      </c>
      <c r="AC2381" s="1">
        <v>64.25</v>
      </c>
      <c r="AE2381" s="1">
        <v>72.37</v>
      </c>
      <c r="AF2381" s="1">
        <v>76.319999999999993</v>
      </c>
      <c r="AG2381" s="1">
        <v>70.28</v>
      </c>
      <c r="AK2381" s="1">
        <v>15</v>
      </c>
      <c r="AO2381" s="1">
        <v>15</v>
      </c>
      <c r="AP2381" s="1">
        <v>1759.66</v>
      </c>
      <c r="AS2381" s="1">
        <v>1809.6</v>
      </c>
      <c r="AT2381" s="1">
        <v>1950.34</v>
      </c>
      <c r="AX2381" s="1">
        <v>74.61</v>
      </c>
      <c r="BA2381" s="1">
        <v>76.17</v>
      </c>
      <c r="BB2381" s="1">
        <v>72.59</v>
      </c>
      <c r="BC2381" s="1">
        <v>73.260000000000005</v>
      </c>
      <c r="BD2381" s="1">
        <v>71.88</v>
      </c>
      <c r="BE2381" s="1">
        <v>76.569999999999993</v>
      </c>
      <c r="BF2381" s="1">
        <v>78.31</v>
      </c>
      <c r="BG2381" s="1">
        <v>72.19</v>
      </c>
      <c r="BH2381" s="1">
        <v>66.38</v>
      </c>
      <c r="BI2381" s="1">
        <v>69.5</v>
      </c>
      <c r="BJ2381" s="1">
        <v>73.180000000000007</v>
      </c>
      <c r="BK2381" s="1">
        <v>65.83</v>
      </c>
      <c r="BL2381" s="1">
        <v>64.37</v>
      </c>
      <c r="BM2381" s="1">
        <v>65.13</v>
      </c>
      <c r="BN2381" s="1">
        <v>65.28</v>
      </c>
    </row>
    <row r="2382" spans="3:66" x14ac:dyDescent="0.3">
      <c r="C2382" s="14" t="str">
        <f t="shared" si="38"/>
        <v>201610</v>
      </c>
      <c r="D2382" s="3">
        <v>42654</v>
      </c>
      <c r="E2382" s="1">
        <v>1206.99</v>
      </c>
      <c r="F2382" s="1">
        <v>1143.46</v>
      </c>
      <c r="G2382" s="1">
        <v>1160.97</v>
      </c>
      <c r="H2382" s="1">
        <v>1225.92</v>
      </c>
      <c r="I2382" s="1">
        <v>1224.1400000000001</v>
      </c>
      <c r="J2382" s="1">
        <v>1210.48</v>
      </c>
      <c r="Q2382" s="1">
        <v>3155.48</v>
      </c>
      <c r="R2382" s="1">
        <v>67.400000000000006</v>
      </c>
      <c r="S2382" s="1">
        <v>64.25</v>
      </c>
      <c r="T2382" s="1">
        <v>72.25</v>
      </c>
      <c r="U2382" s="1">
        <v>70.290000000000006</v>
      </c>
      <c r="V2382" s="1">
        <v>65.5</v>
      </c>
      <c r="W2382" s="1">
        <v>67.510000000000005</v>
      </c>
      <c r="X2382" s="1">
        <v>67.31</v>
      </c>
      <c r="Y2382" s="1">
        <v>66</v>
      </c>
      <c r="Z2382" s="1">
        <v>66</v>
      </c>
      <c r="AA2382" s="1">
        <v>65.38</v>
      </c>
      <c r="AB2382" s="1">
        <v>65.25</v>
      </c>
      <c r="AC2382" s="1">
        <v>65.5</v>
      </c>
      <c r="AE2382" s="1">
        <v>73.989999999999995</v>
      </c>
      <c r="AF2382" s="1">
        <v>75.819999999999993</v>
      </c>
      <c r="AG2382" s="1">
        <v>70.069999999999993</v>
      </c>
      <c r="AK2382" s="1">
        <v>15</v>
      </c>
      <c r="AO2382" s="1">
        <v>15</v>
      </c>
      <c r="AP2382" s="1">
        <v>1665</v>
      </c>
      <c r="AS2382" s="1">
        <v>1827.05</v>
      </c>
      <c r="AT2382" s="1">
        <v>1950.34</v>
      </c>
      <c r="AX2382" s="1">
        <v>75.67</v>
      </c>
      <c r="BA2382" s="1">
        <v>76.599999999999994</v>
      </c>
      <c r="BB2382" s="1">
        <v>73.55</v>
      </c>
      <c r="BC2382" s="1">
        <v>73.91</v>
      </c>
      <c r="BD2382" s="1">
        <v>73.16</v>
      </c>
      <c r="BE2382" s="1">
        <v>75.599999999999994</v>
      </c>
      <c r="BF2382" s="1">
        <v>78.5</v>
      </c>
      <c r="BG2382" s="1">
        <v>74.09</v>
      </c>
      <c r="BH2382" s="1">
        <v>67.709999999999994</v>
      </c>
      <c r="BI2382" s="1">
        <v>69.5</v>
      </c>
      <c r="BJ2382" s="1">
        <v>73.19</v>
      </c>
      <c r="BK2382" s="1">
        <v>64.98</v>
      </c>
      <c r="BL2382" s="1">
        <v>64.760000000000005</v>
      </c>
      <c r="BM2382" s="1">
        <v>65.260000000000005</v>
      </c>
      <c r="BN2382" s="1">
        <v>65.59</v>
      </c>
    </row>
    <row r="2383" spans="3:66" x14ac:dyDescent="0.3">
      <c r="C2383" s="14" t="str">
        <f t="shared" si="38"/>
        <v>201610</v>
      </c>
      <c r="D2383" s="3">
        <v>42653</v>
      </c>
      <c r="E2383" s="1">
        <v>1214.92</v>
      </c>
      <c r="F2383" s="1">
        <v>1141.8</v>
      </c>
      <c r="G2383" s="1">
        <v>1158.8499999999999</v>
      </c>
      <c r="H2383" s="1">
        <v>1226.1500000000001</v>
      </c>
      <c r="I2383" s="1">
        <v>1228.3399999999999</v>
      </c>
      <c r="J2383" s="1">
        <v>1210.96</v>
      </c>
      <c r="Q2383" s="1">
        <v>3169.7</v>
      </c>
      <c r="R2383" s="1">
        <v>67.2</v>
      </c>
      <c r="S2383" s="1">
        <v>64.38</v>
      </c>
      <c r="T2383" s="1">
        <v>72</v>
      </c>
      <c r="U2383" s="1">
        <v>70.569999999999993</v>
      </c>
      <c r="V2383" s="1">
        <v>65.709999999999994</v>
      </c>
      <c r="W2383" s="1">
        <v>67.599999999999994</v>
      </c>
      <c r="X2383" s="1">
        <v>67.260000000000005</v>
      </c>
      <c r="Y2383" s="1">
        <v>66</v>
      </c>
      <c r="Z2383" s="1">
        <v>66</v>
      </c>
      <c r="AA2383" s="1">
        <v>64.67</v>
      </c>
      <c r="AB2383" s="1">
        <v>65.14</v>
      </c>
      <c r="AC2383" s="1">
        <v>65.25</v>
      </c>
      <c r="AE2383" s="1">
        <v>73.489999999999995</v>
      </c>
      <c r="AF2383" s="1">
        <v>76.3</v>
      </c>
      <c r="AG2383" s="1">
        <v>69.95</v>
      </c>
      <c r="AK2383" s="1">
        <v>15</v>
      </c>
      <c r="AO2383" s="1">
        <v>15</v>
      </c>
      <c r="AP2383" s="1">
        <v>1665</v>
      </c>
      <c r="AS2383" s="1">
        <v>1832.87</v>
      </c>
      <c r="AT2383" s="1">
        <v>1950.34</v>
      </c>
      <c r="AX2383" s="1">
        <v>75.37</v>
      </c>
      <c r="BA2383" s="1">
        <v>76.400000000000006</v>
      </c>
      <c r="BB2383" s="1">
        <v>73.64</v>
      </c>
      <c r="BC2383" s="1">
        <v>73.63</v>
      </c>
      <c r="BD2383" s="1">
        <v>73.7</v>
      </c>
      <c r="BE2383" s="1">
        <v>76.25</v>
      </c>
      <c r="BF2383" s="1">
        <v>78.290000000000006</v>
      </c>
      <c r="BG2383" s="1">
        <v>73.73</v>
      </c>
      <c r="BH2383" s="1">
        <v>67.39</v>
      </c>
      <c r="BI2383" s="1">
        <v>70</v>
      </c>
      <c r="BJ2383" s="1">
        <v>73.2</v>
      </c>
      <c r="BK2383" s="1">
        <v>64.459999999999994</v>
      </c>
      <c r="BL2383" s="1">
        <v>65.27</v>
      </c>
      <c r="BM2383" s="1">
        <v>65.52</v>
      </c>
      <c r="BN2383" s="1">
        <v>65.78</v>
      </c>
    </row>
    <row r="2384" spans="3:66" x14ac:dyDescent="0.3">
      <c r="C2384" s="14" t="str">
        <f t="shared" si="38"/>
        <v>201610</v>
      </c>
      <c r="D2384" s="3">
        <v>42650</v>
      </c>
      <c r="E2384" s="1">
        <v>1186.6400000000001</v>
      </c>
      <c r="F2384" s="1">
        <v>1132.24</v>
      </c>
      <c r="G2384" s="1">
        <v>1152.18</v>
      </c>
      <c r="H2384" s="1">
        <v>1213.5</v>
      </c>
      <c r="I2384" s="1">
        <v>1232.47</v>
      </c>
      <c r="J2384" s="1">
        <v>1175.52</v>
      </c>
      <c r="Q2384" s="1">
        <v>3160.72</v>
      </c>
      <c r="R2384" s="1">
        <v>66.8</v>
      </c>
      <c r="S2384" s="1">
        <v>65.97</v>
      </c>
      <c r="T2384" s="1">
        <v>72</v>
      </c>
      <c r="U2384" s="1">
        <v>71.13</v>
      </c>
      <c r="V2384" s="1">
        <v>65.64</v>
      </c>
      <c r="W2384" s="1">
        <v>67.52</v>
      </c>
      <c r="X2384" s="1">
        <v>67.19</v>
      </c>
      <c r="Y2384" s="1">
        <v>66</v>
      </c>
      <c r="Z2384" s="1">
        <v>66</v>
      </c>
      <c r="AA2384" s="1">
        <v>65.06</v>
      </c>
      <c r="AB2384" s="1">
        <v>65.31</v>
      </c>
      <c r="AC2384" s="1">
        <v>65.13</v>
      </c>
      <c r="AE2384" s="1">
        <v>73.069999999999993</v>
      </c>
      <c r="AF2384" s="1">
        <v>76.709999999999994</v>
      </c>
      <c r="AG2384" s="1">
        <v>70.89</v>
      </c>
      <c r="AO2384" s="1">
        <v>15</v>
      </c>
      <c r="AP2384" s="1">
        <v>1665</v>
      </c>
      <c r="AS2384" s="1">
        <v>1802.4</v>
      </c>
      <c r="AT2384" s="1">
        <v>1950.34</v>
      </c>
      <c r="AX2384" s="1">
        <v>74.900000000000006</v>
      </c>
      <c r="BA2384" s="1">
        <v>76.900000000000006</v>
      </c>
      <c r="BB2384" s="1">
        <v>74.650000000000006</v>
      </c>
      <c r="BC2384" s="1">
        <v>73.83</v>
      </c>
      <c r="BD2384" s="1">
        <v>73.3</v>
      </c>
      <c r="BE2384" s="1">
        <v>76.56</v>
      </c>
      <c r="BF2384" s="1">
        <v>78.45</v>
      </c>
      <c r="BG2384" s="1">
        <v>73.55</v>
      </c>
      <c r="BH2384" s="1">
        <v>68.39</v>
      </c>
      <c r="BI2384" s="1">
        <v>70</v>
      </c>
      <c r="BJ2384" s="1">
        <v>73.2</v>
      </c>
      <c r="BK2384" s="1">
        <v>64.87</v>
      </c>
      <c r="BL2384" s="1">
        <v>64.760000000000005</v>
      </c>
      <c r="BM2384" s="1">
        <v>65.55</v>
      </c>
      <c r="BN2384" s="1">
        <v>65.849999999999994</v>
      </c>
    </row>
    <row r="2385" spans="3:66" x14ac:dyDescent="0.3">
      <c r="C2385" s="14" t="str">
        <f t="shared" si="38"/>
        <v>201610</v>
      </c>
      <c r="D2385" s="3">
        <v>42649</v>
      </c>
      <c r="E2385" s="1">
        <v>1186.67</v>
      </c>
      <c r="F2385" s="1">
        <v>1140.3699999999999</v>
      </c>
      <c r="G2385" s="1">
        <v>1164.52</v>
      </c>
      <c r="H2385" s="1">
        <v>1242.6300000000001</v>
      </c>
      <c r="I2385" s="1">
        <v>1228.19</v>
      </c>
      <c r="J2385" s="1">
        <v>1172.76</v>
      </c>
      <c r="Q2385" s="1">
        <v>3135.81</v>
      </c>
      <c r="R2385" s="1">
        <v>67.08</v>
      </c>
      <c r="S2385" s="1">
        <v>64</v>
      </c>
      <c r="T2385" s="1">
        <v>72</v>
      </c>
      <c r="U2385" s="1">
        <v>71.260000000000005</v>
      </c>
      <c r="V2385" s="1">
        <v>65.44</v>
      </c>
      <c r="W2385" s="1">
        <v>67.39</v>
      </c>
      <c r="X2385" s="1">
        <v>67.260000000000005</v>
      </c>
      <c r="Y2385" s="1">
        <v>66</v>
      </c>
      <c r="Z2385" s="1">
        <v>66</v>
      </c>
      <c r="AA2385" s="1">
        <v>65.900000000000006</v>
      </c>
      <c r="AB2385" s="1">
        <v>65.38</v>
      </c>
      <c r="AC2385" s="1">
        <v>65.25</v>
      </c>
      <c r="AE2385" s="1">
        <v>72.7</v>
      </c>
      <c r="AF2385" s="1">
        <v>76.8</v>
      </c>
      <c r="AG2385" s="1">
        <v>70.239999999999995</v>
      </c>
      <c r="AP2385" s="1">
        <v>1630</v>
      </c>
      <c r="AS2385" s="1">
        <v>1882.41</v>
      </c>
      <c r="AX2385" s="1">
        <v>75.2</v>
      </c>
      <c r="BA2385" s="1">
        <v>77.099999999999994</v>
      </c>
      <c r="BB2385" s="1">
        <v>74.45</v>
      </c>
      <c r="BC2385" s="1">
        <v>74.349999999999994</v>
      </c>
      <c r="BD2385" s="1">
        <v>73.540000000000006</v>
      </c>
      <c r="BE2385" s="1">
        <v>76.55</v>
      </c>
      <c r="BF2385" s="1">
        <v>78.39</v>
      </c>
      <c r="BG2385" s="1">
        <v>73.8</v>
      </c>
      <c r="BH2385" s="1">
        <v>68.27</v>
      </c>
      <c r="BI2385" s="1">
        <v>70</v>
      </c>
      <c r="BJ2385" s="1">
        <v>73.2</v>
      </c>
      <c r="BK2385" s="1">
        <v>65.900000000000006</v>
      </c>
      <c r="BL2385" s="1">
        <v>64.599999999999994</v>
      </c>
      <c r="BM2385" s="1">
        <v>65.650000000000006</v>
      </c>
      <c r="BN2385" s="1">
        <v>65.709999999999994</v>
      </c>
    </row>
    <row r="2386" spans="3:66" x14ac:dyDescent="0.3">
      <c r="C2386" s="14" t="str">
        <f t="shared" si="38"/>
        <v>201610</v>
      </c>
      <c r="D2386" s="3">
        <v>42648</v>
      </c>
      <c r="E2386" s="1">
        <v>1200.42</v>
      </c>
      <c r="F2386" s="1">
        <v>1141.47</v>
      </c>
      <c r="G2386" s="1">
        <v>1160.54</v>
      </c>
      <c r="H2386" s="1">
        <v>1225.28</v>
      </c>
      <c r="I2386" s="1">
        <v>1227.97</v>
      </c>
      <c r="J2386" s="1">
        <v>1184.3699999999999</v>
      </c>
      <c r="Q2386" s="1">
        <v>3144.48</v>
      </c>
      <c r="R2386" s="1">
        <v>67.5</v>
      </c>
      <c r="S2386" s="1">
        <v>63.83</v>
      </c>
      <c r="T2386" s="1">
        <v>71.25</v>
      </c>
      <c r="U2386" s="1">
        <v>70.02</v>
      </c>
      <c r="V2386" s="1">
        <v>65.89</v>
      </c>
      <c r="W2386" s="1">
        <v>67.8</v>
      </c>
      <c r="X2386" s="1">
        <v>67.67</v>
      </c>
      <c r="Y2386" s="1">
        <v>66.89</v>
      </c>
      <c r="Z2386" s="1">
        <v>67</v>
      </c>
      <c r="AA2386" s="1">
        <v>66.900000000000006</v>
      </c>
      <c r="AB2386" s="1">
        <v>65.63</v>
      </c>
      <c r="AC2386" s="1">
        <v>65.099999999999994</v>
      </c>
      <c r="AE2386" s="1">
        <v>73.97</v>
      </c>
      <c r="AF2386" s="1">
        <v>75.97</v>
      </c>
      <c r="AG2386" s="1">
        <v>71.19</v>
      </c>
      <c r="AP2386" s="1">
        <v>1630</v>
      </c>
      <c r="AS2386" s="1">
        <v>1886.62</v>
      </c>
      <c r="AW2386" s="1">
        <v>1736.77</v>
      </c>
      <c r="AX2386" s="1">
        <v>75.430000000000007</v>
      </c>
      <c r="BA2386" s="1">
        <v>77.25</v>
      </c>
      <c r="BB2386" s="1">
        <v>74.3</v>
      </c>
      <c r="BC2386" s="1">
        <v>74.540000000000006</v>
      </c>
      <c r="BD2386" s="1">
        <v>72.91</v>
      </c>
      <c r="BE2386" s="1">
        <v>75.45</v>
      </c>
      <c r="BF2386" s="1">
        <v>78.56</v>
      </c>
      <c r="BG2386" s="1">
        <v>74.290000000000006</v>
      </c>
      <c r="BH2386" s="1">
        <v>68.27</v>
      </c>
      <c r="BI2386" s="1">
        <v>70.5</v>
      </c>
      <c r="BJ2386" s="1">
        <v>71</v>
      </c>
      <c r="BK2386" s="1">
        <v>66.209999999999994</v>
      </c>
      <c r="BL2386" s="1">
        <v>65.47</v>
      </c>
      <c r="BM2386" s="1">
        <v>65.94</v>
      </c>
      <c r="BN2386" s="1">
        <v>66.12</v>
      </c>
    </row>
    <row r="2387" spans="3:66" x14ac:dyDescent="0.3">
      <c r="C2387" s="14" t="str">
        <f t="shared" si="38"/>
        <v>201610</v>
      </c>
      <c r="D2387" s="3">
        <v>42647</v>
      </c>
      <c r="E2387" s="1">
        <v>1207.3399999999999</v>
      </c>
      <c r="F2387" s="1">
        <v>1135.32</v>
      </c>
      <c r="G2387" s="1">
        <v>1167.4000000000001</v>
      </c>
      <c r="H2387" s="1">
        <v>1239.56</v>
      </c>
      <c r="I2387" s="1">
        <v>1195.32</v>
      </c>
      <c r="J2387" s="1">
        <v>1202.26</v>
      </c>
      <c r="Q2387" s="1">
        <v>3123.14</v>
      </c>
      <c r="R2387" s="1">
        <v>67.8</v>
      </c>
      <c r="S2387" s="1">
        <v>65</v>
      </c>
      <c r="T2387" s="1">
        <v>71.599999999999994</v>
      </c>
      <c r="U2387" s="1">
        <v>69.540000000000006</v>
      </c>
      <c r="V2387" s="1">
        <v>65.900000000000006</v>
      </c>
      <c r="W2387" s="1">
        <v>67.89</v>
      </c>
      <c r="X2387" s="1">
        <v>68.099999999999994</v>
      </c>
      <c r="Y2387" s="1">
        <v>66.87</v>
      </c>
      <c r="Z2387" s="1">
        <v>67</v>
      </c>
      <c r="AA2387" s="1">
        <v>66.42</v>
      </c>
      <c r="AB2387" s="1">
        <v>65.63</v>
      </c>
      <c r="AC2387" s="1">
        <v>64.5</v>
      </c>
      <c r="AE2387" s="1">
        <v>73.94</v>
      </c>
      <c r="AF2387" s="1">
        <v>76.38</v>
      </c>
      <c r="AG2387" s="1">
        <v>70.599999999999994</v>
      </c>
      <c r="AS2387" s="1">
        <v>1947.26</v>
      </c>
      <c r="AW2387" s="1">
        <v>1853.81</v>
      </c>
      <c r="AX2387" s="1">
        <v>74.53</v>
      </c>
      <c r="BA2387" s="1">
        <v>76.099999999999994</v>
      </c>
      <c r="BB2387" s="1">
        <v>74.709999999999994</v>
      </c>
      <c r="BC2387" s="1">
        <v>75.010000000000005</v>
      </c>
      <c r="BD2387" s="1">
        <v>73.88</v>
      </c>
      <c r="BE2387" s="1">
        <v>76.63</v>
      </c>
      <c r="BF2387" s="1">
        <v>78.53</v>
      </c>
      <c r="BG2387" s="1">
        <v>74.489999999999995</v>
      </c>
      <c r="BH2387" s="1">
        <v>66.94</v>
      </c>
      <c r="BI2387" s="1">
        <v>70.5</v>
      </c>
      <c r="BJ2387" s="1">
        <v>73.67</v>
      </c>
      <c r="BK2387" s="1">
        <v>65.64</v>
      </c>
      <c r="BL2387" s="1">
        <v>63.83</v>
      </c>
      <c r="BM2387" s="1">
        <v>65.83</v>
      </c>
      <c r="BN2387" s="1">
        <v>64.2</v>
      </c>
    </row>
    <row r="2388" spans="3:66" x14ac:dyDescent="0.3">
      <c r="C2388" s="14" t="str">
        <f t="shared" si="38"/>
        <v>201610</v>
      </c>
      <c r="D2388" s="3">
        <v>42646</v>
      </c>
      <c r="E2388" s="1">
        <v>1197.07</v>
      </c>
      <c r="F2388" s="1">
        <v>1146.42</v>
      </c>
      <c r="G2388" s="1">
        <v>1171.53</v>
      </c>
      <c r="H2388" s="1">
        <v>1232.92</v>
      </c>
      <c r="I2388" s="1">
        <v>1227.8599999999999</v>
      </c>
      <c r="J2388" s="1">
        <v>1179.1199999999999</v>
      </c>
      <c r="Q2388" s="1">
        <v>3119.26</v>
      </c>
      <c r="R2388" s="1">
        <v>68</v>
      </c>
      <c r="S2388" s="1">
        <v>65.599999999999994</v>
      </c>
      <c r="T2388" s="1">
        <v>73</v>
      </c>
      <c r="U2388" s="1">
        <v>69.59</v>
      </c>
      <c r="V2388" s="1">
        <v>65.25</v>
      </c>
      <c r="W2388" s="1">
        <v>67.709999999999994</v>
      </c>
      <c r="X2388" s="1">
        <v>67.709999999999994</v>
      </c>
      <c r="Y2388" s="1">
        <v>66.599999999999994</v>
      </c>
      <c r="Z2388" s="1">
        <v>66.63</v>
      </c>
      <c r="AA2388" s="1">
        <v>63.84</v>
      </c>
      <c r="AB2388" s="1">
        <v>65.56</v>
      </c>
      <c r="AC2388" s="1">
        <v>65.13</v>
      </c>
      <c r="AE2388" s="1">
        <v>73.33</v>
      </c>
      <c r="AF2388" s="1">
        <v>77.38</v>
      </c>
      <c r="AG2388" s="1">
        <v>70.31</v>
      </c>
      <c r="AS2388" s="1">
        <v>1947.26</v>
      </c>
      <c r="AW2388" s="1">
        <v>1853.81</v>
      </c>
      <c r="AX2388" s="1">
        <v>74.16</v>
      </c>
      <c r="BA2388" s="1">
        <v>76.5</v>
      </c>
      <c r="BB2388" s="1">
        <v>74.89</v>
      </c>
      <c r="BC2388" s="1">
        <v>75.81</v>
      </c>
      <c r="BD2388" s="1">
        <v>75.14</v>
      </c>
      <c r="BE2388" s="1">
        <v>75.77</v>
      </c>
      <c r="BF2388" s="1">
        <v>78.540000000000006</v>
      </c>
      <c r="BG2388" s="1">
        <v>74.400000000000006</v>
      </c>
      <c r="BH2388" s="1">
        <v>67.14</v>
      </c>
      <c r="BI2388" s="1">
        <v>70.5</v>
      </c>
      <c r="BJ2388" s="1">
        <v>73.66</v>
      </c>
      <c r="BK2388" s="1">
        <v>65.23</v>
      </c>
      <c r="BL2388" s="1">
        <v>64.63</v>
      </c>
      <c r="BM2388" s="1">
        <v>65.5</v>
      </c>
      <c r="BN2388" s="1">
        <v>63.9</v>
      </c>
    </row>
    <row r="2389" spans="3:66" x14ac:dyDescent="0.3">
      <c r="C2389" s="14" t="str">
        <f t="shared" si="38"/>
        <v>20169</v>
      </c>
      <c r="D2389" s="3">
        <v>42643</v>
      </c>
      <c r="E2389" s="1">
        <v>1183.33</v>
      </c>
      <c r="F2389" s="1">
        <v>1147.78</v>
      </c>
      <c r="G2389" s="1">
        <v>1169.07</v>
      </c>
      <c r="H2389" s="1">
        <v>1222.9000000000001</v>
      </c>
      <c r="I2389" s="1">
        <v>1232.1300000000001</v>
      </c>
      <c r="J2389" s="1">
        <v>1174.8499999999999</v>
      </c>
      <c r="Q2389" s="1">
        <v>3163.15</v>
      </c>
      <c r="R2389" s="1">
        <v>66.75</v>
      </c>
      <c r="S2389" s="1">
        <v>64.2</v>
      </c>
      <c r="T2389" s="1">
        <v>71.5</v>
      </c>
      <c r="U2389" s="1">
        <v>70.67</v>
      </c>
      <c r="V2389" s="1">
        <v>65.67</v>
      </c>
      <c r="W2389" s="1">
        <v>67.760000000000005</v>
      </c>
      <c r="X2389" s="1">
        <v>67.959999999999994</v>
      </c>
      <c r="Y2389" s="1">
        <v>66</v>
      </c>
      <c r="Z2389" s="1">
        <v>66</v>
      </c>
      <c r="AA2389" s="1">
        <v>65.739999999999995</v>
      </c>
      <c r="AB2389" s="1">
        <v>65.56</v>
      </c>
      <c r="AC2389" s="1">
        <v>64.63</v>
      </c>
      <c r="AE2389" s="1">
        <v>73.290000000000006</v>
      </c>
      <c r="AF2389" s="1">
        <v>75.790000000000006</v>
      </c>
      <c r="AG2389" s="1">
        <v>70.7</v>
      </c>
      <c r="AS2389" s="1">
        <v>2062.85</v>
      </c>
      <c r="AW2389" s="1">
        <v>1854.75</v>
      </c>
      <c r="AX2389" s="1">
        <v>74.31</v>
      </c>
      <c r="BA2389" s="1">
        <v>75.56</v>
      </c>
      <c r="BB2389" s="1">
        <v>74.48</v>
      </c>
      <c r="BC2389" s="1">
        <v>74.12</v>
      </c>
      <c r="BD2389" s="1">
        <v>75.5</v>
      </c>
      <c r="BE2389" s="1">
        <v>74.52</v>
      </c>
      <c r="BF2389" s="1">
        <v>78.62</v>
      </c>
      <c r="BG2389" s="1">
        <v>74.02</v>
      </c>
      <c r="BH2389" s="1">
        <v>66.88</v>
      </c>
      <c r="BI2389" s="1">
        <v>70.5</v>
      </c>
      <c r="BJ2389" s="1">
        <v>73.69</v>
      </c>
      <c r="BK2389" s="1">
        <v>65.23</v>
      </c>
      <c r="BL2389" s="1">
        <v>64.86</v>
      </c>
      <c r="BM2389" s="1">
        <v>65.2</v>
      </c>
      <c r="BN2389" s="1">
        <v>64.33</v>
      </c>
    </row>
    <row r="2390" spans="3:66" x14ac:dyDescent="0.3">
      <c r="C2390" s="14" t="str">
        <f t="shared" si="38"/>
        <v>20169</v>
      </c>
      <c r="D2390" s="3">
        <v>42642</v>
      </c>
      <c r="E2390" s="1">
        <v>1163.68</v>
      </c>
      <c r="F2390" s="1">
        <v>1139.07</v>
      </c>
      <c r="G2390" s="1">
        <v>1169.0999999999999</v>
      </c>
      <c r="H2390" s="1">
        <v>1215.69</v>
      </c>
      <c r="I2390" s="1">
        <v>1231.8399999999999</v>
      </c>
      <c r="J2390" s="1">
        <v>1176.3599999999999</v>
      </c>
      <c r="Q2390" s="1">
        <v>3132.99</v>
      </c>
      <c r="R2390" s="1">
        <v>67.5</v>
      </c>
      <c r="S2390" s="1">
        <v>61.8</v>
      </c>
      <c r="T2390" s="1">
        <v>73</v>
      </c>
      <c r="U2390" s="1">
        <v>71.33</v>
      </c>
      <c r="V2390" s="1">
        <v>65.599999999999994</v>
      </c>
      <c r="W2390" s="1">
        <v>67.75</v>
      </c>
      <c r="X2390" s="1">
        <v>67.040000000000006</v>
      </c>
      <c r="Y2390" s="1">
        <v>65.94</v>
      </c>
      <c r="Z2390" s="1">
        <v>66</v>
      </c>
      <c r="AA2390" s="1">
        <v>64.290000000000006</v>
      </c>
      <c r="AB2390" s="1">
        <v>65.11</v>
      </c>
      <c r="AC2390" s="1">
        <v>64.5</v>
      </c>
      <c r="AE2390" s="1">
        <v>73.38</v>
      </c>
      <c r="AF2390" s="1">
        <v>76.209999999999994</v>
      </c>
      <c r="AG2390" s="1">
        <v>69.88</v>
      </c>
      <c r="AS2390" s="1">
        <v>2002.18</v>
      </c>
      <c r="AT2390" s="1">
        <v>1921.28</v>
      </c>
      <c r="AW2390" s="1">
        <v>1854.75</v>
      </c>
      <c r="AX2390" s="1">
        <v>74.47</v>
      </c>
      <c r="AZ2390" s="1">
        <v>1719.04</v>
      </c>
      <c r="BA2390" s="1">
        <v>75.45</v>
      </c>
      <c r="BB2390" s="1">
        <v>74.48</v>
      </c>
      <c r="BC2390" s="1">
        <v>74.44</v>
      </c>
      <c r="BD2390" s="1">
        <v>75.2</v>
      </c>
      <c r="BE2390" s="1">
        <v>75.02</v>
      </c>
      <c r="BF2390" s="1">
        <v>78.650000000000006</v>
      </c>
      <c r="BG2390" s="1">
        <v>73.150000000000006</v>
      </c>
      <c r="BH2390" s="1">
        <v>66.88</v>
      </c>
      <c r="BI2390" s="1">
        <v>70.5</v>
      </c>
      <c r="BJ2390" s="1">
        <v>73.67</v>
      </c>
      <c r="BK2390" s="1">
        <v>65.23</v>
      </c>
      <c r="BL2390" s="1">
        <v>64.47</v>
      </c>
      <c r="BM2390" s="1">
        <v>65.09</v>
      </c>
      <c r="BN2390" s="1">
        <v>64.56</v>
      </c>
    </row>
    <row r="2391" spans="3:66" x14ac:dyDescent="0.3">
      <c r="C2391" s="14" t="str">
        <f t="shared" si="38"/>
        <v>20169</v>
      </c>
      <c r="D2391" s="3">
        <v>42641</v>
      </c>
      <c r="E2391" s="1">
        <v>1176.67</v>
      </c>
      <c r="F2391" s="1">
        <v>1150.8</v>
      </c>
      <c r="G2391" s="1">
        <v>1175.67</v>
      </c>
      <c r="H2391" s="1">
        <v>1211.1600000000001</v>
      </c>
      <c r="I2391" s="1">
        <v>1227.8599999999999</v>
      </c>
      <c r="J2391" s="1">
        <v>1179.8399999999999</v>
      </c>
      <c r="Q2391" s="1">
        <v>3135.5</v>
      </c>
      <c r="R2391" s="1">
        <v>67.25</v>
      </c>
      <c r="S2391" s="1">
        <v>62.29</v>
      </c>
      <c r="T2391" s="1">
        <v>72.67</v>
      </c>
      <c r="U2391" s="1">
        <v>70.33</v>
      </c>
      <c r="V2391" s="1">
        <v>65.63</v>
      </c>
      <c r="W2391" s="1">
        <v>67.430000000000007</v>
      </c>
      <c r="X2391" s="1">
        <v>67.040000000000006</v>
      </c>
      <c r="Y2391" s="1">
        <v>65.5</v>
      </c>
      <c r="Z2391" s="1">
        <v>65.5</v>
      </c>
      <c r="AA2391" s="1">
        <v>63.87</v>
      </c>
      <c r="AB2391" s="1">
        <v>65.11</v>
      </c>
      <c r="AC2391" s="1">
        <v>64</v>
      </c>
      <c r="AE2391" s="1">
        <v>73.31</v>
      </c>
      <c r="AF2391" s="1">
        <v>76.209999999999994</v>
      </c>
      <c r="AG2391" s="1">
        <v>70.39</v>
      </c>
      <c r="AS2391" s="1">
        <v>2002.18</v>
      </c>
      <c r="AT2391" s="1">
        <v>1921.28</v>
      </c>
      <c r="AW2391" s="1">
        <v>1971.84</v>
      </c>
      <c r="AX2391" s="1">
        <v>74.209999999999994</v>
      </c>
      <c r="AZ2391" s="1">
        <v>1719.04</v>
      </c>
      <c r="BA2391" s="1">
        <v>75.58</v>
      </c>
      <c r="BB2391" s="1">
        <v>74.650000000000006</v>
      </c>
      <c r="BC2391" s="1">
        <v>74.39</v>
      </c>
      <c r="BD2391" s="1">
        <v>74.69</v>
      </c>
      <c r="BE2391" s="1">
        <v>74.81</v>
      </c>
      <c r="BF2391" s="1">
        <v>78.45</v>
      </c>
      <c r="BG2391" s="1">
        <v>73.319999999999993</v>
      </c>
      <c r="BH2391" s="1">
        <v>66.88</v>
      </c>
      <c r="BI2391" s="1">
        <v>70.5</v>
      </c>
      <c r="BJ2391" s="1">
        <v>73.66</v>
      </c>
      <c r="BK2391" s="1">
        <v>66.180000000000007</v>
      </c>
      <c r="BL2391" s="1">
        <v>64.510000000000005</v>
      </c>
      <c r="BM2391" s="1">
        <v>64.97</v>
      </c>
      <c r="BN2391" s="1">
        <v>64.510000000000005</v>
      </c>
    </row>
    <row r="2392" spans="3:66" x14ac:dyDescent="0.3">
      <c r="C2392" s="14" t="str">
        <f t="shared" si="38"/>
        <v>20169</v>
      </c>
      <c r="D2392" s="3">
        <v>42640</v>
      </c>
      <c r="E2392" s="1">
        <v>1196.67</v>
      </c>
      <c r="F2392" s="1">
        <v>1162.43</v>
      </c>
      <c r="G2392" s="1">
        <v>1166.8</v>
      </c>
      <c r="H2392" s="1">
        <v>1204.22</v>
      </c>
      <c r="I2392" s="1">
        <v>1204.93</v>
      </c>
      <c r="J2392" s="1">
        <v>1187.1600000000001</v>
      </c>
      <c r="Q2392" s="1">
        <v>3122.91</v>
      </c>
      <c r="R2392" s="1">
        <v>66.25</v>
      </c>
      <c r="S2392" s="1">
        <v>62.5</v>
      </c>
      <c r="T2392" s="1">
        <v>71.83</v>
      </c>
      <c r="U2392" s="1">
        <v>68.92</v>
      </c>
      <c r="V2392" s="1">
        <v>66.13</v>
      </c>
      <c r="W2392" s="1">
        <v>67.7</v>
      </c>
      <c r="X2392" s="1">
        <v>67.39</v>
      </c>
      <c r="Y2392" s="1">
        <v>65.53</v>
      </c>
      <c r="Z2392" s="1">
        <v>65.5</v>
      </c>
      <c r="AA2392" s="1">
        <v>65.47</v>
      </c>
      <c r="AB2392" s="1">
        <v>65.44</v>
      </c>
      <c r="AC2392" s="1">
        <v>64.25</v>
      </c>
      <c r="AE2392" s="1">
        <v>73.11</v>
      </c>
      <c r="AF2392" s="1">
        <v>75.22</v>
      </c>
      <c r="AG2392" s="1">
        <v>69.37</v>
      </c>
      <c r="AT2392" s="1">
        <v>1921.28</v>
      </c>
      <c r="AX2392" s="1">
        <v>74.52</v>
      </c>
      <c r="AZ2392" s="1">
        <v>1719.04</v>
      </c>
      <c r="BA2392" s="1">
        <v>74.790000000000006</v>
      </c>
      <c r="BB2392" s="1">
        <v>74.72</v>
      </c>
      <c r="BC2392" s="1">
        <v>74.27</v>
      </c>
      <c r="BD2392" s="1">
        <v>74.22</v>
      </c>
      <c r="BE2392" s="1">
        <v>74.12</v>
      </c>
      <c r="BF2392" s="1">
        <v>79.67</v>
      </c>
      <c r="BG2392" s="1">
        <v>74.44</v>
      </c>
      <c r="BH2392" s="1">
        <v>66.63</v>
      </c>
      <c r="BI2392" s="1">
        <v>70.5</v>
      </c>
      <c r="BJ2392" s="1">
        <v>73.66</v>
      </c>
      <c r="BK2392" s="1">
        <v>65.849999999999994</v>
      </c>
      <c r="BL2392" s="1">
        <v>64.790000000000006</v>
      </c>
      <c r="BM2392" s="1">
        <v>65.83</v>
      </c>
      <c r="BN2392" s="1">
        <v>64.81</v>
      </c>
    </row>
    <row r="2393" spans="3:66" x14ac:dyDescent="0.3">
      <c r="C2393" s="14" t="str">
        <f t="shared" si="38"/>
        <v>20169</v>
      </c>
      <c r="D2393" s="3">
        <v>42639</v>
      </c>
      <c r="E2393" s="1">
        <v>1192.6099999999999</v>
      </c>
      <c r="F2393" s="1">
        <v>1158.73</v>
      </c>
      <c r="G2393" s="1">
        <v>1177.06</v>
      </c>
      <c r="H2393" s="1">
        <v>1235.74</v>
      </c>
      <c r="I2393" s="1">
        <v>1235.6300000000001</v>
      </c>
      <c r="J2393" s="1">
        <v>1189.17</v>
      </c>
      <c r="Q2393" s="1">
        <v>3109.51</v>
      </c>
      <c r="R2393" s="1">
        <v>66.5</v>
      </c>
      <c r="S2393" s="1">
        <v>63.8</v>
      </c>
      <c r="T2393" s="1">
        <v>71.5</v>
      </c>
      <c r="U2393" s="1">
        <v>68.84</v>
      </c>
      <c r="V2393" s="1">
        <v>65.89</v>
      </c>
      <c r="W2393" s="1">
        <v>67.64</v>
      </c>
      <c r="X2393" s="1">
        <v>68.08</v>
      </c>
      <c r="Y2393" s="1">
        <v>65.88</v>
      </c>
      <c r="Z2393" s="1">
        <v>65.88</v>
      </c>
      <c r="AA2393" s="1">
        <v>64.17</v>
      </c>
      <c r="AB2393" s="1">
        <v>65.94</v>
      </c>
      <c r="AC2393" s="1">
        <v>64.25</v>
      </c>
      <c r="AE2393" s="1">
        <v>74.09</v>
      </c>
      <c r="AF2393" s="1">
        <v>76.31</v>
      </c>
      <c r="AG2393" s="1">
        <v>68.97</v>
      </c>
      <c r="AT2393" s="1">
        <v>1921.28</v>
      </c>
      <c r="AX2393" s="1">
        <v>75.27</v>
      </c>
      <c r="AZ2393" s="1">
        <v>1719.04</v>
      </c>
      <c r="BA2393" s="1">
        <v>75.400000000000006</v>
      </c>
      <c r="BB2393" s="1">
        <v>75.040000000000006</v>
      </c>
      <c r="BC2393" s="1">
        <v>74.47</v>
      </c>
      <c r="BD2393" s="1">
        <v>74.66</v>
      </c>
      <c r="BE2393" s="1">
        <v>75.11</v>
      </c>
      <c r="BF2393" s="1">
        <v>80.23</v>
      </c>
      <c r="BG2393" s="1">
        <v>74.94</v>
      </c>
      <c r="BH2393" s="1">
        <v>66.63</v>
      </c>
      <c r="BI2393" s="1">
        <v>70</v>
      </c>
      <c r="BJ2393" s="1">
        <v>74.150000000000006</v>
      </c>
      <c r="BK2393" s="1">
        <v>65.849999999999994</v>
      </c>
      <c r="BL2393" s="1">
        <v>65.63</v>
      </c>
      <c r="BM2393" s="1">
        <v>66.66</v>
      </c>
      <c r="BN2393" s="1">
        <v>64.56</v>
      </c>
    </row>
    <row r="2394" spans="3:66" x14ac:dyDescent="0.3">
      <c r="C2394" s="14" t="str">
        <f t="shared" si="38"/>
        <v>20169</v>
      </c>
      <c r="D2394" s="3">
        <v>42636</v>
      </c>
      <c r="E2394" s="1">
        <v>1231.07</v>
      </c>
      <c r="F2394" s="1">
        <v>1178.4000000000001</v>
      </c>
      <c r="G2394" s="1">
        <v>1172.52</v>
      </c>
      <c r="H2394" s="1">
        <v>1234.52</v>
      </c>
      <c r="I2394" s="1">
        <v>1239.53</v>
      </c>
      <c r="J2394" s="1">
        <v>1204.32</v>
      </c>
      <c r="Q2394" s="1">
        <v>3126.18</v>
      </c>
      <c r="R2394" s="1">
        <v>66.63</v>
      </c>
      <c r="S2394" s="1">
        <v>63.42</v>
      </c>
      <c r="T2394" s="1">
        <v>70.5</v>
      </c>
      <c r="U2394" s="1">
        <v>70.67</v>
      </c>
      <c r="V2394" s="1">
        <v>66.099999999999994</v>
      </c>
      <c r="W2394" s="1">
        <v>68.09</v>
      </c>
      <c r="X2394" s="1">
        <v>68.150000000000006</v>
      </c>
      <c r="Y2394" s="1">
        <v>66.19</v>
      </c>
      <c r="Z2394" s="1">
        <v>66.33</v>
      </c>
      <c r="AA2394" s="1">
        <v>65.58</v>
      </c>
      <c r="AB2394" s="1">
        <v>66.28</v>
      </c>
      <c r="AC2394" s="1">
        <v>64.75</v>
      </c>
      <c r="AE2394" s="1">
        <v>74.36</v>
      </c>
      <c r="AF2394" s="1">
        <v>75.260000000000005</v>
      </c>
      <c r="AG2394" s="1">
        <v>70.62</v>
      </c>
      <c r="AT2394" s="1">
        <v>1921.28</v>
      </c>
      <c r="AX2394" s="1">
        <v>74.56</v>
      </c>
      <c r="AZ2394" s="1">
        <v>1719.04</v>
      </c>
      <c r="BA2394" s="1">
        <v>77.33</v>
      </c>
      <c r="BB2394" s="1">
        <v>75.64</v>
      </c>
      <c r="BC2394" s="1">
        <v>74.849999999999994</v>
      </c>
      <c r="BD2394" s="1">
        <v>75.11</v>
      </c>
      <c r="BE2394" s="1">
        <v>74.42</v>
      </c>
      <c r="BF2394" s="1">
        <v>80.349999999999994</v>
      </c>
      <c r="BG2394" s="1">
        <v>75.069999999999993</v>
      </c>
      <c r="BH2394" s="1">
        <v>67.63</v>
      </c>
      <c r="BI2394" s="1">
        <v>71</v>
      </c>
      <c r="BJ2394" s="1">
        <v>73.17</v>
      </c>
      <c r="BK2394" s="1">
        <v>66.84</v>
      </c>
      <c r="BL2394" s="1">
        <v>66.010000000000005</v>
      </c>
      <c r="BM2394" s="1">
        <v>66.48</v>
      </c>
      <c r="BN2394" s="1">
        <v>66.010000000000005</v>
      </c>
    </row>
    <row r="2395" spans="3:66" x14ac:dyDescent="0.3">
      <c r="C2395" s="14" t="str">
        <f t="shared" si="38"/>
        <v>20169</v>
      </c>
      <c r="D2395" s="3">
        <v>42635</v>
      </c>
      <c r="E2395" s="1">
        <v>1237.8900000000001</v>
      </c>
      <c r="F2395" s="1">
        <v>1196.3499999999999</v>
      </c>
      <c r="G2395" s="1">
        <v>1186.8</v>
      </c>
      <c r="H2395" s="1">
        <v>1239.46</v>
      </c>
      <c r="I2395" s="1">
        <v>1239.53</v>
      </c>
      <c r="J2395" s="1">
        <v>1204.32</v>
      </c>
      <c r="Q2395" s="1">
        <v>3101.51</v>
      </c>
      <c r="R2395" s="1">
        <v>67</v>
      </c>
      <c r="S2395" s="1">
        <v>65.3</v>
      </c>
      <c r="T2395" s="1">
        <v>69.2</v>
      </c>
      <c r="U2395" s="1">
        <v>71.33</v>
      </c>
      <c r="V2395" s="1">
        <v>66.400000000000006</v>
      </c>
      <c r="W2395" s="1">
        <v>68.78</v>
      </c>
      <c r="X2395" s="1">
        <v>68.64</v>
      </c>
      <c r="Y2395" s="1">
        <v>67</v>
      </c>
      <c r="Z2395" s="1">
        <v>67</v>
      </c>
      <c r="AA2395" s="1">
        <v>65.599999999999994</v>
      </c>
      <c r="AB2395" s="1">
        <v>66.81</v>
      </c>
      <c r="AC2395" s="1">
        <v>65</v>
      </c>
      <c r="AE2395" s="1">
        <v>75.16</v>
      </c>
      <c r="AF2395" s="1">
        <v>75.819999999999993</v>
      </c>
      <c r="AG2395" s="1">
        <v>71.53</v>
      </c>
      <c r="AP2395" s="1">
        <v>1665.86</v>
      </c>
      <c r="AW2395" s="1">
        <v>1857.13</v>
      </c>
      <c r="AX2395" s="1">
        <v>74.59</v>
      </c>
      <c r="BA2395" s="1">
        <v>77</v>
      </c>
      <c r="BB2395" s="1">
        <v>75.900000000000006</v>
      </c>
      <c r="BC2395" s="1">
        <v>75.8</v>
      </c>
      <c r="BD2395" s="1">
        <v>75.87</v>
      </c>
      <c r="BE2395" s="1">
        <v>74.680000000000007</v>
      </c>
      <c r="BF2395" s="1">
        <v>81.08</v>
      </c>
      <c r="BG2395" s="1">
        <v>75.72</v>
      </c>
      <c r="BH2395" s="1">
        <v>67.75</v>
      </c>
      <c r="BI2395" s="1">
        <v>71</v>
      </c>
      <c r="BJ2395" s="1">
        <v>73.17</v>
      </c>
      <c r="BK2395" s="1">
        <v>67.53</v>
      </c>
      <c r="BL2395" s="1">
        <v>66.13</v>
      </c>
      <c r="BM2395" s="1">
        <v>66.73</v>
      </c>
      <c r="BN2395" s="1">
        <v>66.06</v>
      </c>
    </row>
    <row r="2396" spans="3:66" x14ac:dyDescent="0.3">
      <c r="C2396" s="14" t="str">
        <f t="shared" si="38"/>
        <v>20169</v>
      </c>
      <c r="D2396" s="3">
        <v>42634</v>
      </c>
      <c r="E2396" s="1">
        <v>1216.67</v>
      </c>
      <c r="F2396" s="1">
        <v>1210.83</v>
      </c>
      <c r="G2396" s="1">
        <v>1214.55</v>
      </c>
      <c r="H2396" s="1">
        <v>1255.49</v>
      </c>
      <c r="I2396" s="1">
        <v>1239.53</v>
      </c>
      <c r="J2396" s="1">
        <v>1201.3</v>
      </c>
      <c r="Q2396" s="1">
        <v>3143.89</v>
      </c>
      <c r="R2396" s="1">
        <v>67.3</v>
      </c>
      <c r="S2396" s="1">
        <v>66.319999999999993</v>
      </c>
      <c r="T2396" s="1">
        <v>70</v>
      </c>
      <c r="U2396" s="1">
        <v>71.33</v>
      </c>
      <c r="V2396" s="1">
        <v>65.900000000000006</v>
      </c>
      <c r="W2396" s="1">
        <v>69.06</v>
      </c>
      <c r="X2396" s="1">
        <v>69.83</v>
      </c>
      <c r="Y2396" s="1">
        <v>67.48</v>
      </c>
      <c r="Z2396" s="1">
        <v>67.63</v>
      </c>
      <c r="AA2396" s="1">
        <v>65.7</v>
      </c>
      <c r="AB2396" s="1">
        <v>67.56</v>
      </c>
      <c r="AC2396" s="1">
        <v>64.33</v>
      </c>
      <c r="AE2396" s="1">
        <v>75.38</v>
      </c>
      <c r="AF2396" s="1">
        <v>76.930000000000007</v>
      </c>
      <c r="AG2396" s="1">
        <v>71.819999999999993</v>
      </c>
      <c r="AP2396" s="1">
        <v>1643.91</v>
      </c>
      <c r="AQ2396" s="1">
        <v>1973.87</v>
      </c>
      <c r="AW2396" s="1">
        <v>1857.13</v>
      </c>
      <c r="AX2396" s="1">
        <v>75.87</v>
      </c>
      <c r="BA2396" s="1">
        <v>75.97</v>
      </c>
      <c r="BB2396" s="1">
        <v>76.709999999999994</v>
      </c>
      <c r="BC2396" s="1">
        <v>76.34</v>
      </c>
      <c r="BD2396" s="1">
        <v>76.3</v>
      </c>
      <c r="BE2396" s="1">
        <v>75.62</v>
      </c>
      <c r="BF2396" s="1">
        <v>80.52</v>
      </c>
      <c r="BG2396" s="1">
        <v>76.48</v>
      </c>
      <c r="BH2396" s="1">
        <v>67.33</v>
      </c>
      <c r="BI2396" s="1">
        <v>71</v>
      </c>
      <c r="BJ2396" s="1">
        <v>75.13</v>
      </c>
      <c r="BK2396" s="1">
        <v>68.900000000000006</v>
      </c>
      <c r="BL2396" s="1">
        <v>67.67</v>
      </c>
      <c r="BN2396" s="1">
        <v>66.84</v>
      </c>
    </row>
    <row r="2397" spans="3:66" x14ac:dyDescent="0.3">
      <c r="C2397" s="14" t="str">
        <f t="shared" si="38"/>
        <v>20169</v>
      </c>
      <c r="D2397" s="3">
        <v>42633</v>
      </c>
      <c r="E2397" s="1">
        <v>1226.1199999999999</v>
      </c>
      <c r="F2397" s="1">
        <v>1210.94</v>
      </c>
      <c r="G2397" s="1">
        <v>1200.8699999999999</v>
      </c>
      <c r="H2397" s="1">
        <v>1257.74</v>
      </c>
      <c r="I2397" s="1">
        <v>1241.44</v>
      </c>
      <c r="J2397" s="1">
        <v>1184.23</v>
      </c>
      <c r="Q2397" s="1">
        <v>3109.54</v>
      </c>
      <c r="R2397" s="1">
        <v>69</v>
      </c>
      <c r="S2397" s="1">
        <v>66.16</v>
      </c>
      <c r="T2397" s="1">
        <v>71.8</v>
      </c>
      <c r="U2397" s="1">
        <v>69.680000000000007</v>
      </c>
      <c r="V2397" s="1">
        <v>66</v>
      </c>
      <c r="W2397" s="1">
        <v>69.59</v>
      </c>
      <c r="X2397" s="1">
        <v>69.33</v>
      </c>
      <c r="Y2397" s="1">
        <v>67.73</v>
      </c>
      <c r="Z2397" s="1">
        <v>67.67</v>
      </c>
      <c r="AA2397" s="1">
        <v>65.63</v>
      </c>
      <c r="AB2397" s="1">
        <v>67.5</v>
      </c>
      <c r="AC2397" s="1">
        <v>65.5</v>
      </c>
      <c r="AE2397" s="1">
        <v>75.72</v>
      </c>
      <c r="AF2397" s="1">
        <v>76.930000000000007</v>
      </c>
      <c r="AG2397" s="1">
        <v>70.67</v>
      </c>
      <c r="AP2397" s="1">
        <v>1643.91</v>
      </c>
      <c r="AQ2397" s="1">
        <v>1973.87</v>
      </c>
      <c r="AW2397" s="1">
        <v>1857.13</v>
      </c>
      <c r="AX2397" s="1">
        <v>75.349999999999994</v>
      </c>
      <c r="BA2397" s="1">
        <v>75.7</v>
      </c>
      <c r="BB2397" s="1">
        <v>77.58</v>
      </c>
      <c r="BC2397" s="1">
        <v>76.14</v>
      </c>
      <c r="BD2397" s="1">
        <v>76.680000000000007</v>
      </c>
      <c r="BE2397" s="1">
        <v>75.62</v>
      </c>
      <c r="BF2397" s="1">
        <v>81.27</v>
      </c>
      <c r="BG2397" s="1">
        <v>75.930000000000007</v>
      </c>
      <c r="BH2397" s="1">
        <v>68.5</v>
      </c>
      <c r="BI2397" s="1">
        <v>70</v>
      </c>
      <c r="BJ2397" s="1">
        <v>74.64</v>
      </c>
      <c r="BK2397" s="1">
        <v>68.69</v>
      </c>
      <c r="BL2397" s="1">
        <v>68.06</v>
      </c>
      <c r="BN2397" s="1">
        <v>66.09</v>
      </c>
    </row>
    <row r="2398" spans="3:66" x14ac:dyDescent="0.3">
      <c r="C2398" s="14" t="str">
        <f t="shared" si="38"/>
        <v>20169</v>
      </c>
      <c r="D2398" s="3">
        <v>42632</v>
      </c>
      <c r="E2398" s="1">
        <v>1204.46</v>
      </c>
      <c r="F2398" s="1">
        <v>1212.75</v>
      </c>
      <c r="G2398" s="1">
        <v>1202.1099999999999</v>
      </c>
      <c r="H2398" s="1">
        <v>1250.3900000000001</v>
      </c>
      <c r="I2398" s="1">
        <v>1247.3</v>
      </c>
      <c r="J2398" s="1">
        <v>1232.1600000000001</v>
      </c>
      <c r="Q2398" s="1">
        <v>3134.36</v>
      </c>
      <c r="R2398" s="1">
        <v>68.13</v>
      </c>
      <c r="S2398" s="1">
        <v>65</v>
      </c>
      <c r="T2398" s="1">
        <v>71.319999999999993</v>
      </c>
      <c r="U2398" s="1">
        <v>69.36</v>
      </c>
      <c r="V2398" s="1">
        <v>66.2</v>
      </c>
      <c r="W2398" s="1">
        <v>69.61</v>
      </c>
      <c r="X2398" s="1">
        <v>69.040000000000006</v>
      </c>
      <c r="Y2398" s="1">
        <v>67.599999999999994</v>
      </c>
      <c r="Z2398" s="1">
        <v>67.69</v>
      </c>
      <c r="AA2398" s="1">
        <v>65.92</v>
      </c>
      <c r="AB2398" s="1">
        <v>67.28</v>
      </c>
      <c r="AC2398" s="1">
        <v>65.25</v>
      </c>
      <c r="AE2398" s="1">
        <v>75.510000000000005</v>
      </c>
      <c r="AF2398" s="1">
        <v>76.930000000000007</v>
      </c>
      <c r="AG2398" s="1">
        <v>71.47</v>
      </c>
      <c r="AN2398" s="1">
        <v>2022.4</v>
      </c>
      <c r="AP2398" s="1">
        <v>1632.93</v>
      </c>
      <c r="AQ2398" s="1">
        <v>1973.87</v>
      </c>
      <c r="AW2398" s="1">
        <v>1737.53</v>
      </c>
      <c r="AX2398" s="1">
        <v>74.459999999999994</v>
      </c>
      <c r="BA2398" s="1">
        <v>76.150000000000006</v>
      </c>
      <c r="BB2398" s="1">
        <v>77.12</v>
      </c>
      <c r="BC2398" s="1">
        <v>75.92</v>
      </c>
      <c r="BD2398" s="1">
        <v>75.89</v>
      </c>
      <c r="BE2398" s="1">
        <v>74.22</v>
      </c>
      <c r="BF2398" s="1">
        <v>79.86</v>
      </c>
      <c r="BG2398" s="1">
        <v>76.02</v>
      </c>
      <c r="BH2398" s="1">
        <v>68.25</v>
      </c>
      <c r="BI2398" s="1">
        <v>70</v>
      </c>
      <c r="BJ2398" s="1">
        <v>72.2</v>
      </c>
      <c r="BK2398" s="1">
        <v>67.08</v>
      </c>
      <c r="BL2398" s="1">
        <v>67.27</v>
      </c>
      <c r="BM2398" s="1">
        <v>67</v>
      </c>
      <c r="BN2398" s="1">
        <v>66.77</v>
      </c>
    </row>
    <row r="2399" spans="3:66" x14ac:dyDescent="0.3">
      <c r="C2399" s="14" t="str">
        <f t="shared" si="38"/>
        <v>20169</v>
      </c>
      <c r="D2399" s="3">
        <v>42629</v>
      </c>
      <c r="E2399" s="1">
        <v>1220.93</v>
      </c>
      <c r="F2399" s="1">
        <v>1218.8399999999999</v>
      </c>
      <c r="G2399" s="1">
        <v>1212.29</v>
      </c>
      <c r="H2399" s="1">
        <v>1253.8399999999999</v>
      </c>
      <c r="I2399" s="1">
        <v>1239.75</v>
      </c>
      <c r="J2399" s="1">
        <v>1225.78</v>
      </c>
      <c r="Q2399" s="1">
        <v>3084.48</v>
      </c>
      <c r="R2399" s="1">
        <v>67.38</v>
      </c>
      <c r="S2399" s="1">
        <v>66.13</v>
      </c>
      <c r="T2399" s="1">
        <v>72.33</v>
      </c>
      <c r="U2399" s="1">
        <v>70.09</v>
      </c>
      <c r="V2399" s="1">
        <v>65.89</v>
      </c>
      <c r="W2399" s="1">
        <v>69.290000000000006</v>
      </c>
      <c r="X2399" s="1">
        <v>68.73</v>
      </c>
      <c r="Y2399" s="1">
        <v>67</v>
      </c>
      <c r="Z2399" s="1">
        <v>67</v>
      </c>
      <c r="AA2399" s="1">
        <v>64.88</v>
      </c>
      <c r="AB2399" s="1">
        <v>68.06</v>
      </c>
      <c r="AC2399" s="1">
        <v>64</v>
      </c>
      <c r="AE2399" s="1">
        <v>75.36</v>
      </c>
      <c r="AF2399" s="1">
        <v>76.5</v>
      </c>
      <c r="AG2399" s="1">
        <v>70.72</v>
      </c>
      <c r="AN2399" s="1">
        <v>2022.4</v>
      </c>
      <c r="AP2399" s="1">
        <v>1632.93</v>
      </c>
      <c r="AQ2399" s="1">
        <v>1933.42</v>
      </c>
      <c r="AW2399" s="1">
        <v>1737.53</v>
      </c>
      <c r="AX2399" s="1">
        <v>74.95</v>
      </c>
      <c r="BA2399" s="1">
        <v>75.650000000000006</v>
      </c>
      <c r="BB2399" s="1">
        <v>77.290000000000006</v>
      </c>
      <c r="BC2399" s="1">
        <v>75.91</v>
      </c>
      <c r="BD2399" s="1">
        <v>76.239999999999995</v>
      </c>
      <c r="BE2399" s="1">
        <v>75.040000000000006</v>
      </c>
      <c r="BF2399" s="1">
        <v>79.87</v>
      </c>
      <c r="BG2399" s="1">
        <v>76.39</v>
      </c>
      <c r="BH2399" s="1">
        <v>67.13</v>
      </c>
      <c r="BI2399" s="1">
        <v>70</v>
      </c>
      <c r="BJ2399" s="1">
        <v>72.209999999999994</v>
      </c>
      <c r="BK2399" s="1">
        <v>66.23</v>
      </c>
      <c r="BL2399" s="1">
        <v>66.37</v>
      </c>
      <c r="BM2399" s="1">
        <v>67</v>
      </c>
      <c r="BN2399" s="1">
        <v>65.8</v>
      </c>
    </row>
    <row r="2400" spans="3:66" x14ac:dyDescent="0.3">
      <c r="C2400" s="14" t="str">
        <f t="shared" si="38"/>
        <v>20169</v>
      </c>
      <c r="D2400" s="3">
        <v>42628</v>
      </c>
      <c r="E2400" s="1">
        <v>1222.6099999999999</v>
      </c>
      <c r="F2400" s="1">
        <v>1224.6500000000001</v>
      </c>
      <c r="G2400" s="1">
        <v>1209.3599999999999</v>
      </c>
      <c r="H2400" s="1">
        <v>1255.44</v>
      </c>
      <c r="I2400" s="1">
        <v>1245.3499999999999</v>
      </c>
      <c r="J2400" s="1">
        <v>1188.74</v>
      </c>
      <c r="Q2400" s="1">
        <v>3075.13</v>
      </c>
      <c r="R2400" s="1">
        <v>66.78</v>
      </c>
      <c r="S2400" s="1">
        <v>64.8</v>
      </c>
      <c r="T2400" s="1">
        <v>71.849999999999994</v>
      </c>
      <c r="U2400" s="1">
        <v>70.27</v>
      </c>
      <c r="V2400" s="1">
        <v>65.900000000000006</v>
      </c>
      <c r="W2400" s="1">
        <v>68.819999999999993</v>
      </c>
      <c r="X2400" s="1">
        <v>69</v>
      </c>
      <c r="Y2400" s="1">
        <v>67</v>
      </c>
      <c r="Z2400" s="1">
        <v>67</v>
      </c>
      <c r="AA2400" s="1">
        <v>64.88</v>
      </c>
      <c r="AB2400" s="1">
        <v>67.23</v>
      </c>
      <c r="AC2400" s="1">
        <v>64.38</v>
      </c>
      <c r="AE2400" s="1">
        <v>75.78</v>
      </c>
      <c r="AF2400" s="1">
        <v>76.19</v>
      </c>
      <c r="AG2400" s="1">
        <v>70.25</v>
      </c>
      <c r="AN2400" s="1">
        <v>2022.4</v>
      </c>
      <c r="AP2400" s="1">
        <v>1600</v>
      </c>
      <c r="AQ2400" s="1">
        <v>1933.42</v>
      </c>
      <c r="AX2400" s="1">
        <v>74.75</v>
      </c>
      <c r="BA2400" s="1">
        <v>75.03</v>
      </c>
      <c r="BB2400" s="1">
        <v>77.42</v>
      </c>
      <c r="BC2400" s="1">
        <v>75.86</v>
      </c>
      <c r="BD2400" s="1">
        <v>76.28</v>
      </c>
      <c r="BE2400" s="1">
        <v>75.040000000000006</v>
      </c>
      <c r="BF2400" s="1">
        <v>80.34</v>
      </c>
      <c r="BG2400" s="1">
        <v>76.290000000000006</v>
      </c>
      <c r="BH2400" s="1">
        <v>66.88</v>
      </c>
      <c r="BI2400" s="1">
        <v>70</v>
      </c>
      <c r="BJ2400" s="1">
        <v>72.2</v>
      </c>
      <c r="BK2400" s="1">
        <v>68.209999999999994</v>
      </c>
      <c r="BL2400" s="1">
        <v>66.48</v>
      </c>
      <c r="BM2400" s="1">
        <v>67</v>
      </c>
      <c r="BN2400" s="1">
        <v>66.37</v>
      </c>
    </row>
    <row r="2401" spans="3:66" x14ac:dyDescent="0.3">
      <c r="C2401" s="14" t="str">
        <f t="shared" si="38"/>
        <v>20169</v>
      </c>
      <c r="D2401" s="3">
        <v>42627</v>
      </c>
      <c r="E2401" s="1">
        <v>1245.6400000000001</v>
      </c>
      <c r="F2401" s="1">
        <v>1226.0899999999999</v>
      </c>
      <c r="G2401" s="1">
        <v>1209.3599999999999</v>
      </c>
      <c r="H2401" s="1">
        <v>1264.78</v>
      </c>
      <c r="I2401" s="1">
        <v>1245.3499999999999</v>
      </c>
      <c r="J2401" s="1">
        <v>1165.25</v>
      </c>
      <c r="Q2401" s="1">
        <v>3057.89</v>
      </c>
      <c r="R2401" s="1">
        <v>66.62</v>
      </c>
      <c r="S2401" s="1">
        <v>64.5</v>
      </c>
      <c r="T2401" s="1">
        <v>70.849999999999994</v>
      </c>
      <c r="U2401" s="1">
        <v>70.8</v>
      </c>
      <c r="V2401" s="1">
        <v>66.099999999999994</v>
      </c>
      <c r="W2401" s="1">
        <v>68.81</v>
      </c>
      <c r="X2401" s="1">
        <v>68.47</v>
      </c>
      <c r="Y2401" s="1">
        <v>67</v>
      </c>
      <c r="Z2401" s="1">
        <v>67</v>
      </c>
      <c r="AA2401" s="1">
        <v>64.38</v>
      </c>
      <c r="AB2401" s="1">
        <v>66.95</v>
      </c>
      <c r="AC2401" s="1">
        <v>65.17</v>
      </c>
      <c r="AE2401" s="1">
        <v>75.55</v>
      </c>
      <c r="AF2401" s="1">
        <v>76.5</v>
      </c>
      <c r="AG2401" s="1">
        <v>69.94</v>
      </c>
      <c r="AN2401" s="1">
        <v>2022.4</v>
      </c>
      <c r="AQ2401" s="1">
        <v>1892.97</v>
      </c>
      <c r="AS2401" s="1">
        <v>1850.5</v>
      </c>
      <c r="AX2401" s="1">
        <v>73.95</v>
      </c>
      <c r="BA2401" s="1">
        <v>75.209999999999994</v>
      </c>
      <c r="BB2401" s="1">
        <v>77</v>
      </c>
      <c r="BC2401" s="1">
        <v>76.38</v>
      </c>
      <c r="BD2401" s="1">
        <v>75.540000000000006</v>
      </c>
      <c r="BE2401" s="1">
        <v>74.7</v>
      </c>
      <c r="BF2401" s="1">
        <v>79.09</v>
      </c>
      <c r="BG2401" s="1">
        <v>76.64</v>
      </c>
      <c r="BH2401" s="1">
        <v>66.5</v>
      </c>
      <c r="BI2401" s="1">
        <v>70</v>
      </c>
      <c r="BJ2401" s="1">
        <v>72.2</v>
      </c>
      <c r="BK2401" s="1">
        <v>67.63</v>
      </c>
      <c r="BL2401" s="1">
        <v>66.61</v>
      </c>
      <c r="BM2401" s="1">
        <v>66.989999999999995</v>
      </c>
      <c r="BN2401" s="1">
        <v>65.87</v>
      </c>
    </row>
    <row r="2402" spans="3:66" x14ac:dyDescent="0.3">
      <c r="C2402" s="14" t="str">
        <f t="shared" si="38"/>
        <v>20169</v>
      </c>
      <c r="D2402" s="3">
        <v>42626</v>
      </c>
      <c r="E2402" s="1">
        <v>1249.0899999999999</v>
      </c>
      <c r="F2402" s="1">
        <v>1228.25</v>
      </c>
      <c r="G2402" s="1">
        <v>1227.07</v>
      </c>
      <c r="H2402" s="1">
        <v>1251.48</v>
      </c>
      <c r="I2402" s="1">
        <v>1247.19</v>
      </c>
      <c r="J2402" s="1">
        <v>1189.81</v>
      </c>
      <c r="Q2402" s="1">
        <v>3048</v>
      </c>
      <c r="R2402" s="1">
        <v>66.8</v>
      </c>
      <c r="S2402" s="1">
        <v>63.75</v>
      </c>
      <c r="T2402" s="1">
        <v>71.27</v>
      </c>
      <c r="U2402" s="1">
        <v>71.25</v>
      </c>
      <c r="V2402" s="1">
        <v>65.900000000000006</v>
      </c>
      <c r="W2402" s="1">
        <v>69.34</v>
      </c>
      <c r="X2402" s="1">
        <v>68.39</v>
      </c>
      <c r="Y2402" s="1">
        <v>66.709999999999994</v>
      </c>
      <c r="Z2402" s="1">
        <v>66.680000000000007</v>
      </c>
      <c r="AA2402" s="1">
        <v>64.83</v>
      </c>
      <c r="AB2402" s="1">
        <v>67</v>
      </c>
      <c r="AC2402" s="1">
        <v>64.13</v>
      </c>
      <c r="AE2402" s="1">
        <v>75.44</v>
      </c>
      <c r="AF2402" s="1">
        <v>76.599999999999994</v>
      </c>
      <c r="AG2402" s="1">
        <v>70.11</v>
      </c>
      <c r="AN2402" s="1">
        <v>2022.4</v>
      </c>
      <c r="AQ2402" s="1">
        <v>1892.97</v>
      </c>
      <c r="AS2402" s="1">
        <v>1850.5</v>
      </c>
      <c r="AX2402" s="1">
        <v>74.650000000000006</v>
      </c>
      <c r="BA2402" s="1">
        <v>75.88</v>
      </c>
      <c r="BB2402" s="1">
        <v>76.989999999999995</v>
      </c>
      <c r="BC2402" s="1">
        <v>75.67</v>
      </c>
      <c r="BD2402" s="1">
        <v>74.27</v>
      </c>
      <c r="BE2402" s="1">
        <v>75.37</v>
      </c>
      <c r="BF2402" s="1">
        <v>78.67</v>
      </c>
      <c r="BG2402" s="1">
        <v>75.959999999999994</v>
      </c>
      <c r="BH2402" s="1">
        <v>66.13</v>
      </c>
      <c r="BI2402" s="1">
        <v>70</v>
      </c>
      <c r="BJ2402" s="1">
        <v>73.17</v>
      </c>
      <c r="BK2402" s="1">
        <v>67.28</v>
      </c>
      <c r="BL2402" s="1">
        <v>65.739999999999995</v>
      </c>
      <c r="BM2402" s="1">
        <v>66.959999999999994</v>
      </c>
      <c r="BN2402" s="1">
        <v>65.37</v>
      </c>
    </row>
    <row r="2403" spans="3:66" x14ac:dyDescent="0.3">
      <c r="C2403" s="14" t="str">
        <f t="shared" si="38"/>
        <v>20169</v>
      </c>
      <c r="D2403" s="3">
        <v>42625</v>
      </c>
      <c r="E2403" s="1">
        <v>1259.67</v>
      </c>
      <c r="F2403" s="1">
        <v>1222.6099999999999</v>
      </c>
      <c r="G2403" s="1">
        <v>1215.5899999999999</v>
      </c>
      <c r="H2403" s="1">
        <v>1247.1300000000001</v>
      </c>
      <c r="I2403" s="1">
        <v>1258.8900000000001</v>
      </c>
      <c r="J2403" s="1">
        <v>1212.67</v>
      </c>
      <c r="Q2403" s="1">
        <v>3063.36</v>
      </c>
      <c r="R2403" s="1">
        <v>67.25</v>
      </c>
      <c r="S2403" s="1">
        <v>64</v>
      </c>
      <c r="T2403" s="1">
        <v>71.8</v>
      </c>
      <c r="U2403" s="1">
        <v>69.599999999999994</v>
      </c>
      <c r="V2403" s="1">
        <v>66.25</v>
      </c>
      <c r="W2403" s="1">
        <v>69.78</v>
      </c>
      <c r="X2403" s="1">
        <v>69.44</v>
      </c>
      <c r="Y2403" s="1">
        <v>66.739999999999995</v>
      </c>
      <c r="Z2403" s="1">
        <v>66.790000000000006</v>
      </c>
      <c r="AA2403" s="1">
        <v>65.63</v>
      </c>
      <c r="AB2403" s="1">
        <v>67.39</v>
      </c>
      <c r="AC2403" s="1">
        <v>63.88</v>
      </c>
      <c r="AE2403" s="1">
        <v>75.14</v>
      </c>
      <c r="AF2403" s="1">
        <v>75.47</v>
      </c>
      <c r="AG2403" s="1">
        <v>70.63</v>
      </c>
      <c r="AQ2403" s="1">
        <v>1892.97</v>
      </c>
      <c r="AS2403" s="1">
        <v>1850.5</v>
      </c>
      <c r="AX2403" s="1">
        <v>74.239999999999995</v>
      </c>
      <c r="BA2403" s="1">
        <v>75.45</v>
      </c>
      <c r="BB2403" s="1">
        <v>77.47</v>
      </c>
      <c r="BC2403" s="1">
        <v>76.45</v>
      </c>
      <c r="BD2403" s="1">
        <v>75.77</v>
      </c>
      <c r="BE2403" s="1">
        <v>75.540000000000006</v>
      </c>
      <c r="BF2403" s="1">
        <v>79.11</v>
      </c>
      <c r="BG2403" s="1">
        <v>76.180000000000007</v>
      </c>
      <c r="BH2403" s="1">
        <v>65.88</v>
      </c>
      <c r="BI2403" s="1">
        <v>70</v>
      </c>
      <c r="BJ2403" s="1">
        <v>74.63</v>
      </c>
      <c r="BK2403" s="1">
        <v>67.150000000000006</v>
      </c>
      <c r="BL2403" s="1">
        <v>66.849999999999994</v>
      </c>
      <c r="BM2403" s="1">
        <v>66.89</v>
      </c>
      <c r="BN2403" s="1">
        <v>65.150000000000006</v>
      </c>
    </row>
    <row r="2404" spans="3:66" x14ac:dyDescent="0.3">
      <c r="C2404" s="14" t="str">
        <f t="shared" si="38"/>
        <v>20169</v>
      </c>
      <c r="D2404" s="3">
        <v>42622</v>
      </c>
      <c r="E2404" s="1">
        <v>1245.8599999999999</v>
      </c>
      <c r="F2404" s="1">
        <v>1236.1600000000001</v>
      </c>
      <c r="G2404" s="1">
        <v>1202.69</v>
      </c>
      <c r="H2404" s="1">
        <v>1262.3599999999999</v>
      </c>
      <c r="I2404" s="1">
        <v>1268.72</v>
      </c>
      <c r="J2404" s="1">
        <v>1228.98</v>
      </c>
      <c r="Q2404" s="1">
        <v>3059.57</v>
      </c>
      <c r="R2404" s="1">
        <v>68.63</v>
      </c>
      <c r="S2404" s="1">
        <v>63.91</v>
      </c>
      <c r="T2404" s="1">
        <v>72.790000000000006</v>
      </c>
      <c r="U2404" s="1">
        <v>69.400000000000006</v>
      </c>
      <c r="V2404" s="1">
        <v>66.44</v>
      </c>
      <c r="W2404" s="1">
        <v>69.56</v>
      </c>
      <c r="X2404" s="1">
        <v>68.45</v>
      </c>
      <c r="Y2404" s="1">
        <v>66.680000000000007</v>
      </c>
      <c r="Z2404" s="1">
        <v>66.73</v>
      </c>
      <c r="AA2404" s="1">
        <v>65.63</v>
      </c>
      <c r="AB2404" s="1">
        <v>66.569999999999993</v>
      </c>
      <c r="AC2404" s="1">
        <v>64.67</v>
      </c>
      <c r="AE2404" s="1">
        <v>75.14</v>
      </c>
      <c r="AF2404" s="1">
        <v>76.09</v>
      </c>
      <c r="AG2404" s="1">
        <v>69.59</v>
      </c>
      <c r="AS2404" s="1">
        <v>1850.5</v>
      </c>
      <c r="AX2404" s="1">
        <v>73.87</v>
      </c>
      <c r="BA2404" s="1">
        <v>74.69</v>
      </c>
      <c r="BB2404" s="1">
        <v>78.97</v>
      </c>
      <c r="BC2404" s="1">
        <v>75.55</v>
      </c>
      <c r="BD2404" s="1">
        <v>75.040000000000006</v>
      </c>
      <c r="BE2404" s="1">
        <v>75.569999999999993</v>
      </c>
      <c r="BF2404" s="1">
        <v>79.53</v>
      </c>
      <c r="BG2404" s="1">
        <v>76.22</v>
      </c>
      <c r="BH2404" s="1">
        <v>66.67</v>
      </c>
      <c r="BI2404" s="1">
        <v>70</v>
      </c>
      <c r="BJ2404" s="1">
        <v>74.63</v>
      </c>
      <c r="BK2404" s="1">
        <v>67.760000000000005</v>
      </c>
      <c r="BL2404" s="1">
        <v>67.22</v>
      </c>
      <c r="BM2404" s="1">
        <v>66.67</v>
      </c>
      <c r="BN2404" s="1">
        <v>65.7</v>
      </c>
    </row>
    <row r="2405" spans="3:66" x14ac:dyDescent="0.3">
      <c r="C2405" s="14" t="str">
        <f t="shared" si="38"/>
        <v>20169</v>
      </c>
      <c r="D2405" s="3">
        <v>42621</v>
      </c>
      <c r="E2405" s="1">
        <v>1249.83</v>
      </c>
      <c r="F2405" s="1">
        <v>1241.8399999999999</v>
      </c>
      <c r="G2405" s="1">
        <v>1205.3</v>
      </c>
      <c r="H2405" s="1">
        <v>1261.68</v>
      </c>
      <c r="I2405" s="1">
        <v>1245.3800000000001</v>
      </c>
      <c r="J2405" s="1">
        <v>1232.4000000000001</v>
      </c>
      <c r="Q2405" s="1">
        <v>3022.15</v>
      </c>
      <c r="R2405" s="1">
        <v>67.75</v>
      </c>
      <c r="S2405" s="1">
        <v>61.33</v>
      </c>
      <c r="T2405" s="1">
        <v>72.38</v>
      </c>
      <c r="U2405" s="1">
        <v>68.8</v>
      </c>
      <c r="V2405" s="1">
        <v>65.88</v>
      </c>
      <c r="W2405" s="1">
        <v>69.34</v>
      </c>
      <c r="X2405" s="1">
        <v>68.45</v>
      </c>
      <c r="Y2405" s="1">
        <v>66.5</v>
      </c>
      <c r="Z2405" s="1">
        <v>66.5</v>
      </c>
      <c r="AA2405" s="1">
        <v>65.430000000000007</v>
      </c>
      <c r="AB2405" s="1">
        <v>66.89</v>
      </c>
      <c r="AC2405" s="1">
        <v>64.67</v>
      </c>
      <c r="AE2405" s="1">
        <v>74.510000000000005</v>
      </c>
      <c r="AF2405" s="1">
        <v>76.540000000000006</v>
      </c>
      <c r="AG2405" s="1">
        <v>69.510000000000005</v>
      </c>
      <c r="AS2405" s="1">
        <v>1850.5</v>
      </c>
      <c r="AX2405" s="1">
        <v>73.95</v>
      </c>
      <c r="BA2405" s="1">
        <v>73.739999999999995</v>
      </c>
      <c r="BB2405" s="1">
        <v>77.31</v>
      </c>
      <c r="BC2405" s="1">
        <v>75.83</v>
      </c>
      <c r="BD2405" s="1">
        <v>74.42</v>
      </c>
      <c r="BE2405" s="1">
        <v>76.08</v>
      </c>
      <c r="BF2405" s="1">
        <v>78.709999999999994</v>
      </c>
      <c r="BG2405" s="1">
        <v>75.510000000000005</v>
      </c>
      <c r="BH2405" s="1">
        <v>67</v>
      </c>
      <c r="BI2405" s="1">
        <v>71.5</v>
      </c>
      <c r="BJ2405" s="1">
        <v>74.540000000000006</v>
      </c>
      <c r="BK2405" s="1">
        <v>66.790000000000006</v>
      </c>
      <c r="BL2405" s="1">
        <v>66.28</v>
      </c>
      <c r="BM2405" s="1">
        <v>66</v>
      </c>
      <c r="BN2405" s="1">
        <v>64.98</v>
      </c>
    </row>
    <row r="2406" spans="3:66" x14ac:dyDescent="0.3">
      <c r="C2406" s="14" t="str">
        <f t="shared" si="38"/>
        <v>20169</v>
      </c>
      <c r="D2406" s="3">
        <v>42619</v>
      </c>
      <c r="E2406" s="1">
        <v>1289.3</v>
      </c>
      <c r="F2406" s="1">
        <v>1244.8399999999999</v>
      </c>
      <c r="G2406" s="1">
        <v>1209.21</v>
      </c>
      <c r="H2406" s="1">
        <v>1259.2</v>
      </c>
      <c r="I2406" s="1">
        <v>1263.8499999999999</v>
      </c>
      <c r="J2406" s="1">
        <v>1231.05</v>
      </c>
      <c r="Q2406" s="1">
        <v>3063.45</v>
      </c>
      <c r="R2406" s="1">
        <v>66.5</v>
      </c>
      <c r="S2406" s="1">
        <v>64.13</v>
      </c>
      <c r="T2406" s="1">
        <v>71.650000000000006</v>
      </c>
      <c r="U2406" s="1">
        <v>67.650000000000006</v>
      </c>
      <c r="V2406" s="1">
        <v>66</v>
      </c>
      <c r="W2406" s="1">
        <v>69.03</v>
      </c>
      <c r="X2406" s="1">
        <v>68.48</v>
      </c>
      <c r="Y2406" s="1">
        <v>66.209999999999994</v>
      </c>
      <c r="Z2406" s="1">
        <v>66.27</v>
      </c>
      <c r="AA2406" s="1">
        <v>63.95</v>
      </c>
      <c r="AB2406" s="1">
        <v>67.25</v>
      </c>
      <c r="AC2406" s="1">
        <v>65.03</v>
      </c>
      <c r="AE2406" s="1">
        <v>74.150000000000006</v>
      </c>
      <c r="AF2406" s="1">
        <v>77.08</v>
      </c>
      <c r="AG2406" s="1">
        <v>68.319999999999993</v>
      </c>
      <c r="AP2406" s="1">
        <v>1600</v>
      </c>
      <c r="AX2406" s="1">
        <v>73.239999999999995</v>
      </c>
      <c r="BA2406" s="1">
        <v>74.55</v>
      </c>
      <c r="BB2406" s="1">
        <v>75.92</v>
      </c>
      <c r="BC2406" s="1">
        <v>74.92</v>
      </c>
      <c r="BD2406" s="1">
        <v>73.400000000000006</v>
      </c>
      <c r="BE2406" s="1">
        <v>76.42</v>
      </c>
      <c r="BF2406" s="1">
        <v>78.239999999999995</v>
      </c>
      <c r="BG2406" s="1">
        <v>75.27</v>
      </c>
      <c r="BH2406" s="1">
        <v>68.5</v>
      </c>
      <c r="BI2406" s="1">
        <v>71.5</v>
      </c>
      <c r="BJ2406" s="1">
        <v>75.430000000000007</v>
      </c>
      <c r="BK2406" s="1">
        <v>67.37</v>
      </c>
      <c r="BL2406" s="1">
        <v>66.05</v>
      </c>
      <c r="BM2406" s="1">
        <v>66</v>
      </c>
      <c r="BN2406" s="1">
        <v>65.38</v>
      </c>
    </row>
    <row r="2407" spans="3:66" x14ac:dyDescent="0.3">
      <c r="C2407" s="14" t="str">
        <f t="shared" si="38"/>
        <v>20169</v>
      </c>
      <c r="D2407" s="3">
        <v>42618</v>
      </c>
      <c r="E2407" s="1">
        <v>1242.94</v>
      </c>
      <c r="F2407" s="1">
        <v>1231.73</v>
      </c>
      <c r="G2407" s="1">
        <v>1204.97</v>
      </c>
      <c r="H2407" s="1">
        <v>1255.46</v>
      </c>
      <c r="I2407" s="1">
        <v>1263.8499999999999</v>
      </c>
      <c r="J2407" s="1">
        <v>1243.6300000000001</v>
      </c>
      <c r="Q2407" s="1">
        <v>3010.35</v>
      </c>
      <c r="R2407" s="1">
        <v>66.7</v>
      </c>
      <c r="S2407" s="1">
        <v>63.92</v>
      </c>
      <c r="T2407" s="1">
        <v>71.95</v>
      </c>
      <c r="U2407" s="1">
        <v>67.3</v>
      </c>
      <c r="V2407" s="1">
        <v>65.709999999999994</v>
      </c>
      <c r="W2407" s="1">
        <v>69.42</v>
      </c>
      <c r="X2407" s="1">
        <v>68.48</v>
      </c>
      <c r="Y2407" s="1">
        <v>66</v>
      </c>
      <c r="Z2407" s="1">
        <v>66</v>
      </c>
      <c r="AA2407" s="1">
        <v>65.14</v>
      </c>
      <c r="AB2407" s="1">
        <v>67.25</v>
      </c>
      <c r="AC2407" s="1">
        <v>64.08</v>
      </c>
      <c r="AE2407" s="1">
        <v>74.61</v>
      </c>
      <c r="AF2407" s="1">
        <v>78.11</v>
      </c>
      <c r="AG2407" s="1">
        <v>68.95</v>
      </c>
      <c r="AP2407" s="1">
        <v>1600</v>
      </c>
      <c r="AW2407" s="1">
        <v>1719.04</v>
      </c>
      <c r="AX2407" s="1">
        <v>73.849999999999994</v>
      </c>
      <c r="BA2407" s="1">
        <v>74.5</v>
      </c>
      <c r="BB2407" s="1">
        <v>75.84</v>
      </c>
      <c r="BC2407" s="1">
        <v>74.47</v>
      </c>
      <c r="BD2407" s="1">
        <v>73.19</v>
      </c>
      <c r="BE2407" s="1">
        <v>78.56</v>
      </c>
      <c r="BF2407" s="1">
        <v>78.09</v>
      </c>
      <c r="BG2407" s="1">
        <v>75.64</v>
      </c>
      <c r="BH2407" s="1">
        <v>67.41</v>
      </c>
      <c r="BI2407" s="1">
        <v>71</v>
      </c>
      <c r="BJ2407" s="1">
        <v>75.430000000000007</v>
      </c>
      <c r="BK2407" s="1">
        <v>66.95</v>
      </c>
      <c r="BL2407" s="1">
        <v>65.22</v>
      </c>
      <c r="BM2407" s="1">
        <v>65</v>
      </c>
      <c r="BN2407" s="1">
        <v>64.72</v>
      </c>
    </row>
    <row r="2408" spans="3:66" x14ac:dyDescent="0.3">
      <c r="C2408" s="14" t="str">
        <f t="shared" si="38"/>
        <v>20169</v>
      </c>
      <c r="D2408" s="3">
        <v>42615</v>
      </c>
      <c r="E2408" s="1">
        <v>1307.6199999999999</v>
      </c>
      <c r="F2408" s="1">
        <v>1245.48</v>
      </c>
      <c r="G2408" s="1">
        <v>1232.73</v>
      </c>
      <c r="H2408" s="1">
        <v>1256.1300000000001</v>
      </c>
      <c r="I2408" s="1">
        <v>1284.8</v>
      </c>
      <c r="J2408" s="1">
        <v>1244.32</v>
      </c>
      <c r="Q2408" s="1">
        <v>3001.26</v>
      </c>
      <c r="R2408" s="1">
        <v>66.900000000000006</v>
      </c>
      <c r="S2408" s="1">
        <v>64.5</v>
      </c>
      <c r="T2408" s="1">
        <v>71.84</v>
      </c>
      <c r="U2408" s="1">
        <v>68.900000000000006</v>
      </c>
      <c r="V2408" s="1">
        <v>65.56</v>
      </c>
      <c r="W2408" s="1">
        <v>69.400000000000006</v>
      </c>
      <c r="X2408" s="1">
        <v>67.98</v>
      </c>
      <c r="Y2408" s="1">
        <v>66</v>
      </c>
      <c r="Z2408" s="1">
        <v>66</v>
      </c>
      <c r="AA2408" s="1">
        <v>64.77</v>
      </c>
      <c r="AB2408" s="1">
        <v>66.41</v>
      </c>
      <c r="AC2408" s="1">
        <v>64.25</v>
      </c>
      <c r="AE2408" s="1">
        <v>74.260000000000005</v>
      </c>
      <c r="AF2408" s="1">
        <v>76.849999999999994</v>
      </c>
      <c r="AG2408" s="1">
        <v>68.86</v>
      </c>
      <c r="AP2408" s="1">
        <v>1600</v>
      </c>
      <c r="AW2408" s="1">
        <v>1719.04</v>
      </c>
      <c r="AX2408" s="1">
        <v>73.75</v>
      </c>
      <c r="BA2408" s="1">
        <v>74.39</v>
      </c>
      <c r="BB2408" s="1">
        <v>76.569999999999993</v>
      </c>
      <c r="BC2408" s="1">
        <v>74.61</v>
      </c>
      <c r="BD2408" s="1">
        <v>73.5</v>
      </c>
      <c r="BE2408" s="1">
        <v>76.31</v>
      </c>
      <c r="BF2408" s="1">
        <v>78.02</v>
      </c>
      <c r="BG2408" s="1">
        <v>75.239999999999995</v>
      </c>
      <c r="BH2408" s="1">
        <v>67.45</v>
      </c>
      <c r="BI2408" s="1">
        <v>71</v>
      </c>
      <c r="BJ2408" s="1">
        <v>76.12</v>
      </c>
      <c r="BK2408" s="1">
        <v>66.86</v>
      </c>
      <c r="BL2408" s="1">
        <v>65.459999999999994</v>
      </c>
      <c r="BM2408" s="1">
        <v>65.42</v>
      </c>
      <c r="BN2408" s="1">
        <v>66.05</v>
      </c>
    </row>
    <row r="2409" spans="3:66" x14ac:dyDescent="0.3">
      <c r="C2409" s="14" t="str">
        <f t="shared" si="38"/>
        <v>20169</v>
      </c>
      <c r="D2409" s="3">
        <v>42614</v>
      </c>
      <c r="E2409" s="1">
        <v>1271.01</v>
      </c>
      <c r="F2409" s="1">
        <v>1240.67</v>
      </c>
      <c r="G2409" s="1">
        <v>1233.1099999999999</v>
      </c>
      <c r="H2409" s="1">
        <v>1260.3699999999999</v>
      </c>
      <c r="I2409" s="1">
        <v>1284.4100000000001</v>
      </c>
      <c r="J2409" s="1">
        <v>1257.45</v>
      </c>
      <c r="Q2409" s="1">
        <v>3026.06</v>
      </c>
      <c r="R2409" s="1">
        <v>67.17</v>
      </c>
      <c r="S2409" s="1">
        <v>64.75</v>
      </c>
      <c r="T2409" s="1">
        <v>71.53</v>
      </c>
      <c r="U2409" s="1">
        <v>68.599999999999994</v>
      </c>
      <c r="V2409" s="1">
        <v>65.599999999999994</v>
      </c>
      <c r="W2409" s="1">
        <v>69.06</v>
      </c>
      <c r="X2409" s="1">
        <v>68.040000000000006</v>
      </c>
      <c r="Y2409" s="1">
        <v>66</v>
      </c>
      <c r="Z2409" s="1">
        <v>66</v>
      </c>
      <c r="AA2409" s="1">
        <v>64.569999999999993</v>
      </c>
      <c r="AB2409" s="1">
        <v>66.41</v>
      </c>
      <c r="AC2409" s="1">
        <v>63.75</v>
      </c>
      <c r="AE2409" s="1">
        <v>74.760000000000005</v>
      </c>
      <c r="AF2409" s="1">
        <v>76.88</v>
      </c>
      <c r="AG2409" s="1">
        <v>69.14</v>
      </c>
      <c r="AP2409" s="1">
        <v>1600</v>
      </c>
      <c r="AS2409" s="1">
        <v>2000.16</v>
      </c>
      <c r="AW2409" s="1">
        <v>1719.04</v>
      </c>
      <c r="AX2409" s="1">
        <v>73.05</v>
      </c>
      <c r="AZ2409" s="1">
        <v>1719.04</v>
      </c>
      <c r="BA2409" s="1">
        <v>74.430000000000007</v>
      </c>
      <c r="BB2409" s="1">
        <v>75.92</v>
      </c>
      <c r="BC2409" s="1">
        <v>74.680000000000007</v>
      </c>
      <c r="BD2409" s="1">
        <v>74.16</v>
      </c>
      <c r="BE2409" s="1">
        <v>75.92</v>
      </c>
      <c r="BF2409" s="1">
        <v>79.33</v>
      </c>
      <c r="BG2409" s="1">
        <v>75.040000000000006</v>
      </c>
      <c r="BH2409" s="1">
        <v>66.52</v>
      </c>
      <c r="BI2409" s="1">
        <v>71</v>
      </c>
      <c r="BJ2409" s="1">
        <v>76.099999999999994</v>
      </c>
      <c r="BK2409" s="1">
        <v>66.89</v>
      </c>
      <c r="BL2409" s="1">
        <v>65.63</v>
      </c>
      <c r="BM2409" s="1">
        <v>66.27</v>
      </c>
      <c r="BN2409" s="1">
        <v>66.03</v>
      </c>
    </row>
    <row r="2410" spans="3:66" x14ac:dyDescent="0.3">
      <c r="C2410" s="14" t="str">
        <f t="shared" si="38"/>
        <v>20168</v>
      </c>
      <c r="D2410" s="3">
        <v>42613</v>
      </c>
      <c r="E2410" s="1">
        <v>1279.1400000000001</v>
      </c>
      <c r="F2410" s="1">
        <v>1240.2</v>
      </c>
      <c r="G2410" s="1">
        <v>1227.45</v>
      </c>
      <c r="H2410" s="1">
        <v>1260.31</v>
      </c>
      <c r="I2410" s="1">
        <v>1288.31</v>
      </c>
      <c r="J2410" s="1">
        <v>1262.49</v>
      </c>
      <c r="Q2410" s="1">
        <v>3053.86</v>
      </c>
      <c r="R2410" s="1">
        <v>67.8</v>
      </c>
      <c r="S2410" s="1">
        <v>64.25</v>
      </c>
      <c r="T2410" s="1">
        <v>72</v>
      </c>
      <c r="U2410" s="1">
        <v>70.17</v>
      </c>
      <c r="V2410" s="1">
        <v>65.599999999999994</v>
      </c>
      <c r="W2410" s="1">
        <v>69.040000000000006</v>
      </c>
      <c r="X2410" s="1">
        <v>68.48</v>
      </c>
      <c r="Y2410" s="1">
        <v>66.22</v>
      </c>
      <c r="Z2410" s="1">
        <v>66.290000000000006</v>
      </c>
      <c r="AA2410" s="1">
        <v>64.83</v>
      </c>
      <c r="AB2410" s="1">
        <v>66.95</v>
      </c>
      <c r="AC2410" s="1">
        <v>64</v>
      </c>
      <c r="AE2410" s="1">
        <v>74.430000000000007</v>
      </c>
      <c r="AF2410" s="1">
        <v>76.84</v>
      </c>
      <c r="AG2410" s="1">
        <v>69.67</v>
      </c>
      <c r="AS2410" s="1">
        <v>2001.17</v>
      </c>
      <c r="AW2410" s="1">
        <v>1719.91</v>
      </c>
      <c r="AX2410" s="1">
        <v>72.52</v>
      </c>
      <c r="AZ2410" s="1">
        <v>1719.91</v>
      </c>
      <c r="BA2410" s="1">
        <v>74.680000000000007</v>
      </c>
      <c r="BB2410" s="1">
        <v>75.41</v>
      </c>
      <c r="BC2410" s="1">
        <v>74.260000000000005</v>
      </c>
      <c r="BD2410" s="1">
        <v>74.11</v>
      </c>
      <c r="BE2410" s="1">
        <v>76.63</v>
      </c>
      <c r="BF2410" s="1">
        <v>78.67</v>
      </c>
      <c r="BG2410" s="1">
        <v>75.400000000000006</v>
      </c>
      <c r="BH2410" s="1">
        <v>66.77</v>
      </c>
      <c r="BI2410" s="1">
        <v>71</v>
      </c>
      <c r="BJ2410" s="1">
        <v>76.099999999999994</v>
      </c>
      <c r="BK2410" s="1">
        <v>66.67</v>
      </c>
      <c r="BL2410" s="1">
        <v>66.78</v>
      </c>
      <c r="BM2410" s="1">
        <v>66.540000000000006</v>
      </c>
      <c r="BN2410" s="1">
        <v>66.67</v>
      </c>
    </row>
    <row r="2411" spans="3:66" x14ac:dyDescent="0.3">
      <c r="C2411" s="14" t="str">
        <f t="shared" si="38"/>
        <v>20168</v>
      </c>
      <c r="D2411" s="3">
        <v>42612</v>
      </c>
      <c r="E2411" s="1">
        <v>1271.1400000000001</v>
      </c>
      <c r="F2411" s="1">
        <v>1239.51</v>
      </c>
      <c r="G2411" s="1">
        <v>1231.6600000000001</v>
      </c>
      <c r="H2411" s="1">
        <v>1267.97</v>
      </c>
      <c r="I2411" s="1">
        <v>1305.8699999999999</v>
      </c>
      <c r="J2411" s="1">
        <v>1260.45</v>
      </c>
      <c r="Q2411" s="1">
        <v>3040.96</v>
      </c>
      <c r="R2411" s="1">
        <v>67.2</v>
      </c>
      <c r="S2411" s="1">
        <v>64.400000000000006</v>
      </c>
      <c r="T2411" s="1">
        <v>72</v>
      </c>
      <c r="U2411" s="1">
        <v>70.67</v>
      </c>
      <c r="V2411" s="1">
        <v>66.2</v>
      </c>
      <c r="W2411" s="1">
        <v>69.45</v>
      </c>
      <c r="X2411" s="1">
        <v>69.28</v>
      </c>
      <c r="Y2411" s="1">
        <v>67.33</v>
      </c>
      <c r="Z2411" s="1">
        <v>67.33</v>
      </c>
      <c r="AA2411" s="1">
        <v>64.459999999999994</v>
      </c>
      <c r="AB2411" s="1">
        <v>67.61</v>
      </c>
      <c r="AC2411" s="1">
        <v>64.5</v>
      </c>
      <c r="AE2411" s="1">
        <v>75.52</v>
      </c>
      <c r="AF2411" s="1">
        <v>76.739999999999995</v>
      </c>
      <c r="AG2411" s="1">
        <v>69.81</v>
      </c>
      <c r="AS2411" s="1">
        <v>2001.17</v>
      </c>
      <c r="AW2411" s="1">
        <v>1719.91</v>
      </c>
      <c r="AX2411" s="1">
        <v>72.650000000000006</v>
      </c>
      <c r="AZ2411" s="1">
        <v>1719.91</v>
      </c>
      <c r="BA2411" s="1">
        <v>75.180000000000007</v>
      </c>
      <c r="BB2411" s="1">
        <v>76.28</v>
      </c>
      <c r="BC2411" s="1">
        <v>75.73</v>
      </c>
      <c r="BD2411" s="1">
        <v>75.599999999999994</v>
      </c>
      <c r="BE2411" s="1">
        <v>76.08</v>
      </c>
      <c r="BF2411" s="1">
        <v>77.92</v>
      </c>
      <c r="BG2411" s="1">
        <v>76.2</v>
      </c>
      <c r="BH2411" s="1">
        <v>66.52</v>
      </c>
      <c r="BI2411" s="1">
        <v>72</v>
      </c>
      <c r="BJ2411" s="1">
        <v>78.5</v>
      </c>
      <c r="BK2411" s="1">
        <v>66.069999999999993</v>
      </c>
      <c r="BL2411" s="1">
        <v>66.88</v>
      </c>
      <c r="BM2411" s="1">
        <v>67.11</v>
      </c>
      <c r="BN2411" s="1">
        <v>66.930000000000007</v>
      </c>
    </row>
    <row r="2412" spans="3:66" x14ac:dyDescent="0.3">
      <c r="C2412" s="14" t="str">
        <f t="shared" si="38"/>
        <v>20168</v>
      </c>
      <c r="D2412" s="3">
        <v>42611</v>
      </c>
      <c r="E2412" s="1">
        <v>1287.76</v>
      </c>
      <c r="F2412" s="1">
        <v>1258.51</v>
      </c>
      <c r="G2412" s="1">
        <v>1233.0899999999999</v>
      </c>
      <c r="H2412" s="1">
        <v>1260.17</v>
      </c>
      <c r="I2412" s="1">
        <v>1313.68</v>
      </c>
      <c r="J2412" s="1">
        <v>1271.1300000000001</v>
      </c>
      <c r="Q2412" s="1">
        <v>3013.15</v>
      </c>
      <c r="R2412" s="1">
        <v>67.5</v>
      </c>
      <c r="S2412" s="1">
        <v>63.4</v>
      </c>
      <c r="T2412" s="1">
        <v>72.67</v>
      </c>
      <c r="U2412" s="1">
        <v>70.900000000000006</v>
      </c>
      <c r="V2412" s="1">
        <v>66.3</v>
      </c>
      <c r="W2412" s="1">
        <v>70.47</v>
      </c>
      <c r="X2412" s="1">
        <v>69.53</v>
      </c>
      <c r="Y2412" s="1">
        <v>68.260000000000005</v>
      </c>
      <c r="Z2412" s="1">
        <v>68.5</v>
      </c>
      <c r="AA2412" s="1">
        <v>65.19</v>
      </c>
      <c r="AB2412" s="1">
        <v>68</v>
      </c>
      <c r="AC2412" s="1">
        <v>65</v>
      </c>
      <c r="AE2412" s="1">
        <v>76.58</v>
      </c>
      <c r="AF2412" s="1">
        <v>76.680000000000007</v>
      </c>
      <c r="AG2412" s="1">
        <v>69.61</v>
      </c>
      <c r="AS2412" s="1">
        <v>2001.17</v>
      </c>
      <c r="AW2412" s="1">
        <v>1719.91</v>
      </c>
      <c r="AX2412" s="1">
        <v>73.739999999999995</v>
      </c>
      <c r="AZ2412" s="1">
        <v>1719.91</v>
      </c>
      <c r="BA2412" s="1">
        <v>75.14</v>
      </c>
      <c r="BB2412" s="1">
        <v>78.28</v>
      </c>
      <c r="BC2412" s="1">
        <v>75.41</v>
      </c>
      <c r="BD2412" s="1">
        <v>77.33</v>
      </c>
      <c r="BE2412" s="1">
        <v>76.36</v>
      </c>
      <c r="BF2412" s="1">
        <v>78.760000000000005</v>
      </c>
      <c r="BG2412" s="1">
        <v>77.040000000000006</v>
      </c>
      <c r="BH2412" s="1">
        <v>66.92</v>
      </c>
      <c r="BI2412" s="1">
        <v>72</v>
      </c>
      <c r="BJ2412" s="1">
        <v>78.5</v>
      </c>
      <c r="BK2412" s="1">
        <v>66.25</v>
      </c>
      <c r="BL2412" s="1">
        <v>67.13</v>
      </c>
      <c r="BM2412" s="1">
        <v>68.819999999999993</v>
      </c>
      <c r="BN2412" s="1">
        <v>66.98</v>
      </c>
    </row>
    <row r="2413" spans="3:66" x14ac:dyDescent="0.3">
      <c r="C2413" s="14" t="str">
        <f t="shared" si="38"/>
        <v>20168</v>
      </c>
      <c r="D2413" s="3">
        <v>42608</v>
      </c>
      <c r="E2413" s="1">
        <v>1291.75</v>
      </c>
      <c r="F2413" s="1">
        <v>1261.74</v>
      </c>
      <c r="G2413" s="1">
        <v>1257.3</v>
      </c>
      <c r="H2413" s="1">
        <v>1257.54</v>
      </c>
      <c r="I2413" s="1">
        <v>1314.07</v>
      </c>
      <c r="J2413" s="1">
        <v>1256.8499999999999</v>
      </c>
      <c r="Q2413" s="1">
        <v>3029.94</v>
      </c>
      <c r="R2413" s="1">
        <v>67.2</v>
      </c>
      <c r="S2413" s="1">
        <v>66.03</v>
      </c>
      <c r="T2413" s="1">
        <v>73</v>
      </c>
      <c r="U2413" s="1">
        <v>70.900000000000006</v>
      </c>
      <c r="V2413" s="1">
        <v>65.8</v>
      </c>
      <c r="W2413" s="1">
        <v>70.209999999999994</v>
      </c>
      <c r="X2413" s="1">
        <v>69.84</v>
      </c>
      <c r="Y2413" s="1">
        <v>68.48</v>
      </c>
      <c r="Z2413" s="1">
        <v>68.510000000000005</v>
      </c>
      <c r="AA2413" s="1">
        <v>66</v>
      </c>
      <c r="AB2413" s="1">
        <v>68.680000000000007</v>
      </c>
      <c r="AC2413" s="1">
        <v>66</v>
      </c>
      <c r="AE2413" s="1">
        <v>76.55</v>
      </c>
      <c r="AF2413" s="1">
        <v>76.8</v>
      </c>
      <c r="AG2413" s="1">
        <v>70.42</v>
      </c>
      <c r="AS2413" s="1">
        <v>2001.17</v>
      </c>
      <c r="AW2413" s="1">
        <v>1719.91</v>
      </c>
      <c r="AX2413" s="1">
        <v>74.42</v>
      </c>
      <c r="AZ2413" s="1">
        <v>1719.91</v>
      </c>
      <c r="BA2413" s="1">
        <v>75.14</v>
      </c>
      <c r="BB2413" s="1">
        <v>78.099999999999994</v>
      </c>
      <c r="BC2413" s="1">
        <v>76.209999999999994</v>
      </c>
      <c r="BD2413" s="1">
        <v>77.2</v>
      </c>
      <c r="BE2413" s="1">
        <v>76.17</v>
      </c>
      <c r="BF2413" s="1">
        <v>78.56</v>
      </c>
      <c r="BG2413" s="1">
        <v>77.77</v>
      </c>
      <c r="BH2413" s="1">
        <v>67.44</v>
      </c>
      <c r="BI2413" s="1">
        <v>72</v>
      </c>
      <c r="BJ2413" s="1">
        <v>78.5</v>
      </c>
      <c r="BK2413" s="1">
        <v>68</v>
      </c>
      <c r="BL2413" s="1">
        <v>67.680000000000007</v>
      </c>
      <c r="BM2413" s="1">
        <v>68.959999999999994</v>
      </c>
      <c r="BN2413" s="1">
        <v>67.38</v>
      </c>
    </row>
    <row r="2414" spans="3:66" x14ac:dyDescent="0.3">
      <c r="C2414" s="14" t="str">
        <f t="shared" si="38"/>
        <v>20168</v>
      </c>
      <c r="D2414" s="3">
        <v>42607</v>
      </c>
      <c r="E2414" s="1">
        <v>1293.24</v>
      </c>
      <c r="F2414" s="1">
        <v>1269.4000000000001</v>
      </c>
      <c r="G2414" s="1">
        <v>1258.81</v>
      </c>
      <c r="H2414" s="1">
        <v>1264.1600000000001</v>
      </c>
      <c r="I2414" s="1">
        <v>1334.77</v>
      </c>
      <c r="J2414" s="1">
        <v>1276.1600000000001</v>
      </c>
      <c r="Q2414" s="1">
        <v>3027.88</v>
      </c>
      <c r="R2414" s="1">
        <v>68.25</v>
      </c>
      <c r="S2414" s="1">
        <v>70.11</v>
      </c>
      <c r="T2414" s="1">
        <v>74</v>
      </c>
      <c r="U2414" s="1">
        <v>72</v>
      </c>
      <c r="V2414" s="1">
        <v>66.2</v>
      </c>
      <c r="W2414" s="1">
        <v>70.959999999999994</v>
      </c>
      <c r="X2414" s="1">
        <v>70.77</v>
      </c>
      <c r="Y2414" s="1">
        <v>69.55</v>
      </c>
      <c r="Z2414" s="1">
        <v>69.58</v>
      </c>
      <c r="AA2414" s="1">
        <v>65.37</v>
      </c>
      <c r="AB2414" s="1">
        <v>69.33</v>
      </c>
      <c r="AC2414" s="1">
        <v>65.25</v>
      </c>
      <c r="AE2414" s="1">
        <v>77.14</v>
      </c>
      <c r="AF2414" s="1">
        <v>78.48</v>
      </c>
      <c r="AG2414" s="1">
        <v>71.98</v>
      </c>
      <c r="AX2414" s="1">
        <v>75.239999999999995</v>
      </c>
      <c r="BA2414" s="1">
        <v>76.52</v>
      </c>
      <c r="BB2414" s="1">
        <v>79.02</v>
      </c>
      <c r="BC2414" s="1">
        <v>77.209999999999994</v>
      </c>
      <c r="BD2414" s="1">
        <v>78.14</v>
      </c>
      <c r="BE2414" s="1">
        <v>76.45</v>
      </c>
      <c r="BF2414" s="1">
        <v>78.97</v>
      </c>
      <c r="BG2414" s="1">
        <v>78.53</v>
      </c>
      <c r="BH2414" s="1">
        <v>67.5</v>
      </c>
      <c r="BI2414" s="1">
        <v>72</v>
      </c>
      <c r="BJ2414" s="1">
        <v>79.5</v>
      </c>
      <c r="BK2414" s="1">
        <v>68</v>
      </c>
      <c r="BL2414" s="1">
        <v>67.41</v>
      </c>
      <c r="BM2414" s="1">
        <v>69.38</v>
      </c>
      <c r="BN2414" s="1">
        <v>67.61</v>
      </c>
    </row>
    <row r="2415" spans="3:66" x14ac:dyDescent="0.3">
      <c r="C2415" s="14" t="str">
        <f t="shared" si="38"/>
        <v>20168</v>
      </c>
      <c r="D2415" s="3">
        <v>42606</v>
      </c>
      <c r="E2415" s="1">
        <v>1302.55</v>
      </c>
      <c r="F2415" s="1">
        <v>1271.33</v>
      </c>
      <c r="G2415" s="1">
        <v>1258.81</v>
      </c>
      <c r="H2415" s="1">
        <v>1274.0899999999999</v>
      </c>
      <c r="I2415" s="1">
        <v>1327.34</v>
      </c>
      <c r="J2415" s="1">
        <v>1267.49</v>
      </c>
      <c r="Q2415" s="1">
        <v>2933.16</v>
      </c>
      <c r="R2415" s="1">
        <v>68.2</v>
      </c>
      <c r="S2415" s="1">
        <v>67.08</v>
      </c>
      <c r="T2415" s="1">
        <v>74.67</v>
      </c>
      <c r="U2415" s="1">
        <v>75.819999999999993</v>
      </c>
      <c r="V2415" s="1">
        <v>66.11</v>
      </c>
      <c r="W2415" s="1">
        <v>71.69</v>
      </c>
      <c r="X2415" s="1">
        <v>70.959999999999994</v>
      </c>
      <c r="Y2415" s="1">
        <v>70.02</v>
      </c>
      <c r="Z2415" s="1">
        <v>70</v>
      </c>
      <c r="AA2415" s="1">
        <v>65.77</v>
      </c>
      <c r="AB2415" s="1">
        <v>69.319999999999993</v>
      </c>
      <c r="AC2415" s="1">
        <v>66</v>
      </c>
      <c r="AE2415" s="1">
        <v>77.23</v>
      </c>
      <c r="AF2415" s="1">
        <v>78.48</v>
      </c>
      <c r="AG2415" s="1">
        <v>72.2</v>
      </c>
      <c r="AX2415" s="1">
        <v>74.36</v>
      </c>
      <c r="BA2415" s="1">
        <v>77.239999999999995</v>
      </c>
      <c r="BB2415" s="1">
        <v>79.98</v>
      </c>
      <c r="BC2415" s="1">
        <v>78.27</v>
      </c>
      <c r="BD2415" s="1">
        <v>78.92</v>
      </c>
      <c r="BE2415" s="1">
        <v>76.63</v>
      </c>
      <c r="BF2415" s="1">
        <v>78.2</v>
      </c>
      <c r="BG2415" s="1">
        <v>78.66</v>
      </c>
      <c r="BH2415" s="1">
        <v>69.290000000000006</v>
      </c>
      <c r="BI2415" s="1">
        <v>72</v>
      </c>
      <c r="BJ2415" s="1">
        <v>79.5</v>
      </c>
      <c r="BK2415" s="1">
        <v>71.31</v>
      </c>
      <c r="BL2415" s="1">
        <v>68.88</v>
      </c>
      <c r="BM2415" s="1">
        <v>70.64</v>
      </c>
      <c r="BN2415" s="1">
        <v>68.81</v>
      </c>
    </row>
    <row r="2416" spans="3:66" x14ac:dyDescent="0.3">
      <c r="C2416" s="14" t="str">
        <f t="shared" si="38"/>
        <v>20168</v>
      </c>
      <c r="D2416" s="3">
        <v>42605</v>
      </c>
      <c r="E2416" s="1">
        <v>1298.1600000000001</v>
      </c>
      <c r="F2416" s="1">
        <v>1282.69</v>
      </c>
      <c r="G2416" s="1">
        <v>1234.8399999999999</v>
      </c>
      <c r="H2416" s="1">
        <v>1280.01</v>
      </c>
      <c r="I2416" s="1">
        <v>1327.34</v>
      </c>
      <c r="J2416" s="1">
        <v>1261.23</v>
      </c>
      <c r="Q2416" s="1">
        <v>2863.88</v>
      </c>
      <c r="R2416" s="1">
        <v>68.8</v>
      </c>
      <c r="S2416" s="1">
        <v>65.5</v>
      </c>
      <c r="T2416" s="1">
        <v>74.2</v>
      </c>
      <c r="U2416" s="1">
        <v>75.77</v>
      </c>
      <c r="V2416" s="1">
        <v>66</v>
      </c>
      <c r="W2416" s="1">
        <v>71.510000000000005</v>
      </c>
      <c r="X2416" s="1">
        <v>70</v>
      </c>
      <c r="Y2416" s="1">
        <v>70.53</v>
      </c>
      <c r="Z2416" s="1">
        <v>70.5</v>
      </c>
      <c r="AA2416" s="1">
        <v>65.77</v>
      </c>
      <c r="AB2416" s="1">
        <v>68.33</v>
      </c>
      <c r="AC2416" s="1">
        <v>66.88</v>
      </c>
      <c r="AE2416" s="1">
        <v>76.95</v>
      </c>
      <c r="AF2416" s="1">
        <v>78.88</v>
      </c>
      <c r="AG2416" s="1">
        <v>72.790000000000006</v>
      </c>
      <c r="AS2416" s="1">
        <v>1821.09</v>
      </c>
      <c r="AX2416" s="1">
        <v>74.52</v>
      </c>
      <c r="BA2416" s="1">
        <v>76.819999999999993</v>
      </c>
      <c r="BB2416" s="1">
        <v>79.790000000000006</v>
      </c>
      <c r="BC2416" s="1">
        <v>78.08</v>
      </c>
      <c r="BD2416" s="1">
        <v>78.98</v>
      </c>
      <c r="BE2416" s="1">
        <v>76.78</v>
      </c>
      <c r="BF2416" s="1">
        <v>78.88</v>
      </c>
      <c r="BG2416" s="1">
        <v>77.66</v>
      </c>
      <c r="BH2416" s="1">
        <v>70.59</v>
      </c>
      <c r="BI2416" s="1">
        <v>72</v>
      </c>
      <c r="BJ2416" s="1">
        <v>79</v>
      </c>
      <c r="BK2416" s="1">
        <v>70.94</v>
      </c>
      <c r="BL2416" s="1">
        <v>68.209999999999994</v>
      </c>
      <c r="BM2416" s="1">
        <v>70.92</v>
      </c>
      <c r="BN2416" s="1">
        <v>68.400000000000006</v>
      </c>
    </row>
    <row r="2417" spans="3:66" x14ac:dyDescent="0.3">
      <c r="C2417" s="14" t="str">
        <f t="shared" si="38"/>
        <v>20168</v>
      </c>
      <c r="D2417" s="3">
        <v>42604</v>
      </c>
      <c r="E2417" s="1">
        <v>1299.83</v>
      </c>
      <c r="F2417" s="1">
        <v>1288.05</v>
      </c>
      <c r="G2417" s="1">
        <v>1228.97</v>
      </c>
      <c r="H2417" s="1">
        <v>1271.1199999999999</v>
      </c>
      <c r="I2417" s="1">
        <v>1319.53</v>
      </c>
      <c r="J2417" s="1">
        <v>1249.6300000000001</v>
      </c>
      <c r="Q2417" s="1">
        <v>2865.33</v>
      </c>
      <c r="R2417" s="1">
        <v>67.33</v>
      </c>
      <c r="S2417" s="1">
        <v>65.13</v>
      </c>
      <c r="T2417" s="1">
        <v>73.989999999999995</v>
      </c>
      <c r="U2417" s="1">
        <v>74.67</v>
      </c>
      <c r="V2417" s="1">
        <v>65.78</v>
      </c>
      <c r="W2417" s="1">
        <v>71.790000000000006</v>
      </c>
      <c r="X2417" s="1">
        <v>69.47</v>
      </c>
      <c r="Y2417" s="1">
        <v>70.73</v>
      </c>
      <c r="Z2417" s="1">
        <v>70.67</v>
      </c>
      <c r="AA2417" s="1">
        <v>64.97</v>
      </c>
      <c r="AB2417" s="1">
        <v>67.55</v>
      </c>
      <c r="AC2417" s="1">
        <v>66.88</v>
      </c>
      <c r="AE2417" s="1">
        <v>76.239999999999995</v>
      </c>
      <c r="AF2417" s="1">
        <v>79</v>
      </c>
      <c r="AG2417" s="1">
        <v>72.06</v>
      </c>
      <c r="AS2417" s="1">
        <v>1821.09</v>
      </c>
      <c r="AX2417" s="1">
        <v>74.52</v>
      </c>
      <c r="AZ2417" s="1">
        <v>1719.91</v>
      </c>
      <c r="BA2417" s="1">
        <v>77.89</v>
      </c>
      <c r="BB2417" s="1">
        <v>79.92</v>
      </c>
      <c r="BC2417" s="1">
        <v>78.33</v>
      </c>
      <c r="BD2417" s="1">
        <v>76.930000000000007</v>
      </c>
      <c r="BE2417" s="1">
        <v>75.62</v>
      </c>
      <c r="BF2417" s="1">
        <v>79.67</v>
      </c>
      <c r="BG2417" s="1">
        <v>77.02</v>
      </c>
      <c r="BH2417" s="1">
        <v>70.59</v>
      </c>
      <c r="BI2417" s="1">
        <v>72</v>
      </c>
      <c r="BJ2417" s="1">
        <v>78.05</v>
      </c>
      <c r="BK2417" s="1">
        <v>70.83</v>
      </c>
      <c r="BL2417" s="1">
        <v>68.81</v>
      </c>
      <c r="BM2417" s="1">
        <v>71.75</v>
      </c>
      <c r="BN2417" s="1">
        <v>68.44</v>
      </c>
    </row>
    <row r="2418" spans="3:66" x14ac:dyDescent="0.3">
      <c r="C2418" s="14" t="str">
        <f t="shared" si="38"/>
        <v>20168</v>
      </c>
      <c r="D2418" s="3">
        <v>42601</v>
      </c>
      <c r="E2418" s="1">
        <v>1299.03</v>
      </c>
      <c r="F2418" s="1">
        <v>1296.1400000000001</v>
      </c>
      <c r="G2418" s="1">
        <v>1229.4000000000001</v>
      </c>
      <c r="H2418" s="1">
        <v>1274.17</v>
      </c>
      <c r="I2418" s="1">
        <v>1320.64</v>
      </c>
      <c r="J2418" s="1">
        <v>1241.43</v>
      </c>
      <c r="Q2418" s="1">
        <v>2784.51</v>
      </c>
      <c r="R2418" s="1">
        <v>68.92</v>
      </c>
      <c r="S2418" s="1">
        <v>66.5</v>
      </c>
      <c r="T2418" s="1">
        <v>75.03</v>
      </c>
      <c r="U2418" s="1">
        <v>72.72</v>
      </c>
      <c r="V2418" s="1">
        <v>65.099999999999994</v>
      </c>
      <c r="W2418" s="1">
        <v>71.88</v>
      </c>
      <c r="X2418" s="1">
        <v>69.56</v>
      </c>
      <c r="Y2418" s="1">
        <v>70.36</v>
      </c>
      <c r="Z2418" s="1">
        <v>70.5</v>
      </c>
      <c r="AA2418" s="1">
        <v>65.13</v>
      </c>
      <c r="AB2418" s="1">
        <v>67.55</v>
      </c>
      <c r="AC2418" s="1">
        <v>69</v>
      </c>
      <c r="AE2418" s="1">
        <v>76.73</v>
      </c>
      <c r="AF2418" s="1">
        <v>78.67</v>
      </c>
      <c r="AG2418" s="1">
        <v>72.72</v>
      </c>
      <c r="AS2418" s="1">
        <v>1821.09</v>
      </c>
      <c r="AX2418" s="1">
        <v>74.069999999999993</v>
      </c>
      <c r="AZ2418" s="1">
        <v>1719.91</v>
      </c>
      <c r="BA2418" s="1">
        <v>77.930000000000007</v>
      </c>
      <c r="BB2418" s="1">
        <v>79.44</v>
      </c>
      <c r="BC2418" s="1">
        <v>78.31</v>
      </c>
      <c r="BD2418" s="1">
        <v>76.78</v>
      </c>
      <c r="BE2418" s="1">
        <v>75.63</v>
      </c>
      <c r="BF2418" s="1">
        <v>78.48</v>
      </c>
      <c r="BG2418" s="1">
        <v>77.319999999999993</v>
      </c>
      <c r="BH2418" s="1">
        <v>71.3</v>
      </c>
      <c r="BI2418" s="1">
        <v>72</v>
      </c>
      <c r="BJ2418" s="1">
        <v>78.12</v>
      </c>
      <c r="BK2418" s="1">
        <v>70.5</v>
      </c>
      <c r="BL2418" s="1">
        <v>68.81</v>
      </c>
      <c r="BM2418" s="1">
        <v>71.489999999999995</v>
      </c>
      <c r="BN2418" s="1">
        <v>69.13</v>
      </c>
    </row>
    <row r="2419" spans="3:66" x14ac:dyDescent="0.3">
      <c r="C2419" s="14" t="str">
        <f t="shared" si="38"/>
        <v>20168</v>
      </c>
      <c r="D2419" s="3">
        <v>42600</v>
      </c>
      <c r="E2419" s="1">
        <v>1293.0899999999999</v>
      </c>
      <c r="F2419" s="1">
        <v>1291.94</v>
      </c>
      <c r="G2419" s="1">
        <v>1229.27</v>
      </c>
      <c r="H2419" s="1">
        <v>1278.27</v>
      </c>
      <c r="I2419" s="1">
        <v>1320.32</v>
      </c>
      <c r="J2419" s="1">
        <v>1227.44</v>
      </c>
      <c r="Q2419" s="1">
        <v>2778.54</v>
      </c>
      <c r="R2419" s="1">
        <v>67.8</v>
      </c>
      <c r="S2419" s="1">
        <v>65</v>
      </c>
      <c r="T2419" s="1">
        <v>75.17</v>
      </c>
      <c r="U2419" s="1">
        <v>72.66</v>
      </c>
      <c r="V2419" s="1">
        <v>65.099999999999994</v>
      </c>
      <c r="W2419" s="1">
        <v>71.400000000000006</v>
      </c>
      <c r="X2419" s="1">
        <v>69.42</v>
      </c>
      <c r="Y2419" s="1">
        <v>69.650000000000006</v>
      </c>
      <c r="Z2419" s="1">
        <v>69.73</v>
      </c>
      <c r="AA2419" s="1">
        <v>64.7</v>
      </c>
      <c r="AB2419" s="1">
        <v>67.55</v>
      </c>
      <c r="AC2419" s="1">
        <v>67.5</v>
      </c>
      <c r="AE2419" s="1">
        <v>76.48</v>
      </c>
      <c r="AF2419" s="1">
        <v>77.290000000000006</v>
      </c>
      <c r="AG2419" s="1">
        <v>71.39</v>
      </c>
      <c r="AS2419" s="1">
        <v>1821.09</v>
      </c>
      <c r="AU2419" s="1">
        <v>1834.74</v>
      </c>
      <c r="AX2419" s="1">
        <v>73.36</v>
      </c>
      <c r="AZ2419" s="1">
        <v>1719.91</v>
      </c>
      <c r="BA2419" s="1">
        <v>77.150000000000006</v>
      </c>
      <c r="BB2419" s="1">
        <v>79.040000000000006</v>
      </c>
      <c r="BC2419" s="1">
        <v>77.92</v>
      </c>
      <c r="BD2419" s="1">
        <v>77.62</v>
      </c>
      <c r="BE2419" s="1">
        <v>74.75</v>
      </c>
      <c r="BF2419" s="1">
        <v>79.069999999999993</v>
      </c>
      <c r="BG2419" s="1">
        <v>78.180000000000007</v>
      </c>
      <c r="BH2419" s="1">
        <v>71.05</v>
      </c>
      <c r="BI2419" s="1">
        <v>72</v>
      </c>
      <c r="BJ2419" s="1">
        <v>78.099999999999994</v>
      </c>
      <c r="BK2419" s="1">
        <v>70.5</v>
      </c>
      <c r="BL2419" s="1">
        <v>68.87</v>
      </c>
      <c r="BM2419" s="1">
        <v>70.97</v>
      </c>
      <c r="BN2419" s="1">
        <v>69.790000000000006</v>
      </c>
    </row>
    <row r="2420" spans="3:66" x14ac:dyDescent="0.3">
      <c r="C2420" s="14" t="str">
        <f t="shared" si="38"/>
        <v>20168</v>
      </c>
      <c r="D2420" s="3">
        <v>42599</v>
      </c>
      <c r="E2420" s="1">
        <v>1270</v>
      </c>
      <c r="F2420" s="1">
        <v>1275.06</v>
      </c>
      <c r="G2420" s="1">
        <v>1233.3800000000001</v>
      </c>
      <c r="H2420" s="1">
        <v>1279.3599999999999</v>
      </c>
      <c r="I2420" s="1">
        <v>1323.37</v>
      </c>
      <c r="J2420" s="1">
        <v>1225.68</v>
      </c>
      <c r="Q2420" s="1">
        <v>2770.4</v>
      </c>
      <c r="R2420" s="1">
        <v>67.8</v>
      </c>
      <c r="S2420" s="1">
        <v>62.17</v>
      </c>
      <c r="T2420" s="1">
        <v>75.27</v>
      </c>
      <c r="U2420" s="1">
        <v>73.39</v>
      </c>
      <c r="V2420" s="1">
        <v>65.2</v>
      </c>
      <c r="W2420" s="1">
        <v>71.61</v>
      </c>
      <c r="X2420" s="1">
        <v>69.400000000000006</v>
      </c>
      <c r="Y2420" s="1">
        <v>69.709999999999994</v>
      </c>
      <c r="Z2420" s="1">
        <v>69.47</v>
      </c>
      <c r="AA2420" s="1">
        <v>64.87</v>
      </c>
      <c r="AB2420" s="1">
        <v>67.91</v>
      </c>
      <c r="AC2420" s="1">
        <v>68</v>
      </c>
      <c r="AE2420" s="1">
        <v>76</v>
      </c>
      <c r="AF2420" s="1">
        <v>76.099999999999994</v>
      </c>
      <c r="AG2420" s="1">
        <v>70.989999999999995</v>
      </c>
      <c r="AS2420" s="1">
        <v>1821.09</v>
      </c>
      <c r="AT2420" s="1">
        <v>1790.73</v>
      </c>
      <c r="AU2420" s="1">
        <v>1834.74</v>
      </c>
      <c r="AX2420" s="1">
        <v>72.64</v>
      </c>
      <c r="AZ2420" s="1">
        <v>1719.91</v>
      </c>
      <c r="BA2420" s="1">
        <v>77.13</v>
      </c>
      <c r="BB2420" s="1">
        <v>79.92</v>
      </c>
      <c r="BC2420" s="1">
        <v>77.73</v>
      </c>
      <c r="BD2420" s="1">
        <v>78.150000000000006</v>
      </c>
      <c r="BE2420" s="1">
        <v>74.489999999999995</v>
      </c>
      <c r="BF2420" s="1">
        <v>77.56</v>
      </c>
      <c r="BG2420" s="1">
        <v>77.010000000000005</v>
      </c>
      <c r="BH2420" s="1">
        <v>71.989999999999995</v>
      </c>
      <c r="BI2420" s="1">
        <v>72</v>
      </c>
      <c r="BJ2420" s="1">
        <v>78.099999999999994</v>
      </c>
      <c r="BK2420" s="1">
        <v>70.489999999999995</v>
      </c>
      <c r="BL2420" s="1">
        <v>67.41</v>
      </c>
      <c r="BM2420" s="1">
        <v>69.92</v>
      </c>
      <c r="BN2420" s="1">
        <v>69.959999999999994</v>
      </c>
    </row>
    <row r="2421" spans="3:66" x14ac:dyDescent="0.3">
      <c r="C2421" s="14" t="str">
        <f t="shared" si="38"/>
        <v>20168</v>
      </c>
      <c r="D2421" s="3">
        <v>42598</v>
      </c>
      <c r="E2421" s="1">
        <v>1307.3900000000001</v>
      </c>
      <c r="F2421" s="1">
        <v>1294.4100000000001</v>
      </c>
      <c r="G2421" s="1">
        <v>1223.47</v>
      </c>
      <c r="H2421" s="1">
        <v>1270.6400000000001</v>
      </c>
      <c r="I2421" s="1">
        <v>1347.69</v>
      </c>
      <c r="J2421" s="1">
        <v>1223.97</v>
      </c>
      <c r="Q2421" s="1">
        <v>2712.04</v>
      </c>
      <c r="R2421" s="1">
        <v>66.33</v>
      </c>
      <c r="S2421" s="1">
        <v>61.5</v>
      </c>
      <c r="T2421" s="1">
        <v>75</v>
      </c>
      <c r="U2421" s="1">
        <v>70.67</v>
      </c>
      <c r="V2421" s="1">
        <v>64.900000000000006</v>
      </c>
      <c r="W2421" s="1">
        <v>71.180000000000007</v>
      </c>
      <c r="X2421" s="1">
        <v>68.8</v>
      </c>
      <c r="Y2421" s="1">
        <v>69.33</v>
      </c>
      <c r="Z2421" s="1">
        <v>69.5</v>
      </c>
      <c r="AA2421" s="1">
        <v>64.59</v>
      </c>
      <c r="AB2421" s="1">
        <v>66.7</v>
      </c>
      <c r="AC2421" s="1">
        <v>65.88</v>
      </c>
      <c r="AE2421" s="1">
        <v>75.459999999999994</v>
      </c>
      <c r="AF2421" s="1">
        <v>77.290000000000006</v>
      </c>
      <c r="AG2421" s="1">
        <v>70.680000000000007</v>
      </c>
      <c r="AS2421" s="1">
        <v>2053.7800000000002</v>
      </c>
      <c r="AT2421" s="1">
        <v>1790.73</v>
      </c>
      <c r="AU2421" s="1">
        <v>1834.74</v>
      </c>
      <c r="AX2421" s="1">
        <v>72.84</v>
      </c>
      <c r="AZ2421" s="1">
        <v>1719.91</v>
      </c>
      <c r="BA2421" s="1">
        <v>75.680000000000007</v>
      </c>
      <c r="BB2421" s="1">
        <v>77.239999999999995</v>
      </c>
      <c r="BC2421" s="1">
        <v>76.31</v>
      </c>
      <c r="BD2421" s="1">
        <v>75.709999999999994</v>
      </c>
      <c r="BE2421" s="1">
        <v>75.31</v>
      </c>
      <c r="BF2421" s="1">
        <v>77.09</v>
      </c>
      <c r="BG2421" s="1">
        <v>75.67</v>
      </c>
      <c r="BH2421" s="1">
        <v>69.13</v>
      </c>
      <c r="BI2421" s="1">
        <v>72</v>
      </c>
      <c r="BJ2421" s="1">
        <v>77</v>
      </c>
      <c r="BK2421" s="1">
        <v>70.47</v>
      </c>
      <c r="BL2421" s="1">
        <v>67.48</v>
      </c>
      <c r="BM2421" s="1">
        <v>68.760000000000005</v>
      </c>
      <c r="BN2421" s="1">
        <v>67.959999999999994</v>
      </c>
    </row>
    <row r="2422" spans="3:66" x14ac:dyDescent="0.3">
      <c r="C2422" s="14" t="str">
        <f t="shared" si="38"/>
        <v>20168</v>
      </c>
      <c r="D2422" s="3">
        <v>42597</v>
      </c>
      <c r="E2422" s="1">
        <v>1302.03</v>
      </c>
      <c r="F2422" s="1">
        <v>1277.6400000000001</v>
      </c>
      <c r="G2422" s="1">
        <v>1195.5999999999999</v>
      </c>
      <c r="H2422" s="1">
        <v>1269.3399999999999</v>
      </c>
      <c r="I2422" s="1">
        <v>1331.96</v>
      </c>
      <c r="J2422" s="1">
        <v>1214.44</v>
      </c>
      <c r="Q2422" s="1">
        <v>2693.64</v>
      </c>
      <c r="R2422" s="1">
        <v>65.069999999999993</v>
      </c>
      <c r="S2422" s="1">
        <v>62.42</v>
      </c>
      <c r="T2422" s="1">
        <v>75.33</v>
      </c>
      <c r="U2422" s="1">
        <v>69.900000000000006</v>
      </c>
      <c r="V2422" s="1">
        <v>65.44</v>
      </c>
      <c r="W2422" s="1">
        <v>70.98</v>
      </c>
      <c r="X2422" s="1">
        <v>67.88</v>
      </c>
      <c r="Y2422" s="1">
        <v>68.349999999999994</v>
      </c>
      <c r="Z2422" s="1">
        <v>68.5</v>
      </c>
      <c r="AA2422" s="1">
        <v>64.42</v>
      </c>
      <c r="AB2422" s="1">
        <v>66.180000000000007</v>
      </c>
      <c r="AC2422" s="1">
        <v>66.13</v>
      </c>
      <c r="AE2422" s="1">
        <v>74.760000000000005</v>
      </c>
      <c r="AF2422" s="1">
        <v>76.66</v>
      </c>
      <c r="AG2422" s="1">
        <v>70.56</v>
      </c>
      <c r="AS2422" s="1">
        <v>2053.7800000000002</v>
      </c>
      <c r="AT2422" s="1">
        <v>1790.73</v>
      </c>
      <c r="AU2422" s="1">
        <v>1834.74</v>
      </c>
      <c r="AX2422" s="1">
        <v>72.86</v>
      </c>
      <c r="BA2422" s="1">
        <v>74.87</v>
      </c>
      <c r="BB2422" s="1">
        <v>76.97</v>
      </c>
      <c r="BC2422" s="1">
        <v>76.41</v>
      </c>
      <c r="BD2422" s="1">
        <v>76.63</v>
      </c>
      <c r="BE2422" s="1">
        <v>71.87</v>
      </c>
      <c r="BF2422" s="1">
        <v>76.52</v>
      </c>
      <c r="BG2422" s="1">
        <v>75.52</v>
      </c>
      <c r="BH2422" s="1">
        <v>69.58</v>
      </c>
      <c r="BI2422" s="1">
        <v>71.5</v>
      </c>
      <c r="BJ2422" s="1">
        <v>75.17</v>
      </c>
      <c r="BK2422" s="1">
        <v>70.400000000000006</v>
      </c>
      <c r="BL2422" s="1">
        <v>65.48</v>
      </c>
      <c r="BM2422" s="1">
        <v>67.52</v>
      </c>
      <c r="BN2422" s="1">
        <v>66.39</v>
      </c>
    </row>
    <row r="2423" spans="3:66" x14ac:dyDescent="0.3">
      <c r="C2423" s="14" t="str">
        <f t="shared" si="38"/>
        <v>20168</v>
      </c>
      <c r="D2423" s="3">
        <v>42594</v>
      </c>
      <c r="E2423" s="1">
        <v>1302.53</v>
      </c>
      <c r="F2423" s="1">
        <v>1284.21</v>
      </c>
      <c r="G2423" s="1">
        <v>1216.97</v>
      </c>
      <c r="H2423" s="1">
        <v>1273.8800000000001</v>
      </c>
      <c r="I2423" s="1">
        <v>1336.1</v>
      </c>
      <c r="J2423" s="1">
        <v>1224.43</v>
      </c>
      <c r="Q2423" s="1">
        <v>2693.95</v>
      </c>
      <c r="R2423" s="1">
        <v>64.7</v>
      </c>
      <c r="S2423" s="1">
        <v>62.25</v>
      </c>
      <c r="T2423" s="1">
        <v>78.17</v>
      </c>
      <c r="U2423" s="1">
        <v>70.33</v>
      </c>
      <c r="V2423" s="1">
        <v>65.13</v>
      </c>
      <c r="W2423" s="1">
        <v>70.33</v>
      </c>
      <c r="X2423" s="1">
        <v>67.650000000000006</v>
      </c>
      <c r="Y2423" s="1">
        <v>67.5</v>
      </c>
      <c r="Z2423" s="1">
        <v>67.5</v>
      </c>
      <c r="AA2423" s="1">
        <v>63.83</v>
      </c>
      <c r="AB2423" s="1">
        <v>65.75</v>
      </c>
      <c r="AC2423" s="1">
        <v>64.5</v>
      </c>
      <c r="AE2423" s="1">
        <v>73.83</v>
      </c>
      <c r="AF2423" s="1">
        <v>75.819999999999993</v>
      </c>
      <c r="AG2423" s="1">
        <v>69.73</v>
      </c>
      <c r="AX2423" s="1">
        <v>73.17</v>
      </c>
      <c r="BA2423" s="1">
        <v>73.430000000000007</v>
      </c>
      <c r="BB2423" s="1">
        <v>75.5</v>
      </c>
      <c r="BC2423" s="1">
        <v>74.77</v>
      </c>
      <c r="BD2423" s="1">
        <v>75.38</v>
      </c>
      <c r="BE2423" s="1">
        <v>72.290000000000006</v>
      </c>
      <c r="BF2423" s="1">
        <v>75.680000000000007</v>
      </c>
      <c r="BG2423" s="1">
        <v>74.23</v>
      </c>
      <c r="BH2423" s="1">
        <v>67.89</v>
      </c>
      <c r="BI2423" s="1">
        <v>71.5</v>
      </c>
      <c r="BJ2423" s="1">
        <v>75.180000000000007</v>
      </c>
      <c r="BK2423" s="1">
        <v>69.8</v>
      </c>
      <c r="BL2423" s="1">
        <v>66.06</v>
      </c>
      <c r="BM2423" s="1">
        <v>67.56</v>
      </c>
      <c r="BN2423" s="1">
        <v>66.790000000000006</v>
      </c>
    </row>
    <row r="2424" spans="3:66" x14ac:dyDescent="0.3">
      <c r="C2424" s="14" t="str">
        <f t="shared" si="38"/>
        <v>20168</v>
      </c>
      <c r="D2424" s="3">
        <v>42593</v>
      </c>
      <c r="E2424" s="1">
        <v>1289.17</v>
      </c>
      <c r="F2424" s="1">
        <v>1291.3800000000001</v>
      </c>
      <c r="G2424" s="1">
        <v>1217.47</v>
      </c>
      <c r="H2424" s="1">
        <v>1274.8599999999999</v>
      </c>
      <c r="I2424" s="1">
        <v>1351.48</v>
      </c>
      <c r="J2424" s="1">
        <v>1226.2</v>
      </c>
      <c r="Q2424" s="1">
        <v>2692.6</v>
      </c>
      <c r="R2424" s="1">
        <v>63.17</v>
      </c>
      <c r="S2424" s="1">
        <v>60.04</v>
      </c>
      <c r="T2424" s="1">
        <v>75.2</v>
      </c>
      <c r="U2424" s="1">
        <v>70</v>
      </c>
      <c r="V2424" s="1">
        <v>65.3</v>
      </c>
      <c r="W2424" s="1">
        <v>70.709999999999994</v>
      </c>
      <c r="X2424" s="1">
        <v>67.790000000000006</v>
      </c>
      <c r="Y2424" s="1">
        <v>66.73</v>
      </c>
      <c r="Z2424" s="1">
        <v>66.67</v>
      </c>
      <c r="AA2424" s="1">
        <v>64.3</v>
      </c>
      <c r="AB2424" s="1">
        <v>66.05</v>
      </c>
      <c r="AC2424" s="1">
        <v>64.5</v>
      </c>
      <c r="AE2424" s="1">
        <v>73.64</v>
      </c>
      <c r="AF2424" s="1">
        <v>76.47</v>
      </c>
      <c r="AG2424" s="1">
        <v>68.650000000000006</v>
      </c>
      <c r="AX2424" s="1">
        <v>72.739999999999995</v>
      </c>
      <c r="BA2424" s="1">
        <v>74.349999999999994</v>
      </c>
      <c r="BB2424" s="1">
        <v>75.61</v>
      </c>
      <c r="BC2424" s="1">
        <v>75.2</v>
      </c>
      <c r="BD2424" s="1">
        <v>74.819999999999993</v>
      </c>
      <c r="BE2424" s="1">
        <v>72.39</v>
      </c>
      <c r="BF2424" s="1">
        <v>72.48</v>
      </c>
      <c r="BG2424" s="1">
        <v>74</v>
      </c>
      <c r="BH2424" s="1">
        <v>67.89</v>
      </c>
      <c r="BI2424" s="1">
        <v>71.5</v>
      </c>
      <c r="BJ2424" s="1">
        <v>75.17</v>
      </c>
      <c r="BK2424" s="1">
        <v>68.400000000000006</v>
      </c>
      <c r="BL2424" s="1">
        <v>65.650000000000006</v>
      </c>
      <c r="BM2424" s="1">
        <v>67.67</v>
      </c>
      <c r="BN2424" s="1">
        <v>68.790000000000006</v>
      </c>
    </row>
    <row r="2425" spans="3:66" x14ac:dyDescent="0.3">
      <c r="C2425" s="14" t="str">
        <f t="shared" si="38"/>
        <v>20168</v>
      </c>
      <c r="D2425" s="3">
        <v>42592</v>
      </c>
      <c r="E2425" s="1">
        <v>1304.3499999999999</v>
      </c>
      <c r="F2425" s="1">
        <v>1300.1500000000001</v>
      </c>
      <c r="G2425" s="1">
        <v>1221.47</v>
      </c>
      <c r="H2425" s="1">
        <v>1266.94</v>
      </c>
      <c r="I2425" s="1">
        <v>1353.44</v>
      </c>
      <c r="J2425" s="1">
        <v>1250.49</v>
      </c>
      <c r="Q2425" s="1">
        <v>2691.99</v>
      </c>
      <c r="R2425" s="1">
        <v>66.5</v>
      </c>
      <c r="S2425" s="1">
        <v>60.14</v>
      </c>
      <c r="T2425" s="1">
        <v>75.599999999999994</v>
      </c>
      <c r="U2425" s="1">
        <v>70</v>
      </c>
      <c r="V2425" s="1">
        <v>65.11</v>
      </c>
      <c r="W2425" s="1">
        <v>70.88</v>
      </c>
      <c r="X2425" s="1">
        <v>68.36</v>
      </c>
      <c r="Y2425" s="1">
        <v>66.790000000000006</v>
      </c>
      <c r="Z2425" s="1">
        <v>66.790000000000006</v>
      </c>
      <c r="AA2425" s="1">
        <v>64.900000000000006</v>
      </c>
      <c r="AB2425" s="1">
        <v>66.63</v>
      </c>
      <c r="AC2425" s="1">
        <v>64.25</v>
      </c>
      <c r="AE2425" s="1">
        <v>73.69</v>
      </c>
      <c r="AF2425" s="1">
        <v>75.23</v>
      </c>
      <c r="AG2425" s="1">
        <v>68.8</v>
      </c>
      <c r="AP2425" s="1">
        <v>1755</v>
      </c>
      <c r="AX2425" s="1">
        <v>72.3</v>
      </c>
      <c r="BA2425" s="1">
        <v>74.400000000000006</v>
      </c>
      <c r="BB2425" s="1">
        <v>75.36</v>
      </c>
      <c r="BC2425" s="1">
        <v>74.540000000000006</v>
      </c>
      <c r="BD2425" s="1">
        <v>74.23</v>
      </c>
      <c r="BE2425" s="1">
        <v>72.89</v>
      </c>
      <c r="BF2425" s="1">
        <v>74.98</v>
      </c>
      <c r="BG2425" s="1">
        <v>74.06</v>
      </c>
      <c r="BH2425" s="1">
        <v>67.64</v>
      </c>
      <c r="BI2425" s="1">
        <v>71.5</v>
      </c>
      <c r="BJ2425" s="1">
        <v>75.17</v>
      </c>
      <c r="BK2425" s="1">
        <v>68.19</v>
      </c>
      <c r="BL2425" s="1">
        <v>66.73</v>
      </c>
      <c r="BM2425" s="1">
        <v>68</v>
      </c>
      <c r="BN2425" s="1">
        <v>68.459999999999994</v>
      </c>
    </row>
    <row r="2426" spans="3:66" x14ac:dyDescent="0.3">
      <c r="C2426" s="14" t="str">
        <f t="shared" si="38"/>
        <v>20168</v>
      </c>
      <c r="D2426" s="3">
        <v>42591</v>
      </c>
      <c r="E2426" s="1">
        <v>1324.8</v>
      </c>
      <c r="F2426" s="1">
        <v>1308.1400000000001</v>
      </c>
      <c r="G2426" s="1">
        <v>1222.43</v>
      </c>
      <c r="H2426" s="1">
        <v>1265.03</v>
      </c>
      <c r="I2426" s="1">
        <v>1361.16</v>
      </c>
      <c r="J2426" s="1">
        <v>1262.1099999999999</v>
      </c>
      <c r="Q2426" s="1">
        <v>2690.4</v>
      </c>
      <c r="R2426" s="1">
        <v>65.290000000000006</v>
      </c>
      <c r="S2426" s="1">
        <v>62.2</v>
      </c>
      <c r="T2426" s="1">
        <v>76.2</v>
      </c>
      <c r="U2426" s="1">
        <v>70.7</v>
      </c>
      <c r="V2426" s="1">
        <v>65.63</v>
      </c>
      <c r="W2426" s="1">
        <v>71.5</v>
      </c>
      <c r="X2426" s="1">
        <v>68.540000000000006</v>
      </c>
      <c r="Y2426" s="1">
        <v>67</v>
      </c>
      <c r="Z2426" s="1">
        <v>67</v>
      </c>
      <c r="AA2426" s="1">
        <v>65</v>
      </c>
      <c r="AB2426" s="1">
        <v>67.5</v>
      </c>
      <c r="AC2426" s="1">
        <v>64.38</v>
      </c>
      <c r="AE2426" s="1">
        <v>73.97</v>
      </c>
      <c r="AF2426" s="1">
        <v>73.599999999999994</v>
      </c>
      <c r="AG2426" s="1">
        <v>68.75</v>
      </c>
      <c r="AP2426" s="1">
        <v>1755</v>
      </c>
      <c r="AX2426" s="1">
        <v>72.67</v>
      </c>
      <c r="BA2426" s="1">
        <v>74.36</v>
      </c>
      <c r="BB2426" s="1">
        <v>76.58</v>
      </c>
      <c r="BC2426" s="1">
        <v>74.97</v>
      </c>
      <c r="BD2426" s="1">
        <v>75.099999999999994</v>
      </c>
      <c r="BE2426" s="1">
        <v>74.05</v>
      </c>
      <c r="BF2426" s="1">
        <v>72.650000000000006</v>
      </c>
      <c r="BG2426" s="1">
        <v>74.41</v>
      </c>
      <c r="BH2426" s="1">
        <v>67.89</v>
      </c>
      <c r="BI2426" s="1">
        <v>71.5</v>
      </c>
      <c r="BJ2426" s="1">
        <v>75.16</v>
      </c>
      <c r="BK2426" s="1">
        <v>68.58</v>
      </c>
      <c r="BL2426" s="1">
        <v>66.2</v>
      </c>
      <c r="BM2426" s="1">
        <v>68</v>
      </c>
      <c r="BN2426" s="1">
        <v>68.680000000000007</v>
      </c>
    </row>
    <row r="2427" spans="3:66" x14ac:dyDescent="0.3">
      <c r="C2427" s="14" t="str">
        <f t="shared" si="38"/>
        <v>20168</v>
      </c>
      <c r="D2427" s="3">
        <v>42590</v>
      </c>
      <c r="E2427" s="1">
        <v>1334.56</v>
      </c>
      <c r="F2427" s="1">
        <v>1320.39</v>
      </c>
      <c r="G2427" s="1">
        <v>1217.47</v>
      </c>
      <c r="H2427" s="1">
        <v>1273.8900000000001</v>
      </c>
      <c r="I2427" s="1">
        <v>1365.07</v>
      </c>
      <c r="J2427" s="1">
        <v>1273.44</v>
      </c>
      <c r="Q2427" s="1">
        <v>2696.39</v>
      </c>
      <c r="R2427" s="1">
        <v>66.42</v>
      </c>
      <c r="S2427" s="1">
        <v>62.5</v>
      </c>
      <c r="T2427" s="1">
        <v>76.27</v>
      </c>
      <c r="U2427" s="1">
        <v>70.099999999999994</v>
      </c>
      <c r="V2427" s="1">
        <v>65.900000000000006</v>
      </c>
      <c r="W2427" s="1">
        <v>72</v>
      </c>
      <c r="X2427" s="1">
        <v>68.569999999999993</v>
      </c>
      <c r="Y2427" s="1">
        <v>67.45</v>
      </c>
      <c r="Z2427" s="1">
        <v>67.5</v>
      </c>
      <c r="AA2427" s="1">
        <v>64.83</v>
      </c>
      <c r="AB2427" s="1">
        <v>67.05</v>
      </c>
      <c r="AC2427" s="1">
        <v>65.13</v>
      </c>
      <c r="AE2427" s="1">
        <v>74.19</v>
      </c>
      <c r="AF2427" s="1">
        <v>73.8</v>
      </c>
      <c r="AG2427" s="1">
        <v>67.73</v>
      </c>
      <c r="AP2427" s="1">
        <v>1703.33</v>
      </c>
      <c r="AX2427" s="1">
        <v>72.89</v>
      </c>
      <c r="BA2427" s="1">
        <v>73.87</v>
      </c>
      <c r="BB2427" s="1">
        <v>76.849999999999994</v>
      </c>
      <c r="BC2427" s="1">
        <v>74.680000000000007</v>
      </c>
      <c r="BD2427" s="1">
        <v>75.47</v>
      </c>
      <c r="BE2427" s="1">
        <v>71.25</v>
      </c>
      <c r="BF2427" s="1">
        <v>73.72</v>
      </c>
      <c r="BG2427" s="1">
        <v>74.22</v>
      </c>
      <c r="BH2427" s="1">
        <v>68.64</v>
      </c>
      <c r="BI2427" s="1">
        <v>71.5</v>
      </c>
      <c r="BJ2427" s="1">
        <v>75.16</v>
      </c>
      <c r="BK2427" s="1">
        <v>69.45</v>
      </c>
      <c r="BL2427" s="1">
        <v>66.569999999999993</v>
      </c>
      <c r="BM2427" s="1">
        <v>68</v>
      </c>
      <c r="BN2427" s="1">
        <v>67.73</v>
      </c>
    </row>
    <row r="2428" spans="3:66" x14ac:dyDescent="0.3">
      <c r="C2428" s="14" t="str">
        <f t="shared" si="38"/>
        <v>20168</v>
      </c>
      <c r="D2428" s="3">
        <v>42587</v>
      </c>
      <c r="E2428" s="1">
        <v>1335.21</v>
      </c>
      <c r="F2428" s="1">
        <v>1328.39</v>
      </c>
      <c r="G2428" s="1">
        <v>1221.8499999999999</v>
      </c>
      <c r="H2428" s="1">
        <v>1260.75</v>
      </c>
      <c r="I2428" s="1">
        <v>1367.41</v>
      </c>
      <c r="J2428" s="1">
        <v>1272.26</v>
      </c>
      <c r="Q2428" s="1">
        <v>2682.47</v>
      </c>
      <c r="R2428" s="1">
        <v>65.83</v>
      </c>
      <c r="S2428" s="1">
        <v>62.93</v>
      </c>
      <c r="T2428" s="1">
        <v>76</v>
      </c>
      <c r="U2428" s="1">
        <v>69.25</v>
      </c>
      <c r="V2428" s="1">
        <v>67.67</v>
      </c>
      <c r="W2428" s="1">
        <v>72</v>
      </c>
      <c r="X2428" s="1">
        <v>68.400000000000006</v>
      </c>
      <c r="Y2428" s="1">
        <v>66.709999999999994</v>
      </c>
      <c r="Z2428" s="1">
        <v>66.650000000000006</v>
      </c>
      <c r="AA2428" s="1">
        <v>65.13</v>
      </c>
      <c r="AB2428" s="1">
        <v>66.5</v>
      </c>
      <c r="AC2428" s="1">
        <v>65.25</v>
      </c>
      <c r="AE2428" s="1">
        <v>74.459999999999994</v>
      </c>
      <c r="AF2428" s="1">
        <v>75.400000000000006</v>
      </c>
      <c r="AG2428" s="1">
        <v>67.209999999999994</v>
      </c>
      <c r="AO2428" s="1">
        <v>7</v>
      </c>
      <c r="AP2428" s="1">
        <v>1703.33</v>
      </c>
      <c r="AT2428" s="1">
        <v>1678.41</v>
      </c>
      <c r="AX2428" s="1">
        <v>73.27</v>
      </c>
      <c r="BA2428" s="1">
        <v>74.23</v>
      </c>
      <c r="BB2428" s="1">
        <v>76.260000000000005</v>
      </c>
      <c r="BC2428" s="1">
        <v>74.66</v>
      </c>
      <c r="BD2428" s="1">
        <v>74.680000000000007</v>
      </c>
      <c r="BE2428" s="1">
        <v>73.17</v>
      </c>
      <c r="BF2428" s="1">
        <v>74.97</v>
      </c>
      <c r="BG2428" s="1">
        <v>74.44</v>
      </c>
      <c r="BH2428" s="1">
        <v>68.77</v>
      </c>
      <c r="BI2428" s="1">
        <v>71.5</v>
      </c>
      <c r="BJ2428" s="1">
        <v>75.209999999999994</v>
      </c>
      <c r="BK2428" s="1">
        <v>68.89</v>
      </c>
      <c r="BL2428" s="1">
        <v>66.73</v>
      </c>
      <c r="BM2428" s="1">
        <v>68</v>
      </c>
      <c r="BN2428" s="1">
        <v>68.97</v>
      </c>
    </row>
    <row r="2429" spans="3:66" x14ac:dyDescent="0.3">
      <c r="C2429" s="14" t="str">
        <f t="shared" si="38"/>
        <v>20168</v>
      </c>
      <c r="D2429" s="3">
        <v>42586</v>
      </c>
      <c r="E2429" s="1">
        <v>1332.68</v>
      </c>
      <c r="F2429" s="1">
        <v>1327.43</v>
      </c>
      <c r="G2429" s="1">
        <v>1230</v>
      </c>
      <c r="H2429" s="1">
        <v>1251.3499999999999</v>
      </c>
      <c r="I2429" s="1">
        <v>1364.26</v>
      </c>
      <c r="J2429" s="1">
        <v>1261.54</v>
      </c>
      <c r="Q2429" s="1">
        <v>2674.27</v>
      </c>
      <c r="R2429" s="1">
        <v>65.5</v>
      </c>
      <c r="S2429" s="1">
        <v>63.93</v>
      </c>
      <c r="T2429" s="1">
        <v>75.25</v>
      </c>
      <c r="U2429" s="1">
        <v>72.099999999999994</v>
      </c>
      <c r="V2429" s="1">
        <v>66.11</v>
      </c>
      <c r="W2429" s="1">
        <v>72.33</v>
      </c>
      <c r="X2429" s="1">
        <v>68.47</v>
      </c>
      <c r="Y2429" s="1">
        <v>67.86</v>
      </c>
      <c r="Z2429" s="1">
        <v>67.77</v>
      </c>
      <c r="AA2429" s="1">
        <v>67.239999999999995</v>
      </c>
      <c r="AB2429" s="1">
        <v>66.5</v>
      </c>
      <c r="AC2429" s="1">
        <v>65.63</v>
      </c>
      <c r="AE2429" s="1">
        <v>75</v>
      </c>
      <c r="AF2429" s="1">
        <v>76.66</v>
      </c>
      <c r="AG2429" s="1">
        <v>68</v>
      </c>
      <c r="AO2429" s="1">
        <v>7</v>
      </c>
      <c r="AP2429" s="1">
        <v>1677.5</v>
      </c>
      <c r="AT2429" s="1">
        <v>1678.41</v>
      </c>
      <c r="AX2429" s="1">
        <v>73.23</v>
      </c>
      <c r="BA2429" s="1">
        <v>74.97</v>
      </c>
      <c r="BB2429" s="1">
        <v>77.22</v>
      </c>
      <c r="BC2429" s="1">
        <v>75.37</v>
      </c>
      <c r="BD2429" s="1">
        <v>75.489999999999995</v>
      </c>
      <c r="BE2429" s="1">
        <v>75.64</v>
      </c>
      <c r="BF2429" s="1">
        <v>74.98</v>
      </c>
      <c r="BG2429" s="1">
        <v>75.09</v>
      </c>
      <c r="BH2429" s="1">
        <v>68.900000000000006</v>
      </c>
      <c r="BI2429" s="1">
        <v>72.5</v>
      </c>
      <c r="BJ2429" s="1">
        <v>76</v>
      </c>
      <c r="BK2429" s="1">
        <v>67.78</v>
      </c>
      <c r="BL2429" s="1">
        <v>67.22</v>
      </c>
      <c r="BM2429" s="1">
        <v>68</v>
      </c>
      <c r="BN2429" s="1">
        <v>68.23</v>
      </c>
    </row>
    <row r="2430" spans="3:66" x14ac:dyDescent="0.3">
      <c r="C2430" s="14" t="str">
        <f t="shared" si="38"/>
        <v>20168</v>
      </c>
      <c r="D2430" s="3">
        <v>42585</v>
      </c>
      <c r="E2430" s="1">
        <v>1328.77</v>
      </c>
      <c r="F2430" s="1">
        <v>1351.06</v>
      </c>
      <c r="G2430" s="1">
        <v>1276.3399999999999</v>
      </c>
      <c r="H2430" s="1">
        <v>1262.6500000000001</v>
      </c>
      <c r="I2430" s="1">
        <v>1385.75</v>
      </c>
      <c r="J2430" s="1">
        <v>1266.71</v>
      </c>
      <c r="Q2430" s="1">
        <v>2664.8</v>
      </c>
      <c r="R2430" s="1">
        <v>66.25</v>
      </c>
      <c r="S2430" s="1">
        <v>64.41</v>
      </c>
      <c r="T2430" s="1">
        <v>75.25</v>
      </c>
      <c r="U2430" s="1">
        <v>71</v>
      </c>
      <c r="V2430" s="1">
        <v>66.22</v>
      </c>
      <c r="W2430" s="1">
        <v>73.06</v>
      </c>
      <c r="X2430" s="1">
        <v>68.7</v>
      </c>
      <c r="Y2430" s="1">
        <v>68.48</v>
      </c>
      <c r="Z2430" s="1">
        <v>68.5</v>
      </c>
      <c r="AA2430" s="1">
        <v>68.88</v>
      </c>
      <c r="AB2430" s="1">
        <v>66.599999999999994</v>
      </c>
      <c r="AC2430" s="1">
        <v>66</v>
      </c>
      <c r="AE2430" s="1">
        <v>74.92</v>
      </c>
      <c r="AF2430" s="1">
        <v>76.95</v>
      </c>
      <c r="AG2430" s="1">
        <v>69</v>
      </c>
      <c r="AO2430" s="1">
        <v>7</v>
      </c>
      <c r="AP2430" s="1">
        <v>1600</v>
      </c>
      <c r="AT2430" s="1">
        <v>1678.41</v>
      </c>
      <c r="AX2430" s="1">
        <v>72.16</v>
      </c>
      <c r="BA2430" s="1">
        <v>74.540000000000006</v>
      </c>
      <c r="BB2430" s="1">
        <v>77.37</v>
      </c>
      <c r="BC2430" s="1">
        <v>76.38</v>
      </c>
      <c r="BD2430" s="1">
        <v>75.59</v>
      </c>
      <c r="BE2430" s="1">
        <v>76.760000000000005</v>
      </c>
      <c r="BF2430" s="1">
        <v>72.45</v>
      </c>
      <c r="BG2430" s="1">
        <v>74.650000000000006</v>
      </c>
      <c r="BH2430" s="1">
        <v>69.430000000000007</v>
      </c>
      <c r="BI2430" s="1">
        <v>72.5</v>
      </c>
      <c r="BJ2430" s="1">
        <v>76</v>
      </c>
      <c r="BK2430" s="1">
        <v>68.040000000000006</v>
      </c>
      <c r="BL2430" s="1">
        <v>66.58</v>
      </c>
      <c r="BM2430" s="1">
        <v>68</v>
      </c>
      <c r="BN2430" s="1">
        <v>67.37</v>
      </c>
    </row>
    <row r="2431" spans="3:66" x14ac:dyDescent="0.3">
      <c r="C2431" s="14" t="str">
        <f t="shared" si="38"/>
        <v>20168</v>
      </c>
      <c r="D2431" s="3">
        <v>42584</v>
      </c>
      <c r="E2431" s="1">
        <v>1379.73</v>
      </c>
      <c r="F2431" s="1">
        <v>1393.38</v>
      </c>
      <c r="G2431" s="1">
        <v>1276.58</v>
      </c>
      <c r="H2431" s="1">
        <v>1264.01</v>
      </c>
      <c r="I2431" s="1">
        <v>1400.69</v>
      </c>
      <c r="J2431" s="1">
        <v>1283.47</v>
      </c>
      <c r="Q2431" s="1">
        <v>2651.37</v>
      </c>
      <c r="R2431" s="1">
        <v>65.2</v>
      </c>
      <c r="S2431" s="1">
        <v>65.599999999999994</v>
      </c>
      <c r="T2431" s="1">
        <v>75.099999999999994</v>
      </c>
      <c r="U2431" s="1">
        <v>70.040000000000006</v>
      </c>
      <c r="V2431" s="1">
        <v>66.349999999999994</v>
      </c>
      <c r="W2431" s="1">
        <v>72.94</v>
      </c>
      <c r="X2431" s="1">
        <v>69.86</v>
      </c>
      <c r="Y2431" s="1">
        <v>68.69</v>
      </c>
      <c r="Z2431" s="1">
        <v>68.819999999999993</v>
      </c>
      <c r="AA2431" s="1">
        <v>67.63</v>
      </c>
      <c r="AB2431" s="1">
        <v>68</v>
      </c>
      <c r="AC2431" s="1">
        <v>67</v>
      </c>
      <c r="AE2431" s="1">
        <v>74.52</v>
      </c>
      <c r="AF2431" s="1">
        <v>77.39</v>
      </c>
      <c r="AG2431" s="1">
        <v>67.239999999999995</v>
      </c>
      <c r="AO2431" s="1">
        <v>7</v>
      </c>
      <c r="AP2431" s="1">
        <v>1600</v>
      </c>
      <c r="AT2431" s="1">
        <v>1678.41</v>
      </c>
      <c r="AX2431" s="1">
        <v>73.489999999999995</v>
      </c>
      <c r="BA2431" s="1">
        <v>76.180000000000007</v>
      </c>
      <c r="BB2431" s="1">
        <v>76.239999999999995</v>
      </c>
      <c r="BC2431" s="1">
        <v>76.180000000000007</v>
      </c>
      <c r="BD2431" s="1">
        <v>76.41</v>
      </c>
      <c r="BE2431" s="1">
        <v>76.37</v>
      </c>
      <c r="BF2431" s="1">
        <v>73.069999999999993</v>
      </c>
      <c r="BG2431" s="1">
        <v>74.75</v>
      </c>
      <c r="BH2431" s="1">
        <v>70.28</v>
      </c>
      <c r="BI2431" s="1">
        <v>73</v>
      </c>
      <c r="BJ2431" s="1">
        <v>76.14</v>
      </c>
      <c r="BK2431" s="1">
        <v>68.31</v>
      </c>
      <c r="BL2431" s="1">
        <v>66.55</v>
      </c>
      <c r="BM2431" s="1">
        <v>68.5</v>
      </c>
      <c r="BN2431" s="1">
        <v>66.72</v>
      </c>
    </row>
    <row r="2432" spans="3:66" x14ac:dyDescent="0.3">
      <c r="C2432" s="14" t="str">
        <f t="shared" si="38"/>
        <v>20168</v>
      </c>
      <c r="D2432" s="3">
        <v>42583</v>
      </c>
      <c r="E2432" s="1">
        <v>1394.47</v>
      </c>
      <c r="F2432" s="1">
        <v>1397.39</v>
      </c>
      <c r="G2432" s="1">
        <v>1286.6500000000001</v>
      </c>
      <c r="H2432" s="1">
        <v>1272.22</v>
      </c>
      <c r="I2432" s="1">
        <v>1403.3</v>
      </c>
      <c r="J2432" s="1">
        <v>1302.67</v>
      </c>
      <c r="Q2432" s="1">
        <v>2629.91</v>
      </c>
      <c r="R2432" s="1">
        <v>66.5</v>
      </c>
      <c r="S2432" s="1">
        <v>66.400000000000006</v>
      </c>
      <c r="T2432" s="1">
        <v>75.7</v>
      </c>
      <c r="U2432" s="1">
        <v>71.069999999999993</v>
      </c>
      <c r="V2432" s="1">
        <v>67.3</v>
      </c>
      <c r="W2432" s="1">
        <v>73.7</v>
      </c>
      <c r="X2432" s="1">
        <v>70.5</v>
      </c>
      <c r="Y2432" s="1">
        <v>69.56</v>
      </c>
      <c r="Z2432" s="1">
        <v>69.7</v>
      </c>
      <c r="AA2432" s="1">
        <v>68.97</v>
      </c>
      <c r="AB2432" s="1">
        <v>68.400000000000006</v>
      </c>
      <c r="AC2432" s="1">
        <v>67</v>
      </c>
      <c r="AE2432" s="1">
        <v>75.83</v>
      </c>
      <c r="AF2432" s="1">
        <v>79.02</v>
      </c>
      <c r="AG2432" s="1">
        <v>68.819999999999993</v>
      </c>
      <c r="AO2432" s="1">
        <v>7</v>
      </c>
      <c r="AP2432" s="1">
        <v>1600</v>
      </c>
      <c r="AT2432" s="1">
        <v>1678.41</v>
      </c>
      <c r="AX2432" s="1">
        <v>74.89</v>
      </c>
      <c r="BA2432" s="1">
        <v>76.58</v>
      </c>
      <c r="BB2432" s="1">
        <v>77.12</v>
      </c>
      <c r="BC2432" s="1">
        <v>76.260000000000005</v>
      </c>
      <c r="BD2432" s="1">
        <v>77.11</v>
      </c>
      <c r="BE2432" s="1">
        <v>78.38</v>
      </c>
      <c r="BF2432" s="1">
        <v>75.680000000000007</v>
      </c>
      <c r="BG2432" s="1">
        <v>76.14</v>
      </c>
      <c r="BH2432" s="1">
        <v>69.709999999999994</v>
      </c>
      <c r="BI2432" s="1">
        <v>73</v>
      </c>
      <c r="BJ2432" s="1">
        <v>77</v>
      </c>
      <c r="BK2432" s="1">
        <v>68.44</v>
      </c>
      <c r="BL2432" s="1">
        <v>66.400000000000006</v>
      </c>
      <c r="BM2432" s="1">
        <v>69.5</v>
      </c>
      <c r="BN2432" s="1">
        <v>66.13</v>
      </c>
    </row>
    <row r="2433" spans="3:66" x14ac:dyDescent="0.3">
      <c r="C2433" s="14" t="str">
        <f t="shared" si="38"/>
        <v>20167</v>
      </c>
      <c r="D2433" s="3">
        <v>42580</v>
      </c>
      <c r="E2433" s="1">
        <v>1393.55</v>
      </c>
      <c r="F2433" s="1">
        <v>1392.58</v>
      </c>
      <c r="G2433" s="1">
        <v>1293.3599999999999</v>
      </c>
      <c r="H2433" s="1">
        <v>1299.75</v>
      </c>
      <c r="I2433" s="1">
        <v>1402.12</v>
      </c>
      <c r="J2433" s="1">
        <v>1285.1199999999999</v>
      </c>
      <c r="Q2433" s="1">
        <v>2625.48</v>
      </c>
      <c r="R2433" s="1">
        <v>68.75</v>
      </c>
      <c r="S2433" s="1">
        <v>66.5</v>
      </c>
      <c r="T2433" s="1">
        <v>75.75</v>
      </c>
      <c r="U2433" s="1">
        <v>72.13</v>
      </c>
      <c r="V2433" s="1">
        <v>67.89</v>
      </c>
      <c r="W2433" s="1">
        <v>74.900000000000006</v>
      </c>
      <c r="X2433" s="1">
        <v>70.86</v>
      </c>
      <c r="Y2433" s="1">
        <v>70.03</v>
      </c>
      <c r="Z2433" s="1">
        <v>70</v>
      </c>
      <c r="AA2433" s="1">
        <v>68.88</v>
      </c>
      <c r="AB2433" s="1">
        <v>68.5</v>
      </c>
      <c r="AC2433" s="1">
        <v>67.33</v>
      </c>
      <c r="AE2433" s="1">
        <v>77.64</v>
      </c>
      <c r="AF2433" s="1">
        <v>79.540000000000006</v>
      </c>
      <c r="AG2433" s="1">
        <v>69.36</v>
      </c>
      <c r="AO2433" s="1">
        <v>7</v>
      </c>
      <c r="AP2433" s="1">
        <v>1600</v>
      </c>
      <c r="AT2433" s="1">
        <v>1734.12</v>
      </c>
      <c r="AX2433" s="1">
        <v>75.56</v>
      </c>
      <c r="BA2433" s="1">
        <v>77.709999999999994</v>
      </c>
      <c r="BB2433" s="1">
        <v>79.5</v>
      </c>
      <c r="BC2433" s="1">
        <v>76.62</v>
      </c>
      <c r="BD2433" s="1">
        <v>76.680000000000007</v>
      </c>
      <c r="BE2433" s="1">
        <v>77.94</v>
      </c>
      <c r="BF2433" s="1">
        <v>76.59</v>
      </c>
      <c r="BG2433" s="1">
        <v>77.52</v>
      </c>
      <c r="BH2433" s="1">
        <v>71.61</v>
      </c>
      <c r="BI2433" s="1">
        <v>73.5</v>
      </c>
      <c r="BJ2433" s="1">
        <v>75.27</v>
      </c>
      <c r="BK2433" s="1">
        <v>68.83</v>
      </c>
      <c r="BL2433" s="1">
        <v>68.48</v>
      </c>
      <c r="BM2433" s="1">
        <v>69.5</v>
      </c>
      <c r="BN2433" s="1">
        <v>68.61</v>
      </c>
    </row>
    <row r="2434" spans="3:66" x14ac:dyDescent="0.3">
      <c r="C2434" s="14" t="str">
        <f t="shared" si="38"/>
        <v>20167</v>
      </c>
      <c r="D2434" s="3">
        <v>42579</v>
      </c>
      <c r="E2434" s="1">
        <v>1397.18</v>
      </c>
      <c r="F2434" s="1">
        <v>1386.72</v>
      </c>
      <c r="G2434" s="1">
        <v>1295.79</v>
      </c>
      <c r="H2434" s="1">
        <v>1297.7</v>
      </c>
      <c r="I2434" s="1">
        <v>1402.12</v>
      </c>
      <c r="J2434" s="1">
        <v>1283.9000000000001</v>
      </c>
      <c r="Q2434" s="1">
        <v>2623.13</v>
      </c>
      <c r="R2434" s="1">
        <v>69.430000000000007</v>
      </c>
      <c r="S2434" s="1">
        <v>65.099999999999994</v>
      </c>
      <c r="T2434" s="1">
        <v>75.75</v>
      </c>
      <c r="U2434" s="1">
        <v>71.260000000000005</v>
      </c>
      <c r="V2434" s="1">
        <v>67.7</v>
      </c>
      <c r="W2434" s="1">
        <v>75</v>
      </c>
      <c r="X2434" s="1">
        <v>70.94</v>
      </c>
      <c r="Y2434" s="1">
        <v>70.8</v>
      </c>
      <c r="Z2434" s="1">
        <v>70.790000000000006</v>
      </c>
      <c r="AA2434" s="1">
        <v>69.67</v>
      </c>
      <c r="AB2434" s="1">
        <v>68.5</v>
      </c>
      <c r="AC2434" s="1">
        <v>67.5</v>
      </c>
      <c r="AE2434" s="1">
        <v>77.14</v>
      </c>
      <c r="AF2434" s="1">
        <v>79.040000000000006</v>
      </c>
      <c r="AG2434" s="1">
        <v>71</v>
      </c>
      <c r="AO2434" s="1">
        <v>7</v>
      </c>
      <c r="AT2434" s="1">
        <v>1734.12</v>
      </c>
      <c r="AX2434" s="1">
        <v>74.34</v>
      </c>
      <c r="BA2434" s="1">
        <v>77.040000000000006</v>
      </c>
      <c r="BB2434" s="1">
        <v>79.87</v>
      </c>
      <c r="BC2434" s="1">
        <v>77.290000000000006</v>
      </c>
      <c r="BD2434" s="1">
        <v>77.02</v>
      </c>
      <c r="BE2434" s="1">
        <v>77.989999999999995</v>
      </c>
      <c r="BF2434" s="1">
        <v>75.84</v>
      </c>
      <c r="BG2434" s="1">
        <v>77.13</v>
      </c>
      <c r="BH2434" s="1">
        <v>70.83</v>
      </c>
      <c r="BI2434" s="1">
        <v>74</v>
      </c>
      <c r="BJ2434" s="1">
        <v>77.11</v>
      </c>
      <c r="BK2434" s="1">
        <v>68.5</v>
      </c>
      <c r="BL2434" s="1">
        <v>68.3</v>
      </c>
      <c r="BM2434" s="1">
        <v>69.5</v>
      </c>
      <c r="BN2434" s="1">
        <v>68.459999999999994</v>
      </c>
    </row>
    <row r="2435" spans="3:66" x14ac:dyDescent="0.3">
      <c r="C2435" s="14" t="str">
        <f t="shared" si="38"/>
        <v>20167</v>
      </c>
      <c r="D2435" s="3">
        <v>42578</v>
      </c>
      <c r="E2435" s="1">
        <v>1401.98</v>
      </c>
      <c r="F2435" s="1">
        <v>1395.32</v>
      </c>
      <c r="G2435" s="1">
        <v>1309.5999999999999</v>
      </c>
      <c r="H2435" s="1">
        <v>1279.8699999999999</v>
      </c>
      <c r="I2435" s="1">
        <v>1407.16</v>
      </c>
      <c r="J2435" s="1">
        <v>1316.72</v>
      </c>
      <c r="Q2435" s="1">
        <v>2612.14</v>
      </c>
      <c r="R2435" s="1">
        <v>69.33</v>
      </c>
      <c r="S2435" s="1">
        <v>63.88</v>
      </c>
      <c r="T2435" s="1">
        <v>75.8</v>
      </c>
      <c r="U2435" s="1">
        <v>73.72</v>
      </c>
      <c r="V2435" s="1">
        <v>68.22</v>
      </c>
      <c r="W2435" s="1">
        <v>75</v>
      </c>
      <c r="X2435" s="1">
        <v>70.099999999999994</v>
      </c>
      <c r="Y2435" s="1">
        <v>70.73</v>
      </c>
      <c r="Z2435" s="1">
        <v>70.680000000000007</v>
      </c>
      <c r="AA2435" s="1">
        <v>68.900000000000006</v>
      </c>
      <c r="AB2435" s="1">
        <v>68.2</v>
      </c>
      <c r="AC2435" s="1">
        <v>67.75</v>
      </c>
      <c r="AE2435" s="1">
        <v>76.66</v>
      </c>
      <c r="AF2435" s="1">
        <v>79.099999999999994</v>
      </c>
      <c r="AG2435" s="1">
        <v>69.28</v>
      </c>
      <c r="AK2435" s="1">
        <v>30</v>
      </c>
      <c r="AO2435" s="1">
        <v>7</v>
      </c>
      <c r="AS2435" s="1">
        <v>2131.5</v>
      </c>
      <c r="AT2435" s="1">
        <v>1734.12</v>
      </c>
      <c r="AX2435" s="1">
        <v>74.239999999999995</v>
      </c>
      <c r="BA2435" s="1">
        <v>76.709999999999994</v>
      </c>
      <c r="BB2435" s="1">
        <v>79.33</v>
      </c>
      <c r="BC2435" s="1">
        <v>77.319999999999993</v>
      </c>
      <c r="BD2435" s="1">
        <v>77.94</v>
      </c>
      <c r="BE2435" s="1">
        <v>79.14</v>
      </c>
      <c r="BF2435" s="1">
        <v>74.88</v>
      </c>
      <c r="BG2435" s="1">
        <v>77.03</v>
      </c>
      <c r="BH2435" s="1">
        <v>71.209999999999994</v>
      </c>
      <c r="BI2435" s="1">
        <v>74</v>
      </c>
      <c r="BJ2435" s="1">
        <v>77.17</v>
      </c>
      <c r="BK2435" s="1">
        <v>68.09</v>
      </c>
      <c r="BL2435" s="1">
        <v>68.34</v>
      </c>
      <c r="BM2435" s="1">
        <v>69.28</v>
      </c>
      <c r="BN2435" s="1">
        <v>68.849999999999994</v>
      </c>
    </row>
    <row r="2436" spans="3:66" x14ac:dyDescent="0.3">
      <c r="C2436" s="14" t="str">
        <f t="shared" si="38"/>
        <v>20167</v>
      </c>
      <c r="D2436" s="3">
        <v>42577</v>
      </c>
      <c r="E2436" s="1">
        <v>1405.13</v>
      </c>
      <c r="F2436" s="1">
        <v>1412.13</v>
      </c>
      <c r="G2436" s="1">
        <v>1336.12</v>
      </c>
      <c r="H2436" s="1">
        <v>1297.23</v>
      </c>
      <c r="I2436" s="1">
        <v>1414.98</v>
      </c>
      <c r="J2436" s="1">
        <v>1330.03</v>
      </c>
      <c r="Q2436" s="1">
        <v>2644.45</v>
      </c>
      <c r="R2436" s="1">
        <v>68.33</v>
      </c>
      <c r="S2436" s="1">
        <v>62.83</v>
      </c>
      <c r="T2436" s="1">
        <v>76.33</v>
      </c>
      <c r="U2436" s="1">
        <v>73.44</v>
      </c>
      <c r="V2436" s="1">
        <v>67.89</v>
      </c>
      <c r="W2436" s="1">
        <v>74.5</v>
      </c>
      <c r="X2436" s="1">
        <v>70.42</v>
      </c>
      <c r="Y2436" s="1">
        <v>70.5</v>
      </c>
      <c r="Z2436" s="1">
        <v>70.5</v>
      </c>
      <c r="AA2436" s="1">
        <v>68.650000000000006</v>
      </c>
      <c r="AB2436" s="1">
        <v>68.5</v>
      </c>
      <c r="AC2436" s="1">
        <v>68.400000000000006</v>
      </c>
      <c r="AE2436" s="1">
        <v>75.73</v>
      </c>
      <c r="AF2436" s="1">
        <v>79.64</v>
      </c>
      <c r="AG2436" s="1">
        <v>67.27</v>
      </c>
      <c r="AK2436" s="1">
        <v>30</v>
      </c>
      <c r="AO2436" s="1">
        <v>7</v>
      </c>
      <c r="AS2436" s="1">
        <v>2131.5</v>
      </c>
      <c r="AT2436" s="1">
        <v>1734.12</v>
      </c>
      <c r="AX2436" s="1">
        <v>73.63</v>
      </c>
      <c r="BA2436" s="1">
        <v>77.150000000000006</v>
      </c>
      <c r="BB2436" s="1">
        <v>78.010000000000005</v>
      </c>
      <c r="BC2436" s="1">
        <v>76.13</v>
      </c>
      <c r="BD2436" s="1">
        <v>77.11</v>
      </c>
      <c r="BE2436" s="1">
        <v>79.099999999999994</v>
      </c>
      <c r="BF2436" s="1">
        <v>75.680000000000007</v>
      </c>
      <c r="BG2436" s="1">
        <v>76.12</v>
      </c>
      <c r="BH2436" s="1">
        <v>71.14</v>
      </c>
      <c r="BI2436" s="1">
        <v>72</v>
      </c>
      <c r="BJ2436" s="1">
        <v>75</v>
      </c>
      <c r="BK2436" s="1">
        <v>67.260000000000005</v>
      </c>
      <c r="BL2436" s="1">
        <v>68.150000000000006</v>
      </c>
      <c r="BM2436" s="1">
        <v>69.56</v>
      </c>
      <c r="BN2436" s="1">
        <v>68.13</v>
      </c>
    </row>
    <row r="2437" spans="3:66" x14ac:dyDescent="0.3">
      <c r="C2437" s="14" t="str">
        <f t="shared" si="38"/>
        <v>20167</v>
      </c>
      <c r="D2437" s="3">
        <v>42576</v>
      </c>
      <c r="E2437" s="1">
        <v>1413.71</v>
      </c>
      <c r="F2437" s="1">
        <v>1406.62</v>
      </c>
      <c r="G2437" s="1">
        <v>1359.03</v>
      </c>
      <c r="H2437" s="1">
        <v>1311.19</v>
      </c>
      <c r="I2437" s="1">
        <v>1407.27</v>
      </c>
      <c r="J2437" s="1">
        <v>1346.87</v>
      </c>
      <c r="Q2437" s="1">
        <v>2597.5</v>
      </c>
      <c r="R2437" s="1">
        <v>69.92</v>
      </c>
      <c r="S2437" s="1">
        <v>64.400000000000006</v>
      </c>
      <c r="T2437" s="1">
        <v>75.2</v>
      </c>
      <c r="U2437" s="1">
        <v>73.88</v>
      </c>
      <c r="V2437" s="1">
        <v>69.2</v>
      </c>
      <c r="W2437" s="1">
        <v>74.08</v>
      </c>
      <c r="X2437" s="1">
        <v>70.8</v>
      </c>
      <c r="Y2437" s="1">
        <v>70.75</v>
      </c>
      <c r="Z2437" s="1">
        <v>70.75</v>
      </c>
      <c r="AA2437" s="1">
        <v>70.5</v>
      </c>
      <c r="AB2437" s="1">
        <v>69.33</v>
      </c>
      <c r="AC2437" s="1">
        <v>67.5</v>
      </c>
      <c r="AE2437" s="1">
        <v>75.88</v>
      </c>
      <c r="AF2437" s="1">
        <v>81.260000000000005</v>
      </c>
      <c r="AG2437" s="1">
        <v>69.37</v>
      </c>
      <c r="AK2437" s="1">
        <v>30</v>
      </c>
      <c r="AO2437" s="1">
        <v>7</v>
      </c>
      <c r="AP2437" s="1">
        <v>1600</v>
      </c>
      <c r="AS2437" s="1">
        <v>2131.5</v>
      </c>
      <c r="AT2437" s="1">
        <v>1734.12</v>
      </c>
      <c r="AX2437" s="1">
        <v>75.099999999999994</v>
      </c>
      <c r="BA2437" s="1">
        <v>78.33</v>
      </c>
      <c r="BB2437" s="1">
        <v>78.03</v>
      </c>
      <c r="BC2437" s="1">
        <v>76.17</v>
      </c>
      <c r="BD2437" s="1">
        <v>78.61</v>
      </c>
      <c r="BE2437" s="1">
        <v>79.52</v>
      </c>
      <c r="BF2437" s="1">
        <v>77.67</v>
      </c>
      <c r="BG2437" s="1">
        <v>75.75</v>
      </c>
      <c r="BH2437" s="1">
        <v>70.680000000000007</v>
      </c>
      <c r="BI2437" s="1">
        <v>74</v>
      </c>
      <c r="BJ2437" s="1">
        <v>77.17</v>
      </c>
      <c r="BK2437" s="1">
        <v>66.790000000000006</v>
      </c>
      <c r="BL2437" s="1">
        <v>69.91</v>
      </c>
      <c r="BM2437" s="1">
        <v>70.12</v>
      </c>
      <c r="BN2437" s="1">
        <v>68.63</v>
      </c>
    </row>
    <row r="2438" spans="3:66" x14ac:dyDescent="0.3">
      <c r="C2438" s="14" t="str">
        <f t="shared" ref="C2438:C2501" si="39">YEAR(D2438)&amp;MONTH(D2438)</f>
        <v>20167</v>
      </c>
      <c r="D2438" s="3">
        <v>42573</v>
      </c>
      <c r="E2438" s="1">
        <v>1429.67</v>
      </c>
      <c r="F2438" s="1">
        <v>1436.58</v>
      </c>
      <c r="G2438" s="1">
        <v>1361.58</v>
      </c>
      <c r="H2438" s="1">
        <v>1323.97</v>
      </c>
      <c r="I2438" s="1">
        <v>1437.04</v>
      </c>
      <c r="J2438" s="1">
        <v>1357.93</v>
      </c>
      <c r="Q2438" s="1">
        <v>2602.87</v>
      </c>
      <c r="R2438" s="1">
        <v>71.099999999999994</v>
      </c>
      <c r="S2438" s="1">
        <v>66.67</v>
      </c>
      <c r="T2438" s="1">
        <v>75.25</v>
      </c>
      <c r="U2438" s="1">
        <v>75.36</v>
      </c>
      <c r="V2438" s="1">
        <v>70.13</v>
      </c>
      <c r="W2438" s="1">
        <v>74.56</v>
      </c>
      <c r="X2438" s="1">
        <v>71.86</v>
      </c>
      <c r="Y2438" s="1">
        <v>71.400000000000006</v>
      </c>
      <c r="Z2438" s="1">
        <v>71.58</v>
      </c>
      <c r="AA2438" s="1">
        <v>70.2</v>
      </c>
      <c r="AB2438" s="1">
        <v>70.11</v>
      </c>
      <c r="AC2438" s="1">
        <v>68.75</v>
      </c>
      <c r="AE2438" s="1">
        <v>76.099999999999994</v>
      </c>
      <c r="AF2438" s="1">
        <v>82.87</v>
      </c>
      <c r="AG2438" s="1">
        <v>70.66</v>
      </c>
      <c r="AK2438" s="1">
        <v>30</v>
      </c>
      <c r="AP2438" s="1">
        <v>1600</v>
      </c>
      <c r="AS2438" s="1">
        <v>2131.5</v>
      </c>
      <c r="AX2438" s="1">
        <v>75.53</v>
      </c>
      <c r="BA2438" s="1">
        <v>79.05</v>
      </c>
      <c r="BB2438" s="1">
        <v>78.239999999999995</v>
      </c>
      <c r="BC2438" s="1">
        <v>77.63</v>
      </c>
      <c r="BD2438" s="1">
        <v>77.16</v>
      </c>
      <c r="BE2438" s="1">
        <v>80.17</v>
      </c>
      <c r="BF2438" s="1">
        <v>80.34</v>
      </c>
      <c r="BG2438" s="1">
        <v>76.260000000000005</v>
      </c>
      <c r="BH2438" s="1">
        <v>71.63</v>
      </c>
      <c r="BI2438" s="1">
        <v>74.5</v>
      </c>
      <c r="BJ2438" s="1">
        <v>76.69</v>
      </c>
      <c r="BK2438" s="1">
        <v>67.38</v>
      </c>
      <c r="BL2438" s="1">
        <v>70.63</v>
      </c>
      <c r="BM2438" s="1">
        <v>70.23</v>
      </c>
      <c r="BN2438" s="1">
        <v>69.73</v>
      </c>
    </row>
    <row r="2439" spans="3:66" x14ac:dyDescent="0.3">
      <c r="C2439" s="14" t="str">
        <f t="shared" si="39"/>
        <v>20167</v>
      </c>
      <c r="D2439" s="3">
        <v>42572</v>
      </c>
      <c r="E2439" s="1">
        <v>1428.07</v>
      </c>
      <c r="F2439" s="1">
        <v>1442.15</v>
      </c>
      <c r="G2439" s="1">
        <v>1351.31</v>
      </c>
      <c r="H2439" s="1">
        <v>1326.89</v>
      </c>
      <c r="I2439" s="1">
        <v>1434.51</v>
      </c>
      <c r="J2439" s="1">
        <v>1357.92</v>
      </c>
      <c r="Q2439" s="1">
        <v>2605.35</v>
      </c>
      <c r="R2439" s="1">
        <v>71.239999999999995</v>
      </c>
      <c r="S2439" s="1">
        <v>69.5</v>
      </c>
      <c r="T2439" s="1">
        <v>75.8</v>
      </c>
      <c r="U2439" s="1">
        <v>76.709999999999994</v>
      </c>
      <c r="V2439" s="1">
        <v>70.599999999999994</v>
      </c>
      <c r="W2439" s="1">
        <v>75.67</v>
      </c>
      <c r="X2439" s="1">
        <v>72</v>
      </c>
      <c r="Y2439" s="1">
        <v>72.78</v>
      </c>
      <c r="Z2439" s="1">
        <v>72.86</v>
      </c>
      <c r="AA2439" s="1">
        <v>70.599999999999994</v>
      </c>
      <c r="AB2439" s="1">
        <v>70.7</v>
      </c>
      <c r="AC2439" s="1">
        <v>70.38</v>
      </c>
      <c r="AE2439" s="1">
        <v>78.97</v>
      </c>
      <c r="AF2439" s="1">
        <v>82.86</v>
      </c>
      <c r="AG2439" s="1">
        <v>72.2</v>
      </c>
      <c r="AK2439" s="1">
        <v>30</v>
      </c>
      <c r="AP2439" s="1">
        <v>1600</v>
      </c>
      <c r="AS2439" s="1">
        <v>2131.5</v>
      </c>
      <c r="AX2439" s="1">
        <v>76.510000000000005</v>
      </c>
      <c r="BA2439" s="1">
        <v>80.83</v>
      </c>
      <c r="BB2439" s="1">
        <v>80.31</v>
      </c>
      <c r="BC2439" s="1">
        <v>79.37</v>
      </c>
      <c r="BD2439" s="1">
        <v>80.069999999999993</v>
      </c>
      <c r="BE2439" s="1">
        <v>79.72</v>
      </c>
      <c r="BF2439" s="1">
        <v>79.33</v>
      </c>
      <c r="BG2439" s="1">
        <v>79.77</v>
      </c>
      <c r="BH2439" s="1">
        <v>73.33</v>
      </c>
      <c r="BI2439" s="1">
        <v>76.5</v>
      </c>
      <c r="BJ2439" s="1">
        <v>80.5</v>
      </c>
      <c r="BK2439" s="1">
        <v>70.650000000000006</v>
      </c>
      <c r="BL2439" s="1">
        <v>71.069999999999993</v>
      </c>
      <c r="BM2439" s="1">
        <v>70.45</v>
      </c>
      <c r="BN2439" s="1">
        <v>71.3</v>
      </c>
    </row>
    <row r="2440" spans="3:66" x14ac:dyDescent="0.3">
      <c r="C2440" s="14" t="str">
        <f t="shared" si="39"/>
        <v>20167</v>
      </c>
      <c r="D2440" s="3">
        <v>42571</v>
      </c>
      <c r="E2440" s="1">
        <v>1429.31</v>
      </c>
      <c r="F2440" s="1">
        <v>1435.51</v>
      </c>
      <c r="G2440" s="1">
        <v>1388.06</v>
      </c>
      <c r="H2440" s="1">
        <v>1353.53</v>
      </c>
      <c r="I2440" s="1">
        <v>1453.11</v>
      </c>
      <c r="J2440" s="1">
        <v>1352.46</v>
      </c>
      <c r="Q2440" s="1">
        <v>2607.92</v>
      </c>
      <c r="R2440" s="1">
        <v>70.13</v>
      </c>
      <c r="S2440" s="1">
        <v>70.25</v>
      </c>
      <c r="T2440" s="1">
        <v>77.28</v>
      </c>
      <c r="U2440" s="1">
        <v>76.42</v>
      </c>
      <c r="V2440" s="1">
        <v>70.78</v>
      </c>
      <c r="W2440" s="1">
        <v>75.5</v>
      </c>
      <c r="X2440" s="1">
        <v>72.8</v>
      </c>
      <c r="Y2440" s="1">
        <v>73.5</v>
      </c>
      <c r="Z2440" s="1">
        <v>73.5</v>
      </c>
      <c r="AA2440" s="1">
        <v>72</v>
      </c>
      <c r="AB2440" s="1">
        <v>71.5</v>
      </c>
      <c r="AC2440" s="1">
        <v>70</v>
      </c>
      <c r="AE2440" s="1">
        <v>79.36</v>
      </c>
      <c r="AF2440" s="1">
        <v>83.27</v>
      </c>
      <c r="AG2440" s="1">
        <v>73.28</v>
      </c>
      <c r="AK2440" s="1">
        <v>30</v>
      </c>
      <c r="AP2440" s="1">
        <v>1600</v>
      </c>
      <c r="AS2440" s="1">
        <v>2058</v>
      </c>
      <c r="AX2440" s="1">
        <v>76.69</v>
      </c>
      <c r="BA2440" s="1">
        <v>83.27</v>
      </c>
      <c r="BB2440" s="1">
        <v>82.45</v>
      </c>
      <c r="BC2440" s="1">
        <v>79.459999999999994</v>
      </c>
      <c r="BD2440" s="1">
        <v>80.040000000000006</v>
      </c>
      <c r="BE2440" s="1">
        <v>80.31</v>
      </c>
      <c r="BF2440" s="1">
        <v>79.27</v>
      </c>
      <c r="BG2440" s="1">
        <v>79.59</v>
      </c>
      <c r="BH2440" s="1">
        <v>72.28</v>
      </c>
      <c r="BI2440" s="1">
        <v>76.5</v>
      </c>
      <c r="BJ2440" s="1">
        <v>80.5</v>
      </c>
      <c r="BK2440" s="1">
        <v>70.959999999999994</v>
      </c>
      <c r="BL2440" s="1">
        <v>72.34</v>
      </c>
      <c r="BM2440" s="1">
        <v>70.89</v>
      </c>
      <c r="BN2440" s="1">
        <v>73.63</v>
      </c>
    </row>
    <row r="2441" spans="3:66" x14ac:dyDescent="0.3">
      <c r="C2441" s="14" t="str">
        <f t="shared" si="39"/>
        <v>20167</v>
      </c>
      <c r="D2441" s="3">
        <v>42570</v>
      </c>
      <c r="E2441" s="1">
        <v>1436.73</v>
      </c>
      <c r="F2441" s="1">
        <v>1452.69</v>
      </c>
      <c r="G2441" s="1">
        <v>1417.52</v>
      </c>
      <c r="H2441" s="1">
        <v>1371.29</v>
      </c>
      <c r="I2441" s="1">
        <v>1471.46</v>
      </c>
      <c r="J2441" s="1">
        <v>1370.58</v>
      </c>
      <c r="Q2441" s="1">
        <v>2589.33</v>
      </c>
      <c r="R2441" s="1">
        <v>69</v>
      </c>
      <c r="S2441" s="1">
        <v>70.17</v>
      </c>
      <c r="T2441" s="1">
        <v>78.83</v>
      </c>
      <c r="U2441" s="1">
        <v>77.25</v>
      </c>
      <c r="V2441" s="1">
        <v>71.22</v>
      </c>
      <c r="W2441" s="1">
        <v>76.94</v>
      </c>
      <c r="X2441" s="1">
        <v>74.099999999999994</v>
      </c>
      <c r="Y2441" s="1">
        <v>74.83</v>
      </c>
      <c r="Z2441" s="1">
        <v>74.709999999999994</v>
      </c>
      <c r="AA2441" s="1">
        <v>72.569999999999993</v>
      </c>
      <c r="AB2441" s="1">
        <v>72.3</v>
      </c>
      <c r="AC2441" s="1">
        <v>70.67</v>
      </c>
      <c r="AE2441" s="1">
        <v>79.84</v>
      </c>
      <c r="AF2441" s="1">
        <v>81.34</v>
      </c>
      <c r="AG2441" s="1">
        <v>73.680000000000007</v>
      </c>
      <c r="AK2441" s="1">
        <v>30</v>
      </c>
      <c r="AL2441" s="1">
        <v>35</v>
      </c>
      <c r="AP2441" s="1">
        <v>1600</v>
      </c>
      <c r="AS2441" s="1">
        <v>2058</v>
      </c>
      <c r="AX2441" s="1">
        <v>78.67</v>
      </c>
      <c r="AZ2441" s="1">
        <v>1940</v>
      </c>
      <c r="BA2441" s="1">
        <v>82.49</v>
      </c>
      <c r="BB2441" s="1">
        <v>83.11</v>
      </c>
      <c r="BC2441" s="1">
        <v>79.61</v>
      </c>
      <c r="BD2441" s="1">
        <v>79.8</v>
      </c>
      <c r="BE2441" s="1">
        <v>80.349999999999994</v>
      </c>
      <c r="BF2441" s="1">
        <v>79.069999999999993</v>
      </c>
      <c r="BG2441" s="1">
        <v>80.31</v>
      </c>
      <c r="BH2441" s="1">
        <v>73.88</v>
      </c>
      <c r="BI2441" s="1">
        <v>78</v>
      </c>
      <c r="BJ2441" s="1">
        <v>82.5</v>
      </c>
      <c r="BK2441" s="1">
        <v>70.87</v>
      </c>
      <c r="BL2441" s="1">
        <v>72.459999999999994</v>
      </c>
      <c r="BM2441" s="1">
        <v>72.78</v>
      </c>
      <c r="BN2441" s="1">
        <v>73.23</v>
      </c>
    </row>
    <row r="2442" spans="3:66" x14ac:dyDescent="0.3">
      <c r="C2442" s="14" t="str">
        <f t="shared" si="39"/>
        <v>20167</v>
      </c>
      <c r="D2442" s="3">
        <v>42569</v>
      </c>
      <c r="E2442" s="1">
        <v>1434.26</v>
      </c>
      <c r="F2442" s="1">
        <v>1470.38</v>
      </c>
      <c r="G2442" s="1">
        <v>1428.52</v>
      </c>
      <c r="H2442" s="1">
        <v>1394.93</v>
      </c>
      <c r="I2442" s="1">
        <v>1453.82</v>
      </c>
      <c r="J2442" s="1">
        <v>1387.64</v>
      </c>
      <c r="Q2442" s="1">
        <v>2617.41</v>
      </c>
      <c r="R2442" s="1">
        <v>70.83</v>
      </c>
      <c r="S2442" s="1">
        <v>71.67</v>
      </c>
      <c r="T2442" s="1">
        <v>79</v>
      </c>
      <c r="U2442" s="1">
        <v>78.75</v>
      </c>
      <c r="V2442" s="1">
        <v>72.56</v>
      </c>
      <c r="W2442" s="1">
        <v>77.69</v>
      </c>
      <c r="X2442" s="1">
        <v>74.13</v>
      </c>
      <c r="Y2442" s="1">
        <v>75.47</v>
      </c>
      <c r="Z2442" s="1">
        <v>75.5</v>
      </c>
      <c r="AA2442" s="1">
        <v>72.67</v>
      </c>
      <c r="AB2442" s="1">
        <v>72.7</v>
      </c>
      <c r="AC2442" s="1">
        <v>71.33</v>
      </c>
      <c r="AE2442" s="1">
        <v>81.97</v>
      </c>
      <c r="AF2442" s="1">
        <v>83.24</v>
      </c>
      <c r="AG2442" s="1">
        <v>75.38</v>
      </c>
      <c r="AK2442" s="1">
        <v>30</v>
      </c>
      <c r="AL2442" s="1">
        <v>35</v>
      </c>
      <c r="AP2442" s="1">
        <v>1600</v>
      </c>
      <c r="AS2442" s="1">
        <v>2058</v>
      </c>
      <c r="AX2442" s="1">
        <v>80.36</v>
      </c>
      <c r="AZ2442" s="1">
        <v>1940</v>
      </c>
      <c r="BA2442" s="1">
        <v>83.17</v>
      </c>
      <c r="BB2442" s="1">
        <v>82.52</v>
      </c>
      <c r="BC2442" s="1">
        <v>80.45</v>
      </c>
      <c r="BD2442" s="1">
        <v>81.56</v>
      </c>
      <c r="BE2442" s="1">
        <v>82.69</v>
      </c>
      <c r="BF2442" s="1">
        <v>81.069999999999993</v>
      </c>
      <c r="BG2442" s="1">
        <v>81.72</v>
      </c>
      <c r="BH2442" s="1">
        <v>74.459999999999994</v>
      </c>
      <c r="BI2442" s="1">
        <v>76.760000000000005</v>
      </c>
      <c r="BJ2442" s="1">
        <v>82.14</v>
      </c>
      <c r="BK2442" s="1">
        <v>72.12</v>
      </c>
      <c r="BL2442" s="1">
        <v>73.48</v>
      </c>
      <c r="BM2442" s="1">
        <v>72.78</v>
      </c>
      <c r="BN2442" s="1">
        <v>73.73</v>
      </c>
    </row>
    <row r="2443" spans="3:66" x14ac:dyDescent="0.3">
      <c r="C2443" s="14" t="str">
        <f t="shared" si="39"/>
        <v>20167</v>
      </c>
      <c r="D2443" s="3">
        <v>42566</v>
      </c>
      <c r="E2443" s="1">
        <v>1425.21</v>
      </c>
      <c r="F2443" s="1">
        <v>1496.24</v>
      </c>
      <c r="G2443" s="1">
        <v>1411.27</v>
      </c>
      <c r="H2443" s="1">
        <v>1404.31</v>
      </c>
      <c r="I2443" s="1">
        <v>1448.69</v>
      </c>
      <c r="J2443" s="1">
        <v>1387.6</v>
      </c>
      <c r="Q2443" s="1">
        <v>2593.4699999999998</v>
      </c>
      <c r="R2443" s="1">
        <v>71.400000000000006</v>
      </c>
      <c r="S2443" s="1">
        <v>71.67</v>
      </c>
      <c r="T2443" s="1">
        <v>82</v>
      </c>
      <c r="U2443" s="1">
        <v>80.150000000000006</v>
      </c>
      <c r="V2443" s="1">
        <v>73</v>
      </c>
      <c r="W2443" s="1">
        <v>79.08</v>
      </c>
      <c r="X2443" s="1">
        <v>75.36</v>
      </c>
      <c r="Y2443" s="1">
        <v>76.53</v>
      </c>
      <c r="Z2443" s="1">
        <v>76.5</v>
      </c>
      <c r="AA2443" s="1">
        <v>75.180000000000007</v>
      </c>
      <c r="AB2443" s="1">
        <v>74.06</v>
      </c>
      <c r="AC2443" s="1">
        <v>72.75</v>
      </c>
      <c r="AE2443" s="1">
        <v>82.4</v>
      </c>
      <c r="AF2443" s="1">
        <v>84.61</v>
      </c>
      <c r="AG2443" s="1">
        <v>75.89</v>
      </c>
      <c r="AK2443" s="1">
        <v>30</v>
      </c>
      <c r="AL2443" s="1">
        <v>35</v>
      </c>
      <c r="AS2443" s="1">
        <v>2058</v>
      </c>
      <c r="AX2443" s="1">
        <v>80.72</v>
      </c>
      <c r="AZ2443" s="1">
        <v>1940</v>
      </c>
      <c r="BA2443" s="1">
        <v>82.42</v>
      </c>
      <c r="BB2443" s="1">
        <v>84.97</v>
      </c>
      <c r="BC2443" s="1">
        <v>83.05</v>
      </c>
      <c r="BD2443" s="1">
        <v>82.17</v>
      </c>
      <c r="BE2443" s="1">
        <v>84.1</v>
      </c>
      <c r="BF2443" s="1">
        <v>81.540000000000006</v>
      </c>
      <c r="BG2443" s="1">
        <v>82.51</v>
      </c>
      <c r="BH2443" s="1">
        <v>76.709999999999994</v>
      </c>
      <c r="BI2443" s="1">
        <v>78</v>
      </c>
      <c r="BJ2443" s="1">
        <v>82.07</v>
      </c>
      <c r="BK2443" s="1">
        <v>72.349999999999994</v>
      </c>
      <c r="BL2443" s="1">
        <v>73.819999999999993</v>
      </c>
      <c r="BM2443" s="1">
        <v>72.83</v>
      </c>
      <c r="BN2443" s="1">
        <v>73.48</v>
      </c>
    </row>
    <row r="2444" spans="3:66" x14ac:dyDescent="0.3">
      <c r="C2444" s="14" t="str">
        <f t="shared" si="39"/>
        <v>20167</v>
      </c>
      <c r="D2444" s="3">
        <v>42565</v>
      </c>
      <c r="E2444" s="1">
        <v>1432.61</v>
      </c>
      <c r="F2444" s="1">
        <v>1501.07</v>
      </c>
      <c r="G2444" s="1">
        <v>1448.01</v>
      </c>
      <c r="H2444" s="1">
        <v>1421.98</v>
      </c>
      <c r="I2444" s="1">
        <v>1448.69</v>
      </c>
      <c r="J2444" s="1">
        <v>1384.83</v>
      </c>
      <c r="Q2444" s="1">
        <v>2602.71</v>
      </c>
      <c r="R2444" s="1">
        <v>72.709999999999994</v>
      </c>
      <c r="S2444" s="1">
        <v>70.75</v>
      </c>
      <c r="T2444" s="1">
        <v>80.75</v>
      </c>
      <c r="U2444" s="1">
        <v>79.290000000000006</v>
      </c>
      <c r="V2444" s="1">
        <v>73.099999999999994</v>
      </c>
      <c r="W2444" s="1">
        <v>79.11</v>
      </c>
      <c r="X2444" s="1">
        <v>77.22</v>
      </c>
      <c r="Y2444" s="1">
        <v>77.88</v>
      </c>
      <c r="Z2444" s="1">
        <v>78.08</v>
      </c>
      <c r="AA2444" s="1">
        <v>75.59</v>
      </c>
      <c r="AB2444" s="1">
        <v>75.77</v>
      </c>
      <c r="AC2444" s="1">
        <v>72.75</v>
      </c>
      <c r="AE2444" s="1">
        <v>83.57</v>
      </c>
      <c r="AF2444" s="1">
        <v>84.04</v>
      </c>
      <c r="AG2444" s="1">
        <v>77.39</v>
      </c>
      <c r="AK2444" s="1">
        <v>30</v>
      </c>
      <c r="AL2444" s="1">
        <v>35</v>
      </c>
      <c r="AS2444" s="1">
        <v>2058</v>
      </c>
      <c r="AX2444" s="1">
        <v>80.8</v>
      </c>
      <c r="AZ2444" s="1">
        <v>1940</v>
      </c>
      <c r="BA2444" s="1">
        <v>85.12</v>
      </c>
      <c r="BB2444" s="1">
        <v>86.13</v>
      </c>
      <c r="BC2444" s="1">
        <v>84.97</v>
      </c>
      <c r="BD2444" s="1">
        <v>83.62</v>
      </c>
      <c r="BE2444" s="1">
        <v>82.13</v>
      </c>
      <c r="BF2444" s="1">
        <v>83.17</v>
      </c>
      <c r="BG2444" s="1">
        <v>83.71</v>
      </c>
      <c r="BH2444" s="1">
        <v>77.63</v>
      </c>
      <c r="BI2444" s="1">
        <v>79.67</v>
      </c>
      <c r="BJ2444" s="1">
        <v>84.02</v>
      </c>
      <c r="BK2444" s="1">
        <v>72.56</v>
      </c>
      <c r="BL2444" s="1">
        <v>73.819999999999993</v>
      </c>
      <c r="BM2444" s="1">
        <v>73</v>
      </c>
      <c r="BN2444" s="1">
        <v>73.73</v>
      </c>
    </row>
    <row r="2445" spans="3:66" x14ac:dyDescent="0.3">
      <c r="C2445" s="14" t="str">
        <f t="shared" si="39"/>
        <v>20167</v>
      </c>
      <c r="D2445" s="3">
        <v>42564</v>
      </c>
      <c r="E2445" s="1">
        <v>1440.03</v>
      </c>
      <c r="F2445" s="1">
        <v>1498.57</v>
      </c>
      <c r="G2445" s="1">
        <v>1424.44</v>
      </c>
      <c r="H2445" s="1">
        <v>1392.03</v>
      </c>
      <c r="I2445" s="1">
        <v>1444.78</v>
      </c>
      <c r="J2445" s="1">
        <v>1365.95</v>
      </c>
      <c r="Q2445" s="1">
        <v>2577.15</v>
      </c>
      <c r="R2445" s="1">
        <v>72.5</v>
      </c>
      <c r="S2445" s="1">
        <v>71</v>
      </c>
      <c r="T2445" s="1">
        <v>80.75</v>
      </c>
      <c r="U2445" s="1">
        <v>78.86</v>
      </c>
      <c r="V2445" s="1">
        <v>73.7</v>
      </c>
      <c r="W2445" s="1">
        <v>79.66</v>
      </c>
      <c r="X2445" s="1">
        <v>76.63</v>
      </c>
      <c r="Y2445" s="1">
        <v>77.45</v>
      </c>
      <c r="Z2445" s="1">
        <v>77.5</v>
      </c>
      <c r="AA2445" s="1">
        <v>75.94</v>
      </c>
      <c r="AB2445" s="1">
        <v>74.45</v>
      </c>
      <c r="AC2445" s="1">
        <v>73.25</v>
      </c>
      <c r="AE2445" s="1">
        <v>83.3</v>
      </c>
      <c r="AF2445" s="1">
        <v>84.79</v>
      </c>
      <c r="AG2445" s="1">
        <v>74.900000000000006</v>
      </c>
      <c r="AL2445" s="1">
        <v>35</v>
      </c>
      <c r="AX2445" s="1">
        <v>79.92</v>
      </c>
      <c r="AZ2445" s="1">
        <v>1940</v>
      </c>
      <c r="BA2445" s="1">
        <v>84.43</v>
      </c>
      <c r="BB2445" s="1">
        <v>87.07</v>
      </c>
      <c r="BC2445" s="1">
        <v>84.48</v>
      </c>
      <c r="BD2445" s="1">
        <v>84.15</v>
      </c>
      <c r="BE2445" s="1">
        <v>82.83</v>
      </c>
      <c r="BF2445" s="1">
        <v>82.05</v>
      </c>
      <c r="BG2445" s="1">
        <v>84.11</v>
      </c>
      <c r="BH2445" s="1">
        <v>78.13</v>
      </c>
      <c r="BI2445" s="1">
        <v>79</v>
      </c>
      <c r="BJ2445" s="1">
        <v>82.07</v>
      </c>
      <c r="BK2445" s="1">
        <v>73.17</v>
      </c>
      <c r="BL2445" s="1">
        <v>73.38</v>
      </c>
      <c r="BM2445" s="1">
        <v>73.5</v>
      </c>
      <c r="BN2445" s="1">
        <v>72.97</v>
      </c>
    </row>
    <row r="2446" spans="3:66" x14ac:dyDescent="0.3">
      <c r="C2446" s="14" t="str">
        <f t="shared" si="39"/>
        <v>20167</v>
      </c>
      <c r="D2446" s="3">
        <v>42563</v>
      </c>
      <c r="E2446" s="1">
        <v>1418.65</v>
      </c>
      <c r="F2446" s="1">
        <v>1484.2</v>
      </c>
      <c r="G2446" s="1">
        <v>1410.82</v>
      </c>
      <c r="H2446" s="1">
        <v>1394.25</v>
      </c>
      <c r="I2446" s="1">
        <v>1443.29</v>
      </c>
      <c r="J2446" s="1">
        <v>1361.81</v>
      </c>
      <c r="Q2446" s="1">
        <v>2578.7800000000002</v>
      </c>
      <c r="R2446" s="1">
        <v>72.099999999999994</v>
      </c>
      <c r="S2446" s="1">
        <v>70.5</v>
      </c>
      <c r="T2446" s="1">
        <v>78.2</v>
      </c>
      <c r="U2446" s="1">
        <v>78.709999999999994</v>
      </c>
      <c r="V2446" s="1">
        <v>73.13</v>
      </c>
      <c r="W2446" s="1">
        <v>78.11</v>
      </c>
      <c r="X2446" s="1">
        <v>75.16</v>
      </c>
      <c r="Y2446" s="1">
        <v>76.45</v>
      </c>
      <c r="Z2446" s="1">
        <v>76.5</v>
      </c>
      <c r="AA2446" s="1">
        <v>73.14</v>
      </c>
      <c r="AB2446" s="1">
        <v>73.33</v>
      </c>
      <c r="AC2446" s="1">
        <v>71</v>
      </c>
      <c r="AE2446" s="1">
        <v>81.48</v>
      </c>
      <c r="AF2446" s="1">
        <v>81.75</v>
      </c>
      <c r="AG2446" s="1">
        <v>73.540000000000006</v>
      </c>
      <c r="AX2446" s="1">
        <v>78.81</v>
      </c>
      <c r="BA2446" s="1">
        <v>82.34</v>
      </c>
      <c r="BB2446" s="1">
        <v>83.73</v>
      </c>
      <c r="BC2446" s="1">
        <v>83.48</v>
      </c>
      <c r="BD2446" s="1">
        <v>83.28</v>
      </c>
      <c r="BE2446" s="1">
        <v>81.97</v>
      </c>
      <c r="BF2446" s="1">
        <v>80.72</v>
      </c>
      <c r="BG2446" s="1">
        <v>81.510000000000005</v>
      </c>
      <c r="BH2446" s="1">
        <v>76.23</v>
      </c>
      <c r="BI2446" s="1">
        <v>78</v>
      </c>
      <c r="BJ2446" s="1">
        <v>82.07</v>
      </c>
      <c r="BK2446" s="1">
        <v>72.02</v>
      </c>
      <c r="BL2446" s="1">
        <v>72.900000000000006</v>
      </c>
      <c r="BM2446" s="1">
        <v>73.489999999999995</v>
      </c>
      <c r="BN2446" s="1">
        <v>72.73</v>
      </c>
    </row>
    <row r="2447" spans="3:66" x14ac:dyDescent="0.3">
      <c r="C2447" s="14" t="str">
        <f t="shared" si="39"/>
        <v>20167</v>
      </c>
      <c r="D2447" s="3">
        <v>42562</v>
      </c>
      <c r="E2447" s="1">
        <v>1422.66</v>
      </c>
      <c r="F2447" s="1">
        <v>1478.19</v>
      </c>
      <c r="G2447" s="1">
        <v>1406.46</v>
      </c>
      <c r="H2447" s="1">
        <v>1381.56</v>
      </c>
      <c r="I2447" s="1">
        <v>1436.97</v>
      </c>
      <c r="J2447" s="1">
        <v>1364.83</v>
      </c>
      <c r="Q2447" s="1">
        <v>2574.77</v>
      </c>
      <c r="R2447" s="1">
        <v>72</v>
      </c>
      <c r="S2447" s="1">
        <v>71.75</v>
      </c>
      <c r="T2447" s="1">
        <v>80.06</v>
      </c>
      <c r="U2447" s="1">
        <v>78.41</v>
      </c>
      <c r="V2447" s="1">
        <v>73.44</v>
      </c>
      <c r="W2447" s="1">
        <v>77.760000000000005</v>
      </c>
      <c r="X2447" s="1">
        <v>75.13</v>
      </c>
      <c r="Y2447" s="1">
        <v>77.03</v>
      </c>
      <c r="Z2447" s="1">
        <v>77.08</v>
      </c>
      <c r="AA2447" s="1">
        <v>71.23</v>
      </c>
      <c r="AB2447" s="1">
        <v>73.44</v>
      </c>
      <c r="AC2447" s="1">
        <v>70.67</v>
      </c>
      <c r="AE2447" s="1">
        <v>81.75</v>
      </c>
      <c r="AF2447" s="1">
        <v>85.73</v>
      </c>
      <c r="AG2447" s="1">
        <v>74.95</v>
      </c>
      <c r="AX2447" s="1">
        <v>79.12</v>
      </c>
      <c r="BA2447" s="1">
        <v>81.23</v>
      </c>
      <c r="BB2447" s="1">
        <v>83.96</v>
      </c>
      <c r="BC2447" s="1">
        <v>83.49</v>
      </c>
      <c r="BD2447" s="1">
        <v>82.68</v>
      </c>
      <c r="BE2447" s="1">
        <v>83.28</v>
      </c>
      <c r="BF2447" s="1">
        <v>81.52</v>
      </c>
      <c r="BG2447" s="1">
        <v>82.23</v>
      </c>
      <c r="BH2447" s="1">
        <v>77.17</v>
      </c>
      <c r="BI2447" s="1">
        <v>74</v>
      </c>
      <c r="BJ2447" s="1">
        <v>82.5</v>
      </c>
      <c r="BK2447" s="1">
        <v>72.56</v>
      </c>
      <c r="BL2447" s="1">
        <v>73.58</v>
      </c>
      <c r="BM2447" s="1">
        <v>73.459999999999994</v>
      </c>
      <c r="BN2447" s="1">
        <v>72.63</v>
      </c>
    </row>
    <row r="2448" spans="3:66" x14ac:dyDescent="0.3">
      <c r="C2448" s="14" t="str">
        <f t="shared" si="39"/>
        <v>20167</v>
      </c>
      <c r="D2448" s="3">
        <v>42559</v>
      </c>
      <c r="E2448" s="1">
        <v>1451.29</v>
      </c>
      <c r="F2448" s="1">
        <v>1470.12</v>
      </c>
      <c r="G2448" s="1">
        <v>1424.9</v>
      </c>
      <c r="H2448" s="1">
        <v>1374.84</v>
      </c>
      <c r="I2448" s="1">
        <v>1459.67</v>
      </c>
      <c r="J2448" s="1">
        <v>1380.12</v>
      </c>
      <c r="Q2448" s="1">
        <v>2590.73</v>
      </c>
      <c r="R2448" s="1">
        <v>71.5</v>
      </c>
      <c r="S2448" s="1">
        <v>67.25</v>
      </c>
      <c r="T2448" s="1">
        <v>80.17</v>
      </c>
      <c r="U2448" s="1">
        <v>78.41</v>
      </c>
      <c r="V2448" s="1">
        <v>73.5</v>
      </c>
      <c r="W2448" s="1">
        <v>78</v>
      </c>
      <c r="X2448" s="1">
        <v>74.5</v>
      </c>
      <c r="Y2448" s="1">
        <v>77.260000000000005</v>
      </c>
      <c r="Z2448" s="1">
        <v>77.31</v>
      </c>
      <c r="AA2448" s="1">
        <v>71.569999999999993</v>
      </c>
      <c r="AB2448" s="1">
        <v>73.64</v>
      </c>
      <c r="AC2448" s="1">
        <v>71.67</v>
      </c>
      <c r="AE2448" s="1">
        <v>81.569999999999993</v>
      </c>
      <c r="AF2448" s="1">
        <v>85.38</v>
      </c>
      <c r="AG2448" s="1">
        <v>71.09</v>
      </c>
      <c r="AO2448" s="1">
        <v>7</v>
      </c>
      <c r="AT2448" s="1">
        <v>1625</v>
      </c>
      <c r="AX2448" s="1">
        <v>78.650000000000006</v>
      </c>
      <c r="BA2448" s="1">
        <v>80.150000000000006</v>
      </c>
      <c r="BB2448" s="1">
        <v>83.03</v>
      </c>
      <c r="BC2448" s="1">
        <v>82.03</v>
      </c>
      <c r="BD2448" s="1">
        <v>81.36</v>
      </c>
      <c r="BE2448" s="1">
        <v>83.37</v>
      </c>
      <c r="BF2448" s="1">
        <v>80.459999999999994</v>
      </c>
      <c r="BG2448" s="1">
        <v>81.8</v>
      </c>
      <c r="BH2448" s="1">
        <v>75.64</v>
      </c>
      <c r="BI2448" s="1">
        <v>74</v>
      </c>
      <c r="BJ2448" s="1">
        <v>81.16</v>
      </c>
      <c r="BK2448" s="1">
        <v>73.67</v>
      </c>
      <c r="BL2448" s="1">
        <v>73.680000000000007</v>
      </c>
      <c r="BM2448" s="1">
        <v>73.87</v>
      </c>
      <c r="BN2448" s="1">
        <v>71.569999999999993</v>
      </c>
    </row>
    <row r="2449" spans="3:66" x14ac:dyDescent="0.3">
      <c r="C2449" s="14" t="str">
        <f t="shared" si="39"/>
        <v>20167</v>
      </c>
      <c r="D2449" s="3">
        <v>42558</v>
      </c>
      <c r="E2449" s="1">
        <v>1454.23</v>
      </c>
      <c r="F2449" s="1">
        <v>1494.94</v>
      </c>
      <c r="G2449" s="1">
        <v>1424.25</v>
      </c>
      <c r="H2449" s="1">
        <v>1374.29</v>
      </c>
      <c r="I2449" s="1">
        <v>1466.26</v>
      </c>
      <c r="J2449" s="1">
        <v>1377.39</v>
      </c>
      <c r="Q2449" s="1">
        <v>2641.61</v>
      </c>
      <c r="R2449" s="1">
        <v>71.099999999999994</v>
      </c>
      <c r="S2449" s="1">
        <v>70</v>
      </c>
      <c r="T2449" s="1">
        <v>80.75</v>
      </c>
      <c r="U2449" s="1">
        <v>78.819999999999993</v>
      </c>
      <c r="V2449" s="1">
        <v>73.75</v>
      </c>
      <c r="W2449" s="1">
        <v>78.56</v>
      </c>
      <c r="X2449" s="1">
        <v>76.290000000000006</v>
      </c>
      <c r="Y2449" s="1">
        <v>77.41</v>
      </c>
      <c r="Z2449" s="1">
        <v>77.5</v>
      </c>
      <c r="AA2449" s="1">
        <v>71.67</v>
      </c>
      <c r="AB2449" s="1">
        <v>75.180000000000007</v>
      </c>
      <c r="AC2449" s="1">
        <v>71.33</v>
      </c>
      <c r="AE2449" s="1">
        <v>82.75</v>
      </c>
      <c r="AF2449" s="1">
        <v>84.88</v>
      </c>
      <c r="AG2449" s="1">
        <v>73.56</v>
      </c>
      <c r="AO2449" s="1">
        <v>7</v>
      </c>
      <c r="AT2449" s="1">
        <v>1625</v>
      </c>
      <c r="AX2449" s="1">
        <v>79.42</v>
      </c>
      <c r="BA2449" s="1">
        <v>80.13</v>
      </c>
      <c r="BB2449" s="1">
        <v>83.99</v>
      </c>
      <c r="BC2449" s="1">
        <v>82.78</v>
      </c>
      <c r="BD2449" s="1">
        <v>83.61</v>
      </c>
      <c r="BE2449" s="1">
        <v>85.11</v>
      </c>
      <c r="BF2449" s="1">
        <v>81.86</v>
      </c>
      <c r="BG2449" s="1">
        <v>82.57</v>
      </c>
      <c r="BH2449" s="1">
        <v>76.459999999999994</v>
      </c>
      <c r="BI2449" s="1">
        <v>76</v>
      </c>
      <c r="BJ2449" s="1">
        <v>81.58</v>
      </c>
      <c r="BK2449" s="1">
        <v>74.510000000000005</v>
      </c>
      <c r="BL2449" s="1">
        <v>73.98</v>
      </c>
      <c r="BM2449" s="1">
        <v>75.11</v>
      </c>
      <c r="BN2449" s="1">
        <v>73.03</v>
      </c>
    </row>
    <row r="2450" spans="3:66" x14ac:dyDescent="0.3">
      <c r="C2450" s="14" t="str">
        <f t="shared" si="39"/>
        <v>20167</v>
      </c>
      <c r="D2450" s="3">
        <v>42557</v>
      </c>
      <c r="E2450" s="1">
        <v>1465.97</v>
      </c>
      <c r="F2450" s="1">
        <v>1489.79</v>
      </c>
      <c r="G2450" s="1">
        <v>1424.25</v>
      </c>
      <c r="H2450" s="1">
        <v>1368.4</v>
      </c>
      <c r="I2450" s="1">
        <v>1472.12</v>
      </c>
      <c r="J2450" s="1">
        <v>1382.86</v>
      </c>
      <c r="Q2450" s="1">
        <v>2599.52</v>
      </c>
      <c r="R2450" s="1">
        <v>73</v>
      </c>
      <c r="S2450" s="1">
        <v>73</v>
      </c>
      <c r="T2450" s="1">
        <v>81.33</v>
      </c>
      <c r="U2450" s="1">
        <v>78.63</v>
      </c>
      <c r="V2450" s="1">
        <v>72.33</v>
      </c>
      <c r="W2450" s="1">
        <v>78.73</v>
      </c>
      <c r="X2450" s="1">
        <v>76.97</v>
      </c>
      <c r="Y2450" s="1">
        <v>77.5</v>
      </c>
      <c r="Z2450" s="1">
        <v>77.58</v>
      </c>
      <c r="AA2450" s="1">
        <v>73.430000000000007</v>
      </c>
      <c r="AB2450" s="1">
        <v>75.88</v>
      </c>
      <c r="AC2450" s="1">
        <v>72.040000000000006</v>
      </c>
      <c r="AE2450" s="1">
        <v>82.95</v>
      </c>
      <c r="AF2450" s="1">
        <v>84.09</v>
      </c>
      <c r="AG2450" s="1">
        <v>74.87</v>
      </c>
      <c r="AO2450" s="1">
        <v>7</v>
      </c>
      <c r="AT2450" s="1">
        <v>1625</v>
      </c>
      <c r="AX2450" s="1">
        <v>81.48</v>
      </c>
      <c r="BA2450" s="1">
        <v>79.75</v>
      </c>
      <c r="BB2450" s="1">
        <v>84.19</v>
      </c>
      <c r="BC2450" s="1">
        <v>83.61</v>
      </c>
      <c r="BD2450" s="1">
        <v>83.99</v>
      </c>
      <c r="BE2450" s="1">
        <v>82.96</v>
      </c>
      <c r="BF2450" s="1">
        <v>83.57</v>
      </c>
      <c r="BG2450" s="1">
        <v>83.11</v>
      </c>
      <c r="BH2450" s="1">
        <v>77.27</v>
      </c>
      <c r="BI2450" s="1">
        <v>77</v>
      </c>
      <c r="BJ2450" s="1">
        <v>83.04</v>
      </c>
      <c r="BK2450" s="1">
        <v>74.53</v>
      </c>
      <c r="BL2450" s="1">
        <v>74.319999999999993</v>
      </c>
      <c r="BM2450" s="1">
        <v>75.11</v>
      </c>
      <c r="BN2450" s="1">
        <v>74.03</v>
      </c>
    </row>
    <row r="2451" spans="3:66" x14ac:dyDescent="0.3">
      <c r="C2451" s="14" t="str">
        <f t="shared" si="39"/>
        <v>20167</v>
      </c>
      <c r="D2451" s="3">
        <v>42556</v>
      </c>
      <c r="E2451" s="1">
        <v>1485.26</v>
      </c>
      <c r="F2451" s="1">
        <v>1533.41</v>
      </c>
      <c r="G2451" s="1">
        <v>1478.41</v>
      </c>
      <c r="H2451" s="1">
        <v>1385.43</v>
      </c>
      <c r="I2451" s="1">
        <v>1488.93</v>
      </c>
      <c r="J2451" s="1">
        <v>1406.89</v>
      </c>
      <c r="Q2451" s="1">
        <v>2640.69</v>
      </c>
      <c r="R2451" s="1">
        <v>74.67</v>
      </c>
      <c r="S2451" s="1">
        <v>73.17</v>
      </c>
      <c r="T2451" s="1">
        <v>82.57</v>
      </c>
      <c r="U2451" s="1">
        <v>79.39</v>
      </c>
      <c r="V2451" s="1">
        <v>74.290000000000006</v>
      </c>
      <c r="W2451" s="1">
        <v>80.14</v>
      </c>
      <c r="X2451" s="1">
        <v>78.87</v>
      </c>
      <c r="Y2451" s="1">
        <v>78.790000000000006</v>
      </c>
      <c r="Z2451" s="1">
        <v>79.17</v>
      </c>
      <c r="AA2451" s="1">
        <v>74.33</v>
      </c>
      <c r="AB2451" s="1">
        <v>77.25</v>
      </c>
      <c r="AC2451" s="1">
        <v>75.11</v>
      </c>
      <c r="AE2451" s="1">
        <v>84.16</v>
      </c>
      <c r="AF2451" s="1">
        <v>84.3</v>
      </c>
      <c r="AG2451" s="1">
        <v>76.14</v>
      </c>
      <c r="AK2451" s="1">
        <v>30</v>
      </c>
      <c r="AO2451" s="1">
        <v>7</v>
      </c>
      <c r="AP2451" s="1">
        <v>1700</v>
      </c>
      <c r="AS2451" s="1">
        <v>2131.5</v>
      </c>
      <c r="AT2451" s="1">
        <v>1625</v>
      </c>
      <c r="AX2451" s="1">
        <v>82.04</v>
      </c>
      <c r="BA2451" s="1">
        <v>82.59</v>
      </c>
      <c r="BB2451" s="1">
        <v>85.52</v>
      </c>
      <c r="BC2451" s="1">
        <v>84.48</v>
      </c>
      <c r="BD2451" s="1">
        <v>84.8</v>
      </c>
      <c r="BE2451" s="1">
        <v>83.1</v>
      </c>
      <c r="BF2451" s="1">
        <v>83.7</v>
      </c>
      <c r="BG2451" s="1">
        <v>84.79</v>
      </c>
      <c r="BH2451" s="1">
        <v>80.37</v>
      </c>
      <c r="BI2451" s="1">
        <v>79</v>
      </c>
      <c r="BJ2451" s="1">
        <v>85</v>
      </c>
      <c r="BK2451" s="1">
        <v>75.58</v>
      </c>
      <c r="BL2451" s="1">
        <v>75.739999999999995</v>
      </c>
      <c r="BM2451" s="1">
        <v>75.34</v>
      </c>
      <c r="BN2451" s="1">
        <v>76.22</v>
      </c>
    </row>
    <row r="2452" spans="3:66" x14ac:dyDescent="0.3">
      <c r="C2452" s="14" t="str">
        <f t="shared" si="39"/>
        <v>20167</v>
      </c>
      <c r="D2452" s="3">
        <v>42555</v>
      </c>
      <c r="E2452" s="1">
        <v>1503.2</v>
      </c>
      <c r="F2452" s="1">
        <v>1552.8</v>
      </c>
      <c r="G2452" s="1">
        <v>1468.33</v>
      </c>
      <c r="H2452" s="1">
        <v>1381.53</v>
      </c>
      <c r="I2452" s="1">
        <v>1500.33</v>
      </c>
      <c r="J2452" s="1">
        <v>1398.53</v>
      </c>
      <c r="Q2452" s="1">
        <v>2621.69</v>
      </c>
      <c r="R2452" s="1">
        <v>75.83</v>
      </c>
      <c r="S2452" s="1">
        <v>73.33</v>
      </c>
      <c r="T2452" s="1">
        <v>83.07</v>
      </c>
      <c r="U2452" s="1">
        <v>78.67</v>
      </c>
      <c r="V2452" s="1">
        <v>76.5</v>
      </c>
      <c r="W2452" s="1">
        <v>80.040000000000006</v>
      </c>
      <c r="X2452" s="1">
        <v>78.83</v>
      </c>
      <c r="Y2452" s="1">
        <v>78.98</v>
      </c>
      <c r="Z2452" s="1">
        <v>79.17</v>
      </c>
      <c r="AA2452" s="1">
        <v>75.599999999999994</v>
      </c>
      <c r="AB2452" s="1">
        <v>77.28</v>
      </c>
      <c r="AC2452" s="1">
        <v>75.33</v>
      </c>
      <c r="AE2452" s="1">
        <v>84.6</v>
      </c>
      <c r="AF2452" s="1">
        <v>83.97</v>
      </c>
      <c r="AG2452" s="1">
        <v>77.040000000000006</v>
      </c>
      <c r="AK2452" s="1">
        <v>30</v>
      </c>
      <c r="AO2452" s="1">
        <v>7</v>
      </c>
      <c r="AP2452" s="1">
        <v>1700</v>
      </c>
      <c r="AS2452" s="1">
        <v>2131.5</v>
      </c>
      <c r="AT2452" s="1">
        <v>1625</v>
      </c>
      <c r="AX2452" s="1">
        <v>83.29</v>
      </c>
      <c r="BA2452" s="1">
        <v>84.25</v>
      </c>
      <c r="BB2452" s="1">
        <v>88.95</v>
      </c>
      <c r="BC2452" s="1">
        <v>86.32</v>
      </c>
      <c r="BD2452" s="1">
        <v>86.73</v>
      </c>
      <c r="BE2452" s="1">
        <v>83.1</v>
      </c>
      <c r="BF2452" s="1">
        <v>84.66</v>
      </c>
      <c r="BG2452" s="1">
        <v>85.19</v>
      </c>
      <c r="BH2452" s="1">
        <v>79.42</v>
      </c>
      <c r="BI2452" s="1">
        <v>79.67</v>
      </c>
      <c r="BJ2452" s="1">
        <v>85</v>
      </c>
      <c r="BK2452" s="1">
        <v>76.739999999999995</v>
      </c>
      <c r="BL2452" s="1">
        <v>77.62</v>
      </c>
      <c r="BM2452" s="1">
        <v>76.02</v>
      </c>
      <c r="BN2452" s="1">
        <v>77.459999999999994</v>
      </c>
    </row>
    <row r="2453" spans="3:66" x14ac:dyDescent="0.3">
      <c r="C2453" s="14" t="str">
        <f t="shared" si="39"/>
        <v>20167</v>
      </c>
      <c r="D2453" s="3">
        <v>42552</v>
      </c>
      <c r="E2453" s="1">
        <v>1482.63</v>
      </c>
      <c r="F2453" s="1">
        <v>1549.78</v>
      </c>
      <c r="G2453" s="1">
        <v>1456.4</v>
      </c>
      <c r="H2453" s="1">
        <v>1372.26</v>
      </c>
      <c r="I2453" s="1">
        <v>1500.74</v>
      </c>
      <c r="J2453" s="1">
        <v>1391.42</v>
      </c>
      <c r="Q2453" s="1">
        <v>2663.26</v>
      </c>
      <c r="R2453" s="1">
        <v>74.38</v>
      </c>
      <c r="S2453" s="1">
        <v>74.17</v>
      </c>
      <c r="T2453" s="1">
        <v>83.21</v>
      </c>
      <c r="U2453" s="1">
        <v>79</v>
      </c>
      <c r="V2453" s="1">
        <v>76.150000000000006</v>
      </c>
      <c r="W2453" s="1">
        <v>81.08</v>
      </c>
      <c r="X2453" s="1">
        <v>78.87</v>
      </c>
      <c r="Y2453" s="1">
        <v>78.599999999999994</v>
      </c>
      <c r="Z2453" s="1">
        <v>78.650000000000006</v>
      </c>
      <c r="AA2453" s="1">
        <v>75.099999999999994</v>
      </c>
      <c r="AB2453" s="1">
        <v>77.349999999999994</v>
      </c>
      <c r="AC2453" s="1">
        <v>75.33</v>
      </c>
      <c r="AE2453" s="1">
        <v>85.53</v>
      </c>
      <c r="AF2453" s="1">
        <v>84.01</v>
      </c>
      <c r="AG2453" s="1">
        <v>76.81</v>
      </c>
      <c r="AK2453" s="1">
        <v>30</v>
      </c>
      <c r="AP2453" s="1">
        <v>1700</v>
      </c>
      <c r="AS2453" s="1">
        <v>2131.5</v>
      </c>
      <c r="AX2453" s="1">
        <v>82.19</v>
      </c>
      <c r="BA2453" s="1">
        <v>83.2</v>
      </c>
      <c r="BB2453" s="1">
        <v>89.16</v>
      </c>
      <c r="BC2453" s="1">
        <v>85.95</v>
      </c>
      <c r="BD2453" s="1">
        <v>87.39</v>
      </c>
      <c r="BE2453" s="1">
        <v>82.87</v>
      </c>
      <c r="BF2453" s="1">
        <v>84.44</v>
      </c>
      <c r="BG2453" s="1">
        <v>85.22</v>
      </c>
      <c r="BH2453" s="1">
        <v>78.930000000000007</v>
      </c>
      <c r="BI2453" s="1">
        <v>79</v>
      </c>
      <c r="BJ2453" s="1">
        <v>84.09</v>
      </c>
      <c r="BK2453" s="1">
        <v>76.23</v>
      </c>
      <c r="BL2453" s="1">
        <v>77.17</v>
      </c>
      <c r="BM2453" s="1">
        <v>76.069999999999993</v>
      </c>
      <c r="BN2453" s="1">
        <v>76.569999999999993</v>
      </c>
    </row>
    <row r="2454" spans="3:66" x14ac:dyDescent="0.3">
      <c r="C2454" s="14" t="str">
        <f t="shared" si="39"/>
        <v>20166</v>
      </c>
      <c r="D2454" s="3">
        <v>42551</v>
      </c>
      <c r="E2454" s="1">
        <v>1473.09</v>
      </c>
      <c r="F2454" s="1">
        <v>1533.78</v>
      </c>
      <c r="G2454" s="1">
        <v>1462.33</v>
      </c>
      <c r="H2454" s="1">
        <v>1367.51</v>
      </c>
      <c r="I2454" s="1">
        <v>1500.74</v>
      </c>
      <c r="J2454" s="1">
        <v>1404.35</v>
      </c>
      <c r="Q2454" s="1">
        <v>2628.36</v>
      </c>
      <c r="R2454" s="1">
        <v>75.67</v>
      </c>
      <c r="S2454" s="1">
        <v>72.84</v>
      </c>
      <c r="T2454" s="1">
        <v>83.63</v>
      </c>
      <c r="U2454" s="1">
        <v>81.14</v>
      </c>
      <c r="V2454" s="1">
        <v>75.94</v>
      </c>
      <c r="W2454" s="1">
        <v>79.5</v>
      </c>
      <c r="X2454" s="1">
        <v>78.959999999999994</v>
      </c>
      <c r="Y2454" s="1">
        <v>78.06</v>
      </c>
      <c r="Z2454" s="1">
        <v>78</v>
      </c>
      <c r="AA2454" s="1">
        <v>74</v>
      </c>
      <c r="AB2454" s="1">
        <v>77.28</v>
      </c>
      <c r="AC2454" s="1">
        <v>75</v>
      </c>
      <c r="AE2454" s="1">
        <v>85.02</v>
      </c>
      <c r="AF2454" s="1">
        <v>84.34</v>
      </c>
      <c r="AG2454" s="1">
        <v>77.25</v>
      </c>
      <c r="AK2454" s="1">
        <v>30</v>
      </c>
      <c r="AP2454" s="1">
        <v>1700</v>
      </c>
      <c r="AS2454" s="1">
        <v>2131.5</v>
      </c>
      <c r="AX2454" s="1">
        <v>81.67</v>
      </c>
      <c r="BA2454" s="1">
        <v>82.21</v>
      </c>
      <c r="BB2454" s="1">
        <v>86.84</v>
      </c>
      <c r="BC2454" s="1">
        <v>84.95</v>
      </c>
      <c r="BD2454" s="1">
        <v>84.92</v>
      </c>
      <c r="BE2454" s="1">
        <v>82.87</v>
      </c>
      <c r="BF2454" s="1">
        <v>83.73</v>
      </c>
      <c r="BG2454" s="1">
        <v>84.54</v>
      </c>
      <c r="BH2454" s="1">
        <v>78.03</v>
      </c>
      <c r="BI2454" s="1">
        <v>79</v>
      </c>
      <c r="BJ2454" s="1">
        <v>85.07</v>
      </c>
      <c r="BK2454" s="1">
        <v>76.7</v>
      </c>
      <c r="BL2454" s="1">
        <v>77.14</v>
      </c>
      <c r="BM2454" s="1">
        <v>76.209999999999994</v>
      </c>
      <c r="BN2454" s="1">
        <v>76.17</v>
      </c>
    </row>
    <row r="2455" spans="3:66" x14ac:dyDescent="0.3">
      <c r="C2455" s="14" t="str">
        <f t="shared" si="39"/>
        <v>20166</v>
      </c>
      <c r="D2455" s="3">
        <v>42550</v>
      </c>
      <c r="E2455" s="1">
        <v>1479.3</v>
      </c>
      <c r="F2455" s="1">
        <v>1558.84</v>
      </c>
      <c r="G2455" s="1">
        <v>1465.69</v>
      </c>
      <c r="H2455" s="1">
        <v>1367.99</v>
      </c>
      <c r="I2455" s="1">
        <v>1499.87</v>
      </c>
      <c r="J2455" s="1">
        <v>1417.66</v>
      </c>
      <c r="Q2455" s="1">
        <v>2679.57</v>
      </c>
      <c r="R2455" s="1">
        <v>77.25</v>
      </c>
      <c r="S2455" s="1">
        <v>75.67</v>
      </c>
      <c r="T2455" s="1">
        <v>83.75</v>
      </c>
      <c r="U2455" s="1">
        <v>81.92</v>
      </c>
      <c r="V2455" s="1">
        <v>77.25</v>
      </c>
      <c r="W2455" s="1">
        <v>80.61</v>
      </c>
      <c r="X2455" s="1">
        <v>79.38</v>
      </c>
      <c r="Y2455" s="1">
        <v>78.58</v>
      </c>
      <c r="Z2455" s="1">
        <v>78.58</v>
      </c>
      <c r="AA2455" s="1">
        <v>78.97</v>
      </c>
      <c r="AB2455" s="1">
        <v>78.5</v>
      </c>
      <c r="AC2455" s="1">
        <v>75</v>
      </c>
      <c r="AE2455" s="1">
        <v>85.33</v>
      </c>
      <c r="AF2455" s="1">
        <v>86.81</v>
      </c>
      <c r="AG2455" s="1">
        <v>78.12</v>
      </c>
      <c r="AK2455" s="1">
        <v>30</v>
      </c>
      <c r="AP2455" s="1">
        <v>1728.94</v>
      </c>
      <c r="AS2455" s="1">
        <v>2131.5</v>
      </c>
      <c r="AU2455" s="1">
        <v>1690</v>
      </c>
      <c r="AX2455" s="1">
        <v>83.92</v>
      </c>
      <c r="BA2455" s="1">
        <v>82.73</v>
      </c>
      <c r="BB2455" s="1">
        <v>87.33</v>
      </c>
      <c r="BC2455" s="1">
        <v>85.19</v>
      </c>
      <c r="BD2455" s="1">
        <v>85.92</v>
      </c>
      <c r="BE2455" s="1">
        <v>85.4</v>
      </c>
      <c r="BF2455" s="1">
        <v>83.89</v>
      </c>
      <c r="BG2455" s="1">
        <v>85.12</v>
      </c>
      <c r="BH2455" s="1">
        <v>77.930000000000007</v>
      </c>
      <c r="BI2455" s="1">
        <v>79</v>
      </c>
      <c r="BJ2455" s="1">
        <v>85.98</v>
      </c>
      <c r="BK2455" s="1">
        <v>78.11</v>
      </c>
      <c r="BL2455" s="1">
        <v>78.59</v>
      </c>
      <c r="BM2455" s="1">
        <v>78.41</v>
      </c>
      <c r="BN2455" s="1">
        <v>77.48</v>
      </c>
    </row>
    <row r="2456" spans="3:66" x14ac:dyDescent="0.3">
      <c r="C2456" s="14" t="str">
        <f t="shared" si="39"/>
        <v>20166</v>
      </c>
      <c r="D2456" s="3">
        <v>42549</v>
      </c>
      <c r="E2456" s="1">
        <v>1483.73</v>
      </c>
      <c r="F2456" s="1">
        <v>1567.82</v>
      </c>
      <c r="G2456" s="1">
        <v>1481.62</v>
      </c>
      <c r="H2456" s="1">
        <v>1367.97</v>
      </c>
      <c r="I2456" s="1">
        <v>1513.16</v>
      </c>
      <c r="J2456" s="1">
        <v>1421.77</v>
      </c>
      <c r="Q2456" s="1">
        <v>2709.43</v>
      </c>
      <c r="R2456" s="1">
        <v>76.430000000000007</v>
      </c>
      <c r="S2456" s="1">
        <v>75.099999999999994</v>
      </c>
      <c r="T2456" s="1">
        <v>84.5</v>
      </c>
      <c r="U2456" s="1">
        <v>83.5</v>
      </c>
      <c r="V2456" s="1">
        <v>77.11</v>
      </c>
      <c r="W2456" s="1">
        <v>81.86</v>
      </c>
      <c r="X2456" s="1">
        <v>80.430000000000007</v>
      </c>
      <c r="Y2456" s="1">
        <v>80.180000000000007</v>
      </c>
      <c r="Z2456" s="1">
        <v>80.38</v>
      </c>
      <c r="AA2456" s="1">
        <v>77.28</v>
      </c>
      <c r="AB2456" s="1">
        <v>79.099999999999994</v>
      </c>
      <c r="AC2456" s="1">
        <v>76.67</v>
      </c>
      <c r="AE2456" s="1">
        <v>86.64</v>
      </c>
      <c r="AF2456" s="1">
        <v>88.25</v>
      </c>
      <c r="AG2456" s="1">
        <v>78.36</v>
      </c>
      <c r="AP2456" s="1">
        <v>1757.88</v>
      </c>
      <c r="AU2456" s="1">
        <v>1690</v>
      </c>
      <c r="AX2456" s="1">
        <v>83.98</v>
      </c>
      <c r="BA2456" s="1">
        <v>84.92</v>
      </c>
      <c r="BB2456" s="1">
        <v>89.79</v>
      </c>
      <c r="BC2456" s="1">
        <v>87.23</v>
      </c>
      <c r="BD2456" s="1">
        <v>88.06</v>
      </c>
      <c r="BE2456" s="1">
        <v>88.27</v>
      </c>
      <c r="BF2456" s="1">
        <v>85.27</v>
      </c>
      <c r="BG2456" s="1">
        <v>86.39</v>
      </c>
      <c r="BH2456" s="1">
        <v>80.17</v>
      </c>
      <c r="BI2456" s="1">
        <v>80</v>
      </c>
      <c r="BJ2456" s="1">
        <v>85.98</v>
      </c>
      <c r="BK2456" s="1">
        <v>79.11</v>
      </c>
      <c r="BL2456" s="1">
        <v>79.39</v>
      </c>
      <c r="BM2456" s="1">
        <v>78.41</v>
      </c>
      <c r="BN2456" s="1">
        <v>79.13</v>
      </c>
    </row>
    <row r="2457" spans="3:66" x14ac:dyDescent="0.3">
      <c r="C2457" s="14" t="str">
        <f t="shared" si="39"/>
        <v>20166</v>
      </c>
      <c r="D2457" s="3">
        <v>42548</v>
      </c>
      <c r="E2457" s="1">
        <v>1488.77</v>
      </c>
      <c r="F2457" s="1">
        <v>1586.11</v>
      </c>
      <c r="G2457" s="1">
        <v>1467.74</v>
      </c>
      <c r="H2457" s="1">
        <v>1369.08</v>
      </c>
      <c r="I2457" s="1">
        <v>1513.16</v>
      </c>
      <c r="J2457" s="1">
        <v>1429.6</v>
      </c>
      <c r="Q2457" s="1">
        <v>2725.29</v>
      </c>
      <c r="R2457" s="1">
        <v>76.180000000000007</v>
      </c>
      <c r="S2457" s="1">
        <v>75</v>
      </c>
      <c r="T2457" s="1">
        <v>84.33</v>
      </c>
      <c r="U2457" s="1">
        <v>83.83</v>
      </c>
      <c r="V2457" s="1">
        <v>77.11</v>
      </c>
      <c r="W2457" s="1">
        <v>82.75</v>
      </c>
      <c r="X2457" s="1">
        <v>79.17</v>
      </c>
      <c r="Y2457" s="1">
        <v>80.17</v>
      </c>
      <c r="Z2457" s="1">
        <v>80.23</v>
      </c>
      <c r="AA2457" s="1">
        <v>77.819999999999993</v>
      </c>
      <c r="AB2457" s="1">
        <v>77.680000000000007</v>
      </c>
      <c r="AC2457" s="1">
        <v>76.67</v>
      </c>
      <c r="AE2457" s="1">
        <v>86.54</v>
      </c>
      <c r="AF2457" s="1">
        <v>86.17</v>
      </c>
      <c r="AG2457" s="1">
        <v>78.3</v>
      </c>
      <c r="AP2457" s="1">
        <v>1757.88</v>
      </c>
      <c r="AU2457" s="1">
        <v>1690</v>
      </c>
      <c r="AX2457" s="1">
        <v>84.04</v>
      </c>
      <c r="BA2457" s="1">
        <v>85.64</v>
      </c>
      <c r="BB2457" s="1">
        <v>90.36</v>
      </c>
      <c r="BC2457" s="1">
        <v>87.86</v>
      </c>
      <c r="BD2457" s="1">
        <v>89.02</v>
      </c>
      <c r="BE2457" s="1">
        <v>87.05</v>
      </c>
      <c r="BF2457" s="1">
        <v>84.77</v>
      </c>
      <c r="BG2457" s="1">
        <v>86.89</v>
      </c>
      <c r="BH2457" s="1">
        <v>80.92</v>
      </c>
      <c r="BI2457" s="1">
        <v>82</v>
      </c>
      <c r="BJ2457" s="1">
        <v>85.98</v>
      </c>
      <c r="BK2457" s="1">
        <v>79.33</v>
      </c>
      <c r="BL2457" s="1">
        <v>78.77</v>
      </c>
      <c r="BM2457" s="1">
        <v>77.31</v>
      </c>
      <c r="BN2457" s="1">
        <v>77.86</v>
      </c>
    </row>
    <row r="2458" spans="3:66" x14ac:dyDescent="0.3">
      <c r="C2458" s="14" t="str">
        <f t="shared" si="39"/>
        <v>20166</v>
      </c>
      <c r="D2458" s="3">
        <v>42545</v>
      </c>
      <c r="E2458" s="1">
        <v>1487.55</v>
      </c>
      <c r="F2458" s="1">
        <v>1565.14</v>
      </c>
      <c r="G2458" s="1">
        <v>1475.47</v>
      </c>
      <c r="H2458" s="1">
        <v>1377.82</v>
      </c>
      <c r="I2458" s="1">
        <v>1520.73</v>
      </c>
      <c r="J2458" s="1">
        <v>1422.63</v>
      </c>
      <c r="Q2458" s="1">
        <v>2708.77</v>
      </c>
      <c r="R2458" s="1">
        <v>75.23</v>
      </c>
      <c r="S2458" s="1">
        <v>76.25</v>
      </c>
      <c r="T2458" s="1">
        <v>84</v>
      </c>
      <c r="U2458" s="1">
        <v>82.35</v>
      </c>
      <c r="V2458" s="1">
        <v>77.099999999999994</v>
      </c>
      <c r="W2458" s="1">
        <v>81.81</v>
      </c>
      <c r="X2458" s="1">
        <v>78.959999999999994</v>
      </c>
      <c r="Y2458" s="1">
        <v>80</v>
      </c>
      <c r="Z2458" s="1">
        <v>80</v>
      </c>
      <c r="AA2458" s="1">
        <v>79.16</v>
      </c>
      <c r="AB2458" s="1">
        <v>77.819999999999993</v>
      </c>
      <c r="AC2458" s="1">
        <v>78.33</v>
      </c>
      <c r="AE2458" s="1">
        <v>85.51</v>
      </c>
      <c r="AF2458" s="1">
        <v>84.72</v>
      </c>
      <c r="AG2458" s="1">
        <v>79.37</v>
      </c>
      <c r="AP2458" s="1">
        <v>1757.88</v>
      </c>
      <c r="AU2458" s="1">
        <v>1690</v>
      </c>
      <c r="AX2458" s="1">
        <v>84.3</v>
      </c>
      <c r="BA2458" s="1">
        <v>85.67</v>
      </c>
      <c r="BB2458" s="1">
        <v>88.62</v>
      </c>
      <c r="BC2458" s="1">
        <v>86.23</v>
      </c>
      <c r="BD2458" s="1">
        <v>85.94</v>
      </c>
      <c r="BE2458" s="1">
        <v>84.35</v>
      </c>
      <c r="BF2458" s="1">
        <v>83.5</v>
      </c>
      <c r="BG2458" s="1">
        <v>86.14</v>
      </c>
      <c r="BH2458" s="1">
        <v>81.88</v>
      </c>
      <c r="BI2458" s="1">
        <v>83</v>
      </c>
      <c r="BJ2458" s="1">
        <v>87.56</v>
      </c>
      <c r="BK2458" s="1">
        <v>79</v>
      </c>
      <c r="BL2458" s="1">
        <v>78.349999999999994</v>
      </c>
      <c r="BM2458" s="1">
        <v>77.92</v>
      </c>
      <c r="BN2458" s="1">
        <v>77.11</v>
      </c>
    </row>
    <row r="2459" spans="3:66" x14ac:dyDescent="0.3">
      <c r="C2459" s="14" t="str">
        <f t="shared" si="39"/>
        <v>20166</v>
      </c>
      <c r="D2459" s="3">
        <v>42544</v>
      </c>
      <c r="E2459" s="1">
        <v>1508.29</v>
      </c>
      <c r="F2459" s="1">
        <v>1580.82</v>
      </c>
      <c r="G2459" s="1">
        <v>1489.59</v>
      </c>
      <c r="H2459" s="1">
        <v>1385.46</v>
      </c>
      <c r="I2459" s="1">
        <v>1539.51</v>
      </c>
      <c r="J2459" s="1">
        <v>1437.5</v>
      </c>
      <c r="Q2459" s="1">
        <v>2708.83</v>
      </c>
      <c r="R2459" s="1">
        <v>76.3</v>
      </c>
      <c r="S2459" s="1">
        <v>76.25</v>
      </c>
      <c r="T2459" s="1">
        <v>85.3</v>
      </c>
      <c r="U2459" s="1">
        <v>82.69</v>
      </c>
      <c r="V2459" s="1">
        <v>77.75</v>
      </c>
      <c r="W2459" s="1">
        <v>83.19</v>
      </c>
      <c r="X2459" s="1">
        <v>80.13</v>
      </c>
      <c r="Y2459" s="1">
        <v>81.83</v>
      </c>
      <c r="Z2459" s="1">
        <v>81.849999999999994</v>
      </c>
      <c r="AA2459" s="1">
        <v>80.97</v>
      </c>
      <c r="AB2459" s="1">
        <v>78.75</v>
      </c>
      <c r="AC2459" s="1">
        <v>78.33</v>
      </c>
      <c r="AE2459" s="1">
        <v>86.51</v>
      </c>
      <c r="AF2459" s="1">
        <v>85.21</v>
      </c>
      <c r="AG2459" s="1">
        <v>81.540000000000006</v>
      </c>
      <c r="AP2459" s="1">
        <v>1757.88</v>
      </c>
      <c r="AU2459" s="1">
        <v>1690</v>
      </c>
      <c r="AX2459" s="1">
        <v>85.14</v>
      </c>
      <c r="BA2459" s="1">
        <v>86.87</v>
      </c>
      <c r="BB2459" s="1">
        <v>89.25</v>
      </c>
      <c r="BC2459" s="1">
        <v>87.28</v>
      </c>
      <c r="BD2459" s="1">
        <v>87.74</v>
      </c>
      <c r="BE2459" s="1">
        <v>84.46</v>
      </c>
      <c r="BF2459" s="1">
        <v>85.4</v>
      </c>
      <c r="BG2459" s="1">
        <v>87.04</v>
      </c>
      <c r="BH2459" s="1">
        <v>81.88</v>
      </c>
      <c r="BI2459" s="1">
        <v>83</v>
      </c>
      <c r="BJ2459" s="1">
        <v>87.61</v>
      </c>
      <c r="BK2459" s="1">
        <v>80.94</v>
      </c>
      <c r="BL2459" s="1">
        <v>78.739999999999995</v>
      </c>
      <c r="BM2459" s="1">
        <v>79.75</v>
      </c>
      <c r="BN2459" s="1">
        <v>78.680000000000007</v>
      </c>
    </row>
    <row r="2460" spans="3:66" x14ac:dyDescent="0.3">
      <c r="C2460" s="14" t="str">
        <f t="shared" si="39"/>
        <v>20166</v>
      </c>
      <c r="D2460" s="3">
        <v>42543</v>
      </c>
      <c r="E2460" s="1">
        <v>1512.89</v>
      </c>
      <c r="F2460" s="1">
        <v>1609.05</v>
      </c>
      <c r="G2460" s="1">
        <v>1523.72</v>
      </c>
      <c r="H2460" s="1">
        <v>1405.85</v>
      </c>
      <c r="I2460" s="1">
        <v>1543.43</v>
      </c>
      <c r="J2460" s="1">
        <v>1441.19</v>
      </c>
      <c r="Q2460" s="1">
        <v>2682.21</v>
      </c>
      <c r="R2460" s="1">
        <v>78.84</v>
      </c>
      <c r="S2460" s="1">
        <v>74.540000000000006</v>
      </c>
      <c r="T2460" s="1">
        <v>86</v>
      </c>
      <c r="U2460" s="1">
        <v>83.38</v>
      </c>
      <c r="V2460" s="1">
        <v>78</v>
      </c>
      <c r="W2460" s="1">
        <v>83.88</v>
      </c>
      <c r="X2460" s="1">
        <v>80.67</v>
      </c>
      <c r="Y2460" s="1">
        <v>82.24</v>
      </c>
      <c r="Z2460" s="1">
        <v>82.21</v>
      </c>
      <c r="AA2460" s="1">
        <v>79.69</v>
      </c>
      <c r="AB2460" s="1">
        <v>78.95</v>
      </c>
      <c r="AC2460" s="1">
        <v>78.67</v>
      </c>
      <c r="AE2460" s="1">
        <v>87.99</v>
      </c>
      <c r="AF2460" s="1">
        <v>88.34</v>
      </c>
      <c r="AG2460" s="1">
        <v>81.260000000000005</v>
      </c>
      <c r="AX2460" s="1">
        <v>86.1</v>
      </c>
      <c r="BA2460" s="1">
        <v>88.42</v>
      </c>
      <c r="BB2460" s="1">
        <v>89.67</v>
      </c>
      <c r="BC2460" s="1">
        <v>88.06</v>
      </c>
      <c r="BD2460" s="1">
        <v>89.03</v>
      </c>
      <c r="BE2460" s="1">
        <v>88.45</v>
      </c>
      <c r="BF2460" s="1">
        <v>86.5</v>
      </c>
      <c r="BG2460" s="1">
        <v>87.8</v>
      </c>
      <c r="BH2460" s="1">
        <v>82.13</v>
      </c>
      <c r="BI2460" s="1">
        <v>85</v>
      </c>
      <c r="BJ2460" s="1">
        <v>88</v>
      </c>
      <c r="BK2460" s="1">
        <v>81.510000000000005</v>
      </c>
      <c r="BL2460" s="1">
        <v>79.819999999999993</v>
      </c>
      <c r="BM2460" s="1">
        <v>81.5</v>
      </c>
      <c r="BN2460" s="1">
        <v>79.23</v>
      </c>
    </row>
    <row r="2461" spans="3:66" x14ac:dyDescent="0.3">
      <c r="C2461" s="14" t="str">
        <f t="shared" si="39"/>
        <v>20166</v>
      </c>
      <c r="D2461" s="3">
        <v>42542</v>
      </c>
      <c r="E2461" s="1">
        <v>1546.89</v>
      </c>
      <c r="F2461" s="1">
        <v>1604.76</v>
      </c>
      <c r="G2461" s="1">
        <v>1536.61</v>
      </c>
      <c r="H2461" s="1">
        <v>1428.96</v>
      </c>
      <c r="I2461" s="1">
        <v>1576.42</v>
      </c>
      <c r="J2461" s="1">
        <v>1453.99</v>
      </c>
      <c r="Q2461" s="1">
        <v>2698.47</v>
      </c>
      <c r="R2461" s="1">
        <v>77.3</v>
      </c>
      <c r="S2461" s="1">
        <v>75.569999999999993</v>
      </c>
      <c r="T2461" s="1">
        <v>85.67</v>
      </c>
      <c r="U2461" s="1">
        <v>82.75</v>
      </c>
      <c r="V2461" s="1">
        <v>78</v>
      </c>
      <c r="W2461" s="1">
        <v>83.59</v>
      </c>
      <c r="X2461" s="1">
        <v>80.83</v>
      </c>
      <c r="Y2461" s="1">
        <v>83.11</v>
      </c>
      <c r="Z2461" s="1">
        <v>83</v>
      </c>
      <c r="AA2461" s="1">
        <v>80.44</v>
      </c>
      <c r="AB2461" s="1">
        <v>79.67</v>
      </c>
      <c r="AC2461" s="1">
        <v>78.67</v>
      </c>
      <c r="AE2461" s="1">
        <v>88.15</v>
      </c>
      <c r="AF2461" s="1">
        <v>87.86</v>
      </c>
      <c r="AG2461" s="1">
        <v>81.069999999999993</v>
      </c>
      <c r="AX2461" s="1">
        <v>86.09</v>
      </c>
      <c r="BA2461" s="1">
        <v>88.42</v>
      </c>
      <c r="BB2461" s="1">
        <v>89.58</v>
      </c>
      <c r="BC2461" s="1">
        <v>88.22</v>
      </c>
      <c r="BD2461" s="1">
        <v>88.11</v>
      </c>
      <c r="BE2461" s="1">
        <v>87.89</v>
      </c>
      <c r="BF2461" s="1">
        <v>87.5</v>
      </c>
      <c r="BG2461" s="1">
        <v>88.88</v>
      </c>
      <c r="BH2461" s="1">
        <v>82.45</v>
      </c>
      <c r="BI2461" s="1">
        <v>85</v>
      </c>
      <c r="BJ2461" s="1">
        <v>88</v>
      </c>
      <c r="BK2461" s="1">
        <v>81.540000000000006</v>
      </c>
      <c r="BL2461" s="1">
        <v>79.89</v>
      </c>
      <c r="BM2461" s="1">
        <v>81.99</v>
      </c>
      <c r="BN2461" s="1">
        <v>78.78</v>
      </c>
    </row>
    <row r="2462" spans="3:66" x14ac:dyDescent="0.3">
      <c r="C2462" s="14" t="str">
        <f t="shared" si="39"/>
        <v>20166</v>
      </c>
      <c r="D2462" s="3">
        <v>42541</v>
      </c>
      <c r="E2462" s="1">
        <v>1542.59</v>
      </c>
      <c r="F2462" s="1">
        <v>1591.59</v>
      </c>
      <c r="G2462" s="1">
        <v>1523.53</v>
      </c>
      <c r="H2462" s="1">
        <v>1440.62</v>
      </c>
      <c r="I2462" s="1">
        <v>1580.15</v>
      </c>
      <c r="J2462" s="1">
        <v>1464.94</v>
      </c>
      <c r="Q2462" s="1">
        <v>2741.3</v>
      </c>
      <c r="R2462" s="1">
        <v>77.400000000000006</v>
      </c>
      <c r="S2462" s="1">
        <v>77.33</v>
      </c>
      <c r="T2462" s="1">
        <v>85.67</v>
      </c>
      <c r="U2462" s="1">
        <v>83.19</v>
      </c>
      <c r="V2462" s="1">
        <v>78.61</v>
      </c>
      <c r="W2462" s="1">
        <v>84.16</v>
      </c>
      <c r="X2462" s="1">
        <v>81.5</v>
      </c>
      <c r="Y2462" s="1">
        <v>84</v>
      </c>
      <c r="Z2462" s="1">
        <v>84</v>
      </c>
      <c r="AA2462" s="1">
        <v>79.63</v>
      </c>
      <c r="AB2462" s="1">
        <v>80.400000000000006</v>
      </c>
      <c r="AC2462" s="1">
        <v>79.67</v>
      </c>
      <c r="AE2462" s="1">
        <v>88.55</v>
      </c>
      <c r="AF2462" s="1">
        <v>85.95</v>
      </c>
      <c r="AG2462" s="1">
        <v>82.25</v>
      </c>
      <c r="AX2462" s="1">
        <v>85.94</v>
      </c>
      <c r="BA2462" s="1">
        <v>87.75</v>
      </c>
      <c r="BB2462" s="1">
        <v>90.54</v>
      </c>
      <c r="BC2462" s="1">
        <v>88.73</v>
      </c>
      <c r="BD2462" s="1">
        <v>89.47</v>
      </c>
      <c r="BE2462" s="1">
        <v>85.1</v>
      </c>
      <c r="BF2462" s="1">
        <v>88</v>
      </c>
      <c r="BG2462" s="1">
        <v>89.49</v>
      </c>
      <c r="BH2462" s="1">
        <v>83.12</v>
      </c>
      <c r="BI2462" s="1">
        <v>85</v>
      </c>
      <c r="BJ2462" s="1">
        <v>90</v>
      </c>
      <c r="BK2462" s="1">
        <v>82.23</v>
      </c>
      <c r="BL2462" s="1">
        <v>79.91</v>
      </c>
      <c r="BM2462" s="1">
        <v>82.98</v>
      </c>
      <c r="BN2462" s="1">
        <v>79.099999999999994</v>
      </c>
    </row>
    <row r="2463" spans="3:66" x14ac:dyDescent="0.3">
      <c r="C2463" s="14" t="str">
        <f t="shared" si="39"/>
        <v>20166</v>
      </c>
      <c r="D2463" s="3">
        <v>42538</v>
      </c>
      <c r="E2463" s="1">
        <v>1547.48</v>
      </c>
      <c r="F2463" s="1">
        <v>1591.59</v>
      </c>
      <c r="G2463" s="1">
        <v>1559.35</v>
      </c>
      <c r="H2463" s="1">
        <v>1462.32</v>
      </c>
      <c r="I2463" s="1">
        <v>1582.6</v>
      </c>
      <c r="J2463" s="1">
        <v>1473.75</v>
      </c>
      <c r="Q2463" s="1">
        <v>2768.95</v>
      </c>
      <c r="R2463" s="1">
        <v>79.239999999999995</v>
      </c>
      <c r="S2463" s="1">
        <v>77.19</v>
      </c>
      <c r="T2463" s="1">
        <v>86.25</v>
      </c>
      <c r="U2463" s="1">
        <v>84.08</v>
      </c>
      <c r="V2463" s="1">
        <v>79.430000000000007</v>
      </c>
      <c r="W2463" s="1">
        <v>85</v>
      </c>
      <c r="X2463" s="1">
        <v>81.5</v>
      </c>
      <c r="Y2463" s="1">
        <v>84</v>
      </c>
      <c r="Z2463" s="1">
        <v>84</v>
      </c>
      <c r="AA2463" s="1">
        <v>80.97</v>
      </c>
      <c r="AB2463" s="1">
        <v>80.900000000000006</v>
      </c>
      <c r="AC2463" s="1">
        <v>80.33</v>
      </c>
      <c r="AE2463" s="1">
        <v>88.95</v>
      </c>
      <c r="AF2463" s="1">
        <v>88.5</v>
      </c>
      <c r="AG2463" s="1">
        <v>83.01</v>
      </c>
      <c r="AX2463" s="1">
        <v>88.33</v>
      </c>
      <c r="BA2463" s="1">
        <v>89.31</v>
      </c>
      <c r="BB2463" s="1">
        <v>92.08</v>
      </c>
      <c r="BC2463" s="1">
        <v>91.03</v>
      </c>
      <c r="BD2463" s="1">
        <v>90.81</v>
      </c>
      <c r="BE2463" s="1">
        <v>85.9</v>
      </c>
      <c r="BF2463" s="1">
        <v>88.4</v>
      </c>
      <c r="BG2463" s="1">
        <v>89.73</v>
      </c>
      <c r="BH2463" s="1">
        <v>84.17</v>
      </c>
      <c r="BI2463" s="1">
        <v>86</v>
      </c>
      <c r="BJ2463" s="1">
        <v>90.86</v>
      </c>
      <c r="BK2463" s="1">
        <v>83.7</v>
      </c>
      <c r="BL2463" s="1">
        <v>81.3</v>
      </c>
      <c r="BM2463" s="1">
        <v>82.64</v>
      </c>
      <c r="BN2463" s="1">
        <v>81</v>
      </c>
    </row>
    <row r="2464" spans="3:66" x14ac:dyDescent="0.3">
      <c r="C2464" s="14" t="str">
        <f t="shared" si="39"/>
        <v>20166</v>
      </c>
      <c r="D2464" s="3">
        <v>42537</v>
      </c>
      <c r="E2464" s="1">
        <v>1575.17</v>
      </c>
      <c r="F2464" s="1">
        <v>1607.87</v>
      </c>
      <c r="G2464" s="1">
        <v>1565.96</v>
      </c>
      <c r="H2464" s="1">
        <v>1460.81</v>
      </c>
      <c r="I2464" s="1">
        <v>1582.6</v>
      </c>
      <c r="J2464" s="1">
        <v>1468.65</v>
      </c>
      <c r="Q2464" s="1">
        <v>2755.14</v>
      </c>
      <c r="R2464" s="1">
        <v>78.39</v>
      </c>
      <c r="S2464" s="1">
        <v>78.25</v>
      </c>
      <c r="T2464" s="1">
        <v>86.5</v>
      </c>
      <c r="V2464" s="1">
        <v>79.260000000000005</v>
      </c>
      <c r="W2464" s="1">
        <v>85.03</v>
      </c>
      <c r="X2464" s="1">
        <v>82.97</v>
      </c>
      <c r="Y2464" s="1">
        <v>83.53</v>
      </c>
      <c r="Z2464" s="1">
        <v>83.5</v>
      </c>
      <c r="AA2464" s="1">
        <v>81.760000000000005</v>
      </c>
      <c r="AB2464" s="1">
        <v>82.17</v>
      </c>
      <c r="AC2464" s="1">
        <v>80</v>
      </c>
      <c r="AE2464" s="1">
        <v>89.53</v>
      </c>
      <c r="AF2464" s="1">
        <v>87.87</v>
      </c>
      <c r="AG2464" s="1">
        <v>83.14</v>
      </c>
      <c r="AX2464" s="1">
        <v>88.72</v>
      </c>
      <c r="BA2464" s="1">
        <v>89.01</v>
      </c>
      <c r="BB2464" s="1">
        <v>91.88</v>
      </c>
      <c r="BC2464" s="1">
        <v>89.22</v>
      </c>
      <c r="BD2464" s="1">
        <v>89.01</v>
      </c>
      <c r="BE2464" s="1">
        <v>86.86</v>
      </c>
      <c r="BF2464" s="1">
        <v>89.17</v>
      </c>
      <c r="BG2464" s="1">
        <v>90.26</v>
      </c>
      <c r="BH2464" s="1">
        <v>83.68</v>
      </c>
      <c r="BI2464" s="1">
        <v>85</v>
      </c>
      <c r="BJ2464" s="1">
        <v>90.86</v>
      </c>
      <c r="BK2464" s="1">
        <v>83.1</v>
      </c>
      <c r="BL2464" s="1">
        <v>80.03</v>
      </c>
      <c r="BM2464" s="1">
        <v>82.43</v>
      </c>
      <c r="BN2464" s="1">
        <v>80</v>
      </c>
    </row>
    <row r="2465" spans="3:66" x14ac:dyDescent="0.3">
      <c r="C2465" s="14" t="str">
        <f t="shared" si="39"/>
        <v>20166</v>
      </c>
      <c r="D2465" s="3">
        <v>42536</v>
      </c>
      <c r="E2465" s="1">
        <v>1554.46</v>
      </c>
      <c r="F2465" s="1">
        <v>1608.02</v>
      </c>
      <c r="G2465" s="1">
        <v>1571.38</v>
      </c>
      <c r="H2465" s="1">
        <v>1452.38</v>
      </c>
      <c r="I2465" s="1">
        <v>1583.75</v>
      </c>
      <c r="J2465" s="1">
        <v>1452.03</v>
      </c>
      <c r="Q2465" s="1">
        <v>2767.64</v>
      </c>
      <c r="R2465" s="1">
        <v>79.25</v>
      </c>
      <c r="S2465" s="1">
        <v>79.16</v>
      </c>
      <c r="T2465" s="1">
        <v>87</v>
      </c>
      <c r="V2465" s="1">
        <v>79.8</v>
      </c>
      <c r="W2465" s="1">
        <v>85.5</v>
      </c>
      <c r="X2465" s="1">
        <v>83.66</v>
      </c>
      <c r="Y2465" s="1">
        <v>83.97</v>
      </c>
      <c r="Z2465" s="1">
        <v>84</v>
      </c>
      <c r="AA2465" s="1">
        <v>80.58</v>
      </c>
      <c r="AB2465" s="1">
        <v>82.73</v>
      </c>
      <c r="AC2465" s="1">
        <v>80.67</v>
      </c>
      <c r="AE2465" s="1">
        <v>90.28</v>
      </c>
      <c r="AF2465" s="1">
        <v>88.91</v>
      </c>
      <c r="AG2465" s="1">
        <v>83.35</v>
      </c>
      <c r="AK2465" s="1">
        <v>30</v>
      </c>
      <c r="AS2465" s="1">
        <v>1900</v>
      </c>
      <c r="AX2465" s="1">
        <v>88.95</v>
      </c>
      <c r="BA2465" s="1">
        <v>89.73</v>
      </c>
      <c r="BB2465" s="1">
        <v>93.16</v>
      </c>
      <c r="BC2465" s="1">
        <v>90.23</v>
      </c>
      <c r="BD2465" s="1">
        <v>90.86</v>
      </c>
      <c r="BE2465" s="1">
        <v>86.42</v>
      </c>
      <c r="BF2465" s="1">
        <v>90</v>
      </c>
      <c r="BG2465" s="1">
        <v>90.43</v>
      </c>
      <c r="BH2465" s="1">
        <v>84.62</v>
      </c>
      <c r="BI2465" s="1">
        <v>85</v>
      </c>
      <c r="BJ2465" s="1">
        <v>90.94</v>
      </c>
      <c r="BK2465" s="1">
        <v>83.29</v>
      </c>
      <c r="BL2465" s="1">
        <v>81</v>
      </c>
      <c r="BM2465" s="1">
        <v>81</v>
      </c>
      <c r="BN2465" s="1">
        <v>80.67</v>
      </c>
    </row>
    <row r="2466" spans="3:66" x14ac:dyDescent="0.3">
      <c r="C2466" s="14" t="str">
        <f t="shared" si="39"/>
        <v>20166</v>
      </c>
      <c r="D2466" s="3">
        <v>42535</v>
      </c>
      <c r="E2466" s="1">
        <v>1555.66</v>
      </c>
      <c r="F2466" s="1">
        <v>1622.14</v>
      </c>
      <c r="G2466" s="1">
        <v>1608.36</v>
      </c>
      <c r="H2466" s="1">
        <v>1469</v>
      </c>
      <c r="I2466" s="1">
        <v>1580.15</v>
      </c>
      <c r="J2466" s="1">
        <v>1454.99</v>
      </c>
      <c r="Q2466" s="1">
        <v>2751.46</v>
      </c>
      <c r="R2466" s="1">
        <v>81.8</v>
      </c>
      <c r="S2466" s="1">
        <v>80.92</v>
      </c>
      <c r="T2466" s="1">
        <v>87.25</v>
      </c>
      <c r="V2466" s="1">
        <v>79</v>
      </c>
      <c r="W2466" s="1">
        <v>85.05</v>
      </c>
      <c r="X2466" s="1">
        <v>83.63</v>
      </c>
      <c r="Y2466" s="1">
        <v>85</v>
      </c>
      <c r="Z2466" s="1">
        <v>85</v>
      </c>
      <c r="AA2466" s="1">
        <v>80.47</v>
      </c>
      <c r="AB2466" s="1">
        <v>82.8</v>
      </c>
      <c r="AC2466" s="1">
        <v>82.67</v>
      </c>
      <c r="AE2466" s="1">
        <v>90.42</v>
      </c>
      <c r="AF2466" s="1">
        <v>89.57</v>
      </c>
      <c r="AG2466" s="1">
        <v>85.24</v>
      </c>
      <c r="AK2466" s="1">
        <v>30</v>
      </c>
      <c r="AS2466" s="1">
        <v>1900</v>
      </c>
      <c r="AX2466" s="1">
        <v>89.19</v>
      </c>
      <c r="BA2466" s="1">
        <v>89.92</v>
      </c>
      <c r="BB2466" s="1">
        <v>93.15</v>
      </c>
      <c r="BC2466" s="1">
        <v>91.13</v>
      </c>
      <c r="BD2466" s="1">
        <v>91.29</v>
      </c>
      <c r="BE2466" s="1">
        <v>87.22</v>
      </c>
      <c r="BF2466" s="1">
        <v>90.4</v>
      </c>
      <c r="BG2466" s="1">
        <v>90.5</v>
      </c>
      <c r="BH2466" s="1">
        <v>85.92</v>
      </c>
      <c r="BI2466" s="1">
        <v>85</v>
      </c>
      <c r="BJ2466" s="1">
        <v>90.86</v>
      </c>
      <c r="BK2466" s="1">
        <v>82.86</v>
      </c>
      <c r="BL2466" s="1">
        <v>81.8</v>
      </c>
      <c r="BM2466" s="1">
        <v>78.989999999999995</v>
      </c>
      <c r="BN2466" s="1">
        <v>81.67</v>
      </c>
    </row>
    <row r="2467" spans="3:66" x14ac:dyDescent="0.3">
      <c r="C2467" s="14" t="str">
        <f t="shared" si="39"/>
        <v>20166</v>
      </c>
      <c r="D2467" s="3">
        <v>42534</v>
      </c>
      <c r="E2467" s="1">
        <v>1550.54</v>
      </c>
      <c r="F2467" s="1">
        <v>1616.84</v>
      </c>
      <c r="G2467" s="1">
        <v>1559.24</v>
      </c>
      <c r="H2467" s="1">
        <v>1450.89</v>
      </c>
      <c r="I2467" s="1">
        <v>1543.98</v>
      </c>
      <c r="J2467" s="1">
        <v>1479.04</v>
      </c>
      <c r="Q2467" s="1">
        <v>2760.97</v>
      </c>
      <c r="R2467" s="1">
        <v>82.14</v>
      </c>
      <c r="S2467" s="1">
        <v>80.77</v>
      </c>
      <c r="T2467" s="1">
        <v>88.67</v>
      </c>
      <c r="V2467" s="1">
        <v>79.75</v>
      </c>
      <c r="W2467" s="1">
        <v>85.57</v>
      </c>
      <c r="X2467" s="1">
        <v>83</v>
      </c>
      <c r="Y2467" s="1">
        <v>84.89</v>
      </c>
      <c r="Z2467" s="1">
        <v>85</v>
      </c>
      <c r="AA2467" s="1">
        <v>78.44</v>
      </c>
      <c r="AB2467" s="1">
        <v>81.45</v>
      </c>
      <c r="AC2467" s="1">
        <v>82.41</v>
      </c>
      <c r="AE2467" s="1">
        <v>89.97</v>
      </c>
      <c r="AF2467" s="1">
        <v>89.8</v>
      </c>
      <c r="AG2467" s="1">
        <v>84.44</v>
      </c>
      <c r="AK2467" s="1">
        <v>30</v>
      </c>
      <c r="AS2467" s="1">
        <v>1900</v>
      </c>
      <c r="AX2467" s="1">
        <v>88.56</v>
      </c>
      <c r="BA2467" s="1">
        <v>89.59</v>
      </c>
      <c r="BB2467" s="1">
        <v>94.14</v>
      </c>
      <c r="BC2467" s="1">
        <v>91.6</v>
      </c>
      <c r="BD2467" s="1">
        <v>91.49</v>
      </c>
      <c r="BE2467" s="1">
        <v>86.5</v>
      </c>
      <c r="BF2467" s="1">
        <v>90.17</v>
      </c>
      <c r="BG2467" s="1">
        <v>90.72</v>
      </c>
      <c r="BH2467" s="1">
        <v>86.89</v>
      </c>
      <c r="BI2467" s="1">
        <v>85</v>
      </c>
      <c r="BJ2467" s="1">
        <v>90.94</v>
      </c>
      <c r="BK2467" s="1">
        <v>79.59</v>
      </c>
      <c r="BL2467" s="1">
        <v>79.88</v>
      </c>
      <c r="BM2467" s="1">
        <v>78.989999999999995</v>
      </c>
      <c r="BN2467" s="1">
        <v>78.900000000000006</v>
      </c>
    </row>
    <row r="2468" spans="3:66" x14ac:dyDescent="0.3">
      <c r="C2468" s="14" t="str">
        <f t="shared" si="39"/>
        <v>20166</v>
      </c>
      <c r="D2468" s="3">
        <v>42531</v>
      </c>
      <c r="E2468" s="1">
        <v>1546.48</v>
      </c>
      <c r="F2468" s="1">
        <v>1605.37</v>
      </c>
      <c r="G2468" s="1">
        <v>1601.19</v>
      </c>
      <c r="H2468" s="1">
        <v>1462.7</v>
      </c>
      <c r="I2468" s="1">
        <v>1541.48</v>
      </c>
      <c r="J2468" s="1">
        <v>1483.38</v>
      </c>
      <c r="Q2468" s="1">
        <v>2756.91</v>
      </c>
      <c r="R2468" s="1">
        <v>82.85</v>
      </c>
      <c r="S2468" s="1">
        <v>79</v>
      </c>
      <c r="T2468" s="1">
        <v>87.75</v>
      </c>
      <c r="V2468" s="1">
        <v>80.3</v>
      </c>
      <c r="W2468" s="1">
        <v>85.03</v>
      </c>
      <c r="X2468" s="1">
        <v>81.34</v>
      </c>
      <c r="Y2468" s="1">
        <v>83.64</v>
      </c>
      <c r="Z2468" s="1">
        <v>83.9</v>
      </c>
      <c r="AA2468" s="1">
        <v>81.260000000000005</v>
      </c>
      <c r="AB2468" s="1">
        <v>79.91</v>
      </c>
      <c r="AC2468" s="1">
        <v>81.23</v>
      </c>
      <c r="AE2468" s="1">
        <v>88.99</v>
      </c>
      <c r="AF2468" s="1">
        <v>87.74</v>
      </c>
      <c r="AG2468" s="1">
        <v>84.31</v>
      </c>
      <c r="AK2468" s="1">
        <v>30</v>
      </c>
      <c r="AS2468" s="1">
        <v>1900</v>
      </c>
      <c r="AV2468" s="1">
        <v>30</v>
      </c>
      <c r="AW2468" s="1">
        <v>1819</v>
      </c>
      <c r="AX2468" s="1">
        <v>89.32</v>
      </c>
      <c r="BA2468" s="1">
        <v>88.08</v>
      </c>
      <c r="BB2468" s="1">
        <v>93.15</v>
      </c>
      <c r="BC2468" s="1">
        <v>90.58</v>
      </c>
      <c r="BD2468" s="1">
        <v>90.84</v>
      </c>
      <c r="BE2468" s="1">
        <v>85.93</v>
      </c>
      <c r="BF2468" s="1">
        <v>89.4</v>
      </c>
      <c r="BG2468" s="1">
        <v>89.85</v>
      </c>
      <c r="BH2468" s="1">
        <v>84.84</v>
      </c>
      <c r="BI2468" s="1">
        <v>85</v>
      </c>
      <c r="BJ2468" s="1">
        <v>89</v>
      </c>
      <c r="BK2468" s="1">
        <v>79.180000000000007</v>
      </c>
      <c r="BL2468" s="1">
        <v>79.67</v>
      </c>
      <c r="BM2468" s="1">
        <v>78.98</v>
      </c>
      <c r="BN2468" s="1">
        <v>78.19</v>
      </c>
    </row>
    <row r="2469" spans="3:66" x14ac:dyDescent="0.3">
      <c r="C2469" s="14" t="str">
        <f t="shared" si="39"/>
        <v>20166</v>
      </c>
      <c r="D2469" s="3">
        <v>42530</v>
      </c>
      <c r="E2469" s="1">
        <v>1576.11</v>
      </c>
      <c r="F2469" s="1">
        <v>1594.25</v>
      </c>
      <c r="G2469" s="1">
        <v>1566.58</v>
      </c>
      <c r="H2469" s="1">
        <v>1468.22</v>
      </c>
      <c r="I2469" s="1">
        <v>1546.08</v>
      </c>
      <c r="J2469" s="1">
        <v>1471.97</v>
      </c>
      <c r="Q2469" s="1">
        <v>2762.18</v>
      </c>
      <c r="R2469" s="1">
        <v>82.99</v>
      </c>
      <c r="S2469" s="1">
        <v>78.5</v>
      </c>
      <c r="T2469" s="1">
        <v>88.43</v>
      </c>
      <c r="V2469" s="1">
        <v>78.92</v>
      </c>
      <c r="W2469" s="1">
        <v>83.54</v>
      </c>
      <c r="X2469" s="1">
        <v>80.78</v>
      </c>
      <c r="Y2469" s="1">
        <v>82.53</v>
      </c>
      <c r="Z2469" s="1">
        <v>82.5</v>
      </c>
      <c r="AA2469" s="1">
        <v>81.86</v>
      </c>
      <c r="AB2469" s="1">
        <v>79.36</v>
      </c>
      <c r="AC2469" s="1">
        <v>80.900000000000006</v>
      </c>
      <c r="AE2469" s="1">
        <v>88.74</v>
      </c>
      <c r="AF2469" s="1">
        <v>90.21</v>
      </c>
      <c r="AG2469" s="1">
        <v>83.8</v>
      </c>
      <c r="AK2469" s="1">
        <v>30</v>
      </c>
      <c r="AS2469" s="1">
        <v>1900</v>
      </c>
      <c r="AV2469" s="1">
        <v>30</v>
      </c>
      <c r="AW2469" s="1">
        <v>1819</v>
      </c>
      <c r="AX2469" s="1">
        <v>88.58</v>
      </c>
      <c r="BA2469" s="1">
        <v>89.25</v>
      </c>
      <c r="BB2469" s="1">
        <v>91.4</v>
      </c>
      <c r="BC2469" s="1">
        <v>89.61</v>
      </c>
      <c r="BD2469" s="1">
        <v>90.62</v>
      </c>
      <c r="BE2469" s="1">
        <v>86.39</v>
      </c>
      <c r="BF2469" s="1">
        <v>89.33</v>
      </c>
      <c r="BG2469" s="1">
        <v>88.74</v>
      </c>
      <c r="BH2469" s="1">
        <v>84.11</v>
      </c>
      <c r="BI2469" s="1">
        <v>84</v>
      </c>
      <c r="BJ2469" s="1">
        <v>88.5</v>
      </c>
      <c r="BK2469" s="1">
        <v>78.36</v>
      </c>
      <c r="BL2469" s="1">
        <v>79.38</v>
      </c>
      <c r="BM2469" s="1">
        <v>78.959999999999994</v>
      </c>
      <c r="BN2469" s="1">
        <v>77.88</v>
      </c>
    </row>
    <row r="2470" spans="3:66" x14ac:dyDescent="0.3">
      <c r="C2470" s="14" t="str">
        <f t="shared" si="39"/>
        <v>20166</v>
      </c>
      <c r="D2470" s="3">
        <v>42529</v>
      </c>
      <c r="E2470" s="1">
        <v>1567.9</v>
      </c>
      <c r="F2470" s="1">
        <v>1596.31</v>
      </c>
      <c r="G2470" s="1">
        <v>1553.25</v>
      </c>
      <c r="H2470" s="1">
        <v>1476.95</v>
      </c>
      <c r="I2470" s="1">
        <v>1545.75</v>
      </c>
      <c r="J2470" s="1">
        <v>1457.97</v>
      </c>
      <c r="Q2470" s="1">
        <v>2790.21</v>
      </c>
      <c r="R2470" s="1">
        <v>81.16</v>
      </c>
      <c r="S2470" s="1">
        <v>78</v>
      </c>
      <c r="T2470" s="1">
        <v>88.5</v>
      </c>
      <c r="V2470" s="1">
        <v>77.8</v>
      </c>
      <c r="W2470" s="1">
        <v>84.91</v>
      </c>
      <c r="X2470" s="1">
        <v>81.040000000000006</v>
      </c>
      <c r="Y2470" s="1">
        <v>82.5</v>
      </c>
      <c r="Z2470" s="1">
        <v>82.69</v>
      </c>
      <c r="AA2470" s="1">
        <v>80.790000000000006</v>
      </c>
      <c r="AB2470" s="1">
        <v>79.64</v>
      </c>
      <c r="AC2470" s="1">
        <v>80.900000000000006</v>
      </c>
      <c r="AE2470" s="1">
        <v>88.11</v>
      </c>
      <c r="AF2470" s="1">
        <v>89.74</v>
      </c>
      <c r="AG2470" s="1">
        <v>84.43</v>
      </c>
      <c r="AH2470" s="1">
        <v>7</v>
      </c>
      <c r="AQ2470" s="1">
        <v>1900</v>
      </c>
      <c r="AV2470" s="1">
        <v>30</v>
      </c>
      <c r="AW2470" s="1">
        <v>1819</v>
      </c>
      <c r="AX2470" s="1">
        <v>87.95</v>
      </c>
      <c r="BA2470" s="1">
        <v>89.65</v>
      </c>
      <c r="BB2470" s="1">
        <v>91.21</v>
      </c>
      <c r="BC2470" s="1">
        <v>89.64</v>
      </c>
      <c r="BD2470" s="1">
        <v>90.4</v>
      </c>
      <c r="BE2470" s="1">
        <v>87.62</v>
      </c>
      <c r="BF2470" s="1">
        <v>88.67</v>
      </c>
      <c r="BG2470" s="1">
        <v>88.48</v>
      </c>
      <c r="BH2470" s="1">
        <v>84.1</v>
      </c>
      <c r="BI2470" s="1">
        <v>84</v>
      </c>
      <c r="BJ2470" s="1">
        <v>88.5</v>
      </c>
      <c r="BK2470" s="1">
        <v>78.709999999999994</v>
      </c>
      <c r="BL2470" s="1">
        <v>79.099999999999994</v>
      </c>
      <c r="BM2470" s="1">
        <v>78.91</v>
      </c>
      <c r="BN2470" s="1">
        <v>78.13</v>
      </c>
    </row>
    <row r="2471" spans="3:66" x14ac:dyDescent="0.3">
      <c r="C2471" s="14" t="str">
        <f t="shared" si="39"/>
        <v>20166</v>
      </c>
      <c r="D2471" s="3">
        <v>42528</v>
      </c>
      <c r="E2471" s="1">
        <v>1567.83</v>
      </c>
      <c r="F2471" s="1">
        <v>1585.64</v>
      </c>
      <c r="G2471" s="1">
        <v>1597.14</v>
      </c>
      <c r="H2471" s="1">
        <v>1507.33</v>
      </c>
      <c r="I2471" s="1">
        <v>1544.63</v>
      </c>
      <c r="J2471" s="1">
        <v>1477.83</v>
      </c>
      <c r="Q2471" s="1">
        <v>2801.49</v>
      </c>
      <c r="R2471" s="1">
        <v>81.5</v>
      </c>
      <c r="S2471" s="1">
        <v>78</v>
      </c>
      <c r="T2471" s="1">
        <v>86.75</v>
      </c>
      <c r="V2471" s="1">
        <v>77.5</v>
      </c>
      <c r="W2471" s="1">
        <v>83.86</v>
      </c>
      <c r="X2471" s="1">
        <v>81.19</v>
      </c>
      <c r="Y2471" s="1">
        <v>82.4</v>
      </c>
      <c r="Z2471" s="1">
        <v>82.23</v>
      </c>
      <c r="AA2471" s="1">
        <v>79.430000000000007</v>
      </c>
      <c r="AB2471" s="1">
        <v>79.91</v>
      </c>
      <c r="AC2471" s="1">
        <v>79.56</v>
      </c>
      <c r="AE2471" s="1">
        <v>87.53</v>
      </c>
      <c r="AF2471" s="1">
        <v>88.52</v>
      </c>
      <c r="AG2471" s="1">
        <v>83.28</v>
      </c>
      <c r="AH2471" s="1">
        <v>7</v>
      </c>
      <c r="AK2471" s="1">
        <v>30</v>
      </c>
      <c r="AP2471" s="1">
        <v>1822.5</v>
      </c>
      <c r="AQ2471" s="1">
        <v>1900</v>
      </c>
      <c r="AS2471" s="1">
        <v>2030</v>
      </c>
      <c r="AV2471" s="1">
        <v>30</v>
      </c>
      <c r="AW2471" s="1">
        <v>1819</v>
      </c>
      <c r="AX2471" s="1">
        <v>88.32</v>
      </c>
      <c r="BA2471" s="1">
        <v>89.63</v>
      </c>
      <c r="BB2471" s="1">
        <v>90.65</v>
      </c>
      <c r="BC2471" s="1">
        <v>89.12</v>
      </c>
      <c r="BD2471" s="1">
        <v>88.43</v>
      </c>
      <c r="BE2471" s="1">
        <v>87.53</v>
      </c>
      <c r="BF2471" s="1">
        <v>87.8</v>
      </c>
      <c r="BG2471" s="1">
        <v>88.11</v>
      </c>
      <c r="BH2471" s="1">
        <v>85.17</v>
      </c>
      <c r="BI2471" s="1">
        <v>84</v>
      </c>
      <c r="BJ2471" s="1">
        <v>88.5</v>
      </c>
      <c r="BK2471" s="1">
        <v>79.42</v>
      </c>
      <c r="BL2471" s="1">
        <v>80.42</v>
      </c>
      <c r="BM2471" s="1">
        <v>78.73</v>
      </c>
      <c r="BN2471" s="1">
        <v>79.88</v>
      </c>
    </row>
    <row r="2472" spans="3:66" x14ac:dyDescent="0.3">
      <c r="C2472" s="14" t="str">
        <f t="shared" si="39"/>
        <v>20166</v>
      </c>
      <c r="D2472" s="3">
        <v>42527</v>
      </c>
      <c r="E2472" s="1">
        <v>1575.24</v>
      </c>
      <c r="F2472" s="1">
        <v>1597.67</v>
      </c>
      <c r="G2472" s="1">
        <v>1521.25</v>
      </c>
      <c r="H2472" s="1">
        <v>1501.67</v>
      </c>
      <c r="I2472" s="1">
        <v>1531.77</v>
      </c>
      <c r="J2472" s="1">
        <v>1476.03</v>
      </c>
      <c r="Q2472" s="1">
        <v>2852.02</v>
      </c>
      <c r="R2472" s="1">
        <v>80.290000000000006</v>
      </c>
      <c r="S2472" s="1">
        <v>77.25</v>
      </c>
      <c r="T2472" s="1">
        <v>87.75</v>
      </c>
      <c r="V2472" s="1">
        <v>76.27</v>
      </c>
      <c r="W2472" s="1">
        <v>83.78</v>
      </c>
      <c r="X2472" s="1">
        <v>81.83</v>
      </c>
      <c r="Y2472" s="1">
        <v>83.47</v>
      </c>
      <c r="Z2472" s="1">
        <v>83.5</v>
      </c>
      <c r="AA2472" s="1">
        <v>82.24</v>
      </c>
      <c r="AB2472" s="1">
        <v>80.7</v>
      </c>
      <c r="AC2472" s="1">
        <v>80.23</v>
      </c>
      <c r="AE2472" s="1">
        <v>88.31</v>
      </c>
      <c r="AF2472" s="1">
        <v>89.69</v>
      </c>
      <c r="AG2472" s="1">
        <v>83.37</v>
      </c>
      <c r="AH2472" s="1">
        <v>7</v>
      </c>
      <c r="AK2472" s="1">
        <v>30</v>
      </c>
      <c r="AP2472" s="1">
        <v>1822.5</v>
      </c>
      <c r="AQ2472" s="1">
        <v>1900</v>
      </c>
      <c r="AS2472" s="1">
        <v>1905</v>
      </c>
      <c r="AV2472" s="1">
        <v>30</v>
      </c>
      <c r="AW2472" s="1">
        <v>1819</v>
      </c>
      <c r="AX2472" s="1">
        <v>88.57</v>
      </c>
      <c r="BA2472" s="1">
        <v>89.5</v>
      </c>
      <c r="BB2472" s="1">
        <v>91.79</v>
      </c>
      <c r="BC2472" s="1">
        <v>89.32</v>
      </c>
      <c r="BD2472" s="1">
        <v>91.35</v>
      </c>
      <c r="BE2472" s="1">
        <v>87.79</v>
      </c>
      <c r="BF2472" s="1">
        <v>87.29</v>
      </c>
      <c r="BG2472" s="1">
        <v>88.72</v>
      </c>
      <c r="BH2472" s="1">
        <v>85.67</v>
      </c>
      <c r="BI2472" s="1">
        <v>80</v>
      </c>
      <c r="BJ2472" s="1">
        <v>88.5</v>
      </c>
      <c r="BK2472" s="1">
        <v>80.25</v>
      </c>
      <c r="BL2472" s="1">
        <v>80.2</v>
      </c>
      <c r="BM2472" s="1">
        <v>78.180000000000007</v>
      </c>
      <c r="BN2472" s="1">
        <v>79.67</v>
      </c>
    </row>
    <row r="2473" spans="3:66" x14ac:dyDescent="0.3">
      <c r="C2473" s="14" t="str">
        <f t="shared" si="39"/>
        <v>20166</v>
      </c>
      <c r="D2473" s="3">
        <v>42524</v>
      </c>
      <c r="E2473" s="1">
        <v>1611.65</v>
      </c>
      <c r="F2473" s="1">
        <v>1625.99</v>
      </c>
      <c r="G2473" s="1">
        <v>1508.36</v>
      </c>
      <c r="H2473" s="1">
        <v>1503.4</v>
      </c>
      <c r="I2473" s="1">
        <v>1501.61</v>
      </c>
      <c r="J2473" s="1">
        <v>1468.47</v>
      </c>
      <c r="Q2473" s="1">
        <v>2828.37</v>
      </c>
      <c r="R2473" s="1">
        <v>80.400000000000006</v>
      </c>
      <c r="S2473" s="1">
        <v>78.67</v>
      </c>
      <c r="T2473" s="1">
        <v>87.77</v>
      </c>
      <c r="V2473" s="1">
        <v>75.17</v>
      </c>
      <c r="W2473" s="1">
        <v>83.23</v>
      </c>
      <c r="X2473" s="1">
        <v>81.96</v>
      </c>
      <c r="Y2473" s="1">
        <v>83.09</v>
      </c>
      <c r="Z2473" s="1">
        <v>83.5</v>
      </c>
      <c r="AA2473" s="1">
        <v>81.739999999999995</v>
      </c>
      <c r="AB2473" s="1">
        <v>79.709999999999994</v>
      </c>
      <c r="AC2473" s="1">
        <v>80.56</v>
      </c>
      <c r="AE2473" s="1">
        <v>88.81</v>
      </c>
      <c r="AF2473" s="1">
        <v>87.49</v>
      </c>
      <c r="AG2473" s="1">
        <v>84.05</v>
      </c>
      <c r="AH2473" s="1">
        <v>7</v>
      </c>
      <c r="AK2473" s="1">
        <v>30</v>
      </c>
      <c r="AO2473" s="1">
        <v>7</v>
      </c>
      <c r="AP2473" s="1">
        <v>1765</v>
      </c>
      <c r="AQ2473" s="1">
        <v>1900</v>
      </c>
      <c r="AS2473" s="1">
        <v>1905</v>
      </c>
      <c r="AT2473" s="1">
        <v>1845</v>
      </c>
      <c r="AX2473" s="1">
        <v>84.64</v>
      </c>
      <c r="BA2473" s="1">
        <v>88.48</v>
      </c>
      <c r="BB2473" s="1">
        <v>92.6</v>
      </c>
      <c r="BC2473" s="1">
        <v>88.89</v>
      </c>
      <c r="BD2473" s="1">
        <v>90.39</v>
      </c>
      <c r="BE2473" s="1">
        <v>86.1</v>
      </c>
      <c r="BF2473" s="1">
        <v>87</v>
      </c>
      <c r="BG2473" s="1">
        <v>89.3</v>
      </c>
      <c r="BH2473" s="1">
        <v>83.42</v>
      </c>
      <c r="BI2473" s="1">
        <v>80</v>
      </c>
      <c r="BJ2473" s="1">
        <v>88</v>
      </c>
      <c r="BK2473" s="1">
        <v>80.5</v>
      </c>
      <c r="BL2473" s="1">
        <v>80.5</v>
      </c>
      <c r="BM2473" s="1">
        <v>78.03</v>
      </c>
      <c r="BN2473" s="1">
        <v>80.67</v>
      </c>
    </row>
    <row r="2474" spans="3:66" x14ac:dyDescent="0.3">
      <c r="C2474" s="14" t="str">
        <f t="shared" si="39"/>
        <v>20166</v>
      </c>
      <c r="D2474" s="3">
        <v>42523</v>
      </c>
      <c r="E2474" s="1">
        <v>1585.3</v>
      </c>
      <c r="F2474" s="1">
        <v>1544.09</v>
      </c>
      <c r="G2474" s="1">
        <v>1504.1</v>
      </c>
      <c r="H2474" s="1">
        <v>1473.75</v>
      </c>
      <c r="I2474" s="1">
        <v>1491.45</v>
      </c>
      <c r="J2474" s="1">
        <v>1415.94</v>
      </c>
      <c r="Q2474" s="1">
        <v>2888.4</v>
      </c>
      <c r="R2474" s="1">
        <v>79.430000000000007</v>
      </c>
      <c r="S2474" s="1">
        <v>78.03</v>
      </c>
      <c r="T2474" s="1">
        <v>84.3</v>
      </c>
      <c r="V2474" s="1">
        <v>75</v>
      </c>
      <c r="W2474" s="1">
        <v>83.57</v>
      </c>
      <c r="X2474" s="1">
        <v>77.959999999999994</v>
      </c>
      <c r="Y2474" s="1">
        <v>82.33</v>
      </c>
      <c r="Z2474" s="1">
        <v>82.38</v>
      </c>
      <c r="AA2474" s="1">
        <v>78.75</v>
      </c>
      <c r="AB2474" s="1">
        <v>75.8</v>
      </c>
      <c r="AC2474" s="1">
        <v>77.23</v>
      </c>
      <c r="AE2474" s="1">
        <v>87.28</v>
      </c>
      <c r="AF2474" s="1">
        <v>87.25</v>
      </c>
      <c r="AG2474" s="1">
        <v>82.07</v>
      </c>
      <c r="AH2474" s="1">
        <v>7</v>
      </c>
      <c r="AK2474" s="1">
        <v>30</v>
      </c>
      <c r="AO2474" s="1">
        <v>7</v>
      </c>
      <c r="AP2474" s="1">
        <v>1765</v>
      </c>
      <c r="AQ2474" s="1">
        <v>1900</v>
      </c>
      <c r="AS2474" s="1">
        <v>1905</v>
      </c>
      <c r="AT2474" s="1">
        <v>1845</v>
      </c>
      <c r="AX2474" s="1">
        <v>83.93</v>
      </c>
      <c r="BA2474" s="1">
        <v>87.47</v>
      </c>
      <c r="BB2474" s="1">
        <v>92.49</v>
      </c>
      <c r="BC2474" s="1">
        <v>89.44</v>
      </c>
      <c r="BD2474" s="1">
        <v>89.45</v>
      </c>
      <c r="BE2474" s="1">
        <v>86.41</v>
      </c>
      <c r="BF2474" s="1">
        <v>85.58</v>
      </c>
      <c r="BG2474" s="1">
        <v>86.81</v>
      </c>
      <c r="BH2474" s="1">
        <v>81.44</v>
      </c>
      <c r="BI2474" s="1">
        <v>80</v>
      </c>
      <c r="BJ2474" s="1">
        <v>85.5</v>
      </c>
      <c r="BK2474" s="1">
        <v>76.489999999999995</v>
      </c>
      <c r="BL2474" s="1">
        <v>79</v>
      </c>
      <c r="BM2474" s="1">
        <v>77.599999999999994</v>
      </c>
      <c r="BN2474" s="1">
        <v>77.5</v>
      </c>
    </row>
    <row r="2475" spans="3:66" x14ac:dyDescent="0.3">
      <c r="C2475" s="14" t="str">
        <f t="shared" si="39"/>
        <v>20166</v>
      </c>
      <c r="D2475" s="3">
        <v>42522</v>
      </c>
      <c r="E2475" s="1">
        <v>1525.39</v>
      </c>
      <c r="F2475" s="1">
        <v>1534.16</v>
      </c>
      <c r="G2475" s="1">
        <v>1456.39</v>
      </c>
      <c r="H2475" s="1">
        <v>1463.53</v>
      </c>
      <c r="I2475" s="1">
        <v>1425.64</v>
      </c>
      <c r="J2475" s="1">
        <v>1444.17</v>
      </c>
      <c r="Q2475" s="1">
        <v>2848.49</v>
      </c>
      <c r="R2475" s="1">
        <v>78.75</v>
      </c>
      <c r="S2475" s="1">
        <v>76.31</v>
      </c>
      <c r="T2475" s="1">
        <v>81.7</v>
      </c>
      <c r="V2475" s="1">
        <v>74.56</v>
      </c>
      <c r="W2475" s="1">
        <v>81.430000000000007</v>
      </c>
      <c r="X2475" s="1">
        <v>76.63</v>
      </c>
      <c r="Y2475" s="1">
        <v>81.03</v>
      </c>
      <c r="Z2475" s="1">
        <v>81.19</v>
      </c>
      <c r="AA2475" s="1">
        <v>76.5</v>
      </c>
      <c r="AB2475" s="1">
        <v>74.81</v>
      </c>
      <c r="AC2475" s="1">
        <v>77.33</v>
      </c>
      <c r="AE2475" s="1">
        <v>84.34</v>
      </c>
      <c r="AF2475" s="1">
        <v>84.6</v>
      </c>
      <c r="AG2475" s="1">
        <v>82.08</v>
      </c>
      <c r="AK2475" s="1">
        <v>30</v>
      </c>
      <c r="AO2475" s="1">
        <v>7</v>
      </c>
      <c r="AP2475" s="1">
        <v>1765</v>
      </c>
      <c r="AS2475" s="1">
        <v>1905</v>
      </c>
      <c r="AT2475" s="1">
        <v>1845</v>
      </c>
      <c r="AX2475" s="1">
        <v>81.56</v>
      </c>
      <c r="BA2475" s="1">
        <v>86.92</v>
      </c>
      <c r="BB2475" s="1">
        <v>91.15</v>
      </c>
      <c r="BC2475" s="1">
        <v>87.32</v>
      </c>
      <c r="BD2475" s="1">
        <v>87.68</v>
      </c>
      <c r="BE2475" s="1">
        <v>83.08</v>
      </c>
      <c r="BF2475" s="1">
        <v>84.42</v>
      </c>
      <c r="BG2475" s="1">
        <v>84.59</v>
      </c>
      <c r="BH2475" s="1">
        <v>81.5</v>
      </c>
      <c r="BI2475" s="1">
        <v>75</v>
      </c>
      <c r="BJ2475" s="1">
        <v>85.02</v>
      </c>
      <c r="BK2475" s="1">
        <v>75.48</v>
      </c>
      <c r="BL2475" s="1">
        <v>76.77</v>
      </c>
      <c r="BM2475" s="1">
        <v>76.290000000000006</v>
      </c>
      <c r="BN2475" s="1">
        <v>77.13</v>
      </c>
    </row>
    <row r="2476" spans="3:66" x14ac:dyDescent="0.3">
      <c r="C2476" s="14" t="str">
        <f t="shared" si="39"/>
        <v>20165</v>
      </c>
      <c r="D2476" s="3">
        <v>42521</v>
      </c>
      <c r="E2476" s="1">
        <v>1556.95</v>
      </c>
      <c r="F2476" s="1">
        <v>1539.33</v>
      </c>
      <c r="G2476" s="1">
        <v>1460.15</v>
      </c>
      <c r="H2476" s="1">
        <v>1467.28</v>
      </c>
      <c r="I2476" s="1">
        <v>1423.92</v>
      </c>
      <c r="J2476" s="1">
        <v>1486.84</v>
      </c>
      <c r="Q2476" s="1">
        <v>2867.89</v>
      </c>
      <c r="R2476" s="1">
        <v>77.900000000000006</v>
      </c>
      <c r="S2476" s="1">
        <v>76.7</v>
      </c>
      <c r="T2476" s="1">
        <v>81.12</v>
      </c>
      <c r="V2476" s="1">
        <v>72.709999999999994</v>
      </c>
      <c r="W2476" s="1">
        <v>81</v>
      </c>
      <c r="X2476" s="1">
        <v>76.38</v>
      </c>
      <c r="Y2476" s="1">
        <v>79.97</v>
      </c>
      <c r="Z2476" s="1">
        <v>80</v>
      </c>
      <c r="AA2476" s="1">
        <v>75.540000000000006</v>
      </c>
      <c r="AB2476" s="1">
        <v>74.83</v>
      </c>
      <c r="AC2476" s="1">
        <v>77.86</v>
      </c>
      <c r="AE2476" s="1">
        <v>84.16</v>
      </c>
      <c r="AF2476" s="1">
        <v>83.62</v>
      </c>
      <c r="AG2476" s="1">
        <v>81.42</v>
      </c>
      <c r="AK2476" s="1">
        <v>30</v>
      </c>
      <c r="AO2476" s="1">
        <v>7</v>
      </c>
      <c r="AP2476" s="1">
        <v>1650</v>
      </c>
      <c r="AS2476" s="1">
        <v>1780</v>
      </c>
      <c r="AT2476" s="1">
        <v>1845</v>
      </c>
      <c r="AX2476" s="1">
        <v>81.92</v>
      </c>
      <c r="BA2476" s="1">
        <v>86.5</v>
      </c>
      <c r="BB2476" s="1">
        <v>89.74</v>
      </c>
      <c r="BC2476" s="1">
        <v>86.37</v>
      </c>
      <c r="BD2476" s="1">
        <v>87.09</v>
      </c>
      <c r="BE2476" s="1">
        <v>82.07</v>
      </c>
      <c r="BF2476" s="1">
        <v>82.01</v>
      </c>
      <c r="BG2476" s="1">
        <v>84.43</v>
      </c>
      <c r="BH2476" s="1">
        <v>81</v>
      </c>
      <c r="BI2476" s="1">
        <v>75</v>
      </c>
      <c r="BJ2476" s="1">
        <v>83.5</v>
      </c>
      <c r="BK2476" s="1">
        <v>74.44</v>
      </c>
      <c r="BL2476" s="1">
        <v>75.88</v>
      </c>
      <c r="BM2476" s="1">
        <v>75.86</v>
      </c>
      <c r="BN2476" s="1">
        <v>73.63</v>
      </c>
    </row>
    <row r="2477" spans="3:66" x14ac:dyDescent="0.3">
      <c r="C2477" s="14" t="str">
        <f t="shared" si="39"/>
        <v>20165</v>
      </c>
      <c r="D2477" s="3">
        <v>42520</v>
      </c>
      <c r="E2477" s="1">
        <v>1545.96</v>
      </c>
      <c r="F2477" s="1">
        <v>1556.75</v>
      </c>
      <c r="G2477" s="1">
        <v>1489.05</v>
      </c>
      <c r="H2477" s="1">
        <v>1461.94</v>
      </c>
      <c r="I2477" s="1">
        <v>1413.3</v>
      </c>
      <c r="J2477" s="1">
        <v>1419.45</v>
      </c>
      <c r="Q2477" s="1">
        <v>2856</v>
      </c>
      <c r="R2477" s="1">
        <v>77.77</v>
      </c>
      <c r="S2477" s="1">
        <v>75.83</v>
      </c>
      <c r="T2477" s="1">
        <v>80.17</v>
      </c>
      <c r="V2477" s="1">
        <v>73.7</v>
      </c>
      <c r="W2477" s="1">
        <v>80.33</v>
      </c>
      <c r="X2477" s="1">
        <v>76.27</v>
      </c>
      <c r="Y2477" s="1">
        <v>79.849999999999994</v>
      </c>
      <c r="Z2477" s="1">
        <v>80</v>
      </c>
      <c r="AA2477" s="1">
        <v>74.5</v>
      </c>
      <c r="AB2477" s="1">
        <v>74.5</v>
      </c>
      <c r="AC2477" s="1">
        <v>77.59</v>
      </c>
      <c r="AE2477" s="1">
        <v>82.71</v>
      </c>
      <c r="AF2477" s="1">
        <v>82.67</v>
      </c>
      <c r="AG2477" s="1">
        <v>81.87</v>
      </c>
      <c r="AO2477" s="1">
        <v>7</v>
      </c>
      <c r="AP2477" s="1">
        <v>1700</v>
      </c>
      <c r="AT2477" s="1">
        <v>1845</v>
      </c>
      <c r="AX2477" s="1">
        <v>81.92</v>
      </c>
      <c r="BA2477" s="1">
        <v>87.17</v>
      </c>
      <c r="BB2477" s="1">
        <v>89.86</v>
      </c>
      <c r="BC2477" s="1">
        <v>86.56</v>
      </c>
      <c r="BD2477" s="1">
        <v>85.84</v>
      </c>
      <c r="BE2477" s="1">
        <v>81.209999999999994</v>
      </c>
      <c r="BF2477" s="1">
        <v>83.26</v>
      </c>
      <c r="BG2477" s="1">
        <v>83.33</v>
      </c>
      <c r="BH2477" s="1">
        <v>81.33</v>
      </c>
      <c r="BI2477" s="1">
        <v>75</v>
      </c>
      <c r="BJ2477" s="1">
        <v>82.53</v>
      </c>
      <c r="BK2477" s="1">
        <v>73.33</v>
      </c>
      <c r="BL2477" s="1">
        <v>75.069999999999993</v>
      </c>
      <c r="BM2477" s="1">
        <v>75.72</v>
      </c>
      <c r="BN2477" s="1">
        <v>72.81</v>
      </c>
    </row>
    <row r="2478" spans="3:66" x14ac:dyDescent="0.3">
      <c r="C2478" s="14" t="str">
        <f t="shared" si="39"/>
        <v>20165</v>
      </c>
      <c r="D2478" s="3">
        <v>42517</v>
      </c>
      <c r="E2478" s="1">
        <v>1524.23</v>
      </c>
      <c r="F2478" s="1">
        <v>1517.43</v>
      </c>
      <c r="G2478" s="1">
        <v>1459.17</v>
      </c>
      <c r="H2478" s="1">
        <v>1406.64</v>
      </c>
      <c r="I2478" s="1">
        <v>1410.85</v>
      </c>
      <c r="J2478" s="1">
        <v>1364.54</v>
      </c>
      <c r="Q2478" s="1">
        <v>2891.55</v>
      </c>
      <c r="R2478" s="1">
        <v>75.83</v>
      </c>
      <c r="S2478" s="1">
        <v>72.83</v>
      </c>
      <c r="T2478" s="1">
        <v>80</v>
      </c>
      <c r="V2478" s="1">
        <v>72.78</v>
      </c>
      <c r="W2478" s="1">
        <v>80.75</v>
      </c>
      <c r="X2478" s="1">
        <v>76.069999999999993</v>
      </c>
      <c r="Y2478" s="1">
        <v>79.72</v>
      </c>
      <c r="Z2478" s="1">
        <v>80</v>
      </c>
      <c r="AA2478" s="1">
        <v>75.38</v>
      </c>
      <c r="AB2478" s="1">
        <v>74.53</v>
      </c>
      <c r="AC2478" s="1">
        <v>79.17</v>
      </c>
      <c r="AE2478" s="1">
        <v>82.68</v>
      </c>
      <c r="AF2478" s="1">
        <v>82.67</v>
      </c>
      <c r="AG2478" s="1">
        <v>81.45</v>
      </c>
      <c r="AP2478" s="1">
        <v>1725</v>
      </c>
      <c r="AX2478" s="1">
        <v>80.31</v>
      </c>
      <c r="BA2478" s="1">
        <v>85.1</v>
      </c>
      <c r="BB2478" s="1">
        <v>89.45</v>
      </c>
      <c r="BC2478" s="1">
        <v>85.16</v>
      </c>
      <c r="BD2478" s="1">
        <v>85.57</v>
      </c>
      <c r="BE2478" s="1">
        <v>81.8</v>
      </c>
      <c r="BF2478" s="1">
        <v>80.23</v>
      </c>
      <c r="BG2478" s="1">
        <v>84.03</v>
      </c>
      <c r="BH2478" s="1">
        <v>82</v>
      </c>
      <c r="BI2478" s="1">
        <v>75</v>
      </c>
      <c r="BJ2478" s="1">
        <v>82.53</v>
      </c>
      <c r="BK2478" s="1">
        <v>73</v>
      </c>
      <c r="BL2478" s="1">
        <v>74.31</v>
      </c>
      <c r="BM2478" s="1">
        <v>75.44</v>
      </c>
      <c r="BN2478" s="1">
        <v>72.53</v>
      </c>
    </row>
    <row r="2479" spans="3:66" x14ac:dyDescent="0.3">
      <c r="C2479" s="14" t="str">
        <f t="shared" si="39"/>
        <v>20165</v>
      </c>
      <c r="D2479" s="3">
        <v>42515</v>
      </c>
      <c r="E2479" s="1">
        <v>1481.96</v>
      </c>
      <c r="F2479" s="1">
        <v>1437.4</v>
      </c>
      <c r="G2479" s="1">
        <v>1393.7</v>
      </c>
      <c r="H2479" s="1">
        <v>1406.75</v>
      </c>
      <c r="I2479" s="1">
        <v>1386.56</v>
      </c>
      <c r="J2479" s="1">
        <v>1399.68</v>
      </c>
      <c r="Q2479" s="1">
        <v>2873.44</v>
      </c>
      <c r="R2479" s="1">
        <v>75.459999999999994</v>
      </c>
      <c r="S2479" s="1">
        <v>73.5</v>
      </c>
      <c r="T2479" s="1">
        <v>80</v>
      </c>
      <c r="V2479" s="1">
        <v>71.88</v>
      </c>
      <c r="W2479" s="1">
        <v>79.86</v>
      </c>
      <c r="X2479" s="1">
        <v>74.27</v>
      </c>
      <c r="Y2479" s="1">
        <v>77.900000000000006</v>
      </c>
      <c r="Z2479" s="1">
        <v>78.459999999999994</v>
      </c>
      <c r="AA2479" s="1">
        <v>73.209999999999994</v>
      </c>
      <c r="AB2479" s="1">
        <v>72.92</v>
      </c>
      <c r="AC2479" s="1">
        <v>78.33</v>
      </c>
      <c r="AE2479" s="1">
        <v>82.72</v>
      </c>
      <c r="AF2479" s="1">
        <v>81.77</v>
      </c>
      <c r="AG2479" s="1">
        <v>79.25</v>
      </c>
      <c r="AI2479" s="1">
        <v>10</v>
      </c>
      <c r="AN2479" s="1">
        <v>1885</v>
      </c>
      <c r="AP2479" s="1">
        <v>1683.33</v>
      </c>
      <c r="AX2479" s="1">
        <v>79.38</v>
      </c>
      <c r="BA2479" s="1">
        <v>85.29</v>
      </c>
      <c r="BB2479" s="1">
        <v>88.67</v>
      </c>
      <c r="BC2479" s="1">
        <v>84.31</v>
      </c>
      <c r="BD2479" s="1">
        <v>85.21</v>
      </c>
      <c r="BE2479" s="1">
        <v>80.2</v>
      </c>
      <c r="BF2479" s="1">
        <v>80.28</v>
      </c>
      <c r="BG2479" s="1">
        <v>83.26</v>
      </c>
      <c r="BH2479" s="1">
        <v>80.75</v>
      </c>
      <c r="BI2479" s="1">
        <v>75</v>
      </c>
      <c r="BJ2479" s="1">
        <v>81.25</v>
      </c>
      <c r="BK2479" s="1">
        <v>73</v>
      </c>
      <c r="BL2479" s="1">
        <v>73.23</v>
      </c>
      <c r="BM2479" s="1">
        <v>74.33</v>
      </c>
      <c r="BN2479" s="1">
        <v>71.37</v>
      </c>
    </row>
    <row r="2480" spans="3:66" x14ac:dyDescent="0.3">
      <c r="C2480" s="14" t="str">
        <f t="shared" si="39"/>
        <v>20165</v>
      </c>
      <c r="D2480" s="3">
        <v>42514</v>
      </c>
      <c r="E2480" s="1">
        <v>1467.24</v>
      </c>
      <c r="F2480" s="1">
        <v>1406.45</v>
      </c>
      <c r="G2480" s="1">
        <v>1381.93</v>
      </c>
      <c r="H2480" s="1">
        <v>1388.86</v>
      </c>
      <c r="I2480" s="1">
        <v>1347.44</v>
      </c>
      <c r="J2480" s="1">
        <v>1340.43</v>
      </c>
      <c r="Q2480" s="1">
        <v>2815.58</v>
      </c>
      <c r="R2480" s="1">
        <v>73.83</v>
      </c>
      <c r="S2480" s="1">
        <v>71.900000000000006</v>
      </c>
      <c r="T2480" s="1">
        <v>77.75</v>
      </c>
      <c r="V2480" s="1">
        <v>70.75</v>
      </c>
      <c r="W2480" s="1">
        <v>79.2</v>
      </c>
      <c r="X2480" s="1">
        <v>73.87</v>
      </c>
      <c r="Y2480" s="1">
        <v>76.61</v>
      </c>
      <c r="Z2480" s="1">
        <v>76.73</v>
      </c>
      <c r="AA2480" s="1">
        <v>71.75</v>
      </c>
      <c r="AB2480" s="1">
        <v>72.17</v>
      </c>
      <c r="AC2480" s="1">
        <v>76.33</v>
      </c>
      <c r="AE2480" s="1">
        <v>80.55</v>
      </c>
      <c r="AF2480" s="1">
        <v>79.22</v>
      </c>
      <c r="AG2480" s="1">
        <v>78.41</v>
      </c>
      <c r="AI2480" s="1">
        <v>10</v>
      </c>
      <c r="AN2480" s="1">
        <v>1885</v>
      </c>
      <c r="AP2480" s="1">
        <v>1700</v>
      </c>
      <c r="AU2480" s="1">
        <v>1650</v>
      </c>
      <c r="AX2480" s="1">
        <v>79.760000000000005</v>
      </c>
      <c r="BA2480" s="1">
        <v>82.34</v>
      </c>
      <c r="BB2480" s="1">
        <v>86.5</v>
      </c>
      <c r="BC2480" s="1">
        <v>81.72</v>
      </c>
      <c r="BD2480" s="1">
        <v>81.84</v>
      </c>
      <c r="BE2480" s="1">
        <v>78.989999999999995</v>
      </c>
      <c r="BF2480" s="1">
        <v>78.930000000000007</v>
      </c>
      <c r="BG2480" s="1">
        <v>81.349999999999994</v>
      </c>
      <c r="BH2480" s="1">
        <v>79.400000000000006</v>
      </c>
      <c r="BI2480" s="1">
        <v>75</v>
      </c>
      <c r="BJ2480" s="1">
        <v>80.73</v>
      </c>
      <c r="BL2480" s="1">
        <v>71.45</v>
      </c>
      <c r="BM2480" s="1">
        <v>73</v>
      </c>
      <c r="BN2480" s="1">
        <v>70.83</v>
      </c>
    </row>
    <row r="2481" spans="3:66" x14ac:dyDescent="0.3">
      <c r="C2481" s="14" t="str">
        <f t="shared" si="39"/>
        <v>20165</v>
      </c>
      <c r="D2481" s="3">
        <v>42513</v>
      </c>
      <c r="E2481" s="1">
        <v>1456.49</v>
      </c>
      <c r="F2481" s="1">
        <v>1404.14</v>
      </c>
      <c r="G2481" s="1">
        <v>1379.73</v>
      </c>
      <c r="H2481" s="1">
        <v>1366.12</v>
      </c>
      <c r="I2481" s="1">
        <v>1336.11</v>
      </c>
      <c r="J2481" s="1">
        <v>1358.87</v>
      </c>
      <c r="Q2481" s="1">
        <v>2856.91</v>
      </c>
      <c r="R2481" s="1">
        <v>73.64</v>
      </c>
      <c r="S2481" s="1">
        <v>72.73</v>
      </c>
      <c r="T2481" s="1">
        <v>77.75</v>
      </c>
      <c r="U2481" s="1">
        <v>79.34</v>
      </c>
      <c r="V2481" s="1">
        <v>71.290000000000006</v>
      </c>
      <c r="W2481" s="1">
        <v>79.17</v>
      </c>
      <c r="X2481" s="1">
        <v>74.3</v>
      </c>
      <c r="Y2481" s="1">
        <v>76.680000000000007</v>
      </c>
      <c r="Z2481" s="1">
        <v>76.73</v>
      </c>
      <c r="AA2481" s="1">
        <v>72.31</v>
      </c>
      <c r="AB2481" s="1">
        <v>73.25</v>
      </c>
      <c r="AC2481" s="1">
        <v>76.67</v>
      </c>
      <c r="AE2481" s="1">
        <v>80.489999999999995</v>
      </c>
      <c r="AF2481" s="1">
        <v>79.62</v>
      </c>
      <c r="AG2481" s="1">
        <v>78.72</v>
      </c>
      <c r="AI2481" s="1">
        <v>10</v>
      </c>
      <c r="AN2481" s="1">
        <v>1885</v>
      </c>
      <c r="AP2481" s="1">
        <v>1600</v>
      </c>
      <c r="AU2481" s="1">
        <v>1650</v>
      </c>
      <c r="AX2481" s="1">
        <v>78.94</v>
      </c>
      <c r="BA2481" s="1">
        <v>82.4</v>
      </c>
      <c r="BB2481" s="1">
        <v>85.9</v>
      </c>
      <c r="BC2481" s="1">
        <v>81.73</v>
      </c>
      <c r="BD2481" s="1">
        <v>81.849999999999994</v>
      </c>
      <c r="BE2481" s="1">
        <v>78.91</v>
      </c>
      <c r="BF2481" s="1">
        <v>79.099999999999994</v>
      </c>
      <c r="BG2481" s="1">
        <v>81.03</v>
      </c>
      <c r="BH2481" s="1">
        <v>79.599999999999994</v>
      </c>
      <c r="BI2481" s="1">
        <v>75</v>
      </c>
      <c r="BJ2481" s="1">
        <v>80.78</v>
      </c>
      <c r="BL2481" s="1">
        <v>71.86</v>
      </c>
      <c r="BM2481" s="1">
        <v>74.44</v>
      </c>
      <c r="BN2481" s="1">
        <v>71.44</v>
      </c>
    </row>
    <row r="2482" spans="3:66" x14ac:dyDescent="0.3">
      <c r="C2482" s="14" t="str">
        <f t="shared" si="39"/>
        <v>20165</v>
      </c>
      <c r="D2482" s="3">
        <v>42510</v>
      </c>
      <c r="E2482" s="1">
        <v>1455.93</v>
      </c>
      <c r="F2482" s="1">
        <v>1393.95</v>
      </c>
      <c r="G2482" s="1">
        <v>1372</v>
      </c>
      <c r="H2482" s="1">
        <v>1370.54</v>
      </c>
      <c r="I2482" s="1">
        <v>1291.43</v>
      </c>
      <c r="J2482" s="1">
        <v>1349.77</v>
      </c>
      <c r="Q2482" s="1">
        <v>2858.72</v>
      </c>
      <c r="R2482" s="1">
        <v>74.069999999999993</v>
      </c>
      <c r="S2482" s="1">
        <v>71.400000000000006</v>
      </c>
      <c r="T2482" s="1">
        <v>77.25</v>
      </c>
      <c r="U2482" s="1">
        <v>79.34</v>
      </c>
      <c r="V2482" s="1">
        <v>71.45</v>
      </c>
      <c r="W2482" s="1">
        <v>78.150000000000006</v>
      </c>
      <c r="X2482" s="1">
        <v>74.930000000000007</v>
      </c>
      <c r="Y2482" s="1">
        <v>76.84</v>
      </c>
      <c r="Z2482" s="1">
        <v>77</v>
      </c>
      <c r="AA2482" s="1">
        <v>72.83</v>
      </c>
      <c r="AB2482" s="1">
        <v>73.78</v>
      </c>
      <c r="AC2482" s="1">
        <v>77.11</v>
      </c>
      <c r="AE2482" s="1">
        <v>81.06</v>
      </c>
      <c r="AF2482" s="1">
        <v>79.36</v>
      </c>
      <c r="AG2482" s="1">
        <v>76.94</v>
      </c>
      <c r="AI2482" s="1">
        <v>9</v>
      </c>
      <c r="AN2482" s="1">
        <v>1855</v>
      </c>
      <c r="AO2482" s="1">
        <v>7</v>
      </c>
      <c r="AP2482" s="1">
        <v>1600</v>
      </c>
      <c r="AT2482" s="1">
        <v>1600</v>
      </c>
      <c r="AU2482" s="1">
        <v>1650</v>
      </c>
      <c r="AX2482" s="1">
        <v>78.760000000000005</v>
      </c>
      <c r="BA2482" s="1">
        <v>82.18</v>
      </c>
      <c r="BB2482" s="1">
        <v>85.47</v>
      </c>
      <c r="BC2482" s="1">
        <v>81.3</v>
      </c>
      <c r="BD2482" s="1">
        <v>81.739999999999995</v>
      </c>
      <c r="BE2482" s="1">
        <v>78.72</v>
      </c>
      <c r="BF2482" s="1">
        <v>80</v>
      </c>
      <c r="BG2482" s="1">
        <v>81.55</v>
      </c>
      <c r="BH2482" s="1">
        <v>79.33</v>
      </c>
      <c r="BI2482" s="1">
        <v>75</v>
      </c>
      <c r="BJ2482" s="1">
        <v>79.760000000000005</v>
      </c>
      <c r="BL2482" s="1">
        <v>72.42</v>
      </c>
      <c r="BM2482" s="1">
        <v>74.33</v>
      </c>
      <c r="BN2482" s="1">
        <v>72.33</v>
      </c>
    </row>
    <row r="2483" spans="3:66" x14ac:dyDescent="0.3">
      <c r="C2483" s="14" t="str">
        <f t="shared" si="39"/>
        <v>20165</v>
      </c>
      <c r="D2483" s="3">
        <v>42509</v>
      </c>
      <c r="E2483" s="1">
        <v>1435.72</v>
      </c>
      <c r="F2483" s="1">
        <v>1370.15</v>
      </c>
      <c r="G2483" s="1">
        <v>1336.03</v>
      </c>
      <c r="H2483" s="1">
        <v>1360.93</v>
      </c>
      <c r="I2483" s="1">
        <v>1269.0899999999999</v>
      </c>
      <c r="J2483" s="1">
        <v>1328.08</v>
      </c>
      <c r="Q2483" s="1">
        <v>2885.86</v>
      </c>
      <c r="R2483" s="1">
        <v>73.92</v>
      </c>
      <c r="S2483" s="1">
        <v>71.2</v>
      </c>
      <c r="T2483" s="1">
        <v>77.8</v>
      </c>
      <c r="U2483" s="1">
        <v>79.67</v>
      </c>
      <c r="V2483" s="1">
        <v>71.3</v>
      </c>
      <c r="W2483" s="1">
        <v>77.84</v>
      </c>
      <c r="X2483" s="1">
        <v>74.400000000000006</v>
      </c>
      <c r="Y2483" s="1">
        <v>75.91</v>
      </c>
      <c r="Z2483" s="1">
        <v>76</v>
      </c>
      <c r="AA2483" s="1">
        <v>73.569999999999993</v>
      </c>
      <c r="AB2483" s="1">
        <v>72.87</v>
      </c>
      <c r="AC2483" s="1">
        <v>76.33</v>
      </c>
      <c r="AE2483" s="1">
        <v>80.45</v>
      </c>
      <c r="AF2483" s="1">
        <v>79.41</v>
      </c>
      <c r="AG2483" s="1">
        <v>74.739999999999995</v>
      </c>
      <c r="AI2483" s="1">
        <v>9</v>
      </c>
      <c r="AN2483" s="1">
        <v>1855</v>
      </c>
      <c r="AO2483" s="1">
        <v>7</v>
      </c>
      <c r="AP2483" s="1">
        <v>1750</v>
      </c>
      <c r="AT2483" s="1">
        <v>1600</v>
      </c>
      <c r="AU2483" s="1">
        <v>1650</v>
      </c>
      <c r="AX2483" s="1">
        <v>78.180000000000007</v>
      </c>
      <c r="BA2483" s="1">
        <v>80.39</v>
      </c>
      <c r="BB2483" s="1">
        <v>84.54</v>
      </c>
      <c r="BC2483" s="1">
        <v>80.790000000000006</v>
      </c>
      <c r="BD2483" s="1">
        <v>81.5</v>
      </c>
      <c r="BE2483" s="1">
        <v>78.849999999999994</v>
      </c>
      <c r="BF2483" s="1">
        <v>80</v>
      </c>
      <c r="BG2483" s="1">
        <v>81.25</v>
      </c>
      <c r="BH2483" s="1">
        <v>78.430000000000007</v>
      </c>
      <c r="BI2483" s="1">
        <v>75</v>
      </c>
      <c r="BJ2483" s="1">
        <v>79.75</v>
      </c>
      <c r="BL2483" s="1">
        <v>71</v>
      </c>
      <c r="BM2483" s="1">
        <v>74</v>
      </c>
      <c r="BN2483" s="1">
        <v>71.62</v>
      </c>
    </row>
    <row r="2484" spans="3:66" x14ac:dyDescent="0.3">
      <c r="C2484" s="14" t="str">
        <f t="shared" si="39"/>
        <v>20165</v>
      </c>
      <c r="D2484" s="3">
        <v>42508</v>
      </c>
      <c r="E2484" s="1">
        <v>1383.59</v>
      </c>
      <c r="F2484" s="1">
        <v>1352.05</v>
      </c>
      <c r="G2484" s="1">
        <v>1322.86</v>
      </c>
      <c r="H2484" s="1">
        <v>1342.43</v>
      </c>
      <c r="I2484" s="1">
        <v>1265</v>
      </c>
      <c r="J2484" s="1">
        <v>1274.33</v>
      </c>
      <c r="Q2484" s="1">
        <v>2841.52</v>
      </c>
      <c r="R2484" s="1">
        <v>73.42</v>
      </c>
      <c r="S2484" s="1">
        <v>68.75</v>
      </c>
      <c r="T2484" s="1">
        <v>76.63</v>
      </c>
      <c r="U2484" s="1">
        <v>79.67</v>
      </c>
      <c r="V2484" s="1">
        <v>70.67</v>
      </c>
      <c r="W2484" s="1">
        <v>78.11</v>
      </c>
      <c r="X2484" s="1">
        <v>73.900000000000006</v>
      </c>
      <c r="Y2484" s="1">
        <v>75</v>
      </c>
      <c r="Z2484" s="1">
        <v>75.19</v>
      </c>
      <c r="AA2484" s="1">
        <v>72.86</v>
      </c>
      <c r="AB2484" s="1">
        <v>72.75</v>
      </c>
      <c r="AC2484" s="1">
        <v>76</v>
      </c>
      <c r="AE2484" s="1">
        <v>79.8</v>
      </c>
      <c r="AF2484" s="1">
        <v>78.510000000000005</v>
      </c>
      <c r="AG2484" s="1">
        <v>74.349999999999994</v>
      </c>
      <c r="AI2484" s="1">
        <v>7.5</v>
      </c>
      <c r="AN2484" s="1">
        <v>1810</v>
      </c>
      <c r="AO2484" s="1">
        <v>7</v>
      </c>
      <c r="AP2484" s="1">
        <v>1750</v>
      </c>
      <c r="AT2484" s="1">
        <v>1600</v>
      </c>
      <c r="AU2484" s="1">
        <v>1650</v>
      </c>
      <c r="AX2484" s="1">
        <v>77.63</v>
      </c>
      <c r="BA2484" s="1">
        <v>79.78</v>
      </c>
      <c r="BB2484" s="1">
        <v>83.61</v>
      </c>
      <c r="BC2484" s="1">
        <v>80.22</v>
      </c>
      <c r="BD2484" s="1">
        <v>80.83</v>
      </c>
      <c r="BE2484" s="1">
        <v>78.55</v>
      </c>
      <c r="BF2484" s="1">
        <v>78.63</v>
      </c>
      <c r="BG2484" s="1">
        <v>80.819999999999993</v>
      </c>
      <c r="BH2484" s="1">
        <v>79.400000000000006</v>
      </c>
      <c r="BI2484" s="1">
        <v>75</v>
      </c>
      <c r="BJ2484" s="1">
        <v>79.790000000000006</v>
      </c>
      <c r="BL2484" s="1">
        <v>71.2</v>
      </c>
      <c r="BM2484" s="1">
        <v>73</v>
      </c>
      <c r="BN2484" s="1">
        <v>70.37</v>
      </c>
    </row>
    <row r="2485" spans="3:66" x14ac:dyDescent="0.3">
      <c r="C2485" s="14" t="str">
        <f t="shared" si="39"/>
        <v>20165</v>
      </c>
      <c r="D2485" s="3">
        <v>42507</v>
      </c>
      <c r="E2485" s="1">
        <v>1370.89</v>
      </c>
      <c r="F2485" s="1">
        <v>1346.87</v>
      </c>
      <c r="G2485" s="1">
        <v>1280.4100000000001</v>
      </c>
      <c r="H2485" s="1">
        <v>1313.39</v>
      </c>
      <c r="I2485" s="1">
        <v>1239.67</v>
      </c>
      <c r="J2485" s="1">
        <v>1226.29</v>
      </c>
      <c r="Q2485" s="1">
        <v>2844.39</v>
      </c>
      <c r="R2485" s="1">
        <v>72.75</v>
      </c>
      <c r="S2485" s="1">
        <v>67.5</v>
      </c>
      <c r="T2485" s="1">
        <v>75.8</v>
      </c>
      <c r="V2485" s="1">
        <v>69.17</v>
      </c>
      <c r="W2485" s="1">
        <v>77.790000000000006</v>
      </c>
      <c r="X2485" s="1">
        <v>73.430000000000007</v>
      </c>
      <c r="Y2485" s="1">
        <v>74.19</v>
      </c>
      <c r="Z2485" s="1">
        <v>74.349999999999994</v>
      </c>
      <c r="AA2485" s="1">
        <v>71.88</v>
      </c>
      <c r="AB2485" s="1">
        <v>72.34</v>
      </c>
      <c r="AC2485" s="1">
        <v>74.52</v>
      </c>
      <c r="AE2485" s="1">
        <v>79.05</v>
      </c>
      <c r="AF2485" s="1">
        <v>78.63</v>
      </c>
      <c r="AG2485" s="1">
        <v>72.98</v>
      </c>
      <c r="AI2485" s="1">
        <v>7.5</v>
      </c>
      <c r="AN2485" s="1">
        <v>1810</v>
      </c>
      <c r="AO2485" s="1">
        <v>7</v>
      </c>
      <c r="AP2485" s="1">
        <v>1750</v>
      </c>
      <c r="AT2485" s="1">
        <v>1600</v>
      </c>
      <c r="AX2485" s="1">
        <v>76.67</v>
      </c>
      <c r="BA2485" s="1">
        <v>78.099999999999994</v>
      </c>
      <c r="BB2485" s="1">
        <v>83.08</v>
      </c>
      <c r="BC2485" s="1">
        <v>79.47</v>
      </c>
      <c r="BD2485" s="1">
        <v>80.63</v>
      </c>
      <c r="BE2485" s="1">
        <v>78.540000000000006</v>
      </c>
      <c r="BF2485" s="1">
        <v>77.08</v>
      </c>
      <c r="BG2485" s="1">
        <v>80.2</v>
      </c>
      <c r="BH2485" s="1">
        <v>77.33</v>
      </c>
      <c r="BI2485" s="1">
        <v>75</v>
      </c>
      <c r="BJ2485" s="1">
        <v>78.77</v>
      </c>
      <c r="BL2485" s="1">
        <v>71</v>
      </c>
      <c r="BM2485" s="1">
        <v>72</v>
      </c>
      <c r="BN2485" s="1">
        <v>69.739999999999995</v>
      </c>
    </row>
    <row r="2486" spans="3:66" x14ac:dyDescent="0.3">
      <c r="C2486" s="14" t="str">
        <f t="shared" si="39"/>
        <v>20165</v>
      </c>
      <c r="D2486" s="3">
        <v>42506</v>
      </c>
      <c r="E2486" s="1">
        <v>1352.15</v>
      </c>
      <c r="F2486" s="1">
        <v>1320.88</v>
      </c>
      <c r="G2486" s="1">
        <v>1280.79</v>
      </c>
      <c r="H2486" s="1">
        <v>1307.4000000000001</v>
      </c>
      <c r="I2486" s="1">
        <v>1240.51</v>
      </c>
      <c r="J2486" s="1">
        <v>1241.1199999999999</v>
      </c>
      <c r="Q2486" s="1">
        <v>2849.07</v>
      </c>
      <c r="R2486" s="1">
        <v>71.900000000000006</v>
      </c>
      <c r="S2486" s="1">
        <v>68</v>
      </c>
      <c r="T2486" s="1">
        <v>74.8</v>
      </c>
      <c r="V2486" s="1">
        <v>70</v>
      </c>
      <c r="W2486" s="1">
        <v>76.88</v>
      </c>
      <c r="X2486" s="1">
        <v>73.569999999999993</v>
      </c>
      <c r="Y2486" s="1">
        <v>73.63</v>
      </c>
      <c r="Z2486" s="1">
        <v>73.77</v>
      </c>
      <c r="AA2486" s="1">
        <v>72.75</v>
      </c>
      <c r="AB2486" s="1">
        <v>72.069999999999993</v>
      </c>
      <c r="AC2486" s="1">
        <v>74.56</v>
      </c>
      <c r="AE2486" s="1">
        <v>77.59</v>
      </c>
      <c r="AF2486" s="1">
        <v>77.489999999999995</v>
      </c>
      <c r="AG2486" s="1">
        <v>72.400000000000006</v>
      </c>
      <c r="AI2486" s="1">
        <v>7.5</v>
      </c>
      <c r="AN2486" s="1">
        <v>1810</v>
      </c>
      <c r="AO2486" s="1">
        <v>7</v>
      </c>
      <c r="AP2486" s="1">
        <v>1750</v>
      </c>
      <c r="AT2486" s="1">
        <v>1600</v>
      </c>
      <c r="AX2486" s="1">
        <v>76.56</v>
      </c>
      <c r="BA2486" s="1">
        <v>77.89</v>
      </c>
      <c r="BB2486" s="1">
        <v>82.68</v>
      </c>
      <c r="BC2486" s="1">
        <v>78.77</v>
      </c>
      <c r="BD2486" s="1">
        <v>79.81</v>
      </c>
      <c r="BE2486" s="1">
        <v>77.48</v>
      </c>
      <c r="BF2486" s="1">
        <v>75.75</v>
      </c>
      <c r="BG2486" s="1">
        <v>78.739999999999995</v>
      </c>
      <c r="BH2486" s="1">
        <v>76.33</v>
      </c>
      <c r="BI2486" s="1">
        <v>74</v>
      </c>
      <c r="BJ2486" s="1">
        <v>78.81</v>
      </c>
      <c r="BL2486" s="1">
        <v>70.150000000000006</v>
      </c>
      <c r="BM2486" s="1">
        <v>71.510000000000005</v>
      </c>
      <c r="BN2486" s="1">
        <v>69.23</v>
      </c>
    </row>
    <row r="2487" spans="3:66" x14ac:dyDescent="0.3">
      <c r="C2487" s="14" t="str">
        <f t="shared" si="39"/>
        <v>20165</v>
      </c>
      <c r="D2487" s="3">
        <v>42503</v>
      </c>
      <c r="E2487" s="1">
        <v>1351.53</v>
      </c>
      <c r="F2487" s="1">
        <v>1325.52</v>
      </c>
      <c r="G2487" s="1">
        <v>1278.78</v>
      </c>
      <c r="H2487" s="1">
        <v>1294.25</v>
      </c>
      <c r="I2487" s="1">
        <v>1230.19</v>
      </c>
      <c r="J2487" s="1">
        <v>1252.58</v>
      </c>
      <c r="Q2487" s="1">
        <v>2876.26</v>
      </c>
      <c r="R2487" s="1">
        <v>73.2</v>
      </c>
      <c r="S2487" s="1">
        <v>68.25</v>
      </c>
      <c r="T2487" s="1">
        <v>74.8</v>
      </c>
      <c r="V2487" s="1">
        <v>68.88</v>
      </c>
      <c r="W2487" s="1">
        <v>76.69</v>
      </c>
      <c r="X2487" s="1">
        <v>72.81</v>
      </c>
      <c r="Y2487" s="1">
        <v>73.37</v>
      </c>
      <c r="Z2487" s="1">
        <v>73.58</v>
      </c>
      <c r="AA2487" s="1">
        <v>71.58</v>
      </c>
      <c r="AB2487" s="1">
        <v>71.62</v>
      </c>
      <c r="AC2487" s="1">
        <v>75.67</v>
      </c>
      <c r="AE2487" s="1">
        <v>77.2</v>
      </c>
      <c r="AF2487" s="1">
        <v>76.89</v>
      </c>
      <c r="AG2487" s="1">
        <v>71.930000000000007</v>
      </c>
      <c r="AP2487" s="1">
        <v>1750</v>
      </c>
      <c r="AX2487" s="1">
        <v>76.88</v>
      </c>
      <c r="BA2487" s="1">
        <v>78.67</v>
      </c>
      <c r="BB2487" s="1">
        <v>82.1</v>
      </c>
      <c r="BC2487" s="1">
        <v>79.150000000000006</v>
      </c>
      <c r="BD2487" s="1">
        <v>80.53</v>
      </c>
      <c r="BE2487" s="1">
        <v>77.3</v>
      </c>
      <c r="BF2487" s="1">
        <v>77.33</v>
      </c>
      <c r="BG2487" s="1">
        <v>78.36</v>
      </c>
      <c r="BH2487" s="1">
        <v>77.680000000000007</v>
      </c>
      <c r="BI2487" s="1">
        <v>75</v>
      </c>
      <c r="BJ2487" s="1">
        <v>76</v>
      </c>
      <c r="BL2487" s="1">
        <v>69.84</v>
      </c>
      <c r="BM2487" s="1">
        <v>71.52</v>
      </c>
      <c r="BN2487" s="1">
        <v>68.599999999999994</v>
      </c>
    </row>
    <row r="2488" spans="3:66" x14ac:dyDescent="0.3">
      <c r="C2488" s="14" t="str">
        <f t="shared" si="39"/>
        <v>20165</v>
      </c>
      <c r="D2488" s="3">
        <v>42502</v>
      </c>
      <c r="E2488" s="1">
        <v>1333.64</v>
      </c>
      <c r="F2488" s="1">
        <v>1290.82</v>
      </c>
      <c r="G2488" s="1">
        <v>1267.42</v>
      </c>
      <c r="H2488" s="1">
        <v>1279.8599999999999</v>
      </c>
      <c r="I2488" s="1">
        <v>1229.9000000000001</v>
      </c>
      <c r="J2488" s="1">
        <v>1221.69</v>
      </c>
      <c r="Q2488" s="1">
        <v>2877.4</v>
      </c>
      <c r="R2488" s="1">
        <v>71.900000000000006</v>
      </c>
      <c r="S2488" s="1">
        <v>66.67</v>
      </c>
      <c r="T2488" s="1">
        <v>74.8</v>
      </c>
      <c r="V2488" s="1">
        <v>69.2</v>
      </c>
      <c r="W2488" s="1">
        <v>77.14</v>
      </c>
      <c r="X2488" s="1">
        <v>73.2</v>
      </c>
      <c r="Y2488" s="1">
        <v>73.48</v>
      </c>
      <c r="Z2488" s="1">
        <v>73.5</v>
      </c>
      <c r="AA2488" s="1">
        <v>71.91</v>
      </c>
      <c r="AB2488" s="1">
        <v>71.819999999999993</v>
      </c>
      <c r="AC2488" s="1">
        <v>74.430000000000007</v>
      </c>
      <c r="AE2488" s="1">
        <v>78.45</v>
      </c>
      <c r="AF2488" s="1">
        <v>77.33</v>
      </c>
      <c r="AG2488" s="1">
        <v>72</v>
      </c>
      <c r="AX2488" s="1">
        <v>76.88</v>
      </c>
      <c r="BA2488" s="1">
        <v>77.040000000000006</v>
      </c>
      <c r="BB2488" s="1">
        <v>81.78</v>
      </c>
      <c r="BC2488" s="1">
        <v>78.33</v>
      </c>
      <c r="BD2488" s="1">
        <v>80.760000000000005</v>
      </c>
      <c r="BE2488" s="1">
        <v>77.260000000000005</v>
      </c>
      <c r="BF2488" s="1">
        <v>76.400000000000006</v>
      </c>
      <c r="BG2488" s="1">
        <v>78.97</v>
      </c>
      <c r="BH2488" s="1">
        <v>76.900000000000006</v>
      </c>
      <c r="BI2488" s="1">
        <v>75</v>
      </c>
      <c r="BJ2488" s="1">
        <v>78</v>
      </c>
      <c r="BL2488" s="1">
        <v>70.06</v>
      </c>
      <c r="BM2488" s="1">
        <v>71.569999999999993</v>
      </c>
      <c r="BN2488" s="1">
        <v>69.099999999999994</v>
      </c>
    </row>
    <row r="2489" spans="3:66" x14ac:dyDescent="0.3">
      <c r="C2489" s="14" t="str">
        <f t="shared" si="39"/>
        <v>20165</v>
      </c>
      <c r="D2489" s="3">
        <v>42501</v>
      </c>
      <c r="E2489" s="1">
        <v>1309.8599999999999</v>
      </c>
      <c r="F2489" s="1">
        <v>1289.8800000000001</v>
      </c>
      <c r="G2489" s="1">
        <v>1271.76</v>
      </c>
      <c r="H2489" s="1">
        <v>1220.69</v>
      </c>
      <c r="I2489" s="1">
        <v>1229.9000000000001</v>
      </c>
      <c r="J2489" s="1">
        <v>1221.3900000000001</v>
      </c>
      <c r="Q2489" s="1">
        <v>2896.52</v>
      </c>
      <c r="R2489" s="1">
        <v>71.67</v>
      </c>
      <c r="S2489" s="1">
        <v>67.75</v>
      </c>
      <c r="T2489" s="1">
        <v>74.8</v>
      </c>
      <c r="V2489" s="1">
        <v>68.319999999999993</v>
      </c>
      <c r="W2489" s="1">
        <v>76.489999999999995</v>
      </c>
      <c r="X2489" s="1">
        <v>73.37</v>
      </c>
      <c r="Y2489" s="1">
        <v>73.78</v>
      </c>
      <c r="Z2489" s="1">
        <v>73.819999999999993</v>
      </c>
      <c r="AA2489" s="1">
        <v>72.3</v>
      </c>
      <c r="AB2489" s="1">
        <v>71.91</v>
      </c>
      <c r="AC2489" s="1">
        <v>74.67</v>
      </c>
      <c r="AE2489" s="1">
        <v>79.040000000000006</v>
      </c>
      <c r="AF2489" s="1">
        <v>77.58</v>
      </c>
      <c r="AG2489" s="1">
        <v>72.650000000000006</v>
      </c>
      <c r="AX2489" s="1">
        <v>76.14</v>
      </c>
      <c r="BA2489" s="1">
        <v>77.25</v>
      </c>
      <c r="BB2489" s="1">
        <v>81.569999999999993</v>
      </c>
      <c r="BC2489" s="1">
        <v>78.59</v>
      </c>
      <c r="BD2489" s="1">
        <v>80.61</v>
      </c>
      <c r="BE2489" s="1">
        <v>77.52</v>
      </c>
      <c r="BF2489" s="1">
        <v>75.92</v>
      </c>
      <c r="BG2489" s="1">
        <v>79.739999999999995</v>
      </c>
      <c r="BH2489" s="1">
        <v>77</v>
      </c>
      <c r="BI2489" s="1">
        <v>75</v>
      </c>
      <c r="BJ2489" s="1">
        <v>78</v>
      </c>
      <c r="BL2489" s="1">
        <v>69.349999999999994</v>
      </c>
      <c r="BM2489" s="1">
        <v>71.7</v>
      </c>
      <c r="BN2489" s="1">
        <v>69.11</v>
      </c>
    </row>
    <row r="2490" spans="3:66" x14ac:dyDescent="0.3">
      <c r="C2490" s="14" t="str">
        <f t="shared" si="39"/>
        <v>20165</v>
      </c>
      <c r="D2490" s="3">
        <v>42500</v>
      </c>
      <c r="E2490" s="1">
        <v>1277.58</v>
      </c>
      <c r="F2490" s="1">
        <v>1249.31</v>
      </c>
      <c r="G2490" s="1">
        <v>1244.3900000000001</v>
      </c>
      <c r="H2490" s="1">
        <v>1214.6600000000001</v>
      </c>
      <c r="I2490" s="1">
        <v>1205.3599999999999</v>
      </c>
      <c r="J2490" s="1">
        <v>1212.97</v>
      </c>
      <c r="Q2490" s="1">
        <v>2895.04</v>
      </c>
      <c r="R2490" s="1">
        <v>70.7</v>
      </c>
      <c r="S2490" s="1">
        <v>66.92</v>
      </c>
      <c r="T2490" s="1">
        <v>75.150000000000006</v>
      </c>
      <c r="V2490" s="1">
        <v>66.89</v>
      </c>
      <c r="W2490" s="1">
        <v>75.5</v>
      </c>
      <c r="X2490" s="1">
        <v>71.81</v>
      </c>
      <c r="Y2490" s="1">
        <v>72.42</v>
      </c>
      <c r="Z2490" s="1">
        <v>72.31</v>
      </c>
      <c r="AA2490" s="1">
        <v>70.72</v>
      </c>
      <c r="AB2490" s="1">
        <v>70.510000000000005</v>
      </c>
      <c r="AC2490" s="1">
        <v>73.44</v>
      </c>
      <c r="AE2490" s="1">
        <v>77.97</v>
      </c>
      <c r="AF2490" s="1">
        <v>77.13</v>
      </c>
      <c r="AG2490" s="1">
        <v>70.510000000000005</v>
      </c>
      <c r="AX2490" s="1">
        <v>76</v>
      </c>
      <c r="BA2490" s="1">
        <v>77</v>
      </c>
      <c r="BB2490" s="1">
        <v>82.03</v>
      </c>
      <c r="BC2490" s="1">
        <v>79.099999999999994</v>
      </c>
      <c r="BD2490" s="1">
        <v>79.23</v>
      </c>
      <c r="BE2490" s="1">
        <v>75.540000000000006</v>
      </c>
      <c r="BF2490" s="1">
        <v>75.17</v>
      </c>
      <c r="BG2490" s="1">
        <v>78.97</v>
      </c>
      <c r="BH2490" s="1">
        <v>76</v>
      </c>
      <c r="BI2490" s="1">
        <v>73</v>
      </c>
      <c r="BJ2490" s="1">
        <v>75.81</v>
      </c>
      <c r="BL2490" s="1">
        <v>68.92</v>
      </c>
      <c r="BM2490" s="1">
        <v>70.61</v>
      </c>
      <c r="BN2490" s="1">
        <v>69.11</v>
      </c>
    </row>
    <row r="2491" spans="3:66" x14ac:dyDescent="0.3">
      <c r="C2491" s="14" t="str">
        <f t="shared" si="39"/>
        <v>20165</v>
      </c>
      <c r="D2491" s="3">
        <v>42499</v>
      </c>
      <c r="E2491" s="1">
        <v>1271.1600000000001</v>
      </c>
      <c r="F2491" s="1">
        <v>1237.8900000000001</v>
      </c>
      <c r="G2491" s="1">
        <v>1202.5999999999999</v>
      </c>
      <c r="H2491" s="1">
        <v>1195.6500000000001</v>
      </c>
      <c r="I2491" s="1">
        <v>1193.0899999999999</v>
      </c>
      <c r="J2491" s="1">
        <v>1188.74</v>
      </c>
      <c r="Q2491" s="1">
        <v>2841.85</v>
      </c>
      <c r="R2491" s="1">
        <v>69.67</v>
      </c>
      <c r="S2491" s="1">
        <v>66.5</v>
      </c>
      <c r="T2491" s="1">
        <v>73.599999999999994</v>
      </c>
      <c r="V2491" s="1">
        <v>65.17</v>
      </c>
      <c r="W2491" s="1">
        <v>74</v>
      </c>
      <c r="X2491" s="1">
        <v>71.47</v>
      </c>
      <c r="Y2491" s="1">
        <v>72</v>
      </c>
      <c r="Z2491" s="1">
        <v>72</v>
      </c>
      <c r="AA2491" s="1">
        <v>69.010000000000005</v>
      </c>
      <c r="AB2491" s="1">
        <v>70.489999999999995</v>
      </c>
      <c r="AC2491" s="1">
        <v>73.33</v>
      </c>
      <c r="AE2491" s="1">
        <v>77.55</v>
      </c>
      <c r="AF2491" s="1">
        <v>76.17</v>
      </c>
      <c r="AG2491" s="1">
        <v>69.91</v>
      </c>
      <c r="AI2491" s="1">
        <v>7</v>
      </c>
      <c r="AN2491" s="1">
        <v>1750</v>
      </c>
      <c r="AO2491" s="1">
        <v>7</v>
      </c>
      <c r="AT2491" s="1">
        <v>1750</v>
      </c>
      <c r="AX2491" s="1">
        <v>73.8</v>
      </c>
      <c r="BA2491" s="1">
        <v>74.75</v>
      </c>
      <c r="BB2491" s="1">
        <v>79.790000000000006</v>
      </c>
      <c r="BC2491" s="1">
        <v>77.430000000000007</v>
      </c>
      <c r="BD2491" s="1">
        <v>76.930000000000007</v>
      </c>
      <c r="BE2491" s="1">
        <v>74.39</v>
      </c>
      <c r="BF2491" s="1">
        <v>73.67</v>
      </c>
      <c r="BG2491" s="1">
        <v>78.17</v>
      </c>
      <c r="BH2491" s="1">
        <v>75.5</v>
      </c>
      <c r="BI2491" s="1">
        <v>72</v>
      </c>
      <c r="BJ2491" s="1">
        <v>75.81</v>
      </c>
      <c r="BL2491" s="1">
        <v>67.63</v>
      </c>
      <c r="BM2491" s="1">
        <v>67.33</v>
      </c>
      <c r="BN2491" s="1">
        <v>67.63</v>
      </c>
    </row>
    <row r="2492" spans="3:66" x14ac:dyDescent="0.3">
      <c r="C2492" s="14" t="str">
        <f t="shared" si="39"/>
        <v>20165</v>
      </c>
      <c r="D2492" s="3">
        <v>42496</v>
      </c>
      <c r="E2492" s="1">
        <v>1271.47</v>
      </c>
      <c r="F2492" s="1">
        <v>1211.0899999999999</v>
      </c>
      <c r="G2492" s="1">
        <v>1199.08</v>
      </c>
      <c r="H2492" s="1">
        <v>1183.68</v>
      </c>
      <c r="I2492" s="1">
        <v>1193.25</v>
      </c>
      <c r="J2492" s="1">
        <v>1180.8499999999999</v>
      </c>
      <c r="Q2492" s="1">
        <v>2861.57</v>
      </c>
      <c r="R2492" s="1">
        <v>69.8</v>
      </c>
      <c r="S2492" s="1">
        <v>66.25</v>
      </c>
      <c r="T2492" s="1">
        <v>73.17</v>
      </c>
      <c r="V2492" s="1">
        <v>64.7</v>
      </c>
      <c r="W2492" s="1">
        <v>74.48</v>
      </c>
      <c r="X2492" s="1">
        <v>71.09</v>
      </c>
      <c r="Y2492" s="1">
        <v>71.709999999999994</v>
      </c>
      <c r="Z2492" s="1">
        <v>71.69</v>
      </c>
      <c r="AA2492" s="1">
        <v>68.94</v>
      </c>
      <c r="AB2492" s="1">
        <v>70.38</v>
      </c>
      <c r="AC2492" s="1">
        <v>72.5</v>
      </c>
      <c r="AE2492" s="1">
        <v>77.05</v>
      </c>
      <c r="AF2492" s="1">
        <v>75.760000000000005</v>
      </c>
      <c r="AG2492" s="1">
        <v>68.48</v>
      </c>
      <c r="AI2492" s="1">
        <v>7</v>
      </c>
      <c r="AN2492" s="1">
        <v>1750</v>
      </c>
      <c r="AO2492" s="1">
        <v>7</v>
      </c>
      <c r="AT2492" s="1">
        <v>1750</v>
      </c>
      <c r="AX2492" s="1">
        <v>73.599999999999994</v>
      </c>
      <c r="BA2492" s="1">
        <v>74.2</v>
      </c>
      <c r="BB2492" s="1">
        <v>79.400000000000006</v>
      </c>
      <c r="BC2492" s="1">
        <v>77.3</v>
      </c>
      <c r="BD2492" s="1">
        <v>76.819999999999993</v>
      </c>
      <c r="BE2492" s="1">
        <v>74.78</v>
      </c>
      <c r="BF2492" s="1">
        <v>72.33</v>
      </c>
      <c r="BG2492" s="1">
        <v>78.739999999999995</v>
      </c>
      <c r="BH2492" s="1">
        <v>75.13</v>
      </c>
      <c r="BI2492" s="1">
        <v>72</v>
      </c>
      <c r="BJ2492" s="1">
        <v>75.84</v>
      </c>
      <c r="BL2492" s="1">
        <v>67.819999999999993</v>
      </c>
      <c r="BM2492" s="1">
        <v>68.55</v>
      </c>
      <c r="BN2492" s="1">
        <v>68.36</v>
      </c>
    </row>
    <row r="2493" spans="3:66" x14ac:dyDescent="0.3">
      <c r="C2493" s="14" t="str">
        <f t="shared" si="39"/>
        <v>20165</v>
      </c>
      <c r="D2493" s="3">
        <v>42495</v>
      </c>
      <c r="E2493" s="1">
        <v>1291.3599999999999</v>
      </c>
      <c r="F2493" s="1">
        <v>1222.76</v>
      </c>
      <c r="G2493" s="1">
        <v>1204.97</v>
      </c>
      <c r="H2493" s="1">
        <v>1183.51</v>
      </c>
      <c r="I2493" s="1">
        <v>1161.5899999999999</v>
      </c>
      <c r="J2493" s="1">
        <v>1190.8499999999999</v>
      </c>
      <c r="Q2493" s="1">
        <v>2831.28</v>
      </c>
      <c r="R2493" s="1">
        <v>69.8</v>
      </c>
      <c r="S2493" s="1">
        <v>64.599999999999994</v>
      </c>
      <c r="T2493" s="1">
        <v>72.099999999999994</v>
      </c>
      <c r="V2493" s="1">
        <v>64.62</v>
      </c>
      <c r="W2493" s="1">
        <v>74.900000000000006</v>
      </c>
      <c r="X2493" s="1">
        <v>71.91</v>
      </c>
      <c r="Y2493" s="1">
        <v>72.08</v>
      </c>
      <c r="Z2493" s="1">
        <v>72.150000000000006</v>
      </c>
      <c r="AA2493" s="1">
        <v>68.930000000000007</v>
      </c>
      <c r="AB2493" s="1">
        <v>70.77</v>
      </c>
      <c r="AC2493" s="1">
        <v>72.12</v>
      </c>
      <c r="AE2493" s="1">
        <v>77.73</v>
      </c>
      <c r="AF2493" s="1">
        <v>75.86</v>
      </c>
      <c r="AG2493" s="1">
        <v>67.08</v>
      </c>
      <c r="AI2493" s="1">
        <v>7</v>
      </c>
      <c r="AK2493" s="1">
        <v>30</v>
      </c>
      <c r="AN2493" s="1">
        <v>1750</v>
      </c>
      <c r="AO2493" s="1">
        <v>7</v>
      </c>
      <c r="AS2493" s="1">
        <v>2100</v>
      </c>
      <c r="AT2493" s="1">
        <v>1750</v>
      </c>
      <c r="AX2493" s="1">
        <v>72.09</v>
      </c>
      <c r="BA2493" s="1">
        <v>74.42</v>
      </c>
      <c r="BB2493" s="1">
        <v>79.599999999999994</v>
      </c>
      <c r="BC2493" s="1">
        <v>77.16</v>
      </c>
      <c r="BD2493" s="1">
        <v>77.239999999999995</v>
      </c>
      <c r="BE2493" s="1">
        <v>74.48</v>
      </c>
      <c r="BF2493" s="1">
        <v>72.17</v>
      </c>
      <c r="BG2493" s="1">
        <v>78.5</v>
      </c>
      <c r="BH2493" s="1">
        <v>75</v>
      </c>
      <c r="BI2493" s="1">
        <v>72</v>
      </c>
      <c r="BJ2493" s="1">
        <v>76.81</v>
      </c>
      <c r="BL2493" s="1">
        <v>67.41</v>
      </c>
      <c r="BM2493" s="1">
        <v>68.64</v>
      </c>
      <c r="BN2493" s="1">
        <v>68.14</v>
      </c>
    </row>
    <row r="2494" spans="3:66" x14ac:dyDescent="0.3">
      <c r="C2494" s="14" t="str">
        <f t="shared" si="39"/>
        <v>20165</v>
      </c>
      <c r="D2494" s="3">
        <v>42494</v>
      </c>
      <c r="E2494" s="1">
        <v>1281.3800000000001</v>
      </c>
      <c r="F2494" s="1">
        <v>1207.28</v>
      </c>
      <c r="G2494" s="1">
        <v>1203.33</v>
      </c>
      <c r="H2494" s="1">
        <v>1146.44</v>
      </c>
      <c r="I2494" s="1">
        <v>1193.03</v>
      </c>
      <c r="J2494" s="1">
        <v>1189.58</v>
      </c>
      <c r="Q2494" s="1">
        <v>2822.74</v>
      </c>
      <c r="R2494" s="1">
        <v>70.06</v>
      </c>
      <c r="S2494" s="1">
        <v>66.069999999999993</v>
      </c>
      <c r="T2494" s="1">
        <v>73.08</v>
      </c>
      <c r="V2494" s="1">
        <v>65.16</v>
      </c>
      <c r="W2494" s="1">
        <v>75.8</v>
      </c>
      <c r="X2494" s="1">
        <v>71.67</v>
      </c>
      <c r="Y2494" s="1">
        <v>71.290000000000006</v>
      </c>
      <c r="Z2494" s="1">
        <v>71.5</v>
      </c>
      <c r="AA2494" s="1">
        <v>69.510000000000005</v>
      </c>
      <c r="AB2494" s="1">
        <v>70.55</v>
      </c>
      <c r="AC2494" s="1">
        <v>72.36</v>
      </c>
      <c r="AE2494" s="1">
        <v>77.47</v>
      </c>
      <c r="AF2494" s="1">
        <v>75.7</v>
      </c>
      <c r="AG2494" s="1">
        <v>68.77</v>
      </c>
      <c r="AI2494" s="1">
        <v>7</v>
      </c>
      <c r="AK2494" s="1">
        <v>30</v>
      </c>
      <c r="AN2494" s="1">
        <v>1750</v>
      </c>
      <c r="AO2494" s="1">
        <v>7</v>
      </c>
      <c r="AS2494" s="1">
        <v>2100</v>
      </c>
      <c r="AT2494" s="1">
        <v>1750</v>
      </c>
      <c r="AX2494" s="1">
        <v>71.739999999999995</v>
      </c>
      <c r="BA2494" s="1">
        <v>73.790000000000006</v>
      </c>
      <c r="BB2494" s="1">
        <v>80.03</v>
      </c>
      <c r="BC2494" s="1">
        <v>77.23</v>
      </c>
      <c r="BD2494" s="1">
        <v>77.87</v>
      </c>
      <c r="BE2494" s="1">
        <v>75.180000000000007</v>
      </c>
      <c r="BF2494" s="1">
        <v>71.92</v>
      </c>
      <c r="BG2494" s="1">
        <v>78.510000000000005</v>
      </c>
      <c r="BH2494" s="1">
        <v>75</v>
      </c>
      <c r="BI2494" s="1">
        <v>72</v>
      </c>
      <c r="BJ2494" s="1">
        <v>76.75</v>
      </c>
      <c r="BL2494" s="1">
        <v>67.25</v>
      </c>
      <c r="BM2494" s="1">
        <v>68.930000000000007</v>
      </c>
      <c r="BN2494" s="1">
        <v>66.83</v>
      </c>
    </row>
    <row r="2495" spans="3:66" x14ac:dyDescent="0.3">
      <c r="C2495" s="14" t="str">
        <f t="shared" si="39"/>
        <v>20165</v>
      </c>
      <c r="D2495" s="3">
        <v>42493</v>
      </c>
      <c r="E2495" s="1">
        <v>1252.49</v>
      </c>
      <c r="F2495" s="1">
        <v>1193.76</v>
      </c>
      <c r="G2495" s="1">
        <v>1195.4000000000001</v>
      </c>
      <c r="H2495" s="1">
        <v>1135.4100000000001</v>
      </c>
      <c r="I2495" s="1">
        <v>1183.8900000000001</v>
      </c>
      <c r="J2495" s="1">
        <v>1169.9000000000001</v>
      </c>
      <c r="Q2495" s="1">
        <v>2838.01</v>
      </c>
      <c r="R2495" s="1">
        <v>69.849999999999994</v>
      </c>
      <c r="S2495" s="1">
        <v>64.2</v>
      </c>
      <c r="T2495" s="1">
        <v>73.75</v>
      </c>
      <c r="V2495" s="1">
        <v>64.91</v>
      </c>
      <c r="W2495" s="1">
        <v>74.92</v>
      </c>
      <c r="X2495" s="1">
        <v>70.86</v>
      </c>
      <c r="Y2495" s="1">
        <v>70.739999999999995</v>
      </c>
      <c r="Z2495" s="1">
        <v>71</v>
      </c>
      <c r="AA2495" s="1">
        <v>69.209999999999994</v>
      </c>
      <c r="AB2495" s="1">
        <v>68.650000000000006</v>
      </c>
      <c r="AC2495" s="1">
        <v>73.069999999999993</v>
      </c>
      <c r="AE2495" s="1">
        <v>76.8</v>
      </c>
      <c r="AF2495" s="1">
        <v>76.19</v>
      </c>
      <c r="AG2495" s="1">
        <v>66.260000000000005</v>
      </c>
      <c r="AI2495" s="1">
        <v>7</v>
      </c>
      <c r="AK2495" s="1">
        <v>30</v>
      </c>
      <c r="AN2495" s="1">
        <v>1750</v>
      </c>
      <c r="AO2495" s="1">
        <v>7</v>
      </c>
      <c r="AP2495" s="1">
        <v>1700</v>
      </c>
      <c r="AS2495" s="1">
        <v>2100</v>
      </c>
      <c r="AT2495" s="1">
        <v>1750</v>
      </c>
      <c r="AU2495" s="1">
        <v>1705</v>
      </c>
      <c r="AX2495" s="1">
        <v>71.290000000000006</v>
      </c>
      <c r="BA2495" s="1">
        <v>73.63</v>
      </c>
      <c r="BB2495" s="1">
        <v>80.14</v>
      </c>
      <c r="BC2495" s="1">
        <v>76.760000000000005</v>
      </c>
      <c r="BD2495" s="1">
        <v>76.61</v>
      </c>
      <c r="BE2495" s="1">
        <v>74.849999999999994</v>
      </c>
      <c r="BF2495" s="1">
        <v>72.69</v>
      </c>
      <c r="BG2495" s="1">
        <v>76.709999999999994</v>
      </c>
      <c r="BH2495" s="1">
        <v>73.67</v>
      </c>
      <c r="BI2495" s="1">
        <v>72</v>
      </c>
      <c r="BJ2495" s="1">
        <v>76.5</v>
      </c>
      <c r="BL2495" s="1">
        <v>67.33</v>
      </c>
      <c r="BM2495" s="1">
        <v>68.28</v>
      </c>
      <c r="BN2495" s="1">
        <v>66.5</v>
      </c>
    </row>
    <row r="2496" spans="3:66" x14ac:dyDescent="0.3">
      <c r="C2496" s="14" t="str">
        <f t="shared" si="39"/>
        <v>20165</v>
      </c>
      <c r="D2496" s="3">
        <v>42492</v>
      </c>
      <c r="E2496" s="1">
        <v>1207.1500000000001</v>
      </c>
      <c r="F2496" s="1">
        <v>1183.07</v>
      </c>
      <c r="G2496" s="1">
        <v>1165.6099999999999</v>
      </c>
      <c r="H2496" s="1">
        <v>1101.4100000000001</v>
      </c>
      <c r="I2496" s="1">
        <v>1149.32</v>
      </c>
      <c r="J2496" s="1">
        <v>1136.2</v>
      </c>
      <c r="Q2496" s="1">
        <v>2831.25</v>
      </c>
      <c r="R2496" s="1">
        <v>67.930000000000007</v>
      </c>
      <c r="S2496" s="1">
        <v>62.9</v>
      </c>
      <c r="T2496" s="1">
        <v>72</v>
      </c>
      <c r="V2496" s="1">
        <v>64.2</v>
      </c>
      <c r="W2496" s="1">
        <v>73.349999999999994</v>
      </c>
      <c r="X2496" s="1">
        <v>69.599999999999994</v>
      </c>
      <c r="Y2496" s="1">
        <v>70.22</v>
      </c>
      <c r="Z2496" s="1">
        <v>70.25</v>
      </c>
      <c r="AA2496" s="1">
        <v>68</v>
      </c>
      <c r="AB2496" s="1">
        <v>68.36</v>
      </c>
      <c r="AC2496" s="1">
        <v>73.33</v>
      </c>
      <c r="AE2496" s="1">
        <v>75.69</v>
      </c>
      <c r="AF2496" s="1">
        <v>74.94</v>
      </c>
      <c r="AG2496" s="1">
        <v>65.56</v>
      </c>
      <c r="AK2496" s="1">
        <v>30</v>
      </c>
      <c r="AP2496" s="1">
        <v>1700</v>
      </c>
      <c r="AS2496" s="1">
        <v>2100</v>
      </c>
      <c r="AU2496" s="1">
        <v>1705</v>
      </c>
      <c r="AX2496" s="1">
        <v>73</v>
      </c>
      <c r="BA2496" s="1">
        <v>72.97</v>
      </c>
      <c r="BB2496" s="1">
        <v>79.25</v>
      </c>
      <c r="BC2496" s="1">
        <v>76.14</v>
      </c>
      <c r="BD2496" s="1">
        <v>76.58</v>
      </c>
      <c r="BE2496" s="1">
        <v>73.900000000000006</v>
      </c>
      <c r="BF2496" s="1">
        <v>71.63</v>
      </c>
      <c r="BG2496" s="1">
        <v>76.430000000000007</v>
      </c>
      <c r="BH2496" s="1">
        <v>73.5</v>
      </c>
      <c r="BI2496" s="1">
        <v>72</v>
      </c>
      <c r="BJ2496" s="1">
        <v>75.77</v>
      </c>
      <c r="BL2496" s="1">
        <v>66.069999999999993</v>
      </c>
      <c r="BM2496" s="1">
        <v>66.33</v>
      </c>
      <c r="BN2496" s="1">
        <v>66.64</v>
      </c>
    </row>
    <row r="2497" spans="3:66" x14ac:dyDescent="0.3">
      <c r="C2497" s="14" t="str">
        <f t="shared" si="39"/>
        <v>20164</v>
      </c>
      <c r="D2497" s="3">
        <v>42489</v>
      </c>
      <c r="E2497" s="1">
        <v>1172.45</v>
      </c>
      <c r="F2497" s="1">
        <v>1180.6199999999999</v>
      </c>
      <c r="G2497" s="1">
        <v>1165.6099999999999</v>
      </c>
      <c r="H2497" s="1">
        <v>1050.5999999999999</v>
      </c>
      <c r="I2497" s="1">
        <v>1146.8800000000001</v>
      </c>
      <c r="J2497" s="1">
        <v>1130.21</v>
      </c>
      <c r="Q2497" s="1">
        <v>2836.4</v>
      </c>
      <c r="R2497" s="1">
        <v>67</v>
      </c>
      <c r="S2497" s="1">
        <v>63.6</v>
      </c>
      <c r="T2497" s="1">
        <v>71.5</v>
      </c>
      <c r="V2497" s="1">
        <v>63.84</v>
      </c>
      <c r="W2497" s="1">
        <v>74.209999999999994</v>
      </c>
      <c r="X2497" s="1">
        <v>70.08</v>
      </c>
      <c r="Y2497" s="1">
        <v>70</v>
      </c>
      <c r="Z2497" s="1">
        <v>70</v>
      </c>
      <c r="AA2497" s="1">
        <v>66.75</v>
      </c>
      <c r="AB2497" s="1">
        <v>68.61</v>
      </c>
      <c r="AC2497" s="1">
        <v>71.75</v>
      </c>
      <c r="AE2497" s="1">
        <v>75.42</v>
      </c>
      <c r="AF2497" s="1">
        <v>73.94</v>
      </c>
      <c r="AG2497" s="1">
        <v>66.36</v>
      </c>
      <c r="AK2497" s="1">
        <v>30</v>
      </c>
      <c r="AP2497" s="1">
        <v>1700</v>
      </c>
      <c r="AS2497" s="1">
        <v>2100</v>
      </c>
      <c r="AU2497" s="1">
        <v>1705</v>
      </c>
      <c r="AX2497" s="1">
        <v>72</v>
      </c>
      <c r="BA2497" s="1">
        <v>71.86</v>
      </c>
      <c r="BB2497" s="1">
        <v>77.930000000000007</v>
      </c>
      <c r="BC2497" s="1">
        <v>75.37</v>
      </c>
      <c r="BD2497" s="1">
        <v>75.430000000000007</v>
      </c>
      <c r="BE2497" s="1">
        <v>73.319999999999993</v>
      </c>
      <c r="BF2497" s="1">
        <v>69.599999999999994</v>
      </c>
      <c r="BG2497" s="1">
        <v>76.23</v>
      </c>
      <c r="BH2497" s="1">
        <v>73.5</v>
      </c>
      <c r="BI2497" s="1">
        <v>71</v>
      </c>
      <c r="BJ2497" s="1">
        <v>73.81</v>
      </c>
      <c r="BL2497" s="1">
        <v>65</v>
      </c>
      <c r="BM2497" s="1">
        <v>65</v>
      </c>
      <c r="BN2497" s="1">
        <v>64.459999999999994</v>
      </c>
    </row>
    <row r="2498" spans="3:66" x14ac:dyDescent="0.3">
      <c r="C2498" s="14" t="str">
        <f t="shared" si="39"/>
        <v>20164</v>
      </c>
      <c r="D2498" s="3">
        <v>42488</v>
      </c>
      <c r="E2498" s="1">
        <v>1196</v>
      </c>
      <c r="F2498" s="1">
        <v>1168.8599999999999</v>
      </c>
      <c r="G2498" s="1">
        <v>1117.6400000000001</v>
      </c>
      <c r="H2498" s="1">
        <v>1039.0999999999999</v>
      </c>
      <c r="I2498" s="1">
        <v>1146.7</v>
      </c>
      <c r="J2498" s="1">
        <v>1098.21</v>
      </c>
      <c r="Q2498" s="1">
        <v>2876.59</v>
      </c>
      <c r="R2498" s="1">
        <v>67.5</v>
      </c>
      <c r="S2498" s="1">
        <v>63.8</v>
      </c>
      <c r="T2498" s="1">
        <v>71.67</v>
      </c>
      <c r="V2498" s="1">
        <v>63.87</v>
      </c>
      <c r="W2498" s="1">
        <v>73.63</v>
      </c>
      <c r="X2498" s="1">
        <v>70.12</v>
      </c>
      <c r="Y2498" s="1">
        <v>70.5</v>
      </c>
      <c r="Z2498" s="1">
        <v>70.66</v>
      </c>
      <c r="AA2498" s="1">
        <v>66.83</v>
      </c>
      <c r="AB2498" s="1">
        <v>68.42</v>
      </c>
      <c r="AC2498" s="1">
        <v>72.67</v>
      </c>
      <c r="AE2498" s="1">
        <v>75.36</v>
      </c>
      <c r="AF2498" s="1">
        <v>75.099999999999994</v>
      </c>
      <c r="AG2498" s="1">
        <v>66.12</v>
      </c>
      <c r="AP2498" s="1">
        <v>1700</v>
      </c>
      <c r="AU2498" s="1">
        <v>1705</v>
      </c>
      <c r="AX2498" s="1">
        <v>71.06</v>
      </c>
      <c r="BA2498" s="1">
        <v>71.58</v>
      </c>
      <c r="BB2498" s="1">
        <v>78.569999999999993</v>
      </c>
      <c r="BC2498" s="1">
        <v>75.66</v>
      </c>
      <c r="BD2498" s="1">
        <v>76.48</v>
      </c>
      <c r="BE2498" s="1">
        <v>72.98</v>
      </c>
      <c r="BF2498" s="1">
        <v>69.5</v>
      </c>
      <c r="BG2498" s="1">
        <v>76.040000000000006</v>
      </c>
      <c r="BH2498" s="1">
        <v>75.22</v>
      </c>
      <c r="BI2498" s="1">
        <v>71</v>
      </c>
      <c r="BJ2498" s="1">
        <v>73.8</v>
      </c>
      <c r="BL2498" s="1">
        <v>64.75</v>
      </c>
      <c r="BM2498" s="1">
        <v>65.78</v>
      </c>
      <c r="BN2498" s="1">
        <v>63.92</v>
      </c>
    </row>
    <row r="2499" spans="3:66" x14ac:dyDescent="0.3">
      <c r="C2499" s="14" t="str">
        <f t="shared" si="39"/>
        <v>20164</v>
      </c>
      <c r="D2499" s="3">
        <v>42487</v>
      </c>
      <c r="E2499" s="1">
        <v>1165.21</v>
      </c>
      <c r="F2499" s="1">
        <v>1161.93</v>
      </c>
      <c r="G2499" s="1">
        <v>1111.4000000000001</v>
      </c>
      <c r="H2499" s="1">
        <v>1065.24</v>
      </c>
      <c r="I2499" s="1">
        <v>1141.75</v>
      </c>
      <c r="J2499" s="1">
        <v>1063.96</v>
      </c>
      <c r="Q2499" s="1">
        <v>2892.83</v>
      </c>
      <c r="R2499" s="1">
        <v>67.5</v>
      </c>
      <c r="S2499" s="1">
        <v>62.36</v>
      </c>
      <c r="T2499" s="1">
        <v>71</v>
      </c>
      <c r="V2499" s="1">
        <v>63.1</v>
      </c>
      <c r="W2499" s="1">
        <v>72.790000000000006</v>
      </c>
      <c r="X2499" s="1">
        <v>69.87</v>
      </c>
      <c r="Y2499" s="1">
        <v>69.98</v>
      </c>
      <c r="Z2499" s="1">
        <v>70.150000000000006</v>
      </c>
      <c r="AA2499" s="1">
        <v>66.67</v>
      </c>
      <c r="AB2499" s="1">
        <v>68.02</v>
      </c>
      <c r="AC2499" s="1">
        <v>72.67</v>
      </c>
      <c r="AE2499" s="1">
        <v>75.42</v>
      </c>
      <c r="AF2499" s="1">
        <v>73.81</v>
      </c>
      <c r="AG2499" s="1">
        <v>64.319999999999993</v>
      </c>
      <c r="AP2499" s="1">
        <v>1700</v>
      </c>
      <c r="AU2499" s="1">
        <v>1705</v>
      </c>
      <c r="AX2499" s="1">
        <v>71.05</v>
      </c>
      <c r="BA2499" s="1">
        <v>70.290000000000006</v>
      </c>
      <c r="BB2499" s="1">
        <v>78.849999999999994</v>
      </c>
      <c r="BC2499" s="1">
        <v>75.319999999999993</v>
      </c>
      <c r="BD2499" s="1">
        <v>75.489999999999995</v>
      </c>
      <c r="BE2499" s="1">
        <v>72.53</v>
      </c>
      <c r="BF2499" s="1">
        <v>69.5</v>
      </c>
      <c r="BG2499" s="1">
        <v>76.27</v>
      </c>
      <c r="BH2499" s="1">
        <v>74.67</v>
      </c>
      <c r="BI2499" s="1">
        <v>70</v>
      </c>
      <c r="BJ2499" s="1">
        <v>73.790000000000006</v>
      </c>
      <c r="BL2499" s="1">
        <v>64.5</v>
      </c>
      <c r="BM2499" s="1">
        <v>64.33</v>
      </c>
      <c r="BN2499" s="1">
        <v>63.25</v>
      </c>
    </row>
    <row r="2500" spans="3:66" x14ac:dyDescent="0.3">
      <c r="C2500" s="14" t="str">
        <f t="shared" si="39"/>
        <v>20164</v>
      </c>
      <c r="D2500" s="3">
        <v>42486</v>
      </c>
      <c r="E2500" s="1">
        <v>1156.8599999999999</v>
      </c>
      <c r="F2500" s="1">
        <v>1129.1099999999999</v>
      </c>
      <c r="G2500" s="1">
        <v>1136.8699999999999</v>
      </c>
      <c r="H2500" s="1">
        <v>1046.3</v>
      </c>
      <c r="I2500" s="1">
        <v>1112.3800000000001</v>
      </c>
      <c r="J2500" s="1">
        <v>1045.54</v>
      </c>
      <c r="Q2500" s="1">
        <v>2880.12</v>
      </c>
      <c r="R2500" s="1">
        <v>67.33</v>
      </c>
      <c r="S2500" s="1">
        <v>62.2</v>
      </c>
      <c r="T2500" s="1">
        <v>70.13</v>
      </c>
      <c r="V2500" s="1">
        <v>62.45</v>
      </c>
      <c r="W2500" s="1">
        <v>72.58</v>
      </c>
      <c r="X2500" s="1">
        <v>68.73</v>
      </c>
      <c r="Y2500" s="1">
        <v>69.34</v>
      </c>
      <c r="Z2500" s="1">
        <v>69.5</v>
      </c>
      <c r="AA2500" s="1">
        <v>66.25</v>
      </c>
      <c r="AB2500" s="1">
        <v>66.959999999999994</v>
      </c>
      <c r="AC2500" s="1">
        <v>71.25</v>
      </c>
      <c r="AE2500" s="1">
        <v>74.790000000000006</v>
      </c>
      <c r="AF2500" s="1">
        <v>73.41</v>
      </c>
      <c r="AG2500" s="1">
        <v>64.56</v>
      </c>
      <c r="AP2500" s="1">
        <v>1810</v>
      </c>
      <c r="AX2500" s="1">
        <v>70.42</v>
      </c>
      <c r="BA2500" s="1">
        <v>70.55</v>
      </c>
      <c r="BB2500" s="1">
        <v>77.650000000000006</v>
      </c>
      <c r="BC2500" s="1">
        <v>75.19</v>
      </c>
      <c r="BD2500" s="1">
        <v>76.150000000000006</v>
      </c>
      <c r="BE2500" s="1">
        <v>72.09</v>
      </c>
      <c r="BF2500" s="1">
        <v>69.33</v>
      </c>
      <c r="BG2500" s="1">
        <v>75.69</v>
      </c>
      <c r="BH2500" s="1">
        <v>73</v>
      </c>
      <c r="BI2500" s="1">
        <v>70</v>
      </c>
      <c r="BJ2500" s="1">
        <v>73.790000000000006</v>
      </c>
      <c r="BL2500" s="1">
        <v>64.2</v>
      </c>
      <c r="BM2500" s="1">
        <v>65.790000000000006</v>
      </c>
      <c r="BN2500" s="1">
        <v>61.26</v>
      </c>
    </row>
    <row r="2501" spans="3:66" x14ac:dyDescent="0.3">
      <c r="C2501" s="14" t="str">
        <f t="shared" si="39"/>
        <v>20164</v>
      </c>
      <c r="D2501" s="3">
        <v>42485</v>
      </c>
      <c r="E2501" s="1">
        <v>1153.47</v>
      </c>
      <c r="F2501" s="1">
        <v>1114.92</v>
      </c>
      <c r="G2501" s="1">
        <v>1123.02</v>
      </c>
      <c r="H2501" s="1">
        <v>1040.48</v>
      </c>
      <c r="I2501" s="1">
        <v>1102.55</v>
      </c>
      <c r="J2501" s="1">
        <v>1031.81</v>
      </c>
      <c r="Q2501" s="1">
        <v>2878.86</v>
      </c>
      <c r="R2501" s="1">
        <v>67.17</v>
      </c>
      <c r="S2501" s="1">
        <v>60.9</v>
      </c>
      <c r="T2501" s="1">
        <v>70.38</v>
      </c>
      <c r="V2501" s="1">
        <v>62.16</v>
      </c>
      <c r="W2501" s="1">
        <v>72.58</v>
      </c>
      <c r="X2501" s="1">
        <v>67.709999999999994</v>
      </c>
      <c r="Y2501" s="1">
        <v>69.13</v>
      </c>
      <c r="Z2501" s="1">
        <v>68.92</v>
      </c>
      <c r="AA2501" s="1">
        <v>66.33</v>
      </c>
      <c r="AB2501" s="1">
        <v>66.23</v>
      </c>
      <c r="AC2501" s="1">
        <v>71</v>
      </c>
      <c r="AE2501" s="1">
        <v>73.92</v>
      </c>
      <c r="AF2501" s="1">
        <v>73.48</v>
      </c>
      <c r="AG2501" s="1">
        <v>63.35</v>
      </c>
      <c r="AH2501" s="1">
        <v>10</v>
      </c>
      <c r="AP2501" s="1">
        <v>1757.5</v>
      </c>
      <c r="AQ2501" s="1">
        <v>1775</v>
      </c>
      <c r="AX2501" s="1">
        <v>69.56</v>
      </c>
      <c r="BA2501" s="1">
        <v>70.319999999999993</v>
      </c>
      <c r="BB2501" s="1">
        <v>77.47</v>
      </c>
      <c r="BC2501" s="1">
        <v>75.150000000000006</v>
      </c>
      <c r="BD2501" s="1">
        <v>75</v>
      </c>
      <c r="BE2501" s="1">
        <v>71.709999999999994</v>
      </c>
      <c r="BF2501" s="1">
        <v>68.67</v>
      </c>
      <c r="BG2501" s="1">
        <v>74.180000000000007</v>
      </c>
      <c r="BH2501" s="1">
        <v>72</v>
      </c>
      <c r="BI2501" s="1">
        <v>69.5</v>
      </c>
      <c r="BJ2501" s="1">
        <v>72.37</v>
      </c>
      <c r="BL2501" s="1">
        <v>63.83</v>
      </c>
      <c r="BM2501" s="1">
        <v>65.38</v>
      </c>
      <c r="BN2501" s="1">
        <v>62.51</v>
      </c>
    </row>
    <row r="2502" spans="3:66" x14ac:dyDescent="0.3">
      <c r="C2502" s="14" t="str">
        <f t="shared" ref="C2502:C2565" si="40">YEAR(D2502)&amp;MONTH(D2502)</f>
        <v>20164</v>
      </c>
      <c r="D2502" s="3">
        <v>42482</v>
      </c>
      <c r="E2502" s="1">
        <v>1116.57</v>
      </c>
      <c r="F2502" s="1">
        <v>1111.04</v>
      </c>
      <c r="G2502" s="1">
        <v>1109.76</v>
      </c>
      <c r="H2502" s="1">
        <v>1011.85</v>
      </c>
      <c r="I2502" s="1">
        <v>1075.6300000000001</v>
      </c>
      <c r="J2502" s="1">
        <v>970.24</v>
      </c>
      <c r="Q2502" s="1">
        <v>2903.09</v>
      </c>
      <c r="R2502" s="1">
        <v>65.67</v>
      </c>
      <c r="S2502" s="1">
        <v>60.5</v>
      </c>
      <c r="T2502" s="1">
        <v>68.75</v>
      </c>
      <c r="V2502" s="1">
        <v>61.81</v>
      </c>
      <c r="W2502" s="1">
        <v>72.5</v>
      </c>
      <c r="X2502" s="1">
        <v>68.27</v>
      </c>
      <c r="Y2502" s="1">
        <v>68.53</v>
      </c>
      <c r="Z2502" s="1">
        <v>68</v>
      </c>
      <c r="AA2502" s="1">
        <v>66.08</v>
      </c>
      <c r="AB2502" s="1">
        <v>66.569999999999993</v>
      </c>
      <c r="AC2502" s="1">
        <v>68.5</v>
      </c>
      <c r="AE2502" s="1">
        <v>72.83</v>
      </c>
      <c r="AF2502" s="1">
        <v>72.08</v>
      </c>
      <c r="AG2502" s="1">
        <v>62.99</v>
      </c>
      <c r="AH2502" s="1">
        <v>10</v>
      </c>
      <c r="AP2502" s="1">
        <v>1757.5</v>
      </c>
      <c r="AQ2502" s="1">
        <v>1775</v>
      </c>
      <c r="AV2502" s="1">
        <v>20</v>
      </c>
      <c r="AW2502" s="1">
        <v>1775</v>
      </c>
      <c r="AX2502" s="1">
        <v>67.44</v>
      </c>
      <c r="BA2502" s="1">
        <v>68.319999999999993</v>
      </c>
      <c r="BB2502" s="1">
        <v>76.75</v>
      </c>
      <c r="BC2502" s="1">
        <v>73.849999999999994</v>
      </c>
      <c r="BD2502" s="1">
        <v>74.33</v>
      </c>
      <c r="BE2502" s="1">
        <v>70.709999999999994</v>
      </c>
      <c r="BF2502" s="1">
        <v>67.17</v>
      </c>
      <c r="BG2502" s="1">
        <v>73.48</v>
      </c>
      <c r="BH2502" s="1">
        <v>69.75</v>
      </c>
      <c r="BI2502" s="1">
        <v>69.5</v>
      </c>
      <c r="BJ2502" s="1">
        <v>72.38</v>
      </c>
      <c r="BL2502" s="1">
        <v>63.67</v>
      </c>
      <c r="BM2502" s="1">
        <v>64.900000000000006</v>
      </c>
      <c r="BN2502" s="1">
        <v>62.54</v>
      </c>
    </row>
    <row r="2503" spans="3:66" x14ac:dyDescent="0.3">
      <c r="C2503" s="14" t="str">
        <f t="shared" si="40"/>
        <v>20164</v>
      </c>
      <c r="D2503" s="3">
        <v>42480</v>
      </c>
      <c r="E2503" s="1">
        <v>1129.8900000000001</v>
      </c>
      <c r="F2503" s="1">
        <v>1098.25</v>
      </c>
      <c r="G2503" s="1">
        <v>1091.07</v>
      </c>
      <c r="H2503" s="1">
        <v>982.21</v>
      </c>
      <c r="I2503" s="1">
        <v>1076.44</v>
      </c>
      <c r="J2503" s="1">
        <v>956.22</v>
      </c>
      <c r="Q2503" s="1">
        <v>2902.06</v>
      </c>
      <c r="R2503" s="1">
        <v>65</v>
      </c>
      <c r="S2503" s="1">
        <v>59.25</v>
      </c>
      <c r="T2503" s="1">
        <v>69</v>
      </c>
      <c r="V2503" s="1">
        <v>62.51</v>
      </c>
      <c r="W2503" s="1">
        <v>71.83</v>
      </c>
      <c r="X2503" s="1">
        <v>67.83</v>
      </c>
      <c r="Y2503" s="1">
        <v>67.91</v>
      </c>
      <c r="Z2503" s="1">
        <v>67.69</v>
      </c>
      <c r="AA2503" s="1">
        <v>66.569999999999993</v>
      </c>
      <c r="AB2503" s="1">
        <v>65.81</v>
      </c>
      <c r="AC2503" s="1">
        <v>68.33</v>
      </c>
      <c r="AE2503" s="1">
        <v>72.92</v>
      </c>
      <c r="AF2503" s="1">
        <v>72.12</v>
      </c>
      <c r="AG2503" s="1">
        <v>62.32</v>
      </c>
      <c r="AH2503" s="1">
        <v>10</v>
      </c>
      <c r="AP2503" s="1">
        <v>1757.5</v>
      </c>
      <c r="AQ2503" s="1">
        <v>1775</v>
      </c>
      <c r="AV2503" s="1">
        <v>20</v>
      </c>
      <c r="AW2503" s="1">
        <v>1775</v>
      </c>
      <c r="AX2503" s="1">
        <v>67.64</v>
      </c>
      <c r="BA2503" s="1">
        <v>68.33</v>
      </c>
      <c r="BB2503" s="1">
        <v>75.69</v>
      </c>
      <c r="BC2503" s="1">
        <v>73.290000000000006</v>
      </c>
      <c r="BD2503" s="1">
        <v>73.989999999999995</v>
      </c>
      <c r="BE2503" s="1">
        <v>71.02</v>
      </c>
      <c r="BF2503" s="1">
        <v>65.8</v>
      </c>
      <c r="BG2503" s="1">
        <v>73.180000000000007</v>
      </c>
      <c r="BH2503" s="1">
        <v>69.67</v>
      </c>
      <c r="BI2503" s="1">
        <v>67</v>
      </c>
      <c r="BJ2503" s="1">
        <v>71.930000000000007</v>
      </c>
      <c r="BL2503" s="1">
        <v>63.5</v>
      </c>
      <c r="BM2503" s="1">
        <v>63.79</v>
      </c>
      <c r="BN2503" s="1">
        <v>61.07</v>
      </c>
    </row>
    <row r="2504" spans="3:66" x14ac:dyDescent="0.3">
      <c r="C2504" s="14" t="str">
        <f t="shared" si="40"/>
        <v>20164</v>
      </c>
      <c r="D2504" s="3">
        <v>42479</v>
      </c>
      <c r="E2504" s="1">
        <v>1109.27</v>
      </c>
      <c r="F2504" s="1">
        <v>1071.79</v>
      </c>
      <c r="G2504" s="1">
        <v>1082.52</v>
      </c>
      <c r="H2504" s="1">
        <v>953.44</v>
      </c>
      <c r="I2504" s="1">
        <v>1056.08</v>
      </c>
      <c r="J2504" s="1">
        <v>936.74</v>
      </c>
      <c r="Q2504" s="1">
        <v>2900.73</v>
      </c>
      <c r="R2504" s="1">
        <v>64.58</v>
      </c>
      <c r="S2504" s="1">
        <v>58</v>
      </c>
      <c r="T2504" s="1">
        <v>68.17</v>
      </c>
      <c r="V2504" s="1">
        <v>61.83</v>
      </c>
      <c r="W2504" s="1">
        <v>71.81</v>
      </c>
      <c r="X2504" s="1">
        <v>67</v>
      </c>
      <c r="Y2504" s="1">
        <v>66.790000000000006</v>
      </c>
      <c r="Z2504" s="1">
        <v>66.75</v>
      </c>
      <c r="AA2504" s="1">
        <v>65.16</v>
      </c>
      <c r="AB2504" s="1">
        <v>64.56</v>
      </c>
      <c r="AC2504" s="1">
        <v>68</v>
      </c>
      <c r="AE2504" s="1">
        <v>71.45</v>
      </c>
      <c r="AF2504" s="1">
        <v>70.94</v>
      </c>
      <c r="AG2504" s="1">
        <v>59.86</v>
      </c>
      <c r="AH2504" s="1">
        <v>10</v>
      </c>
      <c r="AP2504" s="1">
        <v>1600</v>
      </c>
      <c r="AQ2504" s="1">
        <v>1775</v>
      </c>
      <c r="AV2504" s="1">
        <v>20</v>
      </c>
      <c r="AW2504" s="1">
        <v>1775</v>
      </c>
      <c r="AX2504" s="1">
        <v>67.38</v>
      </c>
      <c r="BA2504" s="1">
        <v>66.78</v>
      </c>
      <c r="BB2504" s="1">
        <v>74.87</v>
      </c>
      <c r="BC2504" s="1">
        <v>72.06</v>
      </c>
      <c r="BD2504" s="1">
        <v>72.61</v>
      </c>
      <c r="BE2504" s="1">
        <v>70.099999999999994</v>
      </c>
      <c r="BF2504" s="1">
        <v>65.25</v>
      </c>
      <c r="BG2504" s="1">
        <v>72.25</v>
      </c>
      <c r="BH2504" s="1">
        <v>68.25</v>
      </c>
      <c r="BI2504" s="1">
        <v>67</v>
      </c>
      <c r="BJ2504" s="1">
        <v>71.89</v>
      </c>
      <c r="BL2504" s="1">
        <v>62.7</v>
      </c>
      <c r="BM2504" s="1">
        <v>62.56</v>
      </c>
      <c r="BN2504" s="1">
        <v>58.14</v>
      </c>
    </row>
    <row r="2505" spans="3:66" x14ac:dyDescent="0.3">
      <c r="C2505" s="14" t="str">
        <f t="shared" si="40"/>
        <v>20164</v>
      </c>
      <c r="D2505" s="3">
        <v>42478</v>
      </c>
      <c r="E2505" s="1">
        <v>1067.47</v>
      </c>
      <c r="F2505" s="1">
        <v>1059.2</v>
      </c>
      <c r="G2505" s="1">
        <v>1065.08</v>
      </c>
      <c r="H2505" s="1">
        <v>938.16</v>
      </c>
      <c r="I2505" s="1">
        <v>1056.08</v>
      </c>
      <c r="J2505" s="1">
        <v>939.48</v>
      </c>
      <c r="Q2505" s="1">
        <v>2852.78</v>
      </c>
      <c r="R2505" s="1">
        <v>64.42</v>
      </c>
      <c r="S2505" s="1">
        <v>57.58</v>
      </c>
      <c r="T2505" s="1">
        <v>67.75</v>
      </c>
      <c r="V2505" s="1">
        <v>61.56</v>
      </c>
      <c r="W2505" s="1">
        <v>71.17</v>
      </c>
      <c r="X2505" s="1">
        <v>66.290000000000006</v>
      </c>
      <c r="Y2505" s="1">
        <v>65.95</v>
      </c>
      <c r="Z2505" s="1">
        <v>66</v>
      </c>
      <c r="AA2505" s="1">
        <v>65</v>
      </c>
      <c r="AB2505" s="1">
        <v>64</v>
      </c>
      <c r="AC2505" s="1">
        <v>66.33</v>
      </c>
      <c r="AE2505" s="1">
        <v>70.97</v>
      </c>
      <c r="AF2505" s="1">
        <v>70.64</v>
      </c>
      <c r="AG2505" s="1">
        <v>60.04</v>
      </c>
      <c r="AK2505" s="1">
        <v>30</v>
      </c>
      <c r="AS2505" s="1">
        <v>1950</v>
      </c>
      <c r="AV2505" s="1">
        <v>20</v>
      </c>
      <c r="AW2505" s="1">
        <v>1775</v>
      </c>
      <c r="AX2505" s="1">
        <v>65.94</v>
      </c>
      <c r="BA2505" s="1">
        <v>66.38</v>
      </c>
      <c r="BB2505" s="1">
        <v>73.930000000000007</v>
      </c>
      <c r="BC2505" s="1">
        <v>71.53</v>
      </c>
      <c r="BD2505" s="1">
        <v>71.95</v>
      </c>
      <c r="BE2505" s="1">
        <v>67.709999999999994</v>
      </c>
      <c r="BF2505" s="1">
        <v>64.92</v>
      </c>
      <c r="BG2505" s="1">
        <v>71.599999999999994</v>
      </c>
      <c r="BH2505" s="1">
        <v>68.38</v>
      </c>
      <c r="BI2505" s="1">
        <v>67</v>
      </c>
      <c r="BJ2505" s="1">
        <v>71.89</v>
      </c>
      <c r="BL2505" s="1">
        <v>60.63</v>
      </c>
      <c r="BM2505" s="1">
        <v>60.67</v>
      </c>
      <c r="BN2505" s="1">
        <v>58.27</v>
      </c>
    </row>
    <row r="2506" spans="3:66" x14ac:dyDescent="0.3">
      <c r="C2506" s="14" t="str">
        <f t="shared" si="40"/>
        <v>20164</v>
      </c>
      <c r="D2506" s="3">
        <v>42475</v>
      </c>
      <c r="E2506" s="1">
        <v>1079.94</v>
      </c>
      <c r="F2506" s="1">
        <v>1047.1199999999999</v>
      </c>
      <c r="G2506" s="1">
        <v>1071.2</v>
      </c>
      <c r="H2506" s="1">
        <v>946.53</v>
      </c>
      <c r="I2506" s="1">
        <v>1056.8499999999999</v>
      </c>
      <c r="J2506" s="1">
        <v>940.05</v>
      </c>
      <c r="Q2506" s="1">
        <v>2845.93</v>
      </c>
      <c r="R2506" s="1">
        <v>63.33</v>
      </c>
      <c r="S2506" s="1">
        <v>57.13</v>
      </c>
      <c r="T2506" s="1">
        <v>67.8</v>
      </c>
      <c r="V2506" s="1">
        <v>60.92</v>
      </c>
      <c r="W2506" s="1">
        <v>70.44</v>
      </c>
      <c r="X2506" s="1">
        <v>65.5</v>
      </c>
      <c r="Y2506" s="1">
        <v>64.900000000000006</v>
      </c>
      <c r="Z2506" s="1">
        <v>65.209999999999994</v>
      </c>
      <c r="AA2506" s="1">
        <v>64.31</v>
      </c>
      <c r="AB2506" s="1">
        <v>63.64</v>
      </c>
      <c r="AC2506" s="1">
        <v>64.63</v>
      </c>
      <c r="AE2506" s="1">
        <v>70.91</v>
      </c>
      <c r="AF2506" s="1">
        <v>69.760000000000005</v>
      </c>
      <c r="AG2506" s="1">
        <v>58.91</v>
      </c>
      <c r="AK2506" s="1">
        <v>30</v>
      </c>
      <c r="AP2506" s="1">
        <v>1600</v>
      </c>
      <c r="AS2506" s="1">
        <v>1950</v>
      </c>
      <c r="AX2506" s="1">
        <v>65.02</v>
      </c>
      <c r="BA2506" s="1">
        <v>64.19</v>
      </c>
      <c r="BB2506" s="1">
        <v>72.900000000000006</v>
      </c>
      <c r="BC2506" s="1">
        <v>69.98</v>
      </c>
      <c r="BD2506" s="1">
        <v>70.62</v>
      </c>
      <c r="BE2506" s="1">
        <v>68.33</v>
      </c>
      <c r="BF2506" s="1">
        <v>64.17</v>
      </c>
      <c r="BG2506" s="1">
        <v>70.72</v>
      </c>
      <c r="BH2506" s="1">
        <v>66.78</v>
      </c>
      <c r="BI2506" s="1">
        <v>67</v>
      </c>
      <c r="BJ2506" s="1">
        <v>70.680000000000007</v>
      </c>
      <c r="BL2506" s="1">
        <v>60.4</v>
      </c>
      <c r="BM2506" s="1">
        <v>60.5</v>
      </c>
      <c r="BN2506" s="1">
        <v>58.53</v>
      </c>
    </row>
    <row r="2507" spans="3:66" x14ac:dyDescent="0.3">
      <c r="C2507" s="14" t="str">
        <f t="shared" si="40"/>
        <v>20164</v>
      </c>
      <c r="D2507" s="3">
        <v>42474</v>
      </c>
      <c r="E2507" s="1">
        <v>1068.42</v>
      </c>
      <c r="F2507" s="1">
        <v>1039.9100000000001</v>
      </c>
      <c r="G2507" s="1">
        <v>1050.19</v>
      </c>
      <c r="H2507" s="1">
        <v>951.04</v>
      </c>
      <c r="I2507" s="1">
        <v>1054.27</v>
      </c>
      <c r="J2507" s="1">
        <v>939.97</v>
      </c>
      <c r="Q2507" s="1">
        <v>2887.8</v>
      </c>
      <c r="R2507" s="1">
        <v>62.38</v>
      </c>
      <c r="S2507" s="1">
        <v>56.5</v>
      </c>
      <c r="T2507" s="1">
        <v>66</v>
      </c>
      <c r="V2507" s="1">
        <v>60.52</v>
      </c>
      <c r="W2507" s="1">
        <v>69.83</v>
      </c>
      <c r="X2507" s="1">
        <v>65.78</v>
      </c>
      <c r="Y2507" s="1">
        <v>64.650000000000006</v>
      </c>
      <c r="Z2507" s="1">
        <v>64.92</v>
      </c>
      <c r="AA2507" s="1">
        <v>63.86</v>
      </c>
      <c r="AB2507" s="1">
        <v>63.65</v>
      </c>
      <c r="AC2507" s="1">
        <v>64.89</v>
      </c>
      <c r="AE2507" s="1">
        <v>70.7</v>
      </c>
      <c r="AF2507" s="1">
        <v>69.400000000000006</v>
      </c>
      <c r="AG2507" s="1">
        <v>58.47</v>
      </c>
      <c r="AK2507" s="1">
        <v>30</v>
      </c>
      <c r="AP2507" s="1">
        <v>1600</v>
      </c>
      <c r="AS2507" s="1">
        <v>1950</v>
      </c>
      <c r="AX2507" s="1">
        <v>64</v>
      </c>
      <c r="BA2507" s="1">
        <v>64.5</v>
      </c>
      <c r="BB2507" s="1">
        <v>72.41</v>
      </c>
      <c r="BC2507" s="1">
        <v>69.55</v>
      </c>
      <c r="BD2507" s="1">
        <v>70.08</v>
      </c>
      <c r="BE2507" s="1">
        <v>67.239999999999995</v>
      </c>
      <c r="BF2507" s="1">
        <v>62.78</v>
      </c>
      <c r="BG2507" s="1">
        <v>70.62</v>
      </c>
      <c r="BH2507" s="1">
        <v>64.63</v>
      </c>
      <c r="BI2507" s="1">
        <v>67</v>
      </c>
      <c r="BJ2507" s="1">
        <v>70.67</v>
      </c>
      <c r="BL2507" s="1">
        <v>60.2</v>
      </c>
      <c r="BM2507" s="1">
        <v>60.54</v>
      </c>
      <c r="BN2507" s="1">
        <v>58.53</v>
      </c>
    </row>
    <row r="2508" spans="3:66" x14ac:dyDescent="0.3">
      <c r="C2508" s="14" t="str">
        <f t="shared" si="40"/>
        <v>20164</v>
      </c>
      <c r="D2508" s="3">
        <v>42473</v>
      </c>
      <c r="E2508" s="1">
        <v>1069.99</v>
      </c>
      <c r="F2508" s="1">
        <v>1044.1600000000001</v>
      </c>
      <c r="G2508" s="1">
        <v>1018.9</v>
      </c>
      <c r="H2508" s="1">
        <v>944.6</v>
      </c>
      <c r="I2508" s="1">
        <v>1054.24</v>
      </c>
      <c r="J2508" s="1">
        <v>942.98</v>
      </c>
      <c r="Q2508" s="1">
        <v>2890.99</v>
      </c>
      <c r="R2508" s="1">
        <v>62.58</v>
      </c>
      <c r="S2508" s="1">
        <v>56</v>
      </c>
      <c r="T2508" s="1">
        <v>66</v>
      </c>
      <c r="V2508" s="1">
        <v>61.07</v>
      </c>
      <c r="W2508" s="1">
        <v>70.14</v>
      </c>
      <c r="X2508" s="1">
        <v>65.33</v>
      </c>
      <c r="Y2508" s="1">
        <v>64.48</v>
      </c>
      <c r="Z2508" s="1">
        <v>64.73</v>
      </c>
      <c r="AA2508" s="1">
        <v>63.14</v>
      </c>
      <c r="AB2508" s="1">
        <v>63.34</v>
      </c>
      <c r="AC2508" s="1">
        <v>64.67</v>
      </c>
      <c r="AE2508" s="1">
        <v>69.61</v>
      </c>
      <c r="AF2508" s="1">
        <v>68.36</v>
      </c>
      <c r="AG2508" s="1">
        <v>58.54</v>
      </c>
      <c r="AK2508" s="1">
        <v>30</v>
      </c>
      <c r="AP2508" s="1">
        <v>1600</v>
      </c>
      <c r="AS2508" s="1">
        <v>1950</v>
      </c>
      <c r="AX2508" s="1">
        <v>63.75</v>
      </c>
      <c r="BA2508" s="1">
        <v>64.489999999999995</v>
      </c>
      <c r="BB2508" s="1">
        <v>72.95</v>
      </c>
      <c r="BC2508" s="1">
        <v>69.67</v>
      </c>
      <c r="BD2508" s="1">
        <v>70.099999999999994</v>
      </c>
      <c r="BE2508" s="1">
        <v>66.709999999999994</v>
      </c>
      <c r="BF2508" s="1">
        <v>63.27</v>
      </c>
      <c r="BG2508" s="1">
        <v>69.69</v>
      </c>
      <c r="BH2508" s="1">
        <v>66</v>
      </c>
      <c r="BI2508" s="1">
        <v>67</v>
      </c>
      <c r="BJ2508" s="1">
        <v>70.180000000000007</v>
      </c>
      <c r="BL2508" s="1">
        <v>59.67</v>
      </c>
      <c r="BM2508" s="1">
        <v>60.12</v>
      </c>
      <c r="BN2508" s="1">
        <v>59.05</v>
      </c>
    </row>
    <row r="2509" spans="3:66" x14ac:dyDescent="0.3">
      <c r="C2509" s="14" t="str">
        <f t="shared" si="40"/>
        <v>20164</v>
      </c>
      <c r="D2509" s="3">
        <v>42472</v>
      </c>
      <c r="E2509" s="1">
        <v>1066.54</v>
      </c>
      <c r="F2509" s="1">
        <v>1033.1099999999999</v>
      </c>
      <c r="G2509" s="1">
        <v>1053.19</v>
      </c>
      <c r="H2509" s="1">
        <v>929.09</v>
      </c>
      <c r="I2509" s="1">
        <v>1044.1600000000001</v>
      </c>
      <c r="J2509" s="1">
        <v>955.2</v>
      </c>
      <c r="Q2509" s="1">
        <v>2909.01</v>
      </c>
      <c r="R2509" s="1">
        <v>62.68</v>
      </c>
      <c r="S2509" s="1">
        <v>55.64</v>
      </c>
      <c r="T2509" s="1">
        <v>65.25</v>
      </c>
      <c r="V2509" s="1">
        <v>60.68</v>
      </c>
      <c r="W2509" s="1">
        <v>69.31</v>
      </c>
      <c r="X2509" s="1">
        <v>64.97</v>
      </c>
      <c r="Y2509" s="1">
        <v>63.68</v>
      </c>
      <c r="Z2509" s="1">
        <v>63.77</v>
      </c>
      <c r="AA2509" s="1">
        <v>63.23</v>
      </c>
      <c r="AB2509" s="1">
        <v>63.73</v>
      </c>
      <c r="AC2509" s="1">
        <v>63</v>
      </c>
      <c r="AE2509" s="1">
        <v>68.88</v>
      </c>
      <c r="AF2509" s="1">
        <v>67.7</v>
      </c>
      <c r="AG2509" s="1">
        <v>56.97</v>
      </c>
      <c r="AK2509" s="1">
        <v>30</v>
      </c>
      <c r="AP2509" s="1">
        <v>1781</v>
      </c>
      <c r="AS2509" s="1">
        <v>2122.5</v>
      </c>
      <c r="AX2509" s="1">
        <v>63.71</v>
      </c>
      <c r="BA2509" s="1">
        <v>63.12</v>
      </c>
      <c r="BB2509" s="1">
        <v>71.010000000000005</v>
      </c>
      <c r="BC2509" s="1">
        <v>68.73</v>
      </c>
      <c r="BD2509" s="1">
        <v>69.84</v>
      </c>
      <c r="BE2509" s="1">
        <v>66.930000000000007</v>
      </c>
      <c r="BF2509" s="1">
        <v>61.83</v>
      </c>
      <c r="BG2509" s="1">
        <v>68.989999999999995</v>
      </c>
      <c r="BH2509" s="1">
        <v>63.75</v>
      </c>
      <c r="BI2509" s="1">
        <v>67</v>
      </c>
      <c r="BJ2509" s="1">
        <v>69.900000000000006</v>
      </c>
      <c r="BL2509" s="1">
        <v>58.8</v>
      </c>
      <c r="BM2509" s="1">
        <v>60.24</v>
      </c>
      <c r="BN2509" s="1">
        <v>59.14</v>
      </c>
    </row>
    <row r="2510" spans="3:66" x14ac:dyDescent="0.3">
      <c r="C2510" s="14" t="str">
        <f t="shared" si="40"/>
        <v>20164</v>
      </c>
      <c r="D2510" s="3">
        <v>42471</v>
      </c>
      <c r="E2510" s="1">
        <v>1044.8599999999999</v>
      </c>
      <c r="F2510" s="1">
        <v>1018.09</v>
      </c>
      <c r="G2510" s="1">
        <v>1042.48</v>
      </c>
      <c r="H2510" s="1">
        <v>909.48</v>
      </c>
      <c r="I2510" s="1">
        <v>1044.1600000000001</v>
      </c>
      <c r="J2510" s="1">
        <v>963.23</v>
      </c>
      <c r="Q2510" s="1">
        <v>2910.74</v>
      </c>
      <c r="R2510" s="1">
        <v>61.22</v>
      </c>
      <c r="S2510" s="1">
        <v>56</v>
      </c>
      <c r="T2510" s="1">
        <v>64.5</v>
      </c>
      <c r="V2510" s="1">
        <v>61.08</v>
      </c>
      <c r="W2510" s="1">
        <v>69.31</v>
      </c>
      <c r="X2510" s="1">
        <v>66.430000000000007</v>
      </c>
      <c r="Y2510" s="1">
        <v>63.73</v>
      </c>
      <c r="Z2510" s="1">
        <v>64.069999999999993</v>
      </c>
      <c r="AA2510" s="1">
        <v>62.52</v>
      </c>
      <c r="AB2510" s="1">
        <v>64.64</v>
      </c>
      <c r="AC2510" s="1">
        <v>63.5</v>
      </c>
      <c r="AE2510" s="1">
        <v>69.8</v>
      </c>
      <c r="AF2510" s="1">
        <v>67.430000000000007</v>
      </c>
      <c r="AG2510" s="1">
        <v>56.35</v>
      </c>
      <c r="AK2510" s="1">
        <v>30</v>
      </c>
      <c r="AP2510" s="1">
        <v>1781</v>
      </c>
      <c r="AS2510" s="1">
        <v>2295</v>
      </c>
      <c r="AX2510" s="1">
        <v>63.63</v>
      </c>
      <c r="BA2510" s="1">
        <v>64.87</v>
      </c>
      <c r="BB2510" s="1">
        <v>70.540000000000006</v>
      </c>
      <c r="BC2510" s="1">
        <v>68.11</v>
      </c>
      <c r="BD2510" s="1">
        <v>68.569999999999993</v>
      </c>
      <c r="BE2510" s="1">
        <v>67.989999999999995</v>
      </c>
      <c r="BF2510" s="1">
        <v>62.1</v>
      </c>
      <c r="BG2510" s="1">
        <v>69.790000000000006</v>
      </c>
      <c r="BH2510" s="1">
        <v>64</v>
      </c>
      <c r="BI2510" s="1">
        <v>67</v>
      </c>
      <c r="BJ2510" s="1">
        <v>69.900000000000006</v>
      </c>
      <c r="BL2510" s="1">
        <v>60.07</v>
      </c>
      <c r="BM2510" s="1">
        <v>60.72</v>
      </c>
      <c r="BN2510" s="1">
        <v>59.14</v>
      </c>
    </row>
    <row r="2511" spans="3:66" x14ac:dyDescent="0.3">
      <c r="C2511" s="14" t="str">
        <f t="shared" si="40"/>
        <v>20164</v>
      </c>
      <c r="D2511" s="3">
        <v>42468</v>
      </c>
      <c r="E2511" s="1">
        <v>1063.5899999999999</v>
      </c>
      <c r="F2511" s="1">
        <v>1010.36</v>
      </c>
      <c r="G2511" s="1">
        <v>1039.1600000000001</v>
      </c>
      <c r="H2511" s="1">
        <v>921.37</v>
      </c>
      <c r="I2511" s="1">
        <v>1043.67</v>
      </c>
      <c r="J2511" s="1">
        <v>961.16</v>
      </c>
      <c r="Q2511" s="1">
        <v>2990.85</v>
      </c>
      <c r="R2511" s="1">
        <v>62.17</v>
      </c>
      <c r="S2511" s="1">
        <v>56.54</v>
      </c>
      <c r="T2511" s="1">
        <v>65.92</v>
      </c>
      <c r="V2511" s="1">
        <v>61.06</v>
      </c>
      <c r="W2511" s="1">
        <v>69.81</v>
      </c>
      <c r="X2511" s="1">
        <v>67.38</v>
      </c>
      <c r="Y2511" s="1">
        <v>64.28</v>
      </c>
      <c r="Z2511" s="1">
        <v>64.5</v>
      </c>
      <c r="AA2511" s="1">
        <v>63.55</v>
      </c>
      <c r="AB2511" s="1">
        <v>65.45</v>
      </c>
      <c r="AC2511" s="1">
        <v>64.72</v>
      </c>
      <c r="AE2511" s="1">
        <v>70.61</v>
      </c>
      <c r="AF2511" s="1">
        <v>68.11</v>
      </c>
      <c r="AG2511" s="1">
        <v>58.62</v>
      </c>
      <c r="AK2511" s="1">
        <v>30</v>
      </c>
      <c r="AO2511" s="1">
        <v>7</v>
      </c>
      <c r="AP2511" s="1">
        <v>1962</v>
      </c>
      <c r="AS2511" s="1">
        <v>2295</v>
      </c>
      <c r="AT2511" s="1">
        <v>1752.39</v>
      </c>
      <c r="AX2511" s="1">
        <v>62.77</v>
      </c>
      <c r="BA2511" s="1">
        <v>64.28</v>
      </c>
      <c r="BB2511" s="1">
        <v>72.34</v>
      </c>
      <c r="BC2511" s="1">
        <v>68.8</v>
      </c>
      <c r="BD2511" s="1">
        <v>69.63</v>
      </c>
      <c r="BE2511" s="1">
        <v>67.33</v>
      </c>
      <c r="BF2511" s="1">
        <v>62.98</v>
      </c>
      <c r="BG2511" s="1">
        <v>70.430000000000007</v>
      </c>
      <c r="BH2511" s="1">
        <v>65.5</v>
      </c>
      <c r="BI2511" s="1">
        <v>67</v>
      </c>
      <c r="BJ2511" s="1">
        <v>69.86</v>
      </c>
      <c r="BL2511" s="1">
        <v>60.27</v>
      </c>
      <c r="BM2511" s="1">
        <v>60.67</v>
      </c>
      <c r="BN2511" s="1">
        <v>59.02</v>
      </c>
    </row>
    <row r="2512" spans="3:66" x14ac:dyDescent="0.3">
      <c r="C2512" s="14" t="str">
        <f t="shared" si="40"/>
        <v>20164</v>
      </c>
      <c r="D2512" s="3">
        <v>42467</v>
      </c>
      <c r="E2512" s="1">
        <v>1042.76</v>
      </c>
      <c r="F2512" s="1">
        <v>1008.98</v>
      </c>
      <c r="G2512" s="1">
        <v>1039.0999999999999</v>
      </c>
      <c r="H2512" s="1">
        <v>917.05</v>
      </c>
      <c r="I2512" s="1">
        <v>1043.48</v>
      </c>
      <c r="J2512" s="1">
        <v>942.41</v>
      </c>
      <c r="Q2512" s="1">
        <v>2955.14</v>
      </c>
      <c r="R2512" s="1">
        <v>62.28</v>
      </c>
      <c r="S2512" s="1">
        <v>56.63</v>
      </c>
      <c r="T2512" s="1">
        <v>65.22</v>
      </c>
      <c r="V2512" s="1">
        <v>61</v>
      </c>
      <c r="W2512" s="1">
        <v>70.36</v>
      </c>
      <c r="X2512" s="1">
        <v>67.45</v>
      </c>
      <c r="Y2512" s="1">
        <v>64.41</v>
      </c>
      <c r="Z2512" s="1">
        <v>64.709999999999994</v>
      </c>
      <c r="AA2512" s="1">
        <v>63.97</v>
      </c>
      <c r="AB2512" s="1">
        <v>65.45</v>
      </c>
      <c r="AC2512" s="1">
        <v>64.17</v>
      </c>
      <c r="AE2512" s="1">
        <v>70.7</v>
      </c>
      <c r="AF2512" s="1">
        <v>68.209999999999994</v>
      </c>
      <c r="AG2512" s="1">
        <v>57.58</v>
      </c>
      <c r="AK2512" s="1">
        <v>30</v>
      </c>
      <c r="AO2512" s="1">
        <v>7</v>
      </c>
      <c r="AP2512" s="1">
        <v>1806</v>
      </c>
      <c r="AS2512" s="1">
        <v>2295</v>
      </c>
      <c r="AT2512" s="1">
        <v>1752.39</v>
      </c>
      <c r="AX2512" s="1">
        <v>63.79</v>
      </c>
      <c r="BA2512" s="1">
        <v>64.7</v>
      </c>
      <c r="BB2512" s="1">
        <v>72.87</v>
      </c>
      <c r="BC2512" s="1">
        <v>69.75</v>
      </c>
      <c r="BD2512" s="1">
        <v>70.13</v>
      </c>
      <c r="BE2512" s="1">
        <v>68.14</v>
      </c>
      <c r="BF2512" s="1">
        <v>62.86</v>
      </c>
      <c r="BG2512" s="1">
        <v>70.59</v>
      </c>
      <c r="BH2512" s="1">
        <v>64.75</v>
      </c>
      <c r="BI2512" s="1">
        <v>67</v>
      </c>
      <c r="BJ2512" s="1">
        <v>69.849999999999994</v>
      </c>
      <c r="BL2512" s="1">
        <v>59.83</v>
      </c>
      <c r="BM2512" s="1">
        <v>60.5</v>
      </c>
      <c r="BN2512" s="1">
        <v>58.65</v>
      </c>
    </row>
    <row r="2513" spans="3:66" x14ac:dyDescent="0.3">
      <c r="C2513" s="14" t="str">
        <f t="shared" si="40"/>
        <v>20164</v>
      </c>
      <c r="D2513" s="3">
        <v>42466</v>
      </c>
      <c r="E2513" s="1">
        <v>1051.06</v>
      </c>
      <c r="F2513" s="1">
        <v>1021.62</v>
      </c>
      <c r="G2513" s="1">
        <v>1059.04</v>
      </c>
      <c r="H2513" s="1">
        <v>920.28</v>
      </c>
      <c r="I2513" s="1">
        <v>1020.39</v>
      </c>
      <c r="J2513" s="1">
        <v>936.13</v>
      </c>
      <c r="Q2513" s="1">
        <v>2887.25</v>
      </c>
      <c r="R2513" s="1">
        <v>61.83</v>
      </c>
      <c r="S2513" s="1">
        <v>55</v>
      </c>
      <c r="T2513" s="1">
        <v>65.2</v>
      </c>
      <c r="V2513" s="1">
        <v>60.5</v>
      </c>
      <c r="W2513" s="1">
        <v>69.930000000000007</v>
      </c>
      <c r="X2513" s="1">
        <v>67.55</v>
      </c>
      <c r="Y2513" s="1">
        <v>64.209999999999994</v>
      </c>
      <c r="Z2513" s="1">
        <v>64.459999999999994</v>
      </c>
      <c r="AA2513" s="1">
        <v>63.62</v>
      </c>
      <c r="AB2513" s="1">
        <v>65.400000000000006</v>
      </c>
      <c r="AC2513" s="1">
        <v>64.17</v>
      </c>
      <c r="AE2513" s="1">
        <v>70.790000000000006</v>
      </c>
      <c r="AF2513" s="1">
        <v>67.680000000000007</v>
      </c>
      <c r="AG2513" s="1">
        <v>57.23</v>
      </c>
      <c r="AK2513" s="1">
        <v>30</v>
      </c>
      <c r="AO2513" s="1">
        <v>7</v>
      </c>
      <c r="AP2513" s="1">
        <v>1806</v>
      </c>
      <c r="AS2513" s="1">
        <v>2295</v>
      </c>
      <c r="AT2513" s="1">
        <v>1752.39</v>
      </c>
      <c r="AX2513" s="1">
        <v>62.69</v>
      </c>
      <c r="BA2513" s="1">
        <v>64.25</v>
      </c>
      <c r="BB2513" s="1">
        <v>72.27</v>
      </c>
      <c r="BC2513" s="1">
        <v>68.89</v>
      </c>
      <c r="BD2513" s="1">
        <v>70.03</v>
      </c>
      <c r="BE2513" s="1">
        <v>66.97</v>
      </c>
      <c r="BF2513" s="1">
        <v>62.78</v>
      </c>
      <c r="BG2513" s="1">
        <v>70.31</v>
      </c>
      <c r="BH2513" s="1">
        <v>64.69</v>
      </c>
      <c r="BI2513" s="1">
        <v>67</v>
      </c>
      <c r="BJ2513" s="1">
        <v>69.849999999999994</v>
      </c>
      <c r="BL2513" s="1">
        <v>59.63</v>
      </c>
      <c r="BM2513" s="1">
        <v>60.59</v>
      </c>
      <c r="BN2513" s="1">
        <v>58.8</v>
      </c>
    </row>
    <row r="2514" spans="3:66" x14ac:dyDescent="0.3">
      <c r="C2514" s="14" t="str">
        <f t="shared" si="40"/>
        <v>20164</v>
      </c>
      <c r="D2514" s="3">
        <v>42465</v>
      </c>
      <c r="E2514" s="1">
        <v>1039.48</v>
      </c>
      <c r="F2514" s="1">
        <v>1008.95</v>
      </c>
      <c r="G2514" s="1">
        <v>1042.24</v>
      </c>
      <c r="H2514" s="1">
        <v>913.94</v>
      </c>
      <c r="I2514" s="1">
        <v>1048.3599999999999</v>
      </c>
      <c r="J2514" s="1">
        <v>931.92</v>
      </c>
      <c r="Q2514" s="1">
        <v>2865.85</v>
      </c>
      <c r="R2514" s="1">
        <v>61.1</v>
      </c>
      <c r="S2514" s="1">
        <v>55.53</v>
      </c>
      <c r="T2514" s="1">
        <v>64.650000000000006</v>
      </c>
      <c r="V2514" s="1">
        <v>60.1</v>
      </c>
      <c r="W2514" s="1">
        <v>69.569999999999993</v>
      </c>
      <c r="X2514" s="1">
        <v>67.31</v>
      </c>
      <c r="Y2514" s="1">
        <v>63.33</v>
      </c>
      <c r="Z2514" s="1">
        <v>63.21</v>
      </c>
      <c r="AA2514" s="1">
        <v>63.07</v>
      </c>
      <c r="AB2514" s="1">
        <v>65.36</v>
      </c>
      <c r="AC2514" s="1">
        <v>62.67</v>
      </c>
      <c r="AE2514" s="1">
        <v>70.16</v>
      </c>
      <c r="AF2514" s="1">
        <v>67.87</v>
      </c>
      <c r="AG2514" s="1">
        <v>56.48</v>
      </c>
      <c r="AH2514" s="1">
        <v>10</v>
      </c>
      <c r="AO2514" s="1">
        <v>7</v>
      </c>
      <c r="AP2514" s="1">
        <v>1633.33</v>
      </c>
      <c r="AQ2514" s="1">
        <v>2000</v>
      </c>
      <c r="AT2514" s="1">
        <v>1752.39</v>
      </c>
      <c r="AX2514" s="1">
        <v>62.48</v>
      </c>
      <c r="BA2514" s="1">
        <v>63.41</v>
      </c>
      <c r="BB2514" s="1">
        <v>72.14</v>
      </c>
      <c r="BC2514" s="1">
        <v>68.67</v>
      </c>
      <c r="BD2514" s="1">
        <v>69.81</v>
      </c>
      <c r="BE2514" s="1">
        <v>67.41</v>
      </c>
      <c r="BF2514" s="1">
        <v>62</v>
      </c>
      <c r="BG2514" s="1">
        <v>70.06</v>
      </c>
      <c r="BH2514" s="1">
        <v>63.33</v>
      </c>
      <c r="BI2514" s="1">
        <v>67</v>
      </c>
      <c r="BJ2514" s="1">
        <v>69.849999999999994</v>
      </c>
      <c r="BL2514" s="1">
        <v>59.07</v>
      </c>
      <c r="BM2514" s="1">
        <v>60.28</v>
      </c>
      <c r="BN2514" s="1">
        <v>58.4</v>
      </c>
    </row>
    <row r="2515" spans="3:66" x14ac:dyDescent="0.3">
      <c r="C2515" s="14" t="str">
        <f t="shared" si="40"/>
        <v>20164</v>
      </c>
      <c r="D2515" s="3">
        <v>42464</v>
      </c>
      <c r="E2515" s="1">
        <v>1029.05</v>
      </c>
      <c r="F2515" s="1">
        <v>1007.65</v>
      </c>
      <c r="G2515" s="1">
        <v>1030.5999999999999</v>
      </c>
      <c r="H2515" s="1">
        <v>910.83</v>
      </c>
      <c r="I2515" s="1">
        <v>1043.42</v>
      </c>
      <c r="J2515" s="1">
        <v>940</v>
      </c>
      <c r="Q2515" s="1">
        <v>2818.38</v>
      </c>
      <c r="R2515" s="1">
        <v>60</v>
      </c>
      <c r="S2515" s="1">
        <v>54.83</v>
      </c>
      <c r="T2515" s="1">
        <v>64.58</v>
      </c>
      <c r="V2515" s="1">
        <v>59.96</v>
      </c>
      <c r="W2515" s="1">
        <v>69.73</v>
      </c>
      <c r="X2515" s="1">
        <v>67.41</v>
      </c>
      <c r="Y2515" s="1">
        <v>62.35</v>
      </c>
      <c r="Z2515" s="1">
        <v>62.5</v>
      </c>
      <c r="AA2515" s="1">
        <v>62.6</v>
      </c>
      <c r="AB2515" s="1">
        <v>65.92</v>
      </c>
      <c r="AC2515" s="1">
        <v>63</v>
      </c>
      <c r="AE2515" s="1">
        <v>69.930000000000007</v>
      </c>
      <c r="AF2515" s="1">
        <v>67.36</v>
      </c>
      <c r="AG2515" s="1">
        <v>55.95</v>
      </c>
      <c r="AH2515" s="1">
        <v>10</v>
      </c>
      <c r="AO2515" s="1">
        <v>7</v>
      </c>
      <c r="AP2515" s="1">
        <v>1625</v>
      </c>
      <c r="AQ2515" s="1">
        <v>2000</v>
      </c>
      <c r="AT2515" s="1">
        <v>1752.39</v>
      </c>
      <c r="AX2515" s="1">
        <v>62.79</v>
      </c>
      <c r="BA2515" s="1">
        <v>63.46</v>
      </c>
      <c r="BB2515" s="1">
        <v>71.34</v>
      </c>
      <c r="BC2515" s="1">
        <v>68.02</v>
      </c>
      <c r="BD2515" s="1">
        <v>68.63</v>
      </c>
      <c r="BE2515" s="1">
        <v>66.650000000000006</v>
      </c>
      <c r="BF2515" s="1">
        <v>61.75</v>
      </c>
      <c r="BG2515" s="1">
        <v>69.739999999999995</v>
      </c>
      <c r="BH2515" s="1">
        <v>63.69</v>
      </c>
      <c r="BI2515" s="1">
        <v>67</v>
      </c>
      <c r="BJ2515" s="1">
        <v>69.36</v>
      </c>
      <c r="BL2515" s="1">
        <v>57.57</v>
      </c>
      <c r="BM2515" s="1">
        <v>59.33</v>
      </c>
      <c r="BN2515" s="1">
        <v>57.3</v>
      </c>
    </row>
    <row r="2516" spans="3:66" x14ac:dyDescent="0.3">
      <c r="C2516" s="14" t="str">
        <f t="shared" si="40"/>
        <v>20164</v>
      </c>
      <c r="D2516" s="3">
        <v>42461</v>
      </c>
      <c r="E2516" s="1">
        <v>1052.28</v>
      </c>
      <c r="F2516" s="1">
        <v>1011.57</v>
      </c>
      <c r="G2516" s="1">
        <v>1037.3699999999999</v>
      </c>
      <c r="H2516" s="1">
        <v>900.85</v>
      </c>
      <c r="I2516" s="1">
        <v>1038.76</v>
      </c>
      <c r="J2516" s="1">
        <v>958.18</v>
      </c>
      <c r="Q2516" s="1">
        <v>2838.77</v>
      </c>
      <c r="R2516" s="1">
        <v>60.33</v>
      </c>
      <c r="S2516" s="1">
        <v>55</v>
      </c>
      <c r="T2516" s="1">
        <v>64.430000000000007</v>
      </c>
      <c r="V2516" s="1">
        <v>60.01</v>
      </c>
      <c r="W2516" s="1">
        <v>68.5</v>
      </c>
      <c r="X2516" s="1">
        <v>67.53</v>
      </c>
      <c r="Y2516" s="1">
        <v>62.19</v>
      </c>
      <c r="Z2516" s="1">
        <v>62.29</v>
      </c>
      <c r="AA2516" s="1">
        <v>62.86</v>
      </c>
      <c r="AB2516" s="1">
        <v>67.19</v>
      </c>
      <c r="AC2516" s="1">
        <v>61.94</v>
      </c>
      <c r="AE2516" s="1">
        <v>70</v>
      </c>
      <c r="AF2516" s="1">
        <v>67.569999999999993</v>
      </c>
      <c r="AG2516" s="1">
        <v>56.59</v>
      </c>
      <c r="AH2516" s="1">
        <v>10</v>
      </c>
      <c r="AP2516" s="1">
        <v>1633.33</v>
      </c>
      <c r="AQ2516" s="1">
        <v>2000</v>
      </c>
      <c r="AX2516" s="1">
        <v>62.42</v>
      </c>
      <c r="BA2516" s="1">
        <v>64.13</v>
      </c>
      <c r="BB2516" s="1">
        <v>70.819999999999993</v>
      </c>
      <c r="BC2516" s="1">
        <v>67.98</v>
      </c>
      <c r="BD2516" s="1">
        <v>68.680000000000007</v>
      </c>
      <c r="BE2516" s="1">
        <v>67.61</v>
      </c>
      <c r="BF2516" s="1">
        <v>61.62</v>
      </c>
      <c r="BG2516" s="1">
        <v>69.290000000000006</v>
      </c>
      <c r="BH2516" s="1">
        <v>62.67</v>
      </c>
      <c r="BI2516" s="1">
        <v>67</v>
      </c>
      <c r="BJ2516" s="1">
        <v>69.38</v>
      </c>
      <c r="BL2516" s="1">
        <v>57.65</v>
      </c>
      <c r="BM2516" s="1">
        <v>59.33</v>
      </c>
      <c r="BN2516" s="1">
        <v>56.97</v>
      </c>
    </row>
    <row r="2517" spans="3:66" x14ac:dyDescent="0.3">
      <c r="C2517" s="14" t="str">
        <f t="shared" si="40"/>
        <v>20163</v>
      </c>
      <c r="D2517" s="3">
        <v>42460</v>
      </c>
      <c r="E2517" s="1">
        <v>1042.8699999999999</v>
      </c>
      <c r="F2517" s="1">
        <v>1013.14</v>
      </c>
      <c r="G2517" s="1">
        <v>1045.3800000000001</v>
      </c>
      <c r="H2517" s="1">
        <v>915.27</v>
      </c>
      <c r="I2517" s="1">
        <v>1039.22</v>
      </c>
      <c r="J2517" s="1">
        <v>944.14</v>
      </c>
      <c r="Q2517" s="1">
        <v>2816.1</v>
      </c>
      <c r="R2517" s="1">
        <v>60.17</v>
      </c>
      <c r="S2517" s="1">
        <v>55.2</v>
      </c>
      <c r="T2517" s="1">
        <v>64.56</v>
      </c>
      <c r="V2517" s="1">
        <v>59.86</v>
      </c>
      <c r="W2517" s="1">
        <v>68.59</v>
      </c>
      <c r="X2517" s="1">
        <v>68.47</v>
      </c>
      <c r="Y2517" s="1">
        <v>62.08</v>
      </c>
      <c r="Z2517" s="1">
        <v>62.33</v>
      </c>
      <c r="AA2517" s="1">
        <v>61.94</v>
      </c>
      <c r="AB2517" s="1">
        <v>68.349999999999994</v>
      </c>
      <c r="AC2517" s="1">
        <v>61.83</v>
      </c>
      <c r="AE2517" s="1">
        <v>70.36</v>
      </c>
      <c r="AF2517" s="1">
        <v>66.86</v>
      </c>
      <c r="AG2517" s="1">
        <v>56.85</v>
      </c>
      <c r="AH2517" s="1">
        <v>10</v>
      </c>
      <c r="AP2517" s="1">
        <v>1625</v>
      </c>
      <c r="AQ2517" s="1">
        <v>2000</v>
      </c>
      <c r="AX2517" s="1">
        <v>62.26</v>
      </c>
      <c r="BA2517" s="1">
        <v>63.64</v>
      </c>
      <c r="BB2517" s="1">
        <v>70.16</v>
      </c>
      <c r="BC2517" s="1">
        <v>67.489999999999995</v>
      </c>
      <c r="BD2517" s="1">
        <v>68.23</v>
      </c>
      <c r="BE2517" s="1">
        <v>67.25</v>
      </c>
      <c r="BF2517" s="1">
        <v>61.48</v>
      </c>
      <c r="BG2517" s="1">
        <v>70.010000000000005</v>
      </c>
      <c r="BH2517" s="1">
        <v>62.82</v>
      </c>
      <c r="BI2517" s="1">
        <v>66</v>
      </c>
      <c r="BJ2517" s="1">
        <v>68.72</v>
      </c>
      <c r="BL2517" s="1">
        <v>58.1</v>
      </c>
      <c r="BM2517" s="1">
        <v>60.08</v>
      </c>
      <c r="BN2517" s="1">
        <v>56.97</v>
      </c>
    </row>
    <row r="2518" spans="3:66" x14ac:dyDescent="0.3">
      <c r="C2518" s="14" t="str">
        <f t="shared" si="40"/>
        <v>20163</v>
      </c>
      <c r="D2518" s="3">
        <v>42459</v>
      </c>
      <c r="E2518" s="1">
        <v>1070.94</v>
      </c>
      <c r="F2518" s="1">
        <v>1012.64</v>
      </c>
      <c r="G2518" s="1">
        <v>1043.07</v>
      </c>
      <c r="H2518" s="1">
        <v>920.05</v>
      </c>
      <c r="I2518" s="1">
        <v>1038.48</v>
      </c>
      <c r="J2518" s="1">
        <v>927.65</v>
      </c>
      <c r="Q2518" s="1">
        <v>2818.56</v>
      </c>
      <c r="R2518" s="1">
        <v>61.33</v>
      </c>
      <c r="S2518" s="1">
        <v>55.63</v>
      </c>
      <c r="T2518" s="1">
        <v>65.06</v>
      </c>
      <c r="V2518" s="1">
        <v>61.07</v>
      </c>
      <c r="W2518" s="1">
        <v>69.290000000000006</v>
      </c>
      <c r="X2518" s="1">
        <v>68.47</v>
      </c>
      <c r="Y2518" s="1">
        <v>63.08</v>
      </c>
      <c r="Z2518" s="1">
        <v>63.31</v>
      </c>
      <c r="AA2518" s="1">
        <v>63.11</v>
      </c>
      <c r="AB2518" s="1">
        <v>68.31</v>
      </c>
      <c r="AC2518" s="1">
        <v>63</v>
      </c>
      <c r="AE2518" s="1">
        <v>71.06</v>
      </c>
      <c r="AF2518" s="1">
        <v>67.8</v>
      </c>
      <c r="AG2518" s="1">
        <v>57.14</v>
      </c>
      <c r="AH2518" s="1">
        <v>10</v>
      </c>
      <c r="AP2518" s="1">
        <v>1625</v>
      </c>
      <c r="AQ2518" s="1">
        <v>2000</v>
      </c>
      <c r="AX2518" s="1">
        <v>64.33</v>
      </c>
      <c r="BA2518" s="1">
        <v>63.08</v>
      </c>
      <c r="BB2518" s="1">
        <v>70.7</v>
      </c>
      <c r="BC2518" s="1">
        <v>68.03</v>
      </c>
      <c r="BD2518" s="1">
        <v>69.03</v>
      </c>
      <c r="BE2518" s="1">
        <v>67.69</v>
      </c>
      <c r="BF2518" s="1">
        <v>62.77</v>
      </c>
      <c r="BG2518" s="1">
        <v>71.37</v>
      </c>
      <c r="BH2518" s="1">
        <v>64</v>
      </c>
      <c r="BI2518" s="1">
        <v>65</v>
      </c>
      <c r="BJ2518" s="1">
        <v>68.69</v>
      </c>
      <c r="BL2518" s="1">
        <v>58.37</v>
      </c>
      <c r="BM2518" s="1">
        <v>60.66</v>
      </c>
      <c r="BN2518" s="1">
        <v>57.97</v>
      </c>
    </row>
    <row r="2519" spans="3:66" x14ac:dyDescent="0.3">
      <c r="C2519" s="14" t="str">
        <f t="shared" si="40"/>
        <v>20163</v>
      </c>
      <c r="D2519" s="3">
        <v>42458</v>
      </c>
      <c r="E2519" s="1">
        <v>1071.6500000000001</v>
      </c>
      <c r="F2519" s="1">
        <v>1016.81</v>
      </c>
      <c r="G2519" s="1">
        <v>1037.5899999999999</v>
      </c>
      <c r="H2519" s="1">
        <v>932</v>
      </c>
      <c r="I2519" s="1">
        <v>1027</v>
      </c>
      <c r="J2519" s="1">
        <v>937.98</v>
      </c>
      <c r="Q2519" s="1">
        <v>2793.1</v>
      </c>
      <c r="R2519" s="1">
        <v>61.5</v>
      </c>
      <c r="S2519" s="1">
        <v>55.33</v>
      </c>
      <c r="T2519" s="1">
        <v>65.17</v>
      </c>
      <c r="V2519" s="1">
        <v>61.36</v>
      </c>
      <c r="W2519" s="1">
        <v>69.38</v>
      </c>
      <c r="X2519" s="1">
        <v>67.930000000000007</v>
      </c>
      <c r="Y2519" s="1">
        <v>63.17</v>
      </c>
      <c r="Z2519" s="1">
        <v>63.29</v>
      </c>
      <c r="AA2519" s="1">
        <v>63.57</v>
      </c>
      <c r="AB2519" s="1">
        <v>67.599999999999994</v>
      </c>
      <c r="AC2519" s="1">
        <v>64</v>
      </c>
      <c r="AE2519" s="1">
        <v>71.040000000000006</v>
      </c>
      <c r="AF2519" s="1">
        <v>67.930000000000007</v>
      </c>
      <c r="AG2519" s="1">
        <v>57.38</v>
      </c>
      <c r="AP2519" s="1">
        <v>1600</v>
      </c>
      <c r="AX2519" s="1">
        <v>63.67</v>
      </c>
      <c r="BA2519" s="1">
        <v>64.34</v>
      </c>
      <c r="BB2519" s="1">
        <v>71.45</v>
      </c>
      <c r="BC2519" s="1">
        <v>68.599999999999994</v>
      </c>
      <c r="BD2519" s="1">
        <v>70.36</v>
      </c>
      <c r="BE2519" s="1">
        <v>67.739999999999995</v>
      </c>
      <c r="BF2519" s="1">
        <v>61.9</v>
      </c>
      <c r="BG2519" s="1">
        <v>71.510000000000005</v>
      </c>
      <c r="BH2519" s="1">
        <v>64.44</v>
      </c>
      <c r="BI2519" s="1">
        <v>65</v>
      </c>
      <c r="BJ2519" s="1">
        <v>68.72</v>
      </c>
      <c r="BL2519" s="1">
        <v>58.7</v>
      </c>
      <c r="BM2519" s="1">
        <v>59.97</v>
      </c>
      <c r="BN2519" s="1">
        <v>58.26</v>
      </c>
    </row>
    <row r="2520" spans="3:66" x14ac:dyDescent="0.3">
      <c r="C2520" s="14" t="str">
        <f t="shared" si="40"/>
        <v>20163</v>
      </c>
      <c r="D2520" s="3">
        <v>42457</v>
      </c>
      <c r="E2520" s="1">
        <v>1070.96</v>
      </c>
      <c r="F2520" s="1">
        <v>1028.74</v>
      </c>
      <c r="G2520" s="1">
        <v>1045.06</v>
      </c>
      <c r="H2520" s="1">
        <v>925.98</v>
      </c>
      <c r="I2520" s="1">
        <v>1030.43</v>
      </c>
      <c r="J2520" s="1">
        <v>947.36</v>
      </c>
      <c r="Q2520" s="1">
        <v>2807.97</v>
      </c>
      <c r="R2520" s="1">
        <v>60.67</v>
      </c>
      <c r="S2520" s="1">
        <v>55.33</v>
      </c>
      <c r="T2520" s="1">
        <v>64.88</v>
      </c>
      <c r="V2520" s="1">
        <v>60.92</v>
      </c>
      <c r="W2520" s="1">
        <v>68.760000000000005</v>
      </c>
      <c r="X2520" s="1">
        <v>67.89</v>
      </c>
      <c r="Y2520" s="1">
        <v>63.05</v>
      </c>
      <c r="Z2520" s="1">
        <v>63.29</v>
      </c>
      <c r="AA2520" s="1">
        <v>63.33</v>
      </c>
      <c r="AB2520" s="1">
        <v>67.55</v>
      </c>
      <c r="AC2520" s="1">
        <v>63.83</v>
      </c>
      <c r="AE2520" s="1">
        <v>70.959999999999994</v>
      </c>
      <c r="AF2520" s="1">
        <v>68.38</v>
      </c>
      <c r="AG2520" s="1">
        <v>57.06</v>
      </c>
      <c r="AP2520" s="1">
        <v>1600</v>
      </c>
      <c r="AX2520" s="1">
        <v>63.07</v>
      </c>
      <c r="BA2520" s="1">
        <v>63.64</v>
      </c>
      <c r="BB2520" s="1">
        <v>71.06</v>
      </c>
      <c r="BC2520" s="1">
        <v>67.680000000000007</v>
      </c>
      <c r="BD2520" s="1">
        <v>68.680000000000007</v>
      </c>
      <c r="BE2520" s="1">
        <v>68.31</v>
      </c>
      <c r="BF2520" s="1">
        <v>62.33</v>
      </c>
      <c r="BG2520" s="1">
        <v>71.260000000000005</v>
      </c>
      <c r="BH2520" s="1">
        <v>64.31</v>
      </c>
      <c r="BI2520" s="1">
        <v>65</v>
      </c>
      <c r="BJ2520" s="1">
        <v>68.69</v>
      </c>
      <c r="BL2520" s="1">
        <v>58.58</v>
      </c>
      <c r="BM2520" s="1">
        <v>59.93</v>
      </c>
      <c r="BN2520" s="1">
        <v>58.11</v>
      </c>
    </row>
    <row r="2521" spans="3:66" x14ac:dyDescent="0.3">
      <c r="C2521" s="14" t="str">
        <f t="shared" si="40"/>
        <v>20163</v>
      </c>
      <c r="D2521" s="3">
        <v>42453</v>
      </c>
      <c r="E2521" s="1">
        <v>1115.8599999999999</v>
      </c>
      <c r="F2521" s="1">
        <v>1027.21</v>
      </c>
      <c r="G2521" s="1">
        <v>1046.29</v>
      </c>
      <c r="H2521" s="1">
        <v>941.58</v>
      </c>
      <c r="I2521" s="1">
        <v>1019.24</v>
      </c>
      <c r="J2521" s="1">
        <v>937</v>
      </c>
      <c r="Q2521" s="1">
        <v>2758.97</v>
      </c>
      <c r="R2521" s="1">
        <v>61.2</v>
      </c>
      <c r="S2521" s="1">
        <v>55.75</v>
      </c>
      <c r="T2521" s="1">
        <v>65.34</v>
      </c>
      <c r="V2521" s="1">
        <v>60.9</v>
      </c>
      <c r="W2521" s="1">
        <v>69.28</v>
      </c>
      <c r="X2521" s="1">
        <v>67.69</v>
      </c>
      <c r="Y2521" s="1">
        <v>62.87</v>
      </c>
      <c r="Z2521" s="1">
        <v>62.83</v>
      </c>
      <c r="AA2521" s="1">
        <v>63.82</v>
      </c>
      <c r="AB2521" s="1">
        <v>67.09</v>
      </c>
      <c r="AC2521" s="1">
        <v>63.94</v>
      </c>
      <c r="AE2521" s="1">
        <v>71.13</v>
      </c>
      <c r="AF2521" s="1">
        <v>68.760000000000005</v>
      </c>
      <c r="AG2521" s="1">
        <v>57.09</v>
      </c>
      <c r="AO2521" s="1">
        <v>7</v>
      </c>
      <c r="AP2521" s="1">
        <v>1600</v>
      </c>
      <c r="AT2521" s="1">
        <v>1891.85</v>
      </c>
      <c r="AX2521" s="1">
        <v>61.87</v>
      </c>
      <c r="BA2521" s="1">
        <v>63.38</v>
      </c>
      <c r="BB2521" s="1">
        <v>72.150000000000006</v>
      </c>
      <c r="BC2521" s="1">
        <v>69.319999999999993</v>
      </c>
      <c r="BD2521" s="1">
        <v>70.09</v>
      </c>
      <c r="BE2521" s="1">
        <v>68.400000000000006</v>
      </c>
      <c r="BF2521" s="1">
        <v>61.9</v>
      </c>
      <c r="BG2521" s="1">
        <v>71.55</v>
      </c>
      <c r="BH2521" s="1">
        <v>64</v>
      </c>
      <c r="BI2521" s="1">
        <v>65</v>
      </c>
      <c r="BJ2521" s="1">
        <v>69.2</v>
      </c>
      <c r="BL2521" s="1">
        <v>58.49</v>
      </c>
      <c r="BM2521" s="1">
        <v>59.93</v>
      </c>
      <c r="BN2521" s="1">
        <v>57.55</v>
      </c>
    </row>
    <row r="2522" spans="3:66" x14ac:dyDescent="0.3">
      <c r="C2522" s="14" t="str">
        <f t="shared" si="40"/>
        <v>20163</v>
      </c>
      <c r="D2522" s="3">
        <v>42452</v>
      </c>
      <c r="E2522" s="1">
        <v>1089.67</v>
      </c>
      <c r="F2522" s="1">
        <v>1027.5999999999999</v>
      </c>
      <c r="G2522" s="1">
        <v>1059.6199999999999</v>
      </c>
      <c r="H2522" s="1">
        <v>927.94</v>
      </c>
      <c r="I2522" s="1">
        <v>1023.07</v>
      </c>
      <c r="J2522" s="1">
        <v>945.4</v>
      </c>
      <c r="Q2522" s="1">
        <v>2809.01</v>
      </c>
      <c r="R2522" s="1">
        <v>61</v>
      </c>
      <c r="S2522" s="1">
        <v>54.25</v>
      </c>
      <c r="T2522" s="1">
        <v>64.63</v>
      </c>
      <c r="V2522" s="1">
        <v>60.46</v>
      </c>
      <c r="W2522" s="1">
        <v>68.61</v>
      </c>
      <c r="X2522" s="1">
        <v>66.78</v>
      </c>
      <c r="Y2522" s="1">
        <v>62.16</v>
      </c>
      <c r="Z2522" s="1">
        <v>62.15</v>
      </c>
      <c r="AA2522" s="1">
        <v>63.18</v>
      </c>
      <c r="AB2522" s="1">
        <v>66.400000000000006</v>
      </c>
      <c r="AC2522" s="1">
        <v>63.83</v>
      </c>
      <c r="AE2522" s="1">
        <v>70.8</v>
      </c>
      <c r="AF2522" s="1">
        <v>68.349999999999994</v>
      </c>
      <c r="AG2522" s="1">
        <v>56.4</v>
      </c>
      <c r="AO2522" s="1">
        <v>7</v>
      </c>
      <c r="AP2522" s="1">
        <v>1600</v>
      </c>
      <c r="AT2522" s="1">
        <v>1891.85</v>
      </c>
      <c r="AX2522" s="1">
        <v>62</v>
      </c>
      <c r="BA2522" s="1">
        <v>63.47</v>
      </c>
      <c r="BB2522" s="1">
        <v>71.2</v>
      </c>
      <c r="BC2522" s="1">
        <v>67.81</v>
      </c>
      <c r="BD2522" s="1">
        <v>68.459999999999994</v>
      </c>
      <c r="BE2522" s="1">
        <v>68.19</v>
      </c>
      <c r="BF2522" s="1">
        <v>61.67</v>
      </c>
      <c r="BG2522" s="1">
        <v>70.8</v>
      </c>
      <c r="BH2522" s="1">
        <v>64.069999999999993</v>
      </c>
      <c r="BI2522" s="1">
        <v>65</v>
      </c>
      <c r="BJ2522" s="1">
        <v>64.849999999999994</v>
      </c>
      <c r="BL2522" s="1">
        <v>58.23</v>
      </c>
      <c r="BM2522" s="1">
        <v>59.78</v>
      </c>
      <c r="BN2522" s="1">
        <v>57.44</v>
      </c>
    </row>
    <row r="2523" spans="3:66" x14ac:dyDescent="0.3">
      <c r="C2523" s="14" t="str">
        <f t="shared" si="40"/>
        <v>20163</v>
      </c>
      <c r="D2523" s="3">
        <v>42451</v>
      </c>
      <c r="E2523" s="1">
        <v>1093.48</v>
      </c>
      <c r="F2523" s="1">
        <v>1032.07</v>
      </c>
      <c r="G2523" s="1">
        <v>1067.52</v>
      </c>
      <c r="H2523" s="1">
        <v>940.65</v>
      </c>
      <c r="I2523" s="1">
        <v>1069.08</v>
      </c>
      <c r="J2523" s="1">
        <v>947.35</v>
      </c>
      <c r="Q2523" s="1">
        <v>2799.94</v>
      </c>
      <c r="R2523" s="1">
        <v>60.47</v>
      </c>
      <c r="S2523" s="1">
        <v>56</v>
      </c>
      <c r="T2523" s="1">
        <v>64.5</v>
      </c>
      <c r="U2523" s="1">
        <v>65</v>
      </c>
      <c r="V2523" s="1">
        <v>60.5</v>
      </c>
      <c r="W2523" s="1">
        <v>68.06</v>
      </c>
      <c r="X2523" s="1">
        <v>66.25</v>
      </c>
      <c r="Y2523" s="1">
        <v>61.94</v>
      </c>
      <c r="Z2523" s="1">
        <v>62</v>
      </c>
      <c r="AA2523" s="1">
        <v>62.77</v>
      </c>
      <c r="AB2523" s="1">
        <v>65.849999999999994</v>
      </c>
      <c r="AC2523" s="1">
        <v>63.78</v>
      </c>
      <c r="AE2523" s="1">
        <v>69.78</v>
      </c>
      <c r="AF2523" s="1">
        <v>67.510000000000005</v>
      </c>
      <c r="AG2523" s="1">
        <v>56.46</v>
      </c>
      <c r="AO2523" s="1">
        <v>7</v>
      </c>
      <c r="AP2523" s="1">
        <v>1600</v>
      </c>
      <c r="AT2523" s="1">
        <v>1891.85</v>
      </c>
      <c r="AX2523" s="1">
        <v>61.46</v>
      </c>
      <c r="BA2523" s="1">
        <v>63.39</v>
      </c>
      <c r="BB2523" s="1">
        <v>69.739999999999995</v>
      </c>
      <c r="BC2523" s="1">
        <v>66.8</v>
      </c>
      <c r="BD2523" s="1">
        <v>68.08</v>
      </c>
      <c r="BE2523" s="1">
        <v>67.709999999999994</v>
      </c>
      <c r="BF2523" s="1">
        <v>61.3</v>
      </c>
      <c r="BG2523" s="1">
        <v>69.92</v>
      </c>
      <c r="BH2523" s="1">
        <v>63.67</v>
      </c>
      <c r="BI2523" s="1">
        <v>60</v>
      </c>
      <c r="BJ2523" s="1">
        <v>68.239999999999995</v>
      </c>
      <c r="BL2523" s="1">
        <v>58</v>
      </c>
      <c r="BM2523" s="1">
        <v>59.83</v>
      </c>
      <c r="BN2523" s="1">
        <v>58.13</v>
      </c>
    </row>
    <row r="2524" spans="3:66" x14ac:dyDescent="0.3">
      <c r="C2524" s="14" t="str">
        <f t="shared" si="40"/>
        <v>20163</v>
      </c>
      <c r="D2524" s="3">
        <v>42450</v>
      </c>
      <c r="E2524" s="1">
        <v>1103.27</v>
      </c>
      <c r="F2524" s="1">
        <v>1045.0899999999999</v>
      </c>
      <c r="G2524" s="1">
        <v>1063.54</v>
      </c>
      <c r="H2524" s="1">
        <v>952.97</v>
      </c>
      <c r="I2524" s="1">
        <v>1092.8499999999999</v>
      </c>
      <c r="J2524" s="1">
        <v>963.68</v>
      </c>
      <c r="Q2524" s="1">
        <v>2815.85</v>
      </c>
      <c r="R2524" s="1">
        <v>60.42</v>
      </c>
      <c r="S2524" s="1">
        <v>54.5</v>
      </c>
      <c r="T2524" s="1">
        <v>64.33</v>
      </c>
      <c r="V2524" s="1">
        <v>60.31</v>
      </c>
      <c r="W2524" s="1">
        <v>67.81</v>
      </c>
      <c r="X2524" s="1">
        <v>66.400000000000006</v>
      </c>
      <c r="Y2524" s="1">
        <v>62</v>
      </c>
      <c r="Z2524" s="1">
        <v>62</v>
      </c>
      <c r="AA2524" s="1">
        <v>62.23</v>
      </c>
      <c r="AB2524" s="1">
        <v>65.650000000000006</v>
      </c>
      <c r="AC2524" s="1">
        <v>63.33</v>
      </c>
      <c r="AE2524" s="1">
        <v>70.180000000000007</v>
      </c>
      <c r="AF2524" s="1">
        <v>68.25</v>
      </c>
      <c r="AG2524" s="1">
        <v>56.59</v>
      </c>
      <c r="AO2524" s="1">
        <v>7</v>
      </c>
      <c r="AT2524" s="1">
        <v>1891.85</v>
      </c>
      <c r="AX2524" s="1">
        <v>61.62</v>
      </c>
      <c r="BA2524" s="1">
        <v>63.23</v>
      </c>
      <c r="BB2524" s="1">
        <v>69.400000000000006</v>
      </c>
      <c r="BC2524" s="1">
        <v>66.55</v>
      </c>
      <c r="BD2524" s="1">
        <v>67.430000000000007</v>
      </c>
      <c r="BE2524" s="1">
        <v>67.88</v>
      </c>
      <c r="BF2524" s="1">
        <v>60.9</v>
      </c>
      <c r="BG2524" s="1">
        <v>70.290000000000006</v>
      </c>
      <c r="BH2524" s="1">
        <v>63.69</v>
      </c>
      <c r="BI2524" s="1">
        <v>65</v>
      </c>
      <c r="BJ2524" s="1">
        <v>68.239999999999995</v>
      </c>
      <c r="BL2524" s="1">
        <v>58.5</v>
      </c>
      <c r="BM2524" s="1">
        <v>59.98</v>
      </c>
      <c r="BN2524" s="1">
        <v>57.9</v>
      </c>
    </row>
    <row r="2525" spans="3:66" x14ac:dyDescent="0.3">
      <c r="C2525" s="14" t="str">
        <f t="shared" si="40"/>
        <v>20163</v>
      </c>
      <c r="D2525" s="3">
        <v>42447</v>
      </c>
      <c r="E2525" s="1">
        <v>1101.6300000000001</v>
      </c>
      <c r="F2525" s="1">
        <v>1064.57</v>
      </c>
      <c r="G2525" s="1">
        <v>1063.54</v>
      </c>
      <c r="H2525" s="1">
        <v>960.29</v>
      </c>
      <c r="I2525" s="1">
        <v>1071.53</v>
      </c>
      <c r="J2525" s="1">
        <v>947.71</v>
      </c>
      <c r="Q2525" s="1">
        <v>2805.38</v>
      </c>
      <c r="R2525" s="1">
        <v>60.83</v>
      </c>
      <c r="S2525" s="1">
        <v>55.5</v>
      </c>
      <c r="T2525" s="1">
        <v>65.209999999999994</v>
      </c>
      <c r="V2525" s="1">
        <v>60.35</v>
      </c>
      <c r="W2525" s="1">
        <v>67.900000000000006</v>
      </c>
      <c r="X2525" s="1">
        <v>67.67</v>
      </c>
      <c r="Y2525" s="1">
        <v>62.5</v>
      </c>
      <c r="Z2525" s="1">
        <v>62.5</v>
      </c>
      <c r="AA2525" s="1">
        <v>62.7</v>
      </c>
      <c r="AB2525" s="1">
        <v>66.599999999999994</v>
      </c>
      <c r="AC2525" s="1">
        <v>62.42</v>
      </c>
      <c r="AE2525" s="1">
        <v>70.67</v>
      </c>
      <c r="AF2525" s="1">
        <v>68.319999999999993</v>
      </c>
      <c r="AG2525" s="1">
        <v>56.91</v>
      </c>
      <c r="AX2525" s="1">
        <v>62.07</v>
      </c>
      <c r="BA2525" s="1">
        <v>64.3</v>
      </c>
      <c r="BB2525" s="1">
        <v>69.39</v>
      </c>
      <c r="BC2525" s="1">
        <v>66.37</v>
      </c>
      <c r="BD2525" s="1">
        <v>67.92</v>
      </c>
      <c r="BE2525" s="1">
        <v>67.86</v>
      </c>
      <c r="BF2525" s="1">
        <v>61.25</v>
      </c>
      <c r="BG2525" s="1">
        <v>70.489999999999995</v>
      </c>
      <c r="BH2525" s="1">
        <v>62.17</v>
      </c>
      <c r="BI2525" s="1">
        <v>65</v>
      </c>
      <c r="BJ2525" s="1">
        <v>69.23</v>
      </c>
      <c r="BL2525" s="1">
        <v>59.11</v>
      </c>
      <c r="BM2525" s="1">
        <v>59.96</v>
      </c>
      <c r="BN2525" s="1">
        <v>57.2</v>
      </c>
    </row>
    <row r="2526" spans="3:66" x14ac:dyDescent="0.3">
      <c r="C2526" s="14" t="str">
        <f t="shared" si="40"/>
        <v>20163</v>
      </c>
      <c r="D2526" s="3">
        <v>42446</v>
      </c>
      <c r="E2526" s="1">
        <v>1107.3</v>
      </c>
      <c r="F2526" s="1">
        <v>1071.7</v>
      </c>
      <c r="G2526" s="1">
        <v>1065.07</v>
      </c>
      <c r="H2526" s="1">
        <v>954.1</v>
      </c>
      <c r="I2526" s="1">
        <v>1077.81</v>
      </c>
      <c r="J2526" s="1">
        <v>946.92</v>
      </c>
      <c r="Q2526" s="1">
        <v>2798.36</v>
      </c>
      <c r="R2526" s="1">
        <v>61.61</v>
      </c>
      <c r="S2526" s="1">
        <v>56.17</v>
      </c>
      <c r="T2526" s="1">
        <v>65.63</v>
      </c>
      <c r="V2526" s="1">
        <v>61</v>
      </c>
      <c r="W2526" s="1">
        <v>68.22</v>
      </c>
      <c r="X2526" s="1">
        <v>66.97</v>
      </c>
      <c r="Y2526" s="1">
        <v>62.97</v>
      </c>
      <c r="Z2526" s="1">
        <v>63.12</v>
      </c>
      <c r="AA2526" s="1">
        <v>63</v>
      </c>
      <c r="AB2526" s="1">
        <v>66.599999999999994</v>
      </c>
      <c r="AC2526" s="1">
        <v>64.27</v>
      </c>
      <c r="AE2526" s="1">
        <v>70.88</v>
      </c>
      <c r="AF2526" s="1">
        <v>68.28</v>
      </c>
      <c r="AG2526" s="1">
        <v>56.79</v>
      </c>
      <c r="AK2526" s="1">
        <v>20</v>
      </c>
      <c r="AP2526" s="1">
        <v>1600</v>
      </c>
      <c r="AS2526" s="1">
        <v>2000</v>
      </c>
      <c r="AX2526" s="1">
        <v>62.35</v>
      </c>
      <c r="BA2526" s="1">
        <v>64.38</v>
      </c>
      <c r="BB2526" s="1">
        <v>69.959999999999994</v>
      </c>
      <c r="BC2526" s="1">
        <v>67.73</v>
      </c>
      <c r="BD2526" s="1">
        <v>68.44</v>
      </c>
      <c r="BE2526" s="1">
        <v>68.25</v>
      </c>
      <c r="BF2526" s="1">
        <v>62.33</v>
      </c>
      <c r="BG2526" s="1">
        <v>71.03</v>
      </c>
      <c r="BH2526" s="1">
        <v>64.31</v>
      </c>
      <c r="BI2526" s="1">
        <v>65</v>
      </c>
      <c r="BJ2526" s="1">
        <v>69.2</v>
      </c>
      <c r="BL2526" s="1">
        <v>59.33</v>
      </c>
      <c r="BM2526" s="1">
        <v>59.91</v>
      </c>
      <c r="BN2526" s="1">
        <v>57.79</v>
      </c>
    </row>
    <row r="2527" spans="3:66" x14ac:dyDescent="0.3">
      <c r="C2527" s="14" t="str">
        <f t="shared" si="40"/>
        <v>20163</v>
      </c>
      <c r="D2527" s="3">
        <v>42445</v>
      </c>
      <c r="E2527" s="1">
        <v>1112.17</v>
      </c>
      <c r="F2527" s="1">
        <v>1071.68</v>
      </c>
      <c r="G2527" s="1">
        <v>1073.01</v>
      </c>
      <c r="H2527" s="1">
        <v>956.52</v>
      </c>
      <c r="I2527" s="1">
        <v>1077.78</v>
      </c>
      <c r="J2527" s="1">
        <v>965.71</v>
      </c>
      <c r="Q2527" s="1">
        <v>2785.12</v>
      </c>
      <c r="R2527" s="1">
        <v>62.33</v>
      </c>
      <c r="S2527" s="1">
        <v>55.11</v>
      </c>
      <c r="T2527" s="1">
        <v>66.900000000000006</v>
      </c>
      <c r="V2527" s="1">
        <v>61.43</v>
      </c>
      <c r="W2527" s="1">
        <v>69</v>
      </c>
      <c r="X2527" s="1">
        <v>66.97</v>
      </c>
      <c r="Y2527" s="1">
        <v>63.42</v>
      </c>
      <c r="Z2527" s="1">
        <v>63.5</v>
      </c>
      <c r="AA2527" s="1">
        <v>64.7</v>
      </c>
      <c r="AB2527" s="1">
        <v>66.319999999999993</v>
      </c>
      <c r="AC2527" s="1">
        <v>64.33</v>
      </c>
      <c r="AE2527" s="1">
        <v>71.39</v>
      </c>
      <c r="AF2527" s="1">
        <v>69.680000000000007</v>
      </c>
      <c r="AG2527" s="1">
        <v>57.38</v>
      </c>
      <c r="AI2527" s="1">
        <v>10</v>
      </c>
      <c r="AK2527" s="1">
        <v>20</v>
      </c>
      <c r="AN2527" s="1">
        <v>1902.5</v>
      </c>
      <c r="AP2527" s="1">
        <v>1600</v>
      </c>
      <c r="AS2527" s="1">
        <v>2000</v>
      </c>
      <c r="AX2527" s="1">
        <v>62.79</v>
      </c>
      <c r="BA2527" s="1">
        <v>64.75</v>
      </c>
      <c r="BB2527" s="1">
        <v>71.66</v>
      </c>
      <c r="BC2527" s="1">
        <v>68.91</v>
      </c>
      <c r="BD2527" s="1">
        <v>70.11</v>
      </c>
      <c r="BE2527" s="1">
        <v>69.489999999999995</v>
      </c>
      <c r="BF2527" s="1">
        <v>62.8</v>
      </c>
      <c r="BG2527" s="1">
        <v>71.3</v>
      </c>
      <c r="BH2527" s="1">
        <v>64.56</v>
      </c>
      <c r="BI2527" s="1">
        <v>65</v>
      </c>
      <c r="BJ2527" s="1">
        <v>69.19</v>
      </c>
      <c r="BL2527" s="1">
        <v>59.13</v>
      </c>
      <c r="BM2527" s="1">
        <v>59.81</v>
      </c>
      <c r="BN2527" s="1">
        <v>57.88</v>
      </c>
    </row>
    <row r="2528" spans="3:66" x14ac:dyDescent="0.3">
      <c r="C2528" s="14" t="str">
        <f t="shared" si="40"/>
        <v>20163</v>
      </c>
      <c r="D2528" s="3">
        <v>42444</v>
      </c>
      <c r="E2528" s="1">
        <v>1127.33</v>
      </c>
      <c r="F2528" s="1">
        <v>1071.95</v>
      </c>
      <c r="G2528" s="1">
        <v>1074.18</v>
      </c>
      <c r="H2528" s="1">
        <v>931.93</v>
      </c>
      <c r="I2528" s="1">
        <v>1083.44</v>
      </c>
      <c r="J2528" s="1">
        <v>963.6</v>
      </c>
      <c r="Q2528" s="1">
        <v>2779.5</v>
      </c>
      <c r="R2528" s="1">
        <v>61.94</v>
      </c>
      <c r="S2528" s="1">
        <v>54.33</v>
      </c>
      <c r="T2528" s="1">
        <v>65</v>
      </c>
      <c r="V2528" s="1">
        <v>60.21</v>
      </c>
      <c r="W2528" s="1">
        <v>67.94</v>
      </c>
      <c r="X2528" s="1">
        <v>65.790000000000006</v>
      </c>
      <c r="Y2528" s="1">
        <v>62.7</v>
      </c>
      <c r="Z2528" s="1">
        <v>62.67</v>
      </c>
      <c r="AA2528" s="1">
        <v>62.73</v>
      </c>
      <c r="AB2528" s="1">
        <v>65.5</v>
      </c>
      <c r="AC2528" s="1">
        <v>62.28</v>
      </c>
      <c r="AE2528" s="1">
        <v>70.14</v>
      </c>
      <c r="AF2528" s="1">
        <v>68.84</v>
      </c>
      <c r="AG2528" s="1">
        <v>55.66</v>
      </c>
      <c r="AI2528" s="1">
        <v>10</v>
      </c>
      <c r="AK2528" s="1">
        <v>20</v>
      </c>
      <c r="AN2528" s="1">
        <v>1902.5</v>
      </c>
      <c r="AP2528" s="1">
        <v>1600</v>
      </c>
      <c r="AS2528" s="1">
        <v>2000</v>
      </c>
      <c r="AX2528" s="1">
        <v>62.31</v>
      </c>
      <c r="BA2528" s="1">
        <v>63.56</v>
      </c>
      <c r="BB2528" s="1">
        <v>70.760000000000005</v>
      </c>
      <c r="BC2528" s="1">
        <v>67.37</v>
      </c>
      <c r="BD2528" s="1">
        <v>68.73</v>
      </c>
      <c r="BE2528" s="1">
        <v>69.09</v>
      </c>
      <c r="BF2528" s="1">
        <v>62.1</v>
      </c>
      <c r="BG2528" s="1">
        <v>70.459999999999994</v>
      </c>
      <c r="BH2528" s="1">
        <v>63.33</v>
      </c>
      <c r="BI2528" s="1">
        <v>66</v>
      </c>
      <c r="BJ2528" s="1">
        <v>68.45</v>
      </c>
      <c r="BK2528" s="1">
        <v>57.52</v>
      </c>
      <c r="BL2528" s="1">
        <v>58.73</v>
      </c>
      <c r="BM2528" s="1">
        <v>59.62</v>
      </c>
      <c r="BN2528" s="1">
        <v>57.63</v>
      </c>
    </row>
    <row r="2529" spans="3:66" x14ac:dyDescent="0.3">
      <c r="C2529" s="14" t="str">
        <f t="shared" si="40"/>
        <v>20163</v>
      </c>
      <c r="D2529" s="3">
        <v>42443</v>
      </c>
      <c r="E2529" s="1">
        <v>1123.1400000000001</v>
      </c>
      <c r="F2529" s="1">
        <v>1072.5899999999999</v>
      </c>
      <c r="G2529" s="1">
        <v>1089.24</v>
      </c>
      <c r="H2529" s="1">
        <v>937.5</v>
      </c>
      <c r="I2529" s="1">
        <v>1107.8900000000001</v>
      </c>
      <c r="J2529" s="1">
        <v>964.57</v>
      </c>
      <c r="Q2529" s="1">
        <v>2744.98</v>
      </c>
      <c r="R2529" s="1">
        <v>63.33</v>
      </c>
      <c r="S2529" s="1">
        <v>54.09</v>
      </c>
      <c r="T2529" s="1">
        <v>64.88</v>
      </c>
      <c r="V2529" s="1">
        <v>60.17</v>
      </c>
      <c r="W2529" s="1">
        <v>67.06</v>
      </c>
      <c r="X2529" s="1">
        <v>65.569999999999993</v>
      </c>
      <c r="Y2529" s="1">
        <v>62.66</v>
      </c>
      <c r="Z2529" s="1">
        <v>62.77</v>
      </c>
      <c r="AA2529" s="1">
        <v>62.63</v>
      </c>
      <c r="AB2529" s="1">
        <v>65.55</v>
      </c>
      <c r="AC2529" s="1">
        <v>61.84</v>
      </c>
      <c r="AE2529" s="1">
        <v>69.44</v>
      </c>
      <c r="AF2529" s="1">
        <v>68.03</v>
      </c>
      <c r="AG2529" s="1">
        <v>55.94</v>
      </c>
      <c r="AI2529" s="1">
        <v>10</v>
      </c>
      <c r="AK2529" s="1">
        <v>20</v>
      </c>
      <c r="AN2529" s="1">
        <v>1902.5</v>
      </c>
      <c r="AP2529" s="1">
        <v>1600</v>
      </c>
      <c r="AS2529" s="1">
        <v>2000</v>
      </c>
      <c r="AX2529" s="1">
        <v>61.82</v>
      </c>
      <c r="BA2529" s="1">
        <v>63.72</v>
      </c>
      <c r="BB2529" s="1">
        <v>69.45</v>
      </c>
      <c r="BC2529" s="1">
        <v>66.72</v>
      </c>
      <c r="BD2529" s="1">
        <v>67.209999999999994</v>
      </c>
      <c r="BE2529" s="1">
        <v>68.37</v>
      </c>
      <c r="BF2529" s="1">
        <v>61.5</v>
      </c>
      <c r="BG2529" s="1">
        <v>69.42</v>
      </c>
      <c r="BH2529" s="1">
        <v>62.89</v>
      </c>
      <c r="BI2529" s="1">
        <v>66</v>
      </c>
      <c r="BJ2529" s="1">
        <v>68.45</v>
      </c>
      <c r="BK2529" s="1">
        <v>58.04</v>
      </c>
      <c r="BL2529" s="1">
        <v>58.28</v>
      </c>
      <c r="BM2529" s="1">
        <v>59.23</v>
      </c>
      <c r="BN2529" s="1">
        <v>56.5</v>
      </c>
    </row>
    <row r="2530" spans="3:66" x14ac:dyDescent="0.3">
      <c r="C2530" s="14" t="str">
        <f t="shared" si="40"/>
        <v>20163</v>
      </c>
      <c r="D2530" s="3">
        <v>42440</v>
      </c>
      <c r="E2530" s="1">
        <v>1149.24</v>
      </c>
      <c r="F2530" s="1">
        <v>1076</v>
      </c>
      <c r="G2530" s="1">
        <v>1093.6600000000001</v>
      </c>
      <c r="H2530" s="1">
        <v>930.97</v>
      </c>
      <c r="I2530" s="1">
        <v>1114.43</v>
      </c>
      <c r="J2530" s="1">
        <v>973.17</v>
      </c>
      <c r="Q2530" s="1">
        <v>2726.72</v>
      </c>
      <c r="R2530" s="1">
        <v>62</v>
      </c>
      <c r="S2530" s="1">
        <v>54.5</v>
      </c>
      <c r="T2530" s="1">
        <v>65.25</v>
      </c>
      <c r="V2530" s="1">
        <v>60</v>
      </c>
      <c r="W2530" s="1">
        <v>67.290000000000006</v>
      </c>
      <c r="X2530" s="1">
        <v>66.19</v>
      </c>
      <c r="Y2530" s="1">
        <v>62.93</v>
      </c>
      <c r="Z2530" s="1">
        <v>63</v>
      </c>
      <c r="AA2530" s="1">
        <v>63.1</v>
      </c>
      <c r="AB2530" s="1">
        <v>66.11</v>
      </c>
      <c r="AC2530" s="1">
        <v>62.67</v>
      </c>
      <c r="AE2530" s="1">
        <v>69.48</v>
      </c>
      <c r="AF2530" s="1">
        <v>68.39</v>
      </c>
      <c r="AG2530" s="1">
        <v>55.12</v>
      </c>
      <c r="AI2530" s="1">
        <v>10</v>
      </c>
      <c r="AK2530" s="1">
        <v>20</v>
      </c>
      <c r="AN2530" s="1">
        <v>1902.5</v>
      </c>
      <c r="AP2530" s="1">
        <v>1600</v>
      </c>
      <c r="AS2530" s="1">
        <v>2000</v>
      </c>
      <c r="AX2530" s="1">
        <v>62.68</v>
      </c>
      <c r="BA2530" s="1">
        <v>63.82</v>
      </c>
      <c r="BB2530" s="1">
        <v>69.47</v>
      </c>
      <c r="BC2530" s="1">
        <v>66.25</v>
      </c>
      <c r="BD2530" s="1">
        <v>67.349999999999994</v>
      </c>
      <c r="BE2530" s="1">
        <v>69.069999999999993</v>
      </c>
      <c r="BF2530" s="1">
        <v>61</v>
      </c>
      <c r="BG2530" s="1">
        <v>70.11</v>
      </c>
      <c r="BH2530" s="1">
        <v>62.67</v>
      </c>
      <c r="BI2530" s="1">
        <v>66</v>
      </c>
      <c r="BJ2530" s="1">
        <v>66.5</v>
      </c>
      <c r="BK2530" s="1">
        <v>58.07</v>
      </c>
      <c r="BL2530" s="1">
        <v>58.67</v>
      </c>
      <c r="BM2530" s="1">
        <v>59.45</v>
      </c>
      <c r="BN2530" s="1">
        <v>56.99</v>
      </c>
    </row>
    <row r="2531" spans="3:66" x14ac:dyDescent="0.3">
      <c r="C2531" s="14" t="str">
        <f t="shared" si="40"/>
        <v>20163</v>
      </c>
      <c r="D2531" s="3">
        <v>42439</v>
      </c>
      <c r="E2531" s="1">
        <v>1146.82</v>
      </c>
      <c r="F2531" s="1">
        <v>1082.99</v>
      </c>
      <c r="G2531" s="1">
        <v>1098.82</v>
      </c>
      <c r="H2531" s="1">
        <v>930.72</v>
      </c>
      <c r="I2531" s="1">
        <v>1107.1300000000001</v>
      </c>
      <c r="J2531" s="1">
        <v>1008.2</v>
      </c>
      <c r="Q2531" s="1">
        <v>2760.33</v>
      </c>
      <c r="R2531" s="1">
        <v>62.5</v>
      </c>
      <c r="S2531" s="1">
        <v>54.38</v>
      </c>
      <c r="T2531" s="1">
        <v>65.75</v>
      </c>
      <c r="V2531" s="1">
        <v>60.5</v>
      </c>
      <c r="W2531" s="1">
        <v>66.58</v>
      </c>
      <c r="X2531" s="1">
        <v>66.319999999999993</v>
      </c>
      <c r="Y2531" s="1">
        <v>63.28</v>
      </c>
      <c r="Z2531" s="1">
        <v>63.42</v>
      </c>
      <c r="AA2531" s="1">
        <v>63.88</v>
      </c>
      <c r="AB2531" s="1">
        <v>66.25</v>
      </c>
      <c r="AC2531" s="1">
        <v>63</v>
      </c>
      <c r="AE2531" s="1">
        <v>69.87</v>
      </c>
      <c r="AF2531" s="1">
        <v>69.16</v>
      </c>
      <c r="AG2531" s="1">
        <v>55.72</v>
      </c>
      <c r="AI2531" s="1">
        <v>10</v>
      </c>
      <c r="AN2531" s="1">
        <v>1902.5</v>
      </c>
      <c r="AX2531" s="1">
        <v>62.29</v>
      </c>
      <c r="BA2531" s="1">
        <v>63.91</v>
      </c>
      <c r="BB2531" s="1">
        <v>70.569999999999993</v>
      </c>
      <c r="BC2531" s="1">
        <v>66.680000000000007</v>
      </c>
      <c r="BD2531" s="1">
        <v>67.52</v>
      </c>
      <c r="BE2531" s="1">
        <v>68.97</v>
      </c>
      <c r="BF2531" s="1">
        <v>62</v>
      </c>
      <c r="BG2531" s="1">
        <v>70.510000000000005</v>
      </c>
      <c r="BH2531" s="1">
        <v>63.75</v>
      </c>
      <c r="BI2531" s="1">
        <v>66.44</v>
      </c>
      <c r="BJ2531" s="1">
        <v>68.400000000000006</v>
      </c>
      <c r="BK2531" s="1">
        <v>58.07</v>
      </c>
      <c r="BL2531" s="1">
        <v>58.5</v>
      </c>
      <c r="BM2531" s="1">
        <v>59.9</v>
      </c>
      <c r="BN2531" s="1">
        <v>58.03</v>
      </c>
    </row>
    <row r="2532" spans="3:66" x14ac:dyDescent="0.3">
      <c r="C2532" s="14" t="str">
        <f t="shared" si="40"/>
        <v>20163</v>
      </c>
      <c r="D2532" s="3">
        <v>42438</v>
      </c>
      <c r="E2532" s="1">
        <v>1133.6099999999999</v>
      </c>
      <c r="F2532" s="1">
        <v>1099.51</v>
      </c>
      <c r="G2532" s="1">
        <v>1126.67</v>
      </c>
      <c r="H2532" s="1">
        <v>948.14</v>
      </c>
      <c r="I2532" s="1">
        <v>1112.07</v>
      </c>
      <c r="J2532" s="1">
        <v>1014.29</v>
      </c>
      <c r="Q2532" s="1">
        <v>2755.18</v>
      </c>
      <c r="R2532" s="1">
        <v>62.75</v>
      </c>
      <c r="S2532" s="1">
        <v>54.67</v>
      </c>
      <c r="T2532" s="1">
        <v>66</v>
      </c>
      <c r="V2532" s="1">
        <v>61.19</v>
      </c>
      <c r="W2532" s="1">
        <v>67.36</v>
      </c>
      <c r="X2532" s="1">
        <v>66.69</v>
      </c>
      <c r="Y2532" s="1">
        <v>64.31</v>
      </c>
      <c r="Z2532" s="1">
        <v>64.540000000000006</v>
      </c>
      <c r="AA2532" s="1">
        <v>64.39</v>
      </c>
      <c r="AB2532" s="1">
        <v>66.569999999999993</v>
      </c>
      <c r="AC2532" s="1">
        <v>64.34</v>
      </c>
      <c r="AE2532" s="1">
        <v>70.06</v>
      </c>
      <c r="AF2532" s="1">
        <v>68.930000000000007</v>
      </c>
      <c r="AG2532" s="1">
        <v>56.78</v>
      </c>
      <c r="AX2532" s="1">
        <v>62.93</v>
      </c>
      <c r="BA2532" s="1">
        <v>64.459999999999994</v>
      </c>
      <c r="BB2532" s="1">
        <v>70.45</v>
      </c>
      <c r="BC2532" s="1">
        <v>67.13</v>
      </c>
      <c r="BD2532" s="1">
        <v>68.58</v>
      </c>
      <c r="BE2532" s="1">
        <v>69.33</v>
      </c>
      <c r="BF2532" s="1">
        <v>62.5</v>
      </c>
      <c r="BG2532" s="1">
        <v>70.59</v>
      </c>
      <c r="BH2532" s="1">
        <v>64.5</v>
      </c>
      <c r="BI2532" s="1">
        <v>67</v>
      </c>
      <c r="BJ2532" s="1">
        <v>68.400000000000006</v>
      </c>
      <c r="BK2532" s="1">
        <v>58.13</v>
      </c>
      <c r="BL2532" s="1">
        <v>58.8</v>
      </c>
      <c r="BM2532" s="1">
        <v>59.9</v>
      </c>
      <c r="BN2532" s="1">
        <v>58.6</v>
      </c>
    </row>
    <row r="2533" spans="3:66" x14ac:dyDescent="0.3">
      <c r="C2533" s="14" t="str">
        <f t="shared" si="40"/>
        <v>20163</v>
      </c>
      <c r="D2533" s="3">
        <v>42437</v>
      </c>
      <c r="E2533" s="1">
        <v>1158.6199999999999</v>
      </c>
      <c r="F2533" s="1">
        <v>1096.3699999999999</v>
      </c>
      <c r="G2533" s="1">
        <v>1137.22</v>
      </c>
      <c r="H2533" s="1">
        <v>963.92</v>
      </c>
      <c r="I2533" s="1">
        <v>1112.07</v>
      </c>
      <c r="J2533" s="1">
        <v>1005.9</v>
      </c>
      <c r="Q2533" s="1">
        <v>2775.39</v>
      </c>
      <c r="R2533" s="1">
        <v>64.38</v>
      </c>
      <c r="S2533" s="1">
        <v>55.67</v>
      </c>
      <c r="T2533" s="1">
        <v>66.75</v>
      </c>
      <c r="V2533" s="1">
        <v>61.94</v>
      </c>
      <c r="W2533" s="1">
        <v>67.88</v>
      </c>
      <c r="X2533" s="1">
        <v>67.290000000000006</v>
      </c>
      <c r="Y2533" s="1">
        <v>64.92</v>
      </c>
      <c r="Z2533" s="1">
        <v>65</v>
      </c>
      <c r="AA2533" s="1">
        <v>64.5</v>
      </c>
      <c r="AB2533" s="1">
        <v>67</v>
      </c>
      <c r="AC2533" s="1">
        <v>64.67</v>
      </c>
      <c r="AE2533" s="1">
        <v>70.34</v>
      </c>
      <c r="AF2533" s="1">
        <v>69.8</v>
      </c>
      <c r="AG2533" s="1">
        <v>56.53</v>
      </c>
      <c r="AX2533" s="1">
        <v>63.19</v>
      </c>
      <c r="BA2533" s="1">
        <v>64.17</v>
      </c>
      <c r="BB2533" s="1">
        <v>69.95</v>
      </c>
      <c r="BC2533" s="1">
        <v>68.400000000000006</v>
      </c>
      <c r="BD2533" s="1">
        <v>68.67</v>
      </c>
      <c r="BE2533" s="1">
        <v>69.33</v>
      </c>
      <c r="BF2533" s="1">
        <v>63.05</v>
      </c>
      <c r="BG2533" s="1">
        <v>71.09</v>
      </c>
      <c r="BH2533" s="1">
        <v>65.5</v>
      </c>
      <c r="BI2533" s="1">
        <v>67</v>
      </c>
      <c r="BJ2533" s="1">
        <v>68.400000000000006</v>
      </c>
      <c r="BK2533" s="1">
        <v>58.26</v>
      </c>
      <c r="BL2533" s="1">
        <v>59.5</v>
      </c>
      <c r="BM2533" s="1">
        <v>59.8</v>
      </c>
      <c r="BN2533" s="1">
        <v>58.19</v>
      </c>
    </row>
    <row r="2534" spans="3:66" x14ac:dyDescent="0.3">
      <c r="C2534" s="14" t="str">
        <f t="shared" si="40"/>
        <v>20163</v>
      </c>
      <c r="D2534" s="3">
        <v>42436</v>
      </c>
      <c r="E2534" s="1">
        <v>1171.45</v>
      </c>
      <c r="F2534" s="1">
        <v>1097.97</v>
      </c>
      <c r="G2534" s="1">
        <v>1148.8499999999999</v>
      </c>
      <c r="H2534" s="1">
        <v>968.56</v>
      </c>
      <c r="I2534" s="1">
        <v>1131.67</v>
      </c>
      <c r="J2534" s="1">
        <v>1008.69</v>
      </c>
      <c r="Q2534" s="1">
        <v>2798.03</v>
      </c>
      <c r="R2534" s="1">
        <v>63.83</v>
      </c>
      <c r="S2534" s="1">
        <v>55.5</v>
      </c>
      <c r="T2534" s="1">
        <v>66.900000000000006</v>
      </c>
      <c r="V2534" s="1">
        <v>61.56</v>
      </c>
      <c r="W2534" s="1">
        <v>68.290000000000006</v>
      </c>
      <c r="X2534" s="1">
        <v>67.36</v>
      </c>
      <c r="Y2534" s="1">
        <v>64.89</v>
      </c>
      <c r="Z2534" s="1">
        <v>65</v>
      </c>
      <c r="AA2534" s="1">
        <v>65</v>
      </c>
      <c r="AB2534" s="1">
        <v>67.11</v>
      </c>
      <c r="AC2534" s="1">
        <v>64.67</v>
      </c>
      <c r="AE2534" s="1">
        <v>70.69</v>
      </c>
      <c r="AF2534" s="1">
        <v>69.86</v>
      </c>
      <c r="AG2534" s="1">
        <v>56.68</v>
      </c>
      <c r="AP2534" s="1">
        <v>1712.5</v>
      </c>
      <c r="AX2534" s="1">
        <v>63</v>
      </c>
      <c r="BA2534" s="1">
        <v>64.92</v>
      </c>
      <c r="BB2534" s="1">
        <v>69.92</v>
      </c>
      <c r="BC2534" s="1">
        <v>67.72</v>
      </c>
      <c r="BD2534" s="1">
        <v>67.64</v>
      </c>
      <c r="BE2534" s="1">
        <v>69.62</v>
      </c>
      <c r="BF2534" s="1">
        <v>63.37</v>
      </c>
      <c r="BG2534" s="1">
        <v>71.349999999999994</v>
      </c>
      <c r="BH2534" s="1">
        <v>65.5</v>
      </c>
      <c r="BI2534" s="1">
        <v>67</v>
      </c>
      <c r="BJ2534" s="1">
        <v>72</v>
      </c>
      <c r="BK2534" s="1">
        <v>58.52</v>
      </c>
      <c r="BL2534" s="1">
        <v>59.74</v>
      </c>
      <c r="BM2534" s="1">
        <v>59.59</v>
      </c>
      <c r="BN2534" s="1">
        <v>58.37</v>
      </c>
    </row>
    <row r="2535" spans="3:66" x14ac:dyDescent="0.3">
      <c r="C2535" s="14" t="str">
        <f t="shared" si="40"/>
        <v>20163</v>
      </c>
      <c r="D2535" s="3">
        <v>42433</v>
      </c>
      <c r="E2535" s="1">
        <v>1165.74</v>
      </c>
      <c r="F2535" s="1">
        <v>1117.6400000000001</v>
      </c>
      <c r="G2535" s="1">
        <v>1142.03</v>
      </c>
      <c r="H2535" s="1">
        <v>965.49</v>
      </c>
      <c r="I2535" s="1">
        <v>1129.0999999999999</v>
      </c>
      <c r="J2535" s="1">
        <v>1006.62</v>
      </c>
      <c r="Q2535" s="1">
        <v>2855.72</v>
      </c>
      <c r="R2535" s="1">
        <v>63.33</v>
      </c>
      <c r="S2535" s="1">
        <v>56.88</v>
      </c>
      <c r="T2535" s="1">
        <v>66.63</v>
      </c>
      <c r="V2535" s="1">
        <v>62.21</v>
      </c>
      <c r="W2535" s="1">
        <v>68.03</v>
      </c>
      <c r="X2535" s="1">
        <v>68.180000000000007</v>
      </c>
      <c r="Y2535" s="1">
        <v>64.040000000000006</v>
      </c>
      <c r="Z2535" s="1">
        <v>64.23</v>
      </c>
      <c r="AA2535" s="1">
        <v>63.94</v>
      </c>
      <c r="AB2535" s="1">
        <v>68.05</v>
      </c>
      <c r="AC2535" s="1">
        <v>64</v>
      </c>
      <c r="AE2535" s="1">
        <v>71.34</v>
      </c>
      <c r="AF2535" s="1">
        <v>68.41</v>
      </c>
      <c r="AG2535" s="1">
        <v>57.64</v>
      </c>
      <c r="AK2535" s="1">
        <v>20</v>
      </c>
      <c r="AO2535" s="1">
        <v>7</v>
      </c>
      <c r="AP2535" s="1">
        <v>1712.5</v>
      </c>
      <c r="AS2535" s="1">
        <v>2000</v>
      </c>
      <c r="AT2535" s="1">
        <v>1650.38</v>
      </c>
      <c r="AU2535" s="1">
        <v>1950</v>
      </c>
      <c r="AX2535" s="1">
        <v>63.84</v>
      </c>
      <c r="BA2535" s="1">
        <v>64.39</v>
      </c>
      <c r="BB2535" s="1">
        <v>68.709999999999994</v>
      </c>
      <c r="BC2535" s="1">
        <v>65.849999999999994</v>
      </c>
      <c r="BD2535" s="1">
        <v>66.53</v>
      </c>
      <c r="BE2535" s="1">
        <v>69.5</v>
      </c>
      <c r="BF2535" s="1">
        <v>63.12</v>
      </c>
      <c r="BG2535" s="1">
        <v>71.760000000000005</v>
      </c>
      <c r="BH2535" s="1">
        <v>64.5</v>
      </c>
      <c r="BI2535" s="1">
        <v>69.33</v>
      </c>
      <c r="BJ2535" s="1">
        <v>71</v>
      </c>
      <c r="BK2535" s="1">
        <v>59.03</v>
      </c>
      <c r="BL2535" s="1">
        <v>59.58</v>
      </c>
      <c r="BM2535" s="1">
        <v>59.77</v>
      </c>
      <c r="BN2535" s="1">
        <v>57.67</v>
      </c>
    </row>
    <row r="2536" spans="3:66" x14ac:dyDescent="0.3">
      <c r="C2536" s="14" t="str">
        <f t="shared" si="40"/>
        <v>20163</v>
      </c>
      <c r="D2536" s="3">
        <v>42432</v>
      </c>
      <c r="E2536" s="1">
        <v>1165.6099999999999</v>
      </c>
      <c r="F2536" s="1">
        <v>1127.97</v>
      </c>
      <c r="G2536" s="1">
        <v>1156.18</v>
      </c>
      <c r="H2536" s="1">
        <v>982.71</v>
      </c>
      <c r="I2536" s="1">
        <v>1159.4100000000001</v>
      </c>
      <c r="J2536" s="1">
        <v>1008.54</v>
      </c>
      <c r="Q2536" s="1">
        <v>2897.49</v>
      </c>
      <c r="R2536" s="1">
        <v>64</v>
      </c>
      <c r="S2536" s="1">
        <v>57.25</v>
      </c>
      <c r="T2536" s="1">
        <v>68.05</v>
      </c>
      <c r="V2536" s="1">
        <v>62.87</v>
      </c>
      <c r="W2536" s="1">
        <v>68.08</v>
      </c>
      <c r="X2536" s="1">
        <v>69.650000000000006</v>
      </c>
      <c r="Y2536" s="1">
        <v>65.44</v>
      </c>
      <c r="Z2536" s="1">
        <v>65.58</v>
      </c>
      <c r="AA2536" s="1">
        <v>64.8</v>
      </c>
      <c r="AB2536" s="1">
        <v>69.650000000000006</v>
      </c>
      <c r="AC2536" s="1">
        <v>63.92</v>
      </c>
      <c r="AE2536" s="1">
        <v>73.28</v>
      </c>
      <c r="AF2536" s="1">
        <v>69.83</v>
      </c>
      <c r="AG2536" s="1">
        <v>57.72</v>
      </c>
      <c r="AK2536" s="1">
        <v>20</v>
      </c>
      <c r="AO2536" s="1">
        <v>7</v>
      </c>
      <c r="AP2536" s="1">
        <v>1712.5</v>
      </c>
      <c r="AS2536" s="1">
        <v>2000</v>
      </c>
      <c r="AT2536" s="1">
        <v>1650.38</v>
      </c>
      <c r="AU2536" s="1">
        <v>1950</v>
      </c>
      <c r="AX2536" s="1">
        <v>63.5</v>
      </c>
      <c r="BA2536" s="1">
        <v>64.209999999999994</v>
      </c>
      <c r="BB2536" s="1">
        <v>69.400000000000006</v>
      </c>
      <c r="BC2536" s="1">
        <v>67.959999999999994</v>
      </c>
      <c r="BD2536" s="1">
        <v>67.430000000000007</v>
      </c>
      <c r="BE2536" s="1">
        <v>70.39</v>
      </c>
      <c r="BF2536" s="1">
        <v>62.79</v>
      </c>
      <c r="BG2536" s="1">
        <v>73.52</v>
      </c>
      <c r="BH2536" s="1">
        <v>65.930000000000007</v>
      </c>
      <c r="BI2536" s="1">
        <v>68</v>
      </c>
      <c r="BJ2536" s="1">
        <v>73.5</v>
      </c>
      <c r="BK2536" s="1">
        <v>60.06</v>
      </c>
      <c r="BL2536" s="1">
        <v>59.99</v>
      </c>
      <c r="BM2536" s="1">
        <v>60.3</v>
      </c>
      <c r="BN2536" s="1">
        <v>59.34</v>
      </c>
    </row>
    <row r="2537" spans="3:66" x14ac:dyDescent="0.3">
      <c r="C2537" s="14" t="str">
        <f t="shared" si="40"/>
        <v>20163</v>
      </c>
      <c r="D2537" s="3">
        <v>42431</v>
      </c>
      <c r="E2537" s="1">
        <v>1234.99</v>
      </c>
      <c r="F2537" s="1">
        <v>1119.44</v>
      </c>
      <c r="G2537" s="1">
        <v>1190.6300000000001</v>
      </c>
      <c r="H2537" s="1">
        <v>1006.03</v>
      </c>
      <c r="I2537" s="1">
        <v>1148.1099999999999</v>
      </c>
      <c r="J2537" s="1">
        <v>1036.8499999999999</v>
      </c>
      <c r="Q2537" s="1">
        <v>2932.27</v>
      </c>
      <c r="R2537" s="1">
        <v>64.63</v>
      </c>
      <c r="S2537" s="1">
        <v>58.25</v>
      </c>
      <c r="T2537" s="1">
        <v>68.33</v>
      </c>
      <c r="V2537" s="1">
        <v>63.95</v>
      </c>
      <c r="W2537" s="1">
        <v>69.209999999999994</v>
      </c>
      <c r="X2537" s="1">
        <v>70.14</v>
      </c>
      <c r="Y2537" s="1">
        <v>66</v>
      </c>
      <c r="Z2537" s="1">
        <v>66</v>
      </c>
      <c r="AA2537" s="1">
        <v>65.42</v>
      </c>
      <c r="AB2537" s="1">
        <v>70</v>
      </c>
      <c r="AC2537" s="1">
        <v>65.67</v>
      </c>
      <c r="AE2537" s="1">
        <v>74.31</v>
      </c>
      <c r="AF2537" s="1">
        <v>70.290000000000006</v>
      </c>
      <c r="AG2537" s="1">
        <v>58.76</v>
      </c>
      <c r="AK2537" s="1">
        <v>20</v>
      </c>
      <c r="AO2537" s="1">
        <v>7</v>
      </c>
      <c r="AP2537" s="1">
        <v>1712.5</v>
      </c>
      <c r="AS2537" s="1">
        <v>2000</v>
      </c>
      <c r="AT2537" s="1">
        <v>1650.38</v>
      </c>
      <c r="AU2537" s="1">
        <v>1950</v>
      </c>
      <c r="AX2537" s="1">
        <v>64.569999999999993</v>
      </c>
      <c r="BA2537" s="1">
        <v>65.14</v>
      </c>
      <c r="BB2537" s="1">
        <v>70.599999999999994</v>
      </c>
      <c r="BC2537" s="1">
        <v>68.150000000000006</v>
      </c>
      <c r="BD2537" s="1">
        <v>68.97</v>
      </c>
      <c r="BE2537" s="1">
        <v>70.56</v>
      </c>
      <c r="BF2537" s="1">
        <v>64.63</v>
      </c>
      <c r="BG2537" s="1">
        <v>74.7</v>
      </c>
      <c r="BH2537" s="1">
        <v>67.67</v>
      </c>
      <c r="BI2537" s="1">
        <v>68</v>
      </c>
      <c r="BJ2537" s="1">
        <v>73.5</v>
      </c>
      <c r="BK2537" s="1">
        <v>60.11</v>
      </c>
      <c r="BL2537" s="1">
        <v>61.19</v>
      </c>
      <c r="BM2537" s="1">
        <v>61.59</v>
      </c>
      <c r="BN2537" s="1">
        <v>59.58</v>
      </c>
    </row>
    <row r="2538" spans="3:66" x14ac:dyDescent="0.3">
      <c r="C2538" s="14" t="str">
        <f t="shared" si="40"/>
        <v>20163</v>
      </c>
      <c r="D2538" s="3">
        <v>42430</v>
      </c>
      <c r="E2538" s="1">
        <v>1233.32</v>
      </c>
      <c r="F2538" s="1">
        <v>1148.8800000000001</v>
      </c>
      <c r="G2538" s="1">
        <v>1182.7</v>
      </c>
      <c r="H2538" s="1">
        <v>998.73</v>
      </c>
      <c r="I2538" s="1">
        <v>1171.47</v>
      </c>
      <c r="J2538" s="1">
        <v>1073.6199999999999</v>
      </c>
      <c r="Q2538" s="1">
        <v>2941.33</v>
      </c>
      <c r="R2538" s="1">
        <v>65.88</v>
      </c>
      <c r="S2538" s="1">
        <v>57.33</v>
      </c>
      <c r="T2538" s="1">
        <v>68.7</v>
      </c>
      <c r="V2538" s="1">
        <v>64.88</v>
      </c>
      <c r="W2538" s="1">
        <v>70.14</v>
      </c>
      <c r="X2538" s="1">
        <v>70.430000000000007</v>
      </c>
      <c r="Y2538" s="1">
        <v>67.17</v>
      </c>
      <c r="Z2538" s="1">
        <v>67.25</v>
      </c>
      <c r="AA2538" s="1">
        <v>66.75</v>
      </c>
      <c r="AB2538" s="1">
        <v>70.150000000000006</v>
      </c>
      <c r="AC2538" s="1">
        <v>66</v>
      </c>
      <c r="AE2538" s="1">
        <v>74.77</v>
      </c>
      <c r="AF2538" s="1">
        <v>71.31</v>
      </c>
      <c r="AG2538" s="1">
        <v>58.87</v>
      </c>
      <c r="AK2538" s="1">
        <v>20</v>
      </c>
      <c r="AO2538" s="1">
        <v>7</v>
      </c>
      <c r="AP2538" s="1">
        <v>1738</v>
      </c>
      <c r="AS2538" s="1">
        <v>2000</v>
      </c>
      <c r="AT2538" s="1">
        <v>1650.38</v>
      </c>
      <c r="AU2538" s="1">
        <v>1950</v>
      </c>
      <c r="AX2538" s="1">
        <v>64.790000000000006</v>
      </c>
      <c r="BA2538" s="1">
        <v>66.75</v>
      </c>
      <c r="BB2538" s="1">
        <v>72.069999999999993</v>
      </c>
      <c r="BC2538" s="1">
        <v>69.540000000000006</v>
      </c>
      <c r="BD2538" s="1">
        <v>70.7</v>
      </c>
      <c r="BE2538" s="1">
        <v>70.8</v>
      </c>
      <c r="BF2538" s="1">
        <v>64.42</v>
      </c>
      <c r="BG2538" s="1">
        <v>75.599999999999994</v>
      </c>
      <c r="BH2538" s="1">
        <v>68.5</v>
      </c>
      <c r="BI2538" s="1">
        <v>70</v>
      </c>
      <c r="BJ2538" s="1">
        <v>72.45</v>
      </c>
      <c r="BK2538" s="1">
        <v>60.21</v>
      </c>
      <c r="BL2538" s="1">
        <v>61.86</v>
      </c>
      <c r="BM2538" s="1">
        <v>61.68</v>
      </c>
      <c r="BN2538" s="1">
        <v>60.74</v>
      </c>
    </row>
    <row r="2539" spans="3:66" x14ac:dyDescent="0.3">
      <c r="C2539" s="14" t="str">
        <f t="shared" si="40"/>
        <v>20162</v>
      </c>
      <c r="D2539" s="3">
        <v>42429</v>
      </c>
      <c r="E2539" s="1">
        <v>1240.97</v>
      </c>
      <c r="F2539" s="1">
        <v>1170.3699999999999</v>
      </c>
      <c r="G2539" s="1">
        <v>1184.26</v>
      </c>
      <c r="H2539" s="1">
        <v>1007.32</v>
      </c>
      <c r="I2539" s="1">
        <v>1185.48</v>
      </c>
      <c r="J2539" s="1">
        <v>1059.77</v>
      </c>
      <c r="Q2539" s="1">
        <v>2956.81</v>
      </c>
      <c r="R2539" s="1">
        <v>66.63</v>
      </c>
      <c r="S2539" s="1">
        <v>58.27</v>
      </c>
      <c r="T2539" s="1">
        <v>69.33</v>
      </c>
      <c r="V2539" s="1">
        <v>65.36</v>
      </c>
      <c r="W2539" s="1">
        <v>70</v>
      </c>
      <c r="X2539" s="1">
        <v>70.53</v>
      </c>
      <c r="Y2539" s="1">
        <v>67.78</v>
      </c>
      <c r="Z2539" s="1">
        <v>67.709999999999994</v>
      </c>
      <c r="AA2539" s="1">
        <v>66.5</v>
      </c>
      <c r="AB2539" s="1">
        <v>70.44</v>
      </c>
      <c r="AC2539" s="1">
        <v>66.88</v>
      </c>
      <c r="AE2539" s="1">
        <v>74.64</v>
      </c>
      <c r="AF2539" s="1">
        <v>71.489999999999995</v>
      </c>
      <c r="AG2539" s="1">
        <v>59.43</v>
      </c>
      <c r="AK2539" s="1">
        <v>20</v>
      </c>
      <c r="AO2539" s="1">
        <v>7</v>
      </c>
      <c r="AP2539" s="1">
        <v>1755</v>
      </c>
      <c r="AS2539" s="1">
        <v>2000</v>
      </c>
      <c r="AT2539" s="1">
        <v>1650.38</v>
      </c>
      <c r="AU2539" s="1">
        <v>1950</v>
      </c>
      <c r="AX2539" s="1">
        <v>65.31</v>
      </c>
      <c r="BA2539" s="1">
        <v>66.87</v>
      </c>
      <c r="BB2539" s="1">
        <v>71.58</v>
      </c>
      <c r="BC2539" s="1">
        <v>69.55</v>
      </c>
      <c r="BD2539" s="1">
        <v>71.28</v>
      </c>
      <c r="BE2539" s="1">
        <v>70.62</v>
      </c>
      <c r="BF2539" s="1">
        <v>65.41</v>
      </c>
      <c r="BG2539" s="1">
        <v>75.61</v>
      </c>
      <c r="BH2539" s="1">
        <v>68.33</v>
      </c>
      <c r="BI2539" s="1">
        <v>70</v>
      </c>
      <c r="BJ2539" s="1">
        <v>72.44</v>
      </c>
      <c r="BK2539" s="1">
        <v>60.41</v>
      </c>
      <c r="BL2539" s="1">
        <v>62.39</v>
      </c>
      <c r="BM2539" s="1">
        <v>61.85</v>
      </c>
      <c r="BN2539" s="1">
        <v>61.23</v>
      </c>
    </row>
    <row r="2540" spans="3:66" x14ac:dyDescent="0.3">
      <c r="C2540" s="14" t="str">
        <f t="shared" si="40"/>
        <v>20162</v>
      </c>
      <c r="D2540" s="3">
        <v>42426</v>
      </c>
      <c r="E2540" s="1">
        <v>1245.97</v>
      </c>
      <c r="F2540" s="1">
        <v>1167.28</v>
      </c>
      <c r="G2540" s="1">
        <v>1216.17</v>
      </c>
      <c r="H2540" s="1">
        <v>1032.1400000000001</v>
      </c>
      <c r="I2540" s="1">
        <v>1202.6400000000001</v>
      </c>
      <c r="J2540" s="1">
        <v>1048.6600000000001</v>
      </c>
      <c r="Q2540" s="1">
        <v>2952.22</v>
      </c>
      <c r="R2540" s="1">
        <v>66.33</v>
      </c>
      <c r="S2540" s="1">
        <v>58.5</v>
      </c>
      <c r="T2540" s="1">
        <v>70.3</v>
      </c>
      <c r="V2540" s="1">
        <v>65.13</v>
      </c>
      <c r="W2540" s="1">
        <v>70.63</v>
      </c>
      <c r="X2540" s="1">
        <v>70.64</v>
      </c>
      <c r="Y2540" s="1">
        <v>67.680000000000007</v>
      </c>
      <c r="Z2540" s="1">
        <v>67.69</v>
      </c>
      <c r="AA2540" s="1">
        <v>66.8</v>
      </c>
      <c r="AB2540" s="1">
        <v>70.61</v>
      </c>
      <c r="AC2540" s="1">
        <v>66.64</v>
      </c>
      <c r="AE2540" s="1">
        <v>74.83</v>
      </c>
      <c r="AF2540" s="1">
        <v>71.77</v>
      </c>
      <c r="AG2540" s="1">
        <v>59.88</v>
      </c>
      <c r="AK2540" s="1">
        <v>20</v>
      </c>
      <c r="AP2540" s="1">
        <v>1755</v>
      </c>
      <c r="AS2540" s="1">
        <v>2000</v>
      </c>
      <c r="AX2540" s="1">
        <v>65.42</v>
      </c>
      <c r="BA2540" s="1">
        <v>68</v>
      </c>
      <c r="BB2540" s="1">
        <v>71.81</v>
      </c>
      <c r="BC2540" s="1">
        <v>69.58</v>
      </c>
      <c r="BD2540" s="1">
        <v>70.97</v>
      </c>
      <c r="BE2540" s="1">
        <v>71.12</v>
      </c>
      <c r="BF2540" s="1">
        <v>67.16</v>
      </c>
      <c r="BG2540" s="1">
        <v>75.72</v>
      </c>
      <c r="BH2540" s="1">
        <v>70.11</v>
      </c>
      <c r="BI2540" s="1">
        <v>70</v>
      </c>
      <c r="BJ2540" s="1">
        <v>73.760000000000005</v>
      </c>
      <c r="BK2540" s="1">
        <v>60.81</v>
      </c>
      <c r="BL2540" s="1">
        <v>62.29</v>
      </c>
      <c r="BM2540" s="1">
        <v>62.04</v>
      </c>
      <c r="BN2540" s="1">
        <v>60.7</v>
      </c>
    </row>
    <row r="2541" spans="3:66" x14ac:dyDescent="0.3">
      <c r="C2541" s="14" t="str">
        <f t="shared" si="40"/>
        <v>20162</v>
      </c>
      <c r="D2541" s="3">
        <v>42425</v>
      </c>
      <c r="E2541" s="1">
        <v>1244.8599999999999</v>
      </c>
      <c r="F2541" s="1">
        <v>1176.46</v>
      </c>
      <c r="G2541" s="1">
        <v>1198.0899999999999</v>
      </c>
      <c r="H2541" s="1">
        <v>1032.6199999999999</v>
      </c>
      <c r="I2541" s="1">
        <v>1203.3699999999999</v>
      </c>
      <c r="J2541" s="1">
        <v>1063.1300000000001</v>
      </c>
      <c r="Q2541" s="1">
        <v>2973.83</v>
      </c>
      <c r="R2541" s="1">
        <v>67.5</v>
      </c>
      <c r="S2541" s="1">
        <v>58.5</v>
      </c>
      <c r="T2541" s="1">
        <v>70</v>
      </c>
      <c r="V2541" s="1">
        <v>65.38</v>
      </c>
      <c r="W2541" s="1">
        <v>70.56</v>
      </c>
      <c r="X2541" s="1">
        <v>71.69</v>
      </c>
      <c r="Y2541" s="1">
        <v>67.709999999999994</v>
      </c>
      <c r="Z2541" s="1">
        <v>67.75</v>
      </c>
      <c r="AA2541" s="1">
        <v>68.599999999999994</v>
      </c>
      <c r="AB2541" s="1">
        <v>71.56</v>
      </c>
      <c r="AC2541" s="1">
        <v>68.27</v>
      </c>
      <c r="AE2541" s="1">
        <v>75.760000000000005</v>
      </c>
      <c r="AF2541" s="1">
        <v>72.290000000000006</v>
      </c>
      <c r="AG2541" s="1">
        <v>59.63</v>
      </c>
      <c r="AK2541" s="1">
        <v>20</v>
      </c>
      <c r="AO2541" s="1">
        <v>7</v>
      </c>
      <c r="AP2541" s="1">
        <v>1755</v>
      </c>
      <c r="AS2541" s="1">
        <v>2000</v>
      </c>
      <c r="AT2541" s="1">
        <v>1745</v>
      </c>
      <c r="AX2541" s="1">
        <v>65.760000000000005</v>
      </c>
      <c r="BA2541" s="1">
        <v>67.709999999999994</v>
      </c>
      <c r="BB2541" s="1">
        <v>72.23</v>
      </c>
      <c r="BC2541" s="1">
        <v>69.900000000000006</v>
      </c>
      <c r="BD2541" s="1">
        <v>70.66</v>
      </c>
      <c r="BE2541" s="1">
        <v>72.12</v>
      </c>
      <c r="BF2541" s="1">
        <v>67.33</v>
      </c>
      <c r="BG2541" s="1">
        <v>76.38</v>
      </c>
      <c r="BH2541" s="1">
        <v>71.33</v>
      </c>
      <c r="BI2541" s="1">
        <v>70</v>
      </c>
      <c r="BJ2541" s="1">
        <v>75.64</v>
      </c>
      <c r="BK2541" s="1">
        <v>60.62</v>
      </c>
      <c r="BL2541" s="1">
        <v>61.99</v>
      </c>
      <c r="BM2541" s="1">
        <v>62.63</v>
      </c>
      <c r="BN2541" s="1">
        <v>61.11</v>
      </c>
    </row>
    <row r="2542" spans="3:66" x14ac:dyDescent="0.3">
      <c r="C2542" s="14" t="str">
        <f t="shared" si="40"/>
        <v>20162</v>
      </c>
      <c r="D2542" s="3">
        <v>42424</v>
      </c>
      <c r="E2542" s="1">
        <v>1253.07</v>
      </c>
      <c r="F2542" s="1">
        <v>1178.9000000000001</v>
      </c>
      <c r="G2542" s="1">
        <v>1213.57</v>
      </c>
      <c r="H2542" s="1">
        <v>1052.3800000000001</v>
      </c>
      <c r="I2542" s="1">
        <v>1208.28</v>
      </c>
      <c r="J2542" s="1">
        <v>1087.29</v>
      </c>
      <c r="Q2542" s="1">
        <v>3004.19</v>
      </c>
      <c r="R2542" s="1">
        <v>68.63</v>
      </c>
      <c r="S2542" s="1">
        <v>59.6</v>
      </c>
      <c r="T2542" s="1">
        <v>70</v>
      </c>
      <c r="V2542" s="1">
        <v>65.709999999999994</v>
      </c>
      <c r="W2542" s="1">
        <v>71.099999999999994</v>
      </c>
      <c r="X2542" s="1">
        <v>71.73</v>
      </c>
      <c r="Y2542" s="1">
        <v>67.680000000000007</v>
      </c>
      <c r="Z2542" s="1">
        <v>67.69</v>
      </c>
      <c r="AA2542" s="1">
        <v>69.319999999999993</v>
      </c>
      <c r="AB2542" s="1">
        <v>71.94</v>
      </c>
      <c r="AC2542" s="1">
        <v>68.8</v>
      </c>
      <c r="AE2542" s="1">
        <v>76.5</v>
      </c>
      <c r="AF2542" s="1">
        <v>72.86</v>
      </c>
      <c r="AG2542" s="1">
        <v>60.18</v>
      </c>
      <c r="AK2542" s="1">
        <v>20</v>
      </c>
      <c r="AO2542" s="1">
        <v>7</v>
      </c>
      <c r="AP2542" s="1">
        <v>1755</v>
      </c>
      <c r="AS2542" s="1">
        <v>2000</v>
      </c>
      <c r="AT2542" s="1">
        <v>1745</v>
      </c>
      <c r="AX2542" s="1">
        <v>66.94</v>
      </c>
      <c r="BA2542" s="1">
        <v>67.680000000000007</v>
      </c>
      <c r="BB2542" s="1">
        <v>73.349999999999994</v>
      </c>
      <c r="BC2542" s="1">
        <v>71.08</v>
      </c>
      <c r="BD2542" s="1">
        <v>71.38</v>
      </c>
      <c r="BE2542" s="1">
        <v>72.989999999999995</v>
      </c>
      <c r="BF2542" s="1">
        <v>67.41</v>
      </c>
      <c r="BG2542" s="1">
        <v>77.08</v>
      </c>
      <c r="BH2542" s="1">
        <v>71</v>
      </c>
      <c r="BI2542" s="1">
        <v>72</v>
      </c>
      <c r="BJ2542" s="1">
        <v>75.64</v>
      </c>
      <c r="BK2542" s="1">
        <v>61.24</v>
      </c>
      <c r="BL2542" s="1">
        <v>62.69</v>
      </c>
      <c r="BM2542" s="1">
        <v>64.38</v>
      </c>
      <c r="BN2542" s="1">
        <v>61.34</v>
      </c>
    </row>
    <row r="2543" spans="3:66" x14ac:dyDescent="0.3">
      <c r="C2543" s="14" t="str">
        <f t="shared" si="40"/>
        <v>20162</v>
      </c>
      <c r="D2543" s="3">
        <v>42423</v>
      </c>
      <c r="E2543" s="1">
        <v>1280.71</v>
      </c>
      <c r="F2543" s="1">
        <v>1186.07</v>
      </c>
      <c r="G2543" s="1">
        <v>1210.19</v>
      </c>
      <c r="H2543" s="1">
        <v>1066.75</v>
      </c>
      <c r="I2543" s="1">
        <v>1207.3900000000001</v>
      </c>
      <c r="J2543" s="1">
        <v>1125.3699999999999</v>
      </c>
      <c r="Q2543" s="1">
        <v>3007.05</v>
      </c>
      <c r="R2543" s="1">
        <v>68.44</v>
      </c>
      <c r="S2543" s="1">
        <v>59.63</v>
      </c>
      <c r="T2543" s="1">
        <v>70</v>
      </c>
      <c r="V2543" s="1">
        <v>65.83</v>
      </c>
      <c r="W2543" s="1">
        <v>71.19</v>
      </c>
      <c r="X2543" s="1">
        <v>72.33</v>
      </c>
      <c r="Y2543" s="1">
        <v>67.41</v>
      </c>
      <c r="Z2543" s="1">
        <v>67.5</v>
      </c>
      <c r="AA2543" s="1">
        <v>68.510000000000005</v>
      </c>
      <c r="AB2543" s="1">
        <v>72.67</v>
      </c>
      <c r="AC2543" s="1">
        <v>71.209999999999994</v>
      </c>
      <c r="AE2543" s="1">
        <v>76.150000000000006</v>
      </c>
      <c r="AF2543" s="1">
        <v>72.67</v>
      </c>
      <c r="AG2543" s="1">
        <v>60.38</v>
      </c>
      <c r="AK2543" s="1">
        <v>20</v>
      </c>
      <c r="AO2543" s="1">
        <v>7</v>
      </c>
      <c r="AS2543" s="1">
        <v>2000</v>
      </c>
      <c r="AT2543" s="1">
        <v>1745</v>
      </c>
      <c r="AX2543" s="1">
        <v>65.56</v>
      </c>
      <c r="BA2543" s="1">
        <v>67.75</v>
      </c>
      <c r="BB2543" s="1">
        <v>73.13</v>
      </c>
      <c r="BC2543" s="1">
        <v>71.099999999999994</v>
      </c>
      <c r="BD2543" s="1">
        <v>71.2</v>
      </c>
      <c r="BE2543" s="1">
        <v>71.73</v>
      </c>
      <c r="BF2543" s="1">
        <v>67.55</v>
      </c>
      <c r="BG2543" s="1">
        <v>76.5</v>
      </c>
      <c r="BH2543" s="1">
        <v>72.38</v>
      </c>
      <c r="BI2543" s="1">
        <v>72</v>
      </c>
      <c r="BJ2543" s="1">
        <v>75.22</v>
      </c>
      <c r="BK2543" s="1">
        <v>62.48</v>
      </c>
      <c r="BL2543" s="1">
        <v>63.36</v>
      </c>
      <c r="BM2543" s="1">
        <v>64.75</v>
      </c>
      <c r="BN2543" s="1">
        <v>63.01</v>
      </c>
    </row>
    <row r="2544" spans="3:66" x14ac:dyDescent="0.3">
      <c r="C2544" s="14" t="str">
        <f t="shared" si="40"/>
        <v>20162</v>
      </c>
      <c r="D2544" s="3">
        <v>42422</v>
      </c>
      <c r="E2544" s="1">
        <v>1264.58</v>
      </c>
      <c r="F2544" s="1">
        <v>1206.5999999999999</v>
      </c>
      <c r="G2544" s="1">
        <v>1238.74</v>
      </c>
      <c r="H2544" s="1">
        <v>1097.69</v>
      </c>
      <c r="I2544" s="1">
        <v>1222.0999999999999</v>
      </c>
      <c r="J2544" s="1">
        <v>1147.42</v>
      </c>
      <c r="Q2544" s="1">
        <v>3013.1</v>
      </c>
      <c r="R2544" s="1">
        <v>68.83</v>
      </c>
      <c r="S2544" s="1">
        <v>59.75</v>
      </c>
      <c r="T2544" s="1">
        <v>69.38</v>
      </c>
      <c r="V2544" s="1">
        <v>66.83</v>
      </c>
      <c r="W2544" s="1">
        <v>71.94</v>
      </c>
      <c r="X2544" s="1">
        <v>72.680000000000007</v>
      </c>
      <c r="Y2544" s="1">
        <v>68.53</v>
      </c>
      <c r="Z2544" s="1">
        <v>68.459999999999994</v>
      </c>
      <c r="AA2544" s="1">
        <v>68.5</v>
      </c>
      <c r="AB2544" s="1">
        <v>72.75</v>
      </c>
      <c r="AC2544" s="1">
        <v>71.63</v>
      </c>
      <c r="AE2544" s="1">
        <v>77.55</v>
      </c>
      <c r="AF2544" s="1">
        <v>73.28</v>
      </c>
      <c r="AG2544" s="1">
        <v>60.59</v>
      </c>
      <c r="AO2544" s="1">
        <v>7</v>
      </c>
      <c r="AT2544" s="1">
        <v>1745</v>
      </c>
      <c r="AX2544" s="1">
        <v>68.28</v>
      </c>
      <c r="BA2544" s="1">
        <v>68.400000000000006</v>
      </c>
      <c r="BB2544" s="1">
        <v>74.02</v>
      </c>
      <c r="BC2544" s="1">
        <v>71.78</v>
      </c>
      <c r="BD2544" s="1">
        <v>71.900000000000006</v>
      </c>
      <c r="BE2544" s="1">
        <v>73.41</v>
      </c>
      <c r="BF2544" s="1">
        <v>69.040000000000006</v>
      </c>
      <c r="BG2544" s="1">
        <v>78.11</v>
      </c>
      <c r="BH2544" s="1">
        <v>72.5</v>
      </c>
      <c r="BI2544" s="1">
        <v>72</v>
      </c>
      <c r="BJ2544" s="1">
        <v>75.61</v>
      </c>
      <c r="BK2544" s="1">
        <v>63.96</v>
      </c>
      <c r="BL2544" s="1">
        <v>63.89</v>
      </c>
      <c r="BM2544" s="1">
        <v>65.5</v>
      </c>
      <c r="BN2544" s="1">
        <v>64.040000000000006</v>
      </c>
    </row>
    <row r="2545" spans="3:66" x14ac:dyDescent="0.3">
      <c r="C2545" s="14" t="str">
        <f t="shared" si="40"/>
        <v>20162</v>
      </c>
      <c r="D2545" s="3">
        <v>42419</v>
      </c>
      <c r="E2545" s="1">
        <v>1268.6099999999999</v>
      </c>
      <c r="F2545" s="1">
        <v>1214.74</v>
      </c>
      <c r="G2545" s="1">
        <v>1274.83</v>
      </c>
      <c r="H2545" s="1">
        <v>1121.47</v>
      </c>
      <c r="I2545" s="1">
        <v>1225.57</v>
      </c>
      <c r="J2545" s="1">
        <v>1109.8900000000001</v>
      </c>
      <c r="Q2545" s="1">
        <v>3016.67</v>
      </c>
      <c r="R2545" s="1">
        <v>69.5</v>
      </c>
      <c r="S2545" s="1">
        <v>60</v>
      </c>
      <c r="T2545" s="1">
        <v>70.5</v>
      </c>
      <c r="V2545" s="1">
        <v>66.709999999999994</v>
      </c>
      <c r="W2545" s="1">
        <v>72.75</v>
      </c>
      <c r="X2545" s="1">
        <v>72.319999999999993</v>
      </c>
      <c r="Y2545" s="1">
        <v>69.12</v>
      </c>
      <c r="Z2545" s="1">
        <v>69.209999999999994</v>
      </c>
      <c r="AA2545" s="1">
        <v>68.5</v>
      </c>
      <c r="AB2545" s="1">
        <v>72.7</v>
      </c>
      <c r="AC2545" s="1">
        <v>72.89</v>
      </c>
      <c r="AE2545" s="1">
        <v>76.61</v>
      </c>
      <c r="AF2545" s="1">
        <v>73.680000000000007</v>
      </c>
      <c r="AG2545" s="1">
        <v>61.63</v>
      </c>
      <c r="AO2545" s="1">
        <v>7</v>
      </c>
      <c r="AT2545" s="1">
        <v>1745</v>
      </c>
      <c r="AX2545" s="1">
        <v>67.94</v>
      </c>
      <c r="BA2545" s="1">
        <v>68.88</v>
      </c>
      <c r="BB2545" s="1">
        <v>75.040000000000006</v>
      </c>
      <c r="BC2545" s="1">
        <v>72.44</v>
      </c>
      <c r="BD2545" s="1">
        <v>72.510000000000005</v>
      </c>
      <c r="BE2545" s="1">
        <v>73.47</v>
      </c>
      <c r="BF2545" s="1">
        <v>70.5</v>
      </c>
      <c r="BG2545" s="1">
        <v>78.489999999999995</v>
      </c>
      <c r="BH2545" s="1">
        <v>74.33</v>
      </c>
      <c r="BI2545" s="1">
        <v>72</v>
      </c>
      <c r="BJ2545" s="1">
        <v>75.64</v>
      </c>
      <c r="BK2545" s="1">
        <v>63.92</v>
      </c>
      <c r="BL2545" s="1">
        <v>63.82</v>
      </c>
      <c r="BM2545" s="1">
        <v>65.5</v>
      </c>
      <c r="BN2545" s="1">
        <v>64.13</v>
      </c>
    </row>
    <row r="2546" spans="3:66" x14ac:dyDescent="0.3">
      <c r="C2546" s="14" t="str">
        <f t="shared" si="40"/>
        <v>20162</v>
      </c>
      <c r="D2546" s="3">
        <v>42418</v>
      </c>
      <c r="E2546" s="1">
        <v>1267.82</v>
      </c>
      <c r="F2546" s="1">
        <v>1227.9000000000001</v>
      </c>
      <c r="G2546" s="1">
        <v>1264.31</v>
      </c>
      <c r="H2546" s="1">
        <v>1127.23</v>
      </c>
      <c r="I2546" s="1">
        <v>1234.33</v>
      </c>
      <c r="J2546" s="1">
        <v>1159.58</v>
      </c>
      <c r="Q2546" s="1">
        <v>3018.49</v>
      </c>
      <c r="R2546" s="1">
        <v>69.17</v>
      </c>
      <c r="S2546" s="1">
        <v>60.25</v>
      </c>
      <c r="T2546" s="1">
        <v>70.13</v>
      </c>
      <c r="V2546" s="1">
        <v>67.14</v>
      </c>
      <c r="W2546" s="1">
        <v>72.44</v>
      </c>
      <c r="X2546" s="1">
        <v>72.11</v>
      </c>
      <c r="Y2546" s="1">
        <v>69</v>
      </c>
      <c r="Z2546" s="1">
        <v>69</v>
      </c>
      <c r="AA2546" s="1">
        <v>68.8</v>
      </c>
      <c r="AB2546" s="1">
        <v>72.5</v>
      </c>
      <c r="AC2546" s="1">
        <v>72.67</v>
      </c>
      <c r="AE2546" s="1">
        <v>77.290000000000006</v>
      </c>
      <c r="AF2546" s="1">
        <v>73.790000000000006</v>
      </c>
      <c r="AG2546" s="1">
        <v>60.9</v>
      </c>
      <c r="AP2546" s="1">
        <v>1620</v>
      </c>
      <c r="AX2546" s="1">
        <v>67.69</v>
      </c>
      <c r="BA2546" s="1">
        <v>68.77</v>
      </c>
      <c r="BB2546" s="1">
        <v>74.73</v>
      </c>
      <c r="BC2546" s="1">
        <v>71.63</v>
      </c>
      <c r="BD2546" s="1">
        <v>72.12</v>
      </c>
      <c r="BE2546" s="1">
        <v>72.98</v>
      </c>
      <c r="BF2546" s="1">
        <v>69.599999999999994</v>
      </c>
      <c r="BG2546" s="1">
        <v>77.989999999999995</v>
      </c>
      <c r="BH2546" s="1">
        <v>76.5</v>
      </c>
      <c r="BI2546" s="1">
        <v>72</v>
      </c>
      <c r="BJ2546" s="1">
        <v>75.61</v>
      </c>
      <c r="BK2546" s="1">
        <v>63.84</v>
      </c>
      <c r="BL2546" s="1">
        <v>63.99</v>
      </c>
      <c r="BN2546" s="1">
        <v>64.400000000000006</v>
      </c>
    </row>
    <row r="2547" spans="3:66" x14ac:dyDescent="0.3">
      <c r="C2547" s="14" t="str">
        <f t="shared" si="40"/>
        <v>20162</v>
      </c>
      <c r="D2547" s="3">
        <v>42417</v>
      </c>
      <c r="E2547" s="1">
        <v>1289.76</v>
      </c>
      <c r="F2547" s="1">
        <v>1239.3699999999999</v>
      </c>
      <c r="G2547" s="1">
        <v>1271.5899999999999</v>
      </c>
      <c r="H2547" s="1">
        <v>1155.73</v>
      </c>
      <c r="I2547" s="1">
        <v>1229.75</v>
      </c>
      <c r="J2547" s="1">
        <v>1145.52</v>
      </c>
      <c r="Q2547" s="1">
        <v>3015.94</v>
      </c>
      <c r="R2547" s="1">
        <v>68.67</v>
      </c>
      <c r="S2547" s="1">
        <v>59.5</v>
      </c>
      <c r="T2547" s="1">
        <v>69.92</v>
      </c>
      <c r="V2547" s="1">
        <v>67.33</v>
      </c>
      <c r="W2547" s="1">
        <v>72.290000000000006</v>
      </c>
      <c r="X2547" s="1">
        <v>72.63</v>
      </c>
      <c r="Y2547" s="1">
        <v>69.61</v>
      </c>
      <c r="Z2547" s="1">
        <v>69.709999999999994</v>
      </c>
      <c r="AA2547" s="1">
        <v>69</v>
      </c>
      <c r="AB2547" s="1">
        <v>72.83</v>
      </c>
      <c r="AC2547" s="1">
        <v>72</v>
      </c>
      <c r="AE2547" s="1">
        <v>77.25</v>
      </c>
      <c r="AF2547" s="1">
        <v>73.97</v>
      </c>
      <c r="AG2547" s="1">
        <v>60.7</v>
      </c>
      <c r="AP2547" s="1">
        <v>1620</v>
      </c>
      <c r="AX2547" s="1">
        <v>68.44</v>
      </c>
      <c r="BA2547" s="1">
        <v>68.75</v>
      </c>
      <c r="BB2547" s="1">
        <v>74.650000000000006</v>
      </c>
      <c r="BC2547" s="1">
        <v>71.61</v>
      </c>
      <c r="BD2547" s="1">
        <v>72.069999999999993</v>
      </c>
      <c r="BE2547" s="1">
        <v>73.08</v>
      </c>
      <c r="BF2547" s="1">
        <v>70.13</v>
      </c>
      <c r="BG2547" s="1">
        <v>78.42</v>
      </c>
      <c r="BH2547" s="1">
        <v>75.13</v>
      </c>
      <c r="BI2547" s="1">
        <v>70</v>
      </c>
      <c r="BJ2547" s="1">
        <v>75.61</v>
      </c>
      <c r="BK2547" s="1">
        <v>63.68</v>
      </c>
      <c r="BL2547" s="1">
        <v>65.36</v>
      </c>
      <c r="BN2547" s="1">
        <v>64.19</v>
      </c>
    </row>
    <row r="2548" spans="3:66" x14ac:dyDescent="0.3">
      <c r="C2548" s="14" t="str">
        <f t="shared" si="40"/>
        <v>20162</v>
      </c>
      <c r="D2548" s="3">
        <v>42416</v>
      </c>
      <c r="E2548" s="1">
        <v>1282.72</v>
      </c>
      <c r="F2548" s="1">
        <v>1224.5999999999999</v>
      </c>
      <c r="G2548" s="1">
        <v>1307.57</v>
      </c>
      <c r="H2548" s="1">
        <v>1153.03</v>
      </c>
      <c r="I2548" s="1">
        <v>1225.9000000000001</v>
      </c>
      <c r="J2548" s="1">
        <v>1164.56</v>
      </c>
      <c r="Q2548" s="1">
        <v>2979.47</v>
      </c>
      <c r="R2548" s="1">
        <v>69</v>
      </c>
      <c r="S2548" s="1">
        <v>59.03</v>
      </c>
      <c r="T2548" s="1">
        <v>69.650000000000006</v>
      </c>
      <c r="V2548" s="1">
        <v>67</v>
      </c>
      <c r="W2548" s="1">
        <v>72.17</v>
      </c>
      <c r="X2548" s="1">
        <v>72.14</v>
      </c>
      <c r="Y2548" s="1">
        <v>69.650000000000006</v>
      </c>
      <c r="Z2548" s="1">
        <v>69.69</v>
      </c>
      <c r="AA2548" s="1">
        <v>68.59</v>
      </c>
      <c r="AB2548" s="1">
        <v>72.400000000000006</v>
      </c>
      <c r="AC2548" s="1">
        <v>72</v>
      </c>
      <c r="AE2548" s="1">
        <v>77.02</v>
      </c>
      <c r="AF2548" s="1">
        <v>73.77</v>
      </c>
      <c r="AG2548" s="1">
        <v>60.5</v>
      </c>
      <c r="AP2548" s="1">
        <v>1620</v>
      </c>
      <c r="AX2548" s="1">
        <v>68.44</v>
      </c>
      <c r="BA2548" s="1">
        <v>68.760000000000005</v>
      </c>
      <c r="BB2548" s="1">
        <v>74.58</v>
      </c>
      <c r="BC2548" s="1">
        <v>71.75</v>
      </c>
      <c r="BD2548" s="1">
        <v>72.23</v>
      </c>
      <c r="BE2548" s="1">
        <v>72.83</v>
      </c>
      <c r="BF2548" s="1">
        <v>69.2</v>
      </c>
      <c r="BG2548" s="1">
        <v>78.010000000000005</v>
      </c>
      <c r="BH2548" s="1">
        <v>74.75</v>
      </c>
      <c r="BI2548" s="1">
        <v>70</v>
      </c>
      <c r="BJ2548" s="1">
        <v>75.61</v>
      </c>
      <c r="BK2548" s="1">
        <v>63.35</v>
      </c>
      <c r="BL2548" s="1">
        <v>65.290000000000006</v>
      </c>
      <c r="BN2548" s="1">
        <v>63.58</v>
      </c>
    </row>
    <row r="2549" spans="3:66" x14ac:dyDescent="0.3">
      <c r="C2549" s="14" t="str">
        <f t="shared" si="40"/>
        <v>20162</v>
      </c>
      <c r="D2549" s="3">
        <v>42415</v>
      </c>
      <c r="E2549" s="1">
        <v>1322.96</v>
      </c>
      <c r="F2549" s="1">
        <v>1252.6099999999999</v>
      </c>
      <c r="G2549" s="1">
        <v>1343.52</v>
      </c>
      <c r="H2549" s="1">
        <v>1199.49</v>
      </c>
      <c r="I2549" s="1">
        <v>1252.29</v>
      </c>
      <c r="J2549" s="1">
        <v>1185.18</v>
      </c>
      <c r="Q2549" s="1">
        <v>2954.4</v>
      </c>
      <c r="R2549" s="1">
        <v>66.5</v>
      </c>
      <c r="S2549" s="1">
        <v>58.47</v>
      </c>
      <c r="T2549" s="1">
        <v>69.400000000000006</v>
      </c>
      <c r="V2549" s="1">
        <v>66.25</v>
      </c>
      <c r="W2549" s="1">
        <v>70.83</v>
      </c>
      <c r="X2549" s="1">
        <v>71.73</v>
      </c>
      <c r="Y2549" s="1">
        <v>69.42</v>
      </c>
      <c r="Z2549" s="1">
        <v>69.5</v>
      </c>
      <c r="AA2549" s="1">
        <v>68.5</v>
      </c>
      <c r="AB2549" s="1">
        <v>72.39</v>
      </c>
      <c r="AC2549" s="1">
        <v>72</v>
      </c>
      <c r="AE2549" s="1">
        <v>76.56</v>
      </c>
      <c r="AF2549" s="1">
        <v>71.77</v>
      </c>
      <c r="AG2549" s="1">
        <v>59.69</v>
      </c>
      <c r="AP2549" s="1">
        <v>1620</v>
      </c>
      <c r="AX2549" s="1">
        <v>68.319999999999993</v>
      </c>
      <c r="BA2549" s="1">
        <v>67.31</v>
      </c>
      <c r="BB2549" s="1">
        <v>73.69</v>
      </c>
      <c r="BC2549" s="1">
        <v>71.16</v>
      </c>
      <c r="BD2549" s="1">
        <v>70.88</v>
      </c>
      <c r="BE2549" s="1">
        <v>72.02</v>
      </c>
      <c r="BF2549" s="1">
        <v>69.25</v>
      </c>
      <c r="BG2549" s="1">
        <v>77.430000000000007</v>
      </c>
      <c r="BH2549" s="1">
        <v>74.75</v>
      </c>
      <c r="BI2549" s="1">
        <v>71</v>
      </c>
      <c r="BJ2549" s="1">
        <v>76.14</v>
      </c>
      <c r="BK2549" s="1">
        <v>62.69</v>
      </c>
      <c r="BL2549" s="1">
        <v>64.25</v>
      </c>
      <c r="BM2549" s="1">
        <v>64</v>
      </c>
      <c r="BN2549" s="1">
        <v>61.74</v>
      </c>
    </row>
    <row r="2550" spans="3:66" x14ac:dyDescent="0.3">
      <c r="C2550" s="14" t="str">
        <f t="shared" si="40"/>
        <v>20162</v>
      </c>
      <c r="D2550" s="3">
        <v>42412</v>
      </c>
      <c r="E2550" s="1">
        <v>1326.09</v>
      </c>
      <c r="F2550" s="1">
        <v>1269.0899999999999</v>
      </c>
      <c r="G2550" s="1">
        <v>1343.53</v>
      </c>
      <c r="H2550" s="1">
        <v>1206.1199999999999</v>
      </c>
      <c r="I2550" s="1">
        <v>1252.6099999999999</v>
      </c>
      <c r="J2550" s="1">
        <v>1218.1099999999999</v>
      </c>
      <c r="Q2550" s="1">
        <v>2930.47</v>
      </c>
      <c r="R2550" s="1">
        <v>67</v>
      </c>
      <c r="S2550" s="1">
        <v>58.47</v>
      </c>
      <c r="T2550" s="1">
        <v>69.63</v>
      </c>
      <c r="V2550" s="1">
        <v>67.209999999999994</v>
      </c>
      <c r="W2550" s="1">
        <v>71.38</v>
      </c>
      <c r="X2550" s="1">
        <v>71.73</v>
      </c>
      <c r="Y2550" s="1">
        <v>69.45</v>
      </c>
      <c r="Z2550" s="1">
        <v>69.5</v>
      </c>
      <c r="AA2550" s="1">
        <v>68.67</v>
      </c>
      <c r="AB2550" s="1">
        <v>72.36</v>
      </c>
      <c r="AC2550" s="1">
        <v>72</v>
      </c>
      <c r="AE2550" s="1">
        <v>76.06</v>
      </c>
      <c r="AF2550" s="1">
        <v>72.680000000000007</v>
      </c>
      <c r="AG2550" s="1">
        <v>60.32</v>
      </c>
      <c r="AP2550" s="1">
        <v>1620</v>
      </c>
      <c r="AX2550" s="1">
        <v>68.790000000000006</v>
      </c>
      <c r="BA2550" s="1">
        <v>67.08</v>
      </c>
      <c r="BB2550" s="1">
        <v>74.13</v>
      </c>
      <c r="BC2550" s="1">
        <v>70.98</v>
      </c>
      <c r="BD2550" s="1">
        <v>71.53</v>
      </c>
      <c r="BE2550" s="1">
        <v>72.42</v>
      </c>
      <c r="BF2550" s="1">
        <v>69.5</v>
      </c>
      <c r="BG2550" s="1">
        <v>77.37</v>
      </c>
      <c r="BH2550" s="1">
        <v>76.25</v>
      </c>
      <c r="BI2550" s="1">
        <v>71</v>
      </c>
      <c r="BJ2550" s="1">
        <v>75.64</v>
      </c>
      <c r="BK2550" s="1">
        <v>63.38</v>
      </c>
      <c r="BL2550" s="1">
        <v>63.7</v>
      </c>
      <c r="BM2550" s="1">
        <v>64</v>
      </c>
      <c r="BN2550" s="1">
        <v>62.23</v>
      </c>
    </row>
    <row r="2551" spans="3:66" x14ac:dyDescent="0.3">
      <c r="C2551" s="14" t="str">
        <f t="shared" si="40"/>
        <v>20162</v>
      </c>
      <c r="D2551" s="3">
        <v>42411</v>
      </c>
      <c r="E2551" s="1">
        <v>1322.96</v>
      </c>
      <c r="F2551" s="1">
        <v>1278.8800000000001</v>
      </c>
      <c r="G2551" s="1">
        <v>1343.52</v>
      </c>
      <c r="H2551" s="1">
        <v>1213.3900000000001</v>
      </c>
      <c r="I2551" s="1">
        <v>1260.1600000000001</v>
      </c>
      <c r="J2551" s="1">
        <v>1237.97</v>
      </c>
      <c r="Q2551" s="1">
        <v>2950.32</v>
      </c>
      <c r="R2551" s="1">
        <v>68.5</v>
      </c>
      <c r="S2551" s="1">
        <v>58.67</v>
      </c>
      <c r="T2551" s="1">
        <v>69.64</v>
      </c>
      <c r="V2551" s="1">
        <v>67.28</v>
      </c>
      <c r="W2551" s="1">
        <v>71.25</v>
      </c>
      <c r="X2551" s="1">
        <v>71.75</v>
      </c>
      <c r="Y2551" s="1">
        <v>68.62</v>
      </c>
      <c r="Z2551" s="1">
        <v>68.709999999999994</v>
      </c>
      <c r="AA2551" s="1">
        <v>69</v>
      </c>
      <c r="AB2551" s="1">
        <v>72.11</v>
      </c>
      <c r="AC2551" s="1">
        <v>72.22</v>
      </c>
      <c r="AE2551" s="1">
        <v>76.03</v>
      </c>
      <c r="AF2551" s="1">
        <v>73.17</v>
      </c>
      <c r="AG2551" s="1">
        <v>60.03</v>
      </c>
      <c r="AP2551" s="1">
        <v>1852.37</v>
      </c>
      <c r="AX2551" s="1">
        <v>68.69</v>
      </c>
      <c r="BA2551" s="1">
        <v>67.150000000000006</v>
      </c>
      <c r="BB2551" s="1">
        <v>73.17</v>
      </c>
      <c r="BC2551" s="1">
        <v>70.58</v>
      </c>
      <c r="BD2551" s="1">
        <v>71.239999999999995</v>
      </c>
      <c r="BE2551" s="1">
        <v>71.8</v>
      </c>
      <c r="BF2551" s="1">
        <v>69.25</v>
      </c>
      <c r="BG2551" s="1">
        <v>76.52</v>
      </c>
      <c r="BH2551" s="1">
        <v>78</v>
      </c>
      <c r="BI2551" s="1">
        <v>71</v>
      </c>
      <c r="BJ2551" s="1">
        <v>75.28</v>
      </c>
      <c r="BK2551" s="1">
        <v>64.75</v>
      </c>
      <c r="BL2551" s="1">
        <v>63.33</v>
      </c>
      <c r="BN2551" s="1">
        <v>61.7</v>
      </c>
    </row>
    <row r="2552" spans="3:66" x14ac:dyDescent="0.3">
      <c r="C2552" s="14" t="str">
        <f t="shared" si="40"/>
        <v>20162</v>
      </c>
      <c r="D2552" s="3">
        <v>42410</v>
      </c>
      <c r="E2552" s="1">
        <v>1331.25</v>
      </c>
      <c r="F2552" s="1">
        <v>1295.55</v>
      </c>
      <c r="G2552" s="1">
        <v>1341.36</v>
      </c>
      <c r="H2552" s="1">
        <v>1247.46</v>
      </c>
      <c r="I2552" s="1">
        <v>1244.26</v>
      </c>
      <c r="J2552" s="1">
        <v>1247.42</v>
      </c>
      <c r="Q2552" s="1">
        <v>2979.39</v>
      </c>
      <c r="R2552" s="1">
        <v>66.88</v>
      </c>
      <c r="S2552" s="1">
        <v>57.34</v>
      </c>
      <c r="T2552" s="1">
        <v>69.44</v>
      </c>
      <c r="V2552" s="1">
        <v>67.760000000000005</v>
      </c>
      <c r="W2552" s="1">
        <v>70.7</v>
      </c>
      <c r="X2552" s="1">
        <v>71.78</v>
      </c>
      <c r="Y2552" s="1">
        <v>68.5</v>
      </c>
      <c r="Z2552" s="1">
        <v>68.5</v>
      </c>
      <c r="AA2552" s="1">
        <v>70.08</v>
      </c>
      <c r="AB2552" s="1">
        <v>72.430000000000007</v>
      </c>
      <c r="AC2552" s="1">
        <v>71.67</v>
      </c>
      <c r="AE2552" s="1">
        <v>76.290000000000006</v>
      </c>
      <c r="AF2552" s="1">
        <v>71.23</v>
      </c>
      <c r="AG2552" s="1">
        <v>59.54</v>
      </c>
      <c r="AP2552" s="1">
        <v>1852.37</v>
      </c>
      <c r="AX2552" s="1">
        <v>67.400000000000006</v>
      </c>
      <c r="BA2552" s="1">
        <v>65.83</v>
      </c>
      <c r="BB2552" s="1">
        <v>73.010000000000005</v>
      </c>
      <c r="BC2552" s="1">
        <v>69.739999999999995</v>
      </c>
      <c r="BD2552" s="1">
        <v>70.39</v>
      </c>
      <c r="BE2552" s="1">
        <v>71.540000000000006</v>
      </c>
      <c r="BF2552" s="1">
        <v>68.760000000000005</v>
      </c>
      <c r="BG2552" s="1">
        <v>77.27</v>
      </c>
      <c r="BH2552" s="1">
        <v>76.33</v>
      </c>
      <c r="BI2552" s="1">
        <v>71</v>
      </c>
      <c r="BJ2552" s="1">
        <v>76.09</v>
      </c>
      <c r="BL2552" s="1">
        <v>63.32</v>
      </c>
      <c r="BM2552" s="1">
        <v>62.9</v>
      </c>
      <c r="BN2552" s="1">
        <v>62.09</v>
      </c>
    </row>
    <row r="2553" spans="3:66" x14ac:dyDescent="0.3">
      <c r="C2553" s="14" t="str">
        <f t="shared" si="40"/>
        <v>20162</v>
      </c>
      <c r="D2553" s="3">
        <v>42405</v>
      </c>
      <c r="E2553" s="1">
        <v>1358.95</v>
      </c>
      <c r="F2553" s="1">
        <v>1315.96</v>
      </c>
      <c r="G2553" s="1">
        <v>1359.48</v>
      </c>
      <c r="H2553" s="1">
        <v>1282.32</v>
      </c>
      <c r="I2553" s="1">
        <v>1273.82</v>
      </c>
      <c r="J2553" s="1">
        <v>1268.3900000000001</v>
      </c>
      <c r="Q2553" s="1">
        <v>2931.88</v>
      </c>
      <c r="R2553" s="1">
        <v>67.67</v>
      </c>
      <c r="S2553" s="1">
        <v>57.67</v>
      </c>
      <c r="T2553" s="1">
        <v>69.75</v>
      </c>
      <c r="V2553" s="1">
        <v>68.05</v>
      </c>
      <c r="W2553" s="1">
        <v>71.739999999999995</v>
      </c>
      <c r="X2553" s="1">
        <v>72.040000000000006</v>
      </c>
      <c r="Y2553" s="1">
        <v>69.45</v>
      </c>
      <c r="Z2553" s="1">
        <v>69.58</v>
      </c>
      <c r="AA2553" s="1">
        <v>69.83</v>
      </c>
      <c r="AB2553" s="1">
        <v>72.33</v>
      </c>
      <c r="AC2553" s="1">
        <v>69.33</v>
      </c>
      <c r="AE2553" s="1">
        <v>77.56</v>
      </c>
      <c r="AF2553" s="1">
        <v>71.84</v>
      </c>
      <c r="AG2553" s="1">
        <v>59.74</v>
      </c>
      <c r="AI2553" s="1">
        <v>20</v>
      </c>
      <c r="AN2553" s="1">
        <v>1755.84</v>
      </c>
      <c r="AP2553" s="1">
        <v>1706.18</v>
      </c>
      <c r="AX2553" s="1">
        <v>69.16</v>
      </c>
      <c r="BA2553" s="1">
        <v>65.92</v>
      </c>
      <c r="BB2553" s="1">
        <v>72.95</v>
      </c>
      <c r="BC2553" s="1">
        <v>70.040000000000006</v>
      </c>
      <c r="BD2553" s="1">
        <v>70.91</v>
      </c>
      <c r="BE2553" s="1">
        <v>72.11</v>
      </c>
      <c r="BF2553" s="1">
        <v>70.25</v>
      </c>
      <c r="BG2553" s="1">
        <v>77.83</v>
      </c>
      <c r="BH2553" s="1">
        <v>74.349999999999994</v>
      </c>
      <c r="BI2553" s="1">
        <v>71</v>
      </c>
      <c r="BJ2553" s="1">
        <v>74.5</v>
      </c>
      <c r="BL2553" s="1">
        <v>64.83</v>
      </c>
      <c r="BN2553" s="1">
        <v>64.260000000000005</v>
      </c>
    </row>
    <row r="2554" spans="3:66" x14ac:dyDescent="0.3">
      <c r="C2554" s="14" t="str">
        <f t="shared" si="40"/>
        <v>20162</v>
      </c>
      <c r="D2554" s="3">
        <v>42404</v>
      </c>
      <c r="E2554" s="1">
        <v>1370.71</v>
      </c>
      <c r="F2554" s="1">
        <v>1315.96</v>
      </c>
      <c r="G2554" s="1">
        <v>1359.48</v>
      </c>
      <c r="H2554" s="1">
        <v>1300.7</v>
      </c>
      <c r="I2554" s="1">
        <v>1272.22</v>
      </c>
      <c r="J2554" s="1">
        <v>1317.65</v>
      </c>
      <c r="Q2554" s="1">
        <v>3035.64</v>
      </c>
      <c r="R2554" s="1">
        <v>67.8</v>
      </c>
      <c r="S2554" s="1">
        <v>59.5</v>
      </c>
      <c r="T2554" s="1">
        <v>70.63</v>
      </c>
      <c r="V2554" s="1">
        <v>67.900000000000006</v>
      </c>
      <c r="W2554" s="1">
        <v>71.39</v>
      </c>
      <c r="X2554" s="1">
        <v>72.38</v>
      </c>
      <c r="Y2554" s="1">
        <v>70.209999999999994</v>
      </c>
      <c r="Z2554" s="1">
        <v>70.31</v>
      </c>
      <c r="AA2554" s="1">
        <v>68.7</v>
      </c>
      <c r="AB2554" s="1">
        <v>73.11</v>
      </c>
      <c r="AC2554" s="1">
        <v>72.33</v>
      </c>
      <c r="AE2554" s="1">
        <v>77.78</v>
      </c>
      <c r="AF2554" s="1">
        <v>72.150000000000006</v>
      </c>
      <c r="AG2554" s="1">
        <v>59.56</v>
      </c>
      <c r="AI2554" s="1">
        <v>20</v>
      </c>
      <c r="AN2554" s="1">
        <v>1755.84</v>
      </c>
      <c r="AP2554" s="1">
        <v>1560</v>
      </c>
      <c r="AX2554" s="1">
        <v>70.25</v>
      </c>
      <c r="BA2554" s="1">
        <v>67.8</v>
      </c>
      <c r="BB2554" s="1">
        <v>73.739999999999995</v>
      </c>
      <c r="BC2554" s="1">
        <v>70.319999999999993</v>
      </c>
      <c r="BD2554" s="1">
        <v>71.349999999999994</v>
      </c>
      <c r="BE2554" s="1">
        <v>72.16</v>
      </c>
      <c r="BF2554" s="1">
        <v>69.75</v>
      </c>
      <c r="BG2554" s="1">
        <v>77.569999999999993</v>
      </c>
      <c r="BH2554" s="1">
        <v>76.75</v>
      </c>
      <c r="BI2554" s="1">
        <v>72</v>
      </c>
      <c r="BJ2554" s="1">
        <v>74.5</v>
      </c>
      <c r="BL2554" s="1">
        <v>65.5</v>
      </c>
      <c r="BN2554" s="1">
        <v>64.290000000000006</v>
      </c>
    </row>
    <row r="2555" spans="3:66" x14ac:dyDescent="0.3">
      <c r="C2555" s="14" t="str">
        <f t="shared" si="40"/>
        <v>20162</v>
      </c>
      <c r="D2555" s="3">
        <v>42403</v>
      </c>
      <c r="E2555" s="1">
        <v>1399.17</v>
      </c>
      <c r="F2555" s="1">
        <v>1319.69</v>
      </c>
      <c r="G2555" s="1">
        <v>1367.02</v>
      </c>
      <c r="H2555" s="1">
        <v>1335.73</v>
      </c>
      <c r="I2555" s="1">
        <v>1269.0899999999999</v>
      </c>
      <c r="J2555" s="1">
        <v>1329.91</v>
      </c>
      <c r="Q2555" s="1">
        <v>3078.95</v>
      </c>
      <c r="R2555" s="1">
        <v>68</v>
      </c>
      <c r="S2555" s="1">
        <v>58.33</v>
      </c>
      <c r="T2555" s="1">
        <v>72.25</v>
      </c>
      <c r="V2555" s="1">
        <v>67.790000000000006</v>
      </c>
      <c r="W2555" s="1">
        <v>72.290000000000006</v>
      </c>
      <c r="X2555" s="1">
        <v>73.25</v>
      </c>
      <c r="Y2555" s="1">
        <v>71.099999999999994</v>
      </c>
      <c r="Z2555" s="1">
        <v>71.5</v>
      </c>
      <c r="AA2555" s="1">
        <v>68.7</v>
      </c>
      <c r="AB2555" s="1">
        <v>73.5</v>
      </c>
      <c r="AC2555" s="1">
        <v>73.48</v>
      </c>
      <c r="AE2555" s="1">
        <v>77.66</v>
      </c>
      <c r="AF2555" s="1">
        <v>73.959999999999994</v>
      </c>
      <c r="AG2555" s="1">
        <v>60.78</v>
      </c>
      <c r="AI2555" s="1">
        <v>20</v>
      </c>
      <c r="AN2555" s="1">
        <v>1755.84</v>
      </c>
      <c r="AP2555" s="1">
        <v>1560</v>
      </c>
      <c r="AX2555" s="1">
        <v>71.67</v>
      </c>
      <c r="BA2555" s="1">
        <v>68.959999999999994</v>
      </c>
      <c r="BB2555" s="1">
        <v>74.75</v>
      </c>
      <c r="BC2555" s="1">
        <v>72.709999999999994</v>
      </c>
      <c r="BD2555" s="1">
        <v>73.540000000000006</v>
      </c>
      <c r="BE2555" s="1">
        <v>73.11</v>
      </c>
      <c r="BF2555" s="1">
        <v>71.25</v>
      </c>
      <c r="BG2555" s="1">
        <v>79.37</v>
      </c>
      <c r="BH2555" s="1">
        <v>75.959999999999994</v>
      </c>
      <c r="BI2555" s="1">
        <v>72</v>
      </c>
      <c r="BJ2555" s="1">
        <v>75</v>
      </c>
      <c r="BL2555" s="1">
        <v>66.36</v>
      </c>
      <c r="BN2555" s="1">
        <v>64.86</v>
      </c>
    </row>
    <row r="2556" spans="3:66" x14ac:dyDescent="0.3">
      <c r="C2556" s="14" t="str">
        <f t="shared" si="40"/>
        <v>20162</v>
      </c>
      <c r="D2556" s="3">
        <v>42402</v>
      </c>
      <c r="E2556" s="1">
        <v>1389.63</v>
      </c>
      <c r="F2556" s="1">
        <v>1351.18</v>
      </c>
      <c r="G2556" s="1">
        <v>1370.53</v>
      </c>
      <c r="H2556" s="1">
        <v>1337.35</v>
      </c>
      <c r="I2556" s="1">
        <v>1276.8499999999999</v>
      </c>
      <c r="J2556" s="1">
        <v>1330.46</v>
      </c>
      <c r="Q2556" s="1">
        <v>3168.18</v>
      </c>
      <c r="R2556" s="1">
        <v>68.25</v>
      </c>
      <c r="S2556" s="1">
        <v>59</v>
      </c>
      <c r="T2556" s="1">
        <v>71.88</v>
      </c>
      <c r="V2556" s="1">
        <v>67.790000000000006</v>
      </c>
      <c r="W2556" s="1">
        <v>73.27</v>
      </c>
      <c r="X2556" s="1">
        <v>73.23</v>
      </c>
      <c r="Y2556" s="1">
        <v>70.86</v>
      </c>
      <c r="Z2556" s="1">
        <v>71</v>
      </c>
      <c r="AA2556" s="1">
        <v>68.88</v>
      </c>
      <c r="AB2556" s="1">
        <v>73.099999999999994</v>
      </c>
      <c r="AC2556" s="1">
        <v>74.95</v>
      </c>
      <c r="AE2556" s="1">
        <v>78.56</v>
      </c>
      <c r="AF2556" s="1">
        <v>73.239999999999995</v>
      </c>
      <c r="AG2556" s="1">
        <v>62.6</v>
      </c>
      <c r="AI2556" s="1">
        <v>20</v>
      </c>
      <c r="AN2556" s="1">
        <v>1755.84</v>
      </c>
      <c r="AX2556" s="1">
        <v>71.56</v>
      </c>
      <c r="BA2556" s="1">
        <v>69</v>
      </c>
      <c r="BB2556" s="1">
        <v>75.88</v>
      </c>
      <c r="BC2556" s="1">
        <v>72.64</v>
      </c>
      <c r="BD2556" s="1">
        <v>73.55</v>
      </c>
      <c r="BE2556" s="1">
        <v>73.69</v>
      </c>
      <c r="BF2556" s="1">
        <v>71.5</v>
      </c>
      <c r="BG2556" s="1">
        <v>80.19</v>
      </c>
      <c r="BH2556" s="1">
        <v>77.89</v>
      </c>
      <c r="BI2556" s="1">
        <v>73.5</v>
      </c>
      <c r="BJ2556" s="1">
        <v>77.11</v>
      </c>
      <c r="BL2556" s="1">
        <v>67.150000000000006</v>
      </c>
      <c r="BN2556" s="1">
        <v>65.39</v>
      </c>
    </row>
    <row r="2557" spans="3:66" x14ac:dyDescent="0.3">
      <c r="C2557" s="14" t="str">
        <f t="shared" si="40"/>
        <v>20162</v>
      </c>
      <c r="D2557" s="3">
        <v>42401</v>
      </c>
      <c r="E2557" s="1">
        <v>1405.92</v>
      </c>
      <c r="F2557" s="1">
        <v>1347.17</v>
      </c>
      <c r="G2557" s="1">
        <v>1370.82</v>
      </c>
      <c r="H2557" s="1">
        <v>1373.96</v>
      </c>
      <c r="I2557" s="1">
        <v>1285.21</v>
      </c>
      <c r="J2557" s="1">
        <v>1344.46</v>
      </c>
      <c r="Q2557" s="1">
        <v>3165.17</v>
      </c>
      <c r="R2557" s="1">
        <v>68.25</v>
      </c>
      <c r="S2557" s="1">
        <v>59.25</v>
      </c>
      <c r="T2557" s="1">
        <v>71.83</v>
      </c>
      <c r="V2557" s="1">
        <v>68</v>
      </c>
      <c r="W2557" s="1">
        <v>73.06</v>
      </c>
      <c r="X2557" s="1">
        <v>73.959999999999994</v>
      </c>
      <c r="Y2557" s="1">
        <v>72.36</v>
      </c>
      <c r="Z2557" s="1">
        <v>72.62</v>
      </c>
      <c r="AA2557" s="1">
        <v>69.459999999999994</v>
      </c>
      <c r="AB2557" s="1">
        <v>73.11</v>
      </c>
      <c r="AC2557" s="1">
        <v>73.89</v>
      </c>
      <c r="AE2557" s="1">
        <v>79.349999999999994</v>
      </c>
      <c r="AF2557" s="1">
        <v>74.180000000000007</v>
      </c>
      <c r="AG2557" s="1">
        <v>61.9</v>
      </c>
      <c r="AX2557" s="1">
        <v>74.5</v>
      </c>
      <c r="BA2557" s="1">
        <v>70</v>
      </c>
      <c r="BB2557" s="1">
        <v>74.790000000000006</v>
      </c>
      <c r="BC2557" s="1">
        <v>72.650000000000006</v>
      </c>
      <c r="BD2557" s="1">
        <v>74.56</v>
      </c>
      <c r="BE2557" s="1">
        <v>74.010000000000005</v>
      </c>
      <c r="BF2557" s="1">
        <v>72.5</v>
      </c>
      <c r="BG2557" s="1">
        <v>79.69</v>
      </c>
      <c r="BH2557" s="1">
        <v>76.67</v>
      </c>
      <c r="BI2557" s="1">
        <v>73</v>
      </c>
      <c r="BJ2557" s="1">
        <v>76.5</v>
      </c>
      <c r="BL2557" s="1">
        <v>66.5</v>
      </c>
      <c r="BM2557" s="1">
        <v>66.95</v>
      </c>
      <c r="BN2557" s="1">
        <v>65.45</v>
      </c>
    </row>
    <row r="2558" spans="3:66" x14ac:dyDescent="0.3">
      <c r="C2558" s="14" t="str">
        <f t="shared" si="40"/>
        <v>20161</v>
      </c>
      <c r="D2558" s="3">
        <v>42398</v>
      </c>
      <c r="E2558" s="1">
        <v>1405.38</v>
      </c>
      <c r="F2558" s="1">
        <v>1360.27</v>
      </c>
      <c r="G2558" s="1">
        <v>1355.25</v>
      </c>
      <c r="H2558" s="1">
        <v>1421.81</v>
      </c>
      <c r="I2558" s="1">
        <v>1286.1600000000001</v>
      </c>
      <c r="J2558" s="1">
        <v>1346.5</v>
      </c>
      <c r="Q2558" s="1">
        <v>3160.73</v>
      </c>
      <c r="R2558" s="1">
        <v>66.47</v>
      </c>
      <c r="S2558" s="1">
        <v>58.83</v>
      </c>
      <c r="T2558" s="1">
        <v>72.099999999999994</v>
      </c>
      <c r="V2558" s="1">
        <v>68</v>
      </c>
      <c r="W2558" s="1">
        <v>73.75</v>
      </c>
      <c r="X2558" s="1">
        <v>74.36</v>
      </c>
      <c r="Y2558" s="1">
        <v>73.08</v>
      </c>
      <c r="Z2558" s="1">
        <v>73.209999999999994</v>
      </c>
      <c r="AA2558" s="1">
        <v>66.209999999999994</v>
      </c>
      <c r="AB2558" s="1">
        <v>73.790000000000006</v>
      </c>
      <c r="AC2558" s="1">
        <v>72.67</v>
      </c>
      <c r="AE2558" s="1">
        <v>78.89</v>
      </c>
      <c r="AF2558" s="1">
        <v>74.7</v>
      </c>
      <c r="AG2558" s="1">
        <v>63.15</v>
      </c>
      <c r="AX2558" s="1">
        <v>75</v>
      </c>
      <c r="BA2558" s="1">
        <v>71.239999999999995</v>
      </c>
      <c r="BB2558" s="1">
        <v>75.55</v>
      </c>
      <c r="BC2558" s="1">
        <v>73.239999999999995</v>
      </c>
      <c r="BD2558" s="1">
        <v>74.27</v>
      </c>
      <c r="BE2558" s="1">
        <v>74.38</v>
      </c>
      <c r="BF2558" s="1">
        <v>74</v>
      </c>
      <c r="BG2558" s="1">
        <v>81.099999999999994</v>
      </c>
      <c r="BH2558" s="1">
        <v>77.25</v>
      </c>
      <c r="BI2558" s="1">
        <v>74</v>
      </c>
      <c r="BJ2558" s="1">
        <v>76.5</v>
      </c>
      <c r="BL2558" s="1">
        <v>67.67</v>
      </c>
      <c r="BM2558" s="1">
        <v>66.849999999999994</v>
      </c>
      <c r="BN2558" s="1">
        <v>65.849999999999994</v>
      </c>
    </row>
    <row r="2559" spans="3:66" x14ac:dyDescent="0.3">
      <c r="C2559" s="14" t="str">
        <f t="shared" si="40"/>
        <v>20161</v>
      </c>
      <c r="D2559" s="3">
        <v>42397</v>
      </c>
      <c r="E2559" s="1">
        <v>1408.64</v>
      </c>
      <c r="F2559" s="1">
        <v>1348.11</v>
      </c>
      <c r="G2559" s="1">
        <v>1351.28</v>
      </c>
      <c r="H2559" s="1">
        <v>1431.82</v>
      </c>
      <c r="I2559" s="1">
        <v>1291.68</v>
      </c>
      <c r="J2559" s="1">
        <v>1370.41</v>
      </c>
      <c r="Q2559" s="1">
        <v>3201.26</v>
      </c>
      <c r="R2559" s="1">
        <v>66.94</v>
      </c>
      <c r="S2559" s="1">
        <v>59.85</v>
      </c>
      <c r="T2559" s="1">
        <v>71.599999999999994</v>
      </c>
      <c r="V2559" s="1">
        <v>68</v>
      </c>
      <c r="W2559" s="1">
        <v>73.14</v>
      </c>
      <c r="X2559" s="1">
        <v>74.569999999999993</v>
      </c>
      <c r="Y2559" s="1">
        <v>74.19</v>
      </c>
      <c r="Z2559" s="1">
        <v>74.31</v>
      </c>
      <c r="AA2559" s="1">
        <v>68.19</v>
      </c>
      <c r="AB2559" s="1">
        <v>74.099999999999994</v>
      </c>
      <c r="AC2559" s="1">
        <v>72.5</v>
      </c>
      <c r="AE2559" s="1">
        <v>79.989999999999995</v>
      </c>
      <c r="AF2559" s="1">
        <v>74.760000000000005</v>
      </c>
      <c r="AG2559" s="1">
        <v>63.63</v>
      </c>
      <c r="AX2559" s="1">
        <v>74.599999999999994</v>
      </c>
      <c r="BA2559" s="1">
        <v>71.239999999999995</v>
      </c>
      <c r="BB2559" s="1">
        <v>76.97</v>
      </c>
      <c r="BC2559" s="1">
        <v>73.95</v>
      </c>
      <c r="BD2559" s="1">
        <v>75.709999999999994</v>
      </c>
      <c r="BE2559" s="1">
        <v>74.650000000000006</v>
      </c>
      <c r="BF2559" s="1">
        <v>74.5</v>
      </c>
      <c r="BG2559" s="1">
        <v>81.69</v>
      </c>
      <c r="BH2559" s="1">
        <v>75.75</v>
      </c>
      <c r="BI2559" s="1">
        <v>73</v>
      </c>
      <c r="BJ2559" s="1">
        <v>76</v>
      </c>
      <c r="BL2559" s="1">
        <v>69.67</v>
      </c>
      <c r="BM2559" s="1">
        <v>66.55</v>
      </c>
      <c r="BN2559" s="1">
        <v>66.06</v>
      </c>
    </row>
    <row r="2560" spans="3:66" x14ac:dyDescent="0.3">
      <c r="C2560" s="14" t="str">
        <f t="shared" si="40"/>
        <v>20161</v>
      </c>
      <c r="D2560" s="3">
        <v>42396</v>
      </c>
      <c r="E2560" s="1">
        <v>1429.58</v>
      </c>
      <c r="F2560" s="1">
        <v>1318.48</v>
      </c>
      <c r="G2560" s="1">
        <v>1378.02</v>
      </c>
      <c r="H2560" s="1">
        <v>1425.71</v>
      </c>
      <c r="I2560" s="1">
        <v>1293.81</v>
      </c>
      <c r="J2560" s="1">
        <v>1392.86</v>
      </c>
      <c r="Q2560" s="1">
        <v>3195.14</v>
      </c>
      <c r="R2560" s="1">
        <v>68.680000000000007</v>
      </c>
      <c r="S2560" s="1">
        <v>60.12</v>
      </c>
      <c r="T2560" s="1">
        <v>71.75</v>
      </c>
      <c r="V2560" s="1">
        <v>67.709999999999994</v>
      </c>
      <c r="W2560" s="1">
        <v>73.290000000000006</v>
      </c>
      <c r="X2560" s="1">
        <v>74.81</v>
      </c>
      <c r="Y2560" s="1">
        <v>73.599999999999994</v>
      </c>
      <c r="Z2560" s="1">
        <v>74</v>
      </c>
      <c r="AA2560" s="1">
        <v>67.36</v>
      </c>
      <c r="AB2560" s="1">
        <v>74.11</v>
      </c>
      <c r="AC2560" s="1">
        <v>71.790000000000006</v>
      </c>
      <c r="AE2560" s="1">
        <v>80.180000000000007</v>
      </c>
      <c r="AF2560" s="1">
        <v>75.17</v>
      </c>
      <c r="AG2560" s="1">
        <v>64.209999999999994</v>
      </c>
      <c r="AL2560" s="1">
        <v>30</v>
      </c>
      <c r="AO2560" s="1">
        <v>7</v>
      </c>
      <c r="AT2560" s="1">
        <v>1707.5</v>
      </c>
      <c r="AX2560" s="1">
        <v>75.86</v>
      </c>
      <c r="AZ2560" s="1">
        <v>2000</v>
      </c>
      <c r="BA2560" s="1">
        <v>71.98</v>
      </c>
      <c r="BB2560" s="1">
        <v>76.790000000000006</v>
      </c>
      <c r="BC2560" s="1">
        <v>74.47</v>
      </c>
      <c r="BD2560" s="1">
        <v>74.39</v>
      </c>
      <c r="BE2560" s="1">
        <v>74.5</v>
      </c>
      <c r="BF2560" s="1">
        <v>74.17</v>
      </c>
      <c r="BG2560" s="1">
        <v>81.400000000000006</v>
      </c>
      <c r="BH2560" s="1">
        <v>75.67</v>
      </c>
      <c r="BI2560" s="1">
        <v>74</v>
      </c>
      <c r="BJ2560" s="1">
        <v>78.5</v>
      </c>
      <c r="BL2560" s="1">
        <v>69.67</v>
      </c>
      <c r="BM2560" s="1">
        <v>66.09</v>
      </c>
      <c r="BN2560" s="1">
        <v>66.19</v>
      </c>
    </row>
    <row r="2561" spans="3:66" x14ac:dyDescent="0.3">
      <c r="C2561" s="14" t="str">
        <f t="shared" si="40"/>
        <v>20161</v>
      </c>
      <c r="D2561" s="3">
        <v>42395</v>
      </c>
      <c r="E2561" s="1">
        <v>1416.33</v>
      </c>
      <c r="F2561" s="1">
        <v>1354.84</v>
      </c>
      <c r="G2561" s="1">
        <v>1364.77</v>
      </c>
      <c r="H2561" s="1">
        <v>1444.62</v>
      </c>
      <c r="I2561" s="1">
        <v>1293.78</v>
      </c>
      <c r="J2561" s="1">
        <v>1395.7</v>
      </c>
      <c r="Q2561" s="1">
        <v>3244.15</v>
      </c>
      <c r="S2561" s="1">
        <v>62.48</v>
      </c>
      <c r="T2561" s="1">
        <v>72.13</v>
      </c>
      <c r="V2561" s="1">
        <v>67.5</v>
      </c>
      <c r="W2561" s="1">
        <v>72.72</v>
      </c>
      <c r="X2561" s="1">
        <v>75.790000000000006</v>
      </c>
      <c r="Y2561" s="1">
        <v>73.36</v>
      </c>
      <c r="Z2561" s="1">
        <v>73.5</v>
      </c>
      <c r="AA2561" s="1">
        <v>67.66</v>
      </c>
      <c r="AB2561" s="1">
        <v>74.95</v>
      </c>
      <c r="AC2561" s="1">
        <v>71.88</v>
      </c>
      <c r="AE2561" s="1">
        <v>80.78</v>
      </c>
      <c r="AF2561" s="1">
        <v>74.97</v>
      </c>
      <c r="AG2561" s="1">
        <v>64.150000000000006</v>
      </c>
      <c r="AL2561" s="1">
        <v>30</v>
      </c>
      <c r="AO2561" s="1">
        <v>7</v>
      </c>
      <c r="AT2561" s="1">
        <v>1707.5</v>
      </c>
      <c r="AX2561" s="1">
        <v>75.290000000000006</v>
      </c>
      <c r="AZ2561" s="1">
        <v>2000</v>
      </c>
      <c r="BA2561" s="1">
        <v>71.98</v>
      </c>
      <c r="BB2561" s="1">
        <v>76.98</v>
      </c>
      <c r="BC2561" s="1">
        <v>75.22</v>
      </c>
      <c r="BD2561" s="1">
        <v>74.97</v>
      </c>
      <c r="BE2561" s="1">
        <v>74.88</v>
      </c>
      <c r="BF2561" s="1">
        <v>74.5</v>
      </c>
      <c r="BG2561" s="1">
        <v>82.43</v>
      </c>
      <c r="BH2561" s="1">
        <v>77.2</v>
      </c>
      <c r="BI2561" s="1">
        <v>74</v>
      </c>
      <c r="BJ2561" s="1">
        <v>70.37</v>
      </c>
      <c r="BL2561" s="1">
        <v>69.83</v>
      </c>
      <c r="BM2561" s="1">
        <v>67.180000000000007</v>
      </c>
      <c r="BN2561" s="1">
        <v>66.08</v>
      </c>
    </row>
    <row r="2562" spans="3:66" x14ac:dyDescent="0.3">
      <c r="C2562" s="14" t="str">
        <f t="shared" si="40"/>
        <v>20161</v>
      </c>
      <c r="D2562" s="3">
        <v>42394</v>
      </c>
      <c r="E2562" s="1">
        <v>1396.08</v>
      </c>
      <c r="F2562" s="1">
        <v>1376.19</v>
      </c>
      <c r="G2562" s="1">
        <v>1371.58</v>
      </c>
      <c r="H2562" s="1">
        <v>1450.13</v>
      </c>
      <c r="I2562" s="1">
        <v>1301.99</v>
      </c>
      <c r="J2562" s="1">
        <v>1387.47</v>
      </c>
      <c r="Q2562" s="1">
        <v>3282.24</v>
      </c>
      <c r="R2562" s="1">
        <v>66.67</v>
      </c>
      <c r="S2562" s="1">
        <v>61.96</v>
      </c>
      <c r="T2562" s="1">
        <v>72.599999999999994</v>
      </c>
      <c r="V2562" s="1">
        <v>67.5</v>
      </c>
      <c r="W2562" s="1">
        <v>73.790000000000006</v>
      </c>
      <c r="X2562" s="1">
        <v>75.790000000000006</v>
      </c>
      <c r="Y2562" s="1">
        <v>73.45</v>
      </c>
      <c r="Z2562" s="1">
        <v>73.86</v>
      </c>
      <c r="AA2562" s="1">
        <v>68.59</v>
      </c>
      <c r="AB2562" s="1">
        <v>74.900000000000006</v>
      </c>
      <c r="AC2562" s="1">
        <v>69.5</v>
      </c>
      <c r="AE2562" s="1">
        <v>81.3</v>
      </c>
      <c r="AF2562" s="1">
        <v>75.599999999999994</v>
      </c>
      <c r="AG2562" s="1">
        <v>64.56</v>
      </c>
      <c r="AL2562" s="1">
        <v>30</v>
      </c>
      <c r="AO2562" s="1">
        <v>7</v>
      </c>
      <c r="AT2562" s="1">
        <v>1707.5</v>
      </c>
      <c r="AX2562" s="1">
        <v>74.5</v>
      </c>
      <c r="AZ2562" s="1">
        <v>2000</v>
      </c>
      <c r="BA2562" s="1">
        <v>72.650000000000006</v>
      </c>
      <c r="BB2562" s="1">
        <v>76.92</v>
      </c>
      <c r="BC2562" s="1">
        <v>74.92</v>
      </c>
      <c r="BD2562" s="1">
        <v>75.95</v>
      </c>
      <c r="BE2562" s="1">
        <v>76.42</v>
      </c>
      <c r="BF2562" s="1">
        <v>76</v>
      </c>
      <c r="BG2562" s="1">
        <v>82.87</v>
      </c>
      <c r="BH2562" s="1">
        <v>77</v>
      </c>
      <c r="BI2562" s="1">
        <v>74.5</v>
      </c>
      <c r="BJ2562" s="1">
        <v>77.260000000000005</v>
      </c>
      <c r="BL2562" s="1">
        <v>68.98</v>
      </c>
      <c r="BM2562" s="1">
        <v>69.36</v>
      </c>
      <c r="BN2562" s="1">
        <v>66.25</v>
      </c>
    </row>
    <row r="2563" spans="3:66" x14ac:dyDescent="0.3">
      <c r="C2563" s="14" t="str">
        <f t="shared" si="40"/>
        <v>20161</v>
      </c>
      <c r="D2563" s="3">
        <v>42391</v>
      </c>
      <c r="E2563" s="1">
        <v>1397.16</v>
      </c>
      <c r="F2563" s="1">
        <v>1365.65</v>
      </c>
      <c r="G2563" s="1">
        <v>1353.13</v>
      </c>
      <c r="H2563" s="1">
        <v>1497.14</v>
      </c>
      <c r="I2563" s="1">
        <v>1306.3900000000001</v>
      </c>
      <c r="J2563" s="1">
        <v>1383.28</v>
      </c>
      <c r="Q2563" s="1">
        <v>3242.86</v>
      </c>
      <c r="R2563" s="1">
        <v>67.67</v>
      </c>
      <c r="S2563" s="1">
        <v>62.39</v>
      </c>
      <c r="T2563" s="1">
        <v>71.33</v>
      </c>
      <c r="V2563" s="1">
        <v>67.67</v>
      </c>
      <c r="W2563" s="1">
        <v>72.19</v>
      </c>
      <c r="X2563" s="1">
        <v>75.709999999999994</v>
      </c>
      <c r="Y2563" s="1">
        <v>73.760000000000005</v>
      </c>
      <c r="Z2563" s="1">
        <v>74</v>
      </c>
      <c r="AA2563" s="1">
        <v>66.67</v>
      </c>
      <c r="AB2563" s="1">
        <v>74.64</v>
      </c>
      <c r="AC2563" s="1">
        <v>71.5</v>
      </c>
      <c r="AE2563" s="1">
        <v>81.540000000000006</v>
      </c>
      <c r="AF2563" s="1">
        <v>75.790000000000006</v>
      </c>
      <c r="AG2563" s="1">
        <v>65.38</v>
      </c>
      <c r="AK2563" s="1">
        <v>20</v>
      </c>
      <c r="AL2563" s="1">
        <v>30</v>
      </c>
      <c r="AO2563" s="1">
        <v>7</v>
      </c>
      <c r="AS2563" s="1">
        <v>2000</v>
      </c>
      <c r="AT2563" s="1">
        <v>1707.5</v>
      </c>
      <c r="AX2563" s="1">
        <v>74.63</v>
      </c>
      <c r="AZ2563" s="1">
        <v>2000</v>
      </c>
      <c r="BA2563" s="1">
        <v>72.48</v>
      </c>
      <c r="BB2563" s="1">
        <v>77.5</v>
      </c>
      <c r="BC2563" s="1">
        <v>75.319999999999993</v>
      </c>
      <c r="BD2563" s="1">
        <v>76.19</v>
      </c>
      <c r="BE2563" s="1">
        <v>75.89</v>
      </c>
      <c r="BF2563" s="1">
        <v>76.599999999999994</v>
      </c>
      <c r="BG2563" s="1">
        <v>82.43</v>
      </c>
      <c r="BH2563" s="1">
        <v>78.67</v>
      </c>
      <c r="BI2563" s="1">
        <v>72.5</v>
      </c>
      <c r="BJ2563" s="1">
        <v>74.290000000000006</v>
      </c>
      <c r="BK2563" s="1">
        <v>66</v>
      </c>
      <c r="BL2563" s="1">
        <v>68.900000000000006</v>
      </c>
      <c r="BM2563" s="1">
        <v>68.709999999999994</v>
      </c>
      <c r="BN2563" s="1">
        <v>65</v>
      </c>
    </row>
    <row r="2564" spans="3:66" x14ac:dyDescent="0.3">
      <c r="C2564" s="14" t="str">
        <f t="shared" si="40"/>
        <v>20161</v>
      </c>
      <c r="D2564" s="3">
        <v>42390</v>
      </c>
      <c r="E2564" s="1">
        <v>1418.43</v>
      </c>
      <c r="F2564" s="1">
        <v>1356.17</v>
      </c>
      <c r="G2564" s="1">
        <v>1367.47</v>
      </c>
      <c r="H2564" s="1">
        <v>1510.76</v>
      </c>
      <c r="I2564" s="1">
        <v>1314.02</v>
      </c>
      <c r="J2564" s="1">
        <v>1357.63</v>
      </c>
      <c r="Q2564" s="1">
        <v>3242.36</v>
      </c>
      <c r="R2564" s="1">
        <v>67</v>
      </c>
      <c r="S2564" s="1">
        <v>62.67</v>
      </c>
      <c r="T2564" s="1">
        <v>72.5</v>
      </c>
      <c r="V2564" s="1">
        <v>67</v>
      </c>
      <c r="W2564" s="1">
        <v>71.78</v>
      </c>
      <c r="X2564" s="1">
        <v>75.14</v>
      </c>
      <c r="Y2564" s="1">
        <v>72.819999999999993</v>
      </c>
      <c r="Z2564" s="1">
        <v>72.900000000000006</v>
      </c>
      <c r="AA2564" s="1">
        <v>68.25</v>
      </c>
      <c r="AB2564" s="1">
        <v>74.5</v>
      </c>
      <c r="AC2564" s="1">
        <v>72.75</v>
      </c>
      <c r="AE2564" s="1">
        <v>81.75</v>
      </c>
      <c r="AF2564" s="1">
        <v>75.38</v>
      </c>
      <c r="AG2564" s="1">
        <v>66.44</v>
      </c>
      <c r="AK2564" s="1">
        <v>20</v>
      </c>
      <c r="AL2564" s="1">
        <v>30</v>
      </c>
      <c r="AO2564" s="1">
        <v>7</v>
      </c>
      <c r="AS2564" s="1">
        <v>2000</v>
      </c>
      <c r="AT2564" s="1">
        <v>1707.5</v>
      </c>
      <c r="AX2564" s="1">
        <v>75.11</v>
      </c>
      <c r="AZ2564" s="1">
        <v>2000</v>
      </c>
      <c r="BA2564" s="1">
        <v>71.819999999999993</v>
      </c>
      <c r="BB2564" s="1">
        <v>77.290000000000006</v>
      </c>
      <c r="BC2564" s="1">
        <v>75.27</v>
      </c>
      <c r="BD2564" s="1">
        <v>76.77</v>
      </c>
      <c r="BE2564" s="1">
        <v>76.19</v>
      </c>
      <c r="BF2564" s="1">
        <v>77.25</v>
      </c>
      <c r="BG2564" s="1">
        <v>82.61</v>
      </c>
      <c r="BH2564" s="1">
        <v>77.75</v>
      </c>
      <c r="BI2564" s="1">
        <v>72.5</v>
      </c>
      <c r="BJ2564" s="1">
        <v>74.290000000000006</v>
      </c>
      <c r="BL2564" s="1">
        <v>68.400000000000006</v>
      </c>
      <c r="BM2564" s="1">
        <v>69.13</v>
      </c>
    </row>
    <row r="2565" spans="3:66" x14ac:dyDescent="0.3">
      <c r="C2565" s="14" t="str">
        <f t="shared" si="40"/>
        <v>20161</v>
      </c>
      <c r="D2565" s="3">
        <v>42389</v>
      </c>
      <c r="E2565" s="1">
        <v>1381.26</v>
      </c>
      <c r="F2565" s="1">
        <v>1369.56</v>
      </c>
      <c r="G2565" s="1">
        <v>1334.22</v>
      </c>
      <c r="H2565" s="1">
        <v>1446.87</v>
      </c>
      <c r="I2565" s="1">
        <v>1302.46</v>
      </c>
      <c r="J2565" s="1">
        <v>1346.48</v>
      </c>
      <c r="Q2565" s="1">
        <v>3184.37</v>
      </c>
      <c r="R2565" s="1">
        <v>65.33</v>
      </c>
      <c r="S2565" s="1">
        <v>61.36</v>
      </c>
      <c r="T2565" s="1">
        <v>73</v>
      </c>
      <c r="V2565" s="1">
        <v>66.569999999999993</v>
      </c>
      <c r="W2565" s="1">
        <v>72.069999999999993</v>
      </c>
      <c r="X2565" s="1">
        <v>75.19</v>
      </c>
      <c r="Y2565" s="1">
        <v>72.34</v>
      </c>
      <c r="Z2565" s="1">
        <v>72.5</v>
      </c>
      <c r="AA2565" s="1">
        <v>68.19</v>
      </c>
      <c r="AB2565" s="1">
        <v>74.209999999999994</v>
      </c>
      <c r="AC2565" s="1">
        <v>72.67</v>
      </c>
      <c r="AE2565" s="1">
        <v>81.599999999999994</v>
      </c>
      <c r="AF2565" s="1">
        <v>76.569999999999993</v>
      </c>
      <c r="AG2565" s="1">
        <v>65.650000000000006</v>
      </c>
      <c r="AK2565" s="1">
        <v>20</v>
      </c>
      <c r="AP2565" s="1">
        <v>1540</v>
      </c>
      <c r="AS2565" s="1">
        <v>2000</v>
      </c>
      <c r="AX2565" s="1">
        <v>75.75</v>
      </c>
      <c r="BA2565" s="1">
        <v>71.819999999999993</v>
      </c>
      <c r="BB2565" s="1">
        <v>77.63</v>
      </c>
      <c r="BC2565" s="1">
        <v>75.86</v>
      </c>
      <c r="BD2565" s="1">
        <v>76.53</v>
      </c>
      <c r="BE2565" s="1">
        <v>76.33</v>
      </c>
      <c r="BF2565" s="1">
        <v>76.5</v>
      </c>
      <c r="BG2565" s="1">
        <v>82.86</v>
      </c>
      <c r="BH2565" s="1">
        <v>78</v>
      </c>
      <c r="BI2565" s="1">
        <v>72.5</v>
      </c>
      <c r="BJ2565" s="1">
        <v>74.33</v>
      </c>
      <c r="BL2565" s="1">
        <v>67.930000000000007</v>
      </c>
      <c r="BM2565" s="1">
        <v>68.25</v>
      </c>
    </row>
    <row r="2566" spans="3:66" x14ac:dyDescent="0.3">
      <c r="C2566" s="14" t="str">
        <f t="shared" ref="C2566:C2629" si="41">YEAR(D2566)&amp;MONTH(D2566)</f>
        <v>20161</v>
      </c>
      <c r="D2566" s="3">
        <v>42388</v>
      </c>
      <c r="E2566" s="1">
        <v>1376.09</v>
      </c>
      <c r="F2566" s="1">
        <v>1376.52</v>
      </c>
      <c r="G2566" s="1">
        <v>1332.7</v>
      </c>
      <c r="H2566" s="1">
        <v>1391.72</v>
      </c>
      <c r="I2566" s="1">
        <v>1296.8800000000001</v>
      </c>
      <c r="J2566" s="1">
        <v>1361.42</v>
      </c>
      <c r="Q2566" s="1">
        <v>3196.53</v>
      </c>
      <c r="R2566" s="1">
        <v>65.63</v>
      </c>
      <c r="S2566" s="1">
        <v>58.02</v>
      </c>
      <c r="T2566" s="1">
        <v>72.58</v>
      </c>
      <c r="V2566" s="1">
        <v>66.75</v>
      </c>
      <c r="W2566" s="1">
        <v>71.67</v>
      </c>
      <c r="X2566" s="1">
        <v>75.12</v>
      </c>
      <c r="Y2566" s="1">
        <v>72.37</v>
      </c>
      <c r="Z2566" s="1">
        <v>72.5</v>
      </c>
      <c r="AA2566" s="1">
        <v>69.63</v>
      </c>
      <c r="AB2566" s="1">
        <v>74.11</v>
      </c>
      <c r="AC2566" s="1">
        <v>73.150000000000006</v>
      </c>
      <c r="AE2566" s="1">
        <v>81.16</v>
      </c>
      <c r="AF2566" s="1">
        <v>76.790000000000006</v>
      </c>
      <c r="AG2566" s="1">
        <v>65.72</v>
      </c>
      <c r="AK2566" s="1">
        <v>20</v>
      </c>
      <c r="AP2566" s="1">
        <v>1545</v>
      </c>
      <c r="AS2566" s="1">
        <v>2000</v>
      </c>
      <c r="AX2566" s="1">
        <v>75.25</v>
      </c>
      <c r="BA2566" s="1">
        <v>71.58</v>
      </c>
      <c r="BB2566" s="1">
        <v>77.55</v>
      </c>
      <c r="BC2566" s="1">
        <v>76.5</v>
      </c>
      <c r="BD2566" s="1">
        <v>76.760000000000005</v>
      </c>
      <c r="BE2566" s="1">
        <v>75.5</v>
      </c>
      <c r="BF2566" s="1">
        <v>76.17</v>
      </c>
      <c r="BG2566" s="1">
        <v>81.84</v>
      </c>
      <c r="BH2566" s="1">
        <v>76.67</v>
      </c>
      <c r="BI2566" s="1">
        <v>72.5</v>
      </c>
      <c r="BJ2566" s="1">
        <v>74.31</v>
      </c>
      <c r="BL2566" s="1">
        <v>68.680000000000007</v>
      </c>
    </row>
    <row r="2567" spans="3:66" x14ac:dyDescent="0.3">
      <c r="C2567" s="14" t="str">
        <f t="shared" si="41"/>
        <v>20161</v>
      </c>
      <c r="D2567" s="3">
        <v>42387</v>
      </c>
      <c r="E2567" s="1">
        <v>1369.14</v>
      </c>
      <c r="F2567" s="1">
        <v>1377.49</v>
      </c>
      <c r="G2567" s="1">
        <v>1290.78</v>
      </c>
      <c r="H2567" s="1">
        <v>1399.5</v>
      </c>
      <c r="I2567" s="1">
        <v>1301.77</v>
      </c>
      <c r="J2567" s="1">
        <v>1355.16</v>
      </c>
      <c r="Q2567" s="1">
        <v>3162.74</v>
      </c>
      <c r="R2567" s="1">
        <v>64.78</v>
      </c>
      <c r="S2567" s="1">
        <v>60.63</v>
      </c>
      <c r="T2567" s="1">
        <v>72.400000000000006</v>
      </c>
      <c r="V2567" s="1">
        <v>66.8</v>
      </c>
      <c r="W2567" s="1">
        <v>71.2</v>
      </c>
      <c r="X2567" s="1">
        <v>74.680000000000007</v>
      </c>
      <c r="Y2567" s="1">
        <v>72.31</v>
      </c>
      <c r="Z2567" s="1">
        <v>72.5</v>
      </c>
      <c r="AA2567" s="1">
        <v>67.36</v>
      </c>
      <c r="AB2567" s="1">
        <v>73.88</v>
      </c>
      <c r="AC2567" s="1">
        <v>72.94</v>
      </c>
      <c r="AE2567" s="1">
        <v>81.53</v>
      </c>
      <c r="AF2567" s="1">
        <v>77.5</v>
      </c>
      <c r="AG2567" s="1">
        <v>65.91</v>
      </c>
      <c r="AK2567" s="1">
        <v>20</v>
      </c>
      <c r="AP2567" s="1">
        <v>1545</v>
      </c>
      <c r="AS2567" s="1">
        <v>2000</v>
      </c>
      <c r="AX2567" s="1">
        <v>75.83</v>
      </c>
      <c r="BA2567" s="1">
        <v>71.489999999999995</v>
      </c>
      <c r="BB2567" s="1">
        <v>80.73</v>
      </c>
      <c r="BC2567" s="1">
        <v>76.89</v>
      </c>
      <c r="BD2567" s="1">
        <v>77.569999999999993</v>
      </c>
      <c r="BE2567" s="1">
        <v>78.11</v>
      </c>
      <c r="BF2567" s="1">
        <v>75</v>
      </c>
      <c r="BG2567" s="1">
        <v>82.02</v>
      </c>
      <c r="BH2567" s="1">
        <v>76.67</v>
      </c>
      <c r="BI2567" s="1">
        <v>72.5</v>
      </c>
      <c r="BJ2567" s="1">
        <v>74.31</v>
      </c>
      <c r="BL2567" s="1">
        <v>68.05</v>
      </c>
      <c r="BN2567" s="1">
        <v>62.99</v>
      </c>
    </row>
    <row r="2568" spans="3:66" x14ac:dyDescent="0.3">
      <c r="C2568" s="14" t="str">
        <f t="shared" si="41"/>
        <v>20161</v>
      </c>
      <c r="D2568" s="3">
        <v>42384</v>
      </c>
      <c r="E2568" s="1">
        <v>1370.42</v>
      </c>
      <c r="F2568" s="1">
        <v>1370.94</v>
      </c>
      <c r="G2568" s="1">
        <v>1306.94</v>
      </c>
      <c r="H2568" s="1">
        <v>1420.32</v>
      </c>
      <c r="I2568" s="1">
        <v>1288.8399999999999</v>
      </c>
      <c r="J2568" s="1">
        <v>1367.25</v>
      </c>
      <c r="Q2568" s="1">
        <v>3214.3</v>
      </c>
      <c r="R2568" s="1">
        <v>65.33</v>
      </c>
      <c r="S2568" s="1">
        <v>60.63</v>
      </c>
      <c r="T2568" s="1">
        <v>71.75</v>
      </c>
      <c r="V2568" s="1">
        <v>66.569999999999993</v>
      </c>
      <c r="W2568" s="1">
        <v>71.33</v>
      </c>
      <c r="X2568" s="1">
        <v>74.5</v>
      </c>
      <c r="Y2568" s="1">
        <v>71.67</v>
      </c>
      <c r="Z2568" s="1">
        <v>72</v>
      </c>
      <c r="AA2568" s="1">
        <v>67.36</v>
      </c>
      <c r="AB2568" s="1">
        <v>74.3</v>
      </c>
      <c r="AC2568" s="1">
        <v>72.33</v>
      </c>
      <c r="AE2568" s="1">
        <v>81.38</v>
      </c>
      <c r="AF2568" s="1">
        <v>77.150000000000006</v>
      </c>
      <c r="AG2568" s="1">
        <v>64.75</v>
      </c>
      <c r="AP2568" s="1">
        <v>1545</v>
      </c>
      <c r="AX2568" s="1">
        <v>75.290000000000006</v>
      </c>
      <c r="BA2568" s="1">
        <v>69.66</v>
      </c>
      <c r="BB2568" s="1">
        <v>81.239999999999995</v>
      </c>
      <c r="BC2568" s="1">
        <v>78.319999999999993</v>
      </c>
      <c r="BD2568" s="1">
        <v>77.489999999999995</v>
      </c>
      <c r="BE2568" s="1">
        <v>77.05</v>
      </c>
      <c r="BF2568" s="1">
        <v>75.67</v>
      </c>
      <c r="BG2568" s="1">
        <v>81.849999999999994</v>
      </c>
      <c r="BH2568" s="1">
        <v>74.67</v>
      </c>
      <c r="BI2568" s="1">
        <v>72.5</v>
      </c>
      <c r="BJ2568" s="1">
        <v>74.27</v>
      </c>
      <c r="BL2568" s="1">
        <v>67.849999999999994</v>
      </c>
      <c r="BN2568" s="1">
        <v>62.98</v>
      </c>
    </row>
    <row r="2569" spans="3:66" x14ac:dyDescent="0.3">
      <c r="C2569" s="14" t="str">
        <f t="shared" si="41"/>
        <v>20161</v>
      </c>
      <c r="D2569" s="3">
        <v>42383</v>
      </c>
      <c r="E2569" s="1">
        <v>1370.42</v>
      </c>
      <c r="F2569" s="1">
        <v>1368.6</v>
      </c>
      <c r="G2569" s="1">
        <v>1305.17</v>
      </c>
      <c r="H2569" s="1">
        <v>1401.65</v>
      </c>
      <c r="I2569" s="1">
        <v>1291.3699999999999</v>
      </c>
      <c r="J2569" s="1">
        <v>1361.12</v>
      </c>
      <c r="Q2569" s="1">
        <v>3184.72</v>
      </c>
      <c r="R2569" s="1">
        <v>66</v>
      </c>
      <c r="S2569" s="1">
        <v>59.4</v>
      </c>
      <c r="T2569" s="1">
        <v>71.86</v>
      </c>
      <c r="V2569" s="1">
        <v>66.67</v>
      </c>
      <c r="W2569" s="1">
        <v>71.11</v>
      </c>
      <c r="X2569" s="1">
        <v>74.5</v>
      </c>
      <c r="Y2569" s="1">
        <v>71.7</v>
      </c>
      <c r="Z2569" s="1">
        <v>72</v>
      </c>
      <c r="AA2569" s="1">
        <v>67.05</v>
      </c>
      <c r="AB2569" s="1">
        <v>74.33</v>
      </c>
      <c r="AC2569" s="1">
        <v>74</v>
      </c>
      <c r="AE2569" s="1">
        <v>80.7</v>
      </c>
      <c r="AF2569" s="1">
        <v>77.11</v>
      </c>
      <c r="AG2569" s="1">
        <v>63.57</v>
      </c>
      <c r="AP2569" s="1">
        <v>1545</v>
      </c>
      <c r="AX2569" s="1">
        <v>75.709999999999994</v>
      </c>
      <c r="BA2569" s="1">
        <v>70.790000000000006</v>
      </c>
      <c r="BB2569" s="1">
        <v>80.819999999999993</v>
      </c>
      <c r="BC2569" s="1">
        <v>78.62</v>
      </c>
      <c r="BD2569" s="1">
        <v>80.02</v>
      </c>
      <c r="BE2569" s="1">
        <v>77.709999999999994</v>
      </c>
      <c r="BF2569" s="1">
        <v>75.67</v>
      </c>
      <c r="BG2569" s="1">
        <v>81.55</v>
      </c>
      <c r="BH2569" s="1">
        <v>77</v>
      </c>
      <c r="BI2569" s="1">
        <v>72.5</v>
      </c>
      <c r="BJ2569" s="1">
        <v>74.27</v>
      </c>
      <c r="BL2569" s="1">
        <v>67.739999999999995</v>
      </c>
      <c r="BN2569" s="1">
        <v>62.93</v>
      </c>
    </row>
    <row r="2570" spans="3:66" x14ac:dyDescent="0.3">
      <c r="C2570" s="14" t="str">
        <f t="shared" si="41"/>
        <v>20161</v>
      </c>
      <c r="D2570" s="3">
        <v>42382</v>
      </c>
      <c r="E2570" s="1">
        <v>1371.12</v>
      </c>
      <c r="F2570" s="1">
        <v>1362.28</v>
      </c>
      <c r="G2570" s="1">
        <v>1277.1600000000001</v>
      </c>
      <c r="H2570" s="1">
        <v>1354.79</v>
      </c>
      <c r="I2570" s="1">
        <v>1286.1600000000001</v>
      </c>
      <c r="J2570" s="1">
        <v>1323.69</v>
      </c>
      <c r="Q2570" s="1">
        <v>3154.04</v>
      </c>
      <c r="R2570" s="1">
        <v>65.75</v>
      </c>
      <c r="S2570" s="1">
        <v>60.8</v>
      </c>
      <c r="T2570" s="1">
        <v>71.08</v>
      </c>
      <c r="V2570" s="1">
        <v>66.5</v>
      </c>
      <c r="W2570" s="1">
        <v>71</v>
      </c>
      <c r="X2570" s="1">
        <v>74.33</v>
      </c>
      <c r="Y2570" s="1">
        <v>71.430000000000007</v>
      </c>
      <c r="Z2570" s="1">
        <v>71.680000000000007</v>
      </c>
      <c r="AA2570" s="1">
        <v>67.05</v>
      </c>
      <c r="AB2570" s="1">
        <v>73.75</v>
      </c>
      <c r="AC2570" s="1">
        <v>74</v>
      </c>
      <c r="AE2570" s="1">
        <v>80.84</v>
      </c>
      <c r="AF2570" s="1">
        <v>76.12</v>
      </c>
      <c r="AG2570" s="1">
        <v>65.69</v>
      </c>
      <c r="AK2570" s="1">
        <v>21</v>
      </c>
      <c r="AP2570" s="1">
        <v>1550</v>
      </c>
      <c r="AS2570" s="1">
        <v>2100</v>
      </c>
      <c r="AX2570" s="1">
        <v>74.45</v>
      </c>
      <c r="BA2570" s="1">
        <v>70.790000000000006</v>
      </c>
      <c r="BB2570" s="1">
        <v>81.22</v>
      </c>
      <c r="BC2570" s="1">
        <v>78.17</v>
      </c>
      <c r="BD2570" s="1">
        <v>79.09</v>
      </c>
      <c r="BE2570" s="1">
        <v>77.64</v>
      </c>
      <c r="BF2570" s="1">
        <v>76.67</v>
      </c>
      <c r="BG2570" s="1">
        <v>82.14</v>
      </c>
      <c r="BH2570" s="1">
        <v>76.67</v>
      </c>
      <c r="BI2570" s="1">
        <v>72.5</v>
      </c>
      <c r="BJ2570" s="1">
        <v>74.31</v>
      </c>
      <c r="BL2570" s="1">
        <v>67.17</v>
      </c>
      <c r="BM2570" s="1">
        <v>65</v>
      </c>
      <c r="BN2570" s="1">
        <v>62.78</v>
      </c>
    </row>
    <row r="2571" spans="3:66" x14ac:dyDescent="0.3">
      <c r="C2571" s="14" t="str">
        <f t="shared" si="41"/>
        <v>20161</v>
      </c>
      <c r="D2571" s="3">
        <v>42381</v>
      </c>
      <c r="E2571" s="1">
        <v>1362.33</v>
      </c>
      <c r="F2571" s="1">
        <v>1371.64</v>
      </c>
      <c r="G2571" s="1">
        <v>1241.3399999999999</v>
      </c>
      <c r="H2571" s="1">
        <v>1369.66</v>
      </c>
      <c r="I2571" s="1">
        <v>1272.33</v>
      </c>
      <c r="J2571" s="1">
        <v>1327.84</v>
      </c>
      <c r="Q2571" s="1">
        <v>3149.21</v>
      </c>
      <c r="R2571" s="1">
        <v>65.75</v>
      </c>
      <c r="S2571" s="1">
        <v>59.23</v>
      </c>
      <c r="T2571" s="1">
        <v>71.33</v>
      </c>
      <c r="U2571" s="1">
        <v>69.5</v>
      </c>
      <c r="V2571" s="1">
        <v>66.5</v>
      </c>
      <c r="W2571" s="1">
        <v>71.8</v>
      </c>
      <c r="X2571" s="1">
        <v>74.03</v>
      </c>
      <c r="Y2571" s="1">
        <v>69.89</v>
      </c>
      <c r="Z2571" s="1">
        <v>70</v>
      </c>
      <c r="AA2571" s="1">
        <v>66.83</v>
      </c>
      <c r="AB2571" s="1">
        <v>73.33</v>
      </c>
      <c r="AC2571" s="1">
        <v>71.67</v>
      </c>
      <c r="AE2571" s="1">
        <v>80</v>
      </c>
      <c r="AF2571" s="1">
        <v>76.38</v>
      </c>
      <c r="AG2571" s="1">
        <v>66.709999999999994</v>
      </c>
      <c r="AK2571" s="1">
        <v>21</v>
      </c>
      <c r="AS2571" s="1">
        <v>2100</v>
      </c>
      <c r="AX2571" s="1">
        <v>74.64</v>
      </c>
      <c r="BA2571" s="1">
        <v>73.349999999999994</v>
      </c>
      <c r="BB2571" s="1">
        <v>80.739999999999995</v>
      </c>
      <c r="BC2571" s="1">
        <v>77.63</v>
      </c>
      <c r="BD2571" s="1">
        <v>79.34</v>
      </c>
      <c r="BE2571" s="1">
        <v>76.88</v>
      </c>
      <c r="BF2571" s="1">
        <v>76</v>
      </c>
      <c r="BG2571" s="1">
        <v>82.2</v>
      </c>
      <c r="BH2571" s="1">
        <v>75.38</v>
      </c>
      <c r="BI2571" s="1">
        <v>72.5</v>
      </c>
      <c r="BJ2571" s="1">
        <v>74.31</v>
      </c>
      <c r="BK2571" s="1">
        <v>62</v>
      </c>
      <c r="BL2571" s="1">
        <v>66.040000000000006</v>
      </c>
      <c r="BM2571" s="1">
        <v>64.55</v>
      </c>
      <c r="BN2571" s="1">
        <v>62.33</v>
      </c>
    </row>
    <row r="2572" spans="3:66" x14ac:dyDescent="0.3">
      <c r="C2572" s="14" t="str">
        <f t="shared" si="41"/>
        <v>20161</v>
      </c>
      <c r="D2572" s="3">
        <v>42380</v>
      </c>
      <c r="E2572" s="1">
        <v>1377.94</v>
      </c>
      <c r="F2572" s="1">
        <v>1388.59</v>
      </c>
      <c r="G2572" s="1">
        <v>1245.8499999999999</v>
      </c>
      <c r="H2572" s="1">
        <v>1383.58</v>
      </c>
      <c r="I2572" s="1">
        <v>1264.83</v>
      </c>
      <c r="J2572" s="1">
        <v>1312.59</v>
      </c>
      <c r="Q2572" s="1">
        <v>3124.82</v>
      </c>
      <c r="R2572" s="1">
        <v>65.33</v>
      </c>
      <c r="S2572" s="1">
        <v>59.29</v>
      </c>
      <c r="T2572" s="1">
        <v>70</v>
      </c>
      <c r="U2572" s="1">
        <v>69.5</v>
      </c>
      <c r="V2572" s="1">
        <v>65.86</v>
      </c>
      <c r="W2572" s="1">
        <v>70.75</v>
      </c>
      <c r="X2572" s="1">
        <v>74.040000000000006</v>
      </c>
      <c r="Y2572" s="1">
        <v>69.58</v>
      </c>
      <c r="Z2572" s="1">
        <v>69.5</v>
      </c>
      <c r="AA2572" s="1">
        <v>65.489999999999995</v>
      </c>
      <c r="AB2572" s="1">
        <v>73.33</v>
      </c>
      <c r="AC2572" s="1">
        <v>71.33</v>
      </c>
      <c r="AE2572" s="1">
        <v>80.209999999999994</v>
      </c>
      <c r="AF2572" s="1">
        <v>75.38</v>
      </c>
      <c r="AG2572" s="1">
        <v>66.87</v>
      </c>
      <c r="AK2572" s="1">
        <v>21</v>
      </c>
      <c r="AP2572" s="1">
        <v>1650</v>
      </c>
      <c r="AS2572" s="1">
        <v>2100</v>
      </c>
      <c r="AX2572" s="1">
        <v>74.41</v>
      </c>
      <c r="BA2572" s="1">
        <v>71.489999999999995</v>
      </c>
      <c r="BB2572" s="1">
        <v>80.430000000000007</v>
      </c>
      <c r="BC2572" s="1">
        <v>77.349999999999994</v>
      </c>
      <c r="BD2572" s="1">
        <v>79.41</v>
      </c>
      <c r="BE2572" s="1">
        <v>75.55</v>
      </c>
      <c r="BF2572" s="1">
        <v>75.33</v>
      </c>
      <c r="BG2572" s="1">
        <v>80.77</v>
      </c>
      <c r="BH2572" s="1">
        <v>74.88</v>
      </c>
      <c r="BI2572" s="1">
        <v>72.5</v>
      </c>
      <c r="BJ2572" s="1">
        <v>74.22</v>
      </c>
      <c r="BK2572" s="1">
        <v>62</v>
      </c>
      <c r="BL2572" s="1">
        <v>65.77</v>
      </c>
      <c r="BM2572" s="1">
        <v>64.099999999999994</v>
      </c>
      <c r="BN2572" s="1">
        <v>62</v>
      </c>
    </row>
    <row r="2573" spans="3:66" x14ac:dyDescent="0.3">
      <c r="C2573" s="14" t="str">
        <f t="shared" si="41"/>
        <v>20161</v>
      </c>
      <c r="D2573" s="3">
        <v>42377</v>
      </c>
      <c r="E2573" s="1">
        <v>1344.57</v>
      </c>
      <c r="F2573" s="1">
        <v>1371.88</v>
      </c>
      <c r="G2573" s="1">
        <v>1247.1400000000001</v>
      </c>
      <c r="H2573" s="1">
        <v>1341.76</v>
      </c>
      <c r="I2573" s="1">
        <v>1267.8900000000001</v>
      </c>
      <c r="J2573" s="1">
        <v>1316.47</v>
      </c>
      <c r="Q2573" s="1">
        <v>3130.86</v>
      </c>
      <c r="R2573" s="1">
        <v>65.5</v>
      </c>
      <c r="S2573" s="1">
        <v>62.35</v>
      </c>
      <c r="T2573" s="1">
        <v>70.78</v>
      </c>
      <c r="U2573" s="1">
        <v>69.5</v>
      </c>
      <c r="V2573" s="1">
        <v>65.430000000000007</v>
      </c>
      <c r="W2573" s="1">
        <v>69.92</v>
      </c>
      <c r="X2573" s="1">
        <v>73.959999999999994</v>
      </c>
      <c r="Y2573" s="1">
        <v>69.37</v>
      </c>
      <c r="Z2573" s="1">
        <v>69</v>
      </c>
      <c r="AA2573" s="1">
        <v>65.489999999999995</v>
      </c>
      <c r="AB2573" s="1">
        <v>73.06</v>
      </c>
      <c r="AC2573" s="1">
        <v>71.25</v>
      </c>
      <c r="AE2573" s="1">
        <v>80.790000000000006</v>
      </c>
      <c r="AF2573" s="1">
        <v>76.17</v>
      </c>
      <c r="AG2573" s="1">
        <v>67.290000000000006</v>
      </c>
      <c r="AK2573" s="1">
        <v>21</v>
      </c>
      <c r="AP2573" s="1">
        <v>1650</v>
      </c>
      <c r="AS2573" s="1">
        <v>2100</v>
      </c>
      <c r="AX2573" s="1">
        <v>73.47</v>
      </c>
      <c r="BA2573" s="1">
        <v>73.930000000000007</v>
      </c>
      <c r="BB2573" s="1">
        <v>80.709999999999994</v>
      </c>
      <c r="BC2573" s="1">
        <v>77.52</v>
      </c>
      <c r="BD2573" s="1">
        <v>77</v>
      </c>
      <c r="BE2573" s="1">
        <v>76</v>
      </c>
      <c r="BF2573" s="1">
        <v>76.17</v>
      </c>
      <c r="BG2573" s="1">
        <v>81.36</v>
      </c>
      <c r="BH2573" s="1">
        <v>75.5</v>
      </c>
      <c r="BI2573" s="1">
        <v>72</v>
      </c>
      <c r="BJ2573" s="1">
        <v>77.02</v>
      </c>
      <c r="BK2573" s="1">
        <v>62</v>
      </c>
      <c r="BL2573" s="1">
        <v>65.59</v>
      </c>
      <c r="BM2573" s="1">
        <v>64.2</v>
      </c>
      <c r="BN2573" s="1">
        <v>62</v>
      </c>
    </row>
    <row r="2574" spans="3:66" x14ac:dyDescent="0.3">
      <c r="C2574" s="14" t="str">
        <f t="shared" si="41"/>
        <v>20161</v>
      </c>
      <c r="D2574" s="3">
        <v>42376</v>
      </c>
      <c r="E2574" s="1">
        <v>1344.57</v>
      </c>
      <c r="F2574" s="1">
        <v>1377.04</v>
      </c>
      <c r="G2574" s="1">
        <v>1243.67</v>
      </c>
      <c r="H2574" s="1">
        <v>1319.11</v>
      </c>
      <c r="I2574" s="1">
        <v>1259.3599999999999</v>
      </c>
      <c r="J2574" s="1">
        <v>1278.6300000000001</v>
      </c>
      <c r="Q2574" s="1">
        <v>3163.42</v>
      </c>
      <c r="R2574" s="1">
        <v>65</v>
      </c>
      <c r="S2574" s="1">
        <v>61.97</v>
      </c>
      <c r="T2574" s="1">
        <v>71.33</v>
      </c>
      <c r="U2574" s="1">
        <v>69.5</v>
      </c>
      <c r="V2574" s="1">
        <v>65.67</v>
      </c>
      <c r="W2574" s="1">
        <v>69.92</v>
      </c>
      <c r="X2574" s="1">
        <v>73.5</v>
      </c>
      <c r="Y2574" s="1">
        <v>68.5</v>
      </c>
      <c r="Z2574" s="1">
        <v>68.55</v>
      </c>
      <c r="AA2574" s="1">
        <v>67.59</v>
      </c>
      <c r="AB2574" s="1">
        <v>72.650000000000006</v>
      </c>
      <c r="AC2574" s="1">
        <v>71.33</v>
      </c>
      <c r="AE2574" s="1">
        <v>79.930000000000007</v>
      </c>
      <c r="AF2574" s="1">
        <v>77</v>
      </c>
      <c r="AG2574" s="1">
        <v>67.040000000000006</v>
      </c>
      <c r="AK2574" s="1">
        <v>21</v>
      </c>
      <c r="AP2574" s="1">
        <v>1650</v>
      </c>
      <c r="AS2574" s="1">
        <v>2100</v>
      </c>
      <c r="AX2574" s="1">
        <v>72.510000000000005</v>
      </c>
      <c r="BA2574" s="1">
        <v>71.540000000000006</v>
      </c>
      <c r="BB2574" s="1">
        <v>80.599999999999994</v>
      </c>
      <c r="BC2574" s="1">
        <v>76.41</v>
      </c>
      <c r="BD2574" s="1">
        <v>77.91</v>
      </c>
      <c r="BE2574" s="1">
        <v>76.599999999999994</v>
      </c>
      <c r="BF2574" s="1">
        <v>74</v>
      </c>
      <c r="BG2574" s="1">
        <v>80.42</v>
      </c>
      <c r="BH2574" s="1">
        <v>72.319999999999993</v>
      </c>
      <c r="BI2574" s="1">
        <v>72</v>
      </c>
      <c r="BJ2574" s="1">
        <v>76.05</v>
      </c>
      <c r="BK2574" s="1">
        <v>62</v>
      </c>
      <c r="BL2574" s="1">
        <v>65.77</v>
      </c>
      <c r="BM2574" s="1">
        <v>64.2</v>
      </c>
      <c r="BN2574" s="1">
        <v>62</v>
      </c>
    </row>
    <row r="2575" spans="3:66" x14ac:dyDescent="0.3">
      <c r="C2575" s="14" t="str">
        <f t="shared" si="41"/>
        <v>20161</v>
      </c>
      <c r="D2575" s="3">
        <v>42375</v>
      </c>
      <c r="E2575" s="1">
        <v>1345.55</v>
      </c>
      <c r="F2575" s="1">
        <v>1345.09</v>
      </c>
      <c r="G2575" s="1">
        <v>1219.72</v>
      </c>
      <c r="H2575" s="1">
        <v>1283.0999999999999</v>
      </c>
      <c r="I2575" s="1">
        <v>1260.6099999999999</v>
      </c>
      <c r="J2575" s="1">
        <v>1290.04</v>
      </c>
      <c r="Q2575" s="1">
        <v>3109.56</v>
      </c>
      <c r="R2575" s="1">
        <v>64.8</v>
      </c>
      <c r="S2575" s="1">
        <v>60.58</v>
      </c>
      <c r="T2575" s="1">
        <v>71.33</v>
      </c>
      <c r="U2575" s="1">
        <v>71</v>
      </c>
      <c r="V2575" s="1">
        <v>65.14</v>
      </c>
      <c r="W2575" s="1">
        <v>70</v>
      </c>
      <c r="X2575" s="1">
        <v>73.290000000000006</v>
      </c>
      <c r="Y2575" s="1">
        <v>68.5</v>
      </c>
      <c r="Z2575" s="1">
        <v>68.5</v>
      </c>
      <c r="AA2575" s="1">
        <v>65.28</v>
      </c>
      <c r="AB2575" s="1">
        <v>72.55</v>
      </c>
      <c r="AC2575" s="1">
        <v>68.83</v>
      </c>
      <c r="AE2575" s="1">
        <v>80.7</v>
      </c>
      <c r="AF2575" s="1">
        <v>77.069999999999993</v>
      </c>
      <c r="AG2575" s="1">
        <v>66.75</v>
      </c>
      <c r="AK2575" s="1">
        <v>21</v>
      </c>
      <c r="AP2575" s="1">
        <v>1650</v>
      </c>
      <c r="AS2575" s="1">
        <v>2100</v>
      </c>
      <c r="AX2575" s="1">
        <v>73.239999999999995</v>
      </c>
      <c r="BA2575" s="1">
        <v>71.540000000000006</v>
      </c>
      <c r="BB2575" s="1">
        <v>80.400000000000006</v>
      </c>
      <c r="BC2575" s="1">
        <v>76.38</v>
      </c>
      <c r="BD2575" s="1">
        <v>77.430000000000007</v>
      </c>
      <c r="BE2575" s="1">
        <v>76</v>
      </c>
      <c r="BF2575" s="1">
        <v>74</v>
      </c>
      <c r="BG2575" s="1">
        <v>81.02</v>
      </c>
      <c r="BH2575" s="1">
        <v>70.97</v>
      </c>
      <c r="BI2575" s="1">
        <v>72</v>
      </c>
      <c r="BJ2575" s="1">
        <v>76.14</v>
      </c>
      <c r="BK2575" s="1">
        <v>62</v>
      </c>
      <c r="BL2575" s="1">
        <v>65.05</v>
      </c>
      <c r="BN2575" s="1">
        <v>62</v>
      </c>
    </row>
    <row r="2576" spans="3:66" x14ac:dyDescent="0.3">
      <c r="C2576" s="14" t="str">
        <f t="shared" si="41"/>
        <v>20161</v>
      </c>
      <c r="D2576" s="3">
        <v>42374</v>
      </c>
      <c r="E2576" s="1">
        <v>1330.49</v>
      </c>
      <c r="F2576" s="1">
        <v>1368.08</v>
      </c>
      <c r="G2576" s="1">
        <v>1213.31</v>
      </c>
      <c r="H2576" s="1">
        <v>1271.47</v>
      </c>
      <c r="I2576" s="1">
        <v>1232.51</v>
      </c>
      <c r="J2576" s="1">
        <v>1218.8599999999999</v>
      </c>
      <c r="Q2576" s="1">
        <v>3071.67</v>
      </c>
      <c r="R2576" s="1">
        <v>64.5</v>
      </c>
      <c r="S2576" s="1">
        <v>62.1</v>
      </c>
      <c r="T2576" s="1">
        <v>71.33</v>
      </c>
      <c r="U2576" s="1">
        <v>71</v>
      </c>
      <c r="V2576" s="1">
        <v>65</v>
      </c>
      <c r="W2576" s="1">
        <v>69.930000000000007</v>
      </c>
      <c r="X2576" s="1">
        <v>73.13</v>
      </c>
      <c r="Y2576" s="1">
        <v>69</v>
      </c>
      <c r="Z2576" s="1">
        <v>69</v>
      </c>
      <c r="AA2576" s="1">
        <v>66.33</v>
      </c>
      <c r="AB2576" s="1">
        <v>72.25</v>
      </c>
      <c r="AC2576" s="1">
        <v>67.5</v>
      </c>
      <c r="AE2576" s="1">
        <v>80.430000000000007</v>
      </c>
      <c r="AF2576" s="1">
        <v>77.069999999999993</v>
      </c>
      <c r="AG2576" s="1">
        <v>67.11</v>
      </c>
      <c r="AK2576" s="1">
        <v>21</v>
      </c>
      <c r="AP2576" s="1">
        <v>1650</v>
      </c>
      <c r="AS2576" s="1">
        <v>2100</v>
      </c>
      <c r="AX2576" s="1">
        <v>71.61</v>
      </c>
      <c r="BA2576" s="1">
        <v>69.28</v>
      </c>
      <c r="BB2576" s="1">
        <v>80.349999999999994</v>
      </c>
      <c r="BC2576" s="1">
        <v>76.180000000000007</v>
      </c>
      <c r="BD2576" s="1">
        <v>78.2</v>
      </c>
      <c r="BE2576" s="1">
        <v>76</v>
      </c>
      <c r="BF2576" s="1">
        <v>73.42</v>
      </c>
      <c r="BG2576" s="1">
        <v>79.91</v>
      </c>
      <c r="BH2576" s="1">
        <v>68.900000000000006</v>
      </c>
      <c r="BI2576" s="1">
        <v>72</v>
      </c>
      <c r="BJ2576" s="1">
        <v>76.05</v>
      </c>
      <c r="BK2576" s="1">
        <v>62</v>
      </c>
      <c r="BL2576" s="1">
        <v>64.84</v>
      </c>
    </row>
    <row r="2577" spans="3:66" x14ac:dyDescent="0.3">
      <c r="C2577" s="14" t="str">
        <f t="shared" si="41"/>
        <v>20161</v>
      </c>
      <c r="D2577" s="3">
        <v>42373</v>
      </c>
      <c r="E2577" s="1">
        <v>1288.3399999999999</v>
      </c>
      <c r="F2577" s="1">
        <v>1338.64</v>
      </c>
      <c r="G2577" s="1">
        <v>1232.44</v>
      </c>
      <c r="H2577" s="1">
        <v>1245.0899999999999</v>
      </c>
      <c r="I2577" s="1">
        <v>1217.83</v>
      </c>
      <c r="J2577" s="1">
        <v>1222.2</v>
      </c>
      <c r="Q2577" s="1">
        <v>3184.05</v>
      </c>
      <c r="R2577" s="1">
        <v>64</v>
      </c>
      <c r="S2577" s="1">
        <v>60</v>
      </c>
      <c r="T2577" s="1">
        <v>72.17</v>
      </c>
      <c r="U2577" s="1">
        <v>71</v>
      </c>
      <c r="V2577" s="1">
        <v>64.33</v>
      </c>
      <c r="W2577" s="1">
        <v>70.33</v>
      </c>
      <c r="X2577" s="1">
        <v>72.28</v>
      </c>
      <c r="Y2577" s="1">
        <v>68.19</v>
      </c>
      <c r="Z2577" s="1">
        <v>68.150000000000006</v>
      </c>
      <c r="AA2577" s="1">
        <v>66.33</v>
      </c>
      <c r="AB2577" s="1">
        <v>71.78</v>
      </c>
      <c r="AC2577" s="1">
        <v>67.25</v>
      </c>
      <c r="AE2577" s="1">
        <v>78.739999999999995</v>
      </c>
      <c r="AF2577" s="1">
        <v>76.83</v>
      </c>
      <c r="AG2577" s="1">
        <v>66.040000000000006</v>
      </c>
      <c r="AX2577" s="1">
        <v>72.349999999999994</v>
      </c>
      <c r="BA2577" s="1">
        <v>69.45</v>
      </c>
      <c r="BB2577" s="1">
        <v>79.180000000000007</v>
      </c>
      <c r="BC2577" s="1">
        <v>75.75</v>
      </c>
      <c r="BD2577" s="1">
        <v>77.14</v>
      </c>
      <c r="BE2577" s="1">
        <v>76</v>
      </c>
      <c r="BF2577" s="1">
        <v>77.12</v>
      </c>
      <c r="BG2577" s="1">
        <v>78.7</v>
      </c>
      <c r="BH2577" s="1">
        <v>70.3</v>
      </c>
      <c r="BI2577" s="1">
        <v>71.5</v>
      </c>
      <c r="BJ2577" s="1">
        <v>76.05</v>
      </c>
      <c r="BL2577" s="1">
        <v>65.209999999999994</v>
      </c>
      <c r="BM2577" s="1">
        <v>63.57</v>
      </c>
    </row>
    <row r="2578" spans="3:66" x14ac:dyDescent="0.3">
      <c r="C2578" s="14" t="str">
        <f t="shared" si="41"/>
        <v>201512</v>
      </c>
      <c r="D2578" s="3">
        <v>42368</v>
      </c>
      <c r="E2578" s="1">
        <v>1263.76</v>
      </c>
      <c r="F2578" s="1">
        <v>1278.93</v>
      </c>
      <c r="G2578" s="1">
        <v>1197.6600000000001</v>
      </c>
      <c r="H2578" s="1">
        <v>1209.3399999999999</v>
      </c>
      <c r="I2578" s="1">
        <v>1209.8800000000001</v>
      </c>
      <c r="J2578" s="1">
        <v>1194.79</v>
      </c>
      <c r="Q2578" s="1">
        <v>3076.13</v>
      </c>
      <c r="R2578" s="1">
        <v>66.25</v>
      </c>
      <c r="S2578" s="1">
        <v>58.6</v>
      </c>
      <c r="T2578" s="1">
        <v>72.5</v>
      </c>
      <c r="V2578" s="1">
        <v>65.290000000000006</v>
      </c>
      <c r="W2578" s="1">
        <v>70</v>
      </c>
      <c r="X2578" s="1">
        <v>72.38</v>
      </c>
      <c r="Y2578" s="1">
        <v>67.56</v>
      </c>
      <c r="Z2578" s="1">
        <v>67</v>
      </c>
      <c r="AA2578" s="1">
        <v>66.790000000000006</v>
      </c>
      <c r="AB2578" s="1">
        <v>72</v>
      </c>
      <c r="AC2578" s="1">
        <v>68.75</v>
      </c>
      <c r="AE2578" s="1">
        <v>78.64</v>
      </c>
      <c r="AF2578" s="1">
        <v>76.44</v>
      </c>
      <c r="AG2578" s="1">
        <v>65.3</v>
      </c>
      <c r="AX2578" s="1">
        <v>74.38</v>
      </c>
      <c r="BA2578" s="1">
        <v>69.78</v>
      </c>
      <c r="BB2578" s="1">
        <v>79.56</v>
      </c>
      <c r="BC2578" s="1">
        <v>76.44</v>
      </c>
      <c r="BD2578" s="1">
        <v>76.62</v>
      </c>
      <c r="BE2578" s="1">
        <v>77.14</v>
      </c>
      <c r="BF2578" s="1">
        <v>73.66</v>
      </c>
      <c r="BG2578" s="1">
        <v>78.59</v>
      </c>
      <c r="BH2578" s="1">
        <v>71.67</v>
      </c>
      <c r="BI2578" s="1">
        <v>70</v>
      </c>
      <c r="BJ2578" s="1">
        <v>75</v>
      </c>
      <c r="BK2578" s="1">
        <v>66.75</v>
      </c>
      <c r="BL2578" s="1">
        <v>65.33</v>
      </c>
      <c r="BM2578" s="1">
        <v>63.72</v>
      </c>
      <c r="BN2578" s="1">
        <v>62.84</v>
      </c>
    </row>
    <row r="2579" spans="3:66" x14ac:dyDescent="0.3">
      <c r="C2579" s="14" t="str">
        <f t="shared" si="41"/>
        <v>201512</v>
      </c>
      <c r="D2579" s="3">
        <v>42367</v>
      </c>
      <c r="E2579" s="1">
        <v>1263.76</v>
      </c>
      <c r="F2579" s="1">
        <v>1288.48</v>
      </c>
      <c r="G2579" s="1">
        <v>1197.6600000000001</v>
      </c>
      <c r="H2579" s="1">
        <v>1225.81</v>
      </c>
      <c r="I2579" s="1">
        <v>1209.8800000000001</v>
      </c>
      <c r="J2579" s="1">
        <v>1195.1099999999999</v>
      </c>
      <c r="Q2579" s="1">
        <v>3070.36</v>
      </c>
      <c r="R2579" s="1">
        <v>64.599999999999994</v>
      </c>
      <c r="S2579" s="1">
        <v>58.85</v>
      </c>
      <c r="T2579" s="1">
        <v>72.5</v>
      </c>
      <c r="V2579" s="1">
        <v>64.83</v>
      </c>
      <c r="W2579" s="1">
        <v>70.25</v>
      </c>
      <c r="X2579" s="1">
        <v>72.69</v>
      </c>
      <c r="Y2579" s="1">
        <v>67.47</v>
      </c>
      <c r="Z2579" s="1">
        <v>67.28</v>
      </c>
      <c r="AA2579" s="1">
        <v>67.16</v>
      </c>
      <c r="AB2579" s="1">
        <v>72.14</v>
      </c>
      <c r="AC2579" s="1">
        <v>68.5</v>
      </c>
      <c r="AE2579" s="1">
        <v>78.77</v>
      </c>
      <c r="AF2579" s="1">
        <v>76.67</v>
      </c>
      <c r="AG2579" s="1">
        <v>65.3</v>
      </c>
      <c r="AK2579" s="1">
        <v>30</v>
      </c>
      <c r="AP2579" s="1">
        <v>1500</v>
      </c>
      <c r="AS2579" s="1">
        <v>2000</v>
      </c>
      <c r="AX2579" s="1">
        <v>74.38</v>
      </c>
      <c r="BA2579" s="1">
        <v>69.78</v>
      </c>
      <c r="BB2579" s="1">
        <v>79.91</v>
      </c>
      <c r="BC2579" s="1">
        <v>76.44</v>
      </c>
      <c r="BD2579" s="1">
        <v>77.25</v>
      </c>
      <c r="BE2579" s="1">
        <v>77.14</v>
      </c>
      <c r="BF2579" s="1">
        <v>74.38</v>
      </c>
      <c r="BG2579" s="1">
        <v>79.319999999999993</v>
      </c>
      <c r="BH2579" s="1">
        <v>71.05</v>
      </c>
      <c r="BI2579" s="1">
        <v>70</v>
      </c>
      <c r="BJ2579" s="1">
        <v>75</v>
      </c>
      <c r="BK2579" s="1">
        <v>66.7</v>
      </c>
      <c r="BL2579" s="1">
        <v>65.930000000000007</v>
      </c>
      <c r="BM2579" s="1">
        <v>64.17</v>
      </c>
      <c r="BN2579" s="1">
        <v>65.52</v>
      </c>
    </row>
    <row r="2580" spans="3:66" x14ac:dyDescent="0.3">
      <c r="C2580" s="14" t="str">
        <f t="shared" si="41"/>
        <v>201512</v>
      </c>
      <c r="D2580" s="3">
        <v>42366</v>
      </c>
      <c r="E2580" s="1">
        <v>1280.96</v>
      </c>
      <c r="F2580" s="1">
        <v>1269.47</v>
      </c>
      <c r="G2580" s="1">
        <v>1193.78</v>
      </c>
      <c r="H2580" s="1">
        <v>1226.02</v>
      </c>
      <c r="I2580" s="1">
        <v>1210.1300000000001</v>
      </c>
      <c r="J2580" s="1">
        <v>1185.3900000000001</v>
      </c>
      <c r="Q2580" s="1">
        <v>3086.88</v>
      </c>
      <c r="R2580" s="1">
        <v>64.599999999999994</v>
      </c>
      <c r="S2580" s="1">
        <v>58.85</v>
      </c>
      <c r="T2580" s="1">
        <v>72.63</v>
      </c>
      <c r="V2580" s="1">
        <v>65.17</v>
      </c>
      <c r="W2580" s="1">
        <v>70</v>
      </c>
      <c r="X2580" s="1">
        <v>73.23</v>
      </c>
      <c r="Y2580" s="1">
        <v>68.12</v>
      </c>
      <c r="Z2580" s="1">
        <v>68.39</v>
      </c>
      <c r="AA2580" s="1">
        <v>66.5</v>
      </c>
      <c r="AB2580" s="1">
        <v>72.599999999999994</v>
      </c>
      <c r="AC2580" s="1">
        <v>68.5</v>
      </c>
      <c r="AE2580" s="1">
        <v>79.099999999999994</v>
      </c>
      <c r="AF2580" s="1">
        <v>77.13</v>
      </c>
      <c r="AG2580" s="1">
        <v>65.3</v>
      </c>
      <c r="AK2580" s="1">
        <v>30</v>
      </c>
      <c r="AP2580" s="1">
        <v>1500</v>
      </c>
      <c r="AS2580" s="1">
        <v>2000</v>
      </c>
      <c r="AX2580" s="1">
        <v>74.38</v>
      </c>
      <c r="BA2580" s="1">
        <v>69.78</v>
      </c>
      <c r="BB2580" s="1">
        <v>79.09</v>
      </c>
      <c r="BC2580" s="1">
        <v>76.67</v>
      </c>
      <c r="BD2580" s="1">
        <v>75.599999999999994</v>
      </c>
      <c r="BE2580" s="1">
        <v>76.25</v>
      </c>
      <c r="BF2580" s="1">
        <v>74.38</v>
      </c>
      <c r="BG2580" s="1">
        <v>79.459999999999994</v>
      </c>
      <c r="BH2580" s="1">
        <v>71.38</v>
      </c>
      <c r="BI2580" s="1">
        <v>70</v>
      </c>
      <c r="BJ2580" s="1">
        <v>75</v>
      </c>
      <c r="BK2580" s="1">
        <v>66.59</v>
      </c>
      <c r="BL2580" s="1">
        <v>65.930000000000007</v>
      </c>
      <c r="BM2580" s="1">
        <v>65.5</v>
      </c>
      <c r="BN2580" s="1">
        <v>65.56</v>
      </c>
    </row>
    <row r="2581" spans="3:66" x14ac:dyDescent="0.3">
      <c r="C2581" s="14" t="str">
        <f t="shared" si="41"/>
        <v>201512</v>
      </c>
      <c r="D2581" s="3">
        <v>42361</v>
      </c>
      <c r="E2581" s="1">
        <v>1284.29</v>
      </c>
      <c r="F2581" s="1">
        <v>1279.5999999999999</v>
      </c>
      <c r="G2581" s="1">
        <v>1193.52</v>
      </c>
      <c r="H2581" s="1">
        <v>1204.31</v>
      </c>
      <c r="I2581" s="1">
        <v>1209.45</v>
      </c>
      <c r="J2581" s="1">
        <v>1184.8</v>
      </c>
      <c r="Q2581" s="1">
        <v>3090</v>
      </c>
      <c r="R2581" s="1">
        <v>66.25</v>
      </c>
      <c r="S2581" s="1">
        <v>58.35</v>
      </c>
      <c r="T2581" s="1">
        <v>72.63</v>
      </c>
      <c r="V2581" s="1">
        <v>65.17</v>
      </c>
      <c r="W2581" s="1">
        <v>70.5</v>
      </c>
      <c r="X2581" s="1">
        <v>73.58</v>
      </c>
      <c r="Y2581" s="1">
        <v>68.28</v>
      </c>
      <c r="Z2581" s="1">
        <v>69</v>
      </c>
      <c r="AA2581" s="1">
        <v>66.790000000000006</v>
      </c>
      <c r="AB2581" s="1">
        <v>72.900000000000006</v>
      </c>
      <c r="AC2581" s="1">
        <v>69.75</v>
      </c>
      <c r="AE2581" s="1">
        <v>80.040000000000006</v>
      </c>
      <c r="AF2581" s="1">
        <v>77.13</v>
      </c>
      <c r="AG2581" s="1">
        <v>64.05</v>
      </c>
      <c r="AK2581" s="1">
        <v>23.33</v>
      </c>
      <c r="AP2581" s="1">
        <v>1500</v>
      </c>
      <c r="AS2581" s="1">
        <v>2010</v>
      </c>
      <c r="AX2581" s="1">
        <v>74.38</v>
      </c>
      <c r="BA2581" s="1">
        <v>69.78</v>
      </c>
      <c r="BB2581" s="1">
        <v>80.27</v>
      </c>
      <c r="BC2581" s="1">
        <v>76.81</v>
      </c>
      <c r="BD2581" s="1">
        <v>76.260000000000005</v>
      </c>
      <c r="BE2581" s="1">
        <v>77.569999999999993</v>
      </c>
      <c r="BF2581" s="1">
        <v>76.17</v>
      </c>
      <c r="BG2581" s="1">
        <v>80.099999999999994</v>
      </c>
      <c r="BH2581" s="1">
        <v>73.03</v>
      </c>
      <c r="BI2581" s="1">
        <v>70</v>
      </c>
      <c r="BJ2581" s="1">
        <v>75</v>
      </c>
      <c r="BK2581" s="1">
        <v>66.37</v>
      </c>
      <c r="BL2581" s="1">
        <v>66.430000000000007</v>
      </c>
      <c r="BM2581" s="1">
        <v>65.489999999999995</v>
      </c>
      <c r="BN2581" s="1">
        <v>65.680000000000007</v>
      </c>
    </row>
    <row r="2582" spans="3:66" x14ac:dyDescent="0.3">
      <c r="C2582" s="14" t="str">
        <f t="shared" si="41"/>
        <v>201512</v>
      </c>
      <c r="D2582" s="3">
        <v>42360</v>
      </c>
      <c r="E2582" s="1">
        <v>1307.02</v>
      </c>
      <c r="F2582" s="1">
        <v>1264.6500000000001</v>
      </c>
      <c r="G2582" s="1">
        <v>1193.81</v>
      </c>
      <c r="H2582" s="1">
        <v>1198.3499999999999</v>
      </c>
      <c r="I2582" s="1">
        <v>1210.21</v>
      </c>
      <c r="J2582" s="1">
        <v>1185.45</v>
      </c>
      <c r="Q2582" s="1">
        <v>3073</v>
      </c>
      <c r="R2582" s="1">
        <v>65.75</v>
      </c>
      <c r="S2582" s="1">
        <v>58.1</v>
      </c>
      <c r="T2582" s="1">
        <v>72.33</v>
      </c>
      <c r="V2582" s="1">
        <v>65.17</v>
      </c>
      <c r="W2582" s="1">
        <v>69.5</v>
      </c>
      <c r="X2582" s="1">
        <v>74.14</v>
      </c>
      <c r="Y2582" s="1">
        <v>68.42</v>
      </c>
      <c r="Z2582" s="1">
        <v>69</v>
      </c>
      <c r="AA2582" s="1">
        <v>66.790000000000006</v>
      </c>
      <c r="AB2582" s="1">
        <v>73.25</v>
      </c>
      <c r="AC2582" s="1">
        <v>70.25</v>
      </c>
      <c r="AE2582" s="1">
        <v>79.239999999999995</v>
      </c>
      <c r="AF2582" s="1">
        <v>77.13</v>
      </c>
      <c r="AG2582" s="1">
        <v>66.02</v>
      </c>
      <c r="AK2582" s="1">
        <v>20</v>
      </c>
      <c r="AS2582" s="1">
        <v>2015</v>
      </c>
      <c r="AX2582" s="1">
        <v>74.099999999999994</v>
      </c>
      <c r="BA2582" s="1">
        <v>69.790000000000006</v>
      </c>
      <c r="BB2582" s="1">
        <v>80.34</v>
      </c>
      <c r="BC2582" s="1">
        <v>76.64</v>
      </c>
      <c r="BD2582" s="1">
        <v>76.599999999999994</v>
      </c>
      <c r="BE2582" s="1">
        <v>77.569999999999993</v>
      </c>
      <c r="BF2582" s="1">
        <v>76.17</v>
      </c>
      <c r="BG2582" s="1">
        <v>79.67</v>
      </c>
      <c r="BH2582" s="1">
        <v>73.290000000000006</v>
      </c>
      <c r="BI2582" s="1">
        <v>70</v>
      </c>
      <c r="BJ2582" s="1">
        <v>75</v>
      </c>
      <c r="BK2582" s="1">
        <v>65.73</v>
      </c>
      <c r="BL2582" s="1">
        <v>66.430000000000007</v>
      </c>
      <c r="BM2582" s="1">
        <v>65.48</v>
      </c>
      <c r="BN2582" s="1">
        <v>65.03</v>
      </c>
    </row>
    <row r="2583" spans="3:66" x14ac:dyDescent="0.3">
      <c r="C2583" s="14" t="str">
        <f t="shared" si="41"/>
        <v>201512</v>
      </c>
      <c r="D2583" s="3">
        <v>42359</v>
      </c>
      <c r="E2583" s="1">
        <v>1306.27</v>
      </c>
      <c r="F2583" s="1">
        <v>1268.51</v>
      </c>
      <c r="G2583" s="1">
        <v>1185.56</v>
      </c>
      <c r="H2583" s="1">
        <v>1184.56</v>
      </c>
      <c r="I2583" s="1">
        <v>1199.69</v>
      </c>
      <c r="J2583" s="1">
        <v>1184.8</v>
      </c>
      <c r="Q2583" s="1">
        <v>3074.92</v>
      </c>
      <c r="R2583" s="1">
        <v>65.75</v>
      </c>
      <c r="S2583" s="1">
        <v>58.67</v>
      </c>
      <c r="T2583" s="1">
        <v>72.8</v>
      </c>
      <c r="V2583" s="1">
        <v>66.290000000000006</v>
      </c>
      <c r="W2583" s="1">
        <v>69.8</v>
      </c>
      <c r="X2583" s="1">
        <v>73.61</v>
      </c>
      <c r="Y2583" s="1">
        <v>68</v>
      </c>
      <c r="Z2583" s="1">
        <v>68.67</v>
      </c>
      <c r="AA2583" s="1">
        <v>66.790000000000006</v>
      </c>
      <c r="AB2583" s="1">
        <v>72.900000000000006</v>
      </c>
      <c r="AC2583" s="1">
        <v>70</v>
      </c>
      <c r="AE2583" s="1">
        <v>79.150000000000006</v>
      </c>
      <c r="AF2583" s="1">
        <v>77.22</v>
      </c>
      <c r="AG2583" s="1">
        <v>65.62</v>
      </c>
      <c r="AK2583" s="1">
        <v>20</v>
      </c>
      <c r="AS2583" s="1">
        <v>1970</v>
      </c>
      <c r="AX2583" s="1">
        <v>74.099999999999994</v>
      </c>
      <c r="BA2583" s="1">
        <v>69.53</v>
      </c>
      <c r="BB2583" s="1">
        <v>80.010000000000005</v>
      </c>
      <c r="BC2583" s="1">
        <v>76.459999999999994</v>
      </c>
      <c r="BD2583" s="1">
        <v>75.709999999999994</v>
      </c>
      <c r="BE2583" s="1">
        <v>78</v>
      </c>
      <c r="BF2583" s="1">
        <v>76.17</v>
      </c>
      <c r="BG2583" s="1">
        <v>79.89</v>
      </c>
      <c r="BH2583" s="1">
        <v>73.03</v>
      </c>
      <c r="BI2583" s="1">
        <v>70</v>
      </c>
      <c r="BJ2583" s="1">
        <v>75</v>
      </c>
      <c r="BK2583" s="1">
        <v>64.45</v>
      </c>
      <c r="BL2583" s="1">
        <v>67.2</v>
      </c>
      <c r="BM2583" s="1">
        <v>65.45</v>
      </c>
      <c r="BN2583" s="1">
        <v>65.09</v>
      </c>
    </row>
    <row r="2584" spans="3:66" x14ac:dyDescent="0.3">
      <c r="C2584" s="14" t="str">
        <f t="shared" si="41"/>
        <v>201512</v>
      </c>
      <c r="D2584" s="3">
        <v>42356</v>
      </c>
      <c r="E2584" s="1">
        <v>1286.27</v>
      </c>
      <c r="F2584" s="1">
        <v>1230.0899999999999</v>
      </c>
      <c r="G2584" s="1">
        <v>1175.57</v>
      </c>
      <c r="H2584" s="1">
        <v>1171.5999999999999</v>
      </c>
      <c r="I2584" s="1">
        <v>1195.07</v>
      </c>
      <c r="J2584" s="1">
        <v>1171.53</v>
      </c>
      <c r="Q2584" s="1">
        <v>3051.25</v>
      </c>
      <c r="R2584" s="1">
        <v>65.22</v>
      </c>
      <c r="S2584" s="1">
        <v>58.2</v>
      </c>
      <c r="T2584" s="1">
        <v>72.72</v>
      </c>
      <c r="V2584" s="1">
        <v>66.14</v>
      </c>
      <c r="W2584" s="1">
        <v>68.17</v>
      </c>
      <c r="X2584" s="1">
        <v>72.75</v>
      </c>
      <c r="Y2584" s="1">
        <v>67.209999999999994</v>
      </c>
      <c r="Z2584" s="1">
        <v>67.14</v>
      </c>
      <c r="AA2584" s="1">
        <v>66.790000000000006</v>
      </c>
      <c r="AB2584" s="1">
        <v>72.099999999999994</v>
      </c>
      <c r="AC2584" s="1">
        <v>69.63</v>
      </c>
      <c r="AE2584" s="1">
        <v>78.209999999999994</v>
      </c>
      <c r="AF2584" s="1">
        <v>77.83</v>
      </c>
      <c r="AG2584" s="1">
        <v>63.11</v>
      </c>
      <c r="AI2584" s="1">
        <v>20</v>
      </c>
      <c r="AK2584" s="1">
        <v>20</v>
      </c>
      <c r="AN2584" s="1">
        <v>1857.47</v>
      </c>
      <c r="AS2584" s="1">
        <v>1970</v>
      </c>
      <c r="AX2584" s="1">
        <v>74.099999999999994</v>
      </c>
      <c r="BA2584" s="1">
        <v>69.290000000000006</v>
      </c>
      <c r="BB2584" s="1">
        <v>77.66</v>
      </c>
      <c r="BC2584" s="1">
        <v>75.89</v>
      </c>
      <c r="BD2584" s="1">
        <v>75.62</v>
      </c>
      <c r="BE2584" s="1">
        <v>76.17</v>
      </c>
      <c r="BF2584" s="1">
        <v>74.88</v>
      </c>
      <c r="BG2584" s="1">
        <v>78.41</v>
      </c>
      <c r="BH2584" s="1">
        <v>73.38</v>
      </c>
      <c r="BI2584" s="1">
        <v>70</v>
      </c>
      <c r="BJ2584" s="1">
        <v>75</v>
      </c>
      <c r="BK2584" s="1">
        <v>64.34</v>
      </c>
      <c r="BL2584" s="1">
        <v>68.3</v>
      </c>
      <c r="BM2584" s="1">
        <v>64.34</v>
      </c>
      <c r="BN2584" s="1">
        <v>64.959999999999994</v>
      </c>
    </row>
    <row r="2585" spans="3:66" x14ac:dyDescent="0.3">
      <c r="C2585" s="14" t="str">
        <f t="shared" si="41"/>
        <v>201512</v>
      </c>
      <c r="D2585" s="3">
        <v>42355</v>
      </c>
      <c r="E2585" s="1">
        <v>1285.75</v>
      </c>
      <c r="F2585" s="1">
        <v>1226.05</v>
      </c>
      <c r="G2585" s="1">
        <v>1193.01</v>
      </c>
      <c r="H2585" s="1">
        <v>1188.18</v>
      </c>
      <c r="I2585" s="1">
        <v>1190.83</v>
      </c>
      <c r="J2585" s="1">
        <v>1170.6199999999999</v>
      </c>
      <c r="Q2585" s="1">
        <v>3048.25</v>
      </c>
      <c r="R2585" s="1">
        <v>65.17</v>
      </c>
      <c r="S2585" s="1">
        <v>58.65</v>
      </c>
      <c r="T2585" s="1">
        <v>72.67</v>
      </c>
      <c r="V2585" s="1">
        <v>66.63</v>
      </c>
      <c r="W2585" s="1">
        <v>68.33</v>
      </c>
      <c r="X2585" s="1">
        <v>72.7</v>
      </c>
      <c r="Y2585" s="1">
        <v>67</v>
      </c>
      <c r="Z2585" s="1">
        <v>67</v>
      </c>
      <c r="AA2585" s="1">
        <v>67.19</v>
      </c>
      <c r="AB2585" s="1">
        <v>71.89</v>
      </c>
      <c r="AC2585" s="1">
        <v>66.400000000000006</v>
      </c>
      <c r="AE2585" s="1">
        <v>77.91</v>
      </c>
      <c r="AF2585" s="1">
        <v>77.67</v>
      </c>
      <c r="AG2585" s="1">
        <v>63.01</v>
      </c>
      <c r="AI2585" s="1">
        <v>20</v>
      </c>
      <c r="AK2585" s="1">
        <v>20</v>
      </c>
      <c r="AN2585" s="1">
        <v>1857.47</v>
      </c>
      <c r="AS2585" s="1">
        <v>1925</v>
      </c>
      <c r="AX2585" s="1">
        <v>75</v>
      </c>
      <c r="BA2585" s="1">
        <v>69.53</v>
      </c>
      <c r="BB2585" s="1">
        <v>76.91</v>
      </c>
      <c r="BC2585" s="1">
        <v>76.17</v>
      </c>
      <c r="BD2585" s="1">
        <v>73.77</v>
      </c>
      <c r="BE2585" s="1">
        <v>76</v>
      </c>
      <c r="BF2585" s="1">
        <v>72.17</v>
      </c>
      <c r="BG2585" s="1">
        <v>78.12</v>
      </c>
      <c r="BH2585" s="1">
        <v>71</v>
      </c>
      <c r="BI2585" s="1">
        <v>69.5</v>
      </c>
      <c r="BJ2585" s="1">
        <v>75</v>
      </c>
      <c r="BK2585" s="1">
        <v>64.209999999999994</v>
      </c>
      <c r="BL2585" s="1">
        <v>67.849999999999994</v>
      </c>
      <c r="BM2585" s="1">
        <v>64.34</v>
      </c>
      <c r="BN2585" s="1">
        <v>64.569999999999993</v>
      </c>
    </row>
    <row r="2586" spans="3:66" x14ac:dyDescent="0.3">
      <c r="C2586" s="14" t="str">
        <f t="shared" si="41"/>
        <v>201512</v>
      </c>
      <c r="D2586" s="3">
        <v>42354</v>
      </c>
      <c r="E2586" s="1">
        <v>1306.6600000000001</v>
      </c>
      <c r="F2586" s="1">
        <v>1225.2</v>
      </c>
      <c r="G2586" s="1">
        <v>1177.8800000000001</v>
      </c>
      <c r="H2586" s="1">
        <v>1174.17</v>
      </c>
      <c r="I2586" s="1">
        <v>1200.45</v>
      </c>
      <c r="J2586" s="1">
        <v>1182.3599999999999</v>
      </c>
      <c r="Q2586" s="1">
        <v>3066.23</v>
      </c>
      <c r="R2586" s="1">
        <v>65.75</v>
      </c>
      <c r="S2586" s="1">
        <v>58.65</v>
      </c>
      <c r="T2586" s="1">
        <v>73.2</v>
      </c>
      <c r="V2586" s="1">
        <v>65.86</v>
      </c>
      <c r="W2586" s="1">
        <v>68.75</v>
      </c>
      <c r="X2586" s="1">
        <v>72.67</v>
      </c>
      <c r="Y2586" s="1">
        <v>67.239999999999995</v>
      </c>
      <c r="Z2586" s="1">
        <v>67.36</v>
      </c>
      <c r="AA2586" s="1">
        <v>67.19</v>
      </c>
      <c r="AB2586" s="1">
        <v>71.94</v>
      </c>
      <c r="AC2586" s="1">
        <v>67.599999999999994</v>
      </c>
      <c r="AE2586" s="1">
        <v>78.44</v>
      </c>
      <c r="AF2586" s="1">
        <v>77.67</v>
      </c>
      <c r="AG2586" s="1">
        <v>63.01</v>
      </c>
      <c r="AI2586" s="1">
        <v>20</v>
      </c>
      <c r="AK2586" s="1">
        <v>20</v>
      </c>
      <c r="AN2586" s="1">
        <v>1857.47</v>
      </c>
      <c r="AS2586" s="1">
        <v>1925</v>
      </c>
      <c r="AU2586" s="1">
        <v>1750</v>
      </c>
      <c r="AV2586" s="1">
        <v>30</v>
      </c>
      <c r="AW2586" s="1">
        <v>1950</v>
      </c>
      <c r="AX2586" s="1">
        <v>75.5</v>
      </c>
      <c r="BA2586" s="1">
        <v>69.42</v>
      </c>
      <c r="BB2586" s="1">
        <v>78.13</v>
      </c>
      <c r="BC2586" s="1">
        <v>76.09</v>
      </c>
      <c r="BD2586" s="1">
        <v>75.06</v>
      </c>
      <c r="BE2586" s="1">
        <v>75.7</v>
      </c>
      <c r="BF2586" s="1">
        <v>72.67</v>
      </c>
      <c r="BG2586" s="1">
        <v>78.540000000000006</v>
      </c>
      <c r="BH2586" s="1">
        <v>71.900000000000006</v>
      </c>
      <c r="BI2586" s="1">
        <v>69</v>
      </c>
      <c r="BJ2586" s="1">
        <v>76.13</v>
      </c>
      <c r="BK2586" s="1">
        <v>64.03</v>
      </c>
      <c r="BL2586" s="1">
        <v>67.760000000000005</v>
      </c>
      <c r="BM2586" s="1">
        <v>63.67</v>
      </c>
      <c r="BN2586" s="1">
        <v>64.7</v>
      </c>
    </row>
    <row r="2587" spans="3:66" x14ac:dyDescent="0.3">
      <c r="C2587" s="14" t="str">
        <f t="shared" si="41"/>
        <v>201512</v>
      </c>
      <c r="D2587" s="3">
        <v>42353</v>
      </c>
      <c r="E2587" s="1">
        <v>1300.42</v>
      </c>
      <c r="F2587" s="1">
        <v>1216.6500000000001</v>
      </c>
      <c r="G2587" s="1">
        <v>1175.6099999999999</v>
      </c>
      <c r="H2587" s="1">
        <v>1178.1199999999999</v>
      </c>
      <c r="I2587" s="1">
        <v>1193.1300000000001</v>
      </c>
      <c r="J2587" s="1">
        <v>1179.3800000000001</v>
      </c>
      <c r="Q2587" s="1">
        <v>3039.66</v>
      </c>
      <c r="R2587" s="1">
        <v>65.75</v>
      </c>
      <c r="S2587" s="1">
        <v>59.7</v>
      </c>
      <c r="T2587" s="1">
        <v>72.760000000000005</v>
      </c>
      <c r="V2587" s="1">
        <v>65.86</v>
      </c>
      <c r="W2587" s="1">
        <v>68.75</v>
      </c>
      <c r="X2587" s="1">
        <v>73</v>
      </c>
      <c r="Y2587" s="1">
        <v>67.42</v>
      </c>
      <c r="Z2587" s="1">
        <v>67.45</v>
      </c>
      <c r="AA2587" s="1">
        <v>67.19</v>
      </c>
      <c r="AB2587" s="1">
        <v>72.05</v>
      </c>
      <c r="AC2587" s="1">
        <v>68.75</v>
      </c>
      <c r="AE2587" s="1">
        <v>78.819999999999993</v>
      </c>
      <c r="AF2587" s="1">
        <v>77.17</v>
      </c>
      <c r="AG2587" s="1">
        <v>63.81</v>
      </c>
      <c r="AI2587" s="1">
        <v>20</v>
      </c>
      <c r="AK2587" s="1">
        <v>20</v>
      </c>
      <c r="AN2587" s="1">
        <v>1857.47</v>
      </c>
      <c r="AS2587" s="1">
        <v>1925</v>
      </c>
      <c r="AU2587" s="1">
        <v>1750</v>
      </c>
      <c r="AV2587" s="1">
        <v>30</v>
      </c>
      <c r="AW2587" s="1">
        <v>1950</v>
      </c>
      <c r="AX2587" s="1">
        <v>74.58</v>
      </c>
      <c r="BA2587" s="1">
        <v>69.42</v>
      </c>
      <c r="BB2587" s="1">
        <v>77.05</v>
      </c>
      <c r="BC2587" s="1">
        <v>75.53</v>
      </c>
      <c r="BD2587" s="1">
        <v>75.459999999999994</v>
      </c>
      <c r="BE2587" s="1">
        <v>75.86</v>
      </c>
      <c r="BF2587" s="1">
        <v>74.25</v>
      </c>
      <c r="BG2587" s="1">
        <v>78.63</v>
      </c>
      <c r="BH2587" s="1">
        <v>73.25</v>
      </c>
      <c r="BI2587" s="1">
        <v>69</v>
      </c>
      <c r="BJ2587" s="1">
        <v>76.13</v>
      </c>
      <c r="BK2587" s="1">
        <v>63.5</v>
      </c>
      <c r="BL2587" s="1">
        <v>65.87</v>
      </c>
      <c r="BM2587" s="1">
        <v>64.33</v>
      </c>
      <c r="BN2587" s="1">
        <v>65.09</v>
      </c>
    </row>
    <row r="2588" spans="3:66" x14ac:dyDescent="0.3">
      <c r="C2588" s="14" t="str">
        <f t="shared" si="41"/>
        <v>201512</v>
      </c>
      <c r="D2588" s="3">
        <v>42352</v>
      </c>
      <c r="E2588" s="1">
        <v>1320.41</v>
      </c>
      <c r="F2588" s="1">
        <v>1214.1600000000001</v>
      </c>
      <c r="G2588" s="1">
        <v>1180.3399999999999</v>
      </c>
      <c r="H2588" s="1">
        <v>1187.23</v>
      </c>
      <c r="I2588" s="1">
        <v>1202.8900000000001</v>
      </c>
      <c r="J2588" s="1">
        <v>1163.27</v>
      </c>
      <c r="Q2588" s="1">
        <v>2928.35</v>
      </c>
      <c r="R2588" s="1">
        <v>64</v>
      </c>
      <c r="S2588" s="1">
        <v>58.85</v>
      </c>
      <c r="T2588" s="1">
        <v>72.28</v>
      </c>
      <c r="V2588" s="1">
        <v>63.86</v>
      </c>
      <c r="W2588" s="1">
        <v>68.58</v>
      </c>
      <c r="X2588" s="1">
        <v>72.59</v>
      </c>
      <c r="Y2588" s="1">
        <v>67.05</v>
      </c>
      <c r="Z2588" s="1">
        <v>67.08</v>
      </c>
      <c r="AA2588" s="1">
        <v>67.19</v>
      </c>
      <c r="AB2588" s="1">
        <v>71.95</v>
      </c>
      <c r="AC2588" s="1">
        <v>68.75</v>
      </c>
      <c r="AE2588" s="1">
        <v>79.72</v>
      </c>
      <c r="AF2588" s="1">
        <v>76.45</v>
      </c>
      <c r="AG2588" s="1">
        <v>62.76</v>
      </c>
      <c r="AI2588" s="1">
        <v>20</v>
      </c>
      <c r="AN2588" s="1">
        <v>1857.47</v>
      </c>
      <c r="AU2588" s="1">
        <v>1750</v>
      </c>
      <c r="AV2588" s="1">
        <v>30</v>
      </c>
      <c r="AW2588" s="1">
        <v>1950</v>
      </c>
      <c r="AX2588" s="1">
        <v>73.75</v>
      </c>
      <c r="BA2588" s="1">
        <v>69.83</v>
      </c>
      <c r="BB2588" s="1">
        <v>76.680000000000007</v>
      </c>
      <c r="BC2588" s="1">
        <v>75.37</v>
      </c>
      <c r="BD2588" s="1">
        <v>75.290000000000006</v>
      </c>
      <c r="BE2588" s="1">
        <v>74.400000000000006</v>
      </c>
      <c r="BF2588" s="1">
        <v>74.08</v>
      </c>
      <c r="BG2588" s="1">
        <v>79.31</v>
      </c>
      <c r="BH2588" s="1">
        <v>74.42</v>
      </c>
      <c r="BI2588" s="1">
        <v>69</v>
      </c>
      <c r="BJ2588" s="1">
        <v>76.13</v>
      </c>
      <c r="BK2588" s="1">
        <v>63.96</v>
      </c>
      <c r="BL2588" s="1">
        <v>64.81</v>
      </c>
      <c r="BM2588" s="1">
        <v>64.33</v>
      </c>
      <c r="BN2588" s="1">
        <v>64.97</v>
      </c>
    </row>
    <row r="2589" spans="3:66" x14ac:dyDescent="0.3">
      <c r="C2589" s="14" t="str">
        <f t="shared" si="41"/>
        <v>201512</v>
      </c>
      <c r="D2589" s="3">
        <v>42349</v>
      </c>
      <c r="E2589" s="1">
        <v>1288.46</v>
      </c>
      <c r="F2589" s="1">
        <v>1214.47</v>
      </c>
      <c r="G2589" s="1">
        <v>1189.67</v>
      </c>
      <c r="H2589" s="1">
        <v>1191.19</v>
      </c>
      <c r="I2589" s="1">
        <v>1214.58</v>
      </c>
      <c r="J2589" s="1">
        <v>1173.3399999999999</v>
      </c>
      <c r="Q2589" s="1">
        <v>2925.55</v>
      </c>
      <c r="R2589" s="1">
        <v>65.7</v>
      </c>
      <c r="S2589" s="1">
        <v>57.35</v>
      </c>
      <c r="T2589" s="1">
        <v>71.599999999999994</v>
      </c>
      <c r="V2589" s="1">
        <v>64.14</v>
      </c>
      <c r="W2589" s="1">
        <v>68.83</v>
      </c>
      <c r="X2589" s="1">
        <v>71.7</v>
      </c>
      <c r="Y2589" s="1">
        <v>66.5</v>
      </c>
      <c r="Z2589" s="1">
        <v>66.290000000000006</v>
      </c>
      <c r="AA2589" s="1">
        <v>66.790000000000006</v>
      </c>
      <c r="AB2589" s="1">
        <v>70.95</v>
      </c>
      <c r="AC2589" s="1">
        <v>67.75</v>
      </c>
      <c r="AE2589" s="1">
        <v>79.47</v>
      </c>
      <c r="AF2589" s="1">
        <v>74.84</v>
      </c>
      <c r="AG2589" s="1">
        <v>61.66</v>
      </c>
      <c r="AO2589" s="1">
        <v>7</v>
      </c>
      <c r="AT2589" s="1">
        <v>1766</v>
      </c>
      <c r="AU2589" s="1">
        <v>1750</v>
      </c>
      <c r="AV2589" s="1">
        <v>30</v>
      </c>
      <c r="AW2589" s="1">
        <v>1950</v>
      </c>
      <c r="AX2589" s="1">
        <v>75.33</v>
      </c>
      <c r="BA2589" s="1">
        <v>69.83</v>
      </c>
      <c r="BB2589" s="1">
        <v>76.930000000000007</v>
      </c>
      <c r="BC2589" s="1">
        <v>75.290000000000006</v>
      </c>
      <c r="BD2589" s="1">
        <v>74.58</v>
      </c>
      <c r="BE2589" s="1">
        <v>74.099999999999994</v>
      </c>
      <c r="BF2589" s="1">
        <v>74.599999999999994</v>
      </c>
      <c r="BG2589" s="1">
        <v>78.67</v>
      </c>
      <c r="BH2589" s="1">
        <v>71.400000000000006</v>
      </c>
      <c r="BI2589" s="1">
        <v>69.48</v>
      </c>
      <c r="BJ2589" s="1">
        <v>76.09</v>
      </c>
      <c r="BK2589" s="1">
        <v>64.87</v>
      </c>
      <c r="BL2589" s="1">
        <v>66.17</v>
      </c>
      <c r="BM2589" s="1">
        <v>64.5</v>
      </c>
      <c r="BN2589" s="1">
        <v>65.900000000000006</v>
      </c>
    </row>
    <row r="2590" spans="3:66" x14ac:dyDescent="0.3">
      <c r="C2590" s="14" t="str">
        <f t="shared" si="41"/>
        <v>201512</v>
      </c>
      <c r="D2590" s="3">
        <v>42348</v>
      </c>
      <c r="E2590" s="1">
        <v>1303.23</v>
      </c>
      <c r="F2590" s="1">
        <v>1231.95</v>
      </c>
      <c r="G2590" s="1">
        <v>1191.03</v>
      </c>
      <c r="H2590" s="1">
        <v>1187.9000000000001</v>
      </c>
      <c r="I2590" s="1">
        <v>1214.58</v>
      </c>
      <c r="J2590" s="1">
        <v>1155.31</v>
      </c>
      <c r="Q2590" s="1">
        <v>2929.02</v>
      </c>
      <c r="R2590" s="1">
        <v>63.9</v>
      </c>
      <c r="S2590" s="1">
        <v>57.85</v>
      </c>
      <c r="T2590" s="1">
        <v>72.16</v>
      </c>
      <c r="V2590" s="1">
        <v>63.88</v>
      </c>
      <c r="W2590" s="1">
        <v>68</v>
      </c>
      <c r="X2590" s="1">
        <v>71.22</v>
      </c>
      <c r="Y2590" s="1">
        <v>65.94</v>
      </c>
      <c r="Z2590" s="1">
        <v>65.92</v>
      </c>
      <c r="AA2590" s="1">
        <v>66.290000000000006</v>
      </c>
      <c r="AB2590" s="1">
        <v>70.91</v>
      </c>
      <c r="AC2590" s="1">
        <v>67.63</v>
      </c>
      <c r="AE2590" s="1">
        <v>76.83</v>
      </c>
      <c r="AF2590" s="1">
        <v>75.540000000000006</v>
      </c>
      <c r="AG2590" s="1">
        <v>62.2</v>
      </c>
      <c r="AK2590" s="1">
        <v>25</v>
      </c>
      <c r="AO2590" s="1">
        <v>7</v>
      </c>
      <c r="AS2590" s="1">
        <v>1970</v>
      </c>
      <c r="AT2590" s="1">
        <v>1766</v>
      </c>
      <c r="AU2590" s="1">
        <v>1750</v>
      </c>
      <c r="AV2590" s="1">
        <v>30</v>
      </c>
      <c r="AW2590" s="1">
        <v>1950</v>
      </c>
      <c r="AX2590" s="1">
        <v>74.400000000000006</v>
      </c>
      <c r="BA2590" s="1">
        <v>68.83</v>
      </c>
      <c r="BB2590" s="1">
        <v>75.55</v>
      </c>
      <c r="BC2590" s="1">
        <v>75.97</v>
      </c>
      <c r="BD2590" s="1">
        <v>74.52</v>
      </c>
      <c r="BE2590" s="1">
        <v>74.3</v>
      </c>
      <c r="BF2590" s="1">
        <v>74</v>
      </c>
      <c r="BG2590" s="1">
        <v>77.290000000000006</v>
      </c>
      <c r="BH2590" s="1">
        <v>72.13</v>
      </c>
      <c r="BI2590" s="1">
        <v>69.430000000000007</v>
      </c>
      <c r="BJ2590" s="1">
        <v>76.05</v>
      </c>
      <c r="BK2590" s="1">
        <v>65.12</v>
      </c>
      <c r="BL2590" s="1">
        <v>65.849999999999994</v>
      </c>
      <c r="BM2590" s="1">
        <v>65.03</v>
      </c>
      <c r="BN2590" s="1">
        <v>64.91</v>
      </c>
    </row>
    <row r="2591" spans="3:66" x14ac:dyDescent="0.3">
      <c r="C2591" s="14" t="str">
        <f t="shared" si="41"/>
        <v>201512</v>
      </c>
      <c r="D2591" s="3">
        <v>42347</v>
      </c>
      <c r="E2591" s="1">
        <v>1306.93</v>
      </c>
      <c r="F2591" s="1">
        <v>1232.29</v>
      </c>
      <c r="G2591" s="1">
        <v>1189.8599999999999</v>
      </c>
      <c r="H2591" s="1">
        <v>1188.31</v>
      </c>
      <c r="I2591" s="1">
        <v>1236.23</v>
      </c>
      <c r="J2591" s="1">
        <v>1158.8499999999999</v>
      </c>
      <c r="Q2591" s="1">
        <v>2959.01</v>
      </c>
      <c r="R2591" s="1">
        <v>63.9</v>
      </c>
      <c r="S2591" s="1">
        <v>58.35</v>
      </c>
      <c r="T2591" s="1">
        <v>72.63</v>
      </c>
      <c r="V2591" s="1">
        <v>63.71</v>
      </c>
      <c r="W2591" s="1">
        <v>68</v>
      </c>
      <c r="X2591" s="1">
        <v>71.319999999999993</v>
      </c>
      <c r="Y2591" s="1">
        <v>65.94</v>
      </c>
      <c r="Z2591" s="1">
        <v>66</v>
      </c>
      <c r="AA2591" s="1">
        <v>69.489999999999995</v>
      </c>
      <c r="AB2591" s="1">
        <v>70.91</v>
      </c>
      <c r="AC2591" s="1">
        <v>67.5</v>
      </c>
      <c r="AE2591" s="1">
        <v>76.88</v>
      </c>
      <c r="AF2591" s="1">
        <v>76.39</v>
      </c>
      <c r="AG2591" s="1">
        <v>63.12</v>
      </c>
      <c r="AK2591" s="1">
        <v>25</v>
      </c>
      <c r="AO2591" s="1">
        <v>7</v>
      </c>
      <c r="AS2591" s="1">
        <v>1970</v>
      </c>
      <c r="AT2591" s="1">
        <v>1766</v>
      </c>
      <c r="AX2591" s="1">
        <v>73.8</v>
      </c>
      <c r="BA2591" s="1">
        <v>69.06</v>
      </c>
      <c r="BB2591" s="1">
        <v>75.64</v>
      </c>
      <c r="BC2591" s="1">
        <v>75.64</v>
      </c>
      <c r="BD2591" s="1">
        <v>74.430000000000007</v>
      </c>
      <c r="BE2591" s="1">
        <v>78</v>
      </c>
      <c r="BF2591" s="1">
        <v>74.08</v>
      </c>
      <c r="BG2591" s="1">
        <v>77.31</v>
      </c>
      <c r="BH2591" s="1">
        <v>71.78</v>
      </c>
      <c r="BI2591" s="1">
        <v>69.290000000000006</v>
      </c>
      <c r="BJ2591" s="1">
        <v>76.069999999999993</v>
      </c>
      <c r="BK2591" s="1">
        <v>65.349999999999994</v>
      </c>
      <c r="BL2591" s="1">
        <v>65.650000000000006</v>
      </c>
      <c r="BM2591" s="1">
        <v>66.08</v>
      </c>
      <c r="BN2591" s="1">
        <v>64.72</v>
      </c>
    </row>
    <row r="2592" spans="3:66" x14ac:dyDescent="0.3">
      <c r="C2592" s="14" t="str">
        <f t="shared" si="41"/>
        <v>201512</v>
      </c>
      <c r="D2592" s="3">
        <v>42346</v>
      </c>
      <c r="E2592" s="1">
        <v>1316.25</v>
      </c>
      <c r="F2592" s="1">
        <v>1238.8499999999999</v>
      </c>
      <c r="G2592" s="1">
        <v>1189.8599999999999</v>
      </c>
      <c r="H2592" s="1">
        <v>1191.5999999999999</v>
      </c>
      <c r="I2592" s="1">
        <v>1239.49</v>
      </c>
      <c r="J2592" s="1">
        <v>1154.69</v>
      </c>
      <c r="Q2592" s="1">
        <v>2930.79</v>
      </c>
      <c r="R2592" s="1">
        <v>64.599999999999994</v>
      </c>
      <c r="S2592" s="1">
        <v>60.23</v>
      </c>
      <c r="T2592" s="1">
        <v>73.17</v>
      </c>
      <c r="V2592" s="1">
        <v>63.81</v>
      </c>
      <c r="W2592" s="1">
        <v>68.31</v>
      </c>
      <c r="X2592" s="1">
        <v>71.27</v>
      </c>
      <c r="Y2592" s="1">
        <v>65.66</v>
      </c>
      <c r="Z2592" s="1">
        <v>65.650000000000006</v>
      </c>
      <c r="AA2592" s="1">
        <v>69.489999999999995</v>
      </c>
      <c r="AB2592" s="1">
        <v>70.900000000000006</v>
      </c>
      <c r="AC2592" s="1">
        <v>67</v>
      </c>
      <c r="AE2592" s="1">
        <v>77.8</v>
      </c>
      <c r="AF2592" s="1">
        <v>76.84</v>
      </c>
      <c r="AG2592" s="1">
        <v>64.8</v>
      </c>
      <c r="AK2592" s="1">
        <v>25</v>
      </c>
      <c r="AO2592" s="1">
        <v>7</v>
      </c>
      <c r="AS2592" s="1">
        <v>1970</v>
      </c>
      <c r="AT2592" s="1">
        <v>1766</v>
      </c>
      <c r="AX2592" s="1">
        <v>73.599999999999994</v>
      </c>
      <c r="BA2592" s="1">
        <v>69.23</v>
      </c>
      <c r="BB2592" s="1">
        <v>75.69</v>
      </c>
      <c r="BC2592" s="1">
        <v>75.12</v>
      </c>
      <c r="BD2592" s="1">
        <v>75.03</v>
      </c>
      <c r="BE2592" s="1">
        <v>77.790000000000006</v>
      </c>
      <c r="BF2592" s="1">
        <v>75.2</v>
      </c>
      <c r="BG2592" s="1">
        <v>77.86</v>
      </c>
      <c r="BH2592" s="1">
        <v>71.25</v>
      </c>
      <c r="BI2592" s="1">
        <v>68.88</v>
      </c>
      <c r="BJ2592" s="1">
        <v>76.069999999999993</v>
      </c>
      <c r="BK2592" s="1">
        <v>65.260000000000005</v>
      </c>
      <c r="BL2592" s="1">
        <v>65.87</v>
      </c>
      <c r="BM2592" s="1">
        <v>63.59</v>
      </c>
      <c r="BN2592" s="1">
        <v>65.16</v>
      </c>
    </row>
    <row r="2593" spans="3:66" x14ac:dyDescent="0.3">
      <c r="C2593" s="14" t="str">
        <f t="shared" si="41"/>
        <v>201512</v>
      </c>
      <c r="D2593" s="3">
        <v>42345</v>
      </c>
      <c r="E2593" s="1">
        <v>1308.6300000000001</v>
      </c>
      <c r="F2593" s="1">
        <v>1241.23</v>
      </c>
      <c r="G2593" s="1">
        <v>1201.82</v>
      </c>
      <c r="H2593" s="1">
        <v>1198.32</v>
      </c>
      <c r="I2593" s="1">
        <v>1256.57</v>
      </c>
      <c r="J2593" s="1">
        <v>1156.92</v>
      </c>
      <c r="Q2593" s="1">
        <v>2931.95</v>
      </c>
      <c r="R2593" s="1">
        <v>64.599999999999994</v>
      </c>
      <c r="S2593" s="1">
        <v>61.24</v>
      </c>
      <c r="T2593" s="1">
        <v>73.17</v>
      </c>
      <c r="V2593" s="1">
        <v>64.290000000000006</v>
      </c>
      <c r="W2593" s="1">
        <v>68.13</v>
      </c>
      <c r="X2593" s="1">
        <v>71.69</v>
      </c>
      <c r="Y2593" s="1">
        <v>66</v>
      </c>
      <c r="Z2593" s="1">
        <v>66</v>
      </c>
      <c r="AA2593" s="1">
        <v>66.5</v>
      </c>
      <c r="AB2593" s="1">
        <v>71.25</v>
      </c>
      <c r="AC2593" s="1">
        <v>67.67</v>
      </c>
      <c r="AE2593" s="1">
        <v>77.349999999999994</v>
      </c>
      <c r="AF2593" s="1">
        <v>77.84</v>
      </c>
      <c r="AG2593" s="1">
        <v>64.680000000000007</v>
      </c>
      <c r="AK2593" s="1">
        <v>25</v>
      </c>
      <c r="AO2593" s="1">
        <v>7</v>
      </c>
      <c r="AS2593" s="1">
        <v>1970</v>
      </c>
      <c r="AT2593" s="1">
        <v>1766</v>
      </c>
      <c r="AX2593" s="1">
        <v>74.8</v>
      </c>
      <c r="BA2593" s="1">
        <v>71.290000000000006</v>
      </c>
      <c r="BB2593" s="1">
        <v>76.430000000000007</v>
      </c>
      <c r="BC2593" s="1">
        <v>76.37</v>
      </c>
      <c r="BD2593" s="1">
        <v>75.87</v>
      </c>
      <c r="BE2593" s="1">
        <v>75.34</v>
      </c>
      <c r="BF2593" s="1">
        <v>75.67</v>
      </c>
      <c r="BG2593" s="1">
        <v>77.739999999999995</v>
      </c>
      <c r="BH2593" s="1">
        <v>71</v>
      </c>
      <c r="BI2593" s="1">
        <v>68</v>
      </c>
      <c r="BJ2593" s="1">
        <v>75.150000000000006</v>
      </c>
      <c r="BK2593" s="1">
        <v>65.790000000000006</v>
      </c>
      <c r="BL2593" s="1">
        <v>66.22</v>
      </c>
      <c r="BM2593" s="1">
        <v>63.78</v>
      </c>
      <c r="BN2593" s="1">
        <v>65.06</v>
      </c>
    </row>
    <row r="2594" spans="3:66" x14ac:dyDescent="0.3">
      <c r="C2594" s="14" t="str">
        <f t="shared" si="41"/>
        <v>201512</v>
      </c>
      <c r="D2594" s="3">
        <v>42342</v>
      </c>
      <c r="E2594" s="1">
        <v>1314.67</v>
      </c>
      <c r="F2594" s="1">
        <v>1251.6300000000001</v>
      </c>
      <c r="G2594" s="1">
        <v>1193.68</v>
      </c>
      <c r="H2594" s="1">
        <v>1204.55</v>
      </c>
      <c r="I2594" s="1">
        <v>1260.8800000000001</v>
      </c>
      <c r="J2594" s="1">
        <v>1153.04</v>
      </c>
      <c r="Q2594" s="1">
        <v>2943.82</v>
      </c>
      <c r="R2594" s="1">
        <v>65</v>
      </c>
      <c r="S2594" s="1">
        <v>59.44</v>
      </c>
      <c r="T2594" s="1">
        <v>73.8</v>
      </c>
      <c r="V2594" s="1">
        <v>64.38</v>
      </c>
      <c r="W2594" s="1">
        <v>68.25</v>
      </c>
      <c r="X2594" s="1">
        <v>71.84</v>
      </c>
      <c r="Y2594" s="1">
        <v>66.099999999999994</v>
      </c>
      <c r="Z2594" s="1">
        <v>66.13</v>
      </c>
      <c r="AA2594" s="1">
        <v>66.989999999999995</v>
      </c>
      <c r="AB2594" s="1">
        <v>71.5</v>
      </c>
      <c r="AC2594" s="1">
        <v>67</v>
      </c>
      <c r="AE2594" s="1">
        <v>77.56</v>
      </c>
      <c r="AF2594" s="1">
        <v>77.84</v>
      </c>
      <c r="AG2594" s="1">
        <v>64.59</v>
      </c>
      <c r="AK2594" s="1">
        <v>17</v>
      </c>
      <c r="AP2594" s="1">
        <v>1800</v>
      </c>
      <c r="AS2594" s="1">
        <v>1980</v>
      </c>
      <c r="AX2594" s="1">
        <v>76.709999999999994</v>
      </c>
      <c r="BA2594" s="1">
        <v>71.41</v>
      </c>
      <c r="BB2594" s="1">
        <v>76.430000000000007</v>
      </c>
      <c r="BC2594" s="1">
        <v>76.42</v>
      </c>
      <c r="BD2594" s="1">
        <v>75.430000000000007</v>
      </c>
      <c r="BE2594" s="1">
        <v>74.84</v>
      </c>
      <c r="BF2594" s="1">
        <v>76.400000000000006</v>
      </c>
      <c r="BG2594" s="1">
        <v>77.92</v>
      </c>
      <c r="BH2594" s="1">
        <v>70.900000000000006</v>
      </c>
      <c r="BI2594" s="1">
        <v>68</v>
      </c>
      <c r="BJ2594" s="1">
        <v>75.06</v>
      </c>
      <c r="BK2594" s="1">
        <v>65.37</v>
      </c>
      <c r="BL2594" s="1">
        <v>66.63</v>
      </c>
      <c r="BM2594" s="1">
        <v>64.33</v>
      </c>
      <c r="BN2594" s="1">
        <v>65.09</v>
      </c>
    </row>
    <row r="2595" spans="3:66" x14ac:dyDescent="0.3">
      <c r="C2595" s="14" t="str">
        <f t="shared" si="41"/>
        <v>201512</v>
      </c>
      <c r="D2595" s="3">
        <v>42341</v>
      </c>
      <c r="E2595" s="1">
        <v>1317.87</v>
      </c>
      <c r="F2595" s="1">
        <v>1252.93</v>
      </c>
      <c r="G2595" s="1">
        <v>1241.8800000000001</v>
      </c>
      <c r="H2595" s="1">
        <v>1237.46</v>
      </c>
      <c r="I2595" s="1">
        <v>1261.54</v>
      </c>
      <c r="J2595" s="1">
        <v>1144.29</v>
      </c>
      <c r="Q2595" s="1">
        <v>2912.63</v>
      </c>
      <c r="R2595" s="1">
        <v>67.8</v>
      </c>
      <c r="S2595" s="1">
        <v>59.33</v>
      </c>
      <c r="T2595" s="1">
        <v>73.8</v>
      </c>
      <c r="U2595" s="1">
        <v>71</v>
      </c>
      <c r="V2595" s="1">
        <v>65</v>
      </c>
      <c r="W2595" s="1">
        <v>68.2</v>
      </c>
      <c r="X2595" s="1">
        <v>72.17</v>
      </c>
      <c r="Y2595" s="1">
        <v>66.239999999999995</v>
      </c>
      <c r="Z2595" s="1">
        <v>66.349999999999994</v>
      </c>
      <c r="AA2595" s="1">
        <v>67.25</v>
      </c>
      <c r="AB2595" s="1">
        <v>71.56</v>
      </c>
      <c r="AC2595" s="1">
        <v>69</v>
      </c>
      <c r="AE2595" s="1">
        <v>78.17</v>
      </c>
      <c r="AF2595" s="1">
        <v>77.790000000000006</v>
      </c>
      <c r="AG2595" s="1">
        <v>64.88</v>
      </c>
      <c r="AK2595" s="1">
        <v>1</v>
      </c>
      <c r="AP2595" s="1">
        <v>1800</v>
      </c>
      <c r="AS2595" s="1">
        <v>2000</v>
      </c>
      <c r="AX2595" s="1">
        <v>76.63</v>
      </c>
      <c r="BA2595" s="1">
        <v>71.78</v>
      </c>
      <c r="BB2595" s="1">
        <v>76.650000000000006</v>
      </c>
      <c r="BC2595" s="1">
        <v>75.38</v>
      </c>
      <c r="BD2595" s="1">
        <v>76.66</v>
      </c>
      <c r="BE2595" s="1">
        <v>75.09</v>
      </c>
      <c r="BF2595" s="1">
        <v>77</v>
      </c>
      <c r="BG2595" s="1">
        <v>78.680000000000007</v>
      </c>
      <c r="BH2595" s="1">
        <v>71.900000000000006</v>
      </c>
      <c r="BI2595" s="1">
        <v>68.5</v>
      </c>
      <c r="BJ2595" s="1">
        <v>75.06</v>
      </c>
      <c r="BK2595" s="1">
        <v>64.319999999999993</v>
      </c>
      <c r="BL2595" s="1">
        <v>66.13</v>
      </c>
      <c r="BM2595" s="1">
        <v>65</v>
      </c>
      <c r="BN2595" s="1">
        <v>64.37</v>
      </c>
    </row>
    <row r="2596" spans="3:66" x14ac:dyDescent="0.3">
      <c r="C2596" s="14" t="str">
        <f t="shared" si="41"/>
        <v>201512</v>
      </c>
      <c r="D2596" s="3">
        <v>42340</v>
      </c>
      <c r="E2596" s="1">
        <v>1308.53</v>
      </c>
      <c r="F2596" s="1">
        <v>1251.8499999999999</v>
      </c>
      <c r="G2596" s="1">
        <v>1202.8599999999999</v>
      </c>
      <c r="H2596" s="1">
        <v>1235.17</v>
      </c>
      <c r="I2596" s="1">
        <v>1276.1199999999999</v>
      </c>
      <c r="J2596" s="1">
        <v>1160.6500000000001</v>
      </c>
      <c r="Q2596" s="1">
        <v>2852.06</v>
      </c>
      <c r="R2596" s="1">
        <v>67.2</v>
      </c>
      <c r="S2596" s="1">
        <v>59.38</v>
      </c>
      <c r="T2596" s="1">
        <v>73.599999999999994</v>
      </c>
      <c r="U2596" s="1">
        <v>71</v>
      </c>
      <c r="V2596" s="1">
        <v>64.89</v>
      </c>
      <c r="W2596" s="1">
        <v>68.55</v>
      </c>
      <c r="X2596" s="1">
        <v>72.13</v>
      </c>
      <c r="Y2596" s="1">
        <v>66.45</v>
      </c>
      <c r="Z2596" s="1">
        <v>66.5</v>
      </c>
      <c r="AA2596" s="1">
        <v>64.25</v>
      </c>
      <c r="AB2596" s="1">
        <v>71.75</v>
      </c>
      <c r="AC2596" s="1">
        <v>69</v>
      </c>
      <c r="AE2596" s="1">
        <v>78.25</v>
      </c>
      <c r="AF2596" s="1">
        <v>77.84</v>
      </c>
      <c r="AG2596" s="1">
        <v>64.23</v>
      </c>
      <c r="AK2596" s="1">
        <v>1</v>
      </c>
      <c r="AP2596" s="1">
        <v>1800</v>
      </c>
      <c r="AS2596" s="1">
        <v>2000</v>
      </c>
      <c r="AX2596" s="1">
        <v>76.75</v>
      </c>
      <c r="BA2596" s="1">
        <v>70.53</v>
      </c>
      <c r="BB2596" s="1">
        <v>77.97</v>
      </c>
      <c r="BC2596" s="1">
        <v>76.3</v>
      </c>
      <c r="BD2596" s="1">
        <v>76.260000000000005</v>
      </c>
      <c r="BE2596" s="1">
        <v>74.680000000000007</v>
      </c>
      <c r="BF2596" s="1">
        <v>76.17</v>
      </c>
      <c r="BG2596" s="1">
        <v>79.11</v>
      </c>
      <c r="BH2596" s="1">
        <v>72.25</v>
      </c>
      <c r="BI2596" s="1">
        <v>68.5</v>
      </c>
      <c r="BJ2596" s="1">
        <v>75.08</v>
      </c>
      <c r="BK2596" s="1">
        <v>64.459999999999994</v>
      </c>
      <c r="BL2596" s="1">
        <v>67.03</v>
      </c>
      <c r="BM2596" s="1">
        <v>64</v>
      </c>
      <c r="BN2596" s="1">
        <v>65.2</v>
      </c>
    </row>
    <row r="2597" spans="3:66" x14ac:dyDescent="0.3">
      <c r="C2597" s="14" t="str">
        <f t="shared" si="41"/>
        <v>201512</v>
      </c>
      <c r="D2597" s="3">
        <v>42339</v>
      </c>
      <c r="E2597" s="1">
        <v>1288.2</v>
      </c>
      <c r="F2597" s="1">
        <v>1248.06</v>
      </c>
      <c r="G2597" s="1">
        <v>1212.8499999999999</v>
      </c>
      <c r="H2597" s="1">
        <v>1238.03</v>
      </c>
      <c r="I2597" s="1">
        <v>1274.54</v>
      </c>
      <c r="J2597" s="1">
        <v>1165.94</v>
      </c>
      <c r="Q2597" s="1">
        <v>2896.61</v>
      </c>
      <c r="R2597" s="1">
        <v>68</v>
      </c>
      <c r="S2597" s="1">
        <v>61.82</v>
      </c>
      <c r="T2597" s="1">
        <v>73.17</v>
      </c>
      <c r="V2597" s="1">
        <v>64.94</v>
      </c>
      <c r="W2597" s="1">
        <v>67.56</v>
      </c>
      <c r="X2597" s="1">
        <v>72.13</v>
      </c>
      <c r="Y2597" s="1">
        <v>66.42</v>
      </c>
      <c r="Z2597" s="1">
        <v>66.5</v>
      </c>
      <c r="AA2597" s="1">
        <v>64.66</v>
      </c>
      <c r="AB2597" s="1">
        <v>71.28</v>
      </c>
      <c r="AC2597" s="1">
        <v>68.63</v>
      </c>
      <c r="AE2597" s="1">
        <v>78.06</v>
      </c>
      <c r="AF2597" s="1">
        <v>78</v>
      </c>
      <c r="AG2597" s="1">
        <v>65.23</v>
      </c>
      <c r="AK2597" s="1">
        <v>1</v>
      </c>
      <c r="AP2597" s="1">
        <v>1800</v>
      </c>
      <c r="AS2597" s="1">
        <v>2000</v>
      </c>
      <c r="AX2597" s="1">
        <v>77</v>
      </c>
      <c r="BA2597" s="1">
        <v>69.75</v>
      </c>
      <c r="BB2597" s="1">
        <v>77.81</v>
      </c>
      <c r="BC2597" s="1">
        <v>75.88</v>
      </c>
      <c r="BD2597" s="1">
        <v>74.84</v>
      </c>
      <c r="BE2597" s="1">
        <v>76.67</v>
      </c>
      <c r="BF2597" s="1">
        <v>76.17</v>
      </c>
      <c r="BG2597" s="1">
        <v>79</v>
      </c>
      <c r="BH2597" s="1">
        <v>71.75</v>
      </c>
      <c r="BI2597" s="1">
        <v>68.5</v>
      </c>
      <c r="BJ2597" s="1">
        <v>74.81</v>
      </c>
      <c r="BK2597" s="1">
        <v>64.989999999999995</v>
      </c>
      <c r="BL2597" s="1">
        <v>67.010000000000005</v>
      </c>
      <c r="BM2597" s="1">
        <v>62.68</v>
      </c>
      <c r="BN2597" s="1">
        <v>65.319999999999993</v>
      </c>
    </row>
    <row r="2598" spans="3:66" x14ac:dyDescent="0.3">
      <c r="C2598" s="14" t="str">
        <f t="shared" si="41"/>
        <v>201511</v>
      </c>
      <c r="D2598" s="3">
        <v>42338</v>
      </c>
      <c r="E2598" s="1">
        <v>1293.32</v>
      </c>
      <c r="F2598" s="1">
        <v>1248.5</v>
      </c>
      <c r="G2598" s="1">
        <v>1212.4100000000001</v>
      </c>
      <c r="H2598" s="1">
        <v>1235.92</v>
      </c>
      <c r="I2598" s="1">
        <v>1285.4000000000001</v>
      </c>
      <c r="J2598" s="1">
        <v>1141.0899999999999</v>
      </c>
      <c r="Q2598" s="1">
        <v>2832.31</v>
      </c>
      <c r="R2598" s="1">
        <v>68.599999999999994</v>
      </c>
      <c r="S2598" s="1">
        <v>57.97</v>
      </c>
      <c r="T2598" s="1">
        <v>73.05</v>
      </c>
      <c r="V2598" s="1">
        <v>64.44</v>
      </c>
      <c r="W2598" s="1">
        <v>68.56</v>
      </c>
      <c r="X2598" s="1">
        <v>71.099999999999994</v>
      </c>
      <c r="Y2598" s="1">
        <v>65.790000000000006</v>
      </c>
      <c r="Z2598" s="1">
        <v>65.88</v>
      </c>
      <c r="AA2598" s="1">
        <v>66.16</v>
      </c>
      <c r="AB2598" s="1">
        <v>70.63</v>
      </c>
      <c r="AC2598" s="1">
        <v>68.2</v>
      </c>
      <c r="AE2598" s="1">
        <v>78</v>
      </c>
      <c r="AF2598" s="1">
        <v>77.09</v>
      </c>
      <c r="AG2598" s="1">
        <v>64.55</v>
      </c>
      <c r="AK2598" s="1">
        <v>1</v>
      </c>
      <c r="AP2598" s="1">
        <v>1800</v>
      </c>
      <c r="AS2598" s="1">
        <v>2000</v>
      </c>
      <c r="AX2598" s="1">
        <v>77.13</v>
      </c>
      <c r="BA2598" s="1">
        <v>69.989999999999995</v>
      </c>
      <c r="BB2598" s="1">
        <v>76.790000000000006</v>
      </c>
      <c r="BC2598" s="1">
        <v>74.95</v>
      </c>
      <c r="BD2598" s="1">
        <v>74.92</v>
      </c>
      <c r="BE2598" s="1">
        <v>75</v>
      </c>
      <c r="BF2598" s="1">
        <v>76.17</v>
      </c>
      <c r="BG2598" s="1">
        <v>78.02</v>
      </c>
      <c r="BH2598" s="1">
        <v>71.599999999999994</v>
      </c>
      <c r="BI2598" s="1">
        <v>68.5</v>
      </c>
      <c r="BJ2598" s="1">
        <v>74.75</v>
      </c>
      <c r="BK2598" s="1">
        <v>65.58</v>
      </c>
      <c r="BL2598" s="1">
        <v>66.91</v>
      </c>
      <c r="BM2598" s="1">
        <v>62.68</v>
      </c>
      <c r="BN2598" s="1">
        <v>64.67</v>
      </c>
    </row>
    <row r="2599" spans="3:66" x14ac:dyDescent="0.3">
      <c r="C2599" s="14" t="str">
        <f t="shared" si="41"/>
        <v>201511</v>
      </c>
      <c r="D2599" s="3">
        <v>42335</v>
      </c>
      <c r="E2599" s="1">
        <v>1259.23</v>
      </c>
      <c r="F2599" s="1">
        <v>1252.94</v>
      </c>
      <c r="G2599" s="1">
        <v>1208.3499999999999</v>
      </c>
      <c r="H2599" s="1">
        <v>1239.1500000000001</v>
      </c>
      <c r="I2599" s="1">
        <v>1288.9000000000001</v>
      </c>
      <c r="J2599" s="1">
        <v>1152.77</v>
      </c>
      <c r="Q2599" s="1">
        <v>2789.03</v>
      </c>
      <c r="R2599" s="1">
        <v>66.42</v>
      </c>
      <c r="S2599" s="1">
        <v>58.48</v>
      </c>
      <c r="T2599" s="1">
        <v>72.599999999999994</v>
      </c>
      <c r="V2599" s="1">
        <v>64.38</v>
      </c>
      <c r="W2599" s="1">
        <v>68.069999999999993</v>
      </c>
      <c r="X2599" s="1">
        <v>71.13</v>
      </c>
      <c r="Y2599" s="1">
        <v>64.400000000000006</v>
      </c>
      <c r="Z2599" s="1">
        <v>64</v>
      </c>
      <c r="AA2599" s="1">
        <v>65.83</v>
      </c>
      <c r="AB2599" s="1">
        <v>70.88</v>
      </c>
      <c r="AC2599" s="1">
        <v>64.5</v>
      </c>
      <c r="AE2599" s="1">
        <v>77.02</v>
      </c>
      <c r="AF2599" s="1">
        <v>76.48</v>
      </c>
      <c r="AG2599" s="1">
        <v>63.05</v>
      </c>
      <c r="AX2599" s="1">
        <v>76.33</v>
      </c>
      <c r="BA2599" s="1">
        <v>69.25</v>
      </c>
      <c r="BB2599" s="1">
        <v>75.540000000000006</v>
      </c>
      <c r="BC2599" s="1">
        <v>73.88</v>
      </c>
      <c r="BD2599" s="1">
        <v>73.83</v>
      </c>
      <c r="BE2599" s="1">
        <v>74.33</v>
      </c>
      <c r="BF2599" s="1">
        <v>73.67</v>
      </c>
      <c r="BG2599" s="1">
        <v>77.069999999999993</v>
      </c>
      <c r="BH2599" s="1">
        <v>69</v>
      </c>
      <c r="BI2599" s="1">
        <v>68.5</v>
      </c>
      <c r="BJ2599" s="1">
        <v>74.760000000000005</v>
      </c>
      <c r="BK2599" s="1">
        <v>65.3</v>
      </c>
      <c r="BL2599" s="1">
        <v>65.739999999999995</v>
      </c>
      <c r="BM2599" s="1">
        <v>62.55</v>
      </c>
      <c r="BN2599" s="1">
        <v>63.7</v>
      </c>
    </row>
    <row r="2600" spans="3:66" x14ac:dyDescent="0.3">
      <c r="C2600" s="14" t="str">
        <f t="shared" si="41"/>
        <v>201511</v>
      </c>
      <c r="D2600" s="3">
        <v>42334</v>
      </c>
      <c r="E2600" s="1">
        <v>1281.8699999999999</v>
      </c>
      <c r="F2600" s="1">
        <v>1253.06</v>
      </c>
      <c r="G2600" s="1">
        <v>1208.4100000000001</v>
      </c>
      <c r="H2600" s="1">
        <v>1233.8499999999999</v>
      </c>
      <c r="I2600" s="1">
        <v>1275.3399999999999</v>
      </c>
      <c r="J2600" s="1">
        <v>1161.53</v>
      </c>
      <c r="Q2600" s="1">
        <v>2785.08</v>
      </c>
      <c r="R2600" s="1">
        <v>65.400000000000006</v>
      </c>
      <c r="S2600" s="1">
        <v>58.68</v>
      </c>
      <c r="T2600" s="1">
        <v>73.45</v>
      </c>
      <c r="V2600" s="1">
        <v>64.569999999999993</v>
      </c>
      <c r="W2600" s="1">
        <v>68</v>
      </c>
      <c r="X2600" s="1">
        <v>71.2</v>
      </c>
      <c r="Y2600" s="1">
        <v>64.03</v>
      </c>
      <c r="Z2600" s="1">
        <v>64.319999999999993</v>
      </c>
      <c r="AA2600" s="1">
        <v>65.569999999999993</v>
      </c>
      <c r="AB2600" s="1">
        <v>70.83</v>
      </c>
      <c r="AC2600" s="1">
        <v>65.099999999999994</v>
      </c>
      <c r="AE2600" s="1">
        <v>76.98</v>
      </c>
      <c r="AF2600" s="1">
        <v>76.48</v>
      </c>
      <c r="AG2600" s="1">
        <v>62.48</v>
      </c>
      <c r="AX2600" s="1">
        <v>76.38</v>
      </c>
      <c r="BA2600" s="1">
        <v>68.010000000000005</v>
      </c>
      <c r="BB2600" s="1">
        <v>75.760000000000005</v>
      </c>
      <c r="BC2600" s="1">
        <v>73.92</v>
      </c>
      <c r="BD2600" s="1">
        <v>71.95</v>
      </c>
      <c r="BE2600" s="1">
        <v>74.33</v>
      </c>
      <c r="BF2600" s="1">
        <v>75.08</v>
      </c>
      <c r="BG2600" s="1">
        <v>77.02</v>
      </c>
      <c r="BH2600" s="1">
        <v>70.83</v>
      </c>
      <c r="BI2600" s="1">
        <v>68.5</v>
      </c>
      <c r="BJ2600" s="1">
        <v>74.77</v>
      </c>
      <c r="BK2600" s="1">
        <v>64.95</v>
      </c>
      <c r="BL2600" s="1">
        <v>65.08</v>
      </c>
      <c r="BM2600" s="1">
        <v>62.55</v>
      </c>
      <c r="BN2600" s="1">
        <v>64.7</v>
      </c>
    </row>
    <row r="2601" spans="3:66" x14ac:dyDescent="0.3">
      <c r="C2601" s="14" t="str">
        <f t="shared" si="41"/>
        <v>201511</v>
      </c>
      <c r="D2601" s="3">
        <v>42333</v>
      </c>
      <c r="E2601" s="1">
        <v>1299.7</v>
      </c>
      <c r="F2601" s="1">
        <v>1252.74</v>
      </c>
      <c r="G2601" s="1">
        <v>1214.72</v>
      </c>
      <c r="H2601" s="1">
        <v>1264.06</v>
      </c>
      <c r="I2601" s="1">
        <v>1288.5899999999999</v>
      </c>
      <c r="J2601" s="1">
        <v>1159.29</v>
      </c>
      <c r="Q2601" s="1">
        <v>2804.26</v>
      </c>
      <c r="R2601" s="1">
        <v>65.400000000000006</v>
      </c>
      <c r="S2601" s="1">
        <v>57.25</v>
      </c>
      <c r="T2601" s="1">
        <v>73.150000000000006</v>
      </c>
      <c r="V2601" s="1">
        <v>64.569999999999993</v>
      </c>
      <c r="W2601" s="1">
        <v>68</v>
      </c>
      <c r="X2601" s="1">
        <v>71.16</v>
      </c>
      <c r="Y2601" s="1">
        <v>64.19</v>
      </c>
      <c r="Z2601" s="1">
        <v>64.58</v>
      </c>
      <c r="AA2601" s="1">
        <v>64.489999999999995</v>
      </c>
      <c r="AB2601" s="1">
        <v>70.31</v>
      </c>
      <c r="AC2601" s="1">
        <v>67</v>
      </c>
      <c r="AE2601" s="1">
        <v>76.23</v>
      </c>
      <c r="AF2601" s="1">
        <v>76.290000000000006</v>
      </c>
      <c r="AG2601" s="1">
        <v>61.81</v>
      </c>
      <c r="AX2601" s="1">
        <v>75.86</v>
      </c>
      <c r="BA2601" s="1">
        <v>67.510000000000005</v>
      </c>
      <c r="BB2601" s="1">
        <v>76.11</v>
      </c>
      <c r="BC2601" s="1">
        <v>73.48</v>
      </c>
      <c r="BD2601" s="1">
        <v>72.78</v>
      </c>
      <c r="BE2601" s="1">
        <v>74</v>
      </c>
      <c r="BF2601" s="1">
        <v>75.08</v>
      </c>
      <c r="BG2601" s="1">
        <v>76.819999999999993</v>
      </c>
      <c r="BH2601" s="1">
        <v>70.83</v>
      </c>
      <c r="BI2601" s="1">
        <v>68.5</v>
      </c>
      <c r="BJ2601" s="1">
        <v>74.739999999999995</v>
      </c>
      <c r="BK2601" s="1">
        <v>65.45</v>
      </c>
      <c r="BL2601" s="1">
        <v>64.75</v>
      </c>
      <c r="BM2601" s="1">
        <v>62.15</v>
      </c>
      <c r="BN2601" s="1">
        <v>65.400000000000006</v>
      </c>
    </row>
    <row r="2602" spans="3:66" x14ac:dyDescent="0.3">
      <c r="C2602" s="14" t="str">
        <f t="shared" si="41"/>
        <v>201511</v>
      </c>
      <c r="D2602" s="3">
        <v>42332</v>
      </c>
      <c r="E2602" s="1">
        <v>1288.0999999999999</v>
      </c>
      <c r="F2602" s="1">
        <v>1254.46</v>
      </c>
      <c r="G2602" s="1">
        <v>1221</v>
      </c>
      <c r="H2602" s="1">
        <v>1271.45</v>
      </c>
      <c r="I2602" s="1">
        <v>1298.5</v>
      </c>
      <c r="J2602" s="1">
        <v>1167.55</v>
      </c>
      <c r="Q2602" s="1">
        <v>2779.65</v>
      </c>
      <c r="R2602" s="1">
        <v>65.5</v>
      </c>
      <c r="S2602" s="1">
        <v>58.75</v>
      </c>
      <c r="T2602" s="1">
        <v>73.400000000000006</v>
      </c>
      <c r="V2602" s="1">
        <v>64.25</v>
      </c>
      <c r="W2602" s="1">
        <v>67.599999999999994</v>
      </c>
      <c r="X2602" s="1">
        <v>71.53</v>
      </c>
      <c r="Y2602" s="1">
        <v>65</v>
      </c>
      <c r="Z2602" s="1">
        <v>65</v>
      </c>
      <c r="AA2602" s="1">
        <v>63.5</v>
      </c>
      <c r="AB2602" s="1">
        <v>70.790000000000006</v>
      </c>
      <c r="AC2602" s="1">
        <v>65.67</v>
      </c>
      <c r="AE2602" s="1">
        <v>75.95</v>
      </c>
      <c r="AF2602" s="1">
        <v>76.290000000000006</v>
      </c>
      <c r="AG2602" s="1">
        <v>62.66</v>
      </c>
      <c r="AX2602" s="1">
        <v>75.75</v>
      </c>
      <c r="BA2602" s="1">
        <v>68.010000000000005</v>
      </c>
      <c r="BB2602" s="1">
        <v>74.290000000000006</v>
      </c>
      <c r="BC2602" s="1">
        <v>73.89</v>
      </c>
      <c r="BD2602" s="1">
        <v>71.97</v>
      </c>
      <c r="BE2602" s="1">
        <v>74.17</v>
      </c>
      <c r="BF2602" s="1">
        <v>73.92</v>
      </c>
      <c r="BG2602" s="1">
        <v>77.11</v>
      </c>
      <c r="BH2602" s="1">
        <v>69.33</v>
      </c>
      <c r="BI2602" s="1">
        <v>68.5</v>
      </c>
      <c r="BJ2602" s="1">
        <v>74.8</v>
      </c>
      <c r="BK2602" s="1">
        <v>65.099999999999994</v>
      </c>
      <c r="BL2602" s="1">
        <v>64.56</v>
      </c>
      <c r="BM2602" s="1">
        <v>63.8</v>
      </c>
      <c r="BN2602" s="1">
        <v>65.39</v>
      </c>
    </row>
    <row r="2603" spans="3:66" x14ac:dyDescent="0.3">
      <c r="C2603" s="14" t="str">
        <f t="shared" si="41"/>
        <v>201511</v>
      </c>
      <c r="D2603" s="3">
        <v>42331</v>
      </c>
      <c r="E2603" s="1">
        <v>1295.8699999999999</v>
      </c>
      <c r="F2603" s="1">
        <v>1253.3800000000001</v>
      </c>
      <c r="G2603" s="1">
        <v>1242.31</v>
      </c>
      <c r="H2603" s="1">
        <v>1276.3599999999999</v>
      </c>
      <c r="I2603" s="1">
        <v>1296.8800000000001</v>
      </c>
      <c r="J2603" s="1">
        <v>1179.95</v>
      </c>
      <c r="Q2603" s="1">
        <v>2788.72</v>
      </c>
      <c r="R2603" s="1">
        <v>66.099999999999994</v>
      </c>
      <c r="S2603" s="1">
        <v>58.83</v>
      </c>
      <c r="T2603" s="1">
        <v>73</v>
      </c>
      <c r="V2603" s="1">
        <v>65.08</v>
      </c>
      <c r="W2603" s="1">
        <v>67.63</v>
      </c>
      <c r="X2603" s="1">
        <v>71.540000000000006</v>
      </c>
      <c r="Y2603" s="1">
        <v>64.5</v>
      </c>
      <c r="Z2603" s="1">
        <v>64.59</v>
      </c>
      <c r="AA2603" s="1">
        <v>63.83</v>
      </c>
      <c r="AB2603" s="1">
        <v>71.45</v>
      </c>
      <c r="AC2603" s="1">
        <v>65.25</v>
      </c>
      <c r="AE2603" s="1">
        <v>76.489999999999995</v>
      </c>
      <c r="AF2603" s="1">
        <v>76.09</v>
      </c>
      <c r="AG2603" s="1">
        <v>63.71</v>
      </c>
      <c r="AX2603" s="1">
        <v>76.38</v>
      </c>
      <c r="BA2603" s="1">
        <v>68.67</v>
      </c>
      <c r="BB2603" s="1">
        <v>73.05</v>
      </c>
      <c r="BC2603" s="1">
        <v>72.66</v>
      </c>
      <c r="BD2603" s="1">
        <v>72.010000000000005</v>
      </c>
      <c r="BE2603" s="1">
        <v>74.17</v>
      </c>
      <c r="BF2603" s="1">
        <v>75</v>
      </c>
      <c r="BG2603" s="1">
        <v>77.87</v>
      </c>
      <c r="BH2603" s="1">
        <v>68.25</v>
      </c>
      <c r="BI2603" s="1">
        <v>68.5</v>
      </c>
      <c r="BJ2603" s="1">
        <v>74.8</v>
      </c>
      <c r="BK2603" s="1">
        <v>63.34</v>
      </c>
      <c r="BL2603" s="1">
        <v>63.2</v>
      </c>
      <c r="BM2603" s="1">
        <v>63.8</v>
      </c>
      <c r="BN2603" s="1">
        <v>64.680000000000007</v>
      </c>
    </row>
    <row r="2604" spans="3:66" x14ac:dyDescent="0.3">
      <c r="C2604" s="14" t="str">
        <f t="shared" si="41"/>
        <v>201511</v>
      </c>
      <c r="D2604" s="3">
        <v>42328</v>
      </c>
      <c r="E2604" s="1">
        <v>1313.55</v>
      </c>
      <c r="F2604" s="1">
        <v>1260.17</v>
      </c>
      <c r="G2604" s="1">
        <v>1262.54</v>
      </c>
      <c r="H2604" s="1">
        <v>1282.9000000000001</v>
      </c>
      <c r="I2604" s="1">
        <v>1306.56</v>
      </c>
      <c r="J2604" s="1">
        <v>1192.77</v>
      </c>
      <c r="Q2604" s="1">
        <v>2769.84</v>
      </c>
      <c r="R2604" s="1">
        <v>65.38</v>
      </c>
      <c r="S2604" s="1">
        <v>59.51</v>
      </c>
      <c r="T2604" s="1">
        <v>70.83</v>
      </c>
      <c r="V2604" s="1">
        <v>65.08</v>
      </c>
      <c r="W2604" s="1">
        <v>68.25</v>
      </c>
      <c r="X2604" s="1">
        <v>72.400000000000006</v>
      </c>
      <c r="Y2604" s="1">
        <v>65.569999999999993</v>
      </c>
      <c r="Z2604" s="1">
        <v>65.58</v>
      </c>
      <c r="AA2604" s="1">
        <v>64.959999999999994</v>
      </c>
      <c r="AB2604" s="1">
        <v>72.11</v>
      </c>
      <c r="AC2604" s="1">
        <v>65.38</v>
      </c>
      <c r="AE2604" s="1">
        <v>77.459999999999994</v>
      </c>
      <c r="AF2604" s="1">
        <v>76.87</v>
      </c>
      <c r="AG2604" s="1">
        <v>64.34</v>
      </c>
      <c r="AX2604" s="1">
        <v>75.75</v>
      </c>
      <c r="BA2604" s="1">
        <v>68.94</v>
      </c>
      <c r="BB2604" s="1">
        <v>73.36</v>
      </c>
      <c r="BC2604" s="1">
        <v>73.47</v>
      </c>
      <c r="BD2604" s="1">
        <v>72.56</v>
      </c>
      <c r="BE2604" s="1">
        <v>73.8</v>
      </c>
      <c r="BF2604" s="1">
        <v>76.33</v>
      </c>
      <c r="BG2604" s="1">
        <v>79.27</v>
      </c>
      <c r="BH2604" s="1">
        <v>68.17</v>
      </c>
      <c r="BI2604" s="1">
        <v>68.5</v>
      </c>
      <c r="BJ2604" s="1">
        <v>74.8</v>
      </c>
      <c r="BK2604" s="1">
        <v>64.03</v>
      </c>
      <c r="BL2604" s="1">
        <v>65</v>
      </c>
      <c r="BM2604" s="1">
        <v>63.89</v>
      </c>
      <c r="BN2604" s="1">
        <v>67.040000000000006</v>
      </c>
    </row>
    <row r="2605" spans="3:66" x14ac:dyDescent="0.3">
      <c r="C2605" s="14" t="str">
        <f t="shared" si="41"/>
        <v>201511</v>
      </c>
      <c r="D2605" s="3">
        <v>42327</v>
      </c>
      <c r="E2605" s="1">
        <v>1313.55</v>
      </c>
      <c r="F2605" s="1">
        <v>1272.98</v>
      </c>
      <c r="G2605" s="1">
        <v>1267.5</v>
      </c>
      <c r="H2605" s="1">
        <v>1266.8800000000001</v>
      </c>
      <c r="I2605" s="1">
        <v>1299.28</v>
      </c>
      <c r="J2605" s="1">
        <v>1200.28</v>
      </c>
      <c r="Q2605" s="1">
        <v>2813.33</v>
      </c>
      <c r="R2605" s="1">
        <v>64.7</v>
      </c>
      <c r="S2605" s="1">
        <v>59.23</v>
      </c>
      <c r="T2605" s="1">
        <v>70.83</v>
      </c>
      <c r="V2605" s="1">
        <v>65.069999999999993</v>
      </c>
      <c r="W2605" s="1">
        <v>68.44</v>
      </c>
      <c r="X2605" s="1">
        <v>73.22</v>
      </c>
      <c r="Y2605" s="1">
        <v>66.34</v>
      </c>
      <c r="Z2605" s="1">
        <v>66.45</v>
      </c>
      <c r="AA2605" s="1">
        <v>63.33</v>
      </c>
      <c r="AB2605" s="1">
        <v>72.56</v>
      </c>
      <c r="AC2605" s="1">
        <v>64.5</v>
      </c>
      <c r="AE2605" s="1">
        <v>78.709999999999994</v>
      </c>
      <c r="AF2605" s="1">
        <v>76.87</v>
      </c>
      <c r="AG2605" s="1">
        <v>64.209999999999994</v>
      </c>
      <c r="AX2605" s="1">
        <v>75.8</v>
      </c>
      <c r="BA2605" s="1">
        <v>68.75</v>
      </c>
      <c r="BB2605" s="1">
        <v>73.36</v>
      </c>
      <c r="BC2605" s="1">
        <v>74.540000000000006</v>
      </c>
      <c r="BD2605" s="1">
        <v>73.150000000000006</v>
      </c>
      <c r="BE2605" s="1">
        <v>74.099999999999994</v>
      </c>
      <c r="BF2605" s="1">
        <v>76.33</v>
      </c>
      <c r="BG2605" s="1">
        <v>79.52</v>
      </c>
      <c r="BH2605" s="1">
        <v>68.5</v>
      </c>
      <c r="BI2605" s="1">
        <v>69.5</v>
      </c>
      <c r="BJ2605" s="1">
        <v>74.8</v>
      </c>
      <c r="BK2605" s="1">
        <v>65.09</v>
      </c>
      <c r="BL2605" s="1">
        <v>65.760000000000005</v>
      </c>
      <c r="BM2605" s="1">
        <v>64.069999999999993</v>
      </c>
      <c r="BN2605" s="1">
        <v>65.069999999999993</v>
      </c>
    </row>
    <row r="2606" spans="3:66" x14ac:dyDescent="0.3">
      <c r="C2606" s="14" t="str">
        <f t="shared" si="41"/>
        <v>201511</v>
      </c>
      <c r="D2606" s="3">
        <v>42326</v>
      </c>
      <c r="E2606" s="1">
        <v>1319.99</v>
      </c>
      <c r="F2606" s="1">
        <v>1275.43</v>
      </c>
      <c r="G2606" s="1">
        <v>1270.02</v>
      </c>
      <c r="H2606" s="1">
        <v>1269.78</v>
      </c>
      <c r="I2606" s="1">
        <v>1313.81</v>
      </c>
      <c r="J2606" s="1">
        <v>1223.6400000000001</v>
      </c>
      <c r="Q2606" s="1">
        <v>2817.35</v>
      </c>
      <c r="R2606" s="1">
        <v>65</v>
      </c>
      <c r="S2606" s="1">
        <v>60.8</v>
      </c>
      <c r="T2606" s="1">
        <v>72.599999999999994</v>
      </c>
      <c r="V2606" s="1">
        <v>65</v>
      </c>
      <c r="W2606" s="1">
        <v>68.89</v>
      </c>
      <c r="X2606" s="1">
        <v>73.88</v>
      </c>
      <c r="Y2606" s="1">
        <v>67.31</v>
      </c>
      <c r="Z2606" s="1">
        <v>67.41</v>
      </c>
      <c r="AA2606" s="1">
        <v>63.66</v>
      </c>
      <c r="AB2606" s="1">
        <v>73</v>
      </c>
      <c r="AC2606" s="1">
        <v>64.75</v>
      </c>
      <c r="AE2606" s="1">
        <v>79.349999999999994</v>
      </c>
      <c r="AF2606" s="1">
        <v>76.87</v>
      </c>
      <c r="AG2606" s="1">
        <v>65.349999999999994</v>
      </c>
      <c r="AP2606" s="1">
        <v>1638</v>
      </c>
      <c r="AX2606" s="1">
        <v>77.5</v>
      </c>
      <c r="BA2606" s="1">
        <v>69.5</v>
      </c>
      <c r="BB2606" s="1">
        <v>74.08</v>
      </c>
      <c r="BC2606" s="1">
        <v>74.95</v>
      </c>
      <c r="BD2606" s="1">
        <v>76.150000000000006</v>
      </c>
      <c r="BE2606" s="1">
        <v>74.3</v>
      </c>
      <c r="BF2606" s="1">
        <v>77.290000000000006</v>
      </c>
      <c r="BG2606" s="1">
        <v>79.930000000000007</v>
      </c>
      <c r="BH2606" s="1">
        <v>68.5</v>
      </c>
      <c r="BI2606" s="1">
        <v>69.5</v>
      </c>
      <c r="BJ2606" s="1">
        <v>74.8</v>
      </c>
      <c r="BK2606" s="1">
        <v>66.27</v>
      </c>
      <c r="BL2606" s="1">
        <v>67.05</v>
      </c>
      <c r="BM2606" s="1">
        <v>64.44</v>
      </c>
      <c r="BN2606" s="1">
        <v>65.22</v>
      </c>
    </row>
    <row r="2607" spans="3:66" x14ac:dyDescent="0.3">
      <c r="C2607" s="14" t="str">
        <f t="shared" si="41"/>
        <v>201511</v>
      </c>
      <c r="D2607" s="3">
        <v>42325</v>
      </c>
      <c r="E2607" s="1">
        <v>1319.99</v>
      </c>
      <c r="F2607" s="1">
        <v>1295.74</v>
      </c>
      <c r="G2607" s="1">
        <v>1270.02</v>
      </c>
      <c r="H2607" s="1">
        <v>1272.56</v>
      </c>
      <c r="I2607" s="1">
        <v>1325.95</v>
      </c>
      <c r="J2607" s="1">
        <v>1242.58</v>
      </c>
      <c r="Q2607" s="1">
        <v>2808</v>
      </c>
      <c r="R2607" s="1">
        <v>65.7</v>
      </c>
      <c r="S2607" s="1">
        <v>60.83</v>
      </c>
      <c r="T2607" s="1">
        <v>72</v>
      </c>
      <c r="V2607" s="1">
        <v>65.44</v>
      </c>
      <c r="W2607" s="1">
        <v>68.92</v>
      </c>
      <c r="X2607" s="1">
        <v>73.78</v>
      </c>
      <c r="Y2607" s="1">
        <v>68</v>
      </c>
      <c r="Z2607" s="1">
        <v>68</v>
      </c>
      <c r="AA2607" s="1">
        <v>64.739999999999995</v>
      </c>
      <c r="AB2607" s="1">
        <v>73</v>
      </c>
      <c r="AC2607" s="1">
        <v>65.5</v>
      </c>
      <c r="AE2607" s="1">
        <v>78.599999999999994</v>
      </c>
      <c r="AF2607" s="1">
        <v>76.739999999999995</v>
      </c>
      <c r="AG2607" s="1">
        <v>66.3</v>
      </c>
      <c r="AP2607" s="1">
        <v>1638</v>
      </c>
      <c r="AX2607" s="1">
        <v>77.5</v>
      </c>
      <c r="BA2607" s="1">
        <v>69.5</v>
      </c>
      <c r="BB2607" s="1">
        <v>74.81</v>
      </c>
      <c r="BC2607" s="1">
        <v>75.680000000000007</v>
      </c>
      <c r="BD2607" s="1">
        <v>75.83</v>
      </c>
      <c r="BE2607" s="1">
        <v>73.88</v>
      </c>
      <c r="BF2607" s="1">
        <v>76.83</v>
      </c>
      <c r="BG2607" s="1">
        <v>79.819999999999993</v>
      </c>
      <c r="BH2607" s="1">
        <v>70.25</v>
      </c>
      <c r="BI2607" s="1">
        <v>69.5</v>
      </c>
      <c r="BJ2607" s="1">
        <v>74.900000000000006</v>
      </c>
      <c r="BK2607" s="1">
        <v>65.81</v>
      </c>
      <c r="BL2607" s="1">
        <v>66.72</v>
      </c>
      <c r="BM2607" s="1">
        <v>64.33</v>
      </c>
      <c r="BN2607" s="1">
        <v>64.650000000000006</v>
      </c>
    </row>
    <row r="2608" spans="3:66" x14ac:dyDescent="0.3">
      <c r="C2608" s="14" t="str">
        <f t="shared" si="41"/>
        <v>201511</v>
      </c>
      <c r="D2608" s="3">
        <v>42324</v>
      </c>
      <c r="E2608" s="1">
        <v>1324.85</v>
      </c>
      <c r="F2608" s="1">
        <v>1305.07</v>
      </c>
      <c r="G2608" s="1">
        <v>1269.92</v>
      </c>
      <c r="H2608" s="1">
        <v>1287.01</v>
      </c>
      <c r="I2608" s="1">
        <v>1328.38</v>
      </c>
      <c r="J2608" s="1">
        <v>1239.72</v>
      </c>
      <c r="Q2608" s="1">
        <v>2795.63</v>
      </c>
      <c r="R2608" s="1">
        <v>66.3</v>
      </c>
      <c r="S2608" s="1">
        <v>61.1</v>
      </c>
      <c r="T2608" s="1">
        <v>72</v>
      </c>
      <c r="V2608" s="1">
        <v>65.06</v>
      </c>
      <c r="W2608" s="1">
        <v>69.38</v>
      </c>
      <c r="X2608" s="1">
        <v>73.56</v>
      </c>
      <c r="Y2608" s="1">
        <v>68</v>
      </c>
      <c r="Z2608" s="1">
        <v>68</v>
      </c>
      <c r="AA2608" s="1">
        <v>63.66</v>
      </c>
      <c r="AB2608" s="1">
        <v>72.72</v>
      </c>
      <c r="AC2608" s="1">
        <v>65.25</v>
      </c>
      <c r="AE2608" s="1">
        <v>79.13</v>
      </c>
      <c r="AF2608" s="1">
        <v>76.239999999999995</v>
      </c>
      <c r="AG2608" s="1">
        <v>64.930000000000007</v>
      </c>
      <c r="AP2608" s="1">
        <v>1638</v>
      </c>
      <c r="AX2608" s="1">
        <v>75.86</v>
      </c>
      <c r="BA2608" s="1">
        <v>69.88</v>
      </c>
      <c r="BB2608" s="1">
        <v>74.16</v>
      </c>
      <c r="BC2608" s="1">
        <v>75.09</v>
      </c>
      <c r="BD2608" s="1">
        <v>75.5</v>
      </c>
      <c r="BE2608" s="1">
        <v>73.900000000000006</v>
      </c>
      <c r="BF2608" s="1">
        <v>77</v>
      </c>
      <c r="BG2608" s="1">
        <v>79.930000000000007</v>
      </c>
      <c r="BH2608" s="1">
        <v>69.75</v>
      </c>
      <c r="BI2608" s="1">
        <v>69.5</v>
      </c>
      <c r="BJ2608" s="1">
        <v>74.900000000000006</v>
      </c>
      <c r="BK2608" s="1">
        <v>66.42</v>
      </c>
      <c r="BL2608" s="1">
        <v>65.760000000000005</v>
      </c>
      <c r="BM2608" s="1">
        <v>64</v>
      </c>
      <c r="BN2608" s="1">
        <v>65.95</v>
      </c>
    </row>
    <row r="2609" spans="3:66" x14ac:dyDescent="0.3">
      <c r="C2609" s="14" t="str">
        <f t="shared" si="41"/>
        <v>201511</v>
      </c>
      <c r="D2609" s="3">
        <v>42321</v>
      </c>
      <c r="E2609" s="1">
        <v>1325.66</v>
      </c>
      <c r="F2609" s="1">
        <v>1301.7</v>
      </c>
      <c r="G2609" s="1">
        <v>1269.55</v>
      </c>
      <c r="H2609" s="1">
        <v>1298.5999999999999</v>
      </c>
      <c r="I2609" s="1">
        <v>1332.24</v>
      </c>
      <c r="J2609" s="1">
        <v>1185.0999999999999</v>
      </c>
      <c r="Q2609" s="1">
        <v>2791.05</v>
      </c>
      <c r="R2609" s="1">
        <v>65.8</v>
      </c>
      <c r="S2609" s="1">
        <v>61.1</v>
      </c>
      <c r="T2609" s="1">
        <v>72</v>
      </c>
      <c r="V2609" s="1">
        <v>65.38</v>
      </c>
      <c r="W2609" s="1">
        <v>69.56</v>
      </c>
      <c r="X2609" s="1">
        <v>73</v>
      </c>
      <c r="Y2609" s="1">
        <v>68</v>
      </c>
      <c r="Z2609" s="1">
        <v>68</v>
      </c>
      <c r="AA2609" s="1">
        <v>63.66</v>
      </c>
      <c r="AB2609" s="1">
        <v>72.33</v>
      </c>
      <c r="AC2609" s="1">
        <v>67</v>
      </c>
      <c r="AE2609" s="1">
        <v>79.66</v>
      </c>
      <c r="AF2609" s="1">
        <v>76.73</v>
      </c>
      <c r="AG2609" s="1">
        <v>65.3</v>
      </c>
      <c r="AP2609" s="1">
        <v>1638</v>
      </c>
      <c r="AX2609" s="1">
        <v>76.25</v>
      </c>
      <c r="BA2609" s="1">
        <v>70.5</v>
      </c>
      <c r="BB2609" s="1">
        <v>74.25</v>
      </c>
      <c r="BC2609" s="1">
        <v>75.099999999999994</v>
      </c>
      <c r="BD2609" s="1">
        <v>74.64</v>
      </c>
      <c r="BE2609" s="1">
        <v>74.290000000000006</v>
      </c>
      <c r="BF2609" s="1">
        <v>76.5</v>
      </c>
      <c r="BG2609" s="1">
        <v>80.22</v>
      </c>
      <c r="BH2609" s="1">
        <v>70</v>
      </c>
      <c r="BI2609" s="1">
        <v>69.5</v>
      </c>
      <c r="BJ2609" s="1">
        <v>74.88</v>
      </c>
      <c r="BK2609" s="1">
        <v>65.260000000000005</v>
      </c>
      <c r="BL2609" s="1">
        <v>65.33</v>
      </c>
      <c r="BM2609" s="1">
        <v>64</v>
      </c>
      <c r="BN2609" s="1">
        <v>65.84</v>
      </c>
    </row>
    <row r="2610" spans="3:66" x14ac:dyDescent="0.3">
      <c r="C2610" s="14" t="str">
        <f t="shared" si="41"/>
        <v>201511</v>
      </c>
      <c r="D2610" s="3">
        <v>42320</v>
      </c>
      <c r="E2610" s="1">
        <v>1325.69</v>
      </c>
      <c r="F2610" s="1">
        <v>1307.1199999999999</v>
      </c>
      <c r="G2610" s="1">
        <v>1271.54</v>
      </c>
      <c r="H2610" s="1">
        <v>1266.93</v>
      </c>
      <c r="I2610" s="1">
        <v>1337.13</v>
      </c>
      <c r="J2610" s="1">
        <v>1233.9100000000001</v>
      </c>
      <c r="Q2610" s="1">
        <v>2804.55</v>
      </c>
      <c r="R2610" s="1">
        <v>65.900000000000006</v>
      </c>
      <c r="S2610" s="1">
        <v>61.5</v>
      </c>
      <c r="T2610" s="1">
        <v>71</v>
      </c>
      <c r="V2610" s="1">
        <v>65</v>
      </c>
      <c r="W2610" s="1">
        <v>69.13</v>
      </c>
      <c r="X2610" s="1">
        <v>72.88</v>
      </c>
      <c r="Y2610" s="1">
        <v>68</v>
      </c>
      <c r="Z2610" s="1">
        <v>68</v>
      </c>
      <c r="AA2610" s="1">
        <v>65.33</v>
      </c>
      <c r="AB2610" s="1">
        <v>72.25</v>
      </c>
      <c r="AC2610" s="1">
        <v>66.33</v>
      </c>
      <c r="AE2610" s="1">
        <v>78.88</v>
      </c>
      <c r="AF2610" s="1">
        <v>76.73</v>
      </c>
      <c r="AG2610" s="1">
        <v>64.430000000000007</v>
      </c>
      <c r="AP2610" s="1">
        <v>1638</v>
      </c>
      <c r="AX2610" s="1">
        <v>76.25</v>
      </c>
      <c r="BA2610" s="1">
        <v>68.27</v>
      </c>
      <c r="BB2610" s="1">
        <v>74.34</v>
      </c>
      <c r="BC2610" s="1">
        <v>74.98</v>
      </c>
      <c r="BD2610" s="1">
        <v>75.78</v>
      </c>
      <c r="BE2610" s="1">
        <v>74.489999999999995</v>
      </c>
      <c r="BF2610" s="1">
        <v>76.17</v>
      </c>
      <c r="BG2610" s="1">
        <v>79.8</v>
      </c>
      <c r="BH2610" s="1">
        <v>69.67</v>
      </c>
      <c r="BI2610" s="1">
        <v>69.5</v>
      </c>
      <c r="BJ2610" s="1">
        <v>74.88</v>
      </c>
      <c r="BK2610" s="1">
        <v>66.27</v>
      </c>
      <c r="BL2610" s="1">
        <v>66.7</v>
      </c>
      <c r="BM2610" s="1">
        <v>64.78</v>
      </c>
      <c r="BN2610" s="1">
        <v>68.010000000000005</v>
      </c>
    </row>
    <row r="2611" spans="3:66" x14ac:dyDescent="0.3">
      <c r="C2611" s="14" t="str">
        <f t="shared" si="41"/>
        <v>201511</v>
      </c>
      <c r="D2611" s="3">
        <v>42319</v>
      </c>
      <c r="E2611" s="1">
        <v>1323.2</v>
      </c>
      <c r="F2611" s="1">
        <v>1299.4000000000001</v>
      </c>
      <c r="G2611" s="1">
        <v>1279.78</v>
      </c>
      <c r="H2611" s="1">
        <v>1240.27</v>
      </c>
      <c r="I2611" s="1">
        <v>1338.05</v>
      </c>
      <c r="J2611" s="1">
        <v>1249.22</v>
      </c>
      <c r="Q2611" s="1">
        <v>2812.52</v>
      </c>
      <c r="R2611" s="1">
        <v>65.400000000000006</v>
      </c>
      <c r="S2611" s="1">
        <v>62.88</v>
      </c>
      <c r="T2611" s="1">
        <v>71.75</v>
      </c>
      <c r="V2611" s="1">
        <v>65.13</v>
      </c>
      <c r="W2611" s="1">
        <v>69.45</v>
      </c>
      <c r="X2611" s="1">
        <v>73.12</v>
      </c>
      <c r="Y2611" s="1">
        <v>68.58</v>
      </c>
      <c r="Z2611" s="1">
        <v>68.63</v>
      </c>
      <c r="AA2611" s="1">
        <v>65.19</v>
      </c>
      <c r="AB2611" s="1">
        <v>72.56</v>
      </c>
      <c r="AC2611" s="1">
        <v>66.67</v>
      </c>
      <c r="AE2611" s="1">
        <v>79.59</v>
      </c>
      <c r="AF2611" s="1">
        <v>76.16</v>
      </c>
      <c r="AG2611" s="1">
        <v>64.84</v>
      </c>
      <c r="AO2611" s="1">
        <v>7</v>
      </c>
      <c r="AT2611" s="1">
        <v>1730</v>
      </c>
      <c r="AX2611" s="1">
        <v>76.290000000000006</v>
      </c>
      <c r="BA2611" s="1">
        <v>68.77</v>
      </c>
      <c r="BB2611" s="1">
        <v>73.569999999999993</v>
      </c>
      <c r="BC2611" s="1">
        <v>74.89</v>
      </c>
      <c r="BD2611" s="1">
        <v>75.31</v>
      </c>
      <c r="BE2611" s="1">
        <v>75.099999999999994</v>
      </c>
      <c r="BF2611" s="1">
        <v>76.33</v>
      </c>
      <c r="BG2611" s="1">
        <v>80.47</v>
      </c>
      <c r="BH2611" s="1">
        <v>70</v>
      </c>
      <c r="BI2611" s="1">
        <v>70.5</v>
      </c>
      <c r="BJ2611" s="1">
        <v>74.41</v>
      </c>
      <c r="BK2611" s="1">
        <v>65.37</v>
      </c>
      <c r="BL2611" s="1">
        <v>66.36</v>
      </c>
      <c r="BM2611" s="1">
        <v>65.55</v>
      </c>
      <c r="BN2611" s="1">
        <v>67.02</v>
      </c>
    </row>
    <row r="2612" spans="3:66" x14ac:dyDescent="0.3">
      <c r="C2612" s="14" t="str">
        <f t="shared" si="41"/>
        <v>201511</v>
      </c>
      <c r="D2612" s="3">
        <v>42318</v>
      </c>
      <c r="E2612" s="1">
        <v>1311.84</v>
      </c>
      <c r="F2612" s="1">
        <v>1322.57</v>
      </c>
      <c r="G2612" s="1">
        <v>1287.7</v>
      </c>
      <c r="H2612" s="1">
        <v>1269.94</v>
      </c>
      <c r="I2612" s="1">
        <v>1335.62</v>
      </c>
      <c r="J2612" s="1">
        <v>1230.17</v>
      </c>
      <c r="Q2612" s="1">
        <v>2812.15</v>
      </c>
      <c r="R2612" s="1">
        <v>67.75</v>
      </c>
      <c r="S2612" s="1">
        <v>61.25</v>
      </c>
      <c r="T2612" s="1">
        <v>72</v>
      </c>
      <c r="V2612" s="1">
        <v>65.56</v>
      </c>
      <c r="W2612" s="1">
        <v>70.650000000000006</v>
      </c>
      <c r="X2612" s="1">
        <v>73.16</v>
      </c>
      <c r="Y2612" s="1">
        <v>69.25</v>
      </c>
      <c r="Z2612" s="1">
        <v>69.11</v>
      </c>
      <c r="AA2612" s="1">
        <v>62.69</v>
      </c>
      <c r="AB2612" s="1">
        <v>72.38</v>
      </c>
      <c r="AC2612" s="1">
        <v>67.63</v>
      </c>
      <c r="AE2612" s="1">
        <v>79.84</v>
      </c>
      <c r="AF2612" s="1">
        <v>76.819999999999993</v>
      </c>
      <c r="AG2612" s="1">
        <v>65.56</v>
      </c>
      <c r="AO2612" s="1">
        <v>7</v>
      </c>
      <c r="AT2612" s="1">
        <v>1730</v>
      </c>
      <c r="AX2612" s="1">
        <v>75.63</v>
      </c>
      <c r="BA2612" s="1">
        <v>70.62</v>
      </c>
      <c r="BB2612" s="1">
        <v>75.03</v>
      </c>
      <c r="BC2612" s="1">
        <v>75.39</v>
      </c>
      <c r="BD2612" s="1">
        <v>75.7</v>
      </c>
      <c r="BE2612" s="1">
        <v>75</v>
      </c>
      <c r="BF2612" s="1">
        <v>76.5</v>
      </c>
      <c r="BG2612" s="1">
        <v>80.37</v>
      </c>
      <c r="BH2612" s="1">
        <v>71.38</v>
      </c>
      <c r="BI2612" s="1">
        <v>71</v>
      </c>
      <c r="BJ2612" s="1">
        <v>76</v>
      </c>
      <c r="BK2612" s="1">
        <v>65.650000000000006</v>
      </c>
      <c r="BL2612" s="1">
        <v>65.959999999999994</v>
      </c>
      <c r="BM2612" s="1">
        <v>66.06</v>
      </c>
      <c r="BN2612" s="1">
        <v>67.05</v>
      </c>
    </row>
    <row r="2613" spans="3:66" x14ac:dyDescent="0.3">
      <c r="C2613" s="14" t="str">
        <f t="shared" si="41"/>
        <v>201511</v>
      </c>
      <c r="D2613" s="3">
        <v>42317</v>
      </c>
      <c r="E2613" s="1">
        <v>1312.24</v>
      </c>
      <c r="F2613" s="1">
        <v>1317.64</v>
      </c>
      <c r="G2613" s="1">
        <v>1280.2</v>
      </c>
      <c r="H2613" s="1">
        <v>1286.01</v>
      </c>
      <c r="I2613" s="1">
        <v>1330.81</v>
      </c>
      <c r="J2613" s="1">
        <v>1243.3399999999999</v>
      </c>
      <c r="Q2613" s="1">
        <v>2811.3</v>
      </c>
      <c r="R2613" s="1">
        <v>67.83</v>
      </c>
      <c r="S2613" s="1">
        <v>62.88</v>
      </c>
      <c r="T2613" s="1">
        <v>72.290000000000006</v>
      </c>
      <c r="V2613" s="1">
        <v>65.56</v>
      </c>
      <c r="W2613" s="1">
        <v>70.5</v>
      </c>
      <c r="X2613" s="1">
        <v>72.56</v>
      </c>
      <c r="Y2613" s="1">
        <v>69.23</v>
      </c>
      <c r="Z2613" s="1">
        <v>69.180000000000007</v>
      </c>
      <c r="AA2613" s="1">
        <v>61.99</v>
      </c>
      <c r="AB2613" s="1">
        <v>72.2</v>
      </c>
      <c r="AC2613" s="1">
        <v>67.38</v>
      </c>
      <c r="AE2613" s="1">
        <v>79.39</v>
      </c>
      <c r="AF2613" s="1">
        <v>76.489999999999995</v>
      </c>
      <c r="AG2613" s="1">
        <v>66.05</v>
      </c>
      <c r="AO2613" s="1">
        <v>7</v>
      </c>
      <c r="AT2613" s="1">
        <v>1730</v>
      </c>
      <c r="AX2613" s="1">
        <v>76.5</v>
      </c>
      <c r="BA2613" s="1">
        <v>71.75</v>
      </c>
      <c r="BB2613" s="1">
        <v>75.63</v>
      </c>
      <c r="BC2613" s="1">
        <v>74.95</v>
      </c>
      <c r="BD2613" s="1">
        <v>75.64</v>
      </c>
      <c r="BE2613" s="1">
        <v>74.25</v>
      </c>
      <c r="BF2613" s="1">
        <v>76.83</v>
      </c>
      <c r="BG2613" s="1">
        <v>80.05</v>
      </c>
      <c r="BH2613" s="1">
        <v>73.25</v>
      </c>
      <c r="BI2613" s="1">
        <v>72</v>
      </c>
      <c r="BJ2613" s="1">
        <v>77</v>
      </c>
      <c r="BK2613" s="1">
        <v>65.959999999999994</v>
      </c>
      <c r="BL2613" s="1">
        <v>66.36</v>
      </c>
      <c r="BM2613" s="1">
        <v>67.59</v>
      </c>
      <c r="BN2613" s="1">
        <v>68.14</v>
      </c>
    </row>
    <row r="2614" spans="3:66" x14ac:dyDescent="0.3">
      <c r="C2614" s="14" t="str">
        <f t="shared" si="41"/>
        <v>201511</v>
      </c>
      <c r="D2614" s="3">
        <v>42314</v>
      </c>
      <c r="E2614" s="1">
        <v>1350.33</v>
      </c>
      <c r="F2614" s="1">
        <v>1310.58</v>
      </c>
      <c r="G2614" s="1">
        <v>1279.82</v>
      </c>
      <c r="H2614" s="1">
        <v>1233.29</v>
      </c>
      <c r="I2614" s="1">
        <v>1327.42</v>
      </c>
      <c r="J2614" s="1">
        <v>1242.71</v>
      </c>
      <c r="Q2614" s="1">
        <v>2826.57</v>
      </c>
      <c r="R2614" s="1">
        <v>67.75</v>
      </c>
      <c r="S2614" s="1">
        <v>61.98</v>
      </c>
      <c r="T2614" s="1">
        <v>72.88</v>
      </c>
      <c r="V2614" s="1">
        <v>65.75</v>
      </c>
      <c r="W2614" s="1">
        <v>70.5</v>
      </c>
      <c r="X2614" s="1">
        <v>72.53</v>
      </c>
      <c r="Y2614" s="1">
        <v>69</v>
      </c>
      <c r="Z2614" s="1">
        <v>69</v>
      </c>
      <c r="AA2614" s="1">
        <v>63.19</v>
      </c>
      <c r="AB2614" s="1">
        <v>72.22</v>
      </c>
      <c r="AC2614" s="1">
        <v>66.75</v>
      </c>
      <c r="AE2614" s="1">
        <v>79.69</v>
      </c>
      <c r="AF2614" s="1">
        <v>76</v>
      </c>
      <c r="AG2614" s="1">
        <v>66.33</v>
      </c>
      <c r="AO2614" s="1">
        <v>7</v>
      </c>
      <c r="AT2614" s="1">
        <v>1730</v>
      </c>
      <c r="AX2614" s="1">
        <v>77</v>
      </c>
      <c r="BA2614" s="1">
        <v>71.36</v>
      </c>
      <c r="BB2614" s="1">
        <v>74.739999999999995</v>
      </c>
      <c r="BC2614" s="1">
        <v>75.069999999999993</v>
      </c>
      <c r="BD2614" s="1">
        <v>74.790000000000006</v>
      </c>
      <c r="BE2614" s="1">
        <v>74.25</v>
      </c>
      <c r="BF2614" s="1">
        <v>77.25</v>
      </c>
      <c r="BG2614" s="1">
        <v>80.430000000000007</v>
      </c>
      <c r="BH2614" s="1">
        <v>70.5</v>
      </c>
      <c r="BI2614" s="1">
        <v>72.5</v>
      </c>
      <c r="BJ2614" s="1">
        <v>77.17</v>
      </c>
      <c r="BK2614" s="1">
        <v>65.790000000000006</v>
      </c>
      <c r="BL2614" s="1">
        <v>65.45</v>
      </c>
      <c r="BM2614" s="1">
        <v>67.17</v>
      </c>
      <c r="BN2614" s="1">
        <v>67.42</v>
      </c>
    </row>
    <row r="2615" spans="3:66" x14ac:dyDescent="0.3">
      <c r="C2615" s="14" t="str">
        <f t="shared" si="41"/>
        <v>201511</v>
      </c>
      <c r="D2615" s="3">
        <v>42313</v>
      </c>
      <c r="E2615" s="1">
        <v>1317.5</v>
      </c>
      <c r="F2615" s="1">
        <v>1333.17</v>
      </c>
      <c r="G2615" s="1">
        <v>1284.82</v>
      </c>
      <c r="H2615" s="1">
        <v>1269.01</v>
      </c>
      <c r="I2615" s="1">
        <v>1325</v>
      </c>
      <c r="J2615" s="1">
        <v>1250.04</v>
      </c>
      <c r="Q2615" s="1">
        <v>2833.46</v>
      </c>
      <c r="R2615" s="1">
        <v>68.33</v>
      </c>
      <c r="S2615" s="1">
        <v>62.67</v>
      </c>
      <c r="T2615" s="1">
        <v>71.8</v>
      </c>
      <c r="V2615" s="1">
        <v>66</v>
      </c>
      <c r="W2615" s="1">
        <v>70.94</v>
      </c>
      <c r="X2615" s="1">
        <v>73.77</v>
      </c>
      <c r="Y2615" s="1">
        <v>70</v>
      </c>
      <c r="Z2615" s="1">
        <v>70.27</v>
      </c>
      <c r="AA2615" s="1">
        <v>66</v>
      </c>
      <c r="AB2615" s="1">
        <v>73.22</v>
      </c>
      <c r="AC2615" s="1">
        <v>68.25</v>
      </c>
      <c r="AE2615" s="1">
        <v>79.84</v>
      </c>
      <c r="AF2615" s="1">
        <v>77</v>
      </c>
      <c r="AG2615" s="1">
        <v>66.180000000000007</v>
      </c>
      <c r="AO2615" s="1">
        <v>7</v>
      </c>
      <c r="AP2615" s="1">
        <v>1650</v>
      </c>
      <c r="AT2615" s="1">
        <v>1730</v>
      </c>
      <c r="AX2615" s="1">
        <v>75.709999999999994</v>
      </c>
      <c r="BA2615" s="1">
        <v>72.36</v>
      </c>
      <c r="BB2615" s="1">
        <v>75.48</v>
      </c>
      <c r="BC2615" s="1">
        <v>76.349999999999994</v>
      </c>
      <c r="BD2615" s="1">
        <v>75.290000000000006</v>
      </c>
      <c r="BE2615" s="1">
        <v>75.400000000000006</v>
      </c>
      <c r="BF2615" s="1">
        <v>76</v>
      </c>
      <c r="BG2615" s="1">
        <v>80.58</v>
      </c>
      <c r="BH2615" s="1">
        <v>71.75</v>
      </c>
      <c r="BI2615" s="1">
        <v>72.5</v>
      </c>
      <c r="BJ2615" s="1">
        <v>77.17</v>
      </c>
      <c r="BK2615" s="1">
        <v>66.97</v>
      </c>
      <c r="BL2615" s="1">
        <v>65.95</v>
      </c>
      <c r="BM2615" s="1">
        <v>67.5</v>
      </c>
      <c r="BN2615" s="1">
        <v>66.760000000000005</v>
      </c>
    </row>
    <row r="2616" spans="3:66" x14ac:dyDescent="0.3">
      <c r="C2616" s="14" t="str">
        <f t="shared" si="41"/>
        <v>201511</v>
      </c>
      <c r="D2616" s="3">
        <v>42312</v>
      </c>
      <c r="E2616" s="1">
        <v>1348.07</v>
      </c>
      <c r="F2616" s="1">
        <v>1346.38</v>
      </c>
      <c r="G2616" s="1">
        <v>1277.24</v>
      </c>
      <c r="H2616" s="1">
        <v>1283.06</v>
      </c>
      <c r="I2616" s="1">
        <v>1321.05</v>
      </c>
      <c r="J2616" s="1">
        <v>1264.73</v>
      </c>
      <c r="Q2616" s="1">
        <v>2807.85</v>
      </c>
      <c r="R2616" s="1">
        <v>68.5</v>
      </c>
      <c r="S2616" s="1">
        <v>62.38</v>
      </c>
      <c r="T2616" s="1">
        <v>71.5</v>
      </c>
      <c r="V2616" s="1">
        <v>66.28</v>
      </c>
      <c r="W2616" s="1">
        <v>71.17</v>
      </c>
      <c r="X2616" s="1">
        <v>73.84</v>
      </c>
      <c r="Y2616" s="1">
        <v>70</v>
      </c>
      <c r="Z2616" s="1">
        <v>70.319999999999993</v>
      </c>
      <c r="AA2616" s="1">
        <v>66</v>
      </c>
      <c r="AB2616" s="1">
        <v>73.2</v>
      </c>
      <c r="AC2616" s="1">
        <v>69.67</v>
      </c>
      <c r="AE2616" s="1">
        <v>80.34</v>
      </c>
      <c r="AF2616" s="1">
        <v>77.3</v>
      </c>
      <c r="AG2616" s="1">
        <v>66.62</v>
      </c>
      <c r="AK2616" s="1">
        <v>20</v>
      </c>
      <c r="AP2616" s="1">
        <v>1650</v>
      </c>
      <c r="AS2616" s="1">
        <v>1950</v>
      </c>
      <c r="AX2616" s="1">
        <v>76.38</v>
      </c>
      <c r="BA2616" s="1">
        <v>73.62</v>
      </c>
      <c r="BB2616" s="1">
        <v>75.64</v>
      </c>
      <c r="BC2616" s="1">
        <v>75.87</v>
      </c>
      <c r="BD2616" s="1">
        <v>75.8</v>
      </c>
      <c r="BE2616" s="1">
        <v>75.17</v>
      </c>
      <c r="BF2616" s="1">
        <v>75.87</v>
      </c>
      <c r="BG2616" s="1">
        <v>80.97</v>
      </c>
      <c r="BH2616" s="1">
        <v>71.5</v>
      </c>
      <c r="BI2616" s="1">
        <v>72</v>
      </c>
      <c r="BJ2616" s="1">
        <v>77</v>
      </c>
      <c r="BK2616" s="1">
        <v>67.41</v>
      </c>
      <c r="BL2616" s="1">
        <v>67.930000000000007</v>
      </c>
      <c r="BM2616" s="1">
        <v>67.5</v>
      </c>
      <c r="BN2616" s="1">
        <v>67.02</v>
      </c>
    </row>
    <row r="2617" spans="3:66" x14ac:dyDescent="0.3">
      <c r="C2617" s="14" t="str">
        <f t="shared" si="41"/>
        <v>201511</v>
      </c>
      <c r="D2617" s="3">
        <v>42311</v>
      </c>
      <c r="E2617" s="1">
        <v>1347.07</v>
      </c>
      <c r="F2617" s="1">
        <v>1352.59</v>
      </c>
      <c r="G2617" s="1">
        <v>1277.24</v>
      </c>
      <c r="H2617" s="1">
        <v>1286.3499999999999</v>
      </c>
      <c r="I2617" s="1">
        <v>1344.23</v>
      </c>
      <c r="J2617" s="1">
        <v>1243.45</v>
      </c>
      <c r="Q2617" s="1">
        <v>2818.16</v>
      </c>
      <c r="R2617" s="1">
        <v>69.42</v>
      </c>
      <c r="S2617" s="1">
        <v>63.1</v>
      </c>
      <c r="T2617" s="1">
        <v>71.599999999999994</v>
      </c>
      <c r="V2617" s="1">
        <v>66.14</v>
      </c>
      <c r="W2617" s="1">
        <v>71.28</v>
      </c>
      <c r="X2617" s="1">
        <v>74.63</v>
      </c>
      <c r="Y2617" s="1">
        <v>70.62</v>
      </c>
      <c r="Z2617" s="1">
        <v>70.69</v>
      </c>
      <c r="AA2617" s="1">
        <v>65.28</v>
      </c>
      <c r="AB2617" s="1">
        <v>74.45</v>
      </c>
      <c r="AC2617" s="1">
        <v>71.25</v>
      </c>
      <c r="AE2617" s="1">
        <v>79.75</v>
      </c>
      <c r="AF2617" s="1">
        <v>78</v>
      </c>
      <c r="AG2617" s="1">
        <v>66.64</v>
      </c>
      <c r="AK2617" s="1">
        <v>20</v>
      </c>
      <c r="AP2617" s="1">
        <v>1650</v>
      </c>
      <c r="AS2617" s="1">
        <v>1950</v>
      </c>
      <c r="AX2617" s="1">
        <v>77</v>
      </c>
      <c r="BA2617" s="1">
        <v>73.59</v>
      </c>
      <c r="BB2617" s="1">
        <v>75.41</v>
      </c>
      <c r="BC2617" s="1">
        <v>77.78</v>
      </c>
      <c r="BD2617" s="1">
        <v>75.930000000000007</v>
      </c>
      <c r="BE2617" s="1">
        <v>76</v>
      </c>
      <c r="BF2617" s="1">
        <v>77.33</v>
      </c>
      <c r="BG2617" s="1">
        <v>80.849999999999994</v>
      </c>
      <c r="BH2617" s="1">
        <v>73.75</v>
      </c>
      <c r="BI2617" s="1">
        <v>71.5</v>
      </c>
      <c r="BJ2617" s="1">
        <v>77</v>
      </c>
      <c r="BK2617" s="1">
        <v>67.23</v>
      </c>
      <c r="BL2617" s="1">
        <v>67.959999999999994</v>
      </c>
      <c r="BM2617" s="1">
        <v>66.510000000000005</v>
      </c>
      <c r="BN2617" s="1">
        <v>66.81</v>
      </c>
    </row>
    <row r="2618" spans="3:66" x14ac:dyDescent="0.3">
      <c r="C2618" s="14" t="str">
        <f t="shared" si="41"/>
        <v>201510</v>
      </c>
      <c r="D2618" s="3">
        <v>42307</v>
      </c>
      <c r="E2618" s="1">
        <v>1355.42</v>
      </c>
      <c r="F2618" s="1">
        <v>1360.67</v>
      </c>
      <c r="G2618" s="1">
        <v>1274.51</v>
      </c>
      <c r="H2618" s="1">
        <v>1290.96</v>
      </c>
      <c r="I2618" s="1">
        <v>1338.44</v>
      </c>
      <c r="J2618" s="1">
        <v>1270.97</v>
      </c>
      <c r="Q2618" s="1">
        <v>2842.46</v>
      </c>
      <c r="R2618" s="1">
        <v>70.5</v>
      </c>
      <c r="S2618" s="1">
        <v>63.5</v>
      </c>
      <c r="T2618" s="1">
        <v>71.63</v>
      </c>
      <c r="U2618" s="1">
        <v>69.17</v>
      </c>
      <c r="V2618" s="1">
        <v>66.5</v>
      </c>
      <c r="W2618" s="1">
        <v>71.83</v>
      </c>
      <c r="X2618" s="1">
        <v>74.739999999999995</v>
      </c>
      <c r="Y2618" s="1">
        <v>70.64</v>
      </c>
      <c r="Z2618" s="1">
        <v>70.62</v>
      </c>
      <c r="AA2618" s="1">
        <v>65.37</v>
      </c>
      <c r="AB2618" s="1">
        <v>74.06</v>
      </c>
      <c r="AC2618" s="1">
        <v>70.67</v>
      </c>
      <c r="AE2618" s="1">
        <v>80.55</v>
      </c>
      <c r="AF2618" s="1">
        <v>76.5</v>
      </c>
      <c r="AG2618" s="1">
        <v>67.33</v>
      </c>
      <c r="AK2618" s="1">
        <v>20</v>
      </c>
      <c r="AP2618" s="1">
        <v>1650</v>
      </c>
      <c r="AS2618" s="1">
        <v>1950</v>
      </c>
      <c r="AX2618" s="1">
        <v>77.5</v>
      </c>
      <c r="BA2618" s="1">
        <v>73.5</v>
      </c>
      <c r="BB2618" s="1">
        <v>77.650000000000006</v>
      </c>
      <c r="BC2618" s="1">
        <v>77.569999999999993</v>
      </c>
      <c r="BD2618" s="1">
        <v>76.790000000000006</v>
      </c>
      <c r="BE2618" s="1">
        <v>74.63</v>
      </c>
      <c r="BF2618" s="1">
        <v>78.599999999999994</v>
      </c>
      <c r="BG2618" s="1">
        <v>81.86</v>
      </c>
      <c r="BH2618" s="1">
        <v>74</v>
      </c>
      <c r="BI2618" s="1">
        <v>71.5</v>
      </c>
      <c r="BJ2618" s="1">
        <v>77</v>
      </c>
      <c r="BK2618" s="1">
        <v>67.19</v>
      </c>
      <c r="BL2618" s="1">
        <v>68.42</v>
      </c>
      <c r="BM2618" s="1">
        <v>67.02</v>
      </c>
      <c r="BN2618" s="1">
        <v>66.17</v>
      </c>
    </row>
    <row r="2619" spans="3:66" x14ac:dyDescent="0.3">
      <c r="C2619" s="14" t="str">
        <f t="shared" si="41"/>
        <v>201510</v>
      </c>
      <c r="D2619" s="3">
        <v>42306</v>
      </c>
      <c r="E2619" s="1">
        <v>1346.47</v>
      </c>
      <c r="F2619" s="1">
        <v>1374.72</v>
      </c>
      <c r="G2619" s="1">
        <v>1274.3900000000001</v>
      </c>
      <c r="H2619" s="1">
        <v>1295.74</v>
      </c>
      <c r="I2619" s="1">
        <v>1343.04</v>
      </c>
      <c r="J2619" s="1">
        <v>1270.72</v>
      </c>
      <c r="Q2619" s="1">
        <v>2820.61</v>
      </c>
      <c r="R2619" s="1">
        <v>70.349999999999994</v>
      </c>
      <c r="S2619" s="1">
        <v>63.73</v>
      </c>
      <c r="T2619" s="1">
        <v>72.599999999999994</v>
      </c>
      <c r="U2619" s="1">
        <v>67</v>
      </c>
      <c r="V2619" s="1">
        <v>66.5</v>
      </c>
      <c r="W2619" s="1">
        <v>71.83</v>
      </c>
      <c r="X2619" s="1">
        <v>75.19</v>
      </c>
      <c r="Y2619" s="1">
        <v>70.5</v>
      </c>
      <c r="Z2619" s="1">
        <v>70.5</v>
      </c>
      <c r="AA2619" s="1">
        <v>62.66</v>
      </c>
      <c r="AB2619" s="1">
        <v>74.44</v>
      </c>
      <c r="AC2619" s="1">
        <v>71.88</v>
      </c>
      <c r="AE2619" s="1">
        <v>81.62</v>
      </c>
      <c r="AF2619" s="1">
        <v>76</v>
      </c>
      <c r="AG2619" s="1">
        <v>68.59</v>
      </c>
      <c r="AH2619" s="1">
        <v>30</v>
      </c>
      <c r="AI2619" s="1">
        <v>10</v>
      </c>
      <c r="AK2619" s="1">
        <v>20</v>
      </c>
      <c r="AN2619" s="1">
        <v>1900</v>
      </c>
      <c r="AQ2619" s="1">
        <v>1775</v>
      </c>
      <c r="AS2619" s="1">
        <v>1950</v>
      </c>
      <c r="AX2619" s="1">
        <v>77.5</v>
      </c>
      <c r="BA2619" s="1">
        <v>72.92</v>
      </c>
      <c r="BB2619" s="1">
        <v>77.88</v>
      </c>
      <c r="BC2619" s="1">
        <v>77.02</v>
      </c>
      <c r="BD2619" s="1">
        <v>77.09</v>
      </c>
      <c r="BE2619" s="1">
        <v>74.819999999999993</v>
      </c>
      <c r="BF2619" s="1">
        <v>78.58</v>
      </c>
      <c r="BG2619" s="1">
        <v>82.22</v>
      </c>
      <c r="BH2619" s="1">
        <v>75</v>
      </c>
      <c r="BI2619" s="1">
        <v>72.5</v>
      </c>
      <c r="BJ2619" s="1">
        <v>77.66</v>
      </c>
      <c r="BK2619" s="1">
        <v>67.989999999999995</v>
      </c>
      <c r="BL2619" s="1">
        <v>68.42</v>
      </c>
      <c r="BM2619" s="1">
        <v>67.05</v>
      </c>
      <c r="BN2619" s="1">
        <v>66.599999999999994</v>
      </c>
    </row>
    <row r="2620" spans="3:66" x14ac:dyDescent="0.3">
      <c r="C2620" s="14" t="str">
        <f t="shared" si="41"/>
        <v>201510</v>
      </c>
      <c r="D2620" s="3">
        <v>42305</v>
      </c>
      <c r="E2620" s="1">
        <v>1352.31</v>
      </c>
      <c r="F2620" s="1">
        <v>1374.72</v>
      </c>
      <c r="G2620" s="1">
        <v>1280.55</v>
      </c>
      <c r="H2620" s="1">
        <v>1290.69</v>
      </c>
      <c r="I2620" s="1">
        <v>1343.04</v>
      </c>
      <c r="J2620" s="1">
        <v>1279.72</v>
      </c>
      <c r="Q2620" s="1">
        <v>2836.02</v>
      </c>
      <c r="R2620" s="1">
        <v>70.52</v>
      </c>
      <c r="S2620" s="1">
        <v>64</v>
      </c>
      <c r="T2620" s="1">
        <v>71.680000000000007</v>
      </c>
      <c r="V2620" s="1">
        <v>66.3</v>
      </c>
      <c r="W2620" s="1">
        <v>72.06</v>
      </c>
      <c r="X2620" s="1">
        <v>75.16</v>
      </c>
      <c r="Y2620" s="1">
        <v>70.5</v>
      </c>
      <c r="Z2620" s="1">
        <v>70.5</v>
      </c>
      <c r="AA2620" s="1">
        <v>65.39</v>
      </c>
      <c r="AB2620" s="1">
        <v>74.44</v>
      </c>
      <c r="AC2620" s="1">
        <v>71.75</v>
      </c>
      <c r="AE2620" s="1">
        <v>81.73</v>
      </c>
      <c r="AF2620" s="1">
        <v>75.569999999999993</v>
      </c>
      <c r="AG2620" s="1">
        <v>68.23</v>
      </c>
      <c r="AH2620" s="1">
        <v>30</v>
      </c>
      <c r="AI2620" s="1">
        <v>10</v>
      </c>
      <c r="AN2620" s="1">
        <v>1900</v>
      </c>
      <c r="AQ2620" s="1">
        <v>1775</v>
      </c>
      <c r="AX2620" s="1">
        <v>76.2</v>
      </c>
      <c r="BA2620" s="1">
        <v>74.33</v>
      </c>
      <c r="BB2620" s="1">
        <v>78.010000000000005</v>
      </c>
      <c r="BC2620" s="1">
        <v>77.45</v>
      </c>
      <c r="BD2620" s="1">
        <v>77.39</v>
      </c>
      <c r="BE2620" s="1">
        <v>74.540000000000006</v>
      </c>
      <c r="BF2620" s="1">
        <v>78.45</v>
      </c>
      <c r="BG2620" s="1">
        <v>82.49</v>
      </c>
      <c r="BH2620" s="1">
        <v>75</v>
      </c>
      <c r="BI2620" s="1">
        <v>72.5</v>
      </c>
      <c r="BJ2620" s="1">
        <v>77.66</v>
      </c>
      <c r="BK2620" s="1">
        <v>68.37</v>
      </c>
      <c r="BL2620" s="1">
        <v>67.63</v>
      </c>
      <c r="BM2620" s="1">
        <v>68.099999999999994</v>
      </c>
      <c r="BN2620" s="1">
        <v>66.41</v>
      </c>
    </row>
    <row r="2621" spans="3:66" x14ac:dyDescent="0.3">
      <c r="C2621" s="14" t="str">
        <f t="shared" si="41"/>
        <v>201510</v>
      </c>
      <c r="D2621" s="3">
        <v>42304</v>
      </c>
      <c r="E2621" s="1">
        <v>1354.95</v>
      </c>
      <c r="F2621" s="1">
        <v>1374.8</v>
      </c>
      <c r="G2621" s="1">
        <v>1274.8499999999999</v>
      </c>
      <c r="H2621" s="1">
        <v>1303.69</v>
      </c>
      <c r="I2621" s="1">
        <v>1340.6</v>
      </c>
      <c r="J2621" s="1">
        <v>1270.3599999999999</v>
      </c>
      <c r="Q2621" s="1">
        <v>2841.58</v>
      </c>
      <c r="R2621" s="1">
        <v>69.92</v>
      </c>
      <c r="S2621" s="1">
        <v>64.23</v>
      </c>
      <c r="T2621" s="1">
        <v>71.680000000000007</v>
      </c>
      <c r="U2621" s="1">
        <v>67.5</v>
      </c>
      <c r="V2621" s="1">
        <v>66.290000000000006</v>
      </c>
      <c r="W2621" s="1">
        <v>72.39</v>
      </c>
      <c r="X2621" s="1">
        <v>75.19</v>
      </c>
      <c r="Y2621" s="1">
        <v>71</v>
      </c>
      <c r="Z2621" s="1">
        <v>71</v>
      </c>
      <c r="AA2621" s="1">
        <v>64.83</v>
      </c>
      <c r="AB2621" s="1">
        <v>74.72</v>
      </c>
      <c r="AC2621" s="1">
        <v>73.67</v>
      </c>
      <c r="AE2621" s="1">
        <v>81.41</v>
      </c>
      <c r="AF2621" s="1">
        <v>75.260000000000005</v>
      </c>
      <c r="AG2621" s="1">
        <v>68.650000000000006</v>
      </c>
      <c r="AH2621" s="1">
        <v>30</v>
      </c>
      <c r="AI2621" s="1">
        <v>10</v>
      </c>
      <c r="AN2621" s="1">
        <v>1900</v>
      </c>
      <c r="AQ2621" s="1">
        <v>1775</v>
      </c>
      <c r="AX2621" s="1">
        <v>76.430000000000007</v>
      </c>
      <c r="BA2621" s="1">
        <v>73.7</v>
      </c>
      <c r="BB2621" s="1">
        <v>78.03</v>
      </c>
      <c r="BC2621" s="1">
        <v>76.8</v>
      </c>
      <c r="BD2621" s="1">
        <v>77.91</v>
      </c>
      <c r="BE2621" s="1">
        <v>74.62</v>
      </c>
      <c r="BF2621" s="1">
        <v>79.02</v>
      </c>
      <c r="BG2621" s="1">
        <v>82.1</v>
      </c>
      <c r="BH2621" s="1">
        <v>76.25</v>
      </c>
      <c r="BI2621" s="1">
        <v>72.5</v>
      </c>
      <c r="BJ2621" s="1">
        <v>78</v>
      </c>
      <c r="BK2621" s="1">
        <v>68.61</v>
      </c>
      <c r="BL2621" s="1">
        <v>68.16</v>
      </c>
      <c r="BM2621" s="1">
        <v>69.099999999999994</v>
      </c>
      <c r="BN2621" s="1">
        <v>65.239999999999995</v>
      </c>
    </row>
    <row r="2622" spans="3:66" x14ac:dyDescent="0.3">
      <c r="C2622" s="14" t="str">
        <f t="shared" si="41"/>
        <v>201510</v>
      </c>
      <c r="D2622" s="3">
        <v>42303</v>
      </c>
      <c r="E2622" s="1">
        <v>1341.52</v>
      </c>
      <c r="F2622" s="1">
        <v>1375.17</v>
      </c>
      <c r="G2622" s="1">
        <v>1274.52</v>
      </c>
      <c r="H2622" s="1">
        <v>1298.04</v>
      </c>
      <c r="I2622" s="1">
        <v>1338.79</v>
      </c>
      <c r="J2622" s="1">
        <v>1282.1400000000001</v>
      </c>
      <c r="Q2622" s="1">
        <v>2855.3</v>
      </c>
      <c r="R2622" s="1">
        <v>71.8</v>
      </c>
      <c r="S2622" s="1">
        <v>63.63</v>
      </c>
      <c r="T2622" s="1">
        <v>72.05</v>
      </c>
      <c r="U2622" s="1">
        <v>69</v>
      </c>
      <c r="V2622" s="1">
        <v>66.290000000000006</v>
      </c>
      <c r="W2622" s="1">
        <v>72</v>
      </c>
      <c r="X2622" s="1">
        <v>75.349999999999994</v>
      </c>
      <c r="Y2622" s="1">
        <v>71</v>
      </c>
      <c r="Z2622" s="1">
        <v>71</v>
      </c>
      <c r="AA2622" s="1">
        <v>65.09</v>
      </c>
      <c r="AB2622" s="1">
        <v>74.900000000000006</v>
      </c>
      <c r="AC2622" s="1">
        <v>73.38</v>
      </c>
      <c r="AE2622" s="1">
        <v>81.459999999999994</v>
      </c>
      <c r="AF2622" s="1">
        <v>76.67</v>
      </c>
      <c r="AG2622" s="1">
        <v>68.650000000000006</v>
      </c>
      <c r="AH2622" s="1">
        <v>30</v>
      </c>
      <c r="AI2622" s="1">
        <v>10</v>
      </c>
      <c r="AN2622" s="1">
        <v>1900</v>
      </c>
      <c r="AQ2622" s="1">
        <v>1775</v>
      </c>
      <c r="AX2622" s="1">
        <v>77.13</v>
      </c>
      <c r="BA2622" s="1">
        <v>74.58</v>
      </c>
      <c r="BB2622" s="1">
        <v>78.760000000000005</v>
      </c>
      <c r="BC2622" s="1">
        <v>76.900000000000006</v>
      </c>
      <c r="BD2622" s="1">
        <v>77</v>
      </c>
      <c r="BE2622" s="1">
        <v>75.86</v>
      </c>
      <c r="BF2622" s="1">
        <v>79.17</v>
      </c>
      <c r="BG2622" s="1">
        <v>82.6</v>
      </c>
      <c r="BH2622" s="1">
        <v>76.25</v>
      </c>
      <c r="BI2622" s="1">
        <v>72.5</v>
      </c>
      <c r="BJ2622" s="1">
        <v>77.61</v>
      </c>
      <c r="BK2622" s="1">
        <v>69.23</v>
      </c>
      <c r="BL2622" s="1">
        <v>68.33</v>
      </c>
      <c r="BM2622" s="1">
        <v>69</v>
      </c>
      <c r="BN2622" s="1">
        <v>66.22</v>
      </c>
    </row>
    <row r="2623" spans="3:66" x14ac:dyDescent="0.3">
      <c r="C2623" s="14" t="str">
        <f t="shared" si="41"/>
        <v>201510</v>
      </c>
      <c r="D2623" s="3">
        <v>42300</v>
      </c>
      <c r="E2623" s="1">
        <v>1347.41</v>
      </c>
      <c r="F2623" s="1">
        <v>1371.96</v>
      </c>
      <c r="G2623" s="1">
        <v>1285.1199999999999</v>
      </c>
      <c r="H2623" s="1">
        <v>1301.76</v>
      </c>
      <c r="I2623" s="1">
        <v>1336.63</v>
      </c>
      <c r="J2623" s="1">
        <v>1282.56</v>
      </c>
      <c r="Q2623" s="1">
        <v>2853.64</v>
      </c>
      <c r="R2623" s="1">
        <v>70.8</v>
      </c>
      <c r="S2623" s="1">
        <v>64.13</v>
      </c>
      <c r="T2623" s="1">
        <v>72.180000000000007</v>
      </c>
      <c r="U2623" s="1">
        <v>72</v>
      </c>
      <c r="V2623" s="1">
        <v>66.290000000000006</v>
      </c>
      <c r="W2623" s="1">
        <v>72.19</v>
      </c>
      <c r="X2623" s="1">
        <v>75.5</v>
      </c>
      <c r="Y2623" s="1">
        <v>71.53</v>
      </c>
      <c r="Z2623" s="1">
        <v>71.5</v>
      </c>
      <c r="AA2623" s="1">
        <v>66.12</v>
      </c>
      <c r="AB2623" s="1">
        <v>74.900000000000006</v>
      </c>
      <c r="AC2623" s="1">
        <v>72.5</v>
      </c>
      <c r="AE2623" s="1">
        <v>81.67</v>
      </c>
      <c r="AF2623" s="1">
        <v>77</v>
      </c>
      <c r="AG2623" s="1">
        <v>69.260000000000005</v>
      </c>
      <c r="AH2623" s="1">
        <v>30</v>
      </c>
      <c r="AI2623" s="1">
        <v>10</v>
      </c>
      <c r="AN2623" s="1">
        <v>1900</v>
      </c>
      <c r="AO2623" s="1">
        <v>7</v>
      </c>
      <c r="AQ2623" s="1">
        <v>1775</v>
      </c>
      <c r="AT2623" s="1">
        <v>1725</v>
      </c>
      <c r="AX2623" s="1">
        <v>77.13</v>
      </c>
      <c r="BA2623" s="1">
        <v>76.38</v>
      </c>
      <c r="BB2623" s="1">
        <v>79.930000000000007</v>
      </c>
      <c r="BC2623" s="1">
        <v>77.08</v>
      </c>
      <c r="BD2623" s="1">
        <v>77.22</v>
      </c>
      <c r="BE2623" s="1">
        <v>75.86</v>
      </c>
      <c r="BF2623" s="1">
        <v>79.17</v>
      </c>
      <c r="BG2623" s="1">
        <v>82.33</v>
      </c>
      <c r="BH2623" s="1">
        <v>76.5</v>
      </c>
      <c r="BI2623" s="1">
        <v>72.5</v>
      </c>
      <c r="BJ2623" s="1">
        <v>77.61</v>
      </c>
      <c r="BK2623" s="1">
        <v>69.14</v>
      </c>
      <c r="BL2623" s="1">
        <v>68.06</v>
      </c>
      <c r="BM2623" s="1">
        <v>68.5</v>
      </c>
      <c r="BN2623" s="1">
        <v>68.650000000000006</v>
      </c>
    </row>
    <row r="2624" spans="3:66" x14ac:dyDescent="0.3">
      <c r="C2624" s="14" t="str">
        <f t="shared" si="41"/>
        <v>201510</v>
      </c>
      <c r="D2624" s="3">
        <v>42299</v>
      </c>
      <c r="E2624" s="1">
        <v>1347.96</v>
      </c>
      <c r="F2624" s="1">
        <v>1362.75</v>
      </c>
      <c r="G2624" s="1">
        <v>1292.3399999999999</v>
      </c>
      <c r="H2624" s="1">
        <v>1310.69</v>
      </c>
      <c r="I2624" s="1">
        <v>1339.86</v>
      </c>
      <c r="J2624" s="1">
        <v>1286.5999999999999</v>
      </c>
      <c r="Q2624" s="1">
        <v>2906.97</v>
      </c>
      <c r="R2624" s="1">
        <v>70.92</v>
      </c>
      <c r="S2624" s="1">
        <v>62.33</v>
      </c>
      <c r="T2624" s="1">
        <v>72.680000000000007</v>
      </c>
      <c r="V2624" s="1">
        <v>66.38</v>
      </c>
      <c r="W2624" s="1">
        <v>72.61</v>
      </c>
      <c r="X2624" s="1">
        <v>76.040000000000006</v>
      </c>
      <c r="Y2624" s="1">
        <v>71.88</v>
      </c>
      <c r="Z2624" s="1">
        <v>72</v>
      </c>
      <c r="AA2624" s="1">
        <v>65.989999999999995</v>
      </c>
      <c r="AB2624" s="1">
        <v>75.06</v>
      </c>
      <c r="AC2624" s="1">
        <v>73.3</v>
      </c>
      <c r="AE2624" s="1">
        <v>83.14</v>
      </c>
      <c r="AF2624" s="1">
        <v>77.5</v>
      </c>
      <c r="AG2624" s="1">
        <v>67.95</v>
      </c>
      <c r="AO2624" s="1">
        <v>7</v>
      </c>
      <c r="AT2624" s="1">
        <v>1725</v>
      </c>
      <c r="AX2624" s="1">
        <v>77.290000000000006</v>
      </c>
      <c r="BA2624" s="1">
        <v>75.650000000000006</v>
      </c>
      <c r="BB2624" s="1">
        <v>80.739999999999995</v>
      </c>
      <c r="BC2624" s="1">
        <v>77.81</v>
      </c>
      <c r="BD2624" s="1">
        <v>77.86</v>
      </c>
      <c r="BE2624" s="1">
        <v>76.62</v>
      </c>
      <c r="BF2624" s="1">
        <v>79.17</v>
      </c>
      <c r="BG2624" s="1">
        <v>83.25</v>
      </c>
      <c r="BH2624" s="1">
        <v>77.7</v>
      </c>
      <c r="BI2624" s="1">
        <v>72.5</v>
      </c>
      <c r="BJ2624" s="1">
        <v>77.66</v>
      </c>
      <c r="BK2624" s="1">
        <v>68.459999999999994</v>
      </c>
      <c r="BL2624" s="1">
        <v>68.06</v>
      </c>
      <c r="BM2624" s="1">
        <v>68.5</v>
      </c>
      <c r="BN2624" s="1">
        <v>67.95</v>
      </c>
    </row>
    <row r="2625" spans="3:66" x14ac:dyDescent="0.3">
      <c r="C2625" s="14" t="str">
        <f t="shared" si="41"/>
        <v>201510</v>
      </c>
      <c r="D2625" s="3">
        <v>42298</v>
      </c>
      <c r="E2625" s="1">
        <v>1345.38</v>
      </c>
      <c r="F2625" s="1">
        <v>1358.63</v>
      </c>
      <c r="G2625" s="1">
        <v>1287.3800000000001</v>
      </c>
      <c r="H2625" s="1">
        <v>1310.6600000000001</v>
      </c>
      <c r="I2625" s="1">
        <v>1330.01</v>
      </c>
      <c r="J2625" s="1">
        <v>1293.18</v>
      </c>
      <c r="Q2625" s="1">
        <v>2849.15</v>
      </c>
      <c r="R2625" s="1">
        <v>69.7</v>
      </c>
      <c r="S2625" s="1">
        <v>62.33</v>
      </c>
      <c r="T2625" s="1">
        <v>72.739999999999995</v>
      </c>
      <c r="V2625" s="1">
        <v>65.930000000000007</v>
      </c>
      <c r="W2625" s="1">
        <v>72.790000000000006</v>
      </c>
      <c r="X2625" s="1">
        <v>74.680000000000007</v>
      </c>
      <c r="Y2625" s="1">
        <v>71.28</v>
      </c>
      <c r="Z2625" s="1">
        <v>71.209999999999994</v>
      </c>
      <c r="AA2625" s="1">
        <v>66.28</v>
      </c>
      <c r="AB2625" s="1">
        <v>74.22</v>
      </c>
      <c r="AC2625" s="1">
        <v>73.75</v>
      </c>
      <c r="AE2625" s="1">
        <v>82.55</v>
      </c>
      <c r="AF2625" s="1">
        <v>77.540000000000006</v>
      </c>
      <c r="AG2625" s="1">
        <v>68.260000000000005</v>
      </c>
      <c r="AO2625" s="1">
        <v>7</v>
      </c>
      <c r="AT2625" s="1">
        <v>1725</v>
      </c>
      <c r="AX2625" s="1">
        <v>77.5</v>
      </c>
      <c r="BA2625" s="1">
        <v>74.3</v>
      </c>
      <c r="BB2625" s="1">
        <v>80.34</v>
      </c>
      <c r="BC2625" s="1">
        <v>78.11</v>
      </c>
      <c r="BD2625" s="1">
        <v>77.930000000000007</v>
      </c>
      <c r="BE2625" s="1">
        <v>76.47</v>
      </c>
      <c r="BF2625" s="1">
        <v>80</v>
      </c>
      <c r="BG2625" s="1">
        <v>82.71</v>
      </c>
      <c r="BH2625" s="1">
        <v>78</v>
      </c>
      <c r="BI2625" s="1">
        <v>72.5</v>
      </c>
      <c r="BJ2625" s="1">
        <v>77.66</v>
      </c>
      <c r="BK2625" s="1">
        <v>68.23</v>
      </c>
      <c r="BL2625" s="1">
        <v>68.86</v>
      </c>
      <c r="BM2625" s="1">
        <v>67.67</v>
      </c>
      <c r="BN2625" s="1">
        <v>69.16</v>
      </c>
    </row>
    <row r="2626" spans="3:66" x14ac:dyDescent="0.3">
      <c r="C2626" s="14" t="str">
        <f t="shared" si="41"/>
        <v>201510</v>
      </c>
      <c r="D2626" s="3">
        <v>42297</v>
      </c>
      <c r="E2626" s="1">
        <v>1345.11</v>
      </c>
      <c r="F2626" s="1">
        <v>1346.44</v>
      </c>
      <c r="G2626" s="1">
        <v>1284.08</v>
      </c>
      <c r="H2626" s="1">
        <v>1304.52</v>
      </c>
      <c r="I2626" s="1">
        <v>1327.65</v>
      </c>
      <c r="J2626" s="1">
        <v>1296.1400000000001</v>
      </c>
      <c r="Q2626" s="1">
        <v>2810.84</v>
      </c>
      <c r="R2626" s="1">
        <v>68.400000000000006</v>
      </c>
      <c r="S2626" s="1">
        <v>62.78</v>
      </c>
      <c r="T2626" s="1">
        <v>72.17</v>
      </c>
      <c r="V2626" s="1">
        <v>66.13</v>
      </c>
      <c r="W2626" s="1">
        <v>71.72</v>
      </c>
      <c r="X2626" s="1">
        <v>74.22</v>
      </c>
      <c r="Y2626" s="1">
        <v>70.39</v>
      </c>
      <c r="Z2626" s="1">
        <v>70.349999999999994</v>
      </c>
      <c r="AA2626" s="1">
        <v>67.599999999999994</v>
      </c>
      <c r="AB2626" s="1">
        <v>73.69</v>
      </c>
      <c r="AC2626" s="1">
        <v>74</v>
      </c>
      <c r="AE2626" s="1">
        <v>81.66</v>
      </c>
      <c r="AF2626" s="1">
        <v>77.3</v>
      </c>
      <c r="AG2626" s="1">
        <v>68.3</v>
      </c>
      <c r="AO2626" s="1">
        <v>7</v>
      </c>
      <c r="AT2626" s="1">
        <v>1725</v>
      </c>
      <c r="AX2626" s="1">
        <v>76.63</v>
      </c>
      <c r="BA2626" s="1">
        <v>73.900000000000006</v>
      </c>
      <c r="BB2626" s="1">
        <v>79.25</v>
      </c>
      <c r="BC2626" s="1">
        <v>76.849999999999994</v>
      </c>
      <c r="BD2626" s="1">
        <v>76.88</v>
      </c>
      <c r="BE2626" s="1">
        <v>77.7</v>
      </c>
      <c r="BF2626" s="1">
        <v>79</v>
      </c>
      <c r="BG2626" s="1">
        <v>81.819999999999993</v>
      </c>
      <c r="BH2626" s="1">
        <v>77.5</v>
      </c>
      <c r="BI2626" s="1">
        <v>72.5</v>
      </c>
      <c r="BJ2626" s="1">
        <v>77.66</v>
      </c>
      <c r="BK2626" s="1">
        <v>68.23</v>
      </c>
      <c r="BL2626" s="1">
        <v>66.95</v>
      </c>
      <c r="BM2626" s="1">
        <v>67.400000000000006</v>
      </c>
      <c r="BN2626" s="1">
        <v>67.819999999999993</v>
      </c>
    </row>
    <row r="2627" spans="3:66" x14ac:dyDescent="0.3">
      <c r="C2627" s="14" t="str">
        <f t="shared" si="41"/>
        <v>201510</v>
      </c>
      <c r="D2627" s="3">
        <v>42296</v>
      </c>
      <c r="E2627" s="1">
        <v>1348.45</v>
      </c>
      <c r="F2627" s="1">
        <v>1322.41</v>
      </c>
      <c r="G2627" s="1">
        <v>1279.01</v>
      </c>
      <c r="H2627" s="1">
        <v>1296.03</v>
      </c>
      <c r="I2627" s="1">
        <v>1327.65</v>
      </c>
      <c r="J2627" s="1">
        <v>1290.21</v>
      </c>
      <c r="Q2627" s="1">
        <v>2809.79</v>
      </c>
      <c r="R2627" s="1">
        <v>68.599999999999994</v>
      </c>
      <c r="S2627" s="1">
        <v>62.5</v>
      </c>
      <c r="T2627" s="1">
        <v>72.400000000000006</v>
      </c>
      <c r="V2627" s="1">
        <v>66.33</v>
      </c>
      <c r="W2627" s="1">
        <v>71.5</v>
      </c>
      <c r="X2627" s="1">
        <v>74.22</v>
      </c>
      <c r="Y2627" s="1">
        <v>70.209999999999994</v>
      </c>
      <c r="Z2627" s="1">
        <v>70.23</v>
      </c>
      <c r="AA2627" s="1">
        <v>65.5</v>
      </c>
      <c r="AB2627" s="1">
        <v>73.44</v>
      </c>
      <c r="AC2627" s="1">
        <v>74</v>
      </c>
      <c r="AE2627" s="1">
        <v>81.2</v>
      </c>
      <c r="AF2627" s="1">
        <v>75.5</v>
      </c>
      <c r="AG2627" s="1">
        <v>68.59</v>
      </c>
      <c r="AO2627" s="1">
        <v>7</v>
      </c>
      <c r="AT2627" s="1">
        <v>1725</v>
      </c>
      <c r="AX2627" s="1">
        <v>76.25</v>
      </c>
      <c r="BA2627" s="1">
        <v>74.09</v>
      </c>
      <c r="BB2627" s="1">
        <v>79.02</v>
      </c>
      <c r="BC2627" s="1">
        <v>77.12</v>
      </c>
      <c r="BD2627" s="1">
        <v>77.12</v>
      </c>
      <c r="BE2627" s="1">
        <v>76.069999999999993</v>
      </c>
      <c r="BF2627" s="1">
        <v>78.83</v>
      </c>
      <c r="BG2627" s="1">
        <v>81.349999999999994</v>
      </c>
      <c r="BH2627" s="1">
        <v>78</v>
      </c>
      <c r="BI2627" s="1">
        <v>72.5</v>
      </c>
      <c r="BJ2627" s="1">
        <v>77.66</v>
      </c>
      <c r="BK2627" s="1">
        <v>68.7</v>
      </c>
      <c r="BL2627" s="1">
        <v>68.87</v>
      </c>
      <c r="BM2627" s="1">
        <v>67.69</v>
      </c>
      <c r="BN2627" s="1">
        <v>67.95</v>
      </c>
    </row>
    <row r="2628" spans="3:66" x14ac:dyDescent="0.3">
      <c r="C2628" s="14" t="str">
        <f t="shared" si="41"/>
        <v>201510</v>
      </c>
      <c r="D2628" s="3">
        <v>42293</v>
      </c>
      <c r="E2628" s="1">
        <v>1344.42</v>
      </c>
      <c r="F2628" s="1">
        <v>1343.64</v>
      </c>
      <c r="G2628" s="1">
        <v>1270.56</v>
      </c>
      <c r="H2628" s="1">
        <v>1305.78</v>
      </c>
      <c r="I2628" s="1">
        <v>1322</v>
      </c>
      <c r="J2628" s="1">
        <v>1296.1300000000001</v>
      </c>
      <c r="Q2628" s="1">
        <v>2794.71</v>
      </c>
      <c r="R2628" s="1">
        <v>70.42</v>
      </c>
      <c r="S2628" s="1">
        <v>62</v>
      </c>
      <c r="T2628" s="1">
        <v>71.400000000000006</v>
      </c>
      <c r="V2628" s="1">
        <v>66.290000000000006</v>
      </c>
      <c r="W2628" s="1">
        <v>71.19</v>
      </c>
      <c r="X2628" s="1">
        <v>73.77</v>
      </c>
      <c r="Y2628" s="1">
        <v>70</v>
      </c>
      <c r="Z2628" s="1">
        <v>70</v>
      </c>
      <c r="AA2628" s="1">
        <v>64.86</v>
      </c>
      <c r="AB2628" s="1">
        <v>73.06</v>
      </c>
      <c r="AC2628" s="1">
        <v>74.5</v>
      </c>
      <c r="AE2628" s="1">
        <v>80.39</v>
      </c>
      <c r="AF2628" s="1">
        <v>75.5</v>
      </c>
      <c r="AG2628" s="1">
        <v>67.63</v>
      </c>
      <c r="AX2628" s="1">
        <v>77.75</v>
      </c>
      <c r="BA2628" s="1">
        <v>74.88</v>
      </c>
      <c r="BB2628" s="1">
        <v>78.930000000000007</v>
      </c>
      <c r="BC2628" s="1">
        <v>76.97</v>
      </c>
      <c r="BD2628" s="1">
        <v>76.849999999999994</v>
      </c>
      <c r="BE2628" s="1">
        <v>75.42</v>
      </c>
      <c r="BF2628" s="1">
        <v>77.92</v>
      </c>
      <c r="BG2628" s="1">
        <v>81.209999999999994</v>
      </c>
      <c r="BH2628" s="1">
        <v>77.5</v>
      </c>
      <c r="BI2628" s="1">
        <v>72.5</v>
      </c>
      <c r="BJ2628" s="1">
        <v>77.61</v>
      </c>
      <c r="BK2628" s="1">
        <v>67.09</v>
      </c>
      <c r="BL2628" s="1">
        <v>67.459999999999994</v>
      </c>
      <c r="BM2628" s="1">
        <v>67.069999999999993</v>
      </c>
      <c r="BN2628" s="1">
        <v>67.849999999999994</v>
      </c>
    </row>
    <row r="2629" spans="3:66" x14ac:dyDescent="0.3">
      <c r="C2629" s="14" t="str">
        <f t="shared" si="41"/>
        <v>201510</v>
      </c>
      <c r="D2629" s="3">
        <v>42292</v>
      </c>
      <c r="E2629" s="1">
        <v>1348.45</v>
      </c>
      <c r="F2629" s="1">
        <v>1323.47</v>
      </c>
      <c r="G2629" s="1">
        <v>1284.08</v>
      </c>
      <c r="H2629" s="1">
        <v>1300.5899999999999</v>
      </c>
      <c r="I2629" s="1">
        <v>1327.65</v>
      </c>
      <c r="J2629" s="1">
        <v>1293.1099999999999</v>
      </c>
      <c r="Q2629" s="1">
        <v>2783.39</v>
      </c>
      <c r="R2629" s="1">
        <v>71.33</v>
      </c>
      <c r="S2629" s="1">
        <v>62.24</v>
      </c>
      <c r="T2629" s="1">
        <v>71</v>
      </c>
      <c r="V2629" s="1">
        <v>66.33</v>
      </c>
      <c r="W2629" s="1">
        <v>71.81</v>
      </c>
      <c r="X2629" s="1">
        <v>74.069999999999993</v>
      </c>
      <c r="Y2629" s="1">
        <v>70.89</v>
      </c>
      <c r="Z2629" s="1">
        <v>71</v>
      </c>
      <c r="AA2629" s="1">
        <v>64.709999999999994</v>
      </c>
      <c r="AB2629" s="1">
        <v>73.61</v>
      </c>
      <c r="AC2629" s="1">
        <v>74</v>
      </c>
      <c r="AE2629" s="1">
        <v>80.45</v>
      </c>
      <c r="AF2629" s="1">
        <v>75.5</v>
      </c>
      <c r="AG2629" s="1">
        <v>68.180000000000007</v>
      </c>
      <c r="AX2629" s="1">
        <v>76.88</v>
      </c>
      <c r="BA2629" s="1">
        <v>75.47</v>
      </c>
      <c r="BB2629" s="1">
        <v>79.239999999999995</v>
      </c>
      <c r="BC2629" s="1">
        <v>76.97</v>
      </c>
      <c r="BD2629" s="1">
        <v>77.14</v>
      </c>
      <c r="BE2629" s="1">
        <v>75.42</v>
      </c>
      <c r="BF2629" s="1">
        <v>77.17</v>
      </c>
      <c r="BG2629" s="1">
        <v>80.819999999999993</v>
      </c>
      <c r="BH2629" s="1">
        <v>77.75</v>
      </c>
      <c r="BI2629" s="1">
        <v>72.5</v>
      </c>
      <c r="BJ2629" s="1">
        <v>77.66</v>
      </c>
      <c r="BK2629" s="1">
        <v>67.67</v>
      </c>
      <c r="BL2629" s="1">
        <v>67.540000000000006</v>
      </c>
      <c r="BM2629" s="1">
        <v>66.260000000000005</v>
      </c>
      <c r="BN2629" s="1">
        <v>65.28</v>
      </c>
    </row>
    <row r="2630" spans="3:66" x14ac:dyDescent="0.3">
      <c r="C2630" s="14" t="str">
        <f t="shared" ref="C2630:C2693" si="42">YEAR(D2630)&amp;MONTH(D2630)</f>
        <v>201510</v>
      </c>
      <c r="D2630" s="3">
        <v>42291</v>
      </c>
      <c r="E2630" s="1">
        <v>1354.29</v>
      </c>
      <c r="F2630" s="1">
        <v>1343.11</v>
      </c>
      <c r="G2630" s="1">
        <v>1302.23</v>
      </c>
      <c r="H2630" s="1">
        <v>1301.8800000000001</v>
      </c>
      <c r="I2630" s="1">
        <v>1327.65</v>
      </c>
      <c r="J2630" s="1">
        <v>1297.5</v>
      </c>
      <c r="Q2630" s="1">
        <v>2776.56</v>
      </c>
      <c r="R2630" s="1">
        <v>69.400000000000006</v>
      </c>
      <c r="S2630" s="1">
        <v>62.6</v>
      </c>
      <c r="T2630" s="1">
        <v>70.83</v>
      </c>
      <c r="V2630" s="1">
        <v>66</v>
      </c>
      <c r="W2630" s="1">
        <v>71.44</v>
      </c>
      <c r="X2630" s="1">
        <v>74</v>
      </c>
      <c r="Y2630" s="1">
        <v>71</v>
      </c>
      <c r="Z2630" s="1">
        <v>71</v>
      </c>
      <c r="AA2630" s="1">
        <v>64.400000000000006</v>
      </c>
      <c r="AB2630" s="1">
        <v>73.88</v>
      </c>
      <c r="AC2630" s="1">
        <v>74.5</v>
      </c>
      <c r="AE2630" s="1">
        <v>81.099999999999994</v>
      </c>
      <c r="AF2630" s="1">
        <v>75.7</v>
      </c>
      <c r="AG2630" s="1">
        <v>67.75</v>
      </c>
      <c r="AX2630" s="1">
        <v>75.569999999999993</v>
      </c>
      <c r="BA2630" s="1">
        <v>74.75</v>
      </c>
      <c r="BB2630" s="1">
        <v>79.25</v>
      </c>
      <c r="BC2630" s="1">
        <v>77.37</v>
      </c>
      <c r="BD2630" s="1">
        <v>76.98</v>
      </c>
      <c r="BE2630" s="1">
        <v>75.239999999999995</v>
      </c>
      <c r="BF2630" s="1">
        <v>77.75</v>
      </c>
      <c r="BG2630" s="1">
        <v>81.31</v>
      </c>
      <c r="BH2630" s="1">
        <v>77.75</v>
      </c>
      <c r="BI2630" s="1">
        <v>72.5</v>
      </c>
      <c r="BJ2630" s="1">
        <v>76.69</v>
      </c>
      <c r="BK2630" s="1">
        <v>68.08</v>
      </c>
      <c r="BL2630" s="1">
        <v>67.099999999999994</v>
      </c>
      <c r="BM2630" s="1">
        <v>65.78</v>
      </c>
      <c r="BN2630" s="1">
        <v>65.930000000000007</v>
      </c>
    </row>
    <row r="2631" spans="3:66" x14ac:dyDescent="0.3">
      <c r="C2631" s="14" t="str">
        <f t="shared" si="42"/>
        <v>201510</v>
      </c>
      <c r="D2631" s="3">
        <v>42290</v>
      </c>
      <c r="E2631" s="1">
        <v>1364.35</v>
      </c>
      <c r="F2631" s="1">
        <v>1349.88</v>
      </c>
      <c r="G2631" s="1">
        <v>1243.1099999999999</v>
      </c>
      <c r="H2631" s="1">
        <v>1301.8399999999999</v>
      </c>
      <c r="I2631" s="1">
        <v>1300.8800000000001</v>
      </c>
      <c r="J2631" s="1">
        <v>1327.88</v>
      </c>
      <c r="Q2631" s="1">
        <v>2738.01</v>
      </c>
      <c r="R2631" s="1">
        <v>68.2</v>
      </c>
      <c r="S2631" s="1">
        <v>62.25</v>
      </c>
      <c r="T2631" s="1">
        <v>70.5</v>
      </c>
      <c r="V2631" s="1">
        <v>65.86</v>
      </c>
      <c r="W2631" s="1">
        <v>71.430000000000007</v>
      </c>
      <c r="X2631" s="1">
        <v>72.8</v>
      </c>
      <c r="Y2631" s="1">
        <v>68.930000000000007</v>
      </c>
      <c r="Z2631" s="1">
        <v>69.040000000000006</v>
      </c>
      <c r="AA2631" s="1">
        <v>63.33</v>
      </c>
      <c r="AB2631" s="1">
        <v>72.3</v>
      </c>
      <c r="AC2631" s="1">
        <v>74.33</v>
      </c>
      <c r="AE2631" s="1">
        <v>80.47</v>
      </c>
      <c r="AF2631" s="1">
        <v>75.7</v>
      </c>
      <c r="AG2631" s="1">
        <v>68.62</v>
      </c>
      <c r="AU2631" s="1">
        <v>1848</v>
      </c>
      <c r="AX2631" s="1">
        <v>75.5</v>
      </c>
      <c r="BA2631" s="1">
        <v>74.75</v>
      </c>
      <c r="BB2631" s="1">
        <v>79.08</v>
      </c>
      <c r="BC2631" s="1">
        <v>76.44</v>
      </c>
      <c r="BD2631" s="1">
        <v>76.63</v>
      </c>
      <c r="BE2631" s="1">
        <v>74.7</v>
      </c>
      <c r="BF2631" s="1">
        <v>77.86</v>
      </c>
      <c r="BG2631" s="1">
        <v>80.19</v>
      </c>
      <c r="BH2631" s="1">
        <v>75.75</v>
      </c>
      <c r="BI2631" s="1">
        <v>70.5</v>
      </c>
      <c r="BJ2631" s="1">
        <v>74.27</v>
      </c>
      <c r="BK2631" s="1">
        <v>68.7</v>
      </c>
      <c r="BL2631" s="1">
        <v>66.819999999999993</v>
      </c>
      <c r="BM2631" s="1">
        <v>65.34</v>
      </c>
      <c r="BN2631" s="1">
        <v>67.28</v>
      </c>
    </row>
    <row r="2632" spans="3:66" x14ac:dyDescent="0.3">
      <c r="C2632" s="14" t="str">
        <f t="shared" si="42"/>
        <v>201510</v>
      </c>
      <c r="D2632" s="3">
        <v>42286</v>
      </c>
      <c r="E2632" s="1">
        <v>1344.86</v>
      </c>
      <c r="F2632" s="1">
        <v>1336.26</v>
      </c>
      <c r="G2632" s="1">
        <v>1283.5</v>
      </c>
      <c r="H2632" s="1">
        <v>1289.22</v>
      </c>
      <c r="I2632" s="1">
        <v>1315.68</v>
      </c>
      <c r="J2632" s="1">
        <v>1286.51</v>
      </c>
      <c r="Q2632" s="1">
        <v>2766.17</v>
      </c>
      <c r="R2632" s="1">
        <v>66.88</v>
      </c>
      <c r="S2632" s="1">
        <v>60.6</v>
      </c>
      <c r="T2632" s="1">
        <v>71.33</v>
      </c>
      <c r="V2632" s="1">
        <v>64.92</v>
      </c>
      <c r="W2632" s="1">
        <v>70.31</v>
      </c>
      <c r="X2632" s="1">
        <v>72.63</v>
      </c>
      <c r="Y2632" s="1">
        <v>68.39</v>
      </c>
      <c r="Z2632" s="1">
        <v>68.540000000000006</v>
      </c>
      <c r="AA2632" s="1">
        <v>62.38</v>
      </c>
      <c r="AB2632" s="1">
        <v>72.099999999999994</v>
      </c>
      <c r="AC2632" s="1">
        <v>70.599999999999994</v>
      </c>
      <c r="AE2632" s="1">
        <v>78.8</v>
      </c>
      <c r="AF2632" s="1">
        <v>74.67</v>
      </c>
      <c r="AG2632" s="1">
        <v>65.55</v>
      </c>
      <c r="AM2632" s="1">
        <v>35</v>
      </c>
      <c r="AU2632" s="1">
        <v>1848</v>
      </c>
      <c r="AX2632" s="1">
        <v>74.63</v>
      </c>
      <c r="AY2632" s="1">
        <v>2072</v>
      </c>
      <c r="BA2632" s="1">
        <v>72.959999999999994</v>
      </c>
      <c r="BB2632" s="1">
        <v>75.97</v>
      </c>
      <c r="BC2632" s="1">
        <v>75.349999999999994</v>
      </c>
      <c r="BD2632" s="1">
        <v>74.77</v>
      </c>
      <c r="BE2632" s="1">
        <v>76.23</v>
      </c>
      <c r="BF2632" s="1">
        <v>76.08</v>
      </c>
      <c r="BG2632" s="1">
        <v>79</v>
      </c>
      <c r="BH2632" s="1">
        <v>76.67</v>
      </c>
      <c r="BI2632" s="1">
        <v>71.5</v>
      </c>
      <c r="BJ2632" s="1">
        <v>74.28</v>
      </c>
      <c r="BK2632" s="1">
        <v>66.55</v>
      </c>
      <c r="BL2632" s="1">
        <v>67.260000000000005</v>
      </c>
      <c r="BM2632" s="1">
        <v>65.67</v>
      </c>
      <c r="BN2632" s="1">
        <v>65.83</v>
      </c>
    </row>
    <row r="2633" spans="3:66" x14ac:dyDescent="0.3">
      <c r="C2633" s="14" t="str">
        <f t="shared" si="42"/>
        <v>201510</v>
      </c>
      <c r="D2633" s="3">
        <v>42285</v>
      </c>
      <c r="E2633" s="1">
        <v>1346.36</v>
      </c>
      <c r="F2633" s="1">
        <v>1354.68</v>
      </c>
      <c r="G2633" s="1">
        <v>1260.55</v>
      </c>
      <c r="H2633" s="1">
        <v>1260.49</v>
      </c>
      <c r="I2633" s="1">
        <v>1327.82</v>
      </c>
      <c r="J2633" s="1">
        <v>1275.07</v>
      </c>
      <c r="Q2633" s="1">
        <v>2752.15</v>
      </c>
      <c r="R2633" s="1">
        <v>69.7</v>
      </c>
      <c r="S2633" s="1">
        <v>62.85</v>
      </c>
      <c r="T2633" s="1">
        <v>70.13</v>
      </c>
      <c r="U2633" s="1">
        <v>68.540000000000006</v>
      </c>
      <c r="V2633" s="1">
        <v>64.92</v>
      </c>
      <c r="W2633" s="1">
        <v>71.069999999999993</v>
      </c>
      <c r="X2633" s="1">
        <v>73.39</v>
      </c>
      <c r="Y2633" s="1">
        <v>68.87</v>
      </c>
      <c r="Z2633" s="1">
        <v>68.819999999999993</v>
      </c>
      <c r="AA2633" s="1">
        <v>62.63</v>
      </c>
      <c r="AB2633" s="1">
        <v>72.7</v>
      </c>
      <c r="AC2633" s="1">
        <v>70.5</v>
      </c>
      <c r="AE2633" s="1">
        <v>79.59</v>
      </c>
      <c r="AF2633" s="1">
        <v>74.83</v>
      </c>
      <c r="AG2633" s="1">
        <v>67.48</v>
      </c>
      <c r="AM2633" s="1">
        <v>35</v>
      </c>
      <c r="AU2633" s="1">
        <v>1848</v>
      </c>
      <c r="AX2633" s="1">
        <v>74.17</v>
      </c>
      <c r="AY2633" s="1">
        <v>2072</v>
      </c>
      <c r="BA2633" s="1">
        <v>72.22</v>
      </c>
      <c r="BB2633" s="1">
        <v>77.099999999999994</v>
      </c>
      <c r="BC2633" s="1">
        <v>75.67</v>
      </c>
      <c r="BD2633" s="1">
        <v>75.040000000000006</v>
      </c>
      <c r="BE2633" s="1">
        <v>74.430000000000007</v>
      </c>
      <c r="BF2633" s="1">
        <v>76.290000000000006</v>
      </c>
      <c r="BG2633" s="1">
        <v>79.14</v>
      </c>
      <c r="BH2633" s="1">
        <v>75</v>
      </c>
      <c r="BI2633" s="1">
        <v>72</v>
      </c>
      <c r="BJ2633" s="1">
        <v>74.77</v>
      </c>
      <c r="BK2633" s="1">
        <v>68.22</v>
      </c>
      <c r="BL2633" s="1">
        <v>66.88</v>
      </c>
      <c r="BM2633" s="1">
        <v>66</v>
      </c>
      <c r="BN2633" s="1">
        <v>65.48</v>
      </c>
    </row>
    <row r="2634" spans="3:66" x14ac:dyDescent="0.3">
      <c r="C2634" s="14" t="str">
        <f t="shared" si="42"/>
        <v>201510</v>
      </c>
      <c r="D2634" s="3">
        <v>42284</v>
      </c>
      <c r="E2634" s="1">
        <v>1342.17</v>
      </c>
      <c r="F2634" s="1">
        <v>1357.14</v>
      </c>
      <c r="G2634" s="1">
        <v>1277.0899999999999</v>
      </c>
      <c r="H2634" s="1">
        <v>1309.29</v>
      </c>
      <c r="I2634" s="1">
        <v>1337.41</v>
      </c>
      <c r="J2634" s="1">
        <v>1284.24</v>
      </c>
      <c r="Q2634" s="1">
        <v>2734.81</v>
      </c>
      <c r="R2634" s="1">
        <v>70</v>
      </c>
      <c r="S2634" s="1">
        <v>63</v>
      </c>
      <c r="T2634" s="1">
        <v>70.25</v>
      </c>
      <c r="U2634" s="1">
        <v>70.069999999999993</v>
      </c>
      <c r="V2634" s="1">
        <v>65.06</v>
      </c>
      <c r="W2634" s="1">
        <v>71.44</v>
      </c>
      <c r="X2634" s="1">
        <v>73.09</v>
      </c>
      <c r="Y2634" s="1">
        <v>69.5</v>
      </c>
      <c r="Z2634" s="1">
        <v>69.5</v>
      </c>
      <c r="AA2634" s="1">
        <v>64</v>
      </c>
      <c r="AB2634" s="1">
        <v>72.650000000000006</v>
      </c>
      <c r="AC2634" s="1">
        <v>70.5</v>
      </c>
      <c r="AE2634" s="1">
        <v>79.489999999999995</v>
      </c>
      <c r="AF2634" s="1">
        <v>76.63</v>
      </c>
      <c r="AG2634" s="1">
        <v>67.59</v>
      </c>
      <c r="AM2634" s="1">
        <v>35</v>
      </c>
      <c r="AU2634" s="1">
        <v>1848</v>
      </c>
      <c r="AX2634" s="1">
        <v>74.5</v>
      </c>
      <c r="AY2634" s="1">
        <v>2072</v>
      </c>
      <c r="BA2634" s="1">
        <v>71.98</v>
      </c>
      <c r="BB2634" s="1">
        <v>76.88</v>
      </c>
      <c r="BC2634" s="1">
        <v>75.81</v>
      </c>
      <c r="BD2634" s="1">
        <v>74.790000000000006</v>
      </c>
      <c r="BE2634" s="1">
        <v>74.63</v>
      </c>
      <c r="BF2634" s="1">
        <v>75.83</v>
      </c>
      <c r="BG2634" s="1">
        <v>79.47</v>
      </c>
      <c r="BH2634" s="1">
        <v>75</v>
      </c>
      <c r="BI2634" s="1">
        <v>72</v>
      </c>
      <c r="BJ2634" s="1">
        <v>75.010000000000005</v>
      </c>
      <c r="BK2634" s="1">
        <v>68.67</v>
      </c>
      <c r="BL2634" s="1">
        <v>67.05</v>
      </c>
      <c r="BM2634" s="1">
        <v>66.83</v>
      </c>
      <c r="BN2634" s="1">
        <v>66.45</v>
      </c>
    </row>
    <row r="2635" spans="3:66" x14ac:dyDescent="0.3">
      <c r="C2635" s="14" t="str">
        <f t="shared" si="42"/>
        <v>201510</v>
      </c>
      <c r="D2635" s="3">
        <v>42283</v>
      </c>
      <c r="E2635" s="1">
        <v>1348.49</v>
      </c>
      <c r="F2635" s="1">
        <v>1358.46</v>
      </c>
      <c r="G2635" s="1">
        <v>1272.6400000000001</v>
      </c>
      <c r="H2635" s="1">
        <v>1327.75</v>
      </c>
      <c r="I2635" s="1">
        <v>1347.12</v>
      </c>
      <c r="J2635" s="1">
        <v>1312.82</v>
      </c>
      <c r="Q2635" s="1">
        <v>2755.51</v>
      </c>
      <c r="R2635" s="1">
        <v>69.33</v>
      </c>
      <c r="S2635" s="1">
        <v>62.33</v>
      </c>
      <c r="T2635" s="1">
        <v>70.63</v>
      </c>
      <c r="V2635" s="1">
        <v>65.39</v>
      </c>
      <c r="W2635" s="1">
        <v>71.88</v>
      </c>
      <c r="X2635" s="1">
        <v>73.47</v>
      </c>
      <c r="Y2635" s="1">
        <v>69.94</v>
      </c>
      <c r="Z2635" s="1">
        <v>70.08</v>
      </c>
      <c r="AA2635" s="1">
        <v>64.400000000000006</v>
      </c>
      <c r="AB2635" s="1">
        <v>72.89</v>
      </c>
      <c r="AC2635" s="1">
        <v>72.5</v>
      </c>
      <c r="AE2635" s="1">
        <v>79.39</v>
      </c>
      <c r="AF2635" s="1">
        <v>74.5</v>
      </c>
      <c r="AG2635" s="1">
        <v>67.180000000000007</v>
      </c>
      <c r="AM2635" s="1">
        <v>35</v>
      </c>
      <c r="AX2635" s="1">
        <v>74.569999999999993</v>
      </c>
      <c r="AY2635" s="1">
        <v>2072</v>
      </c>
      <c r="BA2635" s="1">
        <v>73.13</v>
      </c>
      <c r="BB2635" s="1">
        <v>77.59</v>
      </c>
      <c r="BC2635" s="1">
        <v>75.709999999999994</v>
      </c>
      <c r="BD2635" s="1">
        <v>76.16</v>
      </c>
      <c r="BE2635" s="1">
        <v>75.63</v>
      </c>
      <c r="BF2635" s="1">
        <v>77.33</v>
      </c>
      <c r="BG2635" s="1">
        <v>80.06</v>
      </c>
      <c r="BH2635" s="1">
        <v>77</v>
      </c>
      <c r="BI2635" s="1">
        <v>72.5</v>
      </c>
      <c r="BJ2635" s="1">
        <v>75.010000000000005</v>
      </c>
      <c r="BK2635" s="1">
        <v>69.02</v>
      </c>
      <c r="BL2635" s="1">
        <v>67.680000000000007</v>
      </c>
      <c r="BM2635" s="1">
        <v>68.010000000000005</v>
      </c>
      <c r="BN2635" s="1">
        <v>68.38</v>
      </c>
    </row>
    <row r="2636" spans="3:66" x14ac:dyDescent="0.3">
      <c r="C2636" s="14" t="str">
        <f t="shared" si="42"/>
        <v>201510</v>
      </c>
      <c r="D2636" s="3">
        <v>42282</v>
      </c>
      <c r="E2636" s="1">
        <v>1322.37</v>
      </c>
      <c r="F2636" s="1">
        <v>1358.57</v>
      </c>
      <c r="G2636" s="1">
        <v>1266.54</v>
      </c>
      <c r="H2636" s="1">
        <v>1336.89</v>
      </c>
      <c r="I2636" s="1">
        <v>1354.56</v>
      </c>
      <c r="J2636" s="1">
        <v>1343.58</v>
      </c>
      <c r="Q2636" s="1">
        <v>2735.19</v>
      </c>
      <c r="R2636" s="1">
        <v>70.83</v>
      </c>
      <c r="S2636" s="1">
        <v>62.5</v>
      </c>
      <c r="T2636" s="1">
        <v>70.88</v>
      </c>
      <c r="V2636" s="1">
        <v>65.31</v>
      </c>
      <c r="W2636" s="1">
        <v>72.06</v>
      </c>
      <c r="X2636" s="1">
        <v>73.41</v>
      </c>
      <c r="Y2636" s="1">
        <v>70.47</v>
      </c>
      <c r="Z2636" s="1">
        <v>70.62</v>
      </c>
      <c r="AA2636" s="1">
        <v>64.599999999999994</v>
      </c>
      <c r="AB2636" s="1">
        <v>73.11</v>
      </c>
      <c r="AC2636" s="1">
        <v>72</v>
      </c>
      <c r="AE2636" s="1">
        <v>80.760000000000005</v>
      </c>
      <c r="AF2636" s="1">
        <v>75.83</v>
      </c>
      <c r="AG2636" s="1">
        <v>67.73</v>
      </c>
      <c r="AP2636" s="1">
        <v>1662.5</v>
      </c>
      <c r="AX2636" s="1">
        <v>75.38</v>
      </c>
      <c r="BA2636" s="1">
        <v>72.930000000000007</v>
      </c>
      <c r="BB2636" s="1">
        <v>77.91</v>
      </c>
      <c r="BC2636" s="1">
        <v>75.77</v>
      </c>
      <c r="BD2636" s="1">
        <v>76.55</v>
      </c>
      <c r="BE2636" s="1">
        <v>73.88</v>
      </c>
      <c r="BF2636" s="1">
        <v>79.709999999999994</v>
      </c>
      <c r="BG2636" s="1">
        <v>80.86</v>
      </c>
      <c r="BH2636" s="1">
        <v>76.67</v>
      </c>
      <c r="BI2636" s="1">
        <v>72</v>
      </c>
      <c r="BJ2636" s="1">
        <v>76.03</v>
      </c>
      <c r="BK2636" s="1">
        <v>67.67</v>
      </c>
      <c r="BL2636" s="1">
        <v>67.97</v>
      </c>
      <c r="BM2636" s="1">
        <v>68.56</v>
      </c>
      <c r="BN2636" s="1">
        <v>67.75</v>
      </c>
    </row>
    <row r="2637" spans="3:66" x14ac:dyDescent="0.3">
      <c r="C2637" s="14" t="str">
        <f t="shared" si="42"/>
        <v>201510</v>
      </c>
      <c r="D2637" s="3">
        <v>42279</v>
      </c>
      <c r="E2637" s="1">
        <v>1337.15</v>
      </c>
      <c r="F2637" s="1">
        <v>1363.91</v>
      </c>
      <c r="G2637" s="1">
        <v>1307.3900000000001</v>
      </c>
      <c r="H2637" s="1">
        <v>1350.08</v>
      </c>
      <c r="I2637" s="1">
        <v>1351.66</v>
      </c>
      <c r="J2637" s="1">
        <v>1343.03</v>
      </c>
      <c r="Q2637" s="1">
        <v>2722.89</v>
      </c>
      <c r="R2637" s="1">
        <v>72.5</v>
      </c>
      <c r="S2637" s="1">
        <v>63.25</v>
      </c>
      <c r="T2637" s="1">
        <v>70.88</v>
      </c>
      <c r="V2637" s="1">
        <v>65.13</v>
      </c>
      <c r="W2637" s="1">
        <v>71.83</v>
      </c>
      <c r="X2637" s="1">
        <v>73.5</v>
      </c>
      <c r="Y2637" s="1">
        <v>70.67</v>
      </c>
      <c r="Z2637" s="1">
        <v>70.849999999999994</v>
      </c>
      <c r="AA2637" s="1">
        <v>66.75</v>
      </c>
      <c r="AB2637" s="1">
        <v>73.11</v>
      </c>
      <c r="AC2637" s="1">
        <v>73.88</v>
      </c>
      <c r="AE2637" s="1">
        <v>80.010000000000005</v>
      </c>
      <c r="AF2637" s="1">
        <v>75.5</v>
      </c>
      <c r="AG2637" s="1">
        <v>68.25</v>
      </c>
      <c r="AL2637" s="1">
        <v>30</v>
      </c>
      <c r="AO2637" s="1">
        <v>7</v>
      </c>
      <c r="AP2637" s="1">
        <v>1662.5</v>
      </c>
      <c r="AT2637" s="1">
        <v>1770</v>
      </c>
      <c r="AX2637" s="1">
        <v>74.25</v>
      </c>
      <c r="AZ2637" s="1">
        <v>1875</v>
      </c>
      <c r="BA2637" s="1">
        <v>73.34</v>
      </c>
      <c r="BB2637" s="1">
        <v>77.709999999999994</v>
      </c>
      <c r="BC2637" s="1">
        <v>77.09</v>
      </c>
      <c r="BD2637" s="1">
        <v>77.349999999999994</v>
      </c>
      <c r="BE2637" s="1">
        <v>73.03</v>
      </c>
      <c r="BF2637" s="1">
        <v>80.14</v>
      </c>
      <c r="BG2637" s="1">
        <v>81.53</v>
      </c>
      <c r="BH2637" s="1">
        <v>77.63</v>
      </c>
      <c r="BI2637" s="1">
        <v>72</v>
      </c>
      <c r="BJ2637" s="1">
        <v>76.98</v>
      </c>
      <c r="BK2637" s="1">
        <v>68.5</v>
      </c>
      <c r="BL2637" s="1">
        <v>68.33</v>
      </c>
      <c r="BM2637" s="1">
        <v>67.67</v>
      </c>
      <c r="BN2637" s="1">
        <v>68</v>
      </c>
    </row>
    <row r="2638" spans="3:66" x14ac:dyDescent="0.3">
      <c r="C2638" s="14" t="str">
        <f t="shared" si="42"/>
        <v>201510</v>
      </c>
      <c r="D2638" s="3">
        <v>42278</v>
      </c>
      <c r="E2638" s="1">
        <v>1326.14</v>
      </c>
      <c r="F2638" s="1">
        <v>1364.37</v>
      </c>
      <c r="G2638" s="1">
        <v>1311.49</v>
      </c>
      <c r="H2638" s="1">
        <v>1357.96</v>
      </c>
      <c r="I2638" s="1">
        <v>1336.22</v>
      </c>
      <c r="J2638" s="1">
        <v>1342.58</v>
      </c>
      <c r="Q2638" s="1">
        <v>2775.66</v>
      </c>
      <c r="R2638" s="1">
        <v>71.290000000000006</v>
      </c>
      <c r="S2638" s="1">
        <v>63.25</v>
      </c>
      <c r="T2638" s="1">
        <v>70.75</v>
      </c>
      <c r="V2638" s="1">
        <v>65.22</v>
      </c>
      <c r="W2638" s="1">
        <v>72.5</v>
      </c>
      <c r="X2638" s="1">
        <v>73.680000000000007</v>
      </c>
      <c r="Y2638" s="1">
        <v>70.790000000000006</v>
      </c>
      <c r="Z2638" s="1">
        <v>71</v>
      </c>
      <c r="AA2638" s="1">
        <v>68.73</v>
      </c>
      <c r="AB2638" s="1">
        <v>73.38</v>
      </c>
      <c r="AC2638" s="1">
        <v>75</v>
      </c>
      <c r="AE2638" s="1">
        <v>81.290000000000006</v>
      </c>
      <c r="AF2638" s="1">
        <v>75.5</v>
      </c>
      <c r="AG2638" s="1">
        <v>68.38</v>
      </c>
      <c r="AL2638" s="1">
        <v>30</v>
      </c>
      <c r="AO2638" s="1">
        <v>7</v>
      </c>
      <c r="AP2638" s="1">
        <v>1662.5</v>
      </c>
      <c r="AT2638" s="1">
        <v>1770</v>
      </c>
      <c r="AX2638" s="1">
        <v>73.78</v>
      </c>
      <c r="AZ2638" s="1">
        <v>1875</v>
      </c>
      <c r="BA2638" s="1">
        <v>73.349999999999994</v>
      </c>
      <c r="BB2638" s="1">
        <v>78.39</v>
      </c>
      <c r="BC2638" s="1">
        <v>76.459999999999994</v>
      </c>
      <c r="BD2638" s="1">
        <v>78.02</v>
      </c>
      <c r="BE2638" s="1">
        <v>75.5</v>
      </c>
      <c r="BF2638" s="1">
        <v>79.930000000000007</v>
      </c>
      <c r="BG2638" s="1">
        <v>81.33</v>
      </c>
      <c r="BH2638" s="1">
        <v>78.25</v>
      </c>
      <c r="BI2638" s="1">
        <v>72</v>
      </c>
      <c r="BJ2638" s="1">
        <v>77.010000000000005</v>
      </c>
      <c r="BK2638" s="1">
        <v>68.48</v>
      </c>
      <c r="BL2638" s="1">
        <v>67.97</v>
      </c>
      <c r="BM2638" s="1">
        <v>68.22</v>
      </c>
      <c r="BN2638" s="1">
        <v>67.040000000000006</v>
      </c>
    </row>
    <row r="2639" spans="3:66" x14ac:dyDescent="0.3">
      <c r="C2639" s="14" t="str">
        <f t="shared" si="42"/>
        <v>20159</v>
      </c>
      <c r="D2639" s="3">
        <v>42277</v>
      </c>
      <c r="E2639" s="1">
        <v>1309.0999999999999</v>
      </c>
      <c r="F2639" s="1">
        <v>1360.1</v>
      </c>
      <c r="G2639" s="1">
        <v>1290.5899999999999</v>
      </c>
      <c r="H2639" s="1">
        <v>1352.94</v>
      </c>
      <c r="I2639" s="1">
        <v>1356.14</v>
      </c>
      <c r="J2639" s="1">
        <v>1339.8</v>
      </c>
      <c r="Q2639" s="1">
        <v>2710.6</v>
      </c>
      <c r="R2639" s="1">
        <v>70.86</v>
      </c>
      <c r="S2639" s="1">
        <v>63.88</v>
      </c>
      <c r="T2639" s="1">
        <v>70.63</v>
      </c>
      <c r="V2639" s="1">
        <v>65.5</v>
      </c>
      <c r="W2639" s="1">
        <v>72.83</v>
      </c>
      <c r="X2639" s="1">
        <v>74.28</v>
      </c>
      <c r="Y2639" s="1">
        <v>71.2</v>
      </c>
      <c r="Z2639" s="1">
        <v>71.459999999999994</v>
      </c>
      <c r="AA2639" s="1">
        <v>66.209999999999994</v>
      </c>
      <c r="AB2639" s="1">
        <v>74.3</v>
      </c>
      <c r="AC2639" s="1">
        <v>74.25</v>
      </c>
      <c r="AE2639" s="1">
        <v>80.67</v>
      </c>
      <c r="AF2639" s="1">
        <v>76</v>
      </c>
      <c r="AG2639" s="1">
        <v>68.59</v>
      </c>
      <c r="AL2639" s="1">
        <v>30</v>
      </c>
      <c r="AO2639" s="1">
        <v>7</v>
      </c>
      <c r="AP2639" s="1">
        <v>1662.5</v>
      </c>
      <c r="AT2639" s="1">
        <v>1770</v>
      </c>
      <c r="AX2639" s="1">
        <v>76.67</v>
      </c>
      <c r="AZ2639" s="1">
        <v>1875</v>
      </c>
      <c r="BA2639" s="1">
        <v>73.14</v>
      </c>
      <c r="BB2639" s="1">
        <v>79.02</v>
      </c>
      <c r="BC2639" s="1">
        <v>76.06</v>
      </c>
      <c r="BD2639" s="1">
        <v>77.44</v>
      </c>
      <c r="BE2639" s="1">
        <v>73.59</v>
      </c>
      <c r="BF2639" s="1">
        <v>79.5</v>
      </c>
      <c r="BG2639" s="1">
        <v>81.650000000000006</v>
      </c>
      <c r="BH2639" s="1">
        <v>78.25</v>
      </c>
      <c r="BI2639" s="1">
        <v>72</v>
      </c>
      <c r="BJ2639" s="1">
        <v>77</v>
      </c>
      <c r="BK2639" s="1">
        <v>69.91</v>
      </c>
      <c r="BL2639" s="1">
        <v>69.459999999999994</v>
      </c>
      <c r="BM2639" s="1">
        <v>69.67</v>
      </c>
      <c r="BN2639" s="1">
        <v>68.12</v>
      </c>
    </row>
    <row r="2640" spans="3:66" x14ac:dyDescent="0.3">
      <c r="C2640" s="14" t="str">
        <f t="shared" si="42"/>
        <v>20159</v>
      </c>
      <c r="D2640" s="3">
        <v>42276</v>
      </c>
      <c r="E2640" s="1">
        <v>1322.88</v>
      </c>
      <c r="F2640" s="1">
        <v>1364.37</v>
      </c>
      <c r="G2640" s="1">
        <v>1282.57</v>
      </c>
      <c r="H2640" s="1">
        <v>1353.71</v>
      </c>
      <c r="I2640" s="1">
        <v>1370.15</v>
      </c>
      <c r="J2640" s="1">
        <v>1333.83</v>
      </c>
      <c r="Q2640" s="1">
        <v>2710.55</v>
      </c>
      <c r="R2640" s="1">
        <v>72.5</v>
      </c>
      <c r="S2640" s="1">
        <v>64.13</v>
      </c>
      <c r="T2640" s="1">
        <v>70.63</v>
      </c>
      <c r="V2640" s="1">
        <v>66.89</v>
      </c>
      <c r="W2640" s="1">
        <v>73.790000000000006</v>
      </c>
      <c r="X2640" s="1">
        <v>74.37</v>
      </c>
      <c r="Y2640" s="1">
        <v>71.88</v>
      </c>
      <c r="Z2640" s="1">
        <v>72</v>
      </c>
      <c r="AA2640" s="1">
        <v>65.959999999999994</v>
      </c>
      <c r="AB2640" s="1">
        <v>74.099999999999994</v>
      </c>
      <c r="AC2640" s="1">
        <v>75.33</v>
      </c>
      <c r="AE2640" s="1">
        <v>80.63</v>
      </c>
      <c r="AF2640" s="1">
        <v>76</v>
      </c>
      <c r="AG2640" s="1">
        <v>68.95</v>
      </c>
      <c r="AK2640" s="1">
        <v>10</v>
      </c>
      <c r="AL2640" s="1">
        <v>30</v>
      </c>
      <c r="AO2640" s="1">
        <v>7</v>
      </c>
      <c r="AP2640" s="1">
        <v>1662.5</v>
      </c>
      <c r="AS2640" s="1">
        <v>1800</v>
      </c>
      <c r="AT2640" s="1">
        <v>1770</v>
      </c>
      <c r="AX2640" s="1">
        <v>75.75</v>
      </c>
      <c r="AZ2640" s="1">
        <v>1875</v>
      </c>
      <c r="BA2640" s="1">
        <v>72.91</v>
      </c>
      <c r="BB2640" s="1">
        <v>79.63</v>
      </c>
      <c r="BC2640" s="1">
        <v>76.97</v>
      </c>
      <c r="BD2640" s="1">
        <v>79.17</v>
      </c>
      <c r="BE2640" s="1">
        <v>72.819999999999993</v>
      </c>
      <c r="BF2640" s="1">
        <v>79.83</v>
      </c>
      <c r="BG2640" s="1">
        <v>81.66</v>
      </c>
      <c r="BH2640" s="1">
        <v>77</v>
      </c>
      <c r="BI2640" s="1">
        <v>72</v>
      </c>
      <c r="BJ2640" s="1">
        <v>77</v>
      </c>
      <c r="BK2640" s="1">
        <v>70.17</v>
      </c>
      <c r="BL2640" s="1">
        <v>68.97</v>
      </c>
      <c r="BM2640" s="1">
        <v>69</v>
      </c>
      <c r="BN2640" s="1">
        <v>68.87</v>
      </c>
    </row>
    <row r="2641" spans="3:66" x14ac:dyDescent="0.3">
      <c r="C2641" s="14" t="str">
        <f t="shared" si="42"/>
        <v>20159</v>
      </c>
      <c r="D2641" s="3">
        <v>42275</v>
      </c>
      <c r="E2641" s="1">
        <v>1304.9100000000001</v>
      </c>
      <c r="F2641" s="1">
        <v>1359.29</v>
      </c>
      <c r="G2641" s="1">
        <v>1261.6300000000001</v>
      </c>
      <c r="H2641" s="1">
        <v>1329.4</v>
      </c>
      <c r="I2641" s="1">
        <v>1355.06</v>
      </c>
      <c r="J2641" s="1">
        <v>1359.48</v>
      </c>
      <c r="Q2641" s="1">
        <v>2683.99</v>
      </c>
      <c r="R2641" s="1">
        <v>71.709999999999994</v>
      </c>
      <c r="S2641" s="1">
        <v>64.5</v>
      </c>
      <c r="T2641" s="1">
        <v>70.63</v>
      </c>
      <c r="V2641" s="1">
        <v>65.17</v>
      </c>
      <c r="W2641" s="1">
        <v>72.3</v>
      </c>
      <c r="X2641" s="1">
        <v>73.569999999999993</v>
      </c>
      <c r="Y2641" s="1">
        <v>70.900000000000006</v>
      </c>
      <c r="Z2641" s="1">
        <v>71.13</v>
      </c>
      <c r="AA2641" s="1">
        <v>64.48</v>
      </c>
      <c r="AB2641" s="1">
        <v>72.94</v>
      </c>
      <c r="AC2641" s="1">
        <v>74.33</v>
      </c>
      <c r="AE2641" s="1">
        <v>79.92</v>
      </c>
      <c r="AG2641" s="1">
        <v>68.09</v>
      </c>
      <c r="AK2641" s="1">
        <v>10</v>
      </c>
      <c r="AL2641" s="1">
        <v>30</v>
      </c>
      <c r="AO2641" s="1">
        <v>7</v>
      </c>
      <c r="AS2641" s="1">
        <v>1800</v>
      </c>
      <c r="AT2641" s="1">
        <v>1770</v>
      </c>
      <c r="AX2641" s="1">
        <v>75.14</v>
      </c>
      <c r="AZ2641" s="1">
        <v>1875</v>
      </c>
      <c r="BA2641" s="1">
        <v>71.41</v>
      </c>
      <c r="BB2641" s="1">
        <v>78.86</v>
      </c>
      <c r="BC2641" s="1">
        <v>76.64</v>
      </c>
      <c r="BD2641" s="1">
        <v>76.13</v>
      </c>
      <c r="BE2641" s="1">
        <v>70.16</v>
      </c>
      <c r="BF2641" s="1">
        <v>79</v>
      </c>
      <c r="BG2641" s="1">
        <v>81.510000000000005</v>
      </c>
      <c r="BH2641" s="1">
        <v>76.5</v>
      </c>
      <c r="BI2641" s="1">
        <v>72</v>
      </c>
      <c r="BJ2641" s="1">
        <v>71</v>
      </c>
      <c r="BK2641" s="1">
        <v>69.95</v>
      </c>
      <c r="BL2641" s="1">
        <v>68.61</v>
      </c>
      <c r="BM2641" s="1">
        <v>69</v>
      </c>
      <c r="BN2641" s="1">
        <v>68.099999999999994</v>
      </c>
    </row>
    <row r="2642" spans="3:66" x14ac:dyDescent="0.3">
      <c r="C2642" s="14" t="str">
        <f t="shared" si="42"/>
        <v>20159</v>
      </c>
      <c r="D2642" s="3">
        <v>42272</v>
      </c>
      <c r="E2642" s="1">
        <v>1317.39</v>
      </c>
      <c r="F2642" s="1">
        <v>1354.23</v>
      </c>
      <c r="G2642" s="1">
        <v>1258.94</v>
      </c>
      <c r="H2642" s="1">
        <v>1354.21</v>
      </c>
      <c r="I2642" s="1">
        <v>1353.88</v>
      </c>
      <c r="J2642" s="1">
        <v>1337.51</v>
      </c>
      <c r="Q2642" s="1">
        <v>2642.01</v>
      </c>
      <c r="R2642" s="1">
        <v>71.430000000000007</v>
      </c>
      <c r="S2642" s="1">
        <v>65.67</v>
      </c>
      <c r="T2642" s="1">
        <v>69.63</v>
      </c>
      <c r="V2642" s="1">
        <v>65</v>
      </c>
      <c r="W2642" s="1">
        <v>72.709999999999994</v>
      </c>
      <c r="X2642" s="1">
        <v>73.19</v>
      </c>
      <c r="Y2642" s="1">
        <v>70.28</v>
      </c>
      <c r="Z2642" s="1">
        <v>70.5</v>
      </c>
      <c r="AA2642" s="1">
        <v>64.48</v>
      </c>
      <c r="AB2642" s="1">
        <v>72.56</v>
      </c>
      <c r="AC2642" s="1">
        <v>73.400000000000006</v>
      </c>
      <c r="AE2642" s="1">
        <v>79.31</v>
      </c>
      <c r="AG2642" s="1">
        <v>69.03</v>
      </c>
      <c r="AK2642" s="1">
        <v>10</v>
      </c>
      <c r="AS2642" s="1">
        <v>1800</v>
      </c>
      <c r="AX2642" s="1">
        <v>71.5</v>
      </c>
      <c r="BA2642" s="1">
        <v>73.2</v>
      </c>
      <c r="BB2642" s="1">
        <v>78.42</v>
      </c>
      <c r="BC2642" s="1">
        <v>76.61</v>
      </c>
      <c r="BD2642" s="1">
        <v>77.09</v>
      </c>
      <c r="BE2642" s="1">
        <v>68.66</v>
      </c>
      <c r="BF2642" s="1">
        <v>78.95</v>
      </c>
      <c r="BG2642" s="1">
        <v>81.260000000000005</v>
      </c>
      <c r="BH2642" s="1">
        <v>77.540000000000006</v>
      </c>
      <c r="BI2642" s="1">
        <v>71.83</v>
      </c>
      <c r="BJ2642" s="1">
        <v>76.709999999999994</v>
      </c>
      <c r="BK2642" s="1">
        <v>70.239999999999995</v>
      </c>
      <c r="BL2642" s="1">
        <v>68.099999999999994</v>
      </c>
      <c r="BM2642" s="1">
        <v>68.67</v>
      </c>
      <c r="BN2642" s="1">
        <v>67.790000000000006</v>
      </c>
    </row>
    <row r="2643" spans="3:66" x14ac:dyDescent="0.3">
      <c r="C2643" s="14" t="str">
        <f t="shared" si="42"/>
        <v>20159</v>
      </c>
      <c r="D2643" s="3">
        <v>42271</v>
      </c>
      <c r="E2643" s="1">
        <v>1311.33</v>
      </c>
      <c r="F2643" s="1">
        <v>1346.69</v>
      </c>
      <c r="G2643" s="1">
        <v>1258.73</v>
      </c>
      <c r="H2643" s="1">
        <v>1361.73</v>
      </c>
      <c r="I2643" s="1">
        <v>1354.33</v>
      </c>
      <c r="J2643" s="1">
        <v>1348.15</v>
      </c>
      <c r="Q2643" s="1">
        <v>2650.02</v>
      </c>
      <c r="R2643" s="1">
        <v>72.14</v>
      </c>
      <c r="S2643" s="1">
        <v>65.33</v>
      </c>
      <c r="T2643" s="1">
        <v>71.3</v>
      </c>
      <c r="V2643" s="1">
        <v>64.3</v>
      </c>
      <c r="W2643" s="1">
        <v>73.31</v>
      </c>
      <c r="X2643" s="1">
        <v>74.27</v>
      </c>
      <c r="Y2643" s="1">
        <v>71.67</v>
      </c>
      <c r="Z2643" s="1">
        <v>71.819999999999993</v>
      </c>
      <c r="AA2643" s="1">
        <v>64.209999999999994</v>
      </c>
      <c r="AB2643" s="1">
        <v>73.56</v>
      </c>
      <c r="AC2643" s="1">
        <v>73.5</v>
      </c>
      <c r="AE2643" s="1">
        <v>80.98</v>
      </c>
      <c r="AG2643" s="1">
        <v>69.23</v>
      </c>
      <c r="AK2643" s="1">
        <v>10</v>
      </c>
      <c r="AO2643" s="1">
        <v>7</v>
      </c>
      <c r="AS2643" s="1">
        <v>1800</v>
      </c>
      <c r="AT2643" s="1">
        <v>1900</v>
      </c>
      <c r="AX2643" s="1">
        <v>74.88</v>
      </c>
      <c r="BA2643" s="1">
        <v>73.89</v>
      </c>
      <c r="BB2643" s="1">
        <v>79.53</v>
      </c>
      <c r="BC2643" s="1">
        <v>77.37</v>
      </c>
      <c r="BD2643" s="1">
        <v>78.290000000000006</v>
      </c>
      <c r="BE2643" s="1">
        <v>69.349999999999994</v>
      </c>
      <c r="BF2643" s="1">
        <v>79.67</v>
      </c>
      <c r="BG2643" s="1">
        <v>81.430000000000007</v>
      </c>
      <c r="BH2643" s="1">
        <v>77.25</v>
      </c>
      <c r="BI2643" s="1">
        <v>71</v>
      </c>
      <c r="BJ2643" s="1">
        <v>76.739999999999995</v>
      </c>
      <c r="BK2643" s="1">
        <v>69.77</v>
      </c>
      <c r="BL2643" s="1">
        <v>69.58</v>
      </c>
      <c r="BM2643" s="1">
        <v>69</v>
      </c>
      <c r="BN2643" s="1">
        <v>68.28</v>
      </c>
    </row>
    <row r="2644" spans="3:66" x14ac:dyDescent="0.3">
      <c r="C2644" s="14" t="str">
        <f t="shared" si="42"/>
        <v>20159</v>
      </c>
      <c r="D2644" s="3">
        <v>42270</v>
      </c>
      <c r="E2644" s="1">
        <v>1299.33</v>
      </c>
      <c r="F2644" s="1">
        <v>1326.27</v>
      </c>
      <c r="G2644" s="1">
        <v>1288.3599999999999</v>
      </c>
      <c r="H2644" s="1">
        <v>1340.67</v>
      </c>
      <c r="I2644" s="1">
        <v>1332.68</v>
      </c>
      <c r="J2644" s="1">
        <v>1339.33</v>
      </c>
      <c r="Q2644" s="1">
        <v>2576.1799999999998</v>
      </c>
      <c r="R2644" s="1">
        <v>71.430000000000007</v>
      </c>
      <c r="S2644" s="1">
        <v>62.88</v>
      </c>
      <c r="T2644" s="1">
        <v>70.5</v>
      </c>
      <c r="V2644" s="1">
        <v>64.88</v>
      </c>
      <c r="W2644" s="1">
        <v>72.56</v>
      </c>
      <c r="X2644" s="1">
        <v>73.180000000000007</v>
      </c>
      <c r="Y2644" s="1">
        <v>70.98</v>
      </c>
      <c r="Z2644" s="1">
        <v>71.19</v>
      </c>
      <c r="AA2644" s="1">
        <v>64.14</v>
      </c>
      <c r="AB2644" s="1">
        <v>72.89</v>
      </c>
      <c r="AC2644" s="1">
        <v>73.75</v>
      </c>
      <c r="AE2644" s="1">
        <v>80.14</v>
      </c>
      <c r="AF2644" s="1">
        <v>74.67</v>
      </c>
      <c r="AG2644" s="1">
        <v>69.3</v>
      </c>
      <c r="AK2644" s="1">
        <v>10</v>
      </c>
      <c r="AO2644" s="1">
        <v>7</v>
      </c>
      <c r="AS2644" s="1">
        <v>1800</v>
      </c>
      <c r="AT2644" s="1">
        <v>1900</v>
      </c>
      <c r="AX2644" s="1">
        <v>75.099999999999994</v>
      </c>
      <c r="BA2644" s="1">
        <v>73.63</v>
      </c>
      <c r="BB2644" s="1">
        <v>80.150000000000006</v>
      </c>
      <c r="BC2644" s="1">
        <v>76.67</v>
      </c>
      <c r="BD2644" s="1">
        <v>77.72</v>
      </c>
      <c r="BE2644" s="1">
        <v>71.680000000000007</v>
      </c>
      <c r="BF2644" s="1">
        <v>78.569999999999993</v>
      </c>
      <c r="BG2644" s="1">
        <v>80.94</v>
      </c>
      <c r="BH2644" s="1">
        <v>78.2</v>
      </c>
      <c r="BI2644" s="1">
        <v>71</v>
      </c>
      <c r="BJ2644" s="1">
        <v>76.739999999999995</v>
      </c>
      <c r="BK2644" s="1">
        <v>69.19</v>
      </c>
      <c r="BL2644" s="1">
        <v>69.239999999999995</v>
      </c>
      <c r="BM2644" s="1">
        <v>66.989999999999995</v>
      </c>
      <c r="BN2644" s="1">
        <v>67.95</v>
      </c>
    </row>
    <row r="2645" spans="3:66" x14ac:dyDescent="0.3">
      <c r="C2645" s="14" t="str">
        <f t="shared" si="42"/>
        <v>20159</v>
      </c>
      <c r="D2645" s="3">
        <v>42269</v>
      </c>
      <c r="E2645" s="1">
        <v>1295.3800000000001</v>
      </c>
      <c r="F2645" s="1">
        <v>1317.25</v>
      </c>
      <c r="G2645" s="1">
        <v>1267.9100000000001</v>
      </c>
      <c r="H2645" s="1">
        <v>1323.91</v>
      </c>
      <c r="I2645" s="1">
        <v>1338.79</v>
      </c>
      <c r="J2645" s="1">
        <v>1340.22</v>
      </c>
      <c r="Q2645" s="1">
        <v>2563.3200000000002</v>
      </c>
      <c r="R2645" s="1">
        <v>69.5</v>
      </c>
      <c r="S2645" s="1">
        <v>62.13</v>
      </c>
      <c r="T2645" s="1">
        <v>70.38</v>
      </c>
      <c r="V2645" s="1">
        <v>64.14</v>
      </c>
      <c r="W2645" s="1">
        <v>71.61</v>
      </c>
      <c r="X2645" s="1">
        <v>73.22</v>
      </c>
      <c r="Y2645" s="1">
        <v>70.58</v>
      </c>
      <c r="Z2645" s="1">
        <v>70.73</v>
      </c>
      <c r="AA2645" s="1">
        <v>64.14</v>
      </c>
      <c r="AB2645" s="1">
        <v>72.56</v>
      </c>
      <c r="AC2645" s="1">
        <v>72.63</v>
      </c>
      <c r="AE2645" s="1">
        <v>79.849999999999994</v>
      </c>
      <c r="AF2645" s="1">
        <v>74.67</v>
      </c>
      <c r="AG2645" s="1">
        <v>69.41</v>
      </c>
      <c r="AL2645" s="1">
        <v>30</v>
      </c>
      <c r="AO2645" s="1">
        <v>7</v>
      </c>
      <c r="AT2645" s="1">
        <v>1900</v>
      </c>
      <c r="AX2645" s="1">
        <v>73.33</v>
      </c>
      <c r="AZ2645" s="1">
        <v>1900</v>
      </c>
      <c r="BA2645" s="1">
        <v>74.34</v>
      </c>
      <c r="BB2645" s="1">
        <v>79.17</v>
      </c>
      <c r="BC2645" s="1">
        <v>76.069999999999993</v>
      </c>
      <c r="BD2645" s="1">
        <v>77.25</v>
      </c>
      <c r="BE2645" s="1">
        <v>71.680000000000007</v>
      </c>
      <c r="BF2645" s="1">
        <v>77.400000000000006</v>
      </c>
      <c r="BG2645" s="1">
        <v>80.3</v>
      </c>
      <c r="BH2645" s="1">
        <v>75.75</v>
      </c>
      <c r="BI2645" s="1">
        <v>71</v>
      </c>
      <c r="BJ2645" s="1">
        <v>76.010000000000005</v>
      </c>
      <c r="BK2645" s="1">
        <v>68.510000000000005</v>
      </c>
      <c r="BL2645" s="1">
        <v>67.97</v>
      </c>
      <c r="BM2645" s="1">
        <v>63.96</v>
      </c>
      <c r="BN2645" s="1">
        <v>65.94</v>
      </c>
    </row>
    <row r="2646" spans="3:66" x14ac:dyDescent="0.3">
      <c r="C2646" s="14" t="str">
        <f t="shared" si="42"/>
        <v>20159</v>
      </c>
      <c r="D2646" s="3">
        <v>42268</v>
      </c>
      <c r="E2646" s="1">
        <v>1292.95</v>
      </c>
      <c r="F2646" s="1">
        <v>1309.1199999999999</v>
      </c>
      <c r="G2646" s="1">
        <v>1245.9000000000001</v>
      </c>
      <c r="H2646" s="1">
        <v>1328.81</v>
      </c>
      <c r="I2646" s="1">
        <v>1328.3</v>
      </c>
      <c r="J2646" s="1">
        <v>1271.82</v>
      </c>
      <c r="Q2646" s="1">
        <v>2543.9</v>
      </c>
      <c r="R2646" s="1">
        <v>69.5</v>
      </c>
      <c r="S2646" s="1">
        <v>60.92</v>
      </c>
      <c r="T2646" s="1">
        <v>70.900000000000006</v>
      </c>
      <c r="V2646" s="1">
        <v>63.46</v>
      </c>
      <c r="W2646" s="1">
        <v>70.88</v>
      </c>
      <c r="X2646" s="1">
        <v>72.47</v>
      </c>
      <c r="Y2646" s="1">
        <v>69.98</v>
      </c>
      <c r="Z2646" s="1">
        <v>70.23</v>
      </c>
      <c r="AA2646" s="1">
        <v>67.39</v>
      </c>
      <c r="AB2646" s="1">
        <v>72.19</v>
      </c>
      <c r="AC2646" s="1">
        <v>72.5</v>
      </c>
      <c r="AE2646" s="1">
        <v>78.290000000000006</v>
      </c>
      <c r="AF2646" s="1">
        <v>75.83</v>
      </c>
      <c r="AG2646" s="1">
        <v>66.41</v>
      </c>
      <c r="AL2646" s="1">
        <v>30</v>
      </c>
      <c r="AO2646" s="1">
        <v>7</v>
      </c>
      <c r="AT2646" s="1">
        <v>1900</v>
      </c>
      <c r="AX2646" s="1">
        <v>72.88</v>
      </c>
      <c r="AZ2646" s="1">
        <v>1900</v>
      </c>
      <c r="BA2646" s="1">
        <v>75.069999999999993</v>
      </c>
      <c r="BB2646" s="1">
        <v>77.56</v>
      </c>
      <c r="BC2646" s="1">
        <v>75.45</v>
      </c>
      <c r="BD2646" s="1">
        <v>75.849999999999994</v>
      </c>
      <c r="BE2646" s="1">
        <v>73.400000000000006</v>
      </c>
      <c r="BF2646" s="1">
        <v>77.099999999999994</v>
      </c>
      <c r="BG2646" s="1">
        <v>79.41</v>
      </c>
      <c r="BH2646" s="1">
        <v>76.400000000000006</v>
      </c>
      <c r="BI2646" s="1">
        <v>70</v>
      </c>
      <c r="BJ2646" s="1">
        <v>74.97</v>
      </c>
      <c r="BK2646" s="1">
        <v>67.48</v>
      </c>
      <c r="BL2646" s="1">
        <v>67.66</v>
      </c>
      <c r="BM2646" s="1">
        <v>65.92</v>
      </c>
      <c r="BN2646" s="1">
        <v>66.31</v>
      </c>
    </row>
    <row r="2647" spans="3:66" x14ac:dyDescent="0.3">
      <c r="C2647" s="14" t="str">
        <f t="shared" si="42"/>
        <v>20159</v>
      </c>
      <c r="D2647" s="3">
        <v>42265</v>
      </c>
      <c r="E2647" s="1">
        <v>1292.95</v>
      </c>
      <c r="F2647" s="1">
        <v>1309.06</v>
      </c>
      <c r="G2647" s="1">
        <v>1232.24</v>
      </c>
      <c r="H2647" s="1">
        <v>1292.3800000000001</v>
      </c>
      <c r="I2647" s="1">
        <v>1291.18</v>
      </c>
      <c r="J2647" s="1">
        <v>1306.6500000000001</v>
      </c>
      <c r="Q2647" s="1">
        <v>2541.34</v>
      </c>
      <c r="R2647" s="1">
        <v>68.08</v>
      </c>
      <c r="S2647" s="1">
        <v>61.75</v>
      </c>
      <c r="T2647" s="1">
        <v>69.8</v>
      </c>
      <c r="V2647" s="1">
        <v>63.82</v>
      </c>
      <c r="W2647" s="1">
        <v>70.7</v>
      </c>
      <c r="X2647" s="1">
        <v>72.44</v>
      </c>
      <c r="Y2647" s="1">
        <v>69.84</v>
      </c>
      <c r="Z2647" s="1">
        <v>69.92</v>
      </c>
      <c r="AA2647" s="1">
        <v>65.48</v>
      </c>
      <c r="AB2647" s="1">
        <v>72.180000000000007</v>
      </c>
      <c r="AC2647" s="1">
        <v>71.63</v>
      </c>
      <c r="AE2647" s="1">
        <v>77.61</v>
      </c>
      <c r="AF2647" s="1">
        <v>74</v>
      </c>
      <c r="AG2647" s="1">
        <v>65.05</v>
      </c>
      <c r="AL2647" s="1">
        <v>18.5</v>
      </c>
      <c r="AO2647" s="1">
        <v>7</v>
      </c>
      <c r="AT2647" s="1">
        <v>1808</v>
      </c>
      <c r="AX2647" s="1">
        <v>72</v>
      </c>
      <c r="AZ2647" s="1">
        <v>1900</v>
      </c>
      <c r="BA2647" s="1">
        <v>73.38</v>
      </c>
      <c r="BB2647" s="1">
        <v>78.62</v>
      </c>
      <c r="BC2647" s="1">
        <v>74.72</v>
      </c>
      <c r="BD2647" s="1">
        <v>75.92</v>
      </c>
      <c r="BE2647" s="1">
        <v>72.599999999999994</v>
      </c>
      <c r="BF2647" s="1">
        <v>76.08</v>
      </c>
      <c r="BG2647" s="1">
        <v>78.84</v>
      </c>
      <c r="BH2647" s="1">
        <v>75.5</v>
      </c>
      <c r="BI2647" s="1">
        <v>70</v>
      </c>
      <c r="BJ2647" s="1">
        <v>75.930000000000007</v>
      </c>
      <c r="BK2647" s="1">
        <v>66.95</v>
      </c>
      <c r="BL2647" s="1">
        <v>65.95</v>
      </c>
      <c r="BM2647" s="1">
        <v>65.77</v>
      </c>
      <c r="BN2647" s="1">
        <v>66.62</v>
      </c>
    </row>
    <row r="2648" spans="3:66" x14ac:dyDescent="0.3">
      <c r="C2648" s="14" t="str">
        <f t="shared" si="42"/>
        <v>20159</v>
      </c>
      <c r="D2648" s="3">
        <v>42264</v>
      </c>
      <c r="E2648" s="1">
        <v>1293.58</v>
      </c>
      <c r="F2648" s="1">
        <v>1298.83</v>
      </c>
      <c r="G2648" s="1">
        <v>1240.43</v>
      </c>
      <c r="H2648" s="1">
        <v>1261.3499999999999</v>
      </c>
      <c r="I2648" s="1">
        <v>1292.02</v>
      </c>
      <c r="J2648" s="1">
        <v>1313.48</v>
      </c>
      <c r="Q2648" s="1">
        <v>2527.46</v>
      </c>
      <c r="R2648" s="1">
        <v>68.42</v>
      </c>
      <c r="S2648" s="1">
        <v>61.67</v>
      </c>
      <c r="T2648" s="1">
        <v>69.5</v>
      </c>
      <c r="V2648" s="1">
        <v>62.75</v>
      </c>
      <c r="W2648" s="1">
        <v>70</v>
      </c>
      <c r="X2648" s="1">
        <v>71.7</v>
      </c>
      <c r="Y2648" s="1">
        <v>69.53</v>
      </c>
      <c r="Z2648" s="1">
        <v>69.69</v>
      </c>
      <c r="AA2648" s="1">
        <v>65.23</v>
      </c>
      <c r="AB2648" s="1">
        <v>71.3</v>
      </c>
      <c r="AC2648" s="1">
        <v>71</v>
      </c>
      <c r="AE2648" s="1">
        <v>77.48</v>
      </c>
      <c r="AF2648" s="1">
        <v>73.75</v>
      </c>
      <c r="AG2648" s="1">
        <v>66.260000000000005</v>
      </c>
      <c r="AL2648" s="1">
        <v>18.5</v>
      </c>
      <c r="AO2648" s="1">
        <v>7</v>
      </c>
      <c r="AT2648" s="1">
        <v>1762</v>
      </c>
      <c r="AX2648" s="1">
        <v>71.89</v>
      </c>
      <c r="AZ2648" s="1">
        <v>1900</v>
      </c>
      <c r="BA2648" s="1">
        <v>73.150000000000006</v>
      </c>
      <c r="BB2648" s="1">
        <v>77.75</v>
      </c>
      <c r="BC2648" s="1">
        <v>75.040000000000006</v>
      </c>
      <c r="BD2648" s="1">
        <v>75.75</v>
      </c>
      <c r="BE2648" s="1">
        <v>71.77</v>
      </c>
      <c r="BF2648" s="1">
        <v>75.92</v>
      </c>
      <c r="BG2648" s="1">
        <v>78.55</v>
      </c>
      <c r="BH2648" s="1">
        <v>75</v>
      </c>
      <c r="BI2648" s="1">
        <v>70</v>
      </c>
      <c r="BJ2648" s="1">
        <v>76.010000000000005</v>
      </c>
      <c r="BK2648" s="1">
        <v>67.349999999999994</v>
      </c>
      <c r="BL2648" s="1">
        <v>66.58</v>
      </c>
      <c r="BM2648" s="1">
        <v>65.3</v>
      </c>
      <c r="BN2648" s="1">
        <v>66.87</v>
      </c>
    </row>
    <row r="2649" spans="3:66" x14ac:dyDescent="0.3">
      <c r="C2649" s="14" t="str">
        <f t="shared" si="42"/>
        <v>20159</v>
      </c>
      <c r="D2649" s="3">
        <v>42263</v>
      </c>
      <c r="E2649" s="1">
        <v>1248.67</v>
      </c>
      <c r="F2649" s="1">
        <v>1281.83</v>
      </c>
      <c r="G2649" s="1">
        <v>1234.7</v>
      </c>
      <c r="H2649" s="1">
        <v>1290.5</v>
      </c>
      <c r="I2649" s="1">
        <v>1292.02</v>
      </c>
      <c r="J2649" s="1">
        <v>1266.8699999999999</v>
      </c>
      <c r="Q2649" s="1">
        <v>2517.1</v>
      </c>
      <c r="R2649" s="1">
        <v>69.2</v>
      </c>
      <c r="S2649" s="1">
        <v>61.58</v>
      </c>
      <c r="T2649" s="1">
        <v>69.599999999999994</v>
      </c>
      <c r="V2649" s="1">
        <v>62.23</v>
      </c>
      <c r="W2649" s="1">
        <v>70.69</v>
      </c>
      <c r="X2649" s="1">
        <v>71.8</v>
      </c>
      <c r="Y2649" s="1">
        <v>69.260000000000005</v>
      </c>
      <c r="Z2649" s="1">
        <v>69.17</v>
      </c>
      <c r="AA2649" s="1">
        <v>65.25</v>
      </c>
      <c r="AB2649" s="1">
        <v>71.349999999999994</v>
      </c>
      <c r="AC2649" s="1">
        <v>71</v>
      </c>
      <c r="AE2649" s="1">
        <v>77.099999999999994</v>
      </c>
      <c r="AF2649" s="1">
        <v>74.17</v>
      </c>
      <c r="AG2649" s="1">
        <v>65.94</v>
      </c>
      <c r="AL2649" s="1">
        <v>18.5</v>
      </c>
      <c r="AO2649" s="1">
        <v>7</v>
      </c>
      <c r="AT2649" s="1">
        <v>1762</v>
      </c>
      <c r="AX2649" s="1">
        <v>72.13</v>
      </c>
      <c r="AZ2649" s="1">
        <v>1900</v>
      </c>
      <c r="BA2649" s="1">
        <v>72.290000000000006</v>
      </c>
      <c r="BB2649" s="1">
        <v>77.510000000000005</v>
      </c>
      <c r="BC2649" s="1">
        <v>74.260000000000005</v>
      </c>
      <c r="BD2649" s="1">
        <v>74.739999999999995</v>
      </c>
      <c r="BE2649" s="1">
        <v>71.900000000000006</v>
      </c>
      <c r="BF2649" s="1">
        <v>76.2</v>
      </c>
      <c r="BG2649" s="1">
        <v>78.38</v>
      </c>
      <c r="BH2649" s="1">
        <v>75.5</v>
      </c>
      <c r="BI2649" s="1">
        <v>70</v>
      </c>
      <c r="BJ2649" s="1">
        <v>76.010000000000005</v>
      </c>
      <c r="BK2649" s="1">
        <v>66.56</v>
      </c>
      <c r="BL2649" s="1">
        <v>66.819999999999993</v>
      </c>
      <c r="BM2649" s="1">
        <v>64.89</v>
      </c>
      <c r="BN2649" s="1">
        <v>65.599999999999994</v>
      </c>
    </row>
    <row r="2650" spans="3:66" x14ac:dyDescent="0.3">
      <c r="C2650" s="14" t="str">
        <f t="shared" si="42"/>
        <v>20159</v>
      </c>
      <c r="D2650" s="3">
        <v>42262</v>
      </c>
      <c r="E2650" s="1">
        <v>1219.94</v>
      </c>
      <c r="F2650" s="1">
        <v>1273.04</v>
      </c>
      <c r="G2650" s="1">
        <v>1216.82</v>
      </c>
      <c r="H2650" s="1">
        <v>1273.57</v>
      </c>
      <c r="I2650" s="1">
        <v>1287.1300000000001</v>
      </c>
      <c r="J2650" s="1">
        <v>1234.05</v>
      </c>
      <c r="Q2650" s="1">
        <v>2486.9299999999998</v>
      </c>
      <c r="R2650" s="1">
        <v>69.08</v>
      </c>
      <c r="S2650" s="1">
        <v>60.75</v>
      </c>
      <c r="T2650" s="1">
        <v>68.38</v>
      </c>
      <c r="V2650" s="1">
        <v>63</v>
      </c>
      <c r="W2650" s="1">
        <v>70.38</v>
      </c>
      <c r="X2650" s="1">
        <v>70.97</v>
      </c>
      <c r="Y2650" s="1">
        <v>68.45</v>
      </c>
      <c r="Z2650" s="1">
        <v>68.709999999999994</v>
      </c>
      <c r="AA2650" s="1">
        <v>64.2</v>
      </c>
      <c r="AB2650" s="1">
        <v>70.66</v>
      </c>
      <c r="AC2650" s="1">
        <v>70.13</v>
      </c>
      <c r="AE2650" s="1">
        <v>77.37</v>
      </c>
      <c r="AF2650" s="1">
        <v>72.959999999999994</v>
      </c>
      <c r="AG2650" s="1">
        <v>64.510000000000005</v>
      </c>
      <c r="AL2650" s="1">
        <v>7</v>
      </c>
      <c r="AO2650" s="1">
        <v>7</v>
      </c>
      <c r="AT2650" s="1">
        <v>1762</v>
      </c>
      <c r="AX2650" s="1">
        <v>72.78</v>
      </c>
      <c r="AZ2650" s="1">
        <v>1900</v>
      </c>
      <c r="BA2650" s="1">
        <v>71.989999999999995</v>
      </c>
      <c r="BB2650" s="1">
        <v>77.12</v>
      </c>
      <c r="BC2650" s="1">
        <v>74.53</v>
      </c>
      <c r="BD2650" s="1">
        <v>74.95</v>
      </c>
      <c r="BE2650" s="1">
        <v>71.02</v>
      </c>
      <c r="BF2650" s="1">
        <v>76.67</v>
      </c>
      <c r="BG2650" s="1">
        <v>78.239999999999995</v>
      </c>
      <c r="BH2650" s="1">
        <v>73.25</v>
      </c>
      <c r="BI2650" s="1">
        <v>69.5</v>
      </c>
      <c r="BJ2650" s="1">
        <v>72.16</v>
      </c>
      <c r="BK2650" s="1">
        <v>66.17</v>
      </c>
      <c r="BL2650" s="1">
        <v>66.33</v>
      </c>
      <c r="BM2650" s="1">
        <v>63.66</v>
      </c>
      <c r="BN2650" s="1">
        <v>64.33</v>
      </c>
    </row>
    <row r="2651" spans="3:66" x14ac:dyDescent="0.3">
      <c r="C2651" s="14" t="str">
        <f t="shared" si="42"/>
        <v>20159</v>
      </c>
      <c r="D2651" s="3">
        <v>42261</v>
      </c>
      <c r="E2651" s="1">
        <v>1256.1500000000001</v>
      </c>
      <c r="F2651" s="1">
        <v>1258.52</v>
      </c>
      <c r="G2651" s="1">
        <v>1226.47</v>
      </c>
      <c r="H2651" s="1">
        <v>1270.79</v>
      </c>
      <c r="I2651" s="1">
        <v>1291.93</v>
      </c>
      <c r="J2651" s="1">
        <v>1213.93</v>
      </c>
      <c r="Q2651" s="1">
        <v>2489.9699999999998</v>
      </c>
      <c r="R2651" s="1">
        <v>68.75</v>
      </c>
      <c r="S2651" s="1">
        <v>60.5</v>
      </c>
      <c r="T2651" s="1">
        <v>68.53</v>
      </c>
      <c r="V2651" s="1">
        <v>61.63</v>
      </c>
      <c r="W2651" s="1">
        <v>70.19</v>
      </c>
      <c r="X2651" s="1">
        <v>70.97</v>
      </c>
      <c r="Y2651" s="1">
        <v>68.37</v>
      </c>
      <c r="Z2651" s="1">
        <v>68.5</v>
      </c>
      <c r="AA2651" s="1">
        <v>64</v>
      </c>
      <c r="AB2651" s="1">
        <v>70.400000000000006</v>
      </c>
      <c r="AC2651" s="1">
        <v>69.83</v>
      </c>
      <c r="AE2651" s="1">
        <v>77.58</v>
      </c>
      <c r="AF2651" s="1">
        <v>72.900000000000006</v>
      </c>
      <c r="AG2651" s="1">
        <v>65.52</v>
      </c>
      <c r="AL2651" s="1">
        <v>7</v>
      </c>
      <c r="AO2651" s="1">
        <v>7</v>
      </c>
      <c r="AT2651" s="1">
        <v>1762</v>
      </c>
      <c r="AX2651" s="1">
        <v>71.33</v>
      </c>
      <c r="AZ2651" s="1">
        <v>1900</v>
      </c>
      <c r="BA2651" s="1">
        <v>70.97</v>
      </c>
      <c r="BB2651" s="1">
        <v>78.34</v>
      </c>
      <c r="BC2651" s="1">
        <v>74.430000000000007</v>
      </c>
      <c r="BD2651" s="1">
        <v>74.95</v>
      </c>
      <c r="BE2651" s="1">
        <v>71.02</v>
      </c>
      <c r="BF2651" s="1">
        <v>76.17</v>
      </c>
      <c r="BG2651" s="1">
        <v>77.760000000000005</v>
      </c>
      <c r="BH2651" s="1">
        <v>72</v>
      </c>
      <c r="BI2651" s="1">
        <v>69.5</v>
      </c>
      <c r="BJ2651" s="1">
        <v>74.28</v>
      </c>
      <c r="BK2651" s="1">
        <v>64.5</v>
      </c>
      <c r="BL2651" s="1">
        <v>64.260000000000005</v>
      </c>
      <c r="BM2651" s="1">
        <v>64.319999999999993</v>
      </c>
      <c r="BN2651" s="1">
        <v>63.55</v>
      </c>
    </row>
    <row r="2652" spans="3:66" x14ac:dyDescent="0.3">
      <c r="C2652" s="14" t="str">
        <f t="shared" si="42"/>
        <v>20159</v>
      </c>
      <c r="D2652" s="3">
        <v>42258</v>
      </c>
      <c r="E2652" s="1">
        <v>1252.8800000000001</v>
      </c>
      <c r="F2652" s="1">
        <v>1244.8499999999999</v>
      </c>
      <c r="G2652" s="1">
        <v>1235.6300000000001</v>
      </c>
      <c r="H2652" s="1">
        <v>1236.0999999999999</v>
      </c>
      <c r="I2652" s="1">
        <v>1288.02</v>
      </c>
      <c r="J2652" s="1">
        <v>1202.81</v>
      </c>
      <c r="Q2652" s="1">
        <v>2488.63</v>
      </c>
      <c r="R2652" s="1">
        <v>67.92</v>
      </c>
      <c r="S2652" s="1">
        <v>61.17</v>
      </c>
      <c r="T2652" s="1">
        <v>68.56</v>
      </c>
      <c r="V2652" s="1">
        <v>61.59</v>
      </c>
      <c r="W2652" s="1">
        <v>70</v>
      </c>
      <c r="X2652" s="1">
        <v>70.97</v>
      </c>
      <c r="Y2652" s="1">
        <v>67.62</v>
      </c>
      <c r="Z2652" s="1">
        <v>68</v>
      </c>
      <c r="AA2652" s="1">
        <v>65.25</v>
      </c>
      <c r="AB2652" s="1">
        <v>70.45</v>
      </c>
      <c r="AC2652" s="1">
        <v>72</v>
      </c>
      <c r="AE2652" s="1">
        <v>76.86</v>
      </c>
      <c r="AF2652" s="1">
        <v>72.900000000000006</v>
      </c>
      <c r="AG2652" s="1">
        <v>64.09</v>
      </c>
      <c r="AX2652" s="1">
        <v>70.09</v>
      </c>
      <c r="BA2652" s="1">
        <v>70.489999999999995</v>
      </c>
      <c r="BB2652" s="1">
        <v>76.7</v>
      </c>
      <c r="BC2652" s="1">
        <v>73.37</v>
      </c>
      <c r="BD2652" s="1">
        <v>73.44</v>
      </c>
      <c r="BE2652" s="1">
        <v>72.400000000000006</v>
      </c>
      <c r="BF2652" s="1">
        <v>74.83</v>
      </c>
      <c r="BG2652" s="1">
        <v>77.290000000000006</v>
      </c>
      <c r="BH2652" s="1">
        <v>73.17</v>
      </c>
      <c r="BI2652" s="1">
        <v>69.5</v>
      </c>
      <c r="BJ2652" s="1">
        <v>74.28</v>
      </c>
      <c r="BK2652" s="1">
        <v>65.5</v>
      </c>
      <c r="BL2652" s="1">
        <v>64.44</v>
      </c>
      <c r="BM2652" s="1">
        <v>63.96</v>
      </c>
      <c r="BN2652" s="1">
        <v>63.64</v>
      </c>
    </row>
    <row r="2653" spans="3:66" x14ac:dyDescent="0.3">
      <c r="C2653" s="14" t="str">
        <f t="shared" si="42"/>
        <v>20159</v>
      </c>
      <c r="D2653" s="3">
        <v>42257</v>
      </c>
      <c r="E2653" s="1">
        <v>1244.56</v>
      </c>
      <c r="F2653" s="1">
        <v>1240.47</v>
      </c>
      <c r="G2653" s="1">
        <v>1246.93</v>
      </c>
      <c r="H2653" s="1">
        <v>1242.52</v>
      </c>
      <c r="I2653" s="1">
        <v>1288.02</v>
      </c>
      <c r="J2653" s="1">
        <v>1205.95</v>
      </c>
      <c r="Q2653" s="1">
        <v>2468.92</v>
      </c>
      <c r="R2653" s="1">
        <v>69.67</v>
      </c>
      <c r="S2653" s="1">
        <v>59.83</v>
      </c>
      <c r="T2653" s="1">
        <v>68.13</v>
      </c>
      <c r="V2653" s="1">
        <v>61.54</v>
      </c>
      <c r="W2653" s="1">
        <v>69.38</v>
      </c>
      <c r="X2653" s="1">
        <v>70.06</v>
      </c>
      <c r="Y2653" s="1">
        <v>67.400000000000006</v>
      </c>
      <c r="Z2653" s="1">
        <v>67.81</v>
      </c>
      <c r="AA2653" s="1">
        <v>62.75</v>
      </c>
      <c r="AB2653" s="1">
        <v>69.56</v>
      </c>
      <c r="AC2653" s="1">
        <v>69.63</v>
      </c>
      <c r="AE2653" s="1">
        <v>77.11</v>
      </c>
      <c r="AF2653" s="1">
        <v>73.17</v>
      </c>
      <c r="AG2653" s="1">
        <v>63.49</v>
      </c>
      <c r="AX2653" s="1">
        <v>71.56</v>
      </c>
      <c r="BA2653" s="1">
        <v>70.77</v>
      </c>
      <c r="BB2653" s="1">
        <v>76.489999999999995</v>
      </c>
      <c r="BC2653" s="1">
        <v>72.900000000000006</v>
      </c>
      <c r="BD2653" s="1">
        <v>74.72</v>
      </c>
      <c r="BE2653" s="1">
        <v>70.28</v>
      </c>
      <c r="BF2653" s="1">
        <v>74.17</v>
      </c>
      <c r="BG2653" s="1">
        <v>76.790000000000006</v>
      </c>
      <c r="BH2653" s="1">
        <v>72.63</v>
      </c>
      <c r="BI2653" s="1">
        <v>69.5</v>
      </c>
      <c r="BJ2653" s="1">
        <v>74.28</v>
      </c>
      <c r="BL2653" s="1">
        <v>63.91</v>
      </c>
      <c r="BM2653" s="1">
        <v>63.89</v>
      </c>
      <c r="BN2653" s="1">
        <v>62.93</v>
      </c>
    </row>
    <row r="2654" spans="3:66" x14ac:dyDescent="0.3">
      <c r="C2654" s="14" t="str">
        <f t="shared" si="42"/>
        <v>20159</v>
      </c>
      <c r="D2654" s="3">
        <v>42256</v>
      </c>
      <c r="E2654" s="1">
        <v>1246.3699999999999</v>
      </c>
      <c r="F2654" s="1">
        <v>1227.8399999999999</v>
      </c>
      <c r="G2654" s="1">
        <v>1220.67</v>
      </c>
      <c r="H2654" s="1">
        <v>1229.92</v>
      </c>
      <c r="I2654" s="1">
        <v>1268.33</v>
      </c>
      <c r="J2654" s="1">
        <v>1196.67</v>
      </c>
      <c r="Q2654" s="1">
        <v>2479.4299999999998</v>
      </c>
      <c r="R2654" s="1">
        <v>67.959999999999994</v>
      </c>
      <c r="S2654" s="1">
        <v>59.74</v>
      </c>
      <c r="T2654" s="1">
        <v>68.33</v>
      </c>
      <c r="V2654" s="1">
        <v>61.21</v>
      </c>
      <c r="W2654" s="1">
        <v>68.5</v>
      </c>
      <c r="X2654" s="1">
        <v>70</v>
      </c>
      <c r="Y2654" s="1">
        <v>67.38</v>
      </c>
      <c r="Z2654" s="1">
        <v>67.5</v>
      </c>
      <c r="AA2654" s="1">
        <v>63.5</v>
      </c>
      <c r="AB2654" s="1">
        <v>69.7</v>
      </c>
      <c r="AC2654" s="1">
        <v>72.25</v>
      </c>
      <c r="AE2654" s="1">
        <v>76.069999999999993</v>
      </c>
      <c r="AF2654" s="1">
        <v>72.400000000000006</v>
      </c>
      <c r="AG2654" s="1">
        <v>62.96</v>
      </c>
      <c r="AX2654" s="1">
        <v>69.75</v>
      </c>
      <c r="BA2654" s="1">
        <v>70.5</v>
      </c>
      <c r="BB2654" s="1">
        <v>76.650000000000006</v>
      </c>
      <c r="BC2654" s="1">
        <v>72.489999999999995</v>
      </c>
      <c r="BD2654" s="1">
        <v>71.849999999999994</v>
      </c>
      <c r="BE2654" s="1">
        <v>71.02</v>
      </c>
      <c r="BF2654" s="1">
        <v>73.8</v>
      </c>
      <c r="BG2654" s="1">
        <v>76.86</v>
      </c>
      <c r="BH2654" s="1">
        <v>72.25</v>
      </c>
      <c r="BI2654" s="1">
        <v>69.5</v>
      </c>
      <c r="BJ2654" s="1">
        <v>74.27</v>
      </c>
      <c r="BL2654" s="1">
        <v>63.8</v>
      </c>
      <c r="BM2654" s="1">
        <v>63.67</v>
      </c>
      <c r="BN2654" s="1">
        <v>64</v>
      </c>
    </row>
    <row r="2655" spans="3:66" x14ac:dyDescent="0.3">
      <c r="C2655" s="14" t="str">
        <f t="shared" si="42"/>
        <v>20159</v>
      </c>
      <c r="D2655" s="3">
        <v>42255</v>
      </c>
      <c r="E2655" s="1">
        <v>1248.32</v>
      </c>
      <c r="F2655" s="1">
        <v>1211.78</v>
      </c>
      <c r="G2655" s="1">
        <v>1233.9100000000001</v>
      </c>
      <c r="H2655" s="1">
        <v>1229.28</v>
      </c>
      <c r="I2655" s="1">
        <v>1240.6099999999999</v>
      </c>
      <c r="J2655" s="1">
        <v>1192.27</v>
      </c>
      <c r="Q2655" s="1">
        <v>2497.3200000000002</v>
      </c>
      <c r="R2655" s="1">
        <v>65.88</v>
      </c>
      <c r="S2655" s="1">
        <v>57.21</v>
      </c>
      <c r="T2655" s="1">
        <v>67.430000000000007</v>
      </c>
      <c r="V2655" s="1">
        <v>60.94</v>
      </c>
      <c r="W2655" s="1">
        <v>68.13</v>
      </c>
      <c r="X2655" s="1">
        <v>70</v>
      </c>
      <c r="Y2655" s="1">
        <v>67.239999999999995</v>
      </c>
      <c r="Z2655" s="1">
        <v>67.13</v>
      </c>
      <c r="AA2655" s="1">
        <v>62.2</v>
      </c>
      <c r="AB2655" s="1">
        <v>69.7</v>
      </c>
      <c r="AC2655" s="1">
        <v>68.75</v>
      </c>
      <c r="AE2655" s="1">
        <v>75.64</v>
      </c>
      <c r="AF2655" s="1">
        <v>72.33</v>
      </c>
      <c r="AG2655" s="1">
        <v>62.54</v>
      </c>
      <c r="AX2655" s="1">
        <v>68.930000000000007</v>
      </c>
      <c r="BA2655" s="1">
        <v>68.88</v>
      </c>
      <c r="BB2655" s="1">
        <v>76.900000000000006</v>
      </c>
      <c r="BC2655" s="1">
        <v>72.33</v>
      </c>
      <c r="BD2655" s="1">
        <v>72.62</v>
      </c>
      <c r="BE2655" s="1">
        <v>70.28</v>
      </c>
      <c r="BF2655" s="1">
        <v>72.81</v>
      </c>
      <c r="BG2655" s="1">
        <v>76.73</v>
      </c>
      <c r="BH2655" s="1">
        <v>70.5</v>
      </c>
      <c r="BI2655" s="1">
        <v>69.5</v>
      </c>
      <c r="BJ2655" s="1">
        <v>74.27</v>
      </c>
      <c r="BL2655" s="1">
        <v>62.88</v>
      </c>
      <c r="BM2655" s="1">
        <v>63</v>
      </c>
    </row>
    <row r="2656" spans="3:66" x14ac:dyDescent="0.3">
      <c r="C2656" s="14" t="str">
        <f t="shared" si="42"/>
        <v>20159</v>
      </c>
      <c r="D2656" s="3">
        <v>42251</v>
      </c>
      <c r="E2656" s="1">
        <v>1241.25</v>
      </c>
      <c r="F2656" s="1">
        <v>1210.29</v>
      </c>
      <c r="G2656" s="1">
        <v>1196.1600000000001</v>
      </c>
      <c r="H2656" s="1">
        <v>1228.57</v>
      </c>
      <c r="I2656" s="1">
        <v>1240.6099999999999</v>
      </c>
      <c r="J2656" s="1">
        <v>1242.52</v>
      </c>
      <c r="Q2656" s="1">
        <v>2460.7800000000002</v>
      </c>
      <c r="R2656" s="1">
        <v>68.099999999999994</v>
      </c>
      <c r="S2656" s="1">
        <v>58.63</v>
      </c>
      <c r="T2656" s="1">
        <v>67.430000000000007</v>
      </c>
      <c r="V2656" s="1">
        <v>60.75</v>
      </c>
      <c r="W2656" s="1">
        <v>68.13</v>
      </c>
      <c r="X2656" s="1">
        <v>69.03</v>
      </c>
      <c r="Y2656" s="1">
        <v>66.37</v>
      </c>
      <c r="Z2656" s="1">
        <v>66.5</v>
      </c>
      <c r="AA2656" s="1">
        <v>62.13</v>
      </c>
      <c r="AB2656" s="1">
        <v>68.44</v>
      </c>
      <c r="AC2656" s="1">
        <v>68.67</v>
      </c>
      <c r="AE2656" s="1">
        <v>75.510000000000005</v>
      </c>
      <c r="AF2656" s="1">
        <v>71.2</v>
      </c>
      <c r="AG2656" s="1">
        <v>63.43</v>
      </c>
      <c r="AX2656" s="1">
        <v>68.13</v>
      </c>
      <c r="BA2656" s="1">
        <v>69.040000000000006</v>
      </c>
      <c r="BB2656" s="1">
        <v>75.72</v>
      </c>
      <c r="BC2656" s="1">
        <v>72.05</v>
      </c>
      <c r="BD2656" s="1">
        <v>72.489999999999995</v>
      </c>
      <c r="BE2656" s="1">
        <v>70.930000000000007</v>
      </c>
      <c r="BF2656" s="1">
        <v>73.98</v>
      </c>
      <c r="BG2656" s="1">
        <v>75.819999999999993</v>
      </c>
      <c r="BH2656" s="1">
        <v>70.67</v>
      </c>
      <c r="BI2656" s="1">
        <v>68.5</v>
      </c>
      <c r="BJ2656" s="1">
        <v>74</v>
      </c>
      <c r="BL2656" s="1">
        <v>63.65</v>
      </c>
      <c r="BM2656" s="1">
        <v>63.56</v>
      </c>
      <c r="BN2656" s="1">
        <v>62.27</v>
      </c>
    </row>
    <row r="2657" spans="3:66" x14ac:dyDescent="0.3">
      <c r="C2657" s="14" t="str">
        <f t="shared" si="42"/>
        <v>20159</v>
      </c>
      <c r="D2657" s="3">
        <v>42250</v>
      </c>
      <c r="E2657" s="1">
        <v>1243.0899999999999</v>
      </c>
      <c r="F2657" s="1">
        <v>1206.6600000000001</v>
      </c>
      <c r="G2657" s="1">
        <v>1188.3699999999999</v>
      </c>
      <c r="H2657" s="1">
        <v>1207.82</v>
      </c>
      <c r="I2657" s="1">
        <v>1228.9000000000001</v>
      </c>
      <c r="J2657" s="1">
        <v>1228.8599999999999</v>
      </c>
      <c r="Q2657" s="1">
        <v>2435.39</v>
      </c>
      <c r="R2657" s="1">
        <v>66.400000000000006</v>
      </c>
      <c r="S2657" s="1">
        <v>58.1</v>
      </c>
      <c r="T2657" s="1">
        <v>66.63</v>
      </c>
      <c r="V2657" s="1">
        <v>60.55</v>
      </c>
      <c r="W2657" s="1">
        <v>67.67</v>
      </c>
      <c r="X2657" s="1">
        <v>68.930000000000007</v>
      </c>
      <c r="Y2657" s="1">
        <v>66.33</v>
      </c>
      <c r="Z2657" s="1">
        <v>66.38</v>
      </c>
      <c r="AA2657" s="1">
        <v>61.88</v>
      </c>
      <c r="AB2657" s="1">
        <v>68.31</v>
      </c>
      <c r="AC2657" s="1">
        <v>68.5</v>
      </c>
      <c r="AE2657" s="1">
        <v>75.650000000000006</v>
      </c>
      <c r="AF2657" s="1">
        <v>71.2</v>
      </c>
      <c r="AG2657" s="1">
        <v>63.1</v>
      </c>
      <c r="AX2657" s="1">
        <v>69.44</v>
      </c>
      <c r="BA2657" s="1">
        <v>69.73</v>
      </c>
      <c r="BB2657" s="1">
        <v>75.23</v>
      </c>
      <c r="BC2657" s="1">
        <v>71.989999999999995</v>
      </c>
      <c r="BD2657" s="1">
        <v>72.22</v>
      </c>
      <c r="BE2657" s="1">
        <v>70.94</v>
      </c>
      <c r="BF2657" s="1">
        <v>73.23</v>
      </c>
      <c r="BG2657" s="1">
        <v>75.819999999999993</v>
      </c>
      <c r="BH2657" s="1">
        <v>72.13</v>
      </c>
      <c r="BI2657" s="1">
        <v>68.5</v>
      </c>
      <c r="BJ2657" s="1">
        <v>71.31</v>
      </c>
      <c r="BL2657" s="1">
        <v>61.98</v>
      </c>
      <c r="BM2657" s="1">
        <v>62.12</v>
      </c>
      <c r="BN2657" s="1">
        <v>61.08</v>
      </c>
    </row>
    <row r="2658" spans="3:66" x14ac:dyDescent="0.3">
      <c r="C2658" s="14" t="str">
        <f t="shared" si="42"/>
        <v>20159</v>
      </c>
      <c r="D2658" s="3">
        <v>42249</v>
      </c>
      <c r="E2658" s="1">
        <v>1232.75</v>
      </c>
      <c r="F2658" s="1">
        <v>1196.6600000000001</v>
      </c>
      <c r="G2658" s="1">
        <v>1176</v>
      </c>
      <c r="H2658" s="1">
        <v>1162.9000000000001</v>
      </c>
      <c r="I2658" s="1">
        <v>1226.6199999999999</v>
      </c>
      <c r="J2658" s="1">
        <v>1213.73</v>
      </c>
      <c r="Q2658" s="1">
        <v>2436.31</v>
      </c>
      <c r="R2658" s="1">
        <v>66.7</v>
      </c>
      <c r="S2658" s="1">
        <v>56.8</v>
      </c>
      <c r="T2658" s="1">
        <v>66.83</v>
      </c>
      <c r="U2658" s="1">
        <v>64.5</v>
      </c>
      <c r="V2658" s="1">
        <v>60.45</v>
      </c>
      <c r="W2658" s="1">
        <v>66.64</v>
      </c>
      <c r="X2658" s="1">
        <v>68.53</v>
      </c>
      <c r="Y2658" s="1">
        <v>65.819999999999993</v>
      </c>
      <c r="Z2658" s="1">
        <v>65.75</v>
      </c>
      <c r="AA2658" s="1">
        <v>62.3</v>
      </c>
      <c r="AB2658" s="1">
        <v>68.400000000000006</v>
      </c>
      <c r="AC2658" s="1">
        <v>68.33</v>
      </c>
      <c r="AE2658" s="1">
        <v>75.319999999999993</v>
      </c>
      <c r="AF2658" s="1">
        <v>71.2</v>
      </c>
      <c r="AG2658" s="1">
        <v>62.33</v>
      </c>
      <c r="AX2658" s="1">
        <v>67.67</v>
      </c>
      <c r="BA2658" s="1">
        <v>68.34</v>
      </c>
      <c r="BB2658" s="1">
        <v>74.569999999999993</v>
      </c>
      <c r="BC2658" s="1">
        <v>71.37</v>
      </c>
      <c r="BD2658" s="1">
        <v>71.790000000000006</v>
      </c>
      <c r="BE2658" s="1">
        <v>70.63</v>
      </c>
      <c r="BF2658" s="1">
        <v>71.67</v>
      </c>
      <c r="BG2658" s="1">
        <v>75.66</v>
      </c>
      <c r="BH2658" s="1">
        <v>72.83</v>
      </c>
      <c r="BI2658" s="1">
        <v>67</v>
      </c>
      <c r="BJ2658" s="1">
        <v>71.3</v>
      </c>
      <c r="BL2658" s="1">
        <v>62.94</v>
      </c>
      <c r="BM2658" s="1">
        <v>61.35</v>
      </c>
      <c r="BN2658" s="1">
        <v>63.65</v>
      </c>
    </row>
    <row r="2659" spans="3:66" x14ac:dyDescent="0.3">
      <c r="C2659" s="14" t="str">
        <f t="shared" si="42"/>
        <v>20159</v>
      </c>
      <c r="D2659" s="3">
        <v>42248</v>
      </c>
      <c r="E2659" s="1">
        <v>1224.76</v>
      </c>
      <c r="F2659" s="1">
        <v>1187.82</v>
      </c>
      <c r="G2659" s="1">
        <v>1172.0999999999999</v>
      </c>
      <c r="H2659" s="1">
        <v>1138.92</v>
      </c>
      <c r="I2659" s="1">
        <v>1220.95</v>
      </c>
      <c r="J2659" s="1">
        <v>1204.8800000000001</v>
      </c>
      <c r="Q2659" s="1">
        <v>2425.62</v>
      </c>
      <c r="R2659" s="1">
        <v>66.069999999999993</v>
      </c>
      <c r="S2659" s="1">
        <v>56.6</v>
      </c>
      <c r="T2659" s="1">
        <v>66.25</v>
      </c>
      <c r="V2659" s="1">
        <v>59.83</v>
      </c>
      <c r="W2659" s="1">
        <v>66.33</v>
      </c>
      <c r="X2659" s="1">
        <v>68.56</v>
      </c>
      <c r="Y2659" s="1">
        <v>65.81</v>
      </c>
      <c r="Z2659" s="1">
        <v>65.77</v>
      </c>
      <c r="AA2659" s="1">
        <v>61.02</v>
      </c>
      <c r="AB2659" s="1">
        <v>68.09</v>
      </c>
      <c r="AC2659" s="1">
        <v>68</v>
      </c>
      <c r="AE2659" s="1">
        <v>75.03</v>
      </c>
      <c r="AF2659" s="1">
        <v>71.83</v>
      </c>
      <c r="AG2659" s="1">
        <v>62.24</v>
      </c>
      <c r="AM2659" s="1">
        <v>30</v>
      </c>
      <c r="AX2659" s="1">
        <v>66.400000000000006</v>
      </c>
      <c r="AY2659" s="1">
        <v>1885</v>
      </c>
      <c r="BA2659" s="1">
        <v>68.05</v>
      </c>
      <c r="BB2659" s="1">
        <v>73.94</v>
      </c>
      <c r="BC2659" s="1">
        <v>70.81</v>
      </c>
      <c r="BD2659" s="1">
        <v>71.56</v>
      </c>
      <c r="BE2659" s="1">
        <v>68.53</v>
      </c>
      <c r="BF2659" s="1">
        <v>72.430000000000007</v>
      </c>
      <c r="BG2659" s="1">
        <v>74.7</v>
      </c>
      <c r="BH2659" s="1">
        <v>70.5</v>
      </c>
      <c r="BI2659" s="1">
        <v>67</v>
      </c>
      <c r="BJ2659" s="1">
        <v>72.290000000000006</v>
      </c>
      <c r="BK2659" s="1">
        <v>62</v>
      </c>
      <c r="BL2659" s="1">
        <v>61.73</v>
      </c>
      <c r="BM2659" s="1">
        <v>61.05</v>
      </c>
      <c r="BN2659" s="1">
        <v>57.91</v>
      </c>
    </row>
    <row r="2660" spans="3:66" x14ac:dyDescent="0.3">
      <c r="C2660" s="14" t="str">
        <f t="shared" si="42"/>
        <v>20158</v>
      </c>
      <c r="D2660" s="3">
        <v>42247</v>
      </c>
      <c r="E2660" s="1">
        <v>1215.3399999999999</v>
      </c>
      <c r="F2660" s="1">
        <v>1185.42</v>
      </c>
      <c r="G2660" s="1">
        <v>1155.31</v>
      </c>
      <c r="H2660" s="1">
        <v>1139.3900000000001</v>
      </c>
      <c r="I2660" s="1">
        <v>1213.57</v>
      </c>
      <c r="J2660" s="1">
        <v>1173.8399999999999</v>
      </c>
      <c r="Q2660" s="1">
        <v>2377.0100000000002</v>
      </c>
      <c r="R2660" s="1">
        <v>65.67</v>
      </c>
      <c r="S2660" s="1">
        <v>55.95</v>
      </c>
      <c r="T2660" s="1">
        <v>66.13</v>
      </c>
      <c r="V2660" s="1">
        <v>60.17</v>
      </c>
      <c r="W2660" s="1">
        <v>66.5</v>
      </c>
      <c r="X2660" s="1">
        <v>67.78</v>
      </c>
      <c r="Y2660" s="1">
        <v>65.209999999999994</v>
      </c>
      <c r="Z2660" s="1">
        <v>65.36</v>
      </c>
      <c r="AA2660" s="1">
        <v>61.3</v>
      </c>
      <c r="AB2660" s="1">
        <v>67</v>
      </c>
      <c r="AC2660" s="1">
        <v>68</v>
      </c>
      <c r="AE2660" s="1">
        <v>73.930000000000007</v>
      </c>
      <c r="AF2660" s="1">
        <v>71.83</v>
      </c>
      <c r="AG2660" s="1">
        <v>61.8</v>
      </c>
      <c r="AM2660" s="1">
        <v>30</v>
      </c>
      <c r="AX2660" s="1">
        <v>65.7</v>
      </c>
      <c r="AY2660" s="1">
        <v>1885</v>
      </c>
      <c r="BA2660" s="1">
        <v>67.22</v>
      </c>
      <c r="BB2660" s="1">
        <v>74.819999999999993</v>
      </c>
      <c r="BC2660" s="1">
        <v>71.209999999999994</v>
      </c>
      <c r="BD2660" s="1">
        <v>70.86</v>
      </c>
      <c r="BE2660" s="1">
        <v>69.11</v>
      </c>
      <c r="BF2660" s="1">
        <v>71.67</v>
      </c>
      <c r="BG2660" s="1">
        <v>73.8</v>
      </c>
      <c r="BH2660" s="1">
        <v>70.5</v>
      </c>
      <c r="BI2660" s="1">
        <v>67</v>
      </c>
      <c r="BJ2660" s="1">
        <v>71.81</v>
      </c>
      <c r="BL2660" s="1">
        <v>60.94</v>
      </c>
      <c r="BM2660" s="1">
        <v>60.15</v>
      </c>
      <c r="BN2660" s="1">
        <v>58.33</v>
      </c>
    </row>
    <row r="2661" spans="3:66" x14ac:dyDescent="0.3">
      <c r="C2661" s="14" t="str">
        <f t="shared" si="42"/>
        <v>20158</v>
      </c>
      <c r="D2661" s="3">
        <v>42244</v>
      </c>
      <c r="E2661" s="1">
        <v>1221.56</v>
      </c>
      <c r="F2661" s="1">
        <v>1166.21</v>
      </c>
      <c r="G2661" s="1">
        <v>1178.22</v>
      </c>
      <c r="H2661" s="1">
        <v>1143.1400000000001</v>
      </c>
      <c r="I2661" s="1">
        <v>1207.1400000000001</v>
      </c>
      <c r="J2661" s="1">
        <v>1171.92</v>
      </c>
      <c r="Q2661" s="1">
        <v>2367.08</v>
      </c>
      <c r="R2661" s="1">
        <v>65.33</v>
      </c>
      <c r="S2661" s="1">
        <v>56.83</v>
      </c>
      <c r="T2661" s="1">
        <v>65.5</v>
      </c>
      <c r="V2661" s="1">
        <v>59.5</v>
      </c>
      <c r="W2661" s="1">
        <v>65.63</v>
      </c>
      <c r="X2661" s="1">
        <v>67.209999999999994</v>
      </c>
      <c r="Y2661" s="1">
        <v>64.89</v>
      </c>
      <c r="Z2661" s="1">
        <v>65</v>
      </c>
      <c r="AA2661" s="1">
        <v>60.97</v>
      </c>
      <c r="AB2661" s="1">
        <v>67.06</v>
      </c>
      <c r="AC2661" s="1">
        <v>66.75</v>
      </c>
      <c r="AE2661" s="1">
        <v>74.180000000000007</v>
      </c>
      <c r="AF2661" s="1">
        <v>68.97</v>
      </c>
      <c r="AG2661" s="1">
        <v>59.64</v>
      </c>
      <c r="AM2661" s="1">
        <v>30</v>
      </c>
      <c r="AX2661" s="1">
        <v>65.290000000000006</v>
      </c>
      <c r="AY2661" s="1">
        <v>1885</v>
      </c>
      <c r="BA2661" s="1">
        <v>66.27</v>
      </c>
      <c r="BB2661" s="1">
        <v>73.959999999999994</v>
      </c>
      <c r="BC2661" s="1">
        <v>70.150000000000006</v>
      </c>
      <c r="BD2661" s="1">
        <v>69.95</v>
      </c>
      <c r="BE2661" s="1">
        <v>65.41</v>
      </c>
      <c r="BF2661" s="1">
        <v>70.47</v>
      </c>
      <c r="BG2661" s="1">
        <v>74.599999999999994</v>
      </c>
      <c r="BH2661" s="1">
        <v>69.5</v>
      </c>
      <c r="BI2661" s="1">
        <v>65.86</v>
      </c>
      <c r="BJ2661" s="1">
        <v>71.44</v>
      </c>
      <c r="BK2661" s="1">
        <v>59</v>
      </c>
      <c r="BL2661" s="1">
        <v>60.85</v>
      </c>
      <c r="BM2661" s="1">
        <v>59</v>
      </c>
      <c r="BN2661" s="1">
        <v>58.65</v>
      </c>
    </row>
    <row r="2662" spans="3:66" x14ac:dyDescent="0.3">
      <c r="C2662" s="14" t="str">
        <f t="shared" si="42"/>
        <v>20158</v>
      </c>
      <c r="D2662" s="3">
        <v>42243</v>
      </c>
      <c r="E2662" s="1">
        <v>1234.98</v>
      </c>
      <c r="F2662" s="1">
        <v>1188.92</v>
      </c>
      <c r="G2662" s="1">
        <v>1147.6400000000001</v>
      </c>
      <c r="H2662" s="1">
        <v>1179.28</v>
      </c>
      <c r="I2662" s="1">
        <v>1207.1400000000001</v>
      </c>
      <c r="J2662" s="1">
        <v>1172.8900000000001</v>
      </c>
      <c r="Q2662" s="1">
        <v>2437.7600000000002</v>
      </c>
      <c r="R2662" s="1">
        <v>65</v>
      </c>
      <c r="S2662" s="1">
        <v>57.7</v>
      </c>
      <c r="T2662" s="1">
        <v>64.5</v>
      </c>
      <c r="V2662" s="1">
        <v>59.32</v>
      </c>
      <c r="W2662" s="1">
        <v>65.569999999999993</v>
      </c>
      <c r="X2662" s="1">
        <v>67.38</v>
      </c>
      <c r="Y2662" s="1">
        <v>64.89</v>
      </c>
      <c r="Z2662" s="1">
        <v>65</v>
      </c>
      <c r="AA2662" s="1">
        <v>60.53</v>
      </c>
      <c r="AB2662" s="1">
        <v>67.3</v>
      </c>
      <c r="AC2662" s="1">
        <v>67.75</v>
      </c>
      <c r="AE2662" s="1">
        <v>74.349999999999994</v>
      </c>
      <c r="AF2662" s="1">
        <v>67.930000000000007</v>
      </c>
      <c r="AG2662" s="1">
        <v>60.69</v>
      </c>
      <c r="AM2662" s="1">
        <v>30</v>
      </c>
      <c r="AX2662" s="1">
        <v>64.86</v>
      </c>
      <c r="AY2662" s="1">
        <v>1885</v>
      </c>
      <c r="BA2662" s="1">
        <v>63.73</v>
      </c>
      <c r="BB2662" s="1">
        <v>73.42</v>
      </c>
      <c r="BC2662" s="1">
        <v>69.75</v>
      </c>
      <c r="BD2662" s="1">
        <v>69.72</v>
      </c>
      <c r="BE2662" s="1">
        <v>62.59</v>
      </c>
      <c r="BF2662" s="1">
        <v>69.83</v>
      </c>
      <c r="BG2662" s="1">
        <v>73.930000000000007</v>
      </c>
      <c r="BH2662" s="1">
        <v>69.75</v>
      </c>
      <c r="BI2662" s="1">
        <v>65.86</v>
      </c>
      <c r="BJ2662" s="1">
        <v>71.3</v>
      </c>
      <c r="BK2662" s="1">
        <v>59.17</v>
      </c>
      <c r="BL2662" s="1">
        <v>60.03</v>
      </c>
      <c r="BM2662" s="1">
        <v>59</v>
      </c>
      <c r="BN2662" s="1">
        <v>59.65</v>
      </c>
    </row>
    <row r="2663" spans="3:66" x14ac:dyDescent="0.3">
      <c r="C2663" s="14" t="str">
        <f t="shared" si="42"/>
        <v>20158</v>
      </c>
      <c r="D2663" s="3">
        <v>42242</v>
      </c>
      <c r="E2663" s="1">
        <v>1237.3399999999999</v>
      </c>
      <c r="F2663" s="1">
        <v>1182.92</v>
      </c>
      <c r="G2663" s="1">
        <v>1159.02</v>
      </c>
      <c r="H2663" s="1">
        <v>1170.3800000000001</v>
      </c>
      <c r="I2663" s="1">
        <v>1213.18</v>
      </c>
      <c r="J2663" s="1">
        <v>1170.78</v>
      </c>
      <c r="Q2663" s="1">
        <v>2423.19</v>
      </c>
      <c r="R2663" s="1">
        <v>65.3</v>
      </c>
      <c r="S2663" s="1">
        <v>57.83</v>
      </c>
      <c r="T2663" s="1">
        <v>64.75</v>
      </c>
      <c r="V2663" s="1">
        <v>60</v>
      </c>
      <c r="W2663" s="1">
        <v>65.39</v>
      </c>
      <c r="X2663" s="1">
        <v>66.92</v>
      </c>
      <c r="Y2663" s="1">
        <v>65</v>
      </c>
      <c r="Z2663" s="1">
        <v>65</v>
      </c>
      <c r="AA2663" s="1">
        <v>60.48</v>
      </c>
      <c r="AB2663" s="1">
        <v>66.67</v>
      </c>
      <c r="AC2663" s="1">
        <v>68.33</v>
      </c>
      <c r="AE2663" s="1">
        <v>74.09</v>
      </c>
      <c r="AF2663" s="1">
        <v>69.28</v>
      </c>
      <c r="AG2663" s="1">
        <v>60.06</v>
      </c>
      <c r="AM2663" s="1">
        <v>30</v>
      </c>
      <c r="AX2663" s="1">
        <v>64</v>
      </c>
      <c r="AY2663" s="1">
        <v>1885</v>
      </c>
      <c r="BA2663" s="1">
        <v>65.040000000000006</v>
      </c>
      <c r="BB2663" s="1">
        <v>74.14</v>
      </c>
      <c r="BC2663" s="1">
        <v>70.64</v>
      </c>
      <c r="BD2663" s="1">
        <v>71.62</v>
      </c>
      <c r="BE2663" s="1">
        <v>64.36</v>
      </c>
      <c r="BF2663" s="1">
        <v>68.8</v>
      </c>
      <c r="BG2663" s="1">
        <v>74.430000000000007</v>
      </c>
      <c r="BH2663" s="1">
        <v>70.67</v>
      </c>
    </row>
    <row r="2664" spans="3:66" x14ac:dyDescent="0.3">
      <c r="C2664" s="14" t="str">
        <f t="shared" si="42"/>
        <v>20158</v>
      </c>
      <c r="D2664" s="3">
        <v>42241</v>
      </c>
      <c r="E2664" s="1">
        <v>1235.27</v>
      </c>
      <c r="F2664" s="1">
        <v>1169.25</v>
      </c>
      <c r="G2664" s="1">
        <v>1147.44</v>
      </c>
      <c r="H2664" s="1">
        <v>1168.78</v>
      </c>
      <c r="I2664" s="1">
        <v>1179.5999999999999</v>
      </c>
      <c r="J2664" s="1">
        <v>1169.6300000000001</v>
      </c>
      <c r="Q2664" s="1">
        <v>2375.34</v>
      </c>
      <c r="R2664" s="1">
        <v>64.319999999999993</v>
      </c>
      <c r="S2664" s="1">
        <v>54.17</v>
      </c>
      <c r="T2664" s="1">
        <v>64</v>
      </c>
      <c r="V2664" s="1">
        <v>58.75</v>
      </c>
      <c r="W2664" s="1">
        <v>64.28</v>
      </c>
      <c r="X2664" s="1">
        <v>66.069999999999993</v>
      </c>
      <c r="Y2664" s="1">
        <v>63.89</v>
      </c>
      <c r="Z2664" s="1">
        <v>64</v>
      </c>
      <c r="AA2664" s="1">
        <v>59.4</v>
      </c>
      <c r="AB2664" s="1">
        <v>66.8</v>
      </c>
      <c r="AC2664" s="1">
        <v>65.13</v>
      </c>
      <c r="AE2664" s="1">
        <v>73</v>
      </c>
      <c r="AF2664" s="1">
        <v>67.84</v>
      </c>
      <c r="AG2664" s="1">
        <v>58.34</v>
      </c>
      <c r="AX2664" s="1">
        <v>64.400000000000006</v>
      </c>
      <c r="BA2664" s="1">
        <v>66.150000000000006</v>
      </c>
      <c r="BB2664" s="1">
        <v>72.900000000000006</v>
      </c>
      <c r="BC2664" s="1">
        <v>70.39</v>
      </c>
      <c r="BD2664" s="1">
        <v>70.510000000000005</v>
      </c>
      <c r="BE2664" s="1">
        <v>62.54</v>
      </c>
      <c r="BF2664" s="1">
        <v>69</v>
      </c>
      <c r="BG2664" s="1">
        <v>73.34</v>
      </c>
      <c r="BH2664" s="1">
        <v>68.33</v>
      </c>
    </row>
    <row r="2665" spans="3:66" x14ac:dyDescent="0.3">
      <c r="C2665" s="14" t="str">
        <f t="shared" si="42"/>
        <v>20158</v>
      </c>
      <c r="D2665" s="3">
        <v>42240</v>
      </c>
      <c r="E2665" s="1">
        <v>1197.3399999999999</v>
      </c>
      <c r="F2665" s="1">
        <v>1153.1099999999999</v>
      </c>
      <c r="G2665" s="1">
        <v>1117.8599999999999</v>
      </c>
      <c r="H2665" s="1">
        <v>1186.94</v>
      </c>
      <c r="I2665" s="1">
        <v>1192.08</v>
      </c>
      <c r="J2665" s="1">
        <v>1145.78</v>
      </c>
      <c r="Q2665" s="1">
        <v>2365.3000000000002</v>
      </c>
      <c r="R2665" s="1">
        <v>64.7</v>
      </c>
      <c r="S2665" s="1">
        <v>54</v>
      </c>
      <c r="T2665" s="1">
        <v>64.33</v>
      </c>
      <c r="V2665" s="1">
        <v>59.25</v>
      </c>
      <c r="W2665" s="1">
        <v>63.83</v>
      </c>
      <c r="X2665" s="1">
        <v>65.63</v>
      </c>
      <c r="Y2665" s="1">
        <v>62.86</v>
      </c>
      <c r="Z2665" s="1">
        <v>62.65</v>
      </c>
      <c r="AA2665" s="1">
        <v>60.69</v>
      </c>
      <c r="AB2665" s="1">
        <v>65.55</v>
      </c>
      <c r="AC2665" s="1">
        <v>65.400000000000006</v>
      </c>
      <c r="AE2665" s="1">
        <v>71.62</v>
      </c>
      <c r="AF2665" s="1">
        <v>68.67</v>
      </c>
      <c r="AG2665" s="1">
        <v>58.32</v>
      </c>
      <c r="AP2665" s="1">
        <v>1650</v>
      </c>
      <c r="AX2665" s="1">
        <v>64.19</v>
      </c>
      <c r="BA2665" s="1">
        <v>64.86</v>
      </c>
      <c r="BB2665" s="1">
        <v>72.34</v>
      </c>
      <c r="BC2665" s="1">
        <v>69.37</v>
      </c>
      <c r="BD2665" s="1">
        <v>69.849999999999994</v>
      </c>
      <c r="BE2665" s="1">
        <v>67.25</v>
      </c>
      <c r="BF2665" s="1">
        <v>68.5</v>
      </c>
      <c r="BG2665" s="1">
        <v>72.72</v>
      </c>
      <c r="BH2665" s="1">
        <v>68</v>
      </c>
    </row>
    <row r="2666" spans="3:66" x14ac:dyDescent="0.3">
      <c r="C2666" s="14" t="str">
        <f t="shared" si="42"/>
        <v>20158</v>
      </c>
      <c r="D2666" s="3">
        <v>42237</v>
      </c>
      <c r="E2666" s="1">
        <v>1171.3800000000001</v>
      </c>
      <c r="F2666" s="1">
        <v>1157.9100000000001</v>
      </c>
      <c r="G2666" s="1">
        <v>1114.48</v>
      </c>
      <c r="H2666" s="1">
        <v>1153.01</v>
      </c>
      <c r="I2666" s="1">
        <v>1192.08</v>
      </c>
      <c r="J2666" s="1">
        <v>1145.97</v>
      </c>
      <c r="Q2666" s="1">
        <v>2362.6999999999998</v>
      </c>
      <c r="R2666" s="1">
        <v>63.75</v>
      </c>
      <c r="S2666" s="1">
        <v>54.5</v>
      </c>
      <c r="T2666" s="1">
        <v>64.400000000000006</v>
      </c>
      <c r="V2666" s="1">
        <v>58.5</v>
      </c>
      <c r="W2666" s="1">
        <v>64.569999999999993</v>
      </c>
      <c r="X2666" s="1">
        <v>66.06</v>
      </c>
      <c r="Y2666" s="1">
        <v>62.5</v>
      </c>
      <c r="Z2666" s="1">
        <v>62.5</v>
      </c>
      <c r="AA2666" s="1">
        <v>59.97</v>
      </c>
      <c r="AB2666" s="1">
        <v>65.8</v>
      </c>
      <c r="AC2666" s="1">
        <v>64.63</v>
      </c>
      <c r="AE2666" s="1">
        <v>72.760000000000005</v>
      </c>
      <c r="AF2666" s="1">
        <v>69</v>
      </c>
      <c r="AG2666" s="1">
        <v>57.58</v>
      </c>
      <c r="AP2666" s="1">
        <v>1650</v>
      </c>
      <c r="AX2666" s="1">
        <v>63.75</v>
      </c>
      <c r="BA2666" s="1">
        <v>64.349999999999994</v>
      </c>
      <c r="BB2666" s="1">
        <v>71.900000000000006</v>
      </c>
      <c r="BC2666" s="1">
        <v>69.290000000000006</v>
      </c>
      <c r="BD2666" s="1">
        <v>69.44</v>
      </c>
      <c r="BE2666" s="1">
        <v>65.09</v>
      </c>
      <c r="BF2666" s="1">
        <v>67.83</v>
      </c>
      <c r="BG2666" s="1">
        <v>72.98</v>
      </c>
      <c r="BH2666" s="1">
        <v>67.25</v>
      </c>
    </row>
    <row r="2667" spans="3:66" x14ac:dyDescent="0.3">
      <c r="C2667" s="14" t="str">
        <f t="shared" si="42"/>
        <v>20158</v>
      </c>
      <c r="D2667" s="3">
        <v>42236</v>
      </c>
      <c r="E2667" s="1">
        <v>1171.31</v>
      </c>
      <c r="F2667" s="1">
        <v>1153.78</v>
      </c>
      <c r="G2667" s="1">
        <v>1117.98</v>
      </c>
      <c r="H2667" s="1">
        <v>1145.68</v>
      </c>
      <c r="I2667" s="1">
        <v>1183.67</v>
      </c>
      <c r="J2667" s="1">
        <v>1152.57</v>
      </c>
      <c r="Q2667" s="1">
        <v>2365.02</v>
      </c>
      <c r="R2667" s="1">
        <v>63.5</v>
      </c>
      <c r="S2667" s="1">
        <v>54.5</v>
      </c>
      <c r="T2667" s="1">
        <v>64.650000000000006</v>
      </c>
      <c r="V2667" s="1">
        <v>58.82</v>
      </c>
      <c r="W2667" s="1">
        <v>64.44</v>
      </c>
      <c r="X2667" s="1">
        <v>66.13</v>
      </c>
      <c r="Y2667" s="1">
        <v>62.48</v>
      </c>
      <c r="Z2667" s="1">
        <v>62.5</v>
      </c>
      <c r="AA2667" s="1">
        <v>60.03</v>
      </c>
      <c r="AB2667" s="1">
        <v>65.849999999999994</v>
      </c>
      <c r="AC2667" s="1">
        <v>63.88</v>
      </c>
      <c r="AE2667" s="1">
        <v>72.17</v>
      </c>
      <c r="AF2667" s="1">
        <v>68.5</v>
      </c>
      <c r="AG2667" s="1">
        <v>57.09</v>
      </c>
      <c r="AP2667" s="1">
        <v>1650</v>
      </c>
      <c r="AX2667" s="1">
        <v>63.86</v>
      </c>
      <c r="BA2667" s="1">
        <v>63.31</v>
      </c>
      <c r="BB2667" s="1">
        <v>72.260000000000005</v>
      </c>
      <c r="BC2667" s="1">
        <v>69.069999999999993</v>
      </c>
      <c r="BD2667" s="1">
        <v>69.02</v>
      </c>
      <c r="BE2667" s="1">
        <v>65.13</v>
      </c>
      <c r="BF2667" s="1">
        <v>67.83</v>
      </c>
      <c r="BG2667" s="1">
        <v>73.06</v>
      </c>
      <c r="BH2667" s="1">
        <v>66.38</v>
      </c>
    </row>
    <row r="2668" spans="3:66" x14ac:dyDescent="0.3">
      <c r="C2668" s="14" t="str">
        <f t="shared" si="42"/>
        <v>20158</v>
      </c>
      <c r="D2668" s="3">
        <v>42235</v>
      </c>
      <c r="E2668" s="1">
        <v>1172.51</v>
      </c>
      <c r="F2668" s="1">
        <v>1153.56</v>
      </c>
      <c r="G2668" s="1">
        <v>1118.29</v>
      </c>
      <c r="H2668" s="1">
        <v>1150.25</v>
      </c>
      <c r="I2668" s="1">
        <v>1198.3699999999999</v>
      </c>
      <c r="J2668" s="1">
        <v>1151.23</v>
      </c>
      <c r="Q2668" s="1">
        <v>2359.12</v>
      </c>
      <c r="R2668" s="1">
        <v>64.2</v>
      </c>
      <c r="S2668" s="1">
        <v>54.2</v>
      </c>
      <c r="T2668" s="1">
        <v>65</v>
      </c>
      <c r="V2668" s="1">
        <v>58.75</v>
      </c>
      <c r="W2668" s="1">
        <v>64.5</v>
      </c>
      <c r="X2668" s="1">
        <v>66.66</v>
      </c>
      <c r="Y2668" s="1">
        <v>62.24</v>
      </c>
      <c r="Z2668" s="1">
        <v>62.24</v>
      </c>
      <c r="AA2668" s="1">
        <v>60</v>
      </c>
      <c r="AB2668" s="1">
        <v>66.099999999999994</v>
      </c>
      <c r="AC2668" s="1">
        <v>64.25</v>
      </c>
      <c r="AE2668" s="1">
        <v>71.58</v>
      </c>
      <c r="AF2668" s="1">
        <v>69</v>
      </c>
      <c r="AG2668" s="1">
        <v>57.33</v>
      </c>
      <c r="AO2668" s="1">
        <v>15</v>
      </c>
      <c r="AP2668" s="1">
        <v>1650</v>
      </c>
      <c r="AT2668" s="1">
        <v>1758</v>
      </c>
      <c r="AX2668" s="1">
        <v>64.06</v>
      </c>
      <c r="BA2668" s="1">
        <v>63.38</v>
      </c>
      <c r="BB2668" s="1">
        <v>72.209999999999994</v>
      </c>
      <c r="BC2668" s="1">
        <v>68.989999999999995</v>
      </c>
      <c r="BD2668" s="1">
        <v>69.510000000000005</v>
      </c>
      <c r="BE2668" s="1">
        <v>65.040000000000006</v>
      </c>
      <c r="BF2668" s="1">
        <v>68.400000000000006</v>
      </c>
      <c r="BG2668" s="1">
        <v>72.400000000000006</v>
      </c>
      <c r="BH2668" s="1">
        <v>66.63</v>
      </c>
    </row>
    <row r="2669" spans="3:66" x14ac:dyDescent="0.3">
      <c r="C2669" s="14" t="str">
        <f t="shared" si="42"/>
        <v>20158</v>
      </c>
      <c r="D2669" s="3">
        <v>42234</v>
      </c>
      <c r="E2669" s="1">
        <v>1174.07</v>
      </c>
      <c r="F2669" s="1">
        <v>1164.6500000000001</v>
      </c>
      <c r="G2669" s="1">
        <v>1125.8499999999999</v>
      </c>
      <c r="H2669" s="1">
        <v>1153.8399999999999</v>
      </c>
      <c r="I2669" s="1">
        <v>1172.6199999999999</v>
      </c>
      <c r="J2669" s="1">
        <v>1152.54</v>
      </c>
      <c r="Q2669" s="1">
        <v>2339.2600000000002</v>
      </c>
      <c r="R2669" s="1">
        <v>64.08</v>
      </c>
      <c r="S2669" s="1">
        <v>54.1</v>
      </c>
      <c r="T2669" s="1">
        <v>65</v>
      </c>
      <c r="V2669" s="1">
        <v>58.68</v>
      </c>
      <c r="W2669" s="1">
        <v>64.56</v>
      </c>
      <c r="X2669" s="1">
        <v>66.69</v>
      </c>
      <c r="Y2669" s="1">
        <v>62.1</v>
      </c>
      <c r="Z2669" s="1">
        <v>62</v>
      </c>
      <c r="AA2669" s="1">
        <v>60.23</v>
      </c>
      <c r="AB2669" s="1">
        <v>66.11</v>
      </c>
      <c r="AC2669" s="1">
        <v>65</v>
      </c>
      <c r="AE2669" s="1">
        <v>72.06</v>
      </c>
      <c r="AF2669" s="1">
        <v>69</v>
      </c>
      <c r="AG2669" s="1">
        <v>57.02</v>
      </c>
      <c r="AO2669" s="1">
        <v>15</v>
      </c>
      <c r="AP2669" s="1">
        <v>1590</v>
      </c>
      <c r="AT2669" s="1">
        <v>1758</v>
      </c>
      <c r="AX2669" s="1">
        <v>63.75</v>
      </c>
      <c r="BA2669" s="1">
        <v>63.2</v>
      </c>
      <c r="BB2669" s="1">
        <v>71.37</v>
      </c>
      <c r="BC2669" s="1">
        <v>69.430000000000007</v>
      </c>
      <c r="BD2669" s="1">
        <v>69.02</v>
      </c>
      <c r="BE2669" s="1">
        <v>65.27</v>
      </c>
      <c r="BF2669" s="1">
        <v>68.099999999999994</v>
      </c>
      <c r="BG2669" s="1">
        <v>72.75</v>
      </c>
      <c r="BH2669" s="1">
        <v>67.13</v>
      </c>
    </row>
    <row r="2670" spans="3:66" x14ac:dyDescent="0.3">
      <c r="C2670" s="14" t="str">
        <f t="shared" si="42"/>
        <v>20158</v>
      </c>
      <c r="D2670" s="3">
        <v>42233</v>
      </c>
      <c r="E2670" s="1">
        <v>1166.8900000000001</v>
      </c>
      <c r="F2670" s="1">
        <v>1168.1500000000001</v>
      </c>
      <c r="G2670" s="1">
        <v>1096.9000000000001</v>
      </c>
      <c r="H2670" s="1">
        <v>1161.04</v>
      </c>
      <c r="I2670" s="1">
        <v>1149.1199999999999</v>
      </c>
      <c r="J2670" s="1">
        <v>1166.03</v>
      </c>
      <c r="Q2670" s="1">
        <v>2333</v>
      </c>
      <c r="R2670" s="1">
        <v>63.58</v>
      </c>
      <c r="S2670" s="1">
        <v>53.33</v>
      </c>
      <c r="T2670" s="1">
        <v>64.27</v>
      </c>
      <c r="V2670" s="1">
        <v>59.08</v>
      </c>
      <c r="W2670" s="1">
        <v>64.67</v>
      </c>
      <c r="X2670" s="1">
        <v>66.599999999999994</v>
      </c>
      <c r="Y2670" s="1">
        <v>62.5</v>
      </c>
      <c r="Z2670" s="1">
        <v>62.58</v>
      </c>
      <c r="AA2670" s="1">
        <v>60.75</v>
      </c>
      <c r="AB2670" s="1">
        <v>66.45</v>
      </c>
      <c r="AC2670" s="1">
        <v>65</v>
      </c>
      <c r="AE2670" s="1">
        <v>72.06</v>
      </c>
      <c r="AF2670" s="1">
        <v>67.83</v>
      </c>
      <c r="AG2670" s="1">
        <v>56.99</v>
      </c>
      <c r="AO2670" s="1">
        <v>15</v>
      </c>
      <c r="AP2670" s="1">
        <v>1530</v>
      </c>
      <c r="AT2670" s="1">
        <v>1758</v>
      </c>
      <c r="AX2670" s="1">
        <v>64.5</v>
      </c>
      <c r="BA2670" s="1">
        <v>62.08</v>
      </c>
      <c r="BB2670" s="1">
        <v>71.819999999999993</v>
      </c>
      <c r="BC2670" s="1">
        <v>69.16</v>
      </c>
      <c r="BD2670" s="1">
        <v>69.459999999999994</v>
      </c>
      <c r="BE2670" s="1">
        <v>64.33</v>
      </c>
      <c r="BF2670" s="1">
        <v>67.599999999999994</v>
      </c>
      <c r="BG2670" s="1">
        <v>72.83</v>
      </c>
      <c r="BH2670" s="1">
        <v>67.25</v>
      </c>
    </row>
    <row r="2671" spans="3:66" x14ac:dyDescent="0.3">
      <c r="C2671" s="14" t="str">
        <f t="shared" si="42"/>
        <v>20158</v>
      </c>
      <c r="D2671" s="3">
        <v>42230</v>
      </c>
      <c r="E2671" s="1">
        <v>1177.31</v>
      </c>
      <c r="F2671" s="1">
        <v>1169.5999999999999</v>
      </c>
      <c r="G2671" s="1">
        <v>1096.9000000000001</v>
      </c>
      <c r="H2671" s="1">
        <v>1159.6099999999999</v>
      </c>
      <c r="I2671" s="1">
        <v>1158.23</v>
      </c>
      <c r="J2671" s="1">
        <v>1166.58</v>
      </c>
      <c r="Q2671" s="1">
        <v>2324.75</v>
      </c>
      <c r="R2671" s="1">
        <v>63.33</v>
      </c>
      <c r="S2671" s="1">
        <v>55.1</v>
      </c>
      <c r="T2671" s="1">
        <v>64.099999999999994</v>
      </c>
      <c r="V2671" s="1">
        <v>58.82</v>
      </c>
      <c r="W2671" s="1">
        <v>64.61</v>
      </c>
      <c r="X2671" s="1">
        <v>67.31</v>
      </c>
      <c r="Y2671" s="1">
        <v>62.8</v>
      </c>
      <c r="Z2671" s="1">
        <v>62.86</v>
      </c>
      <c r="AA2671" s="1">
        <v>60.37</v>
      </c>
      <c r="AB2671" s="1">
        <v>66.67</v>
      </c>
      <c r="AC2671" s="1">
        <v>64.53</v>
      </c>
      <c r="AE2671" s="1">
        <v>73.2</v>
      </c>
      <c r="AF2671" s="1">
        <v>67.83</v>
      </c>
      <c r="AG2671" s="1">
        <v>57.49</v>
      </c>
      <c r="AO2671" s="1">
        <v>15</v>
      </c>
      <c r="AP2671" s="1">
        <v>1530</v>
      </c>
      <c r="AT2671" s="1">
        <v>1758</v>
      </c>
      <c r="AX2671" s="1">
        <v>64.290000000000006</v>
      </c>
      <c r="BA2671" s="1">
        <v>62.09</v>
      </c>
      <c r="BB2671" s="1">
        <v>71.41</v>
      </c>
      <c r="BC2671" s="1">
        <v>69.319999999999993</v>
      </c>
      <c r="BD2671" s="1">
        <v>69.39</v>
      </c>
      <c r="BE2671" s="1">
        <v>64.349999999999994</v>
      </c>
      <c r="BF2671" s="1">
        <v>67.75</v>
      </c>
      <c r="BG2671" s="1">
        <v>73.239999999999995</v>
      </c>
      <c r="BH2671" s="1">
        <v>66.900000000000006</v>
      </c>
    </row>
    <row r="2672" spans="3:66" x14ac:dyDescent="0.3">
      <c r="C2672" s="14" t="str">
        <f t="shared" si="42"/>
        <v>20158</v>
      </c>
      <c r="D2672" s="3">
        <v>42229</v>
      </c>
      <c r="E2672" s="1">
        <v>1177.75</v>
      </c>
      <c r="F2672" s="1">
        <v>1172.1600000000001</v>
      </c>
      <c r="G2672" s="1">
        <v>1110.8399999999999</v>
      </c>
      <c r="H2672" s="1">
        <v>1163.3</v>
      </c>
      <c r="I2672" s="1">
        <v>1158.72</v>
      </c>
      <c r="J2672" s="1">
        <v>1166.4000000000001</v>
      </c>
      <c r="Q2672" s="1">
        <v>2329.44</v>
      </c>
      <c r="R2672" s="1">
        <v>65.099999999999994</v>
      </c>
      <c r="S2672" s="1">
        <v>53.7</v>
      </c>
      <c r="T2672" s="1">
        <v>64.45</v>
      </c>
      <c r="V2672" s="1">
        <v>59.36</v>
      </c>
      <c r="W2672" s="1">
        <v>64.56</v>
      </c>
      <c r="X2672" s="1">
        <v>66.03</v>
      </c>
      <c r="Y2672" s="1">
        <v>63.05</v>
      </c>
      <c r="Z2672" s="1">
        <v>63</v>
      </c>
      <c r="AA2672" s="1">
        <v>59.27</v>
      </c>
      <c r="AB2672" s="1">
        <v>66</v>
      </c>
      <c r="AC2672" s="1">
        <v>64.63</v>
      </c>
      <c r="AE2672" s="1">
        <v>72.150000000000006</v>
      </c>
      <c r="AF2672" s="1">
        <v>66.77</v>
      </c>
      <c r="AG2672" s="1">
        <v>56.07</v>
      </c>
      <c r="AO2672" s="1">
        <v>12.71</v>
      </c>
      <c r="AP2672" s="1">
        <v>1530</v>
      </c>
      <c r="AT2672" s="1">
        <v>1771.43</v>
      </c>
      <c r="AX2672" s="1">
        <v>63.64</v>
      </c>
      <c r="BA2672" s="1">
        <v>62.42</v>
      </c>
      <c r="BB2672" s="1">
        <v>71.849999999999994</v>
      </c>
      <c r="BC2672" s="1">
        <v>69.27</v>
      </c>
      <c r="BD2672" s="1">
        <v>70.62</v>
      </c>
      <c r="BE2672" s="1">
        <v>63.69</v>
      </c>
      <c r="BF2672" s="1">
        <v>68.52</v>
      </c>
      <c r="BG2672" s="1">
        <v>73.22</v>
      </c>
      <c r="BH2672" s="1">
        <v>66.75</v>
      </c>
    </row>
    <row r="2673" spans="3:60" x14ac:dyDescent="0.3">
      <c r="C2673" s="14" t="str">
        <f t="shared" si="42"/>
        <v>20158</v>
      </c>
      <c r="D2673" s="3">
        <v>42228</v>
      </c>
      <c r="E2673" s="1">
        <v>1177.54</v>
      </c>
      <c r="F2673" s="1">
        <v>1184.93</v>
      </c>
      <c r="G2673" s="1">
        <v>1147.31</v>
      </c>
      <c r="H2673" s="1">
        <v>1141.48</v>
      </c>
      <c r="I2673" s="1">
        <v>1160.01</v>
      </c>
      <c r="J2673" s="1">
        <v>1164.3900000000001</v>
      </c>
      <c r="Q2673" s="1">
        <v>2359.48</v>
      </c>
      <c r="R2673" s="1">
        <v>66.67</v>
      </c>
      <c r="S2673" s="1">
        <v>53.67</v>
      </c>
      <c r="T2673" s="1">
        <v>64.95</v>
      </c>
      <c r="V2673" s="1">
        <v>60.6</v>
      </c>
      <c r="W2673" s="1">
        <v>64.94</v>
      </c>
      <c r="X2673" s="1">
        <v>69.430000000000007</v>
      </c>
      <c r="Y2673" s="1">
        <v>64.09</v>
      </c>
      <c r="Z2673" s="1">
        <v>64.540000000000006</v>
      </c>
      <c r="AA2673" s="1">
        <v>61.89</v>
      </c>
      <c r="AB2673" s="1">
        <v>68.650000000000006</v>
      </c>
      <c r="AC2673" s="1">
        <v>64.5</v>
      </c>
      <c r="AE2673" s="1">
        <v>74.150000000000006</v>
      </c>
      <c r="AF2673" s="1">
        <v>70.17</v>
      </c>
      <c r="AG2673" s="1">
        <v>57.5</v>
      </c>
      <c r="AO2673" s="1">
        <v>7</v>
      </c>
      <c r="AP2673" s="1">
        <v>1530</v>
      </c>
      <c r="AT2673" s="1">
        <v>1805</v>
      </c>
      <c r="AX2673" s="1">
        <v>64.34</v>
      </c>
      <c r="BA2673" s="1">
        <v>64.47</v>
      </c>
      <c r="BB2673" s="1">
        <v>72.319999999999993</v>
      </c>
      <c r="BC2673" s="1">
        <v>70.06</v>
      </c>
      <c r="BD2673" s="1">
        <v>70.27</v>
      </c>
      <c r="BE2673" s="1">
        <v>68.02</v>
      </c>
      <c r="BF2673" s="1">
        <v>69.33</v>
      </c>
      <c r="BG2673" s="1">
        <v>74.44</v>
      </c>
      <c r="BH2673" s="1">
        <v>66.5</v>
      </c>
    </row>
    <row r="2674" spans="3:60" x14ac:dyDescent="0.3">
      <c r="C2674" s="14" t="str">
        <f t="shared" si="42"/>
        <v>20158</v>
      </c>
      <c r="D2674" s="3">
        <v>42227</v>
      </c>
      <c r="E2674" s="1">
        <v>1177.54</v>
      </c>
      <c r="F2674" s="1">
        <v>1180.58</v>
      </c>
      <c r="G2674" s="1">
        <v>1140.4100000000001</v>
      </c>
      <c r="H2674" s="1">
        <v>1187.6400000000001</v>
      </c>
      <c r="I2674" s="1">
        <v>1160.01</v>
      </c>
      <c r="J2674" s="1">
        <v>1141.96</v>
      </c>
      <c r="Q2674" s="1">
        <v>2350.73</v>
      </c>
      <c r="R2674" s="1">
        <v>67.400000000000006</v>
      </c>
      <c r="S2674" s="1">
        <v>55.98</v>
      </c>
      <c r="T2674" s="1">
        <v>65.48</v>
      </c>
      <c r="V2674" s="1">
        <v>59.92</v>
      </c>
      <c r="W2674" s="1">
        <v>67.38</v>
      </c>
      <c r="X2674" s="1">
        <v>68.63</v>
      </c>
      <c r="Y2674" s="1">
        <v>65.88</v>
      </c>
      <c r="Z2674" s="1">
        <v>66</v>
      </c>
      <c r="AA2674" s="1">
        <v>61.6</v>
      </c>
      <c r="AB2674" s="1">
        <v>68.150000000000006</v>
      </c>
      <c r="AC2674" s="1">
        <v>67.25</v>
      </c>
      <c r="AE2674" s="1">
        <v>75.33</v>
      </c>
      <c r="AF2674" s="1">
        <v>70.260000000000005</v>
      </c>
      <c r="AG2674" s="1">
        <v>59.94</v>
      </c>
      <c r="AO2674" s="1">
        <v>7</v>
      </c>
      <c r="AT2674" s="1">
        <v>1805</v>
      </c>
      <c r="AX2674" s="1">
        <v>64.88</v>
      </c>
      <c r="BA2674" s="1">
        <v>65.94</v>
      </c>
      <c r="BB2674" s="1">
        <v>74.81</v>
      </c>
      <c r="BC2674" s="1">
        <v>71.84</v>
      </c>
      <c r="BD2674" s="1">
        <v>72.55</v>
      </c>
      <c r="BE2674" s="1">
        <v>67.290000000000006</v>
      </c>
      <c r="BF2674" s="1">
        <v>71.2</v>
      </c>
      <c r="BG2674" s="1">
        <v>75.900000000000006</v>
      </c>
      <c r="BH2674" s="1">
        <v>70.5</v>
      </c>
    </row>
    <row r="2675" spans="3:60" x14ac:dyDescent="0.3">
      <c r="C2675" s="14" t="str">
        <f t="shared" si="42"/>
        <v>20158</v>
      </c>
      <c r="D2675" s="3">
        <v>42226</v>
      </c>
      <c r="E2675" s="1">
        <v>1180.78</v>
      </c>
      <c r="F2675" s="1">
        <v>1174.58</v>
      </c>
      <c r="G2675" s="1">
        <v>1154.81</v>
      </c>
      <c r="H2675" s="1">
        <v>1170.74</v>
      </c>
      <c r="I2675" s="1">
        <v>1143.78</v>
      </c>
      <c r="J2675" s="1">
        <v>1137.07</v>
      </c>
      <c r="Q2675" s="1">
        <v>2376.5500000000002</v>
      </c>
      <c r="R2675" s="1">
        <v>67.3</v>
      </c>
      <c r="S2675" s="1">
        <v>55.85</v>
      </c>
      <c r="T2675" s="1">
        <v>65.73</v>
      </c>
      <c r="V2675" s="1">
        <v>60.38</v>
      </c>
      <c r="W2675" s="1">
        <v>66.75</v>
      </c>
      <c r="X2675" s="1">
        <v>68.7</v>
      </c>
      <c r="Y2675" s="1">
        <v>65.55</v>
      </c>
      <c r="Z2675" s="1">
        <v>65.680000000000007</v>
      </c>
      <c r="AA2675" s="1">
        <v>60.88</v>
      </c>
      <c r="AB2675" s="1">
        <v>67.75</v>
      </c>
      <c r="AC2675" s="1">
        <v>67.25</v>
      </c>
      <c r="AE2675" s="1">
        <v>75.58</v>
      </c>
      <c r="AF2675" s="1">
        <v>70</v>
      </c>
      <c r="AG2675" s="1">
        <v>60.05</v>
      </c>
      <c r="AO2675" s="1">
        <v>7</v>
      </c>
      <c r="AT2675" s="1">
        <v>1805</v>
      </c>
      <c r="AX2675" s="1">
        <v>65.33</v>
      </c>
      <c r="BA2675" s="1">
        <v>65.2</v>
      </c>
      <c r="BB2675" s="1">
        <v>73.87</v>
      </c>
      <c r="BC2675" s="1">
        <v>72.22</v>
      </c>
      <c r="BD2675" s="1">
        <v>71.430000000000007</v>
      </c>
      <c r="BE2675" s="1">
        <v>66.66</v>
      </c>
      <c r="BF2675" s="1">
        <v>71.2</v>
      </c>
      <c r="BG2675" s="1">
        <v>75.66</v>
      </c>
      <c r="BH2675" s="1">
        <v>70</v>
      </c>
    </row>
    <row r="2676" spans="3:60" x14ac:dyDescent="0.3">
      <c r="C2676" s="14" t="str">
        <f t="shared" si="42"/>
        <v>20158</v>
      </c>
      <c r="D2676" s="3">
        <v>42223</v>
      </c>
      <c r="E2676" s="1">
        <v>1166.47</v>
      </c>
      <c r="F2676" s="1">
        <v>1161.6400000000001</v>
      </c>
      <c r="G2676" s="1">
        <v>1135.52</v>
      </c>
      <c r="H2676" s="1">
        <v>1167.24</v>
      </c>
      <c r="I2676" s="1">
        <v>1124.5899999999999</v>
      </c>
      <c r="J2676" s="1">
        <v>1137.3800000000001</v>
      </c>
      <c r="Q2676" s="1">
        <v>2373.5100000000002</v>
      </c>
      <c r="R2676" s="1">
        <v>67.17</v>
      </c>
      <c r="S2676" s="1">
        <v>55.63</v>
      </c>
      <c r="T2676" s="1">
        <v>65.3</v>
      </c>
      <c r="V2676" s="1">
        <v>59.77</v>
      </c>
      <c r="W2676" s="1">
        <v>66.58</v>
      </c>
      <c r="X2676" s="1">
        <v>67.73</v>
      </c>
      <c r="Y2676" s="1">
        <v>64.8</v>
      </c>
      <c r="Z2676" s="1">
        <v>64.92</v>
      </c>
      <c r="AA2676" s="1">
        <v>60.25</v>
      </c>
      <c r="AB2676" s="1">
        <v>66.94</v>
      </c>
      <c r="AC2676" s="1">
        <v>67.25</v>
      </c>
      <c r="AE2676" s="1">
        <v>75.09</v>
      </c>
      <c r="AF2676" s="1">
        <v>68.010000000000005</v>
      </c>
      <c r="AG2676" s="1">
        <v>58.71</v>
      </c>
      <c r="AO2676" s="1">
        <v>7</v>
      </c>
      <c r="AT2676" s="1">
        <v>1805</v>
      </c>
      <c r="AX2676" s="1">
        <v>64.7</v>
      </c>
      <c r="BA2676" s="1">
        <v>64.7</v>
      </c>
      <c r="BB2676" s="1">
        <v>74.33</v>
      </c>
      <c r="BC2676" s="1">
        <v>70.77</v>
      </c>
      <c r="BD2676" s="1">
        <v>71.290000000000006</v>
      </c>
      <c r="BE2676" s="1">
        <v>65.59</v>
      </c>
      <c r="BF2676" s="1">
        <v>71</v>
      </c>
      <c r="BG2676" s="1">
        <v>74.44</v>
      </c>
      <c r="BH2676" s="1">
        <v>69.599999999999994</v>
      </c>
    </row>
    <row r="2677" spans="3:60" x14ac:dyDescent="0.3">
      <c r="C2677" s="14" t="str">
        <f t="shared" si="42"/>
        <v>20158</v>
      </c>
      <c r="D2677" s="3">
        <v>42222</v>
      </c>
      <c r="E2677" s="1">
        <v>1146.6300000000001</v>
      </c>
      <c r="F2677" s="1">
        <v>1145.83</v>
      </c>
      <c r="G2677" s="1">
        <v>1127.2</v>
      </c>
      <c r="H2677" s="1">
        <v>1158.71</v>
      </c>
      <c r="I2677" s="1">
        <v>1124.8599999999999</v>
      </c>
      <c r="J2677" s="1">
        <v>1134.3499999999999</v>
      </c>
      <c r="Q2677" s="1">
        <v>2330.29</v>
      </c>
      <c r="R2677" s="1">
        <v>66.42</v>
      </c>
      <c r="S2677" s="1">
        <v>56</v>
      </c>
      <c r="T2677" s="1">
        <v>64.98</v>
      </c>
      <c r="V2677" s="1">
        <v>59.17</v>
      </c>
      <c r="W2677" s="1">
        <v>65.31</v>
      </c>
      <c r="X2677" s="1">
        <v>67.540000000000006</v>
      </c>
      <c r="Y2677" s="1">
        <v>64.56</v>
      </c>
      <c r="Z2677" s="1">
        <v>64.69</v>
      </c>
      <c r="AA2677" s="1">
        <v>60.2</v>
      </c>
      <c r="AB2677" s="1">
        <v>66.89</v>
      </c>
      <c r="AC2677" s="1">
        <v>67.17</v>
      </c>
      <c r="AE2677" s="1">
        <v>73.94</v>
      </c>
      <c r="AF2677" s="1">
        <v>68.510000000000005</v>
      </c>
      <c r="AG2677" s="1">
        <v>58.06</v>
      </c>
      <c r="AX2677" s="1">
        <v>64.67</v>
      </c>
      <c r="BA2677" s="1">
        <v>64.72</v>
      </c>
      <c r="BB2677" s="1">
        <v>73.95</v>
      </c>
      <c r="BC2677" s="1">
        <v>70.45</v>
      </c>
      <c r="BD2677" s="1">
        <v>71.53</v>
      </c>
      <c r="BE2677" s="1">
        <v>65.88</v>
      </c>
      <c r="BF2677" s="1">
        <v>69.75</v>
      </c>
      <c r="BG2677" s="1">
        <v>74.099999999999994</v>
      </c>
      <c r="BH2677" s="1">
        <v>68.88</v>
      </c>
    </row>
    <row r="2678" spans="3:60" x14ac:dyDescent="0.3">
      <c r="C2678" s="14" t="str">
        <f t="shared" si="42"/>
        <v>20158</v>
      </c>
      <c r="D2678" s="3">
        <v>42221</v>
      </c>
      <c r="E2678" s="1">
        <v>1155.05</v>
      </c>
      <c r="F2678" s="1">
        <v>1118.56</v>
      </c>
      <c r="G2678" s="1">
        <v>1131.2</v>
      </c>
      <c r="H2678" s="1">
        <v>1146.06</v>
      </c>
      <c r="I2678" s="1">
        <v>1103.6199999999999</v>
      </c>
      <c r="J2678" s="1">
        <v>1138.6500000000001</v>
      </c>
      <c r="Q2678" s="1">
        <v>2285.7800000000002</v>
      </c>
      <c r="R2678" s="1">
        <v>65.2</v>
      </c>
      <c r="S2678" s="1">
        <v>56.63</v>
      </c>
      <c r="T2678" s="1">
        <v>64.849999999999994</v>
      </c>
      <c r="V2678" s="1">
        <v>59.55</v>
      </c>
      <c r="W2678" s="1">
        <v>64.61</v>
      </c>
      <c r="X2678" s="1">
        <v>66.94</v>
      </c>
      <c r="Y2678" s="1">
        <v>64.02</v>
      </c>
      <c r="Z2678" s="1">
        <v>64.180000000000007</v>
      </c>
      <c r="AA2678" s="1">
        <v>60.05</v>
      </c>
      <c r="AB2678" s="1">
        <v>66.45</v>
      </c>
      <c r="AC2678" s="1">
        <v>65.72</v>
      </c>
      <c r="AE2678" s="1">
        <v>74.040000000000006</v>
      </c>
      <c r="AF2678" s="1">
        <v>68.239999999999995</v>
      </c>
      <c r="AG2678" s="1">
        <v>58.34</v>
      </c>
      <c r="AX2678" s="1">
        <v>64.13</v>
      </c>
      <c r="BA2678" s="1">
        <v>64.39</v>
      </c>
      <c r="BB2678" s="1">
        <v>73.58</v>
      </c>
      <c r="BC2678" s="1">
        <v>69.63</v>
      </c>
      <c r="BD2678" s="1">
        <v>70.36</v>
      </c>
      <c r="BE2678" s="1">
        <v>65.63</v>
      </c>
      <c r="BF2678" s="1">
        <v>68.42</v>
      </c>
      <c r="BG2678" s="1">
        <v>74.02</v>
      </c>
      <c r="BH2678" s="1">
        <v>67.8</v>
      </c>
    </row>
    <row r="2679" spans="3:60" x14ac:dyDescent="0.3">
      <c r="C2679" s="14" t="str">
        <f t="shared" si="42"/>
        <v>20158</v>
      </c>
      <c r="D2679" s="3">
        <v>42220</v>
      </c>
      <c r="E2679" s="1">
        <v>1162</v>
      </c>
      <c r="F2679" s="1">
        <v>1118.56</v>
      </c>
      <c r="G2679" s="1">
        <v>1127.24</v>
      </c>
      <c r="H2679" s="1">
        <v>1141.81</v>
      </c>
      <c r="I2679" s="1">
        <v>1104.8</v>
      </c>
      <c r="J2679" s="1">
        <v>1112.28</v>
      </c>
      <c r="Q2679" s="1">
        <v>2262.33</v>
      </c>
      <c r="R2679" s="1">
        <v>64.58</v>
      </c>
      <c r="S2679" s="1">
        <v>54.8</v>
      </c>
      <c r="T2679" s="1">
        <v>64.45</v>
      </c>
      <c r="V2679" s="1">
        <v>58.77</v>
      </c>
      <c r="W2679" s="1">
        <v>64.14</v>
      </c>
      <c r="X2679" s="1">
        <v>66.34</v>
      </c>
      <c r="Y2679" s="1">
        <v>63.55</v>
      </c>
      <c r="Z2679" s="1">
        <v>63.64</v>
      </c>
      <c r="AA2679" s="1">
        <v>61.02</v>
      </c>
      <c r="AB2679" s="1">
        <v>65.67</v>
      </c>
      <c r="AC2679" s="1">
        <v>64.67</v>
      </c>
      <c r="AE2679" s="1">
        <v>73.25</v>
      </c>
      <c r="AF2679" s="1">
        <v>68.739999999999995</v>
      </c>
      <c r="AG2679" s="1">
        <v>58.09</v>
      </c>
      <c r="AX2679" s="1">
        <v>63.56</v>
      </c>
      <c r="BA2679" s="1">
        <v>62.8</v>
      </c>
      <c r="BB2679" s="1">
        <v>73.17</v>
      </c>
      <c r="BC2679" s="1">
        <v>68.680000000000007</v>
      </c>
      <c r="BD2679" s="1">
        <v>69.12</v>
      </c>
      <c r="BE2679" s="1">
        <v>65.36</v>
      </c>
      <c r="BF2679" s="1">
        <v>67.5</v>
      </c>
      <c r="BG2679" s="1">
        <v>73</v>
      </c>
      <c r="BH2679" s="1">
        <v>66.41</v>
      </c>
    </row>
    <row r="2680" spans="3:60" x14ac:dyDescent="0.3">
      <c r="C2680" s="14" t="str">
        <f t="shared" si="42"/>
        <v>20158</v>
      </c>
      <c r="D2680" s="3">
        <v>42219</v>
      </c>
      <c r="E2680" s="1">
        <v>1155.05</v>
      </c>
      <c r="F2680" s="1">
        <v>1122.47</v>
      </c>
      <c r="G2680" s="1">
        <v>1102.21</v>
      </c>
      <c r="H2680" s="1">
        <v>1141.8900000000001</v>
      </c>
      <c r="I2680" s="1">
        <v>1117.8</v>
      </c>
      <c r="J2680" s="1">
        <v>1124.8499999999999</v>
      </c>
      <c r="Q2680" s="1">
        <v>2250.83</v>
      </c>
      <c r="R2680" s="1">
        <v>64.08</v>
      </c>
      <c r="S2680" s="1">
        <v>54.6</v>
      </c>
      <c r="T2680" s="1">
        <v>63.95</v>
      </c>
      <c r="V2680" s="1">
        <v>58.91</v>
      </c>
      <c r="W2680" s="1">
        <v>63.95</v>
      </c>
      <c r="X2680" s="1">
        <v>65.790000000000006</v>
      </c>
      <c r="Y2680" s="1">
        <v>63.17</v>
      </c>
      <c r="Z2680" s="1">
        <v>63.29</v>
      </c>
      <c r="AA2680" s="1">
        <v>58.67</v>
      </c>
      <c r="AB2680" s="1">
        <v>65.319999999999993</v>
      </c>
      <c r="AC2680" s="1">
        <v>64</v>
      </c>
      <c r="AE2680" s="1">
        <v>72.650000000000006</v>
      </c>
      <c r="AF2680" s="1">
        <v>67.349999999999994</v>
      </c>
      <c r="AG2680" s="1">
        <v>57.43</v>
      </c>
      <c r="AX2680" s="1">
        <v>63.56</v>
      </c>
      <c r="BA2680" s="1">
        <v>62.78</v>
      </c>
      <c r="BB2680" s="1">
        <v>71.44</v>
      </c>
      <c r="BC2680" s="1">
        <v>68.23</v>
      </c>
      <c r="BD2680" s="1">
        <v>69.06</v>
      </c>
      <c r="BE2680" s="1">
        <v>64.13</v>
      </c>
      <c r="BF2680" s="1">
        <v>67.08</v>
      </c>
      <c r="BG2680" s="1">
        <v>72.5</v>
      </c>
      <c r="BH2680" s="1">
        <v>65.739999999999995</v>
      </c>
    </row>
    <row r="2681" spans="3:60" x14ac:dyDescent="0.3">
      <c r="C2681" s="14" t="str">
        <f t="shared" si="42"/>
        <v>20157</v>
      </c>
      <c r="D2681" s="3">
        <v>42216</v>
      </c>
      <c r="E2681" s="1">
        <v>1144.8800000000001</v>
      </c>
      <c r="F2681" s="1">
        <v>1113.72</v>
      </c>
      <c r="G2681" s="1">
        <v>1099.08</v>
      </c>
      <c r="H2681" s="1">
        <v>1137.44</v>
      </c>
      <c r="I2681" s="1">
        <v>1079.1400000000001</v>
      </c>
      <c r="J2681" s="1">
        <v>1095.05</v>
      </c>
      <c r="Q2681" s="1">
        <v>2223.81</v>
      </c>
      <c r="R2681" s="1">
        <v>63.71</v>
      </c>
      <c r="S2681" s="1">
        <v>54.6</v>
      </c>
      <c r="T2681" s="1">
        <v>63.45</v>
      </c>
      <c r="V2681" s="1">
        <v>58.25</v>
      </c>
      <c r="W2681" s="1">
        <v>64.06</v>
      </c>
      <c r="X2681" s="1">
        <v>65.97</v>
      </c>
      <c r="Y2681" s="1">
        <v>63.17</v>
      </c>
      <c r="Z2681" s="1">
        <v>63.5</v>
      </c>
      <c r="AA2681" s="1">
        <v>59</v>
      </c>
      <c r="AB2681" s="1">
        <v>65.39</v>
      </c>
      <c r="AC2681" s="1">
        <v>64.25</v>
      </c>
      <c r="AE2681" s="1">
        <v>72.75</v>
      </c>
      <c r="AF2681" s="1">
        <v>66.98</v>
      </c>
      <c r="AG2681" s="1">
        <v>57.34</v>
      </c>
      <c r="AX2681" s="1">
        <v>64</v>
      </c>
      <c r="BA2681" s="1">
        <v>63.27</v>
      </c>
      <c r="BB2681" s="1">
        <v>70.760000000000005</v>
      </c>
      <c r="BC2681" s="1">
        <v>68.31</v>
      </c>
      <c r="BD2681" s="1">
        <v>67.58</v>
      </c>
      <c r="BE2681" s="1">
        <v>63.85</v>
      </c>
      <c r="BF2681" s="1">
        <v>67.099999999999994</v>
      </c>
      <c r="BG2681" s="1">
        <v>73.16</v>
      </c>
      <c r="BH2681" s="1">
        <v>66</v>
      </c>
    </row>
    <row r="2682" spans="3:60" x14ac:dyDescent="0.3">
      <c r="C2682" s="14" t="str">
        <f t="shared" si="42"/>
        <v>20157</v>
      </c>
      <c r="D2682" s="3">
        <v>42215</v>
      </c>
      <c r="E2682" s="1">
        <v>1149.71</v>
      </c>
      <c r="F2682" s="1">
        <v>1115.31</v>
      </c>
      <c r="G2682" s="1">
        <v>1099.08</v>
      </c>
      <c r="H2682" s="1">
        <v>1147.3399999999999</v>
      </c>
      <c r="I2682" s="1">
        <v>1079.1400000000001</v>
      </c>
      <c r="J2682" s="1">
        <v>1095.03</v>
      </c>
      <c r="Q2682" s="1">
        <v>2232.7800000000002</v>
      </c>
      <c r="R2682" s="1">
        <v>63.63</v>
      </c>
      <c r="S2682" s="1">
        <v>54.5</v>
      </c>
      <c r="T2682" s="1">
        <v>63.58</v>
      </c>
      <c r="V2682" s="1">
        <v>58.79</v>
      </c>
      <c r="W2682" s="1">
        <v>63.91</v>
      </c>
      <c r="X2682" s="1">
        <v>65</v>
      </c>
      <c r="Y2682" s="1">
        <v>62.75</v>
      </c>
      <c r="Z2682" s="1">
        <v>62.73</v>
      </c>
      <c r="AA2682" s="1">
        <v>58.83</v>
      </c>
      <c r="AB2682" s="1">
        <v>64.56</v>
      </c>
      <c r="AC2682" s="1">
        <v>63.75</v>
      </c>
      <c r="AE2682" s="1">
        <v>72.25</v>
      </c>
      <c r="AF2682" s="1">
        <v>66.98</v>
      </c>
      <c r="AG2682" s="1">
        <v>56.5</v>
      </c>
      <c r="AK2682" s="1">
        <v>30</v>
      </c>
      <c r="AP2682" s="1">
        <v>1690</v>
      </c>
      <c r="AS2682" s="1">
        <v>1946</v>
      </c>
      <c r="AX2682" s="1">
        <v>62.84</v>
      </c>
      <c r="BA2682" s="1">
        <v>63.38</v>
      </c>
      <c r="BB2682" s="1">
        <v>70.59</v>
      </c>
      <c r="BC2682" s="1">
        <v>68.3</v>
      </c>
      <c r="BD2682" s="1">
        <v>68.38</v>
      </c>
      <c r="BE2682" s="1">
        <v>63.82</v>
      </c>
      <c r="BF2682" s="1">
        <v>67.3</v>
      </c>
      <c r="BG2682" s="1">
        <v>72.52</v>
      </c>
      <c r="BH2682" s="1">
        <v>65.63</v>
      </c>
    </row>
    <row r="2683" spans="3:60" x14ac:dyDescent="0.3">
      <c r="C2683" s="14" t="str">
        <f t="shared" si="42"/>
        <v>20157</v>
      </c>
      <c r="D2683" s="3">
        <v>42214</v>
      </c>
      <c r="E2683" s="1">
        <v>1139.5899999999999</v>
      </c>
      <c r="F2683" s="1">
        <v>1110.8</v>
      </c>
      <c r="G2683" s="1">
        <v>1107.02</v>
      </c>
      <c r="H2683" s="1">
        <v>1125.04</v>
      </c>
      <c r="I2683" s="1">
        <v>1077.5999999999999</v>
      </c>
      <c r="J2683" s="1">
        <v>1085.9100000000001</v>
      </c>
      <c r="Q2683" s="1">
        <v>2253.36</v>
      </c>
      <c r="R2683" s="1">
        <v>62.97</v>
      </c>
      <c r="S2683" s="1">
        <v>54.34</v>
      </c>
      <c r="T2683" s="1">
        <v>63.33</v>
      </c>
      <c r="V2683" s="1">
        <v>58.45</v>
      </c>
      <c r="W2683" s="1">
        <v>63.59</v>
      </c>
      <c r="X2683" s="1">
        <v>64.94</v>
      </c>
      <c r="Y2683" s="1">
        <v>62.75</v>
      </c>
      <c r="Z2683" s="1">
        <v>62.85</v>
      </c>
      <c r="AA2683" s="1">
        <v>58.75</v>
      </c>
      <c r="AB2683" s="1">
        <v>64.5</v>
      </c>
      <c r="AC2683" s="1">
        <v>63.5</v>
      </c>
      <c r="AE2683" s="1">
        <v>71.73</v>
      </c>
      <c r="AF2683" s="1">
        <v>66.31</v>
      </c>
      <c r="AG2683" s="1">
        <v>56.5</v>
      </c>
      <c r="AK2683" s="1">
        <v>30</v>
      </c>
      <c r="AP2683" s="1">
        <v>1690</v>
      </c>
      <c r="AS2683" s="1">
        <v>1946</v>
      </c>
      <c r="AX2683" s="1">
        <v>62.82</v>
      </c>
      <c r="BA2683" s="1">
        <v>61.96</v>
      </c>
      <c r="BB2683" s="1">
        <v>69.260000000000005</v>
      </c>
      <c r="BC2683" s="1">
        <v>67.64</v>
      </c>
      <c r="BD2683" s="1">
        <v>67.36</v>
      </c>
      <c r="BE2683" s="1">
        <v>62.99</v>
      </c>
      <c r="BF2683" s="1">
        <v>66.400000000000006</v>
      </c>
      <c r="BG2683" s="1">
        <v>71.81</v>
      </c>
      <c r="BH2683" s="1">
        <v>65.5</v>
      </c>
    </row>
    <row r="2684" spans="3:60" x14ac:dyDescent="0.3">
      <c r="C2684" s="14" t="str">
        <f t="shared" si="42"/>
        <v>20157</v>
      </c>
      <c r="D2684" s="3">
        <v>42213</v>
      </c>
      <c r="E2684" s="1">
        <v>1139.18</v>
      </c>
      <c r="F2684" s="1">
        <v>1114.97</v>
      </c>
      <c r="G2684" s="1">
        <v>1102.8599999999999</v>
      </c>
      <c r="H2684" s="1">
        <v>1121.79</v>
      </c>
      <c r="I2684" s="1">
        <v>1080.56</v>
      </c>
      <c r="J2684" s="1">
        <v>1049.79</v>
      </c>
      <c r="Q2684" s="1">
        <v>2223.02</v>
      </c>
      <c r="R2684" s="1">
        <v>62.73</v>
      </c>
      <c r="S2684" s="1">
        <v>52.63</v>
      </c>
      <c r="T2684" s="1">
        <v>63.58</v>
      </c>
      <c r="V2684" s="1">
        <v>58</v>
      </c>
      <c r="W2684" s="1">
        <v>63.27</v>
      </c>
      <c r="X2684" s="1">
        <v>64.37</v>
      </c>
      <c r="Y2684" s="1">
        <v>63.13</v>
      </c>
      <c r="Z2684" s="1">
        <v>63.19</v>
      </c>
      <c r="AA2684" s="1">
        <v>58.55</v>
      </c>
      <c r="AB2684" s="1">
        <v>64.11</v>
      </c>
      <c r="AC2684" s="1">
        <v>62.88</v>
      </c>
      <c r="AE2684" s="1">
        <v>71.680000000000007</v>
      </c>
      <c r="AF2684" s="1">
        <v>65.88</v>
      </c>
      <c r="AG2684" s="1">
        <v>55.31</v>
      </c>
      <c r="AK2684" s="1">
        <v>30</v>
      </c>
      <c r="AP2684" s="1">
        <v>1724.55</v>
      </c>
      <c r="AS2684" s="1">
        <v>1946</v>
      </c>
      <c r="AX2684" s="1">
        <v>61.71</v>
      </c>
      <c r="BA2684" s="1">
        <v>61.92</v>
      </c>
      <c r="BB2684" s="1">
        <v>69.48</v>
      </c>
      <c r="BC2684" s="1">
        <v>67.63</v>
      </c>
      <c r="BD2684" s="1">
        <v>67.34</v>
      </c>
      <c r="BE2684" s="1">
        <v>62.93</v>
      </c>
      <c r="BF2684" s="1">
        <v>66.17</v>
      </c>
      <c r="BG2684" s="1">
        <v>72.22</v>
      </c>
      <c r="BH2684" s="1">
        <v>65</v>
      </c>
    </row>
    <row r="2685" spans="3:60" x14ac:dyDescent="0.3">
      <c r="C2685" s="14" t="str">
        <f t="shared" si="42"/>
        <v>20157</v>
      </c>
      <c r="D2685" s="3">
        <v>42212</v>
      </c>
      <c r="E2685" s="1">
        <v>1125.19</v>
      </c>
      <c r="F2685" s="1">
        <v>1116.5899999999999</v>
      </c>
      <c r="G2685" s="1">
        <v>1090.0999999999999</v>
      </c>
      <c r="H2685" s="1">
        <v>1093.18</v>
      </c>
      <c r="I2685" s="1">
        <v>1082.42</v>
      </c>
      <c r="J2685" s="1">
        <v>1058.69</v>
      </c>
      <c r="Q2685" s="1">
        <v>2245.0300000000002</v>
      </c>
      <c r="R2685" s="1">
        <v>62.65</v>
      </c>
      <c r="S2685" s="1">
        <v>52.7</v>
      </c>
      <c r="T2685" s="1">
        <v>63.78</v>
      </c>
      <c r="V2685" s="1">
        <v>58.2</v>
      </c>
      <c r="W2685" s="1">
        <v>62.89</v>
      </c>
      <c r="X2685" s="1">
        <v>65</v>
      </c>
      <c r="Y2685" s="1">
        <v>63.02</v>
      </c>
      <c r="Z2685" s="1">
        <v>63.35</v>
      </c>
      <c r="AA2685" s="1">
        <v>60.46</v>
      </c>
      <c r="AB2685" s="1">
        <v>64.8</v>
      </c>
      <c r="AC2685" s="1">
        <v>62.75</v>
      </c>
      <c r="AE2685" s="1">
        <v>72.77</v>
      </c>
      <c r="AF2685" s="1">
        <v>66.989999999999995</v>
      </c>
      <c r="AG2685" s="1">
        <v>54.87</v>
      </c>
      <c r="AK2685" s="1">
        <v>30</v>
      </c>
      <c r="AP2685" s="1">
        <v>1724.55</v>
      </c>
      <c r="AS2685" s="1">
        <v>1946</v>
      </c>
      <c r="AX2685" s="1">
        <v>62.94</v>
      </c>
      <c r="BA2685" s="1">
        <v>61.53</v>
      </c>
      <c r="BB2685" s="1">
        <v>70.41</v>
      </c>
      <c r="BC2685" s="1">
        <v>66.55</v>
      </c>
      <c r="BD2685" s="1">
        <v>66.790000000000006</v>
      </c>
      <c r="BE2685" s="1">
        <v>63.44</v>
      </c>
      <c r="BF2685" s="1">
        <v>65.92</v>
      </c>
      <c r="BG2685" s="1">
        <v>72.17</v>
      </c>
      <c r="BH2685" s="1">
        <v>64.8</v>
      </c>
    </row>
    <row r="2686" spans="3:60" x14ac:dyDescent="0.3">
      <c r="C2686" s="14" t="str">
        <f t="shared" si="42"/>
        <v>20157</v>
      </c>
      <c r="D2686" s="3">
        <v>42209</v>
      </c>
      <c r="E2686" s="1">
        <v>1116.8</v>
      </c>
      <c r="F2686" s="1">
        <v>1104.6300000000001</v>
      </c>
      <c r="G2686" s="1">
        <v>1074.1400000000001</v>
      </c>
      <c r="H2686" s="1">
        <v>1064.72</v>
      </c>
      <c r="I2686" s="1">
        <v>1079.02</v>
      </c>
      <c r="J2686" s="1">
        <v>1068.29</v>
      </c>
      <c r="Q2686" s="1">
        <v>2242.41</v>
      </c>
      <c r="R2686" s="1">
        <v>63.8</v>
      </c>
      <c r="S2686" s="1">
        <v>53.5</v>
      </c>
      <c r="T2686" s="1">
        <v>64.16</v>
      </c>
      <c r="V2686" s="1">
        <v>58.41</v>
      </c>
      <c r="W2686" s="1">
        <v>62.78</v>
      </c>
      <c r="X2686" s="1">
        <v>65.47</v>
      </c>
      <c r="Y2686" s="1">
        <v>62.6</v>
      </c>
      <c r="Z2686" s="1">
        <v>62.85</v>
      </c>
      <c r="AA2686" s="1">
        <v>61.14</v>
      </c>
      <c r="AB2686" s="1">
        <v>65.27</v>
      </c>
      <c r="AC2686" s="1">
        <v>65.25</v>
      </c>
      <c r="AE2686" s="1">
        <v>73.319999999999993</v>
      </c>
      <c r="AF2686" s="1">
        <v>66.62</v>
      </c>
      <c r="AG2686" s="1">
        <v>56.13</v>
      </c>
      <c r="AK2686" s="1">
        <v>30</v>
      </c>
      <c r="AP2686" s="1">
        <v>1724.55</v>
      </c>
      <c r="AS2686" s="1">
        <v>1946</v>
      </c>
      <c r="AX2686" s="1">
        <v>62.83</v>
      </c>
      <c r="BA2686" s="1">
        <v>61.93</v>
      </c>
      <c r="BB2686" s="1">
        <v>70.53</v>
      </c>
      <c r="BC2686" s="1">
        <v>67</v>
      </c>
      <c r="BD2686" s="1">
        <v>67.94</v>
      </c>
      <c r="BE2686" s="1">
        <v>64.23</v>
      </c>
      <c r="BF2686" s="1">
        <v>67.3</v>
      </c>
      <c r="BG2686" s="1">
        <v>72.94</v>
      </c>
      <c r="BH2686" s="1">
        <v>67.63</v>
      </c>
    </row>
    <row r="2687" spans="3:60" x14ac:dyDescent="0.3">
      <c r="C2687" s="14" t="str">
        <f t="shared" si="42"/>
        <v>20157</v>
      </c>
      <c r="D2687" s="3">
        <v>42208</v>
      </c>
      <c r="E2687" s="1">
        <v>1121.8</v>
      </c>
      <c r="F2687" s="1">
        <v>1100.77</v>
      </c>
      <c r="G2687" s="1">
        <v>1072.56</v>
      </c>
      <c r="H2687" s="1">
        <v>1067.3800000000001</v>
      </c>
      <c r="I2687" s="1">
        <v>1082.29</v>
      </c>
      <c r="J2687" s="1">
        <v>1062.55</v>
      </c>
      <c r="Q2687" s="1">
        <v>2254.6</v>
      </c>
      <c r="R2687" s="1">
        <v>63.68</v>
      </c>
      <c r="S2687" s="1">
        <v>53</v>
      </c>
      <c r="T2687" s="1">
        <v>63.4</v>
      </c>
      <c r="V2687" s="1">
        <v>58.14</v>
      </c>
      <c r="W2687" s="1">
        <v>62.79</v>
      </c>
      <c r="X2687" s="1">
        <v>64.88</v>
      </c>
      <c r="Y2687" s="1">
        <v>62.36</v>
      </c>
      <c r="Z2687" s="1">
        <v>62.77</v>
      </c>
      <c r="AA2687" s="1">
        <v>59.78</v>
      </c>
      <c r="AB2687" s="1">
        <v>64.64</v>
      </c>
      <c r="AC2687" s="1">
        <v>63.13</v>
      </c>
      <c r="AE2687" s="1">
        <v>71.84</v>
      </c>
      <c r="AF2687" s="1">
        <v>66.03</v>
      </c>
      <c r="AG2687" s="1">
        <v>55.69</v>
      </c>
      <c r="AP2687" s="1">
        <v>1741.83</v>
      </c>
      <c r="AX2687" s="1">
        <v>62.5</v>
      </c>
      <c r="BA2687" s="1">
        <v>62</v>
      </c>
      <c r="BB2687" s="1">
        <v>70.75</v>
      </c>
      <c r="BC2687" s="1">
        <v>67.599999999999994</v>
      </c>
      <c r="BD2687" s="1">
        <v>67.77</v>
      </c>
      <c r="BE2687" s="1">
        <v>62.98</v>
      </c>
      <c r="BF2687" s="1">
        <v>66.400000000000006</v>
      </c>
      <c r="BG2687" s="1">
        <v>72.239999999999995</v>
      </c>
      <c r="BH2687" s="1">
        <v>64.5</v>
      </c>
    </row>
    <row r="2688" spans="3:60" x14ac:dyDescent="0.3">
      <c r="C2688" s="14" t="str">
        <f t="shared" si="42"/>
        <v>20157</v>
      </c>
      <c r="D2688" s="3">
        <v>42207</v>
      </c>
      <c r="E2688" s="1">
        <v>1090.1300000000001</v>
      </c>
      <c r="F2688" s="1">
        <v>1094.47</v>
      </c>
      <c r="G2688" s="1">
        <v>1033.78</v>
      </c>
      <c r="H2688" s="1">
        <v>1066.74</v>
      </c>
      <c r="I2688" s="1">
        <v>1076.07</v>
      </c>
      <c r="J2688" s="1">
        <v>1065.77</v>
      </c>
      <c r="Q2688" s="1">
        <v>2219.64</v>
      </c>
      <c r="R2688" s="1">
        <v>63.7</v>
      </c>
      <c r="S2688" s="1">
        <v>53</v>
      </c>
      <c r="T2688" s="1">
        <v>63.05</v>
      </c>
      <c r="V2688" s="1">
        <v>58.04</v>
      </c>
      <c r="W2688" s="1">
        <v>62.21</v>
      </c>
      <c r="X2688" s="1">
        <v>63.97</v>
      </c>
      <c r="Y2688" s="1">
        <v>62.55</v>
      </c>
      <c r="Z2688" s="1">
        <v>62.71</v>
      </c>
      <c r="AA2688" s="1">
        <v>60.06</v>
      </c>
      <c r="AB2688" s="1">
        <v>63.6</v>
      </c>
      <c r="AC2688" s="1">
        <v>63.75</v>
      </c>
      <c r="AE2688" s="1">
        <v>70.989999999999995</v>
      </c>
      <c r="AF2688" s="1">
        <v>65.17</v>
      </c>
      <c r="AG2688" s="1">
        <v>55.57</v>
      </c>
      <c r="AP2688" s="1">
        <v>1711.22</v>
      </c>
      <c r="AX2688" s="1">
        <v>62</v>
      </c>
      <c r="BA2688" s="1">
        <v>60.83</v>
      </c>
      <c r="BB2688" s="1">
        <v>69.459999999999994</v>
      </c>
      <c r="BC2688" s="1">
        <v>67.22</v>
      </c>
      <c r="BD2688" s="1">
        <v>66.97</v>
      </c>
      <c r="BE2688" s="1">
        <v>63.55</v>
      </c>
      <c r="BF2688" s="1">
        <v>66.5</v>
      </c>
      <c r="BG2688" s="1">
        <v>71.56</v>
      </c>
      <c r="BH2688" s="1">
        <v>65.25</v>
      </c>
    </row>
    <row r="2689" spans="3:60" x14ac:dyDescent="0.3">
      <c r="C2689" s="14" t="str">
        <f t="shared" si="42"/>
        <v>20157</v>
      </c>
      <c r="D2689" s="3">
        <v>42206</v>
      </c>
      <c r="E2689" s="1">
        <v>1079.95</v>
      </c>
      <c r="F2689" s="1">
        <v>1082.3800000000001</v>
      </c>
      <c r="G2689" s="1">
        <v>1031.74</v>
      </c>
      <c r="H2689" s="1">
        <v>1055.49</v>
      </c>
      <c r="I2689" s="1">
        <v>1076.7</v>
      </c>
      <c r="J2689" s="1">
        <v>1079.72</v>
      </c>
      <c r="Q2689" s="1">
        <v>2223.09</v>
      </c>
      <c r="R2689" s="1">
        <v>63.28</v>
      </c>
      <c r="S2689" s="1">
        <v>52.8</v>
      </c>
      <c r="T2689" s="1">
        <v>62.86</v>
      </c>
      <c r="V2689" s="1">
        <v>58</v>
      </c>
      <c r="W2689" s="1">
        <v>62.13</v>
      </c>
      <c r="X2689" s="1">
        <v>63.88</v>
      </c>
      <c r="Y2689" s="1">
        <v>62.28</v>
      </c>
      <c r="Z2689" s="1">
        <v>62.5</v>
      </c>
      <c r="AA2689" s="1">
        <v>59.7</v>
      </c>
      <c r="AB2689" s="1">
        <v>63.77</v>
      </c>
      <c r="AC2689" s="1">
        <v>63</v>
      </c>
      <c r="AE2689" s="1">
        <v>70.89</v>
      </c>
      <c r="AF2689" s="1">
        <v>65.41</v>
      </c>
      <c r="AG2689" s="1">
        <v>55.66</v>
      </c>
      <c r="AP2689" s="1">
        <v>1650</v>
      </c>
      <c r="AX2689" s="1">
        <v>61.38</v>
      </c>
      <c r="BA2689" s="1">
        <v>60.92</v>
      </c>
      <c r="BB2689" s="1">
        <v>68.41</v>
      </c>
      <c r="BC2689" s="1">
        <v>65.94</v>
      </c>
      <c r="BD2689" s="1">
        <v>66.61</v>
      </c>
      <c r="BE2689" s="1">
        <v>63.58</v>
      </c>
      <c r="BF2689" s="1">
        <v>66.3</v>
      </c>
      <c r="BG2689" s="1">
        <v>70.819999999999993</v>
      </c>
      <c r="BH2689" s="1">
        <v>64.25</v>
      </c>
    </row>
    <row r="2690" spans="3:60" x14ac:dyDescent="0.3">
      <c r="C2690" s="14" t="str">
        <f t="shared" si="42"/>
        <v>20157</v>
      </c>
      <c r="D2690" s="3">
        <v>42205</v>
      </c>
      <c r="E2690" s="1">
        <v>1086.96</v>
      </c>
      <c r="F2690" s="1">
        <v>1065.23</v>
      </c>
      <c r="G2690" s="1">
        <v>1031.8399999999999</v>
      </c>
      <c r="H2690" s="1">
        <v>1055.69</v>
      </c>
      <c r="I2690" s="1">
        <v>1076.8499999999999</v>
      </c>
      <c r="J2690" s="1">
        <v>1064.98</v>
      </c>
      <c r="Q2690" s="1">
        <v>2191.85</v>
      </c>
      <c r="R2690" s="1">
        <v>63.24</v>
      </c>
      <c r="S2690" s="1">
        <v>52.9</v>
      </c>
      <c r="T2690" s="1">
        <v>63.03</v>
      </c>
      <c r="V2690" s="1">
        <v>57.86</v>
      </c>
      <c r="W2690" s="1">
        <v>62.13</v>
      </c>
      <c r="X2690" s="1">
        <v>63.31</v>
      </c>
      <c r="Y2690" s="1">
        <v>62.23</v>
      </c>
      <c r="Z2690" s="1">
        <v>62.5</v>
      </c>
      <c r="AA2690" s="1">
        <v>59.8</v>
      </c>
      <c r="AB2690" s="1">
        <v>62.75</v>
      </c>
      <c r="AC2690" s="1">
        <v>63.13</v>
      </c>
      <c r="AE2690" s="1">
        <v>70.62</v>
      </c>
      <c r="AF2690" s="1">
        <v>65.78</v>
      </c>
      <c r="AG2690" s="1">
        <v>55.36</v>
      </c>
      <c r="AO2690" s="1">
        <v>15</v>
      </c>
      <c r="AP2690" s="1">
        <v>1650</v>
      </c>
      <c r="AT2690" s="1">
        <v>1840</v>
      </c>
      <c r="AX2690" s="1">
        <v>62.38</v>
      </c>
      <c r="BA2690" s="1">
        <v>60.8</v>
      </c>
      <c r="BB2690" s="1">
        <v>69</v>
      </c>
      <c r="BC2690" s="1">
        <v>66.069999999999993</v>
      </c>
      <c r="BD2690" s="1">
        <v>66.22</v>
      </c>
      <c r="BE2690" s="1">
        <v>63.03</v>
      </c>
      <c r="BF2690" s="1">
        <v>66.5</v>
      </c>
      <c r="BG2690" s="1">
        <v>70.319999999999993</v>
      </c>
      <c r="BH2690" s="1">
        <v>64.38</v>
      </c>
    </row>
    <row r="2691" spans="3:60" x14ac:dyDescent="0.3">
      <c r="C2691" s="14" t="str">
        <f t="shared" si="42"/>
        <v>20157</v>
      </c>
      <c r="D2691" s="3">
        <v>42202</v>
      </c>
      <c r="E2691" s="1">
        <v>1088.55</v>
      </c>
      <c r="F2691" s="1">
        <v>1084.5</v>
      </c>
      <c r="G2691" s="1">
        <v>1035.78</v>
      </c>
      <c r="H2691" s="1">
        <v>1058.1300000000001</v>
      </c>
      <c r="I2691" s="1">
        <v>1088.72</v>
      </c>
      <c r="J2691" s="1">
        <v>1061.83</v>
      </c>
      <c r="Q2691" s="1">
        <v>2183.79</v>
      </c>
      <c r="R2691" s="1">
        <v>63.58</v>
      </c>
      <c r="S2691" s="1">
        <v>53.25</v>
      </c>
      <c r="T2691" s="1">
        <v>63.23</v>
      </c>
      <c r="V2691" s="1">
        <v>58.21</v>
      </c>
      <c r="W2691" s="1">
        <v>62</v>
      </c>
      <c r="X2691" s="1">
        <v>63.5</v>
      </c>
      <c r="Y2691" s="1">
        <v>62.48</v>
      </c>
      <c r="Z2691" s="1">
        <v>62.69</v>
      </c>
      <c r="AA2691" s="1">
        <v>60.6</v>
      </c>
      <c r="AB2691" s="1">
        <v>63.15</v>
      </c>
      <c r="AC2691" s="1">
        <v>62.63</v>
      </c>
      <c r="AE2691" s="1">
        <v>69.569999999999993</v>
      </c>
      <c r="AF2691" s="1">
        <v>65.39</v>
      </c>
      <c r="AG2691" s="1">
        <v>55.13</v>
      </c>
      <c r="AO2691" s="1">
        <v>15</v>
      </c>
      <c r="AP2691" s="1">
        <v>1656.67</v>
      </c>
      <c r="AT2691" s="1">
        <v>1840</v>
      </c>
      <c r="AX2691" s="1">
        <v>62</v>
      </c>
      <c r="BA2691" s="1">
        <v>60.56</v>
      </c>
      <c r="BB2691" s="1">
        <v>68.180000000000007</v>
      </c>
      <c r="BC2691" s="1">
        <v>66.37</v>
      </c>
      <c r="BD2691" s="1">
        <v>66.78</v>
      </c>
      <c r="BE2691" s="1">
        <v>63.71</v>
      </c>
      <c r="BF2691" s="1">
        <v>65.599999999999994</v>
      </c>
      <c r="BG2691" s="1">
        <v>70.290000000000006</v>
      </c>
      <c r="BH2691" s="1">
        <v>64.75</v>
      </c>
    </row>
    <row r="2692" spans="3:60" x14ac:dyDescent="0.3">
      <c r="C2692" s="14" t="str">
        <f t="shared" si="42"/>
        <v>20157</v>
      </c>
      <c r="D2692" s="3">
        <v>42201</v>
      </c>
      <c r="E2692" s="1">
        <v>1085.2</v>
      </c>
      <c r="F2692" s="1">
        <v>1084.3900000000001</v>
      </c>
      <c r="G2692" s="1">
        <v>1043.5999999999999</v>
      </c>
      <c r="H2692" s="1">
        <v>1065.3</v>
      </c>
      <c r="I2692" s="1">
        <v>1088.68</v>
      </c>
      <c r="J2692" s="1">
        <v>1064.46</v>
      </c>
      <c r="Q2692" s="1">
        <v>2210.37</v>
      </c>
      <c r="R2692" s="1">
        <v>63.16</v>
      </c>
      <c r="S2692" s="1">
        <v>53.5</v>
      </c>
      <c r="T2692" s="1">
        <v>63.67</v>
      </c>
      <c r="V2692" s="1">
        <v>58.09</v>
      </c>
      <c r="W2692" s="1">
        <v>61.79</v>
      </c>
      <c r="X2692" s="1">
        <v>63.3</v>
      </c>
      <c r="Y2692" s="1">
        <v>62.15</v>
      </c>
      <c r="Z2692" s="1">
        <v>62.31</v>
      </c>
      <c r="AA2692" s="1">
        <v>60.63</v>
      </c>
      <c r="AB2692" s="1">
        <v>62.8</v>
      </c>
      <c r="AC2692" s="1">
        <v>62.67</v>
      </c>
      <c r="AE2692" s="1">
        <v>69.34</v>
      </c>
      <c r="AF2692" s="1">
        <v>65.27</v>
      </c>
      <c r="AG2692" s="1">
        <v>55.04</v>
      </c>
      <c r="AO2692" s="1">
        <v>15</v>
      </c>
      <c r="AP2692" s="1">
        <v>1655</v>
      </c>
      <c r="AT2692" s="1">
        <v>1840</v>
      </c>
      <c r="AX2692" s="1">
        <v>61.88</v>
      </c>
      <c r="BA2692" s="1">
        <v>60.65</v>
      </c>
      <c r="BB2692" s="1">
        <v>67.92</v>
      </c>
      <c r="BC2692" s="1">
        <v>65.7</v>
      </c>
      <c r="BD2692" s="1">
        <v>65.650000000000006</v>
      </c>
      <c r="BE2692" s="1">
        <v>63.75</v>
      </c>
      <c r="BF2692" s="1">
        <v>65.5</v>
      </c>
      <c r="BG2692" s="1">
        <v>69.67</v>
      </c>
      <c r="BH2692" s="1">
        <v>63.5</v>
      </c>
    </row>
    <row r="2693" spans="3:60" x14ac:dyDescent="0.3">
      <c r="C2693" s="14" t="str">
        <f t="shared" si="42"/>
        <v>20157</v>
      </c>
      <c r="D2693" s="3">
        <v>42200</v>
      </c>
      <c r="E2693" s="1">
        <v>1086.81</v>
      </c>
      <c r="F2693" s="1">
        <v>1079.5</v>
      </c>
      <c r="G2693" s="1">
        <v>1055.25</v>
      </c>
      <c r="H2693" s="1">
        <v>1068.98</v>
      </c>
      <c r="I2693" s="1">
        <v>1095.29</v>
      </c>
      <c r="J2693" s="1">
        <v>1053.9000000000001</v>
      </c>
      <c r="Q2693" s="1">
        <v>2233.75</v>
      </c>
      <c r="R2693" s="1">
        <v>62.99</v>
      </c>
      <c r="S2693" s="1">
        <v>53.2</v>
      </c>
      <c r="T2693" s="1">
        <v>63.33</v>
      </c>
      <c r="V2693" s="1">
        <v>58</v>
      </c>
      <c r="W2693" s="1">
        <v>61.71</v>
      </c>
      <c r="X2693" s="1">
        <v>63.67</v>
      </c>
      <c r="Y2693" s="1">
        <v>61.79</v>
      </c>
      <c r="Z2693" s="1">
        <v>61.92</v>
      </c>
      <c r="AA2693" s="1">
        <v>60.58</v>
      </c>
      <c r="AB2693" s="1">
        <v>63.18</v>
      </c>
      <c r="AC2693" s="1">
        <v>62</v>
      </c>
      <c r="AE2693" s="1">
        <v>69.459999999999994</v>
      </c>
      <c r="AF2693" s="1">
        <v>66.33</v>
      </c>
      <c r="AG2693" s="1">
        <v>54.91</v>
      </c>
      <c r="AO2693" s="1">
        <v>9.67</v>
      </c>
      <c r="AP2693" s="1">
        <v>1656.67</v>
      </c>
      <c r="AT2693" s="1">
        <v>1803.33</v>
      </c>
      <c r="AX2693" s="1">
        <v>62.26</v>
      </c>
      <c r="BA2693" s="1">
        <v>61.66</v>
      </c>
      <c r="BB2693" s="1">
        <v>67.67</v>
      </c>
      <c r="BC2693" s="1">
        <v>64.78</v>
      </c>
      <c r="BD2693" s="1">
        <v>66.22</v>
      </c>
      <c r="BE2693" s="1">
        <v>64.39</v>
      </c>
      <c r="BF2693" s="1">
        <v>66</v>
      </c>
      <c r="BG2693" s="1">
        <v>70.22</v>
      </c>
      <c r="BH2693" s="1">
        <v>63</v>
      </c>
    </row>
    <row r="2694" spans="3:60" x14ac:dyDescent="0.3">
      <c r="C2694" s="14" t="str">
        <f t="shared" ref="C2694:C2757" si="43">YEAR(D2694)&amp;MONTH(D2694)</f>
        <v>20157</v>
      </c>
      <c r="D2694" s="3">
        <v>42199</v>
      </c>
      <c r="E2694" s="1">
        <v>1088.3800000000001</v>
      </c>
      <c r="F2694" s="1">
        <v>1080.53</v>
      </c>
      <c r="G2694" s="1">
        <v>1057.2</v>
      </c>
      <c r="H2694" s="1">
        <v>1073.01</v>
      </c>
      <c r="I2694" s="1">
        <v>1087.1500000000001</v>
      </c>
      <c r="J2694" s="1">
        <v>1010.81</v>
      </c>
      <c r="Q2694" s="1">
        <v>2257.36</v>
      </c>
      <c r="R2694" s="1">
        <v>62.98</v>
      </c>
      <c r="S2694" s="1">
        <v>53.07</v>
      </c>
      <c r="T2694" s="1">
        <v>63.6</v>
      </c>
      <c r="V2694" s="1">
        <v>57.73</v>
      </c>
      <c r="W2694" s="1">
        <v>61.38</v>
      </c>
      <c r="X2694" s="1">
        <v>63.5</v>
      </c>
      <c r="Y2694" s="1">
        <v>62.6</v>
      </c>
      <c r="Z2694" s="1">
        <v>62.77</v>
      </c>
      <c r="AA2694" s="1">
        <v>61.04</v>
      </c>
      <c r="AB2694" s="1">
        <v>63.2</v>
      </c>
      <c r="AC2694" s="1">
        <v>61.63</v>
      </c>
      <c r="AE2694" s="1">
        <v>69.349999999999994</v>
      </c>
      <c r="AF2694" s="1">
        <v>65.58</v>
      </c>
      <c r="AG2694" s="1">
        <v>55.27</v>
      </c>
      <c r="AO2694" s="1">
        <v>9.67</v>
      </c>
      <c r="AP2694" s="1">
        <v>1656.67</v>
      </c>
      <c r="AT2694" s="1">
        <v>1803.33</v>
      </c>
      <c r="AX2694" s="1">
        <v>62.56</v>
      </c>
      <c r="BA2694" s="1">
        <v>62.44</v>
      </c>
      <c r="BB2694" s="1">
        <v>67.45</v>
      </c>
      <c r="BC2694" s="1">
        <v>65.77</v>
      </c>
      <c r="BD2694" s="1">
        <v>65.92</v>
      </c>
      <c r="BE2694" s="1">
        <v>64.95</v>
      </c>
      <c r="BF2694" s="1">
        <v>65.75</v>
      </c>
      <c r="BG2694" s="1">
        <v>70.069999999999993</v>
      </c>
      <c r="BH2694" s="1">
        <v>64.25</v>
      </c>
    </row>
    <row r="2695" spans="3:60" x14ac:dyDescent="0.3">
      <c r="C2695" s="14" t="str">
        <f t="shared" si="43"/>
        <v>20157</v>
      </c>
      <c r="D2695" s="3">
        <v>42198</v>
      </c>
      <c r="E2695" s="1">
        <v>1088.68</v>
      </c>
      <c r="F2695" s="1">
        <v>1078.6400000000001</v>
      </c>
      <c r="G2695" s="1">
        <v>1088.8800000000001</v>
      </c>
      <c r="H2695" s="1">
        <v>1073.78</v>
      </c>
      <c r="I2695" s="1">
        <v>1087.46</v>
      </c>
      <c r="J2695" s="1">
        <v>1044.73</v>
      </c>
      <c r="Q2695" s="1">
        <v>2261.75</v>
      </c>
      <c r="R2695" s="1">
        <v>62.8</v>
      </c>
      <c r="S2695" s="1">
        <v>53.7</v>
      </c>
      <c r="T2695" s="1">
        <v>63.2</v>
      </c>
      <c r="V2695" s="1">
        <v>57.85</v>
      </c>
      <c r="W2695" s="1">
        <v>61.36</v>
      </c>
      <c r="X2695" s="1">
        <v>63.41</v>
      </c>
      <c r="Y2695" s="1">
        <v>62.5</v>
      </c>
      <c r="Z2695" s="1">
        <v>62.5</v>
      </c>
      <c r="AA2695" s="1">
        <v>60.87</v>
      </c>
      <c r="AB2695" s="1">
        <v>63.64</v>
      </c>
      <c r="AC2695" s="1">
        <v>61.75</v>
      </c>
      <c r="AE2695" s="1">
        <v>69.569999999999993</v>
      </c>
      <c r="AF2695" s="1">
        <v>66.47</v>
      </c>
      <c r="AG2695" s="1">
        <v>55.57</v>
      </c>
      <c r="AO2695" s="1">
        <v>7</v>
      </c>
      <c r="AP2695" s="1">
        <v>1660</v>
      </c>
      <c r="AT2695" s="1">
        <v>1785</v>
      </c>
      <c r="AX2695" s="1">
        <v>63.11</v>
      </c>
      <c r="BA2695" s="1">
        <v>62.64</v>
      </c>
      <c r="BB2695" s="1">
        <v>67.86</v>
      </c>
      <c r="BC2695" s="1">
        <v>65.75</v>
      </c>
      <c r="BD2695" s="1">
        <v>65.66</v>
      </c>
      <c r="BE2695" s="1">
        <v>64.959999999999994</v>
      </c>
      <c r="BF2695" s="1">
        <v>66.2</v>
      </c>
      <c r="BG2695" s="1">
        <v>70.52</v>
      </c>
      <c r="BH2695" s="1">
        <v>64.5</v>
      </c>
    </row>
    <row r="2696" spans="3:60" x14ac:dyDescent="0.3">
      <c r="C2696" s="14" t="str">
        <f t="shared" si="43"/>
        <v>20157</v>
      </c>
      <c r="D2696" s="3">
        <v>42195</v>
      </c>
      <c r="E2696" s="1">
        <v>1112.67</v>
      </c>
      <c r="F2696" s="1">
        <v>1061.05</v>
      </c>
      <c r="G2696" s="1">
        <v>1095.69</v>
      </c>
      <c r="H2696" s="1">
        <v>1083.93</v>
      </c>
      <c r="I2696" s="1">
        <v>1056.3499999999999</v>
      </c>
      <c r="J2696" s="1">
        <v>1039.8699999999999</v>
      </c>
      <c r="Q2696" s="1">
        <v>2296.1999999999998</v>
      </c>
      <c r="R2696" s="1">
        <v>62.13</v>
      </c>
      <c r="S2696" s="1">
        <v>53.1</v>
      </c>
      <c r="T2696" s="1">
        <v>63.23</v>
      </c>
      <c r="V2696" s="1">
        <v>57.67</v>
      </c>
      <c r="W2696" s="1">
        <v>61.75</v>
      </c>
      <c r="X2696" s="1">
        <v>64.09</v>
      </c>
      <c r="Y2696" s="1">
        <v>62.84</v>
      </c>
      <c r="Z2696" s="1">
        <v>63</v>
      </c>
      <c r="AA2696" s="1">
        <v>60.64</v>
      </c>
      <c r="AB2696" s="1">
        <v>64</v>
      </c>
      <c r="AC2696" s="1">
        <v>61.5</v>
      </c>
      <c r="AE2696" s="1">
        <v>70.52</v>
      </c>
      <c r="AF2696" s="1">
        <v>65.38</v>
      </c>
      <c r="AG2696" s="1">
        <v>55.47</v>
      </c>
      <c r="AO2696" s="1">
        <v>7</v>
      </c>
      <c r="AP2696" s="1">
        <v>1650</v>
      </c>
      <c r="AT2696" s="1">
        <v>1785</v>
      </c>
      <c r="AX2696" s="1">
        <v>62</v>
      </c>
      <c r="BA2696" s="1">
        <v>61.83</v>
      </c>
      <c r="BB2696" s="1">
        <v>68.8</v>
      </c>
      <c r="BC2696" s="1">
        <v>66.290000000000006</v>
      </c>
      <c r="BD2696" s="1">
        <v>65.87</v>
      </c>
      <c r="BE2696" s="1">
        <v>63.37</v>
      </c>
      <c r="BF2696" s="1">
        <v>66.17</v>
      </c>
      <c r="BG2696" s="1">
        <v>70.47</v>
      </c>
      <c r="BH2696" s="1">
        <v>64</v>
      </c>
    </row>
    <row r="2697" spans="3:60" x14ac:dyDescent="0.3">
      <c r="C2697" s="14" t="str">
        <f t="shared" si="43"/>
        <v>20157</v>
      </c>
      <c r="D2697" s="3">
        <v>42194</v>
      </c>
      <c r="E2697" s="1">
        <v>1086.6199999999999</v>
      </c>
      <c r="F2697" s="1">
        <v>1033.92</v>
      </c>
      <c r="G2697" s="1">
        <v>1060.6099999999999</v>
      </c>
      <c r="H2697" s="1">
        <v>1063.27</v>
      </c>
      <c r="I2697" s="1">
        <v>1044.97</v>
      </c>
      <c r="J2697" s="1">
        <v>1039.07</v>
      </c>
      <c r="Q2697" s="1">
        <v>2252.35</v>
      </c>
      <c r="R2697" s="1">
        <v>62.5</v>
      </c>
      <c r="S2697" s="1">
        <v>52.3</v>
      </c>
      <c r="T2697" s="1">
        <v>61.48</v>
      </c>
      <c r="V2697" s="1">
        <v>57.83</v>
      </c>
      <c r="W2697" s="1">
        <v>61.29</v>
      </c>
      <c r="X2697" s="1">
        <v>63.4</v>
      </c>
      <c r="Y2697" s="1">
        <v>61.4</v>
      </c>
      <c r="Z2697" s="1">
        <v>61.83</v>
      </c>
      <c r="AB2697" s="1">
        <v>62.6</v>
      </c>
      <c r="AC2697" s="1">
        <v>61.17</v>
      </c>
      <c r="AE2697" s="1">
        <v>70.28</v>
      </c>
      <c r="AF2697" s="1">
        <v>65.5</v>
      </c>
      <c r="AG2697" s="1">
        <v>54.62</v>
      </c>
      <c r="AO2697" s="1">
        <v>7</v>
      </c>
      <c r="AT2697" s="1">
        <v>1785</v>
      </c>
      <c r="AX2697" s="1">
        <v>63.08</v>
      </c>
      <c r="BA2697" s="1">
        <v>60.7</v>
      </c>
      <c r="BB2697" s="1">
        <v>68.7</v>
      </c>
      <c r="BC2697" s="1">
        <v>65.400000000000006</v>
      </c>
      <c r="BD2697" s="1">
        <v>67.319999999999993</v>
      </c>
      <c r="BE2697" s="1">
        <v>66.88</v>
      </c>
      <c r="BF2697" s="1">
        <v>65.400000000000006</v>
      </c>
      <c r="BG2697" s="1">
        <v>70.44</v>
      </c>
      <c r="BH2697" s="1">
        <v>63.5</v>
      </c>
    </row>
    <row r="2698" spans="3:60" x14ac:dyDescent="0.3">
      <c r="C2698" s="14" t="str">
        <f t="shared" si="43"/>
        <v>20157</v>
      </c>
      <c r="D2698" s="3">
        <v>42193</v>
      </c>
      <c r="E2698" s="1">
        <v>1077.3499999999999</v>
      </c>
      <c r="F2698" s="1">
        <v>998.41</v>
      </c>
      <c r="G2698" s="1">
        <v>1054.56</v>
      </c>
      <c r="H2698" s="1">
        <v>1049.74</v>
      </c>
      <c r="I2698" s="1">
        <v>1039.92</v>
      </c>
      <c r="J2698" s="1">
        <v>1043.28</v>
      </c>
      <c r="Q2698" s="1">
        <v>2259.8200000000002</v>
      </c>
      <c r="R2698" s="1">
        <v>61.2</v>
      </c>
      <c r="S2698" s="1">
        <v>52.13</v>
      </c>
      <c r="T2698" s="1">
        <v>62.56</v>
      </c>
      <c r="V2698" s="1">
        <v>57.05</v>
      </c>
      <c r="W2698" s="1">
        <v>60.83</v>
      </c>
      <c r="X2698" s="1">
        <v>61.47</v>
      </c>
      <c r="Y2698" s="1">
        <v>60.67</v>
      </c>
      <c r="Z2698" s="1">
        <v>60.73</v>
      </c>
      <c r="AA2698" s="1">
        <v>59.88</v>
      </c>
      <c r="AB2698" s="1">
        <v>60.5</v>
      </c>
      <c r="AC2698" s="1">
        <v>62</v>
      </c>
      <c r="AE2698" s="1">
        <v>69.67</v>
      </c>
      <c r="AF2698" s="1">
        <v>65.5</v>
      </c>
      <c r="AG2698" s="1">
        <v>54.71</v>
      </c>
      <c r="AX2698" s="1">
        <v>61.39</v>
      </c>
      <c r="BA2698" s="1">
        <v>60.71</v>
      </c>
      <c r="BB2698" s="1">
        <v>67.48</v>
      </c>
      <c r="BC2698" s="1">
        <v>64.650000000000006</v>
      </c>
      <c r="BD2698" s="1">
        <v>65.040000000000006</v>
      </c>
      <c r="BE2698" s="1">
        <v>64.75</v>
      </c>
      <c r="BF2698" s="1">
        <v>64.099999999999994</v>
      </c>
      <c r="BG2698" s="1">
        <v>69.37</v>
      </c>
      <c r="BH2698" s="1">
        <v>63.67</v>
      </c>
    </row>
    <row r="2699" spans="3:60" x14ac:dyDescent="0.3">
      <c r="C2699" s="14" t="str">
        <f t="shared" si="43"/>
        <v>20157</v>
      </c>
      <c r="D2699" s="3">
        <v>42192</v>
      </c>
      <c r="E2699" s="1">
        <v>1083.8800000000001</v>
      </c>
      <c r="F2699" s="1">
        <v>994.4</v>
      </c>
      <c r="G2699" s="1">
        <v>1060.52</v>
      </c>
      <c r="H2699" s="1">
        <v>1035.53</v>
      </c>
      <c r="I2699" s="1">
        <v>1023.47</v>
      </c>
      <c r="J2699" s="1">
        <v>999.32</v>
      </c>
      <c r="Q2699" s="1">
        <v>2259.39</v>
      </c>
      <c r="R2699" s="1">
        <v>61.58</v>
      </c>
      <c r="S2699" s="1">
        <v>52.05</v>
      </c>
      <c r="T2699" s="1">
        <v>62.28</v>
      </c>
      <c r="V2699" s="1">
        <v>56.7</v>
      </c>
      <c r="W2699" s="1">
        <v>60</v>
      </c>
      <c r="X2699" s="1">
        <v>61.79</v>
      </c>
      <c r="Y2699" s="1">
        <v>60.84</v>
      </c>
      <c r="Z2699" s="1">
        <v>60.88</v>
      </c>
      <c r="AA2699" s="1">
        <v>60.06</v>
      </c>
      <c r="AB2699" s="1">
        <v>61.14</v>
      </c>
      <c r="AC2699" s="1">
        <v>60</v>
      </c>
      <c r="AE2699" s="1">
        <v>68.25</v>
      </c>
      <c r="AF2699" s="1">
        <v>65.5</v>
      </c>
      <c r="AG2699" s="1">
        <v>54.29</v>
      </c>
      <c r="AV2699" s="1">
        <v>30</v>
      </c>
      <c r="AW2699" s="1">
        <v>1750</v>
      </c>
      <c r="AX2699" s="1">
        <v>60.36</v>
      </c>
      <c r="BA2699" s="1">
        <v>60.29</v>
      </c>
      <c r="BB2699" s="1">
        <v>66.59</v>
      </c>
      <c r="BC2699" s="1">
        <v>63.83</v>
      </c>
      <c r="BD2699" s="1">
        <v>63.87</v>
      </c>
      <c r="BE2699" s="1">
        <v>63.55</v>
      </c>
      <c r="BF2699" s="1">
        <v>64</v>
      </c>
      <c r="BG2699" s="1">
        <v>68.28</v>
      </c>
      <c r="BH2699" s="1">
        <v>62.5</v>
      </c>
    </row>
    <row r="2700" spans="3:60" x14ac:dyDescent="0.3">
      <c r="C2700" s="14" t="str">
        <f t="shared" si="43"/>
        <v>20157</v>
      </c>
      <c r="D2700" s="3">
        <v>42191</v>
      </c>
      <c r="E2700" s="1">
        <v>1066.3599999999999</v>
      </c>
      <c r="F2700" s="1">
        <v>994.02</v>
      </c>
      <c r="G2700" s="1">
        <v>1038.81</v>
      </c>
      <c r="H2700" s="1">
        <v>1032.57</v>
      </c>
      <c r="I2700" s="1">
        <v>1036.23</v>
      </c>
      <c r="J2700" s="1">
        <v>990.31</v>
      </c>
      <c r="Q2700" s="1">
        <v>2265.48</v>
      </c>
      <c r="R2700" s="1">
        <v>61.38</v>
      </c>
      <c r="S2700" s="1">
        <v>52.07</v>
      </c>
      <c r="T2700" s="1">
        <v>62.05</v>
      </c>
      <c r="V2700" s="1">
        <v>56.7</v>
      </c>
      <c r="W2700" s="1">
        <v>60</v>
      </c>
      <c r="X2700" s="1">
        <v>61.62</v>
      </c>
      <c r="Y2700" s="1">
        <v>60.48</v>
      </c>
      <c r="Z2700" s="1">
        <v>60.73</v>
      </c>
      <c r="AA2700" s="1">
        <v>60.06</v>
      </c>
      <c r="AB2700" s="1">
        <v>61.5</v>
      </c>
      <c r="AC2700" s="1">
        <v>60.17</v>
      </c>
      <c r="AE2700" s="1">
        <v>68.98</v>
      </c>
      <c r="AF2700" s="1">
        <v>65</v>
      </c>
      <c r="AG2700" s="1">
        <v>54.07</v>
      </c>
      <c r="AV2700" s="1">
        <v>30</v>
      </c>
      <c r="AW2700" s="1">
        <v>1750</v>
      </c>
      <c r="AX2700" s="1">
        <v>61.21</v>
      </c>
      <c r="BA2700" s="1">
        <v>60.69</v>
      </c>
      <c r="BB2700" s="1">
        <v>66.8</v>
      </c>
      <c r="BC2700" s="1">
        <v>64.709999999999994</v>
      </c>
      <c r="BD2700" s="1">
        <v>64.58</v>
      </c>
      <c r="BE2700" s="1">
        <v>62.65</v>
      </c>
      <c r="BF2700" s="1">
        <v>63.19</v>
      </c>
      <c r="BG2700" s="1">
        <v>68.73</v>
      </c>
      <c r="BH2700" s="1">
        <v>62.13</v>
      </c>
    </row>
    <row r="2701" spans="3:60" x14ac:dyDescent="0.3">
      <c r="C2701" s="14" t="str">
        <f t="shared" si="43"/>
        <v>20157</v>
      </c>
      <c r="D2701" s="3">
        <v>42188</v>
      </c>
      <c r="E2701" s="1">
        <v>1041.52</v>
      </c>
      <c r="F2701" s="1">
        <v>1013.42</v>
      </c>
      <c r="G2701" s="1">
        <v>1010.66</v>
      </c>
      <c r="H2701" s="1">
        <v>1023.02</v>
      </c>
      <c r="I2701" s="1">
        <v>1016.18</v>
      </c>
      <c r="J2701" s="1">
        <v>993.19</v>
      </c>
      <c r="Q2701" s="1">
        <v>2279.3000000000002</v>
      </c>
      <c r="R2701" s="1">
        <v>60.5</v>
      </c>
      <c r="S2701" s="1">
        <v>50.34</v>
      </c>
      <c r="T2701" s="1">
        <v>62.13</v>
      </c>
      <c r="V2701" s="1">
        <v>56.8</v>
      </c>
      <c r="W2701" s="1">
        <v>60</v>
      </c>
      <c r="X2701" s="1">
        <v>62.22</v>
      </c>
      <c r="Y2701" s="1">
        <v>60.4</v>
      </c>
      <c r="Z2701" s="1">
        <v>60.5</v>
      </c>
      <c r="AA2701" s="1">
        <v>57.83</v>
      </c>
      <c r="AB2701" s="1">
        <v>61.94</v>
      </c>
      <c r="AC2701" s="1">
        <v>60.94</v>
      </c>
      <c r="AE2701" s="1">
        <v>68.16</v>
      </c>
      <c r="AF2701" s="1">
        <v>64.75</v>
      </c>
      <c r="AG2701" s="1">
        <v>52.51</v>
      </c>
      <c r="AK2701" s="1">
        <v>20</v>
      </c>
      <c r="AS2701" s="1">
        <v>2287.5</v>
      </c>
      <c r="AV2701" s="1">
        <v>30</v>
      </c>
      <c r="AW2701" s="1">
        <v>1750</v>
      </c>
      <c r="AX2701" s="1">
        <v>61.4</v>
      </c>
      <c r="BA2701" s="1">
        <v>60.67</v>
      </c>
      <c r="BB2701" s="1">
        <v>65.77</v>
      </c>
      <c r="BC2701" s="1">
        <v>63.69</v>
      </c>
      <c r="BD2701" s="1">
        <v>64.09</v>
      </c>
      <c r="BE2701" s="1">
        <v>62.86</v>
      </c>
      <c r="BF2701" s="1">
        <v>64</v>
      </c>
      <c r="BG2701" s="1">
        <v>68.8</v>
      </c>
      <c r="BH2701" s="1">
        <v>62.38</v>
      </c>
    </row>
    <row r="2702" spans="3:60" x14ac:dyDescent="0.3">
      <c r="C2702" s="14" t="str">
        <f t="shared" si="43"/>
        <v>20157</v>
      </c>
      <c r="D2702" s="3">
        <v>42187</v>
      </c>
      <c r="E2702" s="1">
        <v>1041.43</v>
      </c>
      <c r="F2702" s="1">
        <v>993.09</v>
      </c>
      <c r="G2702" s="1">
        <v>1028.74</v>
      </c>
      <c r="H2702" s="1">
        <v>1022.9</v>
      </c>
      <c r="I2702" s="1">
        <v>1016.03</v>
      </c>
      <c r="J2702" s="1">
        <v>980.63</v>
      </c>
      <c r="Q2702" s="1">
        <v>2279.48</v>
      </c>
      <c r="R2702" s="1">
        <v>60.67</v>
      </c>
      <c r="S2702" s="1">
        <v>50.67</v>
      </c>
      <c r="T2702" s="1">
        <v>62.9</v>
      </c>
      <c r="V2702" s="1">
        <v>56.95</v>
      </c>
      <c r="W2702" s="1">
        <v>60</v>
      </c>
      <c r="X2702" s="1">
        <v>62.68</v>
      </c>
      <c r="Y2702" s="1">
        <v>60.3</v>
      </c>
      <c r="Z2702" s="1">
        <v>60.5</v>
      </c>
      <c r="AA2702" s="1">
        <v>60.46</v>
      </c>
      <c r="AB2702" s="1">
        <v>62.21</v>
      </c>
      <c r="AC2702" s="1">
        <v>60.38</v>
      </c>
      <c r="AE2702" s="1">
        <v>68.59</v>
      </c>
      <c r="AF2702" s="1">
        <v>65.25</v>
      </c>
      <c r="AG2702" s="1">
        <v>53.52</v>
      </c>
      <c r="AK2702" s="1">
        <v>20</v>
      </c>
      <c r="AS2702" s="1">
        <v>2287.5</v>
      </c>
      <c r="AV2702" s="1">
        <v>30</v>
      </c>
      <c r="AW2702" s="1">
        <v>1750</v>
      </c>
      <c r="AX2702" s="1">
        <v>61.05</v>
      </c>
      <c r="BA2702" s="1">
        <v>59.97</v>
      </c>
      <c r="BB2702" s="1">
        <v>65.790000000000006</v>
      </c>
      <c r="BC2702" s="1">
        <v>63.89</v>
      </c>
      <c r="BD2702" s="1">
        <v>64.53</v>
      </c>
      <c r="BE2702" s="1">
        <v>62.72</v>
      </c>
      <c r="BF2702" s="1">
        <v>63.2</v>
      </c>
      <c r="BG2702" s="1">
        <v>69.17</v>
      </c>
      <c r="BH2702" s="1">
        <v>62.75</v>
      </c>
    </row>
    <row r="2703" spans="3:60" x14ac:dyDescent="0.3">
      <c r="C2703" s="14" t="str">
        <f t="shared" si="43"/>
        <v>20157</v>
      </c>
      <c r="D2703" s="3">
        <v>42186</v>
      </c>
      <c r="E2703" s="1">
        <v>1016.74</v>
      </c>
      <c r="F2703" s="1">
        <v>1002.15</v>
      </c>
      <c r="G2703" s="1">
        <v>1010.87</v>
      </c>
      <c r="H2703" s="1">
        <v>1016.79</v>
      </c>
      <c r="I2703" s="1">
        <v>1016.1</v>
      </c>
      <c r="J2703" s="1">
        <v>954.69</v>
      </c>
      <c r="Q2703" s="1">
        <v>2279.5500000000002</v>
      </c>
      <c r="R2703" s="1">
        <v>60.5</v>
      </c>
      <c r="S2703" s="1">
        <v>50.63</v>
      </c>
      <c r="T2703" s="1">
        <v>62.94</v>
      </c>
      <c r="V2703" s="1">
        <v>56.71</v>
      </c>
      <c r="W2703" s="1">
        <v>60.13</v>
      </c>
      <c r="X2703" s="1">
        <v>62.29</v>
      </c>
      <c r="Y2703" s="1">
        <v>60</v>
      </c>
      <c r="Z2703" s="1">
        <v>60</v>
      </c>
      <c r="AA2703" s="1">
        <v>60.36</v>
      </c>
      <c r="AB2703" s="1">
        <v>62.45</v>
      </c>
      <c r="AC2703" s="1">
        <v>60.25</v>
      </c>
      <c r="AE2703" s="1">
        <v>67.8</v>
      </c>
      <c r="AF2703" s="1">
        <v>64.900000000000006</v>
      </c>
      <c r="AG2703" s="1">
        <v>53.12</v>
      </c>
      <c r="AK2703" s="1">
        <v>20</v>
      </c>
      <c r="AL2703" s="1">
        <v>30</v>
      </c>
      <c r="AS2703" s="1">
        <v>2287.5</v>
      </c>
      <c r="AV2703" s="1">
        <v>30</v>
      </c>
      <c r="AW2703" s="1">
        <v>1750</v>
      </c>
      <c r="AX2703" s="1">
        <v>61.15</v>
      </c>
      <c r="AZ2703" s="1">
        <v>2000</v>
      </c>
      <c r="BA2703" s="1">
        <v>60.2</v>
      </c>
      <c r="BB2703" s="1">
        <v>65.95</v>
      </c>
      <c r="BC2703" s="1">
        <v>64.040000000000006</v>
      </c>
      <c r="BD2703" s="1">
        <v>63.9</v>
      </c>
      <c r="BE2703" s="1">
        <v>62.92</v>
      </c>
      <c r="BF2703" s="1">
        <v>63.32</v>
      </c>
      <c r="BG2703" s="1">
        <v>68.55</v>
      </c>
      <c r="BH2703" s="1">
        <v>62.75</v>
      </c>
    </row>
    <row r="2704" spans="3:60" x14ac:dyDescent="0.3">
      <c r="C2704" s="14" t="str">
        <f t="shared" si="43"/>
        <v>20156</v>
      </c>
      <c r="D2704" s="3">
        <v>42185</v>
      </c>
      <c r="E2704" s="1">
        <v>1017.16</v>
      </c>
      <c r="F2704" s="1">
        <v>1003.49</v>
      </c>
      <c r="G2704" s="1">
        <v>981.73</v>
      </c>
      <c r="H2704" s="1">
        <v>961.81</v>
      </c>
      <c r="I2704" s="1">
        <v>994.85</v>
      </c>
      <c r="J2704" s="1">
        <v>916.27</v>
      </c>
      <c r="Q2704" s="1">
        <v>2308.48</v>
      </c>
      <c r="R2704" s="1">
        <v>60.25</v>
      </c>
      <c r="S2704" s="1">
        <v>50.75</v>
      </c>
      <c r="T2704" s="1">
        <v>61.62</v>
      </c>
      <c r="V2704" s="1">
        <v>56.46</v>
      </c>
      <c r="W2704" s="1">
        <v>60</v>
      </c>
      <c r="X2704" s="1">
        <v>60.79</v>
      </c>
      <c r="Y2704" s="1">
        <v>58.89</v>
      </c>
      <c r="Z2704" s="1">
        <v>58.92</v>
      </c>
      <c r="AA2704" s="1">
        <v>57.64</v>
      </c>
      <c r="AB2704" s="1">
        <v>60.64</v>
      </c>
      <c r="AC2704" s="1">
        <v>58.25</v>
      </c>
      <c r="AE2704" s="1">
        <v>66.56</v>
      </c>
      <c r="AF2704" s="1">
        <v>63</v>
      </c>
      <c r="AG2704" s="1">
        <v>53.68</v>
      </c>
      <c r="AK2704" s="1">
        <v>20</v>
      </c>
      <c r="AL2704" s="1">
        <v>30</v>
      </c>
      <c r="AS2704" s="1">
        <v>2287.5</v>
      </c>
      <c r="AX2704" s="1">
        <v>61.39</v>
      </c>
      <c r="AZ2704" s="1">
        <v>2000</v>
      </c>
      <c r="BA2704" s="1">
        <v>59.21</v>
      </c>
      <c r="BB2704" s="1">
        <v>64.27</v>
      </c>
      <c r="BC2704" s="1">
        <v>62.58</v>
      </c>
      <c r="BD2704" s="1">
        <v>62.39</v>
      </c>
      <c r="BE2704" s="1">
        <v>61.28</v>
      </c>
      <c r="BF2704" s="1">
        <v>63.58</v>
      </c>
      <c r="BG2704" s="1">
        <v>67.72</v>
      </c>
      <c r="BH2704" s="1">
        <v>61.13</v>
      </c>
    </row>
    <row r="2705" spans="3:60" x14ac:dyDescent="0.3">
      <c r="C2705" s="14" t="str">
        <f t="shared" si="43"/>
        <v>20156</v>
      </c>
      <c r="D2705" s="3">
        <v>42184</v>
      </c>
      <c r="E2705" s="1">
        <v>1033.07</v>
      </c>
      <c r="F2705" s="1">
        <v>988.13</v>
      </c>
      <c r="G2705" s="1">
        <v>978.14</v>
      </c>
      <c r="H2705" s="1">
        <v>968.73</v>
      </c>
      <c r="I2705" s="1">
        <v>983.75</v>
      </c>
      <c r="J2705" s="1">
        <v>940.22</v>
      </c>
      <c r="Q2705" s="1">
        <v>2317.4899999999998</v>
      </c>
      <c r="R2705" s="1">
        <v>60.08</v>
      </c>
      <c r="T2705" s="1">
        <v>61.68</v>
      </c>
      <c r="V2705" s="1">
        <v>56.42</v>
      </c>
      <c r="W2705" s="1">
        <v>59.72</v>
      </c>
      <c r="X2705" s="1">
        <v>61.59</v>
      </c>
      <c r="Y2705" s="1">
        <v>58.5</v>
      </c>
      <c r="Z2705" s="1">
        <v>58.5</v>
      </c>
      <c r="AA2705" s="1">
        <v>58.93</v>
      </c>
      <c r="AB2705" s="1">
        <v>61.67</v>
      </c>
      <c r="AC2705" s="1">
        <v>58.25</v>
      </c>
      <c r="AE2705" s="1">
        <v>66.900000000000006</v>
      </c>
      <c r="AF2705" s="1">
        <v>63.9</v>
      </c>
      <c r="AG2705" s="1">
        <v>52.51</v>
      </c>
      <c r="AK2705" s="1">
        <v>20</v>
      </c>
      <c r="AL2705" s="1">
        <v>30</v>
      </c>
      <c r="AS2705" s="1">
        <v>2287.5</v>
      </c>
      <c r="AX2705" s="1">
        <v>60.3</v>
      </c>
      <c r="AZ2705" s="1">
        <v>2000</v>
      </c>
      <c r="BA2705" s="1">
        <v>57.75</v>
      </c>
      <c r="BB2705" s="1">
        <v>64.36</v>
      </c>
      <c r="BC2705" s="1">
        <v>62.26</v>
      </c>
      <c r="BD2705" s="1">
        <v>62.11</v>
      </c>
      <c r="BE2705" s="1">
        <v>62.15</v>
      </c>
      <c r="BF2705" s="1">
        <v>63.05</v>
      </c>
      <c r="BG2705" s="1">
        <v>67.540000000000006</v>
      </c>
      <c r="BH2705" s="1">
        <v>61.13</v>
      </c>
    </row>
    <row r="2706" spans="3:60" x14ac:dyDescent="0.3">
      <c r="C2706" s="14" t="str">
        <f t="shared" si="43"/>
        <v>20156</v>
      </c>
      <c r="D2706" s="3">
        <v>42181</v>
      </c>
      <c r="E2706" s="1">
        <v>1033.8800000000001</v>
      </c>
      <c r="F2706" s="1">
        <v>986.09</v>
      </c>
      <c r="G2706" s="1">
        <v>973.17</v>
      </c>
      <c r="H2706" s="1">
        <v>951.52</v>
      </c>
      <c r="I2706" s="1">
        <v>989.24</v>
      </c>
      <c r="J2706" s="1">
        <v>939.05</v>
      </c>
      <c r="Q2706" s="1">
        <v>2341.4899999999998</v>
      </c>
      <c r="R2706" s="1">
        <v>60.05</v>
      </c>
      <c r="S2706" s="1">
        <v>51.2</v>
      </c>
      <c r="T2706" s="1">
        <v>61.7</v>
      </c>
      <c r="V2706" s="1">
        <v>56.04</v>
      </c>
      <c r="W2706" s="1">
        <v>59.43</v>
      </c>
      <c r="X2706" s="1">
        <v>61.67</v>
      </c>
      <c r="Y2706" s="1">
        <v>58</v>
      </c>
      <c r="Z2706" s="1">
        <v>58</v>
      </c>
      <c r="AA2706" s="1">
        <v>59.35</v>
      </c>
      <c r="AB2706" s="1">
        <v>61.27</v>
      </c>
      <c r="AC2706" s="1">
        <v>57.33</v>
      </c>
      <c r="AE2706" s="1">
        <v>67.239999999999995</v>
      </c>
      <c r="AF2706" s="1">
        <v>64.33</v>
      </c>
      <c r="AG2706" s="1">
        <v>53.16</v>
      </c>
      <c r="AL2706" s="1">
        <v>30</v>
      </c>
      <c r="AX2706" s="1">
        <v>60.35</v>
      </c>
      <c r="AZ2706" s="1">
        <v>2000</v>
      </c>
      <c r="BA2706" s="1">
        <v>58.05</v>
      </c>
      <c r="BB2706" s="1">
        <v>65.31</v>
      </c>
      <c r="BC2706" s="1">
        <v>62.9</v>
      </c>
      <c r="BD2706" s="1">
        <v>62.12</v>
      </c>
      <c r="BE2706" s="1">
        <v>62.88</v>
      </c>
      <c r="BF2706" s="1">
        <v>62.38</v>
      </c>
      <c r="BG2706" s="1">
        <v>67.53</v>
      </c>
      <c r="BH2706" s="1">
        <v>60.88</v>
      </c>
    </row>
    <row r="2707" spans="3:60" x14ac:dyDescent="0.3">
      <c r="C2707" s="14" t="str">
        <f t="shared" si="43"/>
        <v>20156</v>
      </c>
      <c r="D2707" s="3">
        <v>42180</v>
      </c>
      <c r="E2707" s="1">
        <v>1040.2</v>
      </c>
      <c r="F2707" s="1">
        <v>975.69</v>
      </c>
      <c r="G2707" s="1">
        <v>971.07</v>
      </c>
      <c r="H2707" s="1">
        <v>970.16</v>
      </c>
      <c r="I2707" s="1">
        <v>986.49</v>
      </c>
      <c r="J2707" s="1">
        <v>934.72</v>
      </c>
      <c r="Q2707" s="1">
        <v>2303.9</v>
      </c>
      <c r="R2707" s="1">
        <v>58.94</v>
      </c>
      <c r="S2707" s="1">
        <v>50.5</v>
      </c>
      <c r="T2707" s="1">
        <v>61.55</v>
      </c>
      <c r="V2707" s="1">
        <v>56.1</v>
      </c>
      <c r="W2707" s="1">
        <v>59.07</v>
      </c>
      <c r="X2707" s="1">
        <v>60.14</v>
      </c>
      <c r="Y2707" s="1">
        <v>57.5</v>
      </c>
      <c r="Z2707" s="1">
        <v>57.5</v>
      </c>
      <c r="AA2707" s="1">
        <v>58.48</v>
      </c>
      <c r="AB2707" s="1">
        <v>60</v>
      </c>
      <c r="AC2707" s="1">
        <v>57.38</v>
      </c>
      <c r="AE2707" s="1">
        <v>65.86</v>
      </c>
      <c r="AF2707" s="1">
        <v>64</v>
      </c>
      <c r="AG2707" s="1">
        <v>52.69</v>
      </c>
      <c r="AL2707" s="1">
        <v>30</v>
      </c>
      <c r="AX2707" s="1">
        <v>59.98</v>
      </c>
      <c r="AZ2707" s="1">
        <v>2000</v>
      </c>
      <c r="BA2707" s="1">
        <v>57.7</v>
      </c>
      <c r="BB2707" s="1">
        <v>64.849999999999994</v>
      </c>
      <c r="BC2707" s="1">
        <v>61.68</v>
      </c>
      <c r="BD2707" s="1">
        <v>63.45</v>
      </c>
      <c r="BE2707" s="1">
        <v>62.9</v>
      </c>
      <c r="BF2707" s="1">
        <v>61.45</v>
      </c>
      <c r="BG2707" s="1">
        <v>66.52</v>
      </c>
      <c r="BH2707" s="1">
        <v>59.42</v>
      </c>
    </row>
    <row r="2708" spans="3:60" x14ac:dyDescent="0.3">
      <c r="C2708" s="14" t="str">
        <f t="shared" si="43"/>
        <v>20156</v>
      </c>
      <c r="D2708" s="3">
        <v>42179</v>
      </c>
      <c r="J2708" s="1">
        <v>948</v>
      </c>
      <c r="Q2708" s="1">
        <v>2280.44</v>
      </c>
      <c r="T2708" s="1">
        <v>61.67</v>
      </c>
      <c r="X2708" s="1">
        <v>59.95</v>
      </c>
      <c r="Y2708" s="1">
        <v>57.67</v>
      </c>
      <c r="Z2708" s="1">
        <v>57.5</v>
      </c>
      <c r="AA2708" s="1">
        <v>58.82</v>
      </c>
      <c r="AB2708" s="1">
        <v>59.4</v>
      </c>
      <c r="BC2708" s="1">
        <v>62</v>
      </c>
    </row>
    <row r="2709" spans="3:60" x14ac:dyDescent="0.3">
      <c r="C2709" s="14" t="str">
        <f t="shared" si="43"/>
        <v>20156</v>
      </c>
      <c r="D2709" s="3">
        <v>42178</v>
      </c>
      <c r="E2709" s="1">
        <v>1027.4000000000001</v>
      </c>
      <c r="F2709" s="1">
        <v>982.46</v>
      </c>
      <c r="G2709" s="1">
        <v>976.38</v>
      </c>
      <c r="H2709" s="1">
        <v>972.12</v>
      </c>
      <c r="I2709" s="1">
        <v>985.29</v>
      </c>
      <c r="J2709" s="1">
        <v>949.64</v>
      </c>
      <c r="Q2709" s="1">
        <v>2280.44</v>
      </c>
      <c r="R2709" s="1">
        <v>58.72</v>
      </c>
      <c r="S2709" s="1">
        <v>50.03</v>
      </c>
      <c r="T2709" s="1">
        <v>60.67</v>
      </c>
      <c r="V2709" s="1">
        <v>55.55</v>
      </c>
      <c r="W2709" s="1">
        <v>58.89</v>
      </c>
      <c r="X2709" s="1">
        <v>59.82</v>
      </c>
      <c r="Y2709" s="1">
        <v>58</v>
      </c>
      <c r="Z2709" s="1">
        <v>58</v>
      </c>
      <c r="AA2709" s="1">
        <v>58.27</v>
      </c>
      <c r="AB2709" s="1">
        <v>59.96</v>
      </c>
      <c r="AC2709" s="1">
        <v>57.38</v>
      </c>
      <c r="AE2709" s="1">
        <v>65.16</v>
      </c>
      <c r="AF2709" s="1">
        <v>63.47</v>
      </c>
      <c r="AG2709" s="1">
        <v>52.42</v>
      </c>
      <c r="AX2709" s="1">
        <v>59.78</v>
      </c>
      <c r="BA2709" s="1">
        <v>57.66</v>
      </c>
      <c r="BB2709" s="1">
        <v>63.97</v>
      </c>
      <c r="BC2709" s="1">
        <v>61.53</v>
      </c>
      <c r="BD2709" s="1">
        <v>61.82</v>
      </c>
      <c r="BE2709" s="1">
        <v>61.26</v>
      </c>
      <c r="BF2709" s="1">
        <v>60.77</v>
      </c>
      <c r="BG2709" s="1">
        <v>66.41</v>
      </c>
      <c r="BH2709" s="1">
        <v>59.13</v>
      </c>
    </row>
    <row r="2710" spans="3:60" x14ac:dyDescent="0.3">
      <c r="C2710" s="14" t="str">
        <f t="shared" si="43"/>
        <v>20156</v>
      </c>
      <c r="D2710" s="3">
        <v>42177</v>
      </c>
      <c r="E2710" s="1">
        <v>1017.78</v>
      </c>
      <c r="F2710" s="1">
        <v>980.73</v>
      </c>
      <c r="G2710" s="1">
        <v>966.76</v>
      </c>
      <c r="H2710" s="1">
        <v>958.53</v>
      </c>
      <c r="I2710" s="1">
        <v>989.43</v>
      </c>
      <c r="J2710" s="1">
        <v>936.8</v>
      </c>
      <c r="Q2710" s="1">
        <v>2286.06</v>
      </c>
      <c r="R2710" s="1">
        <v>58.06</v>
      </c>
      <c r="S2710" s="1">
        <v>50</v>
      </c>
      <c r="T2710" s="1">
        <v>59.82</v>
      </c>
      <c r="V2710" s="1">
        <v>55.75</v>
      </c>
      <c r="W2710" s="1">
        <v>58.69</v>
      </c>
      <c r="X2710" s="1">
        <v>59.18</v>
      </c>
      <c r="Y2710" s="1">
        <v>57.74</v>
      </c>
      <c r="Z2710" s="1">
        <v>57.71</v>
      </c>
      <c r="AA2710" s="1">
        <v>57.98</v>
      </c>
      <c r="AB2710" s="1">
        <v>59.58</v>
      </c>
      <c r="AC2710" s="1">
        <v>57.2</v>
      </c>
      <c r="AE2710" s="1">
        <v>65.05</v>
      </c>
      <c r="AF2710" s="1">
        <v>62.46</v>
      </c>
      <c r="AG2710" s="1">
        <v>52.22</v>
      </c>
      <c r="AX2710" s="1">
        <v>59.23</v>
      </c>
      <c r="BA2710" s="1">
        <v>57.07</v>
      </c>
      <c r="BB2710" s="1">
        <v>63.47</v>
      </c>
      <c r="BC2710" s="1">
        <v>61.89</v>
      </c>
      <c r="BD2710" s="1">
        <v>61.73</v>
      </c>
      <c r="BE2710" s="1">
        <v>61.91</v>
      </c>
      <c r="BF2710" s="1">
        <v>60.21</v>
      </c>
      <c r="BG2710" s="1">
        <v>65.72</v>
      </c>
      <c r="BH2710" s="1">
        <v>59.17</v>
      </c>
    </row>
    <row r="2711" spans="3:60" x14ac:dyDescent="0.3">
      <c r="C2711" s="14" t="str">
        <f t="shared" si="43"/>
        <v>20156</v>
      </c>
      <c r="D2711" s="3">
        <v>42174</v>
      </c>
      <c r="E2711" s="1">
        <v>1005.67</v>
      </c>
      <c r="F2711" s="1">
        <v>970.58</v>
      </c>
      <c r="G2711" s="1">
        <v>954.66</v>
      </c>
      <c r="H2711" s="1">
        <v>929.12</v>
      </c>
      <c r="I2711" s="1">
        <v>993.13</v>
      </c>
      <c r="J2711" s="1">
        <v>938.98</v>
      </c>
      <c r="Q2711" s="1">
        <v>2287.8000000000002</v>
      </c>
      <c r="R2711" s="1">
        <v>58.67</v>
      </c>
      <c r="S2711" s="1">
        <v>49.88</v>
      </c>
      <c r="T2711" s="1">
        <v>59.65</v>
      </c>
      <c r="V2711" s="1">
        <v>55.7</v>
      </c>
      <c r="W2711" s="1">
        <v>58.56</v>
      </c>
      <c r="X2711" s="1">
        <v>58.94</v>
      </c>
      <c r="Y2711" s="1">
        <v>57</v>
      </c>
      <c r="Z2711" s="1">
        <v>57</v>
      </c>
      <c r="AA2711" s="1">
        <v>57.77</v>
      </c>
      <c r="AB2711" s="1">
        <v>59.21</v>
      </c>
      <c r="AC2711" s="1">
        <v>56</v>
      </c>
      <c r="AE2711" s="1">
        <v>64.150000000000006</v>
      </c>
      <c r="AF2711" s="1">
        <v>62.13</v>
      </c>
      <c r="AG2711" s="1">
        <v>51.18</v>
      </c>
      <c r="AX2711" s="1">
        <v>58.9</v>
      </c>
      <c r="BA2711" s="1">
        <v>56.64</v>
      </c>
      <c r="BB2711" s="1">
        <v>62.78</v>
      </c>
      <c r="BC2711" s="1">
        <v>60.92</v>
      </c>
      <c r="BD2711" s="1">
        <v>61.35</v>
      </c>
      <c r="BE2711" s="1">
        <v>61.12</v>
      </c>
      <c r="BF2711" s="1">
        <v>60.14</v>
      </c>
      <c r="BG2711" s="1">
        <v>65.31</v>
      </c>
      <c r="BH2711" s="1">
        <v>58</v>
      </c>
    </row>
    <row r="2712" spans="3:60" x14ac:dyDescent="0.3">
      <c r="C2712" s="14" t="str">
        <f t="shared" si="43"/>
        <v>20156</v>
      </c>
      <c r="D2712" s="3">
        <v>42173</v>
      </c>
      <c r="E2712" s="1">
        <v>1011.6</v>
      </c>
      <c r="F2712" s="1">
        <v>974.98</v>
      </c>
      <c r="G2712" s="1">
        <v>960.62</v>
      </c>
      <c r="H2712" s="1">
        <v>949.73</v>
      </c>
      <c r="I2712" s="1">
        <v>993.02</v>
      </c>
      <c r="J2712" s="1">
        <v>934.46</v>
      </c>
      <c r="Q2712" s="1">
        <v>2314.0300000000002</v>
      </c>
      <c r="R2712" s="1">
        <v>57.89</v>
      </c>
      <c r="S2712" s="1">
        <v>50.07</v>
      </c>
      <c r="T2712" s="1">
        <v>59.42</v>
      </c>
      <c r="V2712" s="1">
        <v>55.33</v>
      </c>
      <c r="W2712" s="1">
        <v>58.44</v>
      </c>
      <c r="X2712" s="1">
        <v>58.38</v>
      </c>
      <c r="Y2712" s="1">
        <v>57.1</v>
      </c>
      <c r="Z2712" s="1">
        <v>57</v>
      </c>
      <c r="AA2712" s="1">
        <v>57.53</v>
      </c>
      <c r="AB2712" s="1">
        <v>58.45</v>
      </c>
      <c r="AC2712" s="1">
        <v>56.13</v>
      </c>
      <c r="AE2712" s="1">
        <v>64.34</v>
      </c>
      <c r="AF2712" s="1">
        <v>61.89</v>
      </c>
      <c r="AG2712" s="1">
        <v>51.94</v>
      </c>
      <c r="AX2712" s="1">
        <v>58.88</v>
      </c>
      <c r="BA2712" s="1">
        <v>56.67</v>
      </c>
      <c r="BB2712" s="1">
        <v>62.91</v>
      </c>
      <c r="BC2712" s="1">
        <v>60.54</v>
      </c>
      <c r="BD2712" s="1">
        <v>61.23</v>
      </c>
      <c r="BE2712" s="1">
        <v>61.19</v>
      </c>
      <c r="BF2712" s="1">
        <v>59.9</v>
      </c>
      <c r="BG2712" s="1">
        <v>64.930000000000007</v>
      </c>
      <c r="BH2712" s="1">
        <v>57.88</v>
      </c>
    </row>
    <row r="2713" spans="3:60" x14ac:dyDescent="0.3">
      <c r="C2713" s="14" t="str">
        <f t="shared" si="43"/>
        <v>20156</v>
      </c>
      <c r="D2713" s="3">
        <v>42172</v>
      </c>
      <c r="E2713" s="1">
        <v>1009.6</v>
      </c>
      <c r="F2713" s="1">
        <v>976.11</v>
      </c>
      <c r="G2713" s="1">
        <v>960</v>
      </c>
      <c r="H2713" s="1">
        <v>932.63</v>
      </c>
      <c r="I2713" s="1">
        <v>987.5</v>
      </c>
      <c r="J2713" s="1">
        <v>945.54</v>
      </c>
      <c r="Q2713" s="1">
        <v>2330.21</v>
      </c>
      <c r="R2713" s="1">
        <v>57.89</v>
      </c>
      <c r="S2713" s="1">
        <v>50.12</v>
      </c>
      <c r="T2713" s="1">
        <v>58.56</v>
      </c>
      <c r="V2713" s="1">
        <v>55.23</v>
      </c>
      <c r="W2713" s="1">
        <v>58.21</v>
      </c>
      <c r="X2713" s="1">
        <v>58.38</v>
      </c>
      <c r="Y2713" s="1">
        <v>58.03</v>
      </c>
      <c r="Z2713" s="1">
        <v>58</v>
      </c>
      <c r="AA2713" s="1">
        <v>56.76</v>
      </c>
      <c r="AB2713" s="1">
        <v>58.1</v>
      </c>
      <c r="AC2713" s="1">
        <v>55.25</v>
      </c>
      <c r="AE2713" s="1">
        <v>64.27</v>
      </c>
      <c r="AF2713" s="1">
        <v>61.8</v>
      </c>
      <c r="AG2713" s="1">
        <v>51.68</v>
      </c>
      <c r="AX2713" s="1">
        <v>57.99</v>
      </c>
      <c r="BA2713" s="1">
        <v>56.67</v>
      </c>
      <c r="BB2713" s="1">
        <v>62.96</v>
      </c>
      <c r="BC2713" s="1">
        <v>60.47</v>
      </c>
      <c r="BD2713" s="1">
        <v>61.26</v>
      </c>
      <c r="BE2713" s="1">
        <v>60.66</v>
      </c>
      <c r="BF2713" s="1">
        <v>59.98</v>
      </c>
      <c r="BG2713" s="1">
        <v>65</v>
      </c>
      <c r="BH2713" s="1">
        <v>58.33</v>
      </c>
    </row>
    <row r="2714" spans="3:60" x14ac:dyDescent="0.3">
      <c r="C2714" s="14" t="str">
        <f t="shared" si="43"/>
        <v>20156</v>
      </c>
      <c r="D2714" s="3">
        <v>42171</v>
      </c>
      <c r="E2714" s="1">
        <v>1009.18</v>
      </c>
      <c r="F2714" s="1">
        <v>963.06</v>
      </c>
      <c r="G2714" s="1">
        <v>961.28</v>
      </c>
      <c r="H2714" s="1">
        <v>927.23</v>
      </c>
      <c r="I2714" s="1">
        <v>986.6</v>
      </c>
      <c r="J2714" s="1">
        <v>943.24</v>
      </c>
      <c r="Q2714" s="1">
        <v>2330.65</v>
      </c>
      <c r="R2714" s="1">
        <v>57.6</v>
      </c>
      <c r="S2714" s="1">
        <v>49.75</v>
      </c>
      <c r="T2714" s="1">
        <v>59.2</v>
      </c>
      <c r="V2714" s="1">
        <v>55.46</v>
      </c>
      <c r="W2714" s="1">
        <v>58.11</v>
      </c>
      <c r="X2714" s="1">
        <v>57.43</v>
      </c>
      <c r="Y2714" s="1">
        <v>56.65</v>
      </c>
      <c r="Z2714" s="1">
        <v>56.69</v>
      </c>
      <c r="AA2714" s="1">
        <v>55.82</v>
      </c>
      <c r="AB2714" s="1">
        <v>57.4</v>
      </c>
      <c r="AC2714" s="1">
        <v>55.75</v>
      </c>
      <c r="AE2714" s="1">
        <v>63.74</v>
      </c>
      <c r="AF2714" s="1">
        <v>61.39</v>
      </c>
      <c r="AG2714" s="1">
        <v>50.9</v>
      </c>
      <c r="AX2714" s="1">
        <v>57.61</v>
      </c>
      <c r="BA2714" s="1">
        <v>55.63</v>
      </c>
      <c r="BB2714" s="1">
        <v>62.56</v>
      </c>
      <c r="BC2714" s="1">
        <v>60.05</v>
      </c>
      <c r="BD2714" s="1">
        <v>60.64</v>
      </c>
      <c r="BE2714" s="1">
        <v>60.06</v>
      </c>
      <c r="BF2714" s="1">
        <v>59.76</v>
      </c>
      <c r="BG2714" s="1">
        <v>64.39</v>
      </c>
      <c r="BH2714" s="1">
        <v>58</v>
      </c>
    </row>
    <row r="2715" spans="3:60" x14ac:dyDescent="0.3">
      <c r="C2715" s="14" t="str">
        <f t="shared" si="43"/>
        <v>20156</v>
      </c>
      <c r="D2715" s="3">
        <v>42170</v>
      </c>
      <c r="E2715" s="1">
        <v>1015.14</v>
      </c>
      <c r="F2715" s="1">
        <v>961.24</v>
      </c>
      <c r="G2715" s="1">
        <v>973.61</v>
      </c>
      <c r="H2715" s="1">
        <v>928.85</v>
      </c>
      <c r="I2715" s="1">
        <v>988.8</v>
      </c>
      <c r="J2715" s="1">
        <v>924.6</v>
      </c>
      <c r="Q2715" s="1">
        <v>2349.83</v>
      </c>
      <c r="R2715" s="1">
        <v>57.5</v>
      </c>
      <c r="S2715" s="1">
        <v>49.58</v>
      </c>
      <c r="T2715" s="1">
        <v>58.68</v>
      </c>
      <c r="V2715" s="1">
        <v>55.82</v>
      </c>
      <c r="W2715" s="1">
        <v>58</v>
      </c>
      <c r="X2715" s="1">
        <v>57.43</v>
      </c>
      <c r="Y2715" s="1">
        <v>56.05</v>
      </c>
      <c r="Z2715" s="1">
        <v>56</v>
      </c>
      <c r="AA2715" s="1">
        <v>56</v>
      </c>
      <c r="AB2715" s="1">
        <v>58.04</v>
      </c>
      <c r="AC2715" s="1">
        <v>56.6</v>
      </c>
      <c r="AE2715" s="1">
        <v>62.72</v>
      </c>
      <c r="AF2715" s="1">
        <v>61.3</v>
      </c>
      <c r="AG2715" s="1">
        <v>50.79</v>
      </c>
      <c r="AX2715" s="1">
        <v>58.04</v>
      </c>
      <c r="BA2715" s="1">
        <v>56.05</v>
      </c>
      <c r="BB2715" s="1">
        <v>61.83</v>
      </c>
      <c r="BC2715" s="1">
        <v>59.44</v>
      </c>
      <c r="BD2715" s="1">
        <v>59.9</v>
      </c>
      <c r="BE2715" s="1">
        <v>59.82</v>
      </c>
      <c r="BF2715" s="1">
        <v>59.3</v>
      </c>
      <c r="BG2715" s="1">
        <v>63.99</v>
      </c>
      <c r="BH2715" s="1">
        <v>57.83</v>
      </c>
    </row>
    <row r="2716" spans="3:60" x14ac:dyDescent="0.3">
      <c r="C2716" s="14" t="str">
        <f t="shared" si="43"/>
        <v>20156</v>
      </c>
      <c r="D2716" s="3">
        <v>42167</v>
      </c>
      <c r="E2716" s="1">
        <v>1019.14</v>
      </c>
      <c r="F2716" s="1">
        <v>970.29</v>
      </c>
      <c r="G2716" s="1">
        <v>974.13</v>
      </c>
      <c r="H2716" s="1">
        <v>931.11</v>
      </c>
      <c r="I2716" s="1">
        <v>994.61</v>
      </c>
      <c r="J2716" s="1">
        <v>927.43</v>
      </c>
      <c r="Q2716" s="1">
        <v>2352.9499999999998</v>
      </c>
      <c r="R2716" s="1">
        <v>58.3</v>
      </c>
      <c r="S2716" s="1">
        <v>50.21</v>
      </c>
      <c r="T2716" s="1">
        <v>60.24</v>
      </c>
      <c r="V2716" s="1">
        <v>55.58</v>
      </c>
      <c r="W2716" s="1">
        <v>58.25</v>
      </c>
      <c r="X2716" s="1">
        <v>57.91</v>
      </c>
      <c r="Y2716" s="1">
        <v>56.05</v>
      </c>
      <c r="Z2716" s="1">
        <v>56</v>
      </c>
      <c r="AA2716" s="1">
        <v>57.42</v>
      </c>
      <c r="AB2716" s="1">
        <v>58.1</v>
      </c>
      <c r="AC2716" s="1">
        <v>55.38</v>
      </c>
      <c r="AE2716" s="1">
        <v>63.52</v>
      </c>
      <c r="AF2716" s="1">
        <v>61.73</v>
      </c>
      <c r="AG2716" s="1">
        <v>50.83</v>
      </c>
      <c r="AX2716" s="1">
        <v>57.62</v>
      </c>
      <c r="BA2716" s="1">
        <v>56.71</v>
      </c>
      <c r="BB2716" s="1">
        <v>62.03</v>
      </c>
      <c r="BC2716" s="1">
        <v>59.71</v>
      </c>
      <c r="BD2716" s="1">
        <v>60.22</v>
      </c>
      <c r="BE2716" s="1">
        <v>60.41</v>
      </c>
      <c r="BF2716" s="1">
        <v>59.72</v>
      </c>
      <c r="BG2716" s="1">
        <v>64.39</v>
      </c>
      <c r="BH2716" s="1">
        <v>58</v>
      </c>
    </row>
    <row r="2717" spans="3:60" x14ac:dyDescent="0.3">
      <c r="C2717" s="14" t="str">
        <f t="shared" si="43"/>
        <v>20156</v>
      </c>
      <c r="D2717" s="3">
        <v>42166</v>
      </c>
      <c r="E2717" s="1">
        <v>1022.91</v>
      </c>
      <c r="F2717" s="1">
        <v>972.22</v>
      </c>
      <c r="G2717" s="1">
        <v>976.32</v>
      </c>
      <c r="H2717" s="1">
        <v>918.27</v>
      </c>
      <c r="I2717" s="1">
        <v>991.37</v>
      </c>
      <c r="J2717" s="1">
        <v>923.47</v>
      </c>
      <c r="Q2717" s="1">
        <v>2404.91</v>
      </c>
      <c r="R2717" s="1">
        <v>58</v>
      </c>
      <c r="S2717" s="1">
        <v>50</v>
      </c>
      <c r="T2717" s="1">
        <v>60.38</v>
      </c>
      <c r="V2717" s="1">
        <v>55.71</v>
      </c>
      <c r="W2717" s="1">
        <v>58.14</v>
      </c>
      <c r="X2717" s="1">
        <v>58.43</v>
      </c>
      <c r="Y2717" s="1">
        <v>57</v>
      </c>
      <c r="Z2717" s="1">
        <v>57</v>
      </c>
      <c r="AA2717" s="1">
        <v>57.89</v>
      </c>
      <c r="AB2717" s="1">
        <v>58.5</v>
      </c>
      <c r="AC2717" s="1">
        <v>56</v>
      </c>
      <c r="AE2717" s="1">
        <v>62.91</v>
      </c>
      <c r="AF2717" s="1">
        <v>61.86</v>
      </c>
      <c r="AG2717" s="1">
        <v>50.36</v>
      </c>
      <c r="AX2717" s="1">
        <v>57.7</v>
      </c>
      <c r="BA2717" s="1">
        <v>56.7</v>
      </c>
      <c r="BB2717" s="1">
        <v>62.86</v>
      </c>
      <c r="BC2717" s="1">
        <v>60.32</v>
      </c>
      <c r="BD2717" s="1">
        <v>60.83</v>
      </c>
      <c r="BE2717" s="1">
        <v>61.27</v>
      </c>
      <c r="BF2717" s="1">
        <v>59.87</v>
      </c>
      <c r="BG2717" s="1">
        <v>63.99</v>
      </c>
      <c r="BH2717" s="1">
        <v>58.38</v>
      </c>
    </row>
    <row r="2718" spans="3:60" x14ac:dyDescent="0.3">
      <c r="C2718" s="14" t="str">
        <f t="shared" si="43"/>
        <v>20156</v>
      </c>
      <c r="D2718" s="3">
        <v>42165</v>
      </c>
      <c r="E2718" s="1">
        <v>1011.51</v>
      </c>
      <c r="F2718" s="1">
        <v>974.66</v>
      </c>
      <c r="G2718" s="1">
        <v>977.58</v>
      </c>
      <c r="H2718" s="1">
        <v>926.71</v>
      </c>
      <c r="I2718" s="1">
        <v>992.81</v>
      </c>
      <c r="J2718" s="1">
        <v>925.77</v>
      </c>
      <c r="Q2718" s="1">
        <v>2362.75</v>
      </c>
      <c r="R2718" s="1">
        <v>58.08</v>
      </c>
      <c r="S2718" s="1">
        <v>50</v>
      </c>
      <c r="T2718" s="1">
        <v>59.44</v>
      </c>
      <c r="V2718" s="1">
        <v>55.69</v>
      </c>
      <c r="W2718" s="1">
        <v>58.06</v>
      </c>
      <c r="X2718" s="1">
        <v>58.64</v>
      </c>
      <c r="Y2718" s="1">
        <v>56.97</v>
      </c>
      <c r="Z2718" s="1">
        <v>57</v>
      </c>
      <c r="AA2718" s="1">
        <v>57.01</v>
      </c>
      <c r="AB2718" s="1">
        <v>58.58</v>
      </c>
      <c r="AC2718" s="1">
        <v>56.25</v>
      </c>
      <c r="AE2718" s="1">
        <v>63</v>
      </c>
      <c r="AF2718" s="1">
        <v>60.86</v>
      </c>
      <c r="AG2718" s="1">
        <v>50.86</v>
      </c>
      <c r="AX2718" s="1">
        <v>57.91</v>
      </c>
      <c r="BA2718" s="1">
        <v>57.03</v>
      </c>
      <c r="BB2718" s="1">
        <v>62.76</v>
      </c>
      <c r="BC2718" s="1">
        <v>60.23</v>
      </c>
      <c r="BD2718" s="1">
        <v>60.22</v>
      </c>
      <c r="BE2718" s="1">
        <v>60.27</v>
      </c>
      <c r="BF2718" s="1">
        <v>60.3</v>
      </c>
      <c r="BG2718" s="1">
        <v>63.94</v>
      </c>
      <c r="BH2718" s="1">
        <v>58.38</v>
      </c>
    </row>
    <row r="2719" spans="3:60" x14ac:dyDescent="0.3">
      <c r="C2719" s="14" t="str">
        <f t="shared" si="43"/>
        <v>20156</v>
      </c>
      <c r="D2719" s="3">
        <v>42164</v>
      </c>
      <c r="E2719" s="1">
        <v>1022.87</v>
      </c>
      <c r="F2719" s="1">
        <v>977.04</v>
      </c>
      <c r="G2719" s="1">
        <v>973.59</v>
      </c>
      <c r="H2719" s="1">
        <v>921.2</v>
      </c>
      <c r="I2719" s="1">
        <v>992.71</v>
      </c>
      <c r="J2719" s="1">
        <v>924.8</v>
      </c>
      <c r="Q2719" s="1">
        <v>2394.73</v>
      </c>
      <c r="R2719" s="1">
        <v>57.9</v>
      </c>
      <c r="S2719" s="1">
        <v>50.05</v>
      </c>
      <c r="T2719" s="1">
        <v>59.9</v>
      </c>
      <c r="U2719" s="1">
        <v>54.16</v>
      </c>
      <c r="V2719" s="1">
        <v>55.58</v>
      </c>
      <c r="W2719" s="1">
        <v>58.11</v>
      </c>
      <c r="X2719" s="1">
        <v>58.67</v>
      </c>
      <c r="Y2719" s="1">
        <v>57</v>
      </c>
      <c r="Z2719" s="1">
        <v>57</v>
      </c>
      <c r="AA2719" s="1">
        <v>57.23</v>
      </c>
      <c r="AB2719" s="1">
        <v>58.73</v>
      </c>
      <c r="AC2719" s="1">
        <v>56.38</v>
      </c>
      <c r="AE2719" s="1">
        <v>63.11</v>
      </c>
      <c r="AF2719" s="1">
        <v>61.15</v>
      </c>
      <c r="AG2719" s="1">
        <v>51.32</v>
      </c>
      <c r="AX2719" s="1">
        <v>57.69</v>
      </c>
      <c r="BA2719" s="1">
        <v>56.72</v>
      </c>
      <c r="BB2719" s="1">
        <v>62.64</v>
      </c>
      <c r="BC2719" s="1">
        <v>60.34</v>
      </c>
      <c r="BD2719" s="1">
        <v>60.84</v>
      </c>
      <c r="BE2719" s="1">
        <v>60.25</v>
      </c>
      <c r="BF2719" s="1">
        <v>60.56</v>
      </c>
      <c r="BG2719" s="1">
        <v>64.25</v>
      </c>
      <c r="BH2719" s="1">
        <v>58.38</v>
      </c>
    </row>
    <row r="2720" spans="3:60" x14ac:dyDescent="0.3">
      <c r="C2720" s="14" t="str">
        <f t="shared" si="43"/>
        <v>20156</v>
      </c>
      <c r="D2720" s="3">
        <v>42163</v>
      </c>
      <c r="E2720" s="1">
        <v>1023.01</v>
      </c>
      <c r="F2720" s="1">
        <v>978.41</v>
      </c>
      <c r="G2720" s="1">
        <v>973.67</v>
      </c>
      <c r="H2720" s="1">
        <v>921.33</v>
      </c>
      <c r="I2720" s="1">
        <v>998.72</v>
      </c>
      <c r="J2720" s="1">
        <v>917.71</v>
      </c>
      <c r="Q2720" s="1">
        <v>2439.9499999999998</v>
      </c>
      <c r="R2720" s="1">
        <v>58</v>
      </c>
      <c r="S2720" s="1">
        <v>50.28</v>
      </c>
      <c r="T2720" s="1">
        <v>59.78</v>
      </c>
      <c r="U2720" s="1">
        <v>54.82</v>
      </c>
      <c r="V2720" s="1">
        <v>55.17</v>
      </c>
      <c r="W2720" s="1">
        <v>58.22</v>
      </c>
      <c r="X2720" s="1">
        <v>58.97</v>
      </c>
      <c r="Y2720" s="1">
        <v>57.24</v>
      </c>
      <c r="Z2720" s="1">
        <v>57.25</v>
      </c>
      <c r="AA2720" s="1">
        <v>58.13</v>
      </c>
      <c r="AB2720" s="1">
        <v>58.95</v>
      </c>
      <c r="AC2720" s="1">
        <v>56.38</v>
      </c>
      <c r="AE2720" s="1">
        <v>63.89</v>
      </c>
      <c r="AF2720" s="1">
        <v>61.35</v>
      </c>
      <c r="AG2720" s="1">
        <v>51.51</v>
      </c>
      <c r="AX2720" s="1">
        <v>58.19</v>
      </c>
      <c r="BA2720" s="1">
        <v>56.69</v>
      </c>
      <c r="BB2720" s="1">
        <v>62.91</v>
      </c>
      <c r="BC2720" s="1">
        <v>59.77</v>
      </c>
      <c r="BD2720" s="1">
        <v>60.46</v>
      </c>
      <c r="BE2720" s="1">
        <v>60.61</v>
      </c>
      <c r="BF2720" s="1">
        <v>60.38</v>
      </c>
      <c r="BG2720" s="1">
        <v>64.25</v>
      </c>
      <c r="BH2720" s="1">
        <v>58.38</v>
      </c>
    </row>
    <row r="2721" spans="3:60" x14ac:dyDescent="0.3">
      <c r="C2721" s="14" t="str">
        <f t="shared" si="43"/>
        <v>20156</v>
      </c>
      <c r="D2721" s="3">
        <v>42160</v>
      </c>
      <c r="E2721" s="1">
        <v>1039.3900000000001</v>
      </c>
      <c r="F2721" s="1">
        <v>972.52</v>
      </c>
      <c r="G2721" s="1">
        <v>948.51</v>
      </c>
      <c r="H2721" s="1">
        <v>895.38</v>
      </c>
      <c r="I2721" s="1">
        <v>1026.83</v>
      </c>
      <c r="J2721" s="1">
        <v>908.92</v>
      </c>
      <c r="Q2721" s="1">
        <v>2464.5300000000002</v>
      </c>
      <c r="R2721" s="1">
        <v>57.63</v>
      </c>
      <c r="S2721" s="1">
        <v>50.44</v>
      </c>
      <c r="T2721" s="1">
        <v>59.05</v>
      </c>
      <c r="U2721" s="1">
        <v>56.14</v>
      </c>
      <c r="V2721" s="1">
        <v>55.44</v>
      </c>
      <c r="W2721" s="1">
        <v>58.25</v>
      </c>
      <c r="X2721" s="1">
        <v>59.1</v>
      </c>
      <c r="Y2721" s="1">
        <v>57.5</v>
      </c>
      <c r="Z2721" s="1">
        <v>57.5</v>
      </c>
      <c r="AA2721" s="1">
        <v>57.45</v>
      </c>
      <c r="AB2721" s="1">
        <v>59.33</v>
      </c>
      <c r="AC2721" s="1">
        <v>56</v>
      </c>
      <c r="AE2721" s="1">
        <v>64.430000000000007</v>
      </c>
      <c r="AF2721" s="1">
        <v>61.4</v>
      </c>
      <c r="AG2721" s="1">
        <v>52.27</v>
      </c>
      <c r="AX2721" s="1">
        <v>57.33</v>
      </c>
      <c r="BA2721" s="1">
        <v>57.61</v>
      </c>
      <c r="BB2721" s="1">
        <v>63.9</v>
      </c>
      <c r="BC2721" s="1">
        <v>61.27</v>
      </c>
      <c r="BD2721" s="1">
        <v>61.94</v>
      </c>
      <c r="BE2721" s="1">
        <v>60.44</v>
      </c>
      <c r="BF2721" s="1">
        <v>59.67</v>
      </c>
      <c r="BG2721" s="1">
        <v>64.709999999999994</v>
      </c>
      <c r="BH2721" s="1">
        <v>58.67</v>
      </c>
    </row>
    <row r="2722" spans="3:60" x14ac:dyDescent="0.3">
      <c r="C2722" s="14" t="str">
        <f t="shared" si="43"/>
        <v>20156</v>
      </c>
      <c r="D2722" s="3">
        <v>42158</v>
      </c>
      <c r="E2722" s="1">
        <v>1024.47</v>
      </c>
      <c r="F2722" s="1">
        <v>988.08</v>
      </c>
      <c r="G2722" s="1">
        <v>979.81</v>
      </c>
      <c r="H2722" s="1">
        <v>914.26</v>
      </c>
      <c r="I2722" s="1">
        <v>977.63</v>
      </c>
      <c r="J2722" s="1">
        <v>915.68</v>
      </c>
      <c r="Q2722" s="1">
        <v>2451.02</v>
      </c>
      <c r="R2722" s="1">
        <v>57.7</v>
      </c>
      <c r="S2722" s="1">
        <v>50.34</v>
      </c>
      <c r="T2722" s="1">
        <v>59.92</v>
      </c>
      <c r="U2722" s="1">
        <v>55.93</v>
      </c>
      <c r="V2722" s="1">
        <v>55.59</v>
      </c>
      <c r="W2722" s="1">
        <v>58.25</v>
      </c>
      <c r="X2722" s="1">
        <v>59</v>
      </c>
      <c r="Y2722" s="1">
        <v>57.24</v>
      </c>
      <c r="Z2722" s="1">
        <v>57.31</v>
      </c>
      <c r="AA2722" s="1">
        <v>58.18</v>
      </c>
      <c r="AB2722" s="1">
        <v>59.29</v>
      </c>
      <c r="AC2722" s="1">
        <v>55.75</v>
      </c>
      <c r="AE2722" s="1">
        <v>63.94</v>
      </c>
      <c r="AF2722" s="1">
        <v>61.7</v>
      </c>
      <c r="AG2722" s="1">
        <v>51.46</v>
      </c>
      <c r="AP2722" s="1">
        <v>1800</v>
      </c>
      <c r="AX2722" s="1">
        <v>57.86</v>
      </c>
      <c r="BA2722" s="1">
        <v>57.33</v>
      </c>
      <c r="BB2722" s="1">
        <v>62.8</v>
      </c>
      <c r="BC2722" s="1">
        <v>60.24</v>
      </c>
      <c r="BD2722" s="1">
        <v>60.81</v>
      </c>
      <c r="BE2722" s="1">
        <v>61.14</v>
      </c>
      <c r="BF2722" s="1">
        <v>59.65</v>
      </c>
      <c r="BG2722" s="1">
        <v>63.99</v>
      </c>
      <c r="BH2722" s="1">
        <v>58.13</v>
      </c>
    </row>
    <row r="2723" spans="3:60" x14ac:dyDescent="0.3">
      <c r="C2723" s="14" t="str">
        <f t="shared" si="43"/>
        <v>20156</v>
      </c>
      <c r="D2723" s="3">
        <v>42157</v>
      </c>
      <c r="E2723" s="1">
        <v>1015.61</v>
      </c>
      <c r="F2723" s="1">
        <v>979.69</v>
      </c>
      <c r="G2723" s="1">
        <v>970.37</v>
      </c>
      <c r="H2723" s="1">
        <v>912.09</v>
      </c>
      <c r="I2723" s="1">
        <v>998.01</v>
      </c>
      <c r="J2723" s="1">
        <v>923.11</v>
      </c>
      <c r="Q2723" s="1">
        <v>2470.71</v>
      </c>
      <c r="R2723" s="1">
        <v>57.97</v>
      </c>
      <c r="S2723" s="1">
        <v>51.13</v>
      </c>
      <c r="T2723" s="1">
        <v>60.13</v>
      </c>
      <c r="U2723" s="1">
        <v>57</v>
      </c>
      <c r="V2723" s="1">
        <v>55.42</v>
      </c>
      <c r="W2723" s="1">
        <v>58.13</v>
      </c>
      <c r="X2723" s="1">
        <v>58.69</v>
      </c>
      <c r="Y2723" s="1">
        <v>57.51</v>
      </c>
      <c r="Z2723" s="1">
        <v>57.5</v>
      </c>
      <c r="AA2723" s="1">
        <v>58.52</v>
      </c>
      <c r="AB2723" s="1">
        <v>59.05</v>
      </c>
      <c r="AC2723" s="1">
        <v>58</v>
      </c>
      <c r="AE2723" s="1">
        <v>64.17</v>
      </c>
      <c r="AF2723" s="1">
        <v>62</v>
      </c>
      <c r="AG2723" s="1">
        <v>51.5</v>
      </c>
      <c r="AO2723" s="1">
        <v>7</v>
      </c>
      <c r="AP2723" s="1">
        <v>1800</v>
      </c>
      <c r="AT2723" s="1">
        <v>1740</v>
      </c>
      <c r="AX2723" s="1">
        <v>57.99</v>
      </c>
      <c r="BA2723" s="1">
        <v>57.5</v>
      </c>
      <c r="BB2723" s="1">
        <v>62.77</v>
      </c>
      <c r="BC2723" s="1">
        <v>60.56</v>
      </c>
      <c r="BD2723" s="1">
        <v>60.89</v>
      </c>
      <c r="BE2723" s="1">
        <v>61.47</v>
      </c>
      <c r="BF2723" s="1">
        <v>59.88</v>
      </c>
      <c r="BG2723" s="1">
        <v>64.44</v>
      </c>
      <c r="BH2723" s="1">
        <v>58.78</v>
      </c>
    </row>
    <row r="2724" spans="3:60" x14ac:dyDescent="0.3">
      <c r="C2724" s="14" t="str">
        <f t="shared" si="43"/>
        <v>20156</v>
      </c>
      <c r="D2724" s="3">
        <v>42156</v>
      </c>
      <c r="E2724" s="1">
        <v>1018.44</v>
      </c>
      <c r="F2724" s="1">
        <v>976.7</v>
      </c>
      <c r="G2724" s="1">
        <v>973.9</v>
      </c>
      <c r="H2724" s="1">
        <v>910.22</v>
      </c>
      <c r="I2724" s="1">
        <v>977.44</v>
      </c>
      <c r="J2724" s="1">
        <v>929.7</v>
      </c>
      <c r="Q2724" s="1">
        <v>2434.1799999999998</v>
      </c>
      <c r="R2724" s="1">
        <v>58.38</v>
      </c>
      <c r="S2724" s="1">
        <v>51.13</v>
      </c>
      <c r="T2724" s="1">
        <v>60</v>
      </c>
      <c r="U2724" s="1">
        <v>57</v>
      </c>
      <c r="V2724" s="1">
        <v>55.17</v>
      </c>
      <c r="W2724" s="1">
        <v>58.14</v>
      </c>
      <c r="X2724" s="1">
        <v>58.8</v>
      </c>
      <c r="Y2724" s="1">
        <v>57</v>
      </c>
      <c r="Z2724" s="1">
        <v>56.96</v>
      </c>
      <c r="AA2724" s="1">
        <v>57.83</v>
      </c>
      <c r="AB2724" s="1">
        <v>58.85</v>
      </c>
      <c r="AC2724" s="1">
        <v>58</v>
      </c>
      <c r="AE2724" s="1">
        <v>64.09</v>
      </c>
      <c r="AF2724" s="1">
        <v>62.26</v>
      </c>
      <c r="AG2724" s="1">
        <v>51.21</v>
      </c>
      <c r="AO2724" s="1">
        <v>7</v>
      </c>
      <c r="AP2724" s="1">
        <v>1800</v>
      </c>
      <c r="AT2724" s="1">
        <v>1902.33</v>
      </c>
      <c r="AX2724" s="1">
        <v>57.94</v>
      </c>
      <c r="BA2724" s="1">
        <v>57.36</v>
      </c>
      <c r="BB2724" s="1">
        <v>63.41</v>
      </c>
      <c r="BC2724" s="1">
        <v>60.03</v>
      </c>
      <c r="BD2724" s="1">
        <v>60.14</v>
      </c>
      <c r="BE2724" s="1">
        <v>60.72</v>
      </c>
      <c r="BF2724" s="1">
        <v>60.29</v>
      </c>
      <c r="BG2724" s="1">
        <v>64.41</v>
      </c>
      <c r="BH2724" s="1">
        <v>58.88</v>
      </c>
    </row>
    <row r="2725" spans="3:60" x14ac:dyDescent="0.3">
      <c r="C2725" s="14" t="str">
        <f t="shared" si="43"/>
        <v>20155</v>
      </c>
      <c r="D2725" s="3">
        <v>42153</v>
      </c>
      <c r="E2725" s="1">
        <v>1019.52</v>
      </c>
      <c r="F2725" s="1">
        <v>983.87</v>
      </c>
      <c r="G2725" s="1">
        <v>973.62</v>
      </c>
      <c r="H2725" s="1">
        <v>920.34</v>
      </c>
      <c r="I2725" s="1">
        <v>1014.72</v>
      </c>
      <c r="J2725" s="1">
        <v>932.85</v>
      </c>
      <c r="Q2725" s="1">
        <v>2308.89</v>
      </c>
      <c r="R2725" s="1">
        <v>58.99</v>
      </c>
      <c r="S2725" s="1">
        <v>50.28</v>
      </c>
      <c r="T2725" s="1">
        <v>59.8</v>
      </c>
      <c r="V2725" s="1">
        <v>55.25</v>
      </c>
      <c r="W2725" s="1">
        <v>58.25</v>
      </c>
      <c r="X2725" s="1">
        <v>58.44</v>
      </c>
      <c r="Y2725" s="1">
        <v>56.65</v>
      </c>
      <c r="Z2725" s="1">
        <v>56.75</v>
      </c>
      <c r="AA2725" s="1">
        <v>57.4</v>
      </c>
      <c r="AB2725" s="1">
        <v>58.5</v>
      </c>
      <c r="AC2725" s="1">
        <v>57</v>
      </c>
      <c r="AE2725" s="1">
        <v>64.14</v>
      </c>
      <c r="AF2725" s="1">
        <v>61.79</v>
      </c>
      <c r="AG2725" s="1">
        <v>51.57</v>
      </c>
      <c r="AO2725" s="1">
        <v>7</v>
      </c>
      <c r="AP2725" s="1">
        <v>1800</v>
      </c>
      <c r="AT2725" s="1">
        <v>1902.33</v>
      </c>
      <c r="AX2725" s="1">
        <v>58.31</v>
      </c>
      <c r="BA2725" s="1">
        <v>57.25</v>
      </c>
      <c r="BB2725" s="1">
        <v>63.76</v>
      </c>
      <c r="BC2725" s="1">
        <v>61</v>
      </c>
      <c r="BD2725" s="1">
        <v>60.8</v>
      </c>
      <c r="BE2725" s="1">
        <v>61.25</v>
      </c>
      <c r="BF2725" s="1">
        <v>60.02</v>
      </c>
      <c r="BG2725" s="1">
        <v>64.48</v>
      </c>
      <c r="BH2725" s="1">
        <v>59.13</v>
      </c>
    </row>
    <row r="2726" spans="3:60" x14ac:dyDescent="0.3">
      <c r="C2726" s="14" t="str">
        <f t="shared" si="43"/>
        <v>20155</v>
      </c>
      <c r="D2726" s="3">
        <v>42152</v>
      </c>
      <c r="E2726" s="1">
        <v>1026.78</v>
      </c>
      <c r="F2726" s="1">
        <v>990.88</v>
      </c>
      <c r="G2726" s="1">
        <v>972.04</v>
      </c>
      <c r="H2726" s="1">
        <v>925.5</v>
      </c>
      <c r="I2726" s="1">
        <v>1011.74</v>
      </c>
      <c r="J2726" s="1">
        <v>930.23</v>
      </c>
      <c r="Q2726" s="1">
        <v>2329.7800000000002</v>
      </c>
      <c r="R2726" s="1">
        <v>57.7</v>
      </c>
      <c r="S2726" s="1">
        <v>50.57</v>
      </c>
      <c r="T2726" s="1">
        <v>59.38</v>
      </c>
      <c r="V2726" s="1">
        <v>55.31</v>
      </c>
      <c r="W2726" s="1">
        <v>58.21</v>
      </c>
      <c r="X2726" s="1">
        <v>58.1</v>
      </c>
      <c r="Y2726" s="1">
        <v>56.5</v>
      </c>
      <c r="Z2726" s="1">
        <v>56.5</v>
      </c>
      <c r="AA2726" s="1">
        <v>57.41</v>
      </c>
      <c r="AB2726" s="1">
        <v>58.18</v>
      </c>
      <c r="AC2726" s="1">
        <v>56.58</v>
      </c>
      <c r="AE2726" s="1">
        <v>63.11</v>
      </c>
      <c r="AF2726" s="1">
        <v>61.71</v>
      </c>
      <c r="AG2726" s="1">
        <v>52.35</v>
      </c>
      <c r="AK2726" s="1">
        <v>1</v>
      </c>
      <c r="AO2726" s="1">
        <v>7</v>
      </c>
      <c r="AS2726" s="1">
        <v>2400</v>
      </c>
      <c r="AT2726" s="1">
        <v>1902.33</v>
      </c>
      <c r="AX2726" s="1">
        <v>57.89</v>
      </c>
      <c r="BA2726" s="1">
        <v>57.7</v>
      </c>
      <c r="BB2726" s="1">
        <v>63.32</v>
      </c>
      <c r="BC2726" s="1">
        <v>60.61</v>
      </c>
      <c r="BD2726" s="1">
        <v>60.01</v>
      </c>
      <c r="BE2726" s="1">
        <v>60.73</v>
      </c>
      <c r="BF2726" s="1">
        <v>59.13</v>
      </c>
      <c r="BG2726" s="1">
        <v>64.290000000000006</v>
      </c>
      <c r="BH2726" s="1">
        <v>58.88</v>
      </c>
    </row>
    <row r="2727" spans="3:60" x14ac:dyDescent="0.3">
      <c r="C2727" s="14" t="str">
        <f t="shared" si="43"/>
        <v>20155</v>
      </c>
      <c r="D2727" s="3">
        <v>42151</v>
      </c>
      <c r="E2727" s="1">
        <v>1026.73</v>
      </c>
      <c r="F2727" s="1">
        <v>977.35</v>
      </c>
      <c r="G2727" s="1">
        <v>971.94</v>
      </c>
      <c r="H2727" s="1">
        <v>929.32</v>
      </c>
      <c r="I2727" s="1">
        <v>1006.73</v>
      </c>
      <c r="J2727" s="1">
        <v>919.5</v>
      </c>
      <c r="Q2727" s="1">
        <v>2288.29</v>
      </c>
      <c r="R2727" s="1">
        <v>57.67</v>
      </c>
      <c r="S2727" s="1">
        <v>50.57</v>
      </c>
      <c r="T2727" s="1">
        <v>59.9</v>
      </c>
      <c r="V2727" s="1">
        <v>55.36</v>
      </c>
      <c r="W2727" s="1">
        <v>57.75</v>
      </c>
      <c r="X2727" s="1">
        <v>58.06</v>
      </c>
      <c r="Y2727" s="1">
        <v>56.5</v>
      </c>
      <c r="Z2727" s="1">
        <v>56.53</v>
      </c>
      <c r="AA2727" s="1">
        <v>58.24</v>
      </c>
      <c r="AB2727" s="1">
        <v>57.8</v>
      </c>
      <c r="AC2727" s="1">
        <v>57.77</v>
      </c>
      <c r="AE2727" s="1">
        <v>63.18</v>
      </c>
      <c r="AF2727" s="1">
        <v>62.11</v>
      </c>
      <c r="AG2727" s="1">
        <v>52.48</v>
      </c>
      <c r="AK2727" s="1">
        <v>1</v>
      </c>
      <c r="AO2727" s="1">
        <v>7</v>
      </c>
      <c r="AP2727" s="1">
        <v>1744.21</v>
      </c>
      <c r="AS2727" s="1">
        <v>2400</v>
      </c>
      <c r="AT2727" s="1">
        <v>1902.33</v>
      </c>
      <c r="AX2727" s="1">
        <v>57.5</v>
      </c>
      <c r="BA2727" s="1">
        <v>57.27</v>
      </c>
      <c r="BB2727" s="1">
        <v>62.96</v>
      </c>
      <c r="BC2727" s="1">
        <v>59.83</v>
      </c>
      <c r="BD2727" s="1">
        <v>60.39</v>
      </c>
      <c r="BE2727" s="1">
        <v>61.43</v>
      </c>
      <c r="BF2727" s="1">
        <v>59.18</v>
      </c>
      <c r="BG2727" s="1">
        <v>64.12</v>
      </c>
      <c r="BH2727" s="1">
        <v>59</v>
      </c>
    </row>
    <row r="2728" spans="3:60" x14ac:dyDescent="0.3">
      <c r="C2728" s="14" t="str">
        <f t="shared" si="43"/>
        <v>20155</v>
      </c>
      <c r="D2728" s="3">
        <v>42150</v>
      </c>
      <c r="E2728" s="1">
        <v>1013.4</v>
      </c>
      <c r="F2728" s="1">
        <v>972.31</v>
      </c>
      <c r="G2728" s="1">
        <v>961.91</v>
      </c>
      <c r="H2728" s="1">
        <v>923.09</v>
      </c>
      <c r="I2728" s="1">
        <v>1006.52</v>
      </c>
      <c r="J2728" s="1">
        <v>933.25</v>
      </c>
      <c r="Q2728" s="1">
        <v>2288.14</v>
      </c>
      <c r="R2728" s="1">
        <v>57.45</v>
      </c>
      <c r="S2728" s="1">
        <v>49.43</v>
      </c>
      <c r="T2728" s="1">
        <v>59.33</v>
      </c>
      <c r="V2728" s="1">
        <v>55.23</v>
      </c>
      <c r="W2728" s="1">
        <v>57.14</v>
      </c>
      <c r="X2728" s="1">
        <v>57.09</v>
      </c>
      <c r="Y2728" s="1">
        <v>55.7</v>
      </c>
      <c r="Z2728" s="1">
        <v>55.71</v>
      </c>
      <c r="AA2728" s="1">
        <v>57.36</v>
      </c>
      <c r="AB2728" s="1">
        <v>56.86</v>
      </c>
      <c r="AC2728" s="1">
        <v>56.25</v>
      </c>
      <c r="AE2728" s="1">
        <v>63.16</v>
      </c>
      <c r="AF2728" s="1">
        <v>61.55</v>
      </c>
      <c r="AG2728" s="1">
        <v>51.13</v>
      </c>
      <c r="AK2728" s="1">
        <v>1</v>
      </c>
      <c r="AO2728" s="1">
        <v>7</v>
      </c>
      <c r="AP2728" s="1">
        <v>1744.21</v>
      </c>
      <c r="AS2728" s="1">
        <v>2400</v>
      </c>
      <c r="AT2728" s="1">
        <v>1983.5</v>
      </c>
      <c r="AX2728" s="1">
        <v>57.83</v>
      </c>
      <c r="BA2728" s="1">
        <v>56.6</v>
      </c>
      <c r="BB2728" s="1">
        <v>61.89</v>
      </c>
      <c r="BC2728" s="1">
        <v>59.89</v>
      </c>
      <c r="BD2728" s="1">
        <v>59.58</v>
      </c>
      <c r="BE2728" s="1">
        <v>60</v>
      </c>
      <c r="BF2728" s="1">
        <v>59.05</v>
      </c>
      <c r="BG2728" s="1">
        <v>63.56</v>
      </c>
      <c r="BH2728" s="1">
        <v>58.38</v>
      </c>
    </row>
    <row r="2729" spans="3:60" x14ac:dyDescent="0.3">
      <c r="C2729" s="14" t="str">
        <f t="shared" si="43"/>
        <v>20155</v>
      </c>
      <c r="D2729" s="3">
        <v>42149</v>
      </c>
      <c r="E2729" s="1">
        <v>1024.8399999999999</v>
      </c>
      <c r="F2729" s="1">
        <v>964.11</v>
      </c>
      <c r="G2729" s="1">
        <v>960.2</v>
      </c>
      <c r="H2729" s="1">
        <v>909.84</v>
      </c>
      <c r="I2729" s="1">
        <v>1007.03</v>
      </c>
      <c r="J2729" s="1">
        <v>914.85</v>
      </c>
      <c r="Q2729" s="1">
        <v>2291.67</v>
      </c>
      <c r="R2729" s="1">
        <v>57.68</v>
      </c>
      <c r="S2729" s="1">
        <v>49.72</v>
      </c>
      <c r="T2729" s="1">
        <v>58.83</v>
      </c>
      <c r="V2729" s="1">
        <v>54.94</v>
      </c>
      <c r="W2729" s="1">
        <v>56.75</v>
      </c>
      <c r="X2729" s="1">
        <v>57.03</v>
      </c>
      <c r="Y2729" s="1">
        <v>55.5</v>
      </c>
      <c r="Z2729" s="1">
        <v>55.5</v>
      </c>
      <c r="AA2729" s="1">
        <v>56.92</v>
      </c>
      <c r="AB2729" s="1">
        <v>56.41</v>
      </c>
      <c r="AC2729" s="1">
        <v>55.67</v>
      </c>
      <c r="AE2729" s="1">
        <v>62.28</v>
      </c>
      <c r="AF2729" s="1">
        <v>61.25</v>
      </c>
      <c r="AG2729" s="1">
        <v>50.95</v>
      </c>
      <c r="AK2729" s="1">
        <v>1</v>
      </c>
      <c r="AP2729" s="1">
        <v>1744.21</v>
      </c>
      <c r="AS2729" s="1">
        <v>2400</v>
      </c>
      <c r="AX2729" s="1">
        <v>57.33</v>
      </c>
      <c r="BA2729" s="1">
        <v>57.04</v>
      </c>
      <c r="BB2729" s="1">
        <v>61.62</v>
      </c>
      <c r="BC2729" s="1">
        <v>59.43</v>
      </c>
      <c r="BD2729" s="1">
        <v>59.52</v>
      </c>
      <c r="BE2729" s="1">
        <v>60.09</v>
      </c>
      <c r="BF2729" s="1">
        <v>59.32</v>
      </c>
      <c r="BG2729" s="1">
        <v>63.16</v>
      </c>
      <c r="BH2729" s="1">
        <v>58.33</v>
      </c>
    </row>
    <row r="2730" spans="3:60" x14ac:dyDescent="0.3">
      <c r="C2730" s="14" t="str">
        <f t="shared" si="43"/>
        <v>20155</v>
      </c>
      <c r="D2730" s="3">
        <v>42146</v>
      </c>
      <c r="E2730" s="1">
        <v>1010.64</v>
      </c>
      <c r="F2730" s="1">
        <v>970.36</v>
      </c>
      <c r="G2730" s="1">
        <v>958.18</v>
      </c>
      <c r="H2730" s="1">
        <v>909.52</v>
      </c>
      <c r="I2730" s="1">
        <v>1007.89</v>
      </c>
      <c r="J2730" s="1">
        <v>915.69</v>
      </c>
      <c r="Q2730" s="1">
        <v>2281.4499999999998</v>
      </c>
      <c r="R2730" s="1">
        <v>57.11</v>
      </c>
      <c r="S2730" s="1">
        <v>49.78</v>
      </c>
      <c r="T2730" s="1">
        <v>58.96</v>
      </c>
      <c r="V2730" s="1">
        <v>54.92</v>
      </c>
      <c r="W2730" s="1">
        <v>56.79</v>
      </c>
      <c r="X2730" s="1">
        <v>57.09</v>
      </c>
      <c r="Y2730" s="1">
        <v>55.5</v>
      </c>
      <c r="Z2730" s="1">
        <v>55.5</v>
      </c>
      <c r="AA2730" s="1">
        <v>56.86</v>
      </c>
      <c r="AB2730" s="1">
        <v>56.45</v>
      </c>
      <c r="AC2730" s="1">
        <v>55.75</v>
      </c>
      <c r="AE2730" s="1">
        <v>62.19</v>
      </c>
      <c r="AF2730" s="1">
        <v>61.51</v>
      </c>
      <c r="AG2730" s="1">
        <v>50.71</v>
      </c>
      <c r="AK2730" s="1">
        <v>1</v>
      </c>
      <c r="AP2730" s="1">
        <v>1744.21</v>
      </c>
      <c r="AS2730" s="1">
        <v>2400</v>
      </c>
      <c r="AX2730" s="1">
        <v>57.22</v>
      </c>
      <c r="BA2730" s="1">
        <v>56.61</v>
      </c>
      <c r="BB2730" s="1">
        <v>61.74</v>
      </c>
      <c r="BC2730" s="1">
        <v>59.18</v>
      </c>
      <c r="BD2730" s="1">
        <v>59.22</v>
      </c>
      <c r="BE2730" s="1">
        <v>60.16</v>
      </c>
      <c r="BF2730" s="1">
        <v>58.5</v>
      </c>
      <c r="BG2730" s="1">
        <v>63.45</v>
      </c>
      <c r="BH2730" s="1">
        <v>58</v>
      </c>
    </row>
    <row r="2731" spans="3:60" x14ac:dyDescent="0.3">
      <c r="C2731" s="14" t="str">
        <f t="shared" si="43"/>
        <v>20155</v>
      </c>
      <c r="D2731" s="3">
        <v>42145</v>
      </c>
      <c r="E2731" s="1">
        <v>1009.62</v>
      </c>
      <c r="F2731" s="1">
        <v>969.92</v>
      </c>
      <c r="G2731" s="1">
        <v>955.78</v>
      </c>
      <c r="H2731" s="1">
        <v>908.48</v>
      </c>
      <c r="I2731" s="1">
        <v>1006.6</v>
      </c>
      <c r="J2731" s="1">
        <v>921.79</v>
      </c>
      <c r="Q2731" s="1">
        <v>2282.11</v>
      </c>
      <c r="R2731" s="1">
        <v>56.92</v>
      </c>
      <c r="S2731" s="1">
        <v>49.74</v>
      </c>
      <c r="T2731" s="1">
        <v>58.72</v>
      </c>
      <c r="V2731" s="1">
        <v>54.83</v>
      </c>
      <c r="W2731" s="1">
        <v>56.75</v>
      </c>
      <c r="X2731" s="1">
        <v>56.87</v>
      </c>
      <c r="Y2731" s="1">
        <v>55.5</v>
      </c>
      <c r="Z2731" s="1">
        <v>55.5</v>
      </c>
      <c r="AA2731" s="1">
        <v>56.81</v>
      </c>
      <c r="AB2731" s="1">
        <v>56.68</v>
      </c>
      <c r="AC2731" s="1">
        <v>54.75</v>
      </c>
      <c r="AE2731" s="1">
        <v>61.81</v>
      </c>
      <c r="AF2731" s="1">
        <v>60.7</v>
      </c>
      <c r="AG2731" s="1">
        <v>50.14</v>
      </c>
      <c r="AP2731" s="1">
        <v>1744.21</v>
      </c>
      <c r="AX2731" s="1">
        <v>56.85</v>
      </c>
      <c r="BA2731" s="1">
        <v>56.63</v>
      </c>
      <c r="BB2731" s="1">
        <v>61.62</v>
      </c>
      <c r="BC2731" s="1">
        <v>58.9</v>
      </c>
      <c r="BD2731" s="1">
        <v>58.98</v>
      </c>
      <c r="BE2731" s="1">
        <v>59.41</v>
      </c>
      <c r="BF2731" s="1">
        <v>58.24</v>
      </c>
      <c r="BG2731" s="1">
        <v>63</v>
      </c>
      <c r="BH2731" s="1">
        <v>57</v>
      </c>
    </row>
    <row r="2732" spans="3:60" x14ac:dyDescent="0.3">
      <c r="C2732" s="14" t="str">
        <f t="shared" si="43"/>
        <v>20155</v>
      </c>
      <c r="D2732" s="3">
        <v>42144</v>
      </c>
      <c r="E2732" s="1">
        <v>1013.49</v>
      </c>
      <c r="F2732" s="1">
        <v>965.66</v>
      </c>
      <c r="G2732" s="1">
        <v>950.74</v>
      </c>
      <c r="H2732" s="1">
        <v>905.55</v>
      </c>
      <c r="I2732" s="1">
        <v>1003.81</v>
      </c>
      <c r="J2732" s="1">
        <v>921.63</v>
      </c>
      <c r="Q2732" s="1">
        <v>2294.09</v>
      </c>
      <c r="R2732" s="1">
        <v>56.9</v>
      </c>
      <c r="S2732" s="1">
        <v>49.4</v>
      </c>
      <c r="T2732" s="1">
        <v>58.3</v>
      </c>
      <c r="V2732" s="1">
        <v>54.75</v>
      </c>
      <c r="W2732" s="1">
        <v>56.86</v>
      </c>
      <c r="X2732" s="1">
        <v>57.41</v>
      </c>
      <c r="Y2732" s="1">
        <v>55.98</v>
      </c>
      <c r="Z2732" s="1">
        <v>56</v>
      </c>
      <c r="AA2732" s="1">
        <v>56.95</v>
      </c>
      <c r="AB2732" s="1">
        <v>57.05</v>
      </c>
      <c r="AC2732" s="1">
        <v>54.5</v>
      </c>
      <c r="AE2732" s="1">
        <v>62.52</v>
      </c>
      <c r="AF2732" s="1">
        <v>61.03</v>
      </c>
      <c r="AG2732" s="1">
        <v>50.28</v>
      </c>
      <c r="AX2732" s="1">
        <v>57.28</v>
      </c>
      <c r="BA2732" s="1">
        <v>57.4</v>
      </c>
      <c r="BB2732" s="1">
        <v>61.79</v>
      </c>
      <c r="BC2732" s="1">
        <v>58.93</v>
      </c>
      <c r="BD2732" s="1">
        <v>58.91</v>
      </c>
      <c r="BE2732" s="1">
        <v>59.42</v>
      </c>
      <c r="BF2732" s="1">
        <v>58.49</v>
      </c>
      <c r="BG2732" s="1">
        <v>63.31</v>
      </c>
      <c r="BH2732" s="1">
        <v>56.66</v>
      </c>
    </row>
    <row r="2733" spans="3:60" x14ac:dyDescent="0.3">
      <c r="C2733" s="14" t="str">
        <f t="shared" si="43"/>
        <v>20155</v>
      </c>
      <c r="D2733" s="3">
        <v>42143</v>
      </c>
      <c r="E2733" s="1">
        <v>1018.31</v>
      </c>
      <c r="F2733" s="1">
        <v>965.49</v>
      </c>
      <c r="G2733" s="1">
        <v>946.6</v>
      </c>
      <c r="H2733" s="1">
        <v>907.36</v>
      </c>
      <c r="I2733" s="1">
        <v>1003.59</v>
      </c>
      <c r="J2733" s="1">
        <v>926.88</v>
      </c>
      <c r="Q2733" s="1">
        <v>2254.38</v>
      </c>
      <c r="R2733" s="1">
        <v>57.25</v>
      </c>
      <c r="S2733" s="1">
        <v>49.58</v>
      </c>
      <c r="T2733" s="1">
        <v>58.8</v>
      </c>
      <c r="V2733" s="1">
        <v>54.86</v>
      </c>
      <c r="W2733" s="1">
        <v>57</v>
      </c>
      <c r="X2733" s="1">
        <v>57.66</v>
      </c>
      <c r="Y2733" s="1">
        <v>55.92</v>
      </c>
      <c r="Z2733" s="1">
        <v>55.88</v>
      </c>
      <c r="AA2733" s="1">
        <v>57.08</v>
      </c>
      <c r="AB2733" s="1">
        <v>57.36</v>
      </c>
      <c r="AC2733" s="1">
        <v>55.25</v>
      </c>
      <c r="AE2733" s="1">
        <v>62.92</v>
      </c>
      <c r="AF2733" s="1">
        <v>61.34</v>
      </c>
      <c r="AG2733" s="1">
        <v>51.26</v>
      </c>
      <c r="AX2733" s="1">
        <v>57.39</v>
      </c>
      <c r="BA2733" s="1">
        <v>57.27</v>
      </c>
      <c r="BB2733" s="1">
        <v>62.23</v>
      </c>
      <c r="BC2733" s="1">
        <v>59.06</v>
      </c>
      <c r="BD2733" s="1">
        <v>59.66</v>
      </c>
      <c r="BE2733" s="1">
        <v>60.59</v>
      </c>
      <c r="BF2733" s="1">
        <v>58.29</v>
      </c>
      <c r="BG2733" s="1">
        <v>63.38</v>
      </c>
      <c r="BH2733" s="1">
        <v>58</v>
      </c>
    </row>
    <row r="2734" spans="3:60" x14ac:dyDescent="0.3">
      <c r="C2734" s="14" t="str">
        <f t="shared" si="43"/>
        <v>20155</v>
      </c>
      <c r="D2734" s="3">
        <v>42142</v>
      </c>
      <c r="E2734" s="1">
        <v>1025.28</v>
      </c>
      <c r="F2734" s="1">
        <v>992.34</v>
      </c>
      <c r="G2734" s="1">
        <v>974.68</v>
      </c>
      <c r="H2734" s="1">
        <v>916.85</v>
      </c>
      <c r="I2734" s="1">
        <v>1009.62</v>
      </c>
      <c r="J2734" s="1">
        <v>962.36</v>
      </c>
      <c r="Q2734" s="1">
        <v>2239.71</v>
      </c>
      <c r="R2734" s="1">
        <v>57.88</v>
      </c>
      <c r="S2734" s="1">
        <v>49.58</v>
      </c>
      <c r="T2734" s="1">
        <v>58.7</v>
      </c>
      <c r="V2734" s="1">
        <v>55.04</v>
      </c>
      <c r="W2734" s="1">
        <v>56.83</v>
      </c>
      <c r="X2734" s="1">
        <v>57.39</v>
      </c>
      <c r="Y2734" s="1">
        <v>55.69</v>
      </c>
      <c r="Z2734" s="1">
        <v>55.82</v>
      </c>
      <c r="AA2734" s="1">
        <v>57.11</v>
      </c>
      <c r="AB2734" s="1">
        <v>56.95</v>
      </c>
      <c r="AC2734" s="1">
        <v>55.25</v>
      </c>
      <c r="AE2734" s="1">
        <v>62.58</v>
      </c>
      <c r="AF2734" s="1">
        <v>61.42</v>
      </c>
      <c r="AG2734" s="1">
        <v>50.93</v>
      </c>
      <c r="AX2734" s="1">
        <v>57.25</v>
      </c>
      <c r="BA2734" s="1">
        <v>56.71</v>
      </c>
      <c r="BB2734" s="1">
        <v>62.13</v>
      </c>
      <c r="BC2734" s="1">
        <v>59.38</v>
      </c>
      <c r="BD2734" s="1">
        <v>60.08</v>
      </c>
      <c r="BE2734" s="1">
        <v>60.56</v>
      </c>
      <c r="BF2734" s="1">
        <v>59.07</v>
      </c>
      <c r="BG2734" s="1">
        <v>63.33</v>
      </c>
      <c r="BH2734" s="1">
        <v>57.91</v>
      </c>
    </row>
    <row r="2735" spans="3:60" x14ac:dyDescent="0.3">
      <c r="C2735" s="14" t="str">
        <f t="shared" si="43"/>
        <v>20155</v>
      </c>
      <c r="D2735" s="3">
        <v>42139</v>
      </c>
      <c r="F2735" s="1">
        <v>1015.89</v>
      </c>
      <c r="G2735" s="1">
        <v>978.57</v>
      </c>
      <c r="H2735" s="1">
        <v>916.72</v>
      </c>
      <c r="I2735" s="1">
        <v>1006.43</v>
      </c>
      <c r="J2735" s="1">
        <v>934.13</v>
      </c>
      <c r="Q2735" s="1">
        <v>2209.35</v>
      </c>
      <c r="R2735" s="1">
        <v>57.5</v>
      </c>
      <c r="V2735" s="1">
        <v>55.5</v>
      </c>
      <c r="W2735" s="1">
        <v>56.67</v>
      </c>
      <c r="X2735" s="1">
        <v>57.43</v>
      </c>
      <c r="Y2735" s="1">
        <v>56</v>
      </c>
      <c r="Z2735" s="1">
        <v>56</v>
      </c>
      <c r="AA2735" s="1">
        <v>57.01</v>
      </c>
      <c r="AB2735" s="1">
        <v>56.44</v>
      </c>
      <c r="AC2735" s="1">
        <v>54.67</v>
      </c>
      <c r="AE2735" s="1">
        <v>61.33</v>
      </c>
      <c r="AG2735" s="1">
        <v>51.17</v>
      </c>
      <c r="BB2735" s="1">
        <v>61.22</v>
      </c>
      <c r="BC2735" s="1">
        <v>59.83</v>
      </c>
      <c r="BD2735" s="1">
        <v>59.84</v>
      </c>
      <c r="BE2735" s="1">
        <v>59.89</v>
      </c>
      <c r="BF2735" s="1">
        <v>56.5</v>
      </c>
      <c r="BG2735" s="1">
        <v>62.33</v>
      </c>
      <c r="BH2735" s="1">
        <v>57.33</v>
      </c>
    </row>
    <row r="2736" spans="3:60" x14ac:dyDescent="0.3">
      <c r="C2736" s="14" t="str">
        <f t="shared" si="43"/>
        <v>20155</v>
      </c>
      <c r="D2736" s="3">
        <v>42138</v>
      </c>
      <c r="E2736" s="1">
        <v>1027.33</v>
      </c>
      <c r="F2736" s="1">
        <v>996.86</v>
      </c>
      <c r="G2736" s="1">
        <v>986.05</v>
      </c>
      <c r="H2736" s="1">
        <v>918.39</v>
      </c>
      <c r="I2736" s="1">
        <v>1019.3</v>
      </c>
      <c r="J2736" s="1">
        <v>962.62</v>
      </c>
      <c r="Q2736" s="1">
        <v>2267.83</v>
      </c>
      <c r="R2736" s="1">
        <v>57.42</v>
      </c>
      <c r="S2736" s="1">
        <v>49.5</v>
      </c>
      <c r="T2736" s="1">
        <v>59.45</v>
      </c>
      <c r="V2736" s="1">
        <v>55.29</v>
      </c>
      <c r="W2736" s="1">
        <v>56.88</v>
      </c>
      <c r="X2736" s="1">
        <v>58</v>
      </c>
      <c r="Y2736" s="1">
        <v>56.29</v>
      </c>
      <c r="Z2736" s="1">
        <v>56.32</v>
      </c>
      <c r="AA2736" s="1">
        <v>57.02</v>
      </c>
      <c r="AB2736" s="1">
        <v>57.42</v>
      </c>
      <c r="AC2736" s="1">
        <v>55</v>
      </c>
      <c r="AE2736" s="1">
        <v>62.23</v>
      </c>
      <c r="AF2736" s="1">
        <v>61.41</v>
      </c>
      <c r="AG2736" s="1">
        <v>51.32</v>
      </c>
      <c r="AX2736" s="1">
        <v>57.33</v>
      </c>
      <c r="BA2736" s="1">
        <v>56.8</v>
      </c>
      <c r="BB2736" s="1">
        <v>61.59</v>
      </c>
      <c r="BC2736" s="1">
        <v>59.21</v>
      </c>
      <c r="BD2736" s="1">
        <v>59.31</v>
      </c>
      <c r="BE2736" s="1">
        <v>60.3</v>
      </c>
      <c r="BF2736" s="1">
        <v>58.68</v>
      </c>
      <c r="BG2736" s="1">
        <v>63.33</v>
      </c>
      <c r="BH2736" s="1">
        <v>57.13</v>
      </c>
    </row>
    <row r="2737" spans="3:60" x14ac:dyDescent="0.3">
      <c r="C2737" s="14" t="str">
        <f t="shared" si="43"/>
        <v>20155</v>
      </c>
      <c r="D2737" s="3">
        <v>42137</v>
      </c>
      <c r="E2737" s="1">
        <v>1048.44</v>
      </c>
      <c r="F2737" s="1">
        <v>997.82</v>
      </c>
      <c r="G2737" s="1">
        <v>989.02</v>
      </c>
      <c r="H2737" s="1">
        <v>927.36</v>
      </c>
      <c r="I2737" s="1">
        <v>1022.24</v>
      </c>
      <c r="J2737" s="1">
        <v>994.93</v>
      </c>
      <c r="Q2737" s="1">
        <v>2269.87</v>
      </c>
      <c r="R2737" s="1">
        <v>58</v>
      </c>
      <c r="T2737" s="1">
        <v>59.26</v>
      </c>
      <c r="V2737" s="1">
        <v>55.73</v>
      </c>
      <c r="W2737" s="1">
        <v>57.36</v>
      </c>
      <c r="X2737" s="1">
        <v>57.91</v>
      </c>
      <c r="Y2737" s="1">
        <v>56.45</v>
      </c>
      <c r="Z2737" s="1">
        <v>56.5</v>
      </c>
      <c r="AA2737" s="1">
        <v>57.4</v>
      </c>
      <c r="AB2737" s="1">
        <v>57.33</v>
      </c>
      <c r="AC2737" s="1">
        <v>55</v>
      </c>
      <c r="AE2737" s="1">
        <v>62.64</v>
      </c>
      <c r="AF2737" s="1">
        <v>61.38</v>
      </c>
      <c r="AX2737" s="1">
        <v>57.89</v>
      </c>
      <c r="BA2737" s="1">
        <v>57.25</v>
      </c>
      <c r="BB2737" s="1">
        <v>61.64</v>
      </c>
      <c r="BC2737" s="1">
        <v>59.65</v>
      </c>
      <c r="BD2737" s="1">
        <v>60.06</v>
      </c>
      <c r="BE2737" s="1">
        <v>60.23</v>
      </c>
      <c r="BF2737" s="1">
        <v>59.39</v>
      </c>
      <c r="BG2737" s="1">
        <v>63.4</v>
      </c>
      <c r="BH2737" s="1">
        <v>57.25</v>
      </c>
    </row>
    <row r="2738" spans="3:60" x14ac:dyDescent="0.3">
      <c r="C2738" s="14" t="str">
        <f t="shared" si="43"/>
        <v>20155</v>
      </c>
      <c r="D2738" s="3">
        <v>42136</v>
      </c>
      <c r="E2738" s="1">
        <v>1053.83</v>
      </c>
      <c r="F2738" s="1">
        <v>1006.87</v>
      </c>
      <c r="G2738" s="1">
        <v>996.31</v>
      </c>
      <c r="H2738" s="1">
        <v>934.06</v>
      </c>
      <c r="I2738" s="1">
        <v>1015.06</v>
      </c>
      <c r="J2738" s="1">
        <v>989.58</v>
      </c>
      <c r="Q2738" s="1">
        <v>2276.92</v>
      </c>
      <c r="R2738" s="1">
        <v>58.42</v>
      </c>
      <c r="S2738" s="1">
        <v>50.78</v>
      </c>
      <c r="T2738" s="1">
        <v>60.2</v>
      </c>
      <c r="V2738" s="1">
        <v>56</v>
      </c>
      <c r="W2738" s="1">
        <v>58.17</v>
      </c>
      <c r="X2738" s="1">
        <v>58.91</v>
      </c>
      <c r="Y2738" s="1">
        <v>57.34</v>
      </c>
      <c r="Z2738" s="1">
        <v>57.62</v>
      </c>
      <c r="AA2738" s="1">
        <v>58.2</v>
      </c>
      <c r="AB2738" s="1">
        <v>58.27</v>
      </c>
      <c r="AC2738" s="1">
        <v>55.88</v>
      </c>
      <c r="AE2738" s="1">
        <v>63.88</v>
      </c>
      <c r="AF2738" s="1">
        <v>62.43</v>
      </c>
      <c r="AG2738" s="1">
        <v>52.25</v>
      </c>
      <c r="AX2738" s="1">
        <v>57.9</v>
      </c>
      <c r="BA2738" s="1">
        <v>58</v>
      </c>
      <c r="BB2738" s="1">
        <v>63.11</v>
      </c>
      <c r="BC2738" s="1">
        <v>60.78</v>
      </c>
      <c r="BD2738" s="1">
        <v>60.99</v>
      </c>
      <c r="BE2738" s="1">
        <v>60.99</v>
      </c>
      <c r="BF2738" s="1">
        <v>59.85</v>
      </c>
      <c r="BG2738" s="1">
        <v>63.9</v>
      </c>
      <c r="BH2738" s="1">
        <v>58.13</v>
      </c>
    </row>
    <row r="2739" spans="3:60" x14ac:dyDescent="0.3">
      <c r="C2739" s="14" t="str">
        <f t="shared" si="43"/>
        <v>20155</v>
      </c>
      <c r="D2739" s="3">
        <v>42135</v>
      </c>
      <c r="E2739" s="1">
        <v>1053.8</v>
      </c>
      <c r="F2739" s="1">
        <v>999.65</v>
      </c>
      <c r="G2739" s="1">
        <v>1021.31</v>
      </c>
      <c r="H2739" s="1">
        <v>936.53</v>
      </c>
      <c r="I2739" s="1">
        <v>1011.33</v>
      </c>
      <c r="J2739" s="1">
        <v>971.07</v>
      </c>
      <c r="Q2739" s="1">
        <v>2263.0300000000002</v>
      </c>
      <c r="R2739" s="1">
        <v>58.83</v>
      </c>
      <c r="S2739" s="1">
        <v>50.03</v>
      </c>
      <c r="T2739" s="1">
        <v>60.4</v>
      </c>
      <c r="V2739" s="1">
        <v>56.35</v>
      </c>
      <c r="W2739" s="1">
        <v>58.21</v>
      </c>
      <c r="X2739" s="1">
        <v>58.03</v>
      </c>
      <c r="Y2739" s="1">
        <v>56.88</v>
      </c>
      <c r="Z2739" s="1">
        <v>56.92</v>
      </c>
      <c r="AA2739" s="1">
        <v>58.02</v>
      </c>
      <c r="AB2739" s="1">
        <v>57.8</v>
      </c>
      <c r="AC2739" s="1">
        <v>56.5</v>
      </c>
      <c r="AE2739" s="1">
        <v>63.83</v>
      </c>
      <c r="AF2739" s="1">
        <v>62.94</v>
      </c>
      <c r="AG2739" s="1">
        <v>52.82</v>
      </c>
      <c r="AO2739" s="1">
        <v>7</v>
      </c>
      <c r="AT2739" s="1">
        <v>1800</v>
      </c>
      <c r="AX2739" s="1">
        <v>59.25</v>
      </c>
      <c r="BA2739" s="1">
        <v>59.28</v>
      </c>
      <c r="BB2739" s="1">
        <v>62.48</v>
      </c>
      <c r="BC2739" s="1">
        <v>60.65</v>
      </c>
      <c r="BD2739" s="1">
        <v>61.48</v>
      </c>
      <c r="BE2739" s="1">
        <v>61.54</v>
      </c>
      <c r="BF2739" s="1">
        <v>60.15</v>
      </c>
      <c r="BG2739" s="1">
        <v>64.25</v>
      </c>
      <c r="BH2739" s="1">
        <v>58.75</v>
      </c>
    </row>
    <row r="2740" spans="3:60" x14ac:dyDescent="0.3">
      <c r="C2740" s="14" t="str">
        <f t="shared" si="43"/>
        <v>20155</v>
      </c>
      <c r="D2740" s="3">
        <v>42132</v>
      </c>
      <c r="E2740" s="1">
        <v>1054.6300000000001</v>
      </c>
      <c r="F2740" s="1">
        <v>1007.82</v>
      </c>
      <c r="G2740" s="1">
        <v>1039.25</v>
      </c>
      <c r="H2740" s="1">
        <v>939.27</v>
      </c>
      <c r="I2740" s="1">
        <v>1012.4</v>
      </c>
      <c r="J2740" s="1">
        <v>969.18</v>
      </c>
      <c r="Q2740" s="1">
        <v>2278.41</v>
      </c>
      <c r="R2740" s="1">
        <v>58.5</v>
      </c>
      <c r="S2740" s="1">
        <v>49.48</v>
      </c>
      <c r="T2740" s="1">
        <v>60.65</v>
      </c>
      <c r="V2740" s="1">
        <v>56.32</v>
      </c>
      <c r="W2740" s="1">
        <v>57.89</v>
      </c>
      <c r="X2740" s="1">
        <v>58.75</v>
      </c>
      <c r="Y2740" s="1">
        <v>57.24</v>
      </c>
      <c r="Z2740" s="1">
        <v>57.38</v>
      </c>
      <c r="AA2740" s="1">
        <v>58.26</v>
      </c>
      <c r="AB2740" s="1">
        <v>58.25</v>
      </c>
      <c r="AC2740" s="1">
        <v>55.88</v>
      </c>
      <c r="AE2740" s="1">
        <v>63.85</v>
      </c>
      <c r="AF2740" s="1">
        <v>62.13</v>
      </c>
      <c r="AG2740" s="1">
        <v>52.6</v>
      </c>
      <c r="AO2740" s="1">
        <v>7</v>
      </c>
      <c r="AT2740" s="1">
        <v>1800</v>
      </c>
      <c r="AX2740" s="1">
        <v>58.78</v>
      </c>
      <c r="BA2740" s="1">
        <v>58.32</v>
      </c>
      <c r="BB2740" s="1">
        <v>62.48</v>
      </c>
      <c r="BC2740" s="1">
        <v>59.74</v>
      </c>
      <c r="BD2740" s="1">
        <v>60.81</v>
      </c>
      <c r="BE2740" s="1">
        <v>60.92</v>
      </c>
      <c r="BF2740" s="1">
        <v>59.18</v>
      </c>
      <c r="BG2740" s="1">
        <v>63.75</v>
      </c>
      <c r="BH2740" s="1">
        <v>57.88</v>
      </c>
    </row>
    <row r="2741" spans="3:60" x14ac:dyDescent="0.3">
      <c r="C2741" s="14" t="str">
        <f t="shared" si="43"/>
        <v>20155</v>
      </c>
      <c r="D2741" s="3">
        <v>42131</v>
      </c>
      <c r="E2741" s="1">
        <v>1057.79</v>
      </c>
      <c r="F2741" s="1">
        <v>1020.6</v>
      </c>
      <c r="G2741" s="1">
        <v>1039.9100000000001</v>
      </c>
      <c r="H2741" s="1">
        <v>943.3</v>
      </c>
      <c r="I2741" s="1">
        <v>1017.74</v>
      </c>
      <c r="J2741" s="1">
        <v>972.06</v>
      </c>
      <c r="Q2741" s="1">
        <v>2262.77</v>
      </c>
      <c r="R2741" s="1">
        <v>59.3</v>
      </c>
      <c r="S2741" s="1">
        <v>51.34</v>
      </c>
      <c r="T2741" s="1">
        <v>60.52</v>
      </c>
      <c r="V2741" s="1">
        <v>56.91</v>
      </c>
      <c r="W2741" s="1">
        <v>58.38</v>
      </c>
      <c r="X2741" s="1">
        <v>59.34</v>
      </c>
      <c r="Y2741" s="1">
        <v>57.71</v>
      </c>
      <c r="Z2741" s="1">
        <v>57.79</v>
      </c>
      <c r="AA2741" s="1">
        <v>59.05</v>
      </c>
      <c r="AB2741" s="1">
        <v>59.14</v>
      </c>
      <c r="AC2741" s="1">
        <v>55.5</v>
      </c>
      <c r="AE2741" s="1">
        <v>64.61</v>
      </c>
      <c r="AF2741" s="1">
        <v>63.64</v>
      </c>
      <c r="AG2741" s="1">
        <v>54.52</v>
      </c>
      <c r="AO2741" s="1">
        <v>7</v>
      </c>
      <c r="AT2741" s="1">
        <v>1800</v>
      </c>
      <c r="AX2741" s="1">
        <v>59.65</v>
      </c>
      <c r="BA2741" s="1">
        <v>59.83</v>
      </c>
      <c r="BB2741" s="1">
        <v>63.24</v>
      </c>
      <c r="BC2741" s="1">
        <v>60.78</v>
      </c>
      <c r="BD2741" s="1">
        <v>61.73</v>
      </c>
      <c r="BE2741" s="1">
        <v>62</v>
      </c>
      <c r="BF2741" s="1">
        <v>60.46</v>
      </c>
      <c r="BG2741" s="1">
        <v>64.78</v>
      </c>
      <c r="BH2741" s="1">
        <v>57.25</v>
      </c>
    </row>
    <row r="2742" spans="3:60" x14ac:dyDescent="0.3">
      <c r="C2742" s="14" t="str">
        <f t="shared" si="43"/>
        <v>20155</v>
      </c>
      <c r="D2742" s="3">
        <v>42130</v>
      </c>
      <c r="E2742" s="1">
        <v>1057.32</v>
      </c>
      <c r="F2742" s="1">
        <v>1025.4100000000001</v>
      </c>
      <c r="G2742" s="1">
        <v>1023.68</v>
      </c>
      <c r="H2742" s="1">
        <v>947.16</v>
      </c>
      <c r="I2742" s="1">
        <v>1015.7</v>
      </c>
      <c r="J2742" s="1">
        <v>973.64</v>
      </c>
      <c r="Q2742" s="1">
        <v>2224.1999999999998</v>
      </c>
      <c r="R2742" s="1">
        <v>58.83</v>
      </c>
      <c r="S2742" s="1">
        <v>51.23</v>
      </c>
      <c r="T2742" s="1">
        <v>61.15</v>
      </c>
      <c r="V2742" s="1">
        <v>56.83</v>
      </c>
      <c r="W2742" s="1">
        <v>58.29</v>
      </c>
      <c r="X2742" s="1">
        <v>59.59</v>
      </c>
      <c r="Y2742" s="1">
        <v>58.72</v>
      </c>
      <c r="Z2742" s="1">
        <v>58.88</v>
      </c>
      <c r="AA2742" s="1">
        <v>58.56</v>
      </c>
      <c r="AB2742" s="1">
        <v>59.2</v>
      </c>
      <c r="AC2742" s="1">
        <v>55.75</v>
      </c>
      <c r="AE2742" s="1">
        <v>64.290000000000006</v>
      </c>
      <c r="AF2742" s="1">
        <v>63.35</v>
      </c>
      <c r="AG2742" s="1">
        <v>54.1</v>
      </c>
      <c r="AO2742" s="1">
        <v>7</v>
      </c>
      <c r="AT2742" s="1">
        <v>1800</v>
      </c>
      <c r="AX2742" s="1">
        <v>59.25</v>
      </c>
      <c r="BA2742" s="1">
        <v>60.19</v>
      </c>
      <c r="BB2742" s="1">
        <v>63.69</v>
      </c>
      <c r="BC2742" s="1">
        <v>61.6</v>
      </c>
      <c r="BD2742" s="1">
        <v>61.57</v>
      </c>
      <c r="BE2742" s="1">
        <v>61.94</v>
      </c>
      <c r="BF2742" s="1">
        <v>60.05</v>
      </c>
      <c r="BG2742" s="1">
        <v>64.95</v>
      </c>
      <c r="BH2742" s="1">
        <v>57.5</v>
      </c>
    </row>
    <row r="2743" spans="3:60" x14ac:dyDescent="0.3">
      <c r="C2743" s="14" t="str">
        <f t="shared" si="43"/>
        <v>20155</v>
      </c>
      <c r="D2743" s="3">
        <v>42129</v>
      </c>
      <c r="E2743" s="1">
        <v>1059.19</v>
      </c>
      <c r="F2743" s="1">
        <v>1024.0999999999999</v>
      </c>
      <c r="G2743" s="1">
        <v>1010.69</v>
      </c>
      <c r="H2743" s="1">
        <v>943.48</v>
      </c>
      <c r="I2743" s="1">
        <v>1019.44</v>
      </c>
      <c r="J2743" s="1">
        <v>968.21</v>
      </c>
      <c r="Q2743" s="1">
        <v>2215.14</v>
      </c>
      <c r="R2743" s="1">
        <v>59.05</v>
      </c>
      <c r="S2743" s="1">
        <v>51.94</v>
      </c>
      <c r="T2743" s="1">
        <v>60.06</v>
      </c>
      <c r="V2743" s="1">
        <v>56.85</v>
      </c>
      <c r="W2743" s="1">
        <v>58.31</v>
      </c>
      <c r="X2743" s="1">
        <v>59.17</v>
      </c>
      <c r="Y2743" s="1">
        <v>58.68</v>
      </c>
      <c r="Z2743" s="1">
        <v>58.92</v>
      </c>
      <c r="AA2743" s="1">
        <v>58.01</v>
      </c>
      <c r="AB2743" s="1">
        <v>59.18</v>
      </c>
      <c r="AC2743" s="1">
        <v>55</v>
      </c>
      <c r="AE2743" s="1">
        <v>64.650000000000006</v>
      </c>
      <c r="AF2743" s="1">
        <v>63.4</v>
      </c>
      <c r="AG2743" s="1">
        <v>54.14</v>
      </c>
      <c r="AO2743" s="1">
        <v>7</v>
      </c>
      <c r="AT2743" s="1">
        <v>1800</v>
      </c>
      <c r="AX2743" s="1">
        <v>58.25</v>
      </c>
      <c r="BA2743" s="1">
        <v>59.64</v>
      </c>
      <c r="BB2743" s="1">
        <v>63.64</v>
      </c>
      <c r="BC2743" s="1">
        <v>62</v>
      </c>
      <c r="BD2743" s="1">
        <v>62.22</v>
      </c>
      <c r="BE2743" s="1">
        <v>61.33</v>
      </c>
      <c r="BF2743" s="1">
        <v>60.55</v>
      </c>
      <c r="BG2743" s="1">
        <v>64.8</v>
      </c>
      <c r="BH2743" s="1">
        <v>56.75</v>
      </c>
    </row>
    <row r="2744" spans="3:60" x14ac:dyDescent="0.3">
      <c r="C2744" s="14" t="str">
        <f t="shared" si="43"/>
        <v>20155</v>
      </c>
      <c r="D2744" s="3">
        <v>42128</v>
      </c>
      <c r="E2744" s="1">
        <v>1084.56</v>
      </c>
      <c r="F2744" s="1">
        <v>1016.61</v>
      </c>
      <c r="G2744" s="1">
        <v>991.51</v>
      </c>
      <c r="H2744" s="1">
        <v>931.53</v>
      </c>
      <c r="I2744" s="1">
        <v>1016.1</v>
      </c>
      <c r="J2744" s="1">
        <v>947.55</v>
      </c>
      <c r="Q2744" s="1">
        <v>2215.88</v>
      </c>
      <c r="R2744" s="1">
        <v>58.97</v>
      </c>
      <c r="S2744" s="1">
        <v>51.86</v>
      </c>
      <c r="T2744" s="1">
        <v>60.05</v>
      </c>
      <c r="V2744" s="1">
        <v>56.54</v>
      </c>
      <c r="W2744" s="1">
        <v>58.21</v>
      </c>
      <c r="X2744" s="1">
        <v>58.14</v>
      </c>
      <c r="Y2744" s="1">
        <v>57.75</v>
      </c>
      <c r="Z2744" s="1">
        <v>58</v>
      </c>
      <c r="AA2744" s="1">
        <v>57.82</v>
      </c>
      <c r="AB2744" s="1">
        <v>57.65</v>
      </c>
      <c r="AC2744" s="1">
        <v>54.75</v>
      </c>
      <c r="AE2744" s="1">
        <v>64.3</v>
      </c>
      <c r="AF2744" s="1">
        <v>63.5</v>
      </c>
      <c r="AG2744" s="1">
        <v>53.56</v>
      </c>
      <c r="AX2744" s="1">
        <v>58.35</v>
      </c>
      <c r="BA2744" s="1">
        <v>59.53</v>
      </c>
      <c r="BB2744" s="1">
        <v>62.82</v>
      </c>
      <c r="BC2744" s="1">
        <v>61.66</v>
      </c>
      <c r="BD2744" s="1">
        <v>61.08</v>
      </c>
      <c r="BE2744" s="1">
        <v>61.15</v>
      </c>
      <c r="BF2744" s="1">
        <v>60.05</v>
      </c>
      <c r="BG2744" s="1">
        <v>64</v>
      </c>
      <c r="BH2744" s="1">
        <v>56.5</v>
      </c>
    </row>
    <row r="2745" spans="3:60" x14ac:dyDescent="0.3">
      <c r="C2745" s="14" t="str">
        <f t="shared" si="43"/>
        <v>20154</v>
      </c>
      <c r="D2745" s="3">
        <v>42124</v>
      </c>
      <c r="E2745" s="1">
        <v>1081.03</v>
      </c>
      <c r="F2745" s="1">
        <v>1006.99</v>
      </c>
      <c r="G2745" s="1">
        <v>986.64</v>
      </c>
      <c r="H2745" s="1">
        <v>932.02</v>
      </c>
      <c r="I2745" s="1">
        <v>1000.45</v>
      </c>
      <c r="J2745" s="1">
        <v>944.15</v>
      </c>
      <c r="Q2745" s="1">
        <v>2173.2800000000002</v>
      </c>
      <c r="R2745" s="1">
        <v>57.05</v>
      </c>
      <c r="S2745" s="1">
        <v>49.86</v>
      </c>
      <c r="T2745" s="1">
        <v>59.03</v>
      </c>
      <c r="V2745" s="1">
        <v>56.31</v>
      </c>
      <c r="W2745" s="1">
        <v>57.56</v>
      </c>
      <c r="X2745" s="1">
        <v>57.67</v>
      </c>
      <c r="Y2745" s="1">
        <v>57.29</v>
      </c>
      <c r="Z2745" s="1">
        <v>57.5</v>
      </c>
      <c r="AA2745" s="1">
        <v>57.47</v>
      </c>
      <c r="AB2745" s="1">
        <v>56.89</v>
      </c>
      <c r="AC2745" s="1">
        <v>54</v>
      </c>
      <c r="AE2745" s="1">
        <v>62.38</v>
      </c>
      <c r="AF2745" s="1">
        <v>63</v>
      </c>
      <c r="AG2745" s="1">
        <v>52.08</v>
      </c>
      <c r="AX2745" s="1">
        <v>58.05</v>
      </c>
      <c r="BA2745" s="1">
        <v>59.08</v>
      </c>
      <c r="BB2745" s="1">
        <v>62.83</v>
      </c>
      <c r="BC2745" s="1">
        <v>60.04</v>
      </c>
      <c r="BD2745" s="1">
        <v>59.82</v>
      </c>
      <c r="BE2745" s="1">
        <v>60.99</v>
      </c>
      <c r="BF2745" s="1">
        <v>58.65</v>
      </c>
      <c r="BG2745" s="1">
        <v>62.94</v>
      </c>
      <c r="BH2745" s="1">
        <v>55.63</v>
      </c>
    </row>
    <row r="2746" spans="3:60" x14ac:dyDescent="0.3">
      <c r="C2746" s="14" t="str">
        <f t="shared" si="43"/>
        <v>20154</v>
      </c>
      <c r="D2746" s="3">
        <v>42123</v>
      </c>
      <c r="E2746" s="1">
        <v>1059.53</v>
      </c>
      <c r="F2746" s="1">
        <v>980.6</v>
      </c>
      <c r="G2746" s="1">
        <v>1013.09</v>
      </c>
      <c r="H2746" s="1">
        <v>923.56</v>
      </c>
      <c r="I2746" s="1">
        <v>999.9</v>
      </c>
      <c r="J2746" s="1">
        <v>946.82</v>
      </c>
      <c r="Q2746" s="1">
        <v>2164.58</v>
      </c>
      <c r="R2746" s="1">
        <v>57.13</v>
      </c>
      <c r="S2746" s="1">
        <v>49.74</v>
      </c>
      <c r="T2746" s="1">
        <v>58.38</v>
      </c>
      <c r="V2746" s="1">
        <v>56</v>
      </c>
      <c r="W2746" s="1">
        <v>57.25</v>
      </c>
      <c r="X2746" s="1">
        <v>57.2</v>
      </c>
      <c r="Y2746" s="1">
        <v>56</v>
      </c>
      <c r="Z2746" s="1">
        <v>56.11</v>
      </c>
      <c r="AA2746" s="1">
        <v>57.12</v>
      </c>
      <c r="AB2746" s="1">
        <v>56.44</v>
      </c>
      <c r="AC2746" s="1">
        <v>53.75</v>
      </c>
      <c r="AE2746" s="1">
        <v>61.38</v>
      </c>
      <c r="AF2746" s="1">
        <v>61.4</v>
      </c>
      <c r="AG2746" s="1">
        <v>51.58</v>
      </c>
      <c r="AK2746" s="1">
        <v>20</v>
      </c>
      <c r="AS2746" s="1">
        <v>2080</v>
      </c>
      <c r="AX2746" s="1">
        <v>57.41</v>
      </c>
      <c r="BA2746" s="1">
        <v>57.61</v>
      </c>
      <c r="BB2746" s="1">
        <v>61.79</v>
      </c>
      <c r="BC2746" s="1">
        <v>59.81</v>
      </c>
      <c r="BD2746" s="1">
        <v>59.41</v>
      </c>
      <c r="BE2746" s="1">
        <v>59.99</v>
      </c>
      <c r="BF2746" s="1">
        <v>58.11</v>
      </c>
      <c r="BG2746" s="1">
        <v>62.27</v>
      </c>
      <c r="BH2746" s="1">
        <v>55.13</v>
      </c>
    </row>
    <row r="2747" spans="3:60" x14ac:dyDescent="0.3">
      <c r="C2747" s="14" t="str">
        <f t="shared" si="43"/>
        <v>20154</v>
      </c>
      <c r="D2747" s="3">
        <v>42122</v>
      </c>
      <c r="E2747" s="1">
        <v>1070.1500000000001</v>
      </c>
      <c r="F2747" s="1">
        <v>980.41</v>
      </c>
      <c r="G2747" s="1">
        <v>1009.04</v>
      </c>
      <c r="H2747" s="1">
        <v>933.45</v>
      </c>
      <c r="I2747" s="1">
        <v>1007.5</v>
      </c>
      <c r="J2747" s="1">
        <v>960.27</v>
      </c>
      <c r="Q2747" s="1">
        <v>2162.0700000000002</v>
      </c>
      <c r="R2747" s="1">
        <v>56.4</v>
      </c>
      <c r="S2747" s="1">
        <v>48.92</v>
      </c>
      <c r="T2747" s="1">
        <v>58.43</v>
      </c>
      <c r="V2747" s="1">
        <v>55.95</v>
      </c>
      <c r="W2747" s="1">
        <v>56.75</v>
      </c>
      <c r="X2747" s="1">
        <v>56.87</v>
      </c>
      <c r="Y2747" s="1">
        <v>55.44</v>
      </c>
      <c r="Z2747" s="1">
        <v>55.31</v>
      </c>
      <c r="AA2747" s="1">
        <v>57.23</v>
      </c>
      <c r="AB2747" s="1">
        <v>56.11</v>
      </c>
      <c r="AC2747" s="1">
        <v>53.38</v>
      </c>
      <c r="AE2747" s="1">
        <v>61.5</v>
      </c>
      <c r="AF2747" s="1">
        <v>61.29</v>
      </c>
      <c r="AG2747" s="1">
        <v>50.57</v>
      </c>
      <c r="AK2747" s="1">
        <v>20</v>
      </c>
      <c r="AS2747" s="1">
        <v>2080</v>
      </c>
      <c r="AX2747" s="1">
        <v>57.36</v>
      </c>
      <c r="BA2747" s="1">
        <v>57.17</v>
      </c>
      <c r="BB2747" s="1">
        <v>60.49</v>
      </c>
      <c r="BC2747" s="1">
        <v>59.15</v>
      </c>
      <c r="BD2747" s="1">
        <v>58.87</v>
      </c>
      <c r="BE2747" s="1">
        <v>59.74</v>
      </c>
      <c r="BF2747" s="1">
        <v>56.76</v>
      </c>
      <c r="BG2747" s="1">
        <v>61.67</v>
      </c>
      <c r="BH2747" s="1">
        <v>55.88</v>
      </c>
    </row>
    <row r="2748" spans="3:60" x14ac:dyDescent="0.3">
      <c r="C2748" s="14" t="str">
        <f t="shared" si="43"/>
        <v>20154</v>
      </c>
      <c r="D2748" s="3">
        <v>42121</v>
      </c>
      <c r="E2748" s="1">
        <v>1035.93</v>
      </c>
      <c r="F2748" s="1">
        <v>1001.81</v>
      </c>
      <c r="G2748" s="1">
        <v>990.37</v>
      </c>
      <c r="H2748" s="1">
        <v>943.08</v>
      </c>
      <c r="I2748" s="1">
        <v>1009.61</v>
      </c>
      <c r="J2748" s="1">
        <v>971.76</v>
      </c>
      <c r="Q2748" s="1">
        <v>2202.14</v>
      </c>
      <c r="R2748" s="1">
        <v>57</v>
      </c>
      <c r="S2748" s="1">
        <v>49.06</v>
      </c>
      <c r="T2748" s="1">
        <v>58.18</v>
      </c>
      <c r="V2748" s="1">
        <v>56.29</v>
      </c>
      <c r="W2748" s="1">
        <v>56.81</v>
      </c>
      <c r="X2748" s="1">
        <v>57.27</v>
      </c>
      <c r="Y2748" s="1">
        <v>55.79</v>
      </c>
      <c r="Z2748" s="1">
        <v>55.77</v>
      </c>
      <c r="AA2748" s="1">
        <v>57.55</v>
      </c>
      <c r="AB2748" s="1">
        <v>56.56</v>
      </c>
      <c r="AC2748" s="1">
        <v>54.38</v>
      </c>
      <c r="AE2748" s="1">
        <v>61.05</v>
      </c>
      <c r="AF2748" s="1">
        <v>61.79</v>
      </c>
      <c r="AG2748" s="1">
        <v>50.61</v>
      </c>
      <c r="AK2748" s="1">
        <v>20</v>
      </c>
      <c r="AS2748" s="1">
        <v>2080</v>
      </c>
      <c r="AX2748" s="1">
        <v>58.17</v>
      </c>
      <c r="BA2748" s="1">
        <v>57.98</v>
      </c>
      <c r="BB2748" s="1">
        <v>61.23</v>
      </c>
      <c r="BC2748" s="1">
        <v>59.3</v>
      </c>
      <c r="BD2748" s="1">
        <v>59.33</v>
      </c>
      <c r="BE2748" s="1">
        <v>60.37</v>
      </c>
      <c r="BF2748" s="1">
        <v>57.88</v>
      </c>
      <c r="BG2748" s="1">
        <v>61.64</v>
      </c>
      <c r="BH2748" s="1">
        <v>55.63</v>
      </c>
    </row>
    <row r="2749" spans="3:60" x14ac:dyDescent="0.3">
      <c r="C2749" s="14" t="str">
        <f t="shared" si="43"/>
        <v>20154</v>
      </c>
      <c r="D2749" s="3">
        <v>42118</v>
      </c>
      <c r="E2749" s="1">
        <v>1036.81</v>
      </c>
      <c r="F2749" s="1">
        <v>1010.07</v>
      </c>
      <c r="G2749" s="1">
        <v>980.24</v>
      </c>
      <c r="H2749" s="1">
        <v>952.69</v>
      </c>
      <c r="I2749" s="1">
        <v>1007.09</v>
      </c>
      <c r="J2749" s="1">
        <v>973.14</v>
      </c>
      <c r="Q2749" s="1">
        <v>2176.23</v>
      </c>
      <c r="R2749" s="1">
        <v>57.88</v>
      </c>
      <c r="S2749" s="1">
        <v>49.62</v>
      </c>
      <c r="T2749" s="1">
        <v>58.98</v>
      </c>
      <c r="V2749" s="1">
        <v>57</v>
      </c>
      <c r="W2749" s="1">
        <v>57.67</v>
      </c>
      <c r="X2749" s="1">
        <v>57.77</v>
      </c>
      <c r="Y2749" s="1">
        <v>56.29</v>
      </c>
      <c r="Z2749" s="1">
        <v>56.32</v>
      </c>
      <c r="AA2749" s="1">
        <v>58.11</v>
      </c>
      <c r="AB2749" s="1">
        <v>57</v>
      </c>
      <c r="AC2749" s="1">
        <v>53.75</v>
      </c>
      <c r="AE2749" s="1">
        <v>61.65</v>
      </c>
      <c r="AF2749" s="1">
        <v>62.33</v>
      </c>
      <c r="AG2749" s="1">
        <v>51.37</v>
      </c>
      <c r="AK2749" s="1">
        <v>20</v>
      </c>
      <c r="AS2749" s="1">
        <v>2080</v>
      </c>
      <c r="AX2749" s="1">
        <v>58.77</v>
      </c>
      <c r="BA2749" s="1">
        <v>58.5</v>
      </c>
      <c r="BB2749" s="1">
        <v>61.94</v>
      </c>
      <c r="BC2749" s="1">
        <v>59.76</v>
      </c>
      <c r="BD2749" s="1">
        <v>59.24</v>
      </c>
      <c r="BE2749" s="1">
        <v>60.95</v>
      </c>
      <c r="BF2749" s="1">
        <v>58.96</v>
      </c>
      <c r="BG2749" s="1">
        <v>62.21</v>
      </c>
      <c r="BH2749" s="1">
        <v>55.5</v>
      </c>
    </row>
    <row r="2750" spans="3:60" x14ac:dyDescent="0.3">
      <c r="C2750" s="14" t="str">
        <f t="shared" si="43"/>
        <v>20154</v>
      </c>
      <c r="D2750" s="3">
        <v>42117</v>
      </c>
      <c r="E2750" s="1">
        <v>1036.44</v>
      </c>
      <c r="F2750" s="1">
        <v>1002.93</v>
      </c>
      <c r="G2750" s="1">
        <v>994.31</v>
      </c>
      <c r="H2750" s="1">
        <v>966.6</v>
      </c>
      <c r="I2750" s="1">
        <v>1011.3</v>
      </c>
      <c r="J2750" s="1">
        <v>957.9</v>
      </c>
      <c r="Q2750" s="1">
        <v>2183.83</v>
      </c>
      <c r="R2750" s="1">
        <v>58</v>
      </c>
      <c r="S2750" s="1">
        <v>50.34</v>
      </c>
      <c r="T2750" s="1">
        <v>60.02</v>
      </c>
      <c r="V2750" s="1">
        <v>57.58</v>
      </c>
      <c r="W2750" s="1">
        <v>58.86</v>
      </c>
      <c r="X2750" s="1">
        <v>58.61</v>
      </c>
      <c r="Y2750" s="1">
        <v>56.92</v>
      </c>
      <c r="Z2750" s="1">
        <v>57</v>
      </c>
      <c r="AA2750" s="1">
        <v>58.46</v>
      </c>
      <c r="AB2750" s="1">
        <v>57.75</v>
      </c>
      <c r="AC2750" s="1">
        <v>54.5</v>
      </c>
      <c r="AE2750" s="1">
        <v>62.46</v>
      </c>
      <c r="AF2750" s="1">
        <v>62</v>
      </c>
      <c r="AG2750" s="1">
        <v>51.97</v>
      </c>
      <c r="AK2750" s="1">
        <v>20</v>
      </c>
      <c r="AO2750" s="1">
        <v>7</v>
      </c>
      <c r="AS2750" s="1">
        <v>2080</v>
      </c>
      <c r="AT2750" s="1">
        <v>1660</v>
      </c>
      <c r="AX2750" s="1">
        <v>59.23</v>
      </c>
      <c r="BA2750" s="1">
        <v>58.3</v>
      </c>
      <c r="BB2750" s="1">
        <v>62.9</v>
      </c>
      <c r="BC2750" s="1">
        <v>59.84</v>
      </c>
      <c r="BD2750" s="1">
        <v>59.94</v>
      </c>
      <c r="BE2750" s="1">
        <v>61.07</v>
      </c>
      <c r="BF2750" s="1">
        <v>59.54</v>
      </c>
      <c r="BG2750" s="1">
        <v>62.83</v>
      </c>
      <c r="BH2750" s="1">
        <v>56.5</v>
      </c>
    </row>
    <row r="2751" spans="3:60" x14ac:dyDescent="0.3">
      <c r="C2751" s="14" t="str">
        <f t="shared" si="43"/>
        <v>20154</v>
      </c>
      <c r="D2751" s="3">
        <v>42116</v>
      </c>
      <c r="E2751" s="1">
        <v>1082.69</v>
      </c>
      <c r="F2751" s="1">
        <v>1002.89</v>
      </c>
      <c r="G2751" s="1">
        <v>1000.73</v>
      </c>
      <c r="H2751" s="1">
        <v>961.74</v>
      </c>
      <c r="I2751" s="1">
        <v>1011.46</v>
      </c>
      <c r="J2751" s="1">
        <v>963.35</v>
      </c>
      <c r="Q2751" s="1">
        <v>2182.39</v>
      </c>
      <c r="R2751" s="1">
        <v>58.3</v>
      </c>
      <c r="S2751" s="1">
        <v>49.94</v>
      </c>
      <c r="T2751" s="1">
        <v>59.34</v>
      </c>
      <c r="V2751" s="1">
        <v>57.73</v>
      </c>
      <c r="W2751" s="1">
        <v>59.06</v>
      </c>
      <c r="X2751" s="1">
        <v>59.03</v>
      </c>
      <c r="Y2751" s="1">
        <v>57.25</v>
      </c>
      <c r="Z2751" s="1">
        <v>57.35</v>
      </c>
      <c r="AA2751" s="1">
        <v>59.19</v>
      </c>
      <c r="AB2751" s="1">
        <v>58.27</v>
      </c>
      <c r="AC2751" s="1">
        <v>54.38</v>
      </c>
      <c r="AE2751" s="1">
        <v>62.61</v>
      </c>
      <c r="AF2751" s="1">
        <v>62.92</v>
      </c>
      <c r="AG2751" s="1">
        <v>52.44</v>
      </c>
      <c r="AO2751" s="1">
        <v>7</v>
      </c>
      <c r="AT2751" s="1">
        <v>1660</v>
      </c>
      <c r="AX2751" s="1">
        <v>59.36</v>
      </c>
      <c r="BA2751" s="1">
        <v>59.16</v>
      </c>
      <c r="BB2751" s="1">
        <v>62.47</v>
      </c>
      <c r="BC2751" s="1">
        <v>60.31</v>
      </c>
      <c r="BD2751" s="1">
        <v>60.1</v>
      </c>
      <c r="BE2751" s="1">
        <v>62.08</v>
      </c>
      <c r="BF2751" s="1">
        <v>60.45</v>
      </c>
      <c r="BG2751" s="1">
        <v>63.08</v>
      </c>
      <c r="BH2751" s="1">
        <v>55.5</v>
      </c>
    </row>
    <row r="2752" spans="3:60" x14ac:dyDescent="0.3">
      <c r="C2752" s="14" t="str">
        <f t="shared" si="43"/>
        <v>20154</v>
      </c>
      <c r="D2752" s="3">
        <v>42114</v>
      </c>
      <c r="E2752" s="1">
        <v>1083.22</v>
      </c>
      <c r="F2752" s="1">
        <v>1011.95</v>
      </c>
      <c r="G2752" s="1">
        <v>1020.32</v>
      </c>
      <c r="H2752" s="1">
        <v>954.53</v>
      </c>
      <c r="I2752" s="1">
        <v>1019.95</v>
      </c>
      <c r="J2752" s="1">
        <v>972.63</v>
      </c>
      <c r="Q2752" s="1">
        <v>2192.7399999999998</v>
      </c>
      <c r="R2752" s="1">
        <v>59.1</v>
      </c>
      <c r="S2752" s="1">
        <v>51.28</v>
      </c>
      <c r="T2752" s="1">
        <v>59.68</v>
      </c>
      <c r="V2752" s="1">
        <v>58</v>
      </c>
      <c r="W2752" s="1">
        <v>59.4</v>
      </c>
      <c r="X2752" s="1">
        <v>59.09</v>
      </c>
      <c r="Y2752" s="1">
        <v>57.15</v>
      </c>
      <c r="Z2752" s="1">
        <v>57.21</v>
      </c>
      <c r="AA2752" s="1">
        <v>58.89</v>
      </c>
      <c r="AB2752" s="1">
        <v>58.11</v>
      </c>
      <c r="AC2752" s="1">
        <v>55.5</v>
      </c>
      <c r="AE2752" s="1">
        <v>63.39</v>
      </c>
      <c r="AF2752" s="1">
        <v>62.83</v>
      </c>
      <c r="AG2752" s="1">
        <v>52.84</v>
      </c>
      <c r="AO2752" s="1">
        <v>7</v>
      </c>
      <c r="AT2752" s="1">
        <v>1776.67</v>
      </c>
      <c r="AX2752" s="1">
        <v>59.83</v>
      </c>
      <c r="BA2752" s="1">
        <v>59.5</v>
      </c>
      <c r="BB2752" s="1">
        <v>63.11</v>
      </c>
      <c r="BC2752" s="1">
        <v>61.2</v>
      </c>
      <c r="BD2752" s="1">
        <v>60.48</v>
      </c>
      <c r="BE2752" s="1">
        <v>62.19</v>
      </c>
      <c r="BF2752" s="1">
        <v>60.13</v>
      </c>
      <c r="BG2752" s="1">
        <v>64.09</v>
      </c>
      <c r="BH2752" s="1">
        <v>57.25</v>
      </c>
    </row>
    <row r="2753" spans="3:66" x14ac:dyDescent="0.3">
      <c r="C2753" s="14" t="str">
        <f t="shared" si="43"/>
        <v>20154</v>
      </c>
      <c r="D2753" s="3">
        <v>42111</v>
      </c>
      <c r="E2753" s="1">
        <v>1082.3900000000001</v>
      </c>
      <c r="F2753" s="1">
        <v>1002.92</v>
      </c>
      <c r="G2753" s="1">
        <v>1027.8</v>
      </c>
      <c r="H2753" s="1">
        <v>952.75</v>
      </c>
      <c r="I2753" s="1">
        <v>1025.01</v>
      </c>
      <c r="J2753" s="1">
        <v>969.98</v>
      </c>
      <c r="Q2753" s="1">
        <v>2187.37</v>
      </c>
      <c r="R2753" s="1">
        <v>58.6</v>
      </c>
      <c r="S2753" s="1">
        <v>50.84</v>
      </c>
      <c r="T2753" s="1">
        <v>59.54</v>
      </c>
      <c r="V2753" s="1">
        <v>57.62</v>
      </c>
      <c r="W2753" s="1">
        <v>58.86</v>
      </c>
      <c r="X2753" s="1">
        <v>58.63</v>
      </c>
      <c r="Y2753" s="1">
        <v>56.7</v>
      </c>
      <c r="Z2753" s="1">
        <v>56.67</v>
      </c>
      <c r="AA2753" s="1">
        <v>59.04</v>
      </c>
      <c r="AB2753" s="1">
        <v>57.77</v>
      </c>
      <c r="AC2753" s="1">
        <v>57.17</v>
      </c>
      <c r="AE2753" s="1">
        <v>63.54</v>
      </c>
      <c r="AF2753" s="1">
        <v>62.64</v>
      </c>
      <c r="AG2753" s="1">
        <v>52.62</v>
      </c>
      <c r="AO2753" s="1">
        <v>7</v>
      </c>
      <c r="AT2753" s="1">
        <v>1776.67</v>
      </c>
      <c r="AX2753" s="1">
        <v>59.5</v>
      </c>
      <c r="BA2753" s="1">
        <v>59.96</v>
      </c>
      <c r="BB2753" s="1">
        <v>62.68</v>
      </c>
      <c r="BC2753" s="1">
        <v>60.68</v>
      </c>
      <c r="BD2753" s="1">
        <v>60.22</v>
      </c>
      <c r="BE2753" s="1">
        <v>62.16</v>
      </c>
      <c r="BF2753" s="1">
        <v>60.06</v>
      </c>
      <c r="BG2753" s="1">
        <v>64</v>
      </c>
      <c r="BH2753" s="1">
        <v>58.17</v>
      </c>
    </row>
    <row r="2754" spans="3:66" x14ac:dyDescent="0.3">
      <c r="C2754" s="14" t="str">
        <f t="shared" si="43"/>
        <v>20154</v>
      </c>
      <c r="D2754" s="3">
        <v>42110</v>
      </c>
      <c r="E2754" s="1">
        <v>1080.1500000000001</v>
      </c>
      <c r="F2754" s="1">
        <v>1005.83</v>
      </c>
      <c r="G2754" s="1">
        <v>1031.82</v>
      </c>
      <c r="H2754" s="1">
        <v>971.49</v>
      </c>
      <c r="I2754" s="1">
        <v>1029.07</v>
      </c>
      <c r="J2754" s="1">
        <v>971.34</v>
      </c>
      <c r="Q2754" s="1">
        <v>2199.96</v>
      </c>
      <c r="R2754" s="1">
        <v>58.88</v>
      </c>
      <c r="S2754" s="1">
        <v>51.3</v>
      </c>
      <c r="T2754" s="1">
        <v>59.6</v>
      </c>
      <c r="V2754" s="1">
        <v>57.5</v>
      </c>
      <c r="W2754" s="1">
        <v>58.71</v>
      </c>
      <c r="X2754" s="1">
        <v>59.3</v>
      </c>
      <c r="Y2754" s="1">
        <v>56.33</v>
      </c>
      <c r="Z2754" s="1">
        <v>56.31</v>
      </c>
      <c r="AA2754" s="1">
        <v>58.98</v>
      </c>
      <c r="AB2754" s="1">
        <v>58.25</v>
      </c>
      <c r="AC2754" s="1">
        <v>55.5</v>
      </c>
      <c r="AE2754" s="1">
        <v>63.26</v>
      </c>
      <c r="AF2754" s="1">
        <v>63.05</v>
      </c>
      <c r="AG2754" s="1">
        <v>52.49</v>
      </c>
      <c r="AO2754" s="1">
        <v>7</v>
      </c>
      <c r="AT2754" s="1">
        <v>1775</v>
      </c>
      <c r="AX2754" s="1">
        <v>59.5</v>
      </c>
      <c r="BA2754" s="1">
        <v>59.6</v>
      </c>
      <c r="BB2754" s="1">
        <v>62.78</v>
      </c>
      <c r="BC2754" s="1">
        <v>60.25</v>
      </c>
      <c r="BD2754" s="1">
        <v>60.54</v>
      </c>
      <c r="BE2754" s="1">
        <v>62.5</v>
      </c>
      <c r="BF2754" s="1">
        <v>59.72</v>
      </c>
      <c r="BG2754" s="1">
        <v>63.25</v>
      </c>
      <c r="BH2754" s="1">
        <v>57.25</v>
      </c>
    </row>
    <row r="2755" spans="3:66" x14ac:dyDescent="0.3">
      <c r="C2755" s="14" t="str">
        <f t="shared" si="43"/>
        <v>20154</v>
      </c>
      <c r="D2755" s="3">
        <v>42109</v>
      </c>
      <c r="E2755" s="1">
        <v>1111.1600000000001</v>
      </c>
      <c r="F2755" s="1">
        <v>1028.25</v>
      </c>
      <c r="G2755" s="1">
        <v>1036.18</v>
      </c>
      <c r="H2755" s="1">
        <v>984.67</v>
      </c>
      <c r="I2755" s="1">
        <v>1031.47</v>
      </c>
      <c r="J2755" s="1">
        <v>974.81</v>
      </c>
      <c r="Q2755" s="1">
        <v>2201.9699999999998</v>
      </c>
      <c r="R2755" s="1">
        <v>59.08</v>
      </c>
      <c r="S2755" s="1">
        <v>51.24</v>
      </c>
      <c r="T2755" s="1">
        <v>59.63</v>
      </c>
      <c r="V2755" s="1">
        <v>58</v>
      </c>
      <c r="W2755" s="1">
        <v>58.86</v>
      </c>
      <c r="X2755" s="1">
        <v>59.23</v>
      </c>
      <c r="Y2755" s="1">
        <v>56.97</v>
      </c>
      <c r="Z2755" s="1">
        <v>57.04</v>
      </c>
      <c r="AA2755" s="1">
        <v>58.97</v>
      </c>
      <c r="AB2755" s="1">
        <v>58.45</v>
      </c>
      <c r="AC2755" s="1">
        <v>56</v>
      </c>
      <c r="AE2755" s="1">
        <v>63.18</v>
      </c>
      <c r="AF2755" s="1">
        <v>63.5</v>
      </c>
      <c r="AG2755" s="1">
        <v>53.17</v>
      </c>
      <c r="AO2755" s="1">
        <v>7</v>
      </c>
      <c r="AP2755" s="1">
        <v>1620</v>
      </c>
      <c r="AT2755" s="1">
        <v>1775</v>
      </c>
      <c r="AX2755" s="1">
        <v>59.32</v>
      </c>
      <c r="BA2755" s="1">
        <v>59.62</v>
      </c>
      <c r="BB2755" s="1">
        <v>63.33</v>
      </c>
      <c r="BC2755" s="1">
        <v>60.45</v>
      </c>
      <c r="BD2755" s="1">
        <v>61.27</v>
      </c>
      <c r="BE2755" s="1">
        <v>63.42</v>
      </c>
      <c r="BF2755" s="1">
        <v>60.18</v>
      </c>
      <c r="BG2755" s="1">
        <v>63.42</v>
      </c>
      <c r="BH2755" s="1">
        <v>57.75</v>
      </c>
    </row>
    <row r="2756" spans="3:66" x14ac:dyDescent="0.3">
      <c r="C2756" s="14" t="str">
        <f t="shared" si="43"/>
        <v>20154</v>
      </c>
      <c r="D2756" s="3">
        <v>42108</v>
      </c>
      <c r="E2756" s="1">
        <v>1103.3599999999999</v>
      </c>
      <c r="F2756" s="1">
        <v>1040.42</v>
      </c>
      <c r="G2756" s="1">
        <v>1034.25</v>
      </c>
      <c r="H2756" s="1">
        <v>992.04</v>
      </c>
      <c r="I2756" s="1">
        <v>1043.1199999999999</v>
      </c>
      <c r="J2756" s="1">
        <v>1011.84</v>
      </c>
      <c r="Q2756" s="1">
        <v>2195.83</v>
      </c>
      <c r="R2756" s="1">
        <v>58.33</v>
      </c>
      <c r="S2756" s="1">
        <v>50.3</v>
      </c>
      <c r="T2756" s="1">
        <v>60.07</v>
      </c>
      <c r="V2756" s="1">
        <v>58.1</v>
      </c>
      <c r="W2756" s="1">
        <v>58.93</v>
      </c>
      <c r="X2756" s="1">
        <v>59.08</v>
      </c>
      <c r="Y2756" s="1">
        <v>57.07</v>
      </c>
      <c r="Z2756" s="1">
        <v>57.27</v>
      </c>
      <c r="AA2756" s="1">
        <v>58.93</v>
      </c>
      <c r="AB2756" s="1">
        <v>58.2</v>
      </c>
      <c r="AC2756" s="1">
        <v>56</v>
      </c>
      <c r="AE2756" s="1">
        <v>63.23</v>
      </c>
      <c r="AF2756" s="1">
        <v>63.4</v>
      </c>
      <c r="AG2756" s="1">
        <v>52.33</v>
      </c>
      <c r="AO2756" s="1">
        <v>7</v>
      </c>
      <c r="AP2756" s="1">
        <v>1620</v>
      </c>
      <c r="AT2756" s="1">
        <v>1715</v>
      </c>
      <c r="AX2756" s="1">
        <v>59.1</v>
      </c>
      <c r="BA2756" s="1">
        <v>59</v>
      </c>
      <c r="BB2756" s="1">
        <v>63.39</v>
      </c>
      <c r="BC2756" s="1">
        <v>60.2</v>
      </c>
      <c r="BD2756" s="1">
        <v>60.35</v>
      </c>
      <c r="BE2756" s="1">
        <v>61.83</v>
      </c>
      <c r="BF2756" s="1">
        <v>60.04</v>
      </c>
      <c r="BG2756" s="1">
        <v>63.07</v>
      </c>
      <c r="BH2756" s="1">
        <v>57.5</v>
      </c>
    </row>
    <row r="2757" spans="3:66" x14ac:dyDescent="0.3">
      <c r="C2757" s="14" t="str">
        <f t="shared" si="43"/>
        <v>20154</v>
      </c>
      <c r="D2757" s="3">
        <v>42107</v>
      </c>
      <c r="E2757" s="1">
        <v>1111.46</v>
      </c>
      <c r="F2757" s="1">
        <v>1045.03</v>
      </c>
      <c r="G2757" s="1">
        <v>1047.28</v>
      </c>
      <c r="H2757" s="1">
        <v>995.13</v>
      </c>
      <c r="I2757" s="1">
        <v>1043.6400000000001</v>
      </c>
      <c r="J2757" s="1">
        <v>1014</v>
      </c>
      <c r="Q2757" s="1">
        <v>2196.89</v>
      </c>
      <c r="R2757" s="1">
        <v>58.5</v>
      </c>
      <c r="S2757" s="1">
        <v>50.3</v>
      </c>
      <c r="T2757" s="1">
        <v>59.73</v>
      </c>
      <c r="V2757" s="1">
        <v>57.73</v>
      </c>
      <c r="W2757" s="1">
        <v>59.25</v>
      </c>
      <c r="X2757" s="1">
        <v>58.75</v>
      </c>
      <c r="Y2757" s="1">
        <v>56.73</v>
      </c>
      <c r="Z2757" s="1">
        <v>56.71</v>
      </c>
      <c r="AA2757" s="1">
        <v>59.43</v>
      </c>
      <c r="AB2757" s="1">
        <v>57.6</v>
      </c>
      <c r="AC2757" s="1">
        <v>55.75</v>
      </c>
      <c r="AE2757" s="1">
        <v>62.85</v>
      </c>
      <c r="AF2757" s="1">
        <v>62.17</v>
      </c>
      <c r="AG2757" s="1">
        <v>52.83</v>
      </c>
      <c r="AO2757" s="1">
        <v>7</v>
      </c>
      <c r="AP2757" s="1">
        <v>1620</v>
      </c>
      <c r="AT2757" s="1">
        <v>1715</v>
      </c>
      <c r="AX2757" s="1">
        <v>59.36</v>
      </c>
      <c r="BA2757" s="1">
        <v>58.89</v>
      </c>
      <c r="BB2757" s="1">
        <v>63.24</v>
      </c>
      <c r="BC2757" s="1">
        <v>60.41</v>
      </c>
      <c r="BD2757" s="1">
        <v>59.93</v>
      </c>
      <c r="BE2757" s="1">
        <v>62.29</v>
      </c>
      <c r="BF2757" s="1">
        <v>59.36</v>
      </c>
      <c r="BG2757" s="1">
        <v>62.94</v>
      </c>
      <c r="BH2757" s="1">
        <v>57.25</v>
      </c>
    </row>
    <row r="2758" spans="3:66" x14ac:dyDescent="0.3">
      <c r="C2758" s="14" t="str">
        <f t="shared" ref="C2758:C2821" si="44">YEAR(D2758)&amp;MONTH(D2758)</f>
        <v>20154</v>
      </c>
      <c r="D2758" s="3">
        <v>42104</v>
      </c>
      <c r="E2758" s="1">
        <v>1104.98</v>
      </c>
      <c r="F2758" s="1">
        <v>1051.47</v>
      </c>
      <c r="G2758" s="1">
        <v>1046.08</v>
      </c>
      <c r="H2758" s="1">
        <v>995.08</v>
      </c>
      <c r="I2758" s="1">
        <v>1044.95</v>
      </c>
      <c r="J2758" s="1">
        <v>1024.9100000000001</v>
      </c>
      <c r="Q2758" s="1">
        <v>2183.29</v>
      </c>
      <c r="R2758" s="1">
        <v>58.95</v>
      </c>
      <c r="S2758" s="1">
        <v>50.94</v>
      </c>
      <c r="T2758" s="1">
        <v>59.57</v>
      </c>
      <c r="V2758" s="1">
        <v>58.4</v>
      </c>
      <c r="W2758" s="1">
        <v>58.93</v>
      </c>
      <c r="X2758" s="1">
        <v>59.03</v>
      </c>
      <c r="Y2758" s="1">
        <v>56.5</v>
      </c>
      <c r="Z2758" s="1">
        <v>56.54</v>
      </c>
      <c r="AA2758" s="1">
        <v>60.04</v>
      </c>
      <c r="AB2758" s="1">
        <v>57.65</v>
      </c>
      <c r="AC2758" s="1">
        <v>54.63</v>
      </c>
      <c r="AE2758" s="1">
        <v>62.96</v>
      </c>
      <c r="AF2758" s="1">
        <v>62.31</v>
      </c>
      <c r="AG2758" s="1">
        <v>52.09</v>
      </c>
      <c r="AO2758" s="1">
        <v>7</v>
      </c>
      <c r="AP2758" s="1">
        <v>1620</v>
      </c>
      <c r="AT2758" s="1">
        <v>1715</v>
      </c>
      <c r="AX2758" s="1">
        <v>60</v>
      </c>
      <c r="BA2758" s="1">
        <v>58.92</v>
      </c>
      <c r="BB2758" s="1">
        <v>62.04</v>
      </c>
      <c r="BC2758" s="1">
        <v>60.15</v>
      </c>
      <c r="BD2758" s="1">
        <v>60.16</v>
      </c>
      <c r="BE2758" s="1">
        <v>62.14</v>
      </c>
      <c r="BF2758" s="1">
        <v>59.81</v>
      </c>
      <c r="BG2758" s="1">
        <v>62.7</v>
      </c>
      <c r="BH2758" s="1">
        <v>56.25</v>
      </c>
    </row>
    <row r="2759" spans="3:66" x14ac:dyDescent="0.3">
      <c r="C2759" s="14" t="str">
        <f t="shared" si="44"/>
        <v>20154</v>
      </c>
      <c r="D2759" s="3">
        <v>42103</v>
      </c>
      <c r="E2759" s="1">
        <v>1114.53</v>
      </c>
      <c r="F2759" s="1">
        <v>1057.47</v>
      </c>
      <c r="G2759" s="1">
        <v>1068.97</v>
      </c>
      <c r="H2759" s="1">
        <v>994.11</v>
      </c>
      <c r="I2759" s="1">
        <v>1044.95</v>
      </c>
      <c r="J2759" s="1">
        <v>1029.07</v>
      </c>
      <c r="Q2759" s="1">
        <v>2221.83</v>
      </c>
      <c r="R2759" s="1">
        <v>59.22</v>
      </c>
      <c r="S2759" s="1">
        <v>51.82</v>
      </c>
      <c r="T2759" s="1">
        <v>59.45</v>
      </c>
      <c r="V2759" s="1">
        <v>59.09</v>
      </c>
      <c r="W2759" s="1">
        <v>59.64</v>
      </c>
      <c r="X2759" s="1">
        <v>60.22</v>
      </c>
      <c r="Y2759" s="1">
        <v>56.74</v>
      </c>
      <c r="Z2759" s="1">
        <v>56.81</v>
      </c>
      <c r="AA2759" s="1">
        <v>59.96</v>
      </c>
      <c r="AB2759" s="1">
        <v>58.85</v>
      </c>
      <c r="AC2759" s="1">
        <v>55.5</v>
      </c>
      <c r="AE2759" s="1">
        <v>63.56</v>
      </c>
      <c r="AF2759" s="1">
        <v>62.04</v>
      </c>
      <c r="AG2759" s="1">
        <v>53.13</v>
      </c>
      <c r="AP2759" s="1">
        <v>1620</v>
      </c>
      <c r="AX2759" s="1">
        <v>60.88</v>
      </c>
      <c r="BA2759" s="1">
        <v>59.32</v>
      </c>
      <c r="BB2759" s="1">
        <v>62.78</v>
      </c>
      <c r="BC2759" s="1">
        <v>60.45</v>
      </c>
      <c r="BD2759" s="1">
        <v>59.92</v>
      </c>
      <c r="BE2759" s="1">
        <v>62.19</v>
      </c>
      <c r="BF2759" s="1">
        <v>59.37</v>
      </c>
      <c r="BG2759" s="1">
        <v>63.2</v>
      </c>
      <c r="BH2759" s="1">
        <v>57.25</v>
      </c>
    </row>
    <row r="2760" spans="3:66" x14ac:dyDescent="0.3">
      <c r="C2760" s="14" t="str">
        <f t="shared" si="44"/>
        <v>20154</v>
      </c>
      <c r="D2760" s="3">
        <v>42102</v>
      </c>
      <c r="E2760" s="1">
        <v>1125.98</v>
      </c>
      <c r="F2760" s="1">
        <v>1077.48</v>
      </c>
      <c r="G2760" s="1">
        <v>1096.26</v>
      </c>
      <c r="H2760" s="1">
        <v>1009</v>
      </c>
      <c r="I2760" s="1">
        <v>1065.27</v>
      </c>
      <c r="J2760" s="1">
        <v>1045.29</v>
      </c>
      <c r="Q2760" s="1">
        <v>2225.29</v>
      </c>
      <c r="R2760" s="1">
        <v>60.52</v>
      </c>
      <c r="S2760" s="1">
        <v>52.28</v>
      </c>
      <c r="T2760" s="1">
        <v>61.1</v>
      </c>
      <c r="V2760" s="1">
        <v>60.04</v>
      </c>
      <c r="W2760" s="1">
        <v>61.21</v>
      </c>
      <c r="X2760" s="1">
        <v>61.54</v>
      </c>
      <c r="Y2760" s="1">
        <v>58.42</v>
      </c>
      <c r="Z2760" s="1">
        <v>58.5</v>
      </c>
      <c r="AA2760" s="1">
        <v>60.23</v>
      </c>
      <c r="AB2760" s="1">
        <v>60.45</v>
      </c>
      <c r="AC2760" s="1">
        <v>56</v>
      </c>
      <c r="AE2760" s="1">
        <v>64.63</v>
      </c>
      <c r="AF2760" s="1">
        <v>63.14</v>
      </c>
      <c r="AG2760" s="1">
        <v>53.67</v>
      </c>
      <c r="AX2760" s="1">
        <v>61.22</v>
      </c>
      <c r="BA2760" s="1">
        <v>58.83</v>
      </c>
      <c r="BB2760" s="1">
        <v>63.97</v>
      </c>
      <c r="BC2760" s="1">
        <v>61.71</v>
      </c>
      <c r="BD2760" s="1">
        <v>61.09</v>
      </c>
      <c r="BE2760" s="1">
        <v>63.44</v>
      </c>
      <c r="BF2760" s="1">
        <v>60.87</v>
      </c>
      <c r="BG2760" s="1">
        <v>64.5</v>
      </c>
      <c r="BH2760" s="1">
        <v>57.75</v>
      </c>
    </row>
    <row r="2761" spans="3:66" x14ac:dyDescent="0.3">
      <c r="C2761" s="14" t="str">
        <f t="shared" si="44"/>
        <v>20154</v>
      </c>
      <c r="D2761" s="3">
        <v>42101</v>
      </c>
      <c r="E2761" s="1">
        <v>1126.06</v>
      </c>
      <c r="F2761" s="1">
        <v>1077.58</v>
      </c>
      <c r="G2761" s="1">
        <v>1082.1400000000001</v>
      </c>
      <c r="H2761" s="1">
        <v>1020.54</v>
      </c>
      <c r="I2761" s="1">
        <v>1071.19</v>
      </c>
      <c r="J2761" s="1">
        <v>1046.0999999999999</v>
      </c>
      <c r="Q2761" s="1">
        <v>2234.81</v>
      </c>
      <c r="R2761" s="1">
        <v>61.2</v>
      </c>
      <c r="S2761" s="1">
        <v>52.58</v>
      </c>
      <c r="T2761" s="1">
        <v>61.4</v>
      </c>
      <c r="U2761" s="1">
        <v>57</v>
      </c>
      <c r="V2761" s="1">
        <v>60.31</v>
      </c>
      <c r="W2761" s="1">
        <v>60.86</v>
      </c>
      <c r="X2761" s="1">
        <v>61.63</v>
      </c>
      <c r="Y2761" s="1">
        <v>58.88</v>
      </c>
      <c r="Z2761" s="1">
        <v>59</v>
      </c>
      <c r="AA2761" s="1">
        <v>60.82</v>
      </c>
      <c r="AB2761" s="1">
        <v>60.8</v>
      </c>
      <c r="AC2761" s="1">
        <v>56.25</v>
      </c>
      <c r="AE2761" s="1">
        <v>65.45</v>
      </c>
      <c r="AF2761" s="1">
        <v>63.57</v>
      </c>
      <c r="AG2761" s="1">
        <v>53.61</v>
      </c>
      <c r="AX2761" s="1">
        <v>61.86</v>
      </c>
      <c r="BA2761" s="1">
        <v>59.79</v>
      </c>
      <c r="BB2761" s="1">
        <v>63.71</v>
      </c>
      <c r="BC2761" s="1">
        <v>62.28</v>
      </c>
      <c r="BD2761" s="1">
        <v>61.59</v>
      </c>
      <c r="BE2761" s="1">
        <v>64.36</v>
      </c>
      <c r="BF2761" s="1">
        <v>61.75</v>
      </c>
      <c r="BG2761" s="1">
        <v>65</v>
      </c>
      <c r="BH2761" s="1">
        <v>58</v>
      </c>
    </row>
    <row r="2762" spans="3:66" x14ac:dyDescent="0.3">
      <c r="C2762" s="14" t="str">
        <f t="shared" si="44"/>
        <v>20154</v>
      </c>
      <c r="D2762" s="3">
        <v>42100</v>
      </c>
      <c r="E2762" s="1">
        <v>1128.8499999999999</v>
      </c>
      <c r="F2762" s="1">
        <v>1082.31</v>
      </c>
      <c r="G2762" s="1">
        <v>1116.24</v>
      </c>
      <c r="H2762" s="1">
        <v>1022.61</v>
      </c>
      <c r="I2762" s="1">
        <v>1075.4000000000001</v>
      </c>
      <c r="J2762" s="1">
        <v>1065.17</v>
      </c>
      <c r="Q2762" s="1">
        <v>2219.1799999999998</v>
      </c>
      <c r="R2762" s="1">
        <v>62.17</v>
      </c>
      <c r="S2762" s="1">
        <v>52.73</v>
      </c>
      <c r="T2762" s="1">
        <v>62</v>
      </c>
      <c r="V2762" s="1">
        <v>60.58</v>
      </c>
      <c r="W2762" s="1">
        <v>61.75</v>
      </c>
      <c r="X2762" s="1">
        <v>62.71</v>
      </c>
      <c r="Y2762" s="1">
        <v>59.22</v>
      </c>
      <c r="Z2762" s="1">
        <v>59.32</v>
      </c>
      <c r="AA2762" s="1">
        <v>60.55</v>
      </c>
      <c r="AB2762" s="1">
        <v>61.85</v>
      </c>
      <c r="AC2762" s="1">
        <v>56</v>
      </c>
      <c r="AE2762" s="1">
        <v>65.77</v>
      </c>
      <c r="AF2762" s="1">
        <v>64.42</v>
      </c>
      <c r="AG2762" s="1">
        <v>53.36</v>
      </c>
      <c r="AX2762" s="1">
        <v>61.89</v>
      </c>
      <c r="BA2762" s="1">
        <v>59.97</v>
      </c>
      <c r="BB2762" s="1">
        <v>64.59</v>
      </c>
      <c r="BC2762" s="1">
        <v>62</v>
      </c>
      <c r="BD2762" s="1">
        <v>61.34</v>
      </c>
      <c r="BE2762" s="1">
        <v>64.75</v>
      </c>
      <c r="BF2762" s="1">
        <v>63.09</v>
      </c>
      <c r="BG2762" s="1">
        <v>65.25</v>
      </c>
      <c r="BH2762" s="1">
        <v>58</v>
      </c>
    </row>
    <row r="2763" spans="3:66" x14ac:dyDescent="0.3">
      <c r="C2763" s="14" t="str">
        <f t="shared" si="44"/>
        <v>20154</v>
      </c>
      <c r="D2763" s="3">
        <v>42096</v>
      </c>
      <c r="E2763" s="1">
        <v>1141.6500000000001</v>
      </c>
      <c r="F2763" s="1">
        <v>1096.48</v>
      </c>
      <c r="G2763" s="1">
        <v>1120.44</v>
      </c>
      <c r="H2763" s="1">
        <v>1030.6099999999999</v>
      </c>
      <c r="I2763" s="1">
        <v>1081.05</v>
      </c>
      <c r="J2763" s="1">
        <v>1073.05</v>
      </c>
      <c r="Q2763" s="1">
        <v>2219.36</v>
      </c>
      <c r="R2763" s="1">
        <v>62.4</v>
      </c>
      <c r="S2763" s="1">
        <v>53.74</v>
      </c>
      <c r="T2763" s="1">
        <v>62.57</v>
      </c>
      <c r="V2763" s="1">
        <v>61.5</v>
      </c>
      <c r="W2763" s="1">
        <v>62.56</v>
      </c>
      <c r="X2763" s="1">
        <v>63.16</v>
      </c>
      <c r="Y2763" s="1">
        <v>60.24</v>
      </c>
      <c r="Z2763" s="1">
        <v>60.33</v>
      </c>
      <c r="AA2763" s="1">
        <v>61.82</v>
      </c>
      <c r="AB2763" s="1">
        <v>62</v>
      </c>
      <c r="AC2763" s="1">
        <v>57</v>
      </c>
      <c r="AE2763" s="1">
        <v>66.55</v>
      </c>
      <c r="AF2763" s="1">
        <v>65.28</v>
      </c>
      <c r="AG2763" s="1">
        <v>55.14</v>
      </c>
      <c r="AX2763" s="1">
        <v>62.61</v>
      </c>
      <c r="BA2763" s="1">
        <v>63.17</v>
      </c>
      <c r="BB2763" s="1">
        <v>65.44</v>
      </c>
      <c r="BC2763" s="1">
        <v>63.28</v>
      </c>
      <c r="BD2763" s="1">
        <v>62.92</v>
      </c>
      <c r="BE2763" s="1">
        <v>65.42</v>
      </c>
      <c r="BF2763" s="1">
        <v>63.2</v>
      </c>
      <c r="BG2763" s="1">
        <v>66.709999999999994</v>
      </c>
      <c r="BH2763" s="1">
        <v>59.33</v>
      </c>
    </row>
    <row r="2764" spans="3:66" x14ac:dyDescent="0.3">
      <c r="C2764" s="14" t="str">
        <f t="shared" si="44"/>
        <v>20154</v>
      </c>
      <c r="D2764" s="3">
        <v>42095</v>
      </c>
      <c r="E2764" s="1">
        <v>1150.96</v>
      </c>
      <c r="F2764" s="1">
        <v>1096.08</v>
      </c>
      <c r="G2764" s="1">
        <v>1121.83</v>
      </c>
      <c r="H2764" s="1">
        <v>1036.42</v>
      </c>
      <c r="I2764" s="1">
        <v>1080.58</v>
      </c>
      <c r="J2764" s="1">
        <v>1078.8399999999999</v>
      </c>
      <c r="Q2764" s="1">
        <v>2217.48</v>
      </c>
      <c r="R2764" s="1">
        <v>62.5</v>
      </c>
      <c r="S2764" s="1">
        <v>53.74</v>
      </c>
      <c r="T2764" s="1">
        <v>62.93</v>
      </c>
      <c r="V2764" s="1">
        <v>61.38</v>
      </c>
      <c r="W2764" s="1">
        <v>62.75</v>
      </c>
      <c r="X2764" s="1">
        <v>63.16</v>
      </c>
      <c r="Y2764" s="1">
        <v>60.5</v>
      </c>
      <c r="Z2764" s="1">
        <v>60.5</v>
      </c>
      <c r="AA2764" s="1">
        <v>61.98</v>
      </c>
      <c r="AB2764" s="1">
        <v>61.33</v>
      </c>
      <c r="AC2764" s="1">
        <v>57</v>
      </c>
      <c r="AE2764" s="1">
        <v>66.73</v>
      </c>
      <c r="AF2764" s="1">
        <v>65.709999999999994</v>
      </c>
      <c r="AG2764" s="1">
        <v>54.88</v>
      </c>
      <c r="AX2764" s="1">
        <v>62.15</v>
      </c>
      <c r="BA2764" s="1">
        <v>61.92</v>
      </c>
      <c r="BB2764" s="1">
        <v>65.599999999999994</v>
      </c>
      <c r="BC2764" s="1">
        <v>64.17</v>
      </c>
      <c r="BD2764" s="1">
        <v>63.23</v>
      </c>
      <c r="BE2764" s="1">
        <v>65.58</v>
      </c>
      <c r="BF2764" s="1">
        <v>63.32</v>
      </c>
      <c r="BG2764" s="1">
        <v>66.5</v>
      </c>
      <c r="BH2764" s="1">
        <v>59.25</v>
      </c>
    </row>
    <row r="2765" spans="3:66" x14ac:dyDescent="0.3">
      <c r="C2765" s="14" t="str">
        <f t="shared" si="44"/>
        <v>20153</v>
      </c>
      <c r="D2765" s="3">
        <v>42094</v>
      </c>
      <c r="E2765" s="1">
        <v>1149.6199999999999</v>
      </c>
      <c r="F2765" s="1">
        <v>1094.8699999999999</v>
      </c>
      <c r="G2765" s="1">
        <v>1128.1099999999999</v>
      </c>
      <c r="H2765" s="1">
        <v>1041.74</v>
      </c>
      <c r="I2765" s="1">
        <v>1081.07</v>
      </c>
      <c r="J2765" s="1">
        <v>1078.43</v>
      </c>
      <c r="Q2765" s="1">
        <v>2241.96</v>
      </c>
      <c r="R2765" s="1">
        <v>63.17</v>
      </c>
      <c r="S2765" s="1">
        <v>54.14</v>
      </c>
      <c r="T2765" s="1">
        <v>63.19</v>
      </c>
      <c r="U2765" s="1">
        <v>57</v>
      </c>
      <c r="V2765" s="1">
        <v>61.55</v>
      </c>
      <c r="W2765" s="1">
        <v>62.06</v>
      </c>
      <c r="X2765" s="1">
        <v>62.82</v>
      </c>
      <c r="Y2765" s="1">
        <v>60.44</v>
      </c>
      <c r="Z2765" s="1">
        <v>60.5</v>
      </c>
      <c r="AA2765" s="1">
        <v>61.6</v>
      </c>
      <c r="AB2765" s="1">
        <v>61.6</v>
      </c>
      <c r="AC2765" s="1">
        <v>57.75</v>
      </c>
      <c r="AE2765" s="1">
        <v>66.95</v>
      </c>
      <c r="AF2765" s="1">
        <v>64.8</v>
      </c>
      <c r="AG2765" s="1">
        <v>55.86</v>
      </c>
      <c r="AX2765" s="1">
        <v>62.61</v>
      </c>
      <c r="BA2765" s="1">
        <v>61.02</v>
      </c>
      <c r="BB2765" s="1">
        <v>65.5</v>
      </c>
      <c r="BC2765" s="1">
        <v>63.95</v>
      </c>
      <c r="BD2765" s="1">
        <v>63.93</v>
      </c>
      <c r="BE2765" s="1">
        <v>65</v>
      </c>
      <c r="BF2765" s="1">
        <v>63.35</v>
      </c>
      <c r="BG2765" s="1">
        <v>66.63</v>
      </c>
      <c r="BH2765" s="1">
        <v>59.38</v>
      </c>
    </row>
    <row r="2766" spans="3:66" x14ac:dyDescent="0.3">
      <c r="C2766" s="14" t="str">
        <f t="shared" si="44"/>
        <v>20153</v>
      </c>
      <c r="D2766" s="3">
        <v>42093</v>
      </c>
      <c r="E2766" s="1">
        <v>1138.1400000000001</v>
      </c>
      <c r="F2766" s="1">
        <v>1096.21</v>
      </c>
      <c r="G2766" s="1">
        <v>1125.21</v>
      </c>
      <c r="H2766" s="1">
        <v>1048.52</v>
      </c>
      <c r="I2766" s="1">
        <v>1090.6199999999999</v>
      </c>
      <c r="J2766" s="1">
        <v>1074.5899999999999</v>
      </c>
      <c r="Q2766" s="1">
        <v>2258.64</v>
      </c>
      <c r="R2766" s="1">
        <v>62.83</v>
      </c>
      <c r="S2766" s="1">
        <v>54.1</v>
      </c>
      <c r="T2766" s="1">
        <v>63.37</v>
      </c>
      <c r="U2766" s="1">
        <v>57</v>
      </c>
      <c r="V2766" s="1">
        <v>61.59</v>
      </c>
      <c r="W2766" s="1">
        <v>62.94</v>
      </c>
      <c r="X2766" s="1">
        <v>62.79</v>
      </c>
      <c r="Y2766" s="1">
        <v>60.74</v>
      </c>
      <c r="Z2766" s="1">
        <v>60.71</v>
      </c>
      <c r="AA2766" s="1">
        <v>61.38</v>
      </c>
      <c r="AB2766" s="1">
        <v>61.7</v>
      </c>
      <c r="AC2766" s="1">
        <v>57.17</v>
      </c>
      <c r="AE2766" s="1">
        <v>66.64</v>
      </c>
      <c r="AF2766" s="1">
        <v>65.650000000000006</v>
      </c>
      <c r="AG2766" s="1">
        <v>55.63</v>
      </c>
      <c r="AP2766" s="1">
        <v>1690</v>
      </c>
      <c r="AX2766" s="1">
        <v>62.81</v>
      </c>
      <c r="BA2766" s="1">
        <v>60.85</v>
      </c>
      <c r="BB2766" s="1">
        <v>66.27</v>
      </c>
      <c r="BC2766" s="1">
        <v>64.66</v>
      </c>
      <c r="BD2766" s="1">
        <v>63.83</v>
      </c>
      <c r="BE2766" s="1">
        <v>65.42</v>
      </c>
      <c r="BF2766" s="1">
        <v>63.15</v>
      </c>
      <c r="BG2766" s="1">
        <v>66.59</v>
      </c>
      <c r="BH2766" s="1">
        <v>58.83</v>
      </c>
    </row>
    <row r="2767" spans="3:66" x14ac:dyDescent="0.3">
      <c r="C2767" s="14" t="str">
        <f t="shared" si="44"/>
        <v>20153</v>
      </c>
      <c r="D2767" s="3">
        <v>42090</v>
      </c>
      <c r="E2767" s="1">
        <v>1152.51</v>
      </c>
      <c r="F2767" s="1">
        <v>1094.8</v>
      </c>
      <c r="G2767" s="1">
        <v>1126.74</v>
      </c>
      <c r="H2767" s="1">
        <v>1059.6300000000001</v>
      </c>
      <c r="I2767" s="1">
        <v>1099.56</v>
      </c>
      <c r="J2767" s="1">
        <v>1079.23</v>
      </c>
      <c r="Q2767" s="1">
        <v>2222.96</v>
      </c>
      <c r="R2767" s="1">
        <v>61.13</v>
      </c>
      <c r="S2767" s="1">
        <v>53.76</v>
      </c>
      <c r="T2767" s="1">
        <v>62.94</v>
      </c>
      <c r="V2767" s="1">
        <v>61.38</v>
      </c>
      <c r="W2767" s="1">
        <v>62.85</v>
      </c>
      <c r="X2767" s="1">
        <v>62.84</v>
      </c>
      <c r="Y2767" s="1">
        <v>60</v>
      </c>
      <c r="Z2767" s="1">
        <v>60</v>
      </c>
      <c r="AA2767" s="1">
        <v>61.91</v>
      </c>
      <c r="AB2767" s="1">
        <v>61.7</v>
      </c>
      <c r="AC2767" s="1">
        <v>57.63</v>
      </c>
      <c r="AE2767" s="1">
        <v>66.38</v>
      </c>
      <c r="AF2767" s="1">
        <v>65.42</v>
      </c>
      <c r="AG2767" s="1">
        <v>54.93</v>
      </c>
      <c r="AP2767" s="1">
        <v>1690</v>
      </c>
      <c r="AX2767" s="1">
        <v>62.88</v>
      </c>
      <c r="BA2767" s="1">
        <v>61.75</v>
      </c>
      <c r="BB2767" s="1">
        <v>65.8</v>
      </c>
      <c r="BC2767" s="1">
        <v>63.88</v>
      </c>
      <c r="BD2767" s="1">
        <v>63.96</v>
      </c>
      <c r="BE2767" s="1">
        <v>65.44</v>
      </c>
      <c r="BF2767" s="1">
        <v>62.34</v>
      </c>
      <c r="BG2767" s="1">
        <v>66.31</v>
      </c>
      <c r="BH2767" s="1">
        <v>59.13</v>
      </c>
    </row>
    <row r="2768" spans="3:66" x14ac:dyDescent="0.3">
      <c r="C2768" s="14" t="str">
        <f t="shared" si="44"/>
        <v>20153</v>
      </c>
      <c r="D2768" s="3">
        <v>42089</v>
      </c>
      <c r="E2768" s="1">
        <v>1151.73</v>
      </c>
      <c r="F2768" s="1">
        <v>1093.94</v>
      </c>
      <c r="G2768" s="1">
        <v>1126.27</v>
      </c>
      <c r="H2768" s="1">
        <v>1072.25</v>
      </c>
      <c r="I2768" s="1">
        <v>1098.52</v>
      </c>
      <c r="J2768" s="1">
        <v>1067.8499999999999</v>
      </c>
      <c r="Q2768" s="1">
        <v>2236.73</v>
      </c>
      <c r="R2768" s="1">
        <v>61.3</v>
      </c>
      <c r="S2768" s="1">
        <v>53.36</v>
      </c>
      <c r="T2768" s="1">
        <v>62.74</v>
      </c>
      <c r="V2768" s="1">
        <v>61.25</v>
      </c>
      <c r="W2768" s="1">
        <v>62.45</v>
      </c>
      <c r="X2768" s="1">
        <v>62.78</v>
      </c>
      <c r="Y2768" s="1">
        <v>60.26</v>
      </c>
      <c r="Z2768" s="1">
        <v>60.31</v>
      </c>
      <c r="AA2768" s="1">
        <v>61.7</v>
      </c>
      <c r="AB2768" s="1">
        <v>61.33</v>
      </c>
      <c r="AC2768" s="1">
        <v>57.25</v>
      </c>
      <c r="AE2768" s="1">
        <v>65.98</v>
      </c>
      <c r="AF2768" s="1">
        <v>65.290000000000006</v>
      </c>
      <c r="AG2768" s="1">
        <v>53.99</v>
      </c>
      <c r="AO2768" s="1">
        <v>7</v>
      </c>
      <c r="AP2768" s="1">
        <v>1690</v>
      </c>
      <c r="AT2768" s="1">
        <v>1650</v>
      </c>
      <c r="AX2768" s="1">
        <v>62.27</v>
      </c>
      <c r="BA2768" s="1">
        <v>61.17</v>
      </c>
      <c r="BB2768" s="1">
        <v>65.77</v>
      </c>
      <c r="BC2768" s="1">
        <v>63.76</v>
      </c>
      <c r="BD2768" s="1">
        <v>63.56</v>
      </c>
      <c r="BE2768" s="1">
        <v>65.89</v>
      </c>
      <c r="BF2768" s="1">
        <v>62.21</v>
      </c>
      <c r="BG2768" s="1">
        <v>66.09</v>
      </c>
      <c r="BH2768" s="1">
        <v>59.5</v>
      </c>
      <c r="BI2768" s="1">
        <v>62.5</v>
      </c>
      <c r="BJ2768" s="1">
        <v>65</v>
      </c>
      <c r="BK2768" s="1">
        <v>56.69</v>
      </c>
      <c r="BL2768" s="1">
        <v>57.46</v>
      </c>
      <c r="BM2768" s="1">
        <v>59</v>
      </c>
      <c r="BN2768" s="1">
        <v>57.16</v>
      </c>
    </row>
    <row r="2769" spans="3:60" x14ac:dyDescent="0.3">
      <c r="C2769" s="14" t="str">
        <f t="shared" si="44"/>
        <v>20153</v>
      </c>
      <c r="D2769" s="3">
        <v>42088</v>
      </c>
      <c r="E2769" s="1">
        <v>1152.3499999999999</v>
      </c>
      <c r="F2769" s="1">
        <v>1091.67</v>
      </c>
      <c r="G2769" s="1">
        <v>1118.0999999999999</v>
      </c>
      <c r="H2769" s="1">
        <v>1069.26</v>
      </c>
      <c r="I2769" s="1">
        <v>1101.21</v>
      </c>
      <c r="J2769" s="1">
        <v>1077.76</v>
      </c>
      <c r="Q2769" s="1">
        <v>2222.5300000000002</v>
      </c>
      <c r="R2769" s="1">
        <v>61.7</v>
      </c>
      <c r="S2769" s="1">
        <v>53.36</v>
      </c>
      <c r="T2769" s="1">
        <v>62.35</v>
      </c>
      <c r="V2769" s="1">
        <v>61.27</v>
      </c>
      <c r="W2769" s="1">
        <v>62.06</v>
      </c>
      <c r="X2769" s="1">
        <v>62.47</v>
      </c>
      <c r="Y2769" s="1">
        <v>59.71</v>
      </c>
      <c r="Z2769" s="1">
        <v>59.68</v>
      </c>
      <c r="AA2769" s="1">
        <v>61.77</v>
      </c>
      <c r="AB2769" s="1">
        <v>61.33</v>
      </c>
      <c r="AC2769" s="1">
        <v>57.67</v>
      </c>
      <c r="AE2769" s="1">
        <v>65.8</v>
      </c>
      <c r="AF2769" s="1">
        <v>64.790000000000006</v>
      </c>
      <c r="AG2769" s="1">
        <v>54.67</v>
      </c>
      <c r="AO2769" s="1">
        <v>7</v>
      </c>
      <c r="AP2769" s="1">
        <v>1645</v>
      </c>
      <c r="AT2769" s="1">
        <v>1650</v>
      </c>
      <c r="AX2769" s="1">
        <v>62.5</v>
      </c>
      <c r="BA2769" s="1">
        <v>59.93</v>
      </c>
      <c r="BB2769" s="1">
        <v>65.48</v>
      </c>
      <c r="BC2769" s="1">
        <v>63.71</v>
      </c>
      <c r="BD2769" s="1">
        <v>63.78</v>
      </c>
      <c r="BE2769" s="1">
        <v>65.05</v>
      </c>
      <c r="BF2769" s="1">
        <v>62.5</v>
      </c>
      <c r="BG2769" s="1">
        <v>65.69</v>
      </c>
      <c r="BH2769" s="1">
        <v>59.67</v>
      </c>
    </row>
    <row r="2770" spans="3:60" x14ac:dyDescent="0.3">
      <c r="C2770" s="14" t="str">
        <f t="shared" si="44"/>
        <v>20153</v>
      </c>
      <c r="D2770" s="3">
        <v>42087</v>
      </c>
      <c r="E2770" s="1">
        <v>1149.83</v>
      </c>
      <c r="F2770" s="1">
        <v>1097.9100000000001</v>
      </c>
      <c r="G2770" s="1">
        <v>1119.55</v>
      </c>
      <c r="H2770" s="1">
        <v>1062.48</v>
      </c>
      <c r="I2770" s="1">
        <v>1108.51</v>
      </c>
      <c r="J2770" s="1">
        <v>1077.94</v>
      </c>
      <c r="Q2770" s="1">
        <v>2234.5700000000002</v>
      </c>
      <c r="R2770" s="1">
        <v>62</v>
      </c>
      <c r="S2770" s="1">
        <v>52.86</v>
      </c>
      <c r="T2770" s="1">
        <v>62.4</v>
      </c>
      <c r="U2770" s="1">
        <v>54</v>
      </c>
      <c r="V2770" s="1">
        <v>61.27</v>
      </c>
      <c r="W2770" s="1">
        <v>62.3</v>
      </c>
      <c r="X2770" s="1">
        <v>63.47</v>
      </c>
      <c r="Y2770" s="1">
        <v>59.94</v>
      </c>
      <c r="Z2770" s="1">
        <v>60</v>
      </c>
      <c r="AA2770" s="1">
        <v>61.48</v>
      </c>
      <c r="AB2770" s="1">
        <v>62.39</v>
      </c>
      <c r="AC2770" s="1">
        <v>57.25</v>
      </c>
      <c r="AE2770" s="1">
        <v>65.849999999999994</v>
      </c>
      <c r="AF2770" s="1">
        <v>64.22</v>
      </c>
      <c r="AG2770" s="1">
        <v>53.46</v>
      </c>
      <c r="AK2770" s="1">
        <v>30</v>
      </c>
      <c r="AO2770" s="1">
        <v>7</v>
      </c>
      <c r="AP2770" s="1">
        <v>1645</v>
      </c>
      <c r="AS2770" s="1">
        <v>1825</v>
      </c>
      <c r="AT2770" s="1">
        <v>1650</v>
      </c>
      <c r="AX2770" s="1">
        <v>62.29</v>
      </c>
      <c r="BA2770" s="1">
        <v>59.25</v>
      </c>
      <c r="BB2770" s="1">
        <v>65.13</v>
      </c>
      <c r="BC2770" s="1">
        <v>62.82</v>
      </c>
      <c r="BD2770" s="1">
        <v>63.21</v>
      </c>
      <c r="BE2770" s="1">
        <v>64.5</v>
      </c>
      <c r="BF2770" s="1">
        <v>62.37</v>
      </c>
      <c r="BG2770" s="1">
        <v>65.84</v>
      </c>
      <c r="BH2770" s="1">
        <v>59.25</v>
      </c>
    </row>
    <row r="2771" spans="3:60" x14ac:dyDescent="0.3">
      <c r="C2771" s="14" t="str">
        <f t="shared" si="44"/>
        <v>20153</v>
      </c>
      <c r="D2771" s="3">
        <v>42086</v>
      </c>
      <c r="E2771" s="1">
        <v>1120.3</v>
      </c>
      <c r="F2771" s="1">
        <v>1106.69</v>
      </c>
      <c r="G2771" s="1">
        <v>1152.3499999999999</v>
      </c>
      <c r="H2771" s="1">
        <v>1079.96</v>
      </c>
      <c r="I2771" s="1">
        <v>1111.22</v>
      </c>
      <c r="J2771" s="1">
        <v>1083.6500000000001</v>
      </c>
      <c r="Q2771" s="1">
        <v>2236.44</v>
      </c>
      <c r="R2771" s="1">
        <v>61.88</v>
      </c>
      <c r="S2771" s="1">
        <v>53.26</v>
      </c>
      <c r="T2771" s="1">
        <v>62.88</v>
      </c>
      <c r="V2771" s="1">
        <v>61.27</v>
      </c>
      <c r="W2771" s="1">
        <v>62.06</v>
      </c>
      <c r="X2771" s="1">
        <v>63.71</v>
      </c>
      <c r="Y2771" s="1">
        <v>60.73</v>
      </c>
      <c r="Z2771" s="1">
        <v>60.77</v>
      </c>
      <c r="AA2771" s="1">
        <v>62.06</v>
      </c>
      <c r="AB2771" s="1">
        <v>63.11</v>
      </c>
      <c r="AC2771" s="1">
        <v>57.25</v>
      </c>
      <c r="AE2771" s="1">
        <v>66.92</v>
      </c>
      <c r="AF2771" s="1">
        <v>66.08</v>
      </c>
      <c r="AG2771" s="1">
        <v>54.4</v>
      </c>
      <c r="AK2771" s="1">
        <v>30</v>
      </c>
      <c r="AO2771" s="1">
        <v>7</v>
      </c>
      <c r="AP2771" s="1">
        <v>1600</v>
      </c>
      <c r="AS2771" s="1">
        <v>1825</v>
      </c>
      <c r="AT2771" s="1">
        <v>1650</v>
      </c>
      <c r="AX2771" s="1">
        <v>62.9</v>
      </c>
      <c r="BA2771" s="1">
        <v>61.06</v>
      </c>
      <c r="BB2771" s="1">
        <v>65.239999999999995</v>
      </c>
      <c r="BC2771" s="1">
        <v>63.89</v>
      </c>
      <c r="BD2771" s="1">
        <v>63.67</v>
      </c>
      <c r="BE2771" s="1">
        <v>65.790000000000006</v>
      </c>
      <c r="BF2771" s="1">
        <v>62.15</v>
      </c>
      <c r="BG2771" s="1">
        <v>66.89</v>
      </c>
      <c r="BH2771" s="1">
        <v>59.4</v>
      </c>
    </row>
    <row r="2772" spans="3:60" x14ac:dyDescent="0.3">
      <c r="C2772" s="14" t="str">
        <f t="shared" si="44"/>
        <v>20153</v>
      </c>
      <c r="D2772" s="3">
        <v>42083</v>
      </c>
      <c r="E2772" s="1">
        <v>1103.8599999999999</v>
      </c>
      <c r="F2772" s="1">
        <v>1105.68</v>
      </c>
      <c r="G2772" s="1">
        <v>1140.21</v>
      </c>
      <c r="H2772" s="1">
        <v>1088.25</v>
      </c>
      <c r="I2772" s="1">
        <v>1105.1400000000001</v>
      </c>
      <c r="J2772" s="1">
        <v>1087.78</v>
      </c>
      <c r="Q2772" s="1">
        <v>2233.46</v>
      </c>
      <c r="R2772" s="1">
        <v>62.6</v>
      </c>
      <c r="S2772" s="1">
        <v>53.5</v>
      </c>
      <c r="T2772" s="1">
        <v>62.88</v>
      </c>
      <c r="V2772" s="1">
        <v>61.21</v>
      </c>
      <c r="W2772" s="1">
        <v>62.19</v>
      </c>
      <c r="X2772" s="1">
        <v>63.79</v>
      </c>
      <c r="Y2772" s="1">
        <v>61</v>
      </c>
      <c r="Z2772" s="1">
        <v>61</v>
      </c>
      <c r="AA2772" s="1">
        <v>61.99</v>
      </c>
      <c r="AB2772" s="1">
        <v>63.06</v>
      </c>
      <c r="AC2772" s="1">
        <v>57.25</v>
      </c>
      <c r="AE2772" s="1">
        <v>67.63</v>
      </c>
      <c r="AF2772" s="1">
        <v>65.5</v>
      </c>
      <c r="AG2772" s="1">
        <v>54.56</v>
      </c>
      <c r="AK2772" s="1">
        <v>30</v>
      </c>
      <c r="AO2772" s="1">
        <v>7</v>
      </c>
      <c r="AP2772" s="1">
        <v>1600</v>
      </c>
      <c r="AS2772" s="1">
        <v>1825</v>
      </c>
      <c r="AT2772" s="1">
        <v>1650</v>
      </c>
      <c r="AX2772" s="1">
        <v>62.56</v>
      </c>
      <c r="BA2772" s="1">
        <v>61.22</v>
      </c>
      <c r="BB2772" s="1">
        <v>65.55</v>
      </c>
      <c r="BC2772" s="1">
        <v>64.14</v>
      </c>
      <c r="BD2772" s="1">
        <v>64.489999999999995</v>
      </c>
      <c r="BE2772" s="1">
        <v>65.83</v>
      </c>
      <c r="BF2772" s="1">
        <v>63.54</v>
      </c>
      <c r="BG2772" s="1">
        <v>67.61</v>
      </c>
      <c r="BH2772" s="1">
        <v>59.75</v>
      </c>
    </row>
    <row r="2773" spans="3:60" x14ac:dyDescent="0.3">
      <c r="C2773" s="14" t="str">
        <f t="shared" si="44"/>
        <v>20153</v>
      </c>
      <c r="D2773" s="3">
        <v>42082</v>
      </c>
      <c r="E2773" s="1">
        <v>1154.18</v>
      </c>
      <c r="F2773" s="1">
        <v>1097.71</v>
      </c>
      <c r="G2773" s="1">
        <v>1133.58</v>
      </c>
      <c r="H2773" s="1">
        <v>1085.24</v>
      </c>
      <c r="I2773" s="1">
        <v>1143.1199999999999</v>
      </c>
      <c r="J2773" s="1">
        <v>1077.21</v>
      </c>
      <c r="Q2773" s="1">
        <v>2226.75</v>
      </c>
      <c r="R2773" s="1">
        <v>62.75</v>
      </c>
      <c r="S2773" s="1">
        <v>52.55</v>
      </c>
      <c r="T2773" s="1">
        <v>62</v>
      </c>
      <c r="V2773" s="1">
        <v>61.32</v>
      </c>
      <c r="W2773" s="1">
        <v>62.07</v>
      </c>
      <c r="X2773" s="1">
        <v>63.47</v>
      </c>
      <c r="Y2773" s="1">
        <v>60.17</v>
      </c>
      <c r="Z2773" s="1">
        <v>60.18</v>
      </c>
      <c r="AA2773" s="1">
        <v>61.36</v>
      </c>
      <c r="AB2773" s="1">
        <v>63.11</v>
      </c>
      <c r="AC2773" s="1">
        <v>57.25</v>
      </c>
      <c r="AE2773" s="1">
        <v>67.5</v>
      </c>
      <c r="AF2773" s="1">
        <v>65.75</v>
      </c>
      <c r="AG2773" s="1">
        <v>54.1</v>
      </c>
      <c r="AK2773" s="1">
        <v>30</v>
      </c>
      <c r="AP2773" s="1">
        <v>1600</v>
      </c>
      <c r="AS2773" s="1">
        <v>1825</v>
      </c>
      <c r="AX2773" s="1">
        <v>62.65</v>
      </c>
      <c r="BA2773" s="1">
        <v>60.8</v>
      </c>
      <c r="BB2773" s="1">
        <v>66.19</v>
      </c>
      <c r="BC2773" s="1">
        <v>64.13</v>
      </c>
      <c r="BD2773" s="1">
        <v>64.33</v>
      </c>
      <c r="BE2773" s="1">
        <v>65.599999999999994</v>
      </c>
      <c r="BF2773" s="1">
        <v>63.54</v>
      </c>
      <c r="BG2773" s="1">
        <v>67.61</v>
      </c>
      <c r="BH2773" s="1">
        <v>59.63</v>
      </c>
    </row>
    <row r="2774" spans="3:60" x14ac:dyDescent="0.3">
      <c r="C2774" s="14" t="str">
        <f t="shared" si="44"/>
        <v>20153</v>
      </c>
      <c r="D2774" s="3">
        <v>42081</v>
      </c>
      <c r="E2774" s="1">
        <v>1146.9000000000001</v>
      </c>
      <c r="F2774" s="1">
        <v>1097.26</v>
      </c>
      <c r="G2774" s="1">
        <v>1126.1600000000001</v>
      </c>
      <c r="H2774" s="1">
        <v>1098.68</v>
      </c>
      <c r="I2774" s="1">
        <v>1117.8800000000001</v>
      </c>
      <c r="J2774" s="1">
        <v>1069.94</v>
      </c>
      <c r="Q2774" s="1">
        <v>2225.79</v>
      </c>
      <c r="R2774" s="1">
        <v>62.13</v>
      </c>
      <c r="S2774" s="1">
        <v>52.5</v>
      </c>
      <c r="T2774" s="1">
        <v>62</v>
      </c>
      <c r="V2774" s="1">
        <v>61.23</v>
      </c>
      <c r="W2774" s="1">
        <v>62.1</v>
      </c>
      <c r="X2774" s="1">
        <v>63.37</v>
      </c>
      <c r="Y2774" s="1">
        <v>60</v>
      </c>
      <c r="Z2774" s="1">
        <v>60</v>
      </c>
      <c r="AA2774" s="1">
        <v>61.7</v>
      </c>
      <c r="AB2774" s="1">
        <v>63</v>
      </c>
      <c r="AC2774" s="1">
        <v>57.5</v>
      </c>
      <c r="AE2774" s="1">
        <v>67.05</v>
      </c>
      <c r="AF2774" s="1">
        <v>64.94</v>
      </c>
      <c r="AG2774" s="1">
        <v>54.24</v>
      </c>
      <c r="AK2774" s="1">
        <v>30</v>
      </c>
      <c r="AS2774" s="1">
        <v>1825</v>
      </c>
      <c r="AX2774" s="1">
        <v>62.75</v>
      </c>
      <c r="BA2774" s="1">
        <v>60.07</v>
      </c>
      <c r="BB2774" s="1">
        <v>65.84</v>
      </c>
      <c r="BC2774" s="1">
        <v>63.31</v>
      </c>
      <c r="BD2774" s="1">
        <v>63.7</v>
      </c>
      <c r="BE2774" s="1">
        <v>65.3</v>
      </c>
      <c r="BF2774" s="1">
        <v>63.28</v>
      </c>
      <c r="BG2774" s="1">
        <v>67.45</v>
      </c>
      <c r="BH2774" s="1">
        <v>59.5</v>
      </c>
    </row>
    <row r="2775" spans="3:60" x14ac:dyDescent="0.3">
      <c r="C2775" s="14" t="str">
        <f t="shared" si="44"/>
        <v>20153</v>
      </c>
      <c r="D2775" s="3">
        <v>42080</v>
      </c>
      <c r="E2775" s="1">
        <v>1160.22</v>
      </c>
      <c r="F2775" s="1">
        <v>1084.8800000000001</v>
      </c>
      <c r="G2775" s="1">
        <v>1128.06</v>
      </c>
      <c r="H2775" s="1">
        <v>1096.0999999999999</v>
      </c>
      <c r="I2775" s="1">
        <v>1121.54</v>
      </c>
      <c r="J2775" s="1">
        <v>1071.1500000000001</v>
      </c>
      <c r="Q2775" s="1">
        <v>2226.09</v>
      </c>
      <c r="R2775" s="1">
        <v>62.25</v>
      </c>
      <c r="S2775" s="1">
        <v>52.59</v>
      </c>
      <c r="T2775" s="1">
        <v>62</v>
      </c>
      <c r="V2775" s="1">
        <v>60.81</v>
      </c>
      <c r="W2775" s="1">
        <v>61.93</v>
      </c>
      <c r="X2775" s="1">
        <v>63.33</v>
      </c>
      <c r="Y2775" s="1">
        <v>60.5</v>
      </c>
      <c r="Z2775" s="1">
        <v>60.5</v>
      </c>
      <c r="AA2775" s="1">
        <v>61.45</v>
      </c>
      <c r="AB2775" s="1">
        <v>62.89</v>
      </c>
      <c r="AC2775" s="1">
        <v>57.75</v>
      </c>
      <c r="AE2775" s="1">
        <v>67</v>
      </c>
      <c r="AF2775" s="1">
        <v>65.06</v>
      </c>
      <c r="AG2775" s="1">
        <v>54.31</v>
      </c>
      <c r="AO2775" s="1">
        <v>7</v>
      </c>
      <c r="AT2775" s="1">
        <v>1910.91</v>
      </c>
      <c r="AX2775" s="1">
        <v>62.05</v>
      </c>
      <c r="BA2775" s="1">
        <v>61.17</v>
      </c>
      <c r="BB2775" s="1">
        <v>64.91</v>
      </c>
      <c r="BC2775" s="1">
        <v>64.27</v>
      </c>
      <c r="BD2775" s="1">
        <v>63.84</v>
      </c>
      <c r="BE2775" s="1">
        <v>65.25</v>
      </c>
      <c r="BF2775" s="1">
        <v>62.65</v>
      </c>
      <c r="BG2775" s="1">
        <v>67.75</v>
      </c>
      <c r="BH2775" s="1">
        <v>60.67</v>
      </c>
    </row>
    <row r="2776" spans="3:60" x14ac:dyDescent="0.3">
      <c r="C2776" s="14" t="str">
        <f t="shared" si="44"/>
        <v>20153</v>
      </c>
      <c r="D2776" s="3">
        <v>42079</v>
      </c>
      <c r="E2776" s="1">
        <v>1160.5</v>
      </c>
      <c r="F2776" s="1">
        <v>1082.5</v>
      </c>
      <c r="G2776" s="1">
        <v>1125.48</v>
      </c>
      <c r="H2776" s="1">
        <v>1075.6600000000001</v>
      </c>
      <c r="I2776" s="1">
        <v>1106.23</v>
      </c>
      <c r="J2776" s="1">
        <v>1073.47</v>
      </c>
      <c r="Q2776" s="1">
        <v>2251.73</v>
      </c>
      <c r="R2776" s="1">
        <v>61.88</v>
      </c>
      <c r="S2776" s="1">
        <v>52.6</v>
      </c>
      <c r="T2776" s="1">
        <v>62</v>
      </c>
      <c r="V2776" s="1">
        <v>60.27</v>
      </c>
      <c r="W2776" s="1">
        <v>62.14</v>
      </c>
      <c r="X2776" s="1">
        <v>63.25</v>
      </c>
      <c r="Y2776" s="1">
        <v>60.66</v>
      </c>
      <c r="Z2776" s="1">
        <v>60.71</v>
      </c>
      <c r="AA2776" s="1">
        <v>61.28</v>
      </c>
      <c r="AB2776" s="1">
        <v>62.67</v>
      </c>
      <c r="AC2776" s="1">
        <v>57.75</v>
      </c>
      <c r="AE2776" s="1">
        <v>66.88</v>
      </c>
      <c r="AF2776" s="1">
        <v>65.069999999999993</v>
      </c>
      <c r="AG2776" s="1">
        <v>54.08</v>
      </c>
      <c r="AO2776" s="1">
        <v>7</v>
      </c>
      <c r="AT2776" s="1">
        <v>1910.91</v>
      </c>
      <c r="AX2776" s="1">
        <v>61.55</v>
      </c>
      <c r="BA2776" s="1">
        <v>60.76</v>
      </c>
      <c r="BB2776" s="1">
        <v>65.41</v>
      </c>
      <c r="BC2776" s="1">
        <v>63.7</v>
      </c>
      <c r="BD2776" s="1">
        <v>63.79</v>
      </c>
      <c r="BE2776" s="1">
        <v>65.17</v>
      </c>
      <c r="BF2776" s="1">
        <v>62.21</v>
      </c>
      <c r="BG2776" s="1">
        <v>66.38</v>
      </c>
      <c r="BH2776" s="1">
        <v>60.67</v>
      </c>
    </row>
    <row r="2777" spans="3:60" x14ac:dyDescent="0.3">
      <c r="C2777" s="14" t="str">
        <f t="shared" si="44"/>
        <v>20153</v>
      </c>
      <c r="D2777" s="3">
        <v>42076</v>
      </c>
      <c r="E2777" s="1">
        <v>1141.7</v>
      </c>
      <c r="F2777" s="1">
        <v>1090.29</v>
      </c>
      <c r="G2777" s="1">
        <v>1113.01</v>
      </c>
      <c r="H2777" s="1">
        <v>1062.8900000000001</v>
      </c>
      <c r="I2777" s="1">
        <v>1103.3800000000001</v>
      </c>
      <c r="J2777" s="1">
        <v>1078.06</v>
      </c>
      <c r="Q2777" s="1">
        <v>2255.2800000000002</v>
      </c>
      <c r="R2777" s="1">
        <v>61.77</v>
      </c>
      <c r="S2777" s="1">
        <v>53.83</v>
      </c>
      <c r="T2777" s="1">
        <v>62.67</v>
      </c>
      <c r="V2777" s="1">
        <v>60.2</v>
      </c>
      <c r="W2777" s="1">
        <v>62</v>
      </c>
      <c r="X2777" s="1">
        <v>62.53</v>
      </c>
      <c r="Y2777" s="1">
        <v>60.43</v>
      </c>
      <c r="Z2777" s="1">
        <v>60.36</v>
      </c>
      <c r="AA2777" s="1">
        <v>61.37</v>
      </c>
      <c r="AB2777" s="1">
        <v>62.56</v>
      </c>
      <c r="AC2777" s="1">
        <v>57.75</v>
      </c>
      <c r="AE2777" s="1">
        <v>66.63</v>
      </c>
      <c r="AF2777" s="1">
        <v>65.67</v>
      </c>
      <c r="AG2777" s="1">
        <v>54.57</v>
      </c>
      <c r="AO2777" s="1">
        <v>7</v>
      </c>
      <c r="AT2777" s="1">
        <v>1910.91</v>
      </c>
      <c r="AX2777" s="1">
        <v>60.71</v>
      </c>
      <c r="BA2777" s="1">
        <v>61.07</v>
      </c>
      <c r="BB2777" s="1">
        <v>65.599999999999994</v>
      </c>
      <c r="BC2777" s="1">
        <v>64.31</v>
      </c>
      <c r="BD2777" s="1">
        <v>64.67</v>
      </c>
      <c r="BE2777" s="1">
        <v>65.67</v>
      </c>
      <c r="BF2777" s="1">
        <v>63</v>
      </c>
      <c r="BG2777" s="1">
        <v>67.39</v>
      </c>
      <c r="BH2777" s="1">
        <v>60.25</v>
      </c>
    </row>
    <row r="2778" spans="3:60" x14ac:dyDescent="0.3">
      <c r="C2778" s="14" t="str">
        <f t="shared" si="44"/>
        <v>20153</v>
      </c>
      <c r="D2778" s="3">
        <v>42075</v>
      </c>
      <c r="E2778" s="1">
        <v>1148.75</v>
      </c>
      <c r="F2778" s="1">
        <v>1093.5899999999999</v>
      </c>
      <c r="G2778" s="1">
        <v>1105.2</v>
      </c>
      <c r="H2778" s="1">
        <v>1069.8499999999999</v>
      </c>
      <c r="I2778" s="1">
        <v>1095.6099999999999</v>
      </c>
      <c r="J2778" s="1">
        <v>1077.27</v>
      </c>
      <c r="Q2778" s="1">
        <v>2230.5500000000002</v>
      </c>
      <c r="R2778" s="1">
        <v>61.43</v>
      </c>
      <c r="S2778" s="1">
        <v>53.83</v>
      </c>
      <c r="T2778" s="1">
        <v>61.58</v>
      </c>
      <c r="V2778" s="1">
        <v>60.09</v>
      </c>
      <c r="W2778" s="1">
        <v>60.61</v>
      </c>
      <c r="X2778" s="1">
        <v>61.97</v>
      </c>
      <c r="Y2778" s="1">
        <v>59.9</v>
      </c>
      <c r="Z2778" s="1">
        <v>60</v>
      </c>
      <c r="AA2778" s="1">
        <v>61.3</v>
      </c>
      <c r="AB2778" s="1">
        <v>62.6</v>
      </c>
      <c r="AC2778" s="1">
        <v>56.33</v>
      </c>
      <c r="AE2778" s="1">
        <v>65.709999999999994</v>
      </c>
      <c r="AF2778" s="1">
        <v>64.25</v>
      </c>
      <c r="AG2778" s="1">
        <v>53.79</v>
      </c>
      <c r="AO2778" s="1">
        <v>7</v>
      </c>
      <c r="AT2778" s="1">
        <v>1910.91</v>
      </c>
      <c r="AX2778" s="1">
        <v>61.16</v>
      </c>
      <c r="BA2778" s="1">
        <v>60.5</v>
      </c>
      <c r="BB2778" s="1">
        <v>64.98</v>
      </c>
      <c r="BC2778" s="1">
        <v>62.99</v>
      </c>
      <c r="BD2778" s="1">
        <v>63.24</v>
      </c>
      <c r="BE2778" s="1">
        <v>64.5</v>
      </c>
      <c r="BF2778" s="1">
        <v>61.7</v>
      </c>
      <c r="BG2778" s="1">
        <v>66.78</v>
      </c>
      <c r="BH2778" s="1">
        <v>58</v>
      </c>
    </row>
    <row r="2779" spans="3:60" x14ac:dyDescent="0.3">
      <c r="C2779" s="14" t="str">
        <f t="shared" si="44"/>
        <v>20153</v>
      </c>
      <c r="D2779" s="3">
        <v>42074</v>
      </c>
      <c r="E2779" s="1">
        <v>1145.51</v>
      </c>
      <c r="F2779" s="1">
        <v>1094.82</v>
      </c>
      <c r="G2779" s="1">
        <v>1110.26</v>
      </c>
      <c r="H2779" s="1">
        <v>1069.1199999999999</v>
      </c>
      <c r="I2779" s="1">
        <v>1109.8499999999999</v>
      </c>
      <c r="J2779" s="1">
        <v>1068.02</v>
      </c>
      <c r="Q2779" s="1">
        <v>2243.4299999999998</v>
      </c>
      <c r="R2779" s="1">
        <v>60.48</v>
      </c>
      <c r="T2779" s="1">
        <v>60.8</v>
      </c>
      <c r="V2779" s="1">
        <v>59.5</v>
      </c>
      <c r="W2779" s="1">
        <v>60.36</v>
      </c>
      <c r="X2779" s="1">
        <v>61.55</v>
      </c>
      <c r="Y2779" s="1">
        <v>59.5</v>
      </c>
      <c r="Z2779" s="1">
        <v>59.5</v>
      </c>
      <c r="AA2779" s="1">
        <v>60.7</v>
      </c>
      <c r="AB2779" s="1">
        <v>62</v>
      </c>
      <c r="AC2779" s="1">
        <v>56.33</v>
      </c>
      <c r="AE2779" s="1">
        <v>66.14</v>
      </c>
      <c r="AF2779" s="1">
        <v>63</v>
      </c>
      <c r="AG2779" s="1">
        <v>53.29</v>
      </c>
      <c r="AO2779" s="1">
        <v>7</v>
      </c>
      <c r="AP2779" s="1">
        <v>1560</v>
      </c>
      <c r="AT2779" s="1">
        <v>1910.91</v>
      </c>
      <c r="AX2779" s="1">
        <v>60.41</v>
      </c>
      <c r="BA2779" s="1">
        <v>60</v>
      </c>
      <c r="BB2779" s="1">
        <v>63.83</v>
      </c>
      <c r="BC2779" s="1">
        <v>63.15</v>
      </c>
      <c r="BD2779" s="1">
        <v>62.95</v>
      </c>
      <c r="BE2779" s="1">
        <v>63.46</v>
      </c>
      <c r="BF2779" s="1">
        <v>61</v>
      </c>
      <c r="BG2779" s="1">
        <v>65.94</v>
      </c>
      <c r="BH2779" s="1">
        <v>58</v>
      </c>
    </row>
    <row r="2780" spans="3:60" x14ac:dyDescent="0.3">
      <c r="C2780" s="14" t="str">
        <f t="shared" si="44"/>
        <v>20153</v>
      </c>
      <c r="D2780" s="3">
        <v>42073</v>
      </c>
      <c r="E2780" s="1">
        <v>1154.99</v>
      </c>
      <c r="F2780" s="1">
        <v>1108.55</v>
      </c>
      <c r="G2780" s="1">
        <v>1115.3699999999999</v>
      </c>
      <c r="H2780" s="1">
        <v>1077.8699999999999</v>
      </c>
      <c r="I2780" s="1">
        <v>1108.75</v>
      </c>
      <c r="J2780" s="1">
        <v>1044.93</v>
      </c>
      <c r="Q2780" s="1">
        <v>2239.54</v>
      </c>
      <c r="R2780" s="1">
        <v>60.25</v>
      </c>
      <c r="S2780" s="1">
        <v>51.75</v>
      </c>
      <c r="T2780" s="1">
        <v>60.17</v>
      </c>
      <c r="V2780" s="1">
        <v>59.32</v>
      </c>
      <c r="W2780" s="1">
        <v>60.75</v>
      </c>
      <c r="X2780" s="1">
        <v>61.66</v>
      </c>
      <c r="Y2780" s="1">
        <v>59.39</v>
      </c>
      <c r="Z2780" s="1">
        <v>59.5</v>
      </c>
      <c r="AA2780" s="1">
        <v>60.39</v>
      </c>
      <c r="AB2780" s="1">
        <v>61.8</v>
      </c>
      <c r="AC2780" s="1">
        <v>55.67</v>
      </c>
      <c r="AE2780" s="1">
        <v>66.22</v>
      </c>
      <c r="AF2780" s="1">
        <v>63.07</v>
      </c>
      <c r="AG2780" s="1">
        <v>53.08</v>
      </c>
      <c r="AP2780" s="1">
        <v>1560</v>
      </c>
      <c r="AX2780" s="1">
        <v>60.2</v>
      </c>
      <c r="BA2780" s="1">
        <v>59.44</v>
      </c>
      <c r="BB2780" s="1">
        <v>64.84</v>
      </c>
      <c r="BC2780" s="1">
        <v>62.22</v>
      </c>
      <c r="BD2780" s="1">
        <v>62.39</v>
      </c>
      <c r="BE2780" s="1">
        <v>63.27</v>
      </c>
      <c r="BF2780" s="1">
        <v>60.98</v>
      </c>
      <c r="BG2780" s="1">
        <v>65.5</v>
      </c>
      <c r="BH2780" s="1">
        <v>58.33</v>
      </c>
    </row>
    <row r="2781" spans="3:60" x14ac:dyDescent="0.3">
      <c r="C2781" s="14" t="str">
        <f t="shared" si="44"/>
        <v>20153</v>
      </c>
      <c r="D2781" s="3">
        <v>42072</v>
      </c>
      <c r="E2781" s="1">
        <v>1150.27</v>
      </c>
      <c r="F2781" s="1">
        <v>1077.1099999999999</v>
      </c>
      <c r="G2781" s="1">
        <v>1081.99</v>
      </c>
      <c r="H2781" s="1">
        <v>1041.99</v>
      </c>
      <c r="I2781" s="1">
        <v>1094.26</v>
      </c>
      <c r="J2781" s="1">
        <v>986.91</v>
      </c>
      <c r="Q2781" s="1">
        <v>2200.73</v>
      </c>
      <c r="R2781" s="1">
        <v>60.25</v>
      </c>
      <c r="S2781" s="1">
        <v>51.75</v>
      </c>
      <c r="T2781" s="1">
        <v>60.75</v>
      </c>
      <c r="V2781" s="1">
        <v>58.68</v>
      </c>
      <c r="W2781" s="1">
        <v>59.63</v>
      </c>
      <c r="X2781" s="1">
        <v>60.29</v>
      </c>
      <c r="Y2781" s="1">
        <v>58.62</v>
      </c>
      <c r="Z2781" s="1">
        <v>58.62</v>
      </c>
      <c r="AA2781" s="1">
        <v>60.62</v>
      </c>
      <c r="AB2781" s="1">
        <v>60.44</v>
      </c>
      <c r="AC2781" s="1">
        <v>55.67</v>
      </c>
      <c r="AE2781" s="1">
        <v>65.400000000000006</v>
      </c>
      <c r="AF2781" s="1">
        <v>62.33</v>
      </c>
      <c r="AG2781" s="1">
        <v>52.63</v>
      </c>
      <c r="AP2781" s="1">
        <v>1560</v>
      </c>
      <c r="AX2781" s="1">
        <v>59.5</v>
      </c>
      <c r="BA2781" s="1">
        <v>59.42</v>
      </c>
      <c r="BB2781" s="1">
        <v>63.7</v>
      </c>
      <c r="BC2781" s="1">
        <v>62.14</v>
      </c>
      <c r="BD2781" s="1">
        <v>62.11</v>
      </c>
      <c r="BE2781" s="1">
        <v>62.15</v>
      </c>
      <c r="BF2781" s="1">
        <v>60.4</v>
      </c>
      <c r="BG2781" s="1">
        <v>65.22</v>
      </c>
      <c r="BH2781" s="1">
        <v>58.25</v>
      </c>
    </row>
    <row r="2782" spans="3:60" x14ac:dyDescent="0.3">
      <c r="C2782" s="14" t="str">
        <f t="shared" si="44"/>
        <v>20153</v>
      </c>
      <c r="D2782" s="3">
        <v>42069</v>
      </c>
      <c r="E2782" s="1">
        <v>1144.81</v>
      </c>
      <c r="F2782" s="1">
        <v>1026.47</v>
      </c>
      <c r="G2782" s="1">
        <v>1075.3800000000001</v>
      </c>
      <c r="H2782" s="1">
        <v>1015.53</v>
      </c>
      <c r="I2782" s="1">
        <v>1090.55</v>
      </c>
      <c r="J2782" s="1">
        <v>1004.69</v>
      </c>
      <c r="Q2782" s="1">
        <v>2190.6799999999998</v>
      </c>
      <c r="R2782" s="1">
        <v>59.67</v>
      </c>
      <c r="S2782" s="1">
        <v>50.43</v>
      </c>
      <c r="T2782" s="1">
        <v>59</v>
      </c>
      <c r="V2782" s="1">
        <v>58.42</v>
      </c>
      <c r="W2782" s="1">
        <v>59.37</v>
      </c>
      <c r="X2782" s="1">
        <v>59.6</v>
      </c>
      <c r="Y2782" s="1">
        <v>57.7</v>
      </c>
      <c r="Z2782" s="1">
        <v>57.69</v>
      </c>
      <c r="AA2782" s="1">
        <v>59.45</v>
      </c>
      <c r="AB2782" s="1">
        <v>60</v>
      </c>
      <c r="AC2782" s="1">
        <v>55.67</v>
      </c>
      <c r="AE2782" s="1">
        <v>64.09</v>
      </c>
      <c r="AF2782" s="1">
        <v>61.46</v>
      </c>
      <c r="AG2782" s="1">
        <v>51.37</v>
      </c>
      <c r="AO2782" s="1">
        <v>7</v>
      </c>
      <c r="AP2782" s="1">
        <v>1560</v>
      </c>
      <c r="AT2782" s="1">
        <v>1825</v>
      </c>
      <c r="AX2782" s="1">
        <v>59</v>
      </c>
      <c r="BA2782" s="1">
        <v>58.08</v>
      </c>
      <c r="BB2782" s="1">
        <v>62.61</v>
      </c>
      <c r="BC2782" s="1">
        <v>60.62</v>
      </c>
      <c r="BD2782" s="1">
        <v>61.46</v>
      </c>
      <c r="BE2782" s="1">
        <v>62.05</v>
      </c>
      <c r="BF2782" s="1">
        <v>59.75</v>
      </c>
      <c r="BG2782" s="1">
        <v>64.33</v>
      </c>
      <c r="BH2782" s="1">
        <v>57</v>
      </c>
    </row>
    <row r="2783" spans="3:60" x14ac:dyDescent="0.3">
      <c r="C2783" s="14" t="str">
        <f t="shared" si="44"/>
        <v>20153</v>
      </c>
      <c r="D2783" s="3">
        <v>42068</v>
      </c>
      <c r="E2783" s="1">
        <v>1136.94</v>
      </c>
      <c r="F2783" s="1">
        <v>1028.95</v>
      </c>
      <c r="G2783" s="1">
        <v>1068.22</v>
      </c>
      <c r="H2783" s="1">
        <v>1008.85</v>
      </c>
      <c r="I2783" s="1">
        <v>1089.83</v>
      </c>
      <c r="J2783" s="1">
        <v>981.17</v>
      </c>
      <c r="Q2783" s="1">
        <v>2221.38</v>
      </c>
      <c r="R2783" s="1">
        <v>59.08</v>
      </c>
      <c r="S2783" s="1">
        <v>49.64</v>
      </c>
      <c r="T2783" s="1">
        <v>59</v>
      </c>
      <c r="V2783" s="1">
        <v>57.86</v>
      </c>
      <c r="W2783" s="1">
        <v>59.29</v>
      </c>
      <c r="X2783" s="1">
        <v>59.09</v>
      </c>
      <c r="Y2783" s="1">
        <v>57.45</v>
      </c>
      <c r="Z2783" s="1">
        <v>57.5</v>
      </c>
      <c r="AA2783" s="1">
        <v>60.38</v>
      </c>
      <c r="AB2783" s="1">
        <v>59.44</v>
      </c>
      <c r="AC2783" s="1">
        <v>55.63</v>
      </c>
      <c r="AE2783" s="1">
        <v>64.209999999999994</v>
      </c>
      <c r="AF2783" s="1">
        <v>62.07</v>
      </c>
      <c r="AG2783" s="1">
        <v>51.29</v>
      </c>
      <c r="AO2783" s="1">
        <v>7</v>
      </c>
      <c r="AP2783" s="1">
        <v>1560</v>
      </c>
      <c r="AT2783" s="1">
        <v>1825</v>
      </c>
      <c r="AX2783" s="1">
        <v>58.5</v>
      </c>
      <c r="BA2783" s="1">
        <v>57.63</v>
      </c>
      <c r="BB2783" s="1">
        <v>62.44</v>
      </c>
      <c r="BC2783" s="1">
        <v>60.2</v>
      </c>
      <c r="BD2783" s="1">
        <v>60.44</v>
      </c>
      <c r="BE2783" s="1">
        <v>62.26</v>
      </c>
      <c r="BF2783" s="1">
        <v>59.25</v>
      </c>
      <c r="BG2783" s="1">
        <v>64.33</v>
      </c>
      <c r="BH2783" s="1">
        <v>57.5</v>
      </c>
    </row>
    <row r="2784" spans="3:60" x14ac:dyDescent="0.3">
      <c r="C2784" s="14" t="str">
        <f t="shared" si="44"/>
        <v>20153</v>
      </c>
      <c r="D2784" s="3">
        <v>42067</v>
      </c>
      <c r="E2784" s="1">
        <v>1097.76</v>
      </c>
      <c r="F2784" s="1">
        <v>1042.8399999999999</v>
      </c>
      <c r="G2784" s="1">
        <v>1071.8699999999999</v>
      </c>
      <c r="H2784" s="1">
        <v>1014.53</v>
      </c>
      <c r="I2784" s="1">
        <v>1090.07</v>
      </c>
      <c r="J2784" s="1">
        <v>979.08</v>
      </c>
      <c r="Q2784" s="1">
        <v>2244.83</v>
      </c>
      <c r="R2784" s="1">
        <v>58.76</v>
      </c>
      <c r="S2784" s="1">
        <v>50.05</v>
      </c>
      <c r="T2784" s="1">
        <v>59</v>
      </c>
      <c r="V2784" s="1">
        <v>57.42</v>
      </c>
      <c r="W2784" s="1">
        <v>58.89</v>
      </c>
      <c r="X2784" s="1">
        <v>58.77</v>
      </c>
      <c r="Y2784" s="1">
        <v>57.17</v>
      </c>
      <c r="Z2784" s="1">
        <v>57.23</v>
      </c>
      <c r="AA2784" s="1">
        <v>60.13</v>
      </c>
      <c r="AB2784" s="1">
        <v>58.39</v>
      </c>
      <c r="AC2784" s="1">
        <v>55.88</v>
      </c>
      <c r="AE2784" s="1">
        <v>64.05</v>
      </c>
      <c r="AF2784" s="1">
        <v>60.71</v>
      </c>
      <c r="AG2784" s="1">
        <v>50.75</v>
      </c>
      <c r="AK2784" s="1">
        <v>30</v>
      </c>
      <c r="AO2784" s="1">
        <v>7</v>
      </c>
      <c r="AS2784" s="1">
        <v>1735</v>
      </c>
      <c r="AT2784" s="1">
        <v>1825</v>
      </c>
      <c r="AX2784" s="1">
        <v>58.4</v>
      </c>
      <c r="BA2784" s="1">
        <v>57.3</v>
      </c>
      <c r="BB2784" s="1">
        <v>62.53</v>
      </c>
      <c r="BC2784" s="1">
        <v>60.56</v>
      </c>
      <c r="BD2784" s="1">
        <v>61.38</v>
      </c>
      <c r="BE2784" s="1">
        <v>61.25</v>
      </c>
      <c r="BF2784" s="1">
        <v>59.5</v>
      </c>
      <c r="BG2784" s="1">
        <v>63.89</v>
      </c>
      <c r="BH2784" s="1">
        <v>57.17</v>
      </c>
    </row>
    <row r="2785" spans="3:60" x14ac:dyDescent="0.3">
      <c r="C2785" s="14" t="str">
        <f t="shared" si="44"/>
        <v>20153</v>
      </c>
      <c r="D2785" s="3">
        <v>42066</v>
      </c>
      <c r="E2785" s="1">
        <v>1114.72</v>
      </c>
      <c r="F2785" s="1">
        <v>1054.93</v>
      </c>
      <c r="G2785" s="1">
        <v>1070.1600000000001</v>
      </c>
      <c r="H2785" s="1">
        <v>1005.51</v>
      </c>
      <c r="I2785" s="1">
        <v>1088.01</v>
      </c>
      <c r="J2785" s="1">
        <v>978.13</v>
      </c>
      <c r="Q2785" s="1">
        <v>2211.2399999999998</v>
      </c>
      <c r="R2785" s="1">
        <v>58.93</v>
      </c>
      <c r="S2785" s="1">
        <v>49.7</v>
      </c>
      <c r="T2785" s="1">
        <v>58.75</v>
      </c>
      <c r="V2785" s="1">
        <v>57.02</v>
      </c>
      <c r="W2785" s="1">
        <v>58.28</v>
      </c>
      <c r="X2785" s="1">
        <v>58.91</v>
      </c>
      <c r="Y2785" s="1">
        <v>56.89</v>
      </c>
      <c r="Z2785" s="1">
        <v>56.96</v>
      </c>
      <c r="AA2785" s="1">
        <v>59.78</v>
      </c>
      <c r="AB2785" s="1">
        <v>58.44</v>
      </c>
      <c r="AC2785" s="1">
        <v>55.75</v>
      </c>
      <c r="AE2785" s="1">
        <v>63.28</v>
      </c>
      <c r="AF2785" s="1">
        <v>60.5</v>
      </c>
      <c r="AG2785" s="1">
        <v>50.34</v>
      </c>
      <c r="AK2785" s="1">
        <v>30</v>
      </c>
      <c r="AO2785" s="1">
        <v>7</v>
      </c>
      <c r="AS2785" s="1">
        <v>1735</v>
      </c>
      <c r="AT2785" s="1">
        <v>1825</v>
      </c>
      <c r="AX2785" s="1">
        <v>57.83</v>
      </c>
      <c r="BA2785" s="1">
        <v>57.22</v>
      </c>
      <c r="BB2785" s="1">
        <v>61.63</v>
      </c>
      <c r="BC2785" s="1">
        <v>59.23</v>
      </c>
      <c r="BD2785" s="1">
        <v>60.09</v>
      </c>
      <c r="BE2785" s="1">
        <v>61.7</v>
      </c>
      <c r="BF2785" s="1">
        <v>59.33</v>
      </c>
      <c r="BG2785" s="1">
        <v>62.92</v>
      </c>
      <c r="BH2785" s="1">
        <v>57.25</v>
      </c>
    </row>
    <row r="2786" spans="3:60" x14ac:dyDescent="0.3">
      <c r="C2786" s="14" t="str">
        <f t="shared" si="44"/>
        <v>20153</v>
      </c>
      <c r="D2786" s="3">
        <v>42065</v>
      </c>
      <c r="E2786" s="1">
        <v>1113.19</v>
      </c>
      <c r="F2786" s="1">
        <v>1049.82</v>
      </c>
      <c r="G2786" s="1">
        <v>1069.45</v>
      </c>
      <c r="H2786" s="1">
        <v>1026.95</v>
      </c>
      <c r="I2786" s="1">
        <v>1086.96</v>
      </c>
      <c r="J2786" s="1">
        <v>1007.09</v>
      </c>
      <c r="Q2786" s="1">
        <v>2197.9</v>
      </c>
      <c r="R2786" s="1">
        <v>58.83</v>
      </c>
      <c r="S2786" s="1">
        <v>49.9</v>
      </c>
      <c r="T2786" s="1">
        <v>58.64</v>
      </c>
      <c r="V2786" s="1">
        <v>56.73</v>
      </c>
      <c r="W2786" s="1">
        <v>58.39</v>
      </c>
      <c r="X2786" s="1">
        <v>58.74</v>
      </c>
      <c r="Y2786" s="1">
        <v>57.5</v>
      </c>
      <c r="Z2786" s="1">
        <v>57.5</v>
      </c>
      <c r="AA2786" s="1">
        <v>59.97</v>
      </c>
      <c r="AB2786" s="1">
        <v>58.22</v>
      </c>
      <c r="AC2786" s="1">
        <v>57.17</v>
      </c>
      <c r="AE2786" s="1">
        <v>63.45</v>
      </c>
      <c r="AF2786" s="1">
        <v>60.92</v>
      </c>
      <c r="AG2786" s="1">
        <v>49.64</v>
      </c>
      <c r="AK2786" s="1">
        <v>30</v>
      </c>
      <c r="AO2786" s="1">
        <v>7</v>
      </c>
      <c r="AS2786" s="1">
        <v>1735</v>
      </c>
      <c r="AT2786" s="1">
        <v>1814.92</v>
      </c>
      <c r="AX2786" s="1">
        <v>58.64</v>
      </c>
      <c r="BA2786" s="1">
        <v>56.13</v>
      </c>
      <c r="BB2786" s="1">
        <v>62.42</v>
      </c>
      <c r="BC2786" s="1">
        <v>59.81</v>
      </c>
      <c r="BD2786" s="1">
        <v>59.88</v>
      </c>
      <c r="BE2786" s="1">
        <v>62.13</v>
      </c>
      <c r="BF2786" s="1">
        <v>59.38</v>
      </c>
      <c r="BG2786" s="1">
        <v>63.36</v>
      </c>
      <c r="BH2786" s="1">
        <v>57.83</v>
      </c>
    </row>
    <row r="2787" spans="3:60" x14ac:dyDescent="0.3">
      <c r="C2787" s="14" t="str">
        <f t="shared" si="44"/>
        <v>20152</v>
      </c>
      <c r="D2787" s="3">
        <v>42062</v>
      </c>
      <c r="E2787" s="1">
        <v>1117.1199999999999</v>
      </c>
      <c r="F2787" s="1">
        <v>1041.5899999999999</v>
      </c>
      <c r="G2787" s="1">
        <v>1073.05</v>
      </c>
      <c r="H2787" s="1">
        <v>1045.1199999999999</v>
      </c>
      <c r="I2787" s="1">
        <v>1086.55</v>
      </c>
      <c r="J2787" s="1">
        <v>1026.98</v>
      </c>
      <c r="Q2787" s="1">
        <v>2185.79</v>
      </c>
      <c r="R2787" s="1">
        <v>58.63</v>
      </c>
      <c r="S2787" s="1">
        <v>50.31</v>
      </c>
      <c r="T2787" s="1">
        <v>58.92</v>
      </c>
      <c r="V2787" s="1">
        <v>57.35</v>
      </c>
      <c r="W2787" s="1">
        <v>58.14</v>
      </c>
      <c r="X2787" s="1">
        <v>58.35</v>
      </c>
      <c r="Y2787" s="1">
        <v>58.5</v>
      </c>
      <c r="Z2787" s="1">
        <v>58.5</v>
      </c>
      <c r="AA2787" s="1">
        <v>59.9</v>
      </c>
      <c r="AB2787" s="1">
        <v>57.5</v>
      </c>
      <c r="AC2787" s="1">
        <v>55.5</v>
      </c>
      <c r="AE2787" s="1">
        <v>64</v>
      </c>
      <c r="AF2787" s="1">
        <v>61.22</v>
      </c>
      <c r="AG2787" s="1">
        <v>51.37</v>
      </c>
      <c r="AK2787" s="1">
        <v>30</v>
      </c>
      <c r="AO2787" s="1">
        <v>7</v>
      </c>
      <c r="AS2787" s="1">
        <v>1710</v>
      </c>
      <c r="AT2787" s="1">
        <v>1811.56</v>
      </c>
      <c r="AX2787" s="1">
        <v>58.64</v>
      </c>
      <c r="BA2787" s="1">
        <v>56</v>
      </c>
      <c r="BB2787" s="1">
        <v>61.79</v>
      </c>
      <c r="BC2787" s="1">
        <v>60.17</v>
      </c>
      <c r="BD2787" s="1">
        <v>59.97</v>
      </c>
      <c r="BE2787" s="1">
        <v>61.81</v>
      </c>
      <c r="BF2787" s="1">
        <v>59</v>
      </c>
      <c r="BG2787" s="1">
        <v>64.08</v>
      </c>
      <c r="BH2787" s="1">
        <v>57.25</v>
      </c>
    </row>
    <row r="2788" spans="3:60" x14ac:dyDescent="0.3">
      <c r="C2788" s="14" t="str">
        <f t="shared" si="44"/>
        <v>20152</v>
      </c>
      <c r="D2788" s="3">
        <v>42061</v>
      </c>
      <c r="E2788" s="1">
        <v>1109.57</v>
      </c>
      <c r="F2788" s="1">
        <v>1023.91</v>
      </c>
      <c r="G2788" s="1">
        <v>1062.08</v>
      </c>
      <c r="H2788" s="1">
        <v>1049.1099999999999</v>
      </c>
      <c r="I2788" s="1">
        <v>1088.72</v>
      </c>
      <c r="J2788" s="1">
        <v>1004.22</v>
      </c>
      <c r="Q2788" s="1">
        <v>2182.17</v>
      </c>
      <c r="R2788" s="1">
        <v>58.38</v>
      </c>
      <c r="S2788" s="1">
        <v>49.55</v>
      </c>
      <c r="T2788" s="1">
        <v>58.96</v>
      </c>
      <c r="V2788" s="1">
        <v>56.73</v>
      </c>
      <c r="W2788" s="1">
        <v>58.19</v>
      </c>
      <c r="X2788" s="1">
        <v>57.72</v>
      </c>
      <c r="Y2788" s="1">
        <v>58</v>
      </c>
      <c r="Z2788" s="1">
        <v>58</v>
      </c>
      <c r="AA2788" s="1">
        <v>59.89</v>
      </c>
      <c r="AB2788" s="1">
        <v>57.06</v>
      </c>
      <c r="AC2788" s="1">
        <v>56</v>
      </c>
      <c r="AE2788" s="1">
        <v>62.83</v>
      </c>
      <c r="AF2788" s="1">
        <v>60.57</v>
      </c>
      <c r="AG2788" s="1">
        <v>50.4</v>
      </c>
      <c r="AK2788" s="1">
        <v>30</v>
      </c>
      <c r="AO2788" s="1">
        <v>7</v>
      </c>
      <c r="AS2788" s="1">
        <v>1710</v>
      </c>
      <c r="AT2788" s="1">
        <v>1811.56</v>
      </c>
      <c r="AX2788" s="1">
        <v>58.39</v>
      </c>
      <c r="BA2788" s="1">
        <v>55.5</v>
      </c>
      <c r="BB2788" s="1">
        <v>61.76</v>
      </c>
      <c r="BC2788" s="1">
        <v>60.14</v>
      </c>
      <c r="BD2788" s="1">
        <v>59.81</v>
      </c>
      <c r="BE2788" s="1">
        <v>61.44</v>
      </c>
      <c r="BF2788" s="1">
        <v>59.1</v>
      </c>
      <c r="BG2788" s="1">
        <v>62.89</v>
      </c>
      <c r="BH2788" s="1">
        <v>57.67</v>
      </c>
    </row>
    <row r="2789" spans="3:60" x14ac:dyDescent="0.3">
      <c r="C2789" s="14" t="str">
        <f t="shared" si="44"/>
        <v>20152</v>
      </c>
      <c r="D2789" s="3">
        <v>42060</v>
      </c>
      <c r="E2789" s="1">
        <v>1101.19</v>
      </c>
      <c r="F2789" s="1">
        <v>1015.77</v>
      </c>
      <c r="G2789" s="1">
        <v>1078.93</v>
      </c>
      <c r="H2789" s="1">
        <v>1000.43</v>
      </c>
      <c r="I2789" s="1">
        <v>1078.07</v>
      </c>
      <c r="J2789" s="1">
        <v>998.31</v>
      </c>
      <c r="Q2789" s="1">
        <v>2190.37</v>
      </c>
      <c r="R2789" s="1">
        <v>58.17</v>
      </c>
      <c r="S2789" s="1">
        <v>49.63</v>
      </c>
      <c r="T2789" s="1">
        <v>59</v>
      </c>
      <c r="V2789" s="1">
        <v>56.45</v>
      </c>
      <c r="W2789" s="1">
        <v>58</v>
      </c>
      <c r="X2789" s="1">
        <v>57.5</v>
      </c>
      <c r="Y2789" s="1">
        <v>58</v>
      </c>
      <c r="Z2789" s="1">
        <v>58</v>
      </c>
      <c r="AA2789" s="1">
        <v>59.72</v>
      </c>
      <c r="AB2789" s="1">
        <v>56.8</v>
      </c>
      <c r="AC2789" s="1">
        <v>56.83</v>
      </c>
      <c r="AE2789" s="1">
        <v>62.9</v>
      </c>
      <c r="AF2789" s="1">
        <v>60.7</v>
      </c>
      <c r="AG2789" s="1">
        <v>50.21</v>
      </c>
      <c r="AK2789" s="1">
        <v>30</v>
      </c>
      <c r="AO2789" s="1">
        <v>7</v>
      </c>
      <c r="AS2789" s="1">
        <v>1660</v>
      </c>
      <c r="AT2789" s="1">
        <v>1811.56</v>
      </c>
      <c r="AX2789" s="1">
        <v>56.63</v>
      </c>
      <c r="BA2789" s="1">
        <v>56.13</v>
      </c>
      <c r="BB2789" s="1">
        <v>61.69</v>
      </c>
      <c r="BC2789" s="1">
        <v>60.21</v>
      </c>
      <c r="BD2789" s="1">
        <v>60.18</v>
      </c>
      <c r="BE2789" s="1">
        <v>61.49</v>
      </c>
      <c r="BF2789" s="1">
        <v>58.75</v>
      </c>
      <c r="BG2789" s="1">
        <v>63.57</v>
      </c>
      <c r="BH2789" s="1">
        <v>58.33</v>
      </c>
    </row>
    <row r="2790" spans="3:60" x14ac:dyDescent="0.3">
      <c r="C2790" s="14" t="str">
        <f t="shared" si="44"/>
        <v>20152</v>
      </c>
      <c r="D2790" s="3">
        <v>42059</v>
      </c>
      <c r="E2790" s="1">
        <v>1110.51</v>
      </c>
      <c r="F2790" s="1">
        <v>1012.37</v>
      </c>
      <c r="G2790" s="1">
        <v>1050.19</v>
      </c>
      <c r="H2790" s="1">
        <v>1004.23</v>
      </c>
      <c r="I2790" s="1">
        <v>1071.5</v>
      </c>
      <c r="J2790" s="1">
        <v>969.29</v>
      </c>
      <c r="Q2790" s="1">
        <v>2198.48</v>
      </c>
      <c r="R2790" s="1">
        <v>57.93</v>
      </c>
      <c r="S2790" s="1">
        <v>49.66</v>
      </c>
      <c r="T2790" s="1">
        <v>58.63</v>
      </c>
      <c r="V2790" s="1">
        <v>56.22</v>
      </c>
      <c r="W2790" s="1">
        <v>57.94</v>
      </c>
      <c r="X2790" s="1">
        <v>57.53</v>
      </c>
      <c r="Y2790" s="1">
        <v>58</v>
      </c>
      <c r="Z2790" s="1">
        <v>58</v>
      </c>
      <c r="AA2790" s="1">
        <v>59.72</v>
      </c>
      <c r="AB2790" s="1">
        <v>56.5</v>
      </c>
      <c r="AC2790" s="1">
        <v>55.75</v>
      </c>
      <c r="AE2790" s="1">
        <v>62.56</v>
      </c>
      <c r="AF2790" s="1">
        <v>60.57</v>
      </c>
      <c r="AG2790" s="1">
        <v>50.46</v>
      </c>
      <c r="AK2790" s="1">
        <v>30</v>
      </c>
      <c r="AO2790" s="1">
        <v>7</v>
      </c>
      <c r="AS2790" s="1">
        <v>1660</v>
      </c>
      <c r="AT2790" s="1">
        <v>1811.56</v>
      </c>
      <c r="AX2790" s="1">
        <v>57.42</v>
      </c>
      <c r="BA2790" s="1">
        <v>56.2</v>
      </c>
      <c r="BB2790" s="1">
        <v>61.25</v>
      </c>
      <c r="BC2790" s="1">
        <v>60</v>
      </c>
      <c r="BD2790" s="1">
        <v>59.68</v>
      </c>
      <c r="BE2790" s="1">
        <v>60.75</v>
      </c>
      <c r="BF2790" s="1">
        <v>58.33</v>
      </c>
      <c r="BG2790" s="1">
        <v>63</v>
      </c>
      <c r="BH2790" s="1">
        <v>57.25</v>
      </c>
    </row>
    <row r="2791" spans="3:60" x14ac:dyDescent="0.3">
      <c r="C2791" s="14" t="str">
        <f t="shared" si="44"/>
        <v>20152</v>
      </c>
      <c r="D2791" s="3">
        <v>42058</v>
      </c>
      <c r="E2791" s="1">
        <v>1077.44</v>
      </c>
      <c r="F2791" s="1">
        <v>1013.17</v>
      </c>
      <c r="G2791" s="1">
        <v>1052.57</v>
      </c>
      <c r="H2791" s="1">
        <v>999.75</v>
      </c>
      <c r="I2791" s="1">
        <v>1072.25</v>
      </c>
      <c r="J2791" s="1">
        <v>984.32</v>
      </c>
      <c r="Q2791" s="1">
        <v>2187.66</v>
      </c>
      <c r="R2791" s="1">
        <v>57.45</v>
      </c>
      <c r="S2791" s="1">
        <v>49.08</v>
      </c>
      <c r="T2791" s="1">
        <v>58.38</v>
      </c>
      <c r="V2791" s="1">
        <v>55.96</v>
      </c>
      <c r="W2791" s="1">
        <v>57.56</v>
      </c>
      <c r="X2791" s="1">
        <v>57.5</v>
      </c>
      <c r="Y2791" s="1">
        <v>58</v>
      </c>
      <c r="Z2791" s="1">
        <v>58</v>
      </c>
      <c r="AA2791" s="1">
        <v>57.78</v>
      </c>
      <c r="AB2791" s="1">
        <v>56.67</v>
      </c>
      <c r="AC2791" s="1">
        <v>56.25</v>
      </c>
      <c r="AE2791" s="1">
        <v>62.25</v>
      </c>
      <c r="AF2791" s="1">
        <v>60.21</v>
      </c>
      <c r="AG2791" s="1">
        <v>50.04</v>
      </c>
      <c r="AK2791" s="1">
        <v>30</v>
      </c>
      <c r="AS2791" s="1">
        <v>1660</v>
      </c>
      <c r="AX2791" s="1">
        <v>57.11</v>
      </c>
      <c r="BA2791" s="1">
        <v>55.28</v>
      </c>
      <c r="BB2791" s="1">
        <v>60.92</v>
      </c>
      <c r="BC2791" s="1">
        <v>59.77</v>
      </c>
      <c r="BD2791" s="1">
        <v>59.47</v>
      </c>
      <c r="BE2791" s="1">
        <v>60.43</v>
      </c>
      <c r="BF2791" s="1">
        <v>58.46</v>
      </c>
      <c r="BG2791" s="1">
        <v>62.31</v>
      </c>
      <c r="BH2791" s="1">
        <v>57.33</v>
      </c>
    </row>
    <row r="2792" spans="3:60" x14ac:dyDescent="0.3">
      <c r="C2792" s="14" t="str">
        <f t="shared" si="44"/>
        <v>20152</v>
      </c>
      <c r="D2792" s="3">
        <v>42055</v>
      </c>
      <c r="E2792" s="1">
        <v>1084.17</v>
      </c>
      <c r="F2792" s="1">
        <v>1015.15</v>
      </c>
      <c r="G2792" s="1">
        <v>1056.83</v>
      </c>
      <c r="H2792" s="1">
        <v>998.1</v>
      </c>
      <c r="I2792" s="1">
        <v>1054.95</v>
      </c>
      <c r="J2792" s="1">
        <v>970.28</v>
      </c>
      <c r="Q2792" s="1">
        <v>2178.5500000000002</v>
      </c>
      <c r="R2792" s="1">
        <v>56.96</v>
      </c>
      <c r="S2792" s="1">
        <v>49.5</v>
      </c>
      <c r="T2792" s="1">
        <v>58.3</v>
      </c>
      <c r="V2792" s="1">
        <v>55.63</v>
      </c>
      <c r="W2792" s="1">
        <v>57.31</v>
      </c>
      <c r="X2792" s="1">
        <v>57.5</v>
      </c>
      <c r="Y2792" s="1">
        <v>57.97</v>
      </c>
      <c r="Z2792" s="1">
        <v>58</v>
      </c>
      <c r="AA2792" s="1">
        <v>57.53</v>
      </c>
      <c r="AB2792" s="1">
        <v>56.64</v>
      </c>
      <c r="AC2792" s="1">
        <v>54.33</v>
      </c>
      <c r="AE2792" s="1">
        <v>62.16</v>
      </c>
      <c r="AF2792" s="1">
        <v>60.43</v>
      </c>
      <c r="AG2792" s="1">
        <v>49.75</v>
      </c>
      <c r="AX2792" s="1">
        <v>57.67</v>
      </c>
      <c r="BA2792" s="1">
        <v>56.63</v>
      </c>
      <c r="BB2792" s="1">
        <v>61.88</v>
      </c>
      <c r="BC2792" s="1">
        <v>59.77</v>
      </c>
      <c r="BD2792" s="1">
        <v>60.06</v>
      </c>
      <c r="BE2792" s="1">
        <v>61</v>
      </c>
      <c r="BF2792" s="1">
        <v>59</v>
      </c>
      <c r="BG2792" s="1">
        <v>62.44</v>
      </c>
      <c r="BH2792" s="1">
        <v>57.38</v>
      </c>
    </row>
    <row r="2793" spans="3:60" x14ac:dyDescent="0.3">
      <c r="C2793" s="14" t="str">
        <f t="shared" si="44"/>
        <v>20152</v>
      </c>
      <c r="D2793" s="3">
        <v>42054</v>
      </c>
      <c r="E2793" s="1">
        <v>1082.29</v>
      </c>
      <c r="F2793" s="1">
        <v>1023.46</v>
      </c>
      <c r="G2793" s="1">
        <v>1045.4000000000001</v>
      </c>
      <c r="H2793" s="1">
        <v>975.24</v>
      </c>
      <c r="I2793" s="1">
        <v>1047.93</v>
      </c>
      <c r="J2793" s="1">
        <v>967.62</v>
      </c>
      <c r="Q2793" s="1">
        <v>2170.48</v>
      </c>
      <c r="R2793" s="1">
        <v>56.88</v>
      </c>
      <c r="S2793" s="1">
        <v>49</v>
      </c>
      <c r="T2793" s="1">
        <v>57.75</v>
      </c>
      <c r="V2793" s="1">
        <v>55.41</v>
      </c>
      <c r="W2793" s="1">
        <v>57.33</v>
      </c>
      <c r="X2793" s="1">
        <v>56.76</v>
      </c>
      <c r="Y2793" s="1">
        <v>57.64</v>
      </c>
      <c r="Z2793" s="1">
        <v>57.75</v>
      </c>
      <c r="AA2793" s="1">
        <v>57.36</v>
      </c>
      <c r="AB2793" s="1">
        <v>56.57</v>
      </c>
      <c r="AC2793" s="1">
        <v>54</v>
      </c>
      <c r="AE2793" s="1">
        <v>62.09</v>
      </c>
      <c r="AF2793" s="1">
        <v>60.33</v>
      </c>
      <c r="AG2793" s="1">
        <v>49.54</v>
      </c>
      <c r="AX2793" s="1">
        <v>56.29</v>
      </c>
      <c r="BA2793" s="1">
        <v>54.78</v>
      </c>
      <c r="BB2793" s="1">
        <v>61.8</v>
      </c>
      <c r="BC2793" s="1">
        <v>59.45</v>
      </c>
      <c r="BD2793" s="1">
        <v>60.1</v>
      </c>
      <c r="BE2793" s="1">
        <v>60.24</v>
      </c>
      <c r="BF2793" s="1">
        <v>58.88</v>
      </c>
      <c r="BG2793" s="1">
        <v>62.29</v>
      </c>
      <c r="BH2793" s="1">
        <v>57</v>
      </c>
    </row>
    <row r="2794" spans="3:60" x14ac:dyDescent="0.3">
      <c r="C2794" s="14" t="str">
        <f t="shared" si="44"/>
        <v>20152</v>
      </c>
      <c r="D2794" s="3">
        <v>42053</v>
      </c>
      <c r="E2794" s="1">
        <v>1078.56</v>
      </c>
      <c r="F2794" s="1">
        <v>1010.65</v>
      </c>
      <c r="G2794" s="1">
        <v>1035.7</v>
      </c>
      <c r="H2794" s="1">
        <v>990.19</v>
      </c>
      <c r="I2794" s="1">
        <v>1038.3</v>
      </c>
      <c r="J2794" s="1">
        <v>940.73</v>
      </c>
      <c r="Q2794" s="1">
        <v>2158.89</v>
      </c>
      <c r="R2794" s="1">
        <v>56.63</v>
      </c>
      <c r="S2794" s="1">
        <v>48.33</v>
      </c>
      <c r="T2794" s="1">
        <v>57.04</v>
      </c>
      <c r="U2794" s="1">
        <v>49.81</v>
      </c>
      <c r="V2794" s="1">
        <v>55.71</v>
      </c>
      <c r="W2794" s="1">
        <v>57</v>
      </c>
      <c r="X2794" s="1">
        <v>57.17</v>
      </c>
      <c r="Y2794" s="1">
        <v>57.5</v>
      </c>
      <c r="Z2794" s="1">
        <v>57.5</v>
      </c>
      <c r="AA2794" s="1">
        <v>56.54</v>
      </c>
      <c r="AB2794" s="1">
        <v>56.9</v>
      </c>
      <c r="AC2794" s="1">
        <v>55.34</v>
      </c>
      <c r="AE2794" s="1">
        <v>61.93</v>
      </c>
      <c r="AF2794" s="1">
        <v>59.33</v>
      </c>
      <c r="AG2794" s="1">
        <v>49.2</v>
      </c>
      <c r="AK2794" s="1">
        <v>10</v>
      </c>
      <c r="AS2794" s="1">
        <v>1675</v>
      </c>
      <c r="AX2794" s="1">
        <v>57.75</v>
      </c>
      <c r="BA2794" s="1">
        <v>54.75</v>
      </c>
      <c r="BB2794" s="1">
        <v>61.85</v>
      </c>
      <c r="BC2794" s="1">
        <v>58.77</v>
      </c>
      <c r="BD2794" s="1">
        <v>58.83</v>
      </c>
      <c r="BE2794" s="1">
        <v>60.12</v>
      </c>
      <c r="BF2794" s="1">
        <v>58.17</v>
      </c>
      <c r="BG2794" s="1">
        <v>62</v>
      </c>
      <c r="BH2794" s="1">
        <v>57</v>
      </c>
    </row>
    <row r="2795" spans="3:60" x14ac:dyDescent="0.3">
      <c r="C2795" s="14" t="str">
        <f t="shared" si="44"/>
        <v>20152</v>
      </c>
      <c r="D2795" s="3">
        <v>42048</v>
      </c>
      <c r="E2795" s="1">
        <v>1065.74</v>
      </c>
      <c r="F2795" s="1">
        <v>1010.37</v>
      </c>
      <c r="G2795" s="1">
        <v>1032.04</v>
      </c>
      <c r="H2795" s="1">
        <v>966.74</v>
      </c>
      <c r="I2795" s="1">
        <v>1033.5999999999999</v>
      </c>
      <c r="J2795" s="1">
        <v>938.83</v>
      </c>
      <c r="Q2795" s="1">
        <v>2195.37</v>
      </c>
      <c r="R2795" s="1">
        <v>56</v>
      </c>
      <c r="S2795" s="1">
        <v>48.36</v>
      </c>
      <c r="T2795" s="1">
        <v>57.63</v>
      </c>
      <c r="U2795" s="1">
        <v>49.81</v>
      </c>
      <c r="V2795" s="1">
        <v>55.05</v>
      </c>
      <c r="W2795" s="1">
        <v>56.94</v>
      </c>
      <c r="X2795" s="1">
        <v>55.94</v>
      </c>
      <c r="Y2795" s="1">
        <v>57</v>
      </c>
      <c r="Z2795" s="1">
        <v>57</v>
      </c>
      <c r="AA2795" s="1">
        <v>57.11</v>
      </c>
      <c r="AB2795" s="1">
        <v>54.89</v>
      </c>
      <c r="AC2795" s="1">
        <v>55.67</v>
      </c>
      <c r="AE2795" s="1">
        <v>60.73</v>
      </c>
      <c r="AF2795" s="1">
        <v>59.43</v>
      </c>
      <c r="AG2795" s="1">
        <v>49.06</v>
      </c>
      <c r="AK2795" s="1">
        <v>10</v>
      </c>
      <c r="AS2795" s="1">
        <v>1675</v>
      </c>
      <c r="AX2795" s="1">
        <v>56.19</v>
      </c>
      <c r="BA2795" s="1">
        <v>54.71</v>
      </c>
      <c r="BB2795" s="1">
        <v>60.95</v>
      </c>
      <c r="BC2795" s="1">
        <v>58.32</v>
      </c>
      <c r="BD2795" s="1">
        <v>58.38</v>
      </c>
      <c r="BE2795" s="1">
        <v>59.36</v>
      </c>
      <c r="BF2795" s="1">
        <v>58.4</v>
      </c>
      <c r="BG2795" s="1">
        <v>60.89</v>
      </c>
      <c r="BH2795" s="1">
        <v>57.88</v>
      </c>
    </row>
    <row r="2796" spans="3:60" x14ac:dyDescent="0.3">
      <c r="C2796" s="14" t="str">
        <f t="shared" si="44"/>
        <v>20152</v>
      </c>
      <c r="D2796" s="3">
        <v>42047</v>
      </c>
      <c r="E2796" s="1">
        <v>1065.8599999999999</v>
      </c>
      <c r="F2796" s="1">
        <v>1010.63</v>
      </c>
      <c r="G2796" s="1">
        <v>1032.1400000000001</v>
      </c>
      <c r="H2796" s="1">
        <v>973.92</v>
      </c>
      <c r="I2796" s="1">
        <v>1033.92</v>
      </c>
      <c r="J2796" s="1">
        <v>937.21</v>
      </c>
      <c r="Q2796" s="1">
        <v>2169.9</v>
      </c>
      <c r="R2796" s="1">
        <v>56.33</v>
      </c>
      <c r="S2796" s="1">
        <v>48.13</v>
      </c>
      <c r="T2796" s="1">
        <v>57.63</v>
      </c>
      <c r="U2796" s="1">
        <v>49.62</v>
      </c>
      <c r="V2796" s="1">
        <v>54.94</v>
      </c>
      <c r="W2796" s="1">
        <v>56.71</v>
      </c>
      <c r="X2796" s="1">
        <v>55.43</v>
      </c>
      <c r="Y2796" s="1">
        <v>57.13</v>
      </c>
      <c r="Z2796" s="1">
        <v>57.2</v>
      </c>
      <c r="AA2796" s="1">
        <v>56.81</v>
      </c>
      <c r="AB2796" s="1">
        <v>55.13</v>
      </c>
      <c r="AC2796" s="1">
        <v>55.38</v>
      </c>
      <c r="AE2796" s="1">
        <v>60.87</v>
      </c>
      <c r="AF2796" s="1">
        <v>59.86</v>
      </c>
      <c r="AG2796" s="1">
        <v>49.38</v>
      </c>
      <c r="AK2796" s="1">
        <v>10</v>
      </c>
      <c r="AS2796" s="1">
        <v>1675</v>
      </c>
      <c r="AX2796" s="1">
        <v>56.28</v>
      </c>
      <c r="BA2796" s="1">
        <v>54.88</v>
      </c>
      <c r="BB2796" s="1">
        <v>60.59</v>
      </c>
      <c r="BC2796" s="1">
        <v>58.41</v>
      </c>
      <c r="BD2796" s="1">
        <v>58.31</v>
      </c>
      <c r="BE2796" s="1">
        <v>60.33</v>
      </c>
      <c r="BF2796" s="1">
        <v>58.4</v>
      </c>
      <c r="BG2796" s="1">
        <v>60.75</v>
      </c>
      <c r="BH2796" s="1">
        <v>58.17</v>
      </c>
    </row>
    <row r="2797" spans="3:60" x14ac:dyDescent="0.3">
      <c r="C2797" s="14" t="str">
        <f t="shared" si="44"/>
        <v>20152</v>
      </c>
      <c r="D2797" s="3">
        <v>42046</v>
      </c>
      <c r="E2797" s="1">
        <v>1060.43</v>
      </c>
      <c r="F2797" s="1">
        <v>999.66</v>
      </c>
      <c r="G2797" s="1">
        <v>1036.68</v>
      </c>
      <c r="H2797" s="1">
        <v>964.43</v>
      </c>
      <c r="I2797" s="1">
        <v>1021.09</v>
      </c>
      <c r="J2797" s="1">
        <v>932.44</v>
      </c>
      <c r="Q2797" s="1">
        <v>2149.33</v>
      </c>
      <c r="R2797" s="1">
        <v>56.25</v>
      </c>
      <c r="S2797" s="1">
        <v>48.13</v>
      </c>
      <c r="T2797" s="1">
        <v>56.9</v>
      </c>
      <c r="U2797" s="1">
        <v>49.24</v>
      </c>
      <c r="V2797" s="1">
        <v>54.83</v>
      </c>
      <c r="W2797" s="1">
        <v>56.83</v>
      </c>
      <c r="X2797" s="1">
        <v>54.91</v>
      </c>
      <c r="Y2797" s="1">
        <v>56.68</v>
      </c>
      <c r="Z2797" s="1">
        <v>56.73</v>
      </c>
      <c r="AA2797" s="1">
        <v>55.6</v>
      </c>
      <c r="AB2797" s="1">
        <v>54.44</v>
      </c>
      <c r="AC2797" s="1">
        <v>55.13</v>
      </c>
      <c r="AE2797" s="1">
        <v>60.66</v>
      </c>
      <c r="AF2797" s="1">
        <v>59.26</v>
      </c>
      <c r="AG2797" s="1">
        <v>49.7</v>
      </c>
      <c r="AX2797" s="1">
        <v>55.5</v>
      </c>
      <c r="BA2797" s="1">
        <v>54.1</v>
      </c>
      <c r="BB2797" s="1">
        <v>61.32</v>
      </c>
      <c r="BC2797" s="1">
        <v>58.32</v>
      </c>
      <c r="BD2797" s="1">
        <v>58.46</v>
      </c>
      <c r="BE2797" s="1">
        <v>59.69</v>
      </c>
      <c r="BF2797" s="1">
        <v>58.6</v>
      </c>
      <c r="BG2797" s="1">
        <v>60.43</v>
      </c>
      <c r="BH2797" s="1">
        <v>57.88</v>
      </c>
    </row>
    <row r="2798" spans="3:60" x14ac:dyDescent="0.3">
      <c r="C2798" s="14" t="str">
        <f t="shared" si="44"/>
        <v>20152</v>
      </c>
      <c r="D2798" s="3">
        <v>42045</v>
      </c>
      <c r="E2798" s="1">
        <v>1056.49</v>
      </c>
      <c r="F2798" s="1">
        <v>996.57</v>
      </c>
      <c r="G2798" s="1">
        <v>1033.3</v>
      </c>
      <c r="H2798" s="1">
        <v>953.99</v>
      </c>
      <c r="I2798" s="1">
        <v>1018.91</v>
      </c>
      <c r="J2798" s="1">
        <v>931.26</v>
      </c>
      <c r="Q2798" s="1">
        <v>2109.69</v>
      </c>
      <c r="R2798" s="1">
        <v>55</v>
      </c>
      <c r="S2798" s="1">
        <v>48.13</v>
      </c>
      <c r="T2798" s="1">
        <v>56.13</v>
      </c>
      <c r="U2798" s="1">
        <v>48.49</v>
      </c>
      <c r="V2798" s="1">
        <v>54.5</v>
      </c>
      <c r="W2798" s="1">
        <v>56.89</v>
      </c>
      <c r="X2798" s="1">
        <v>54.33</v>
      </c>
      <c r="Y2798" s="1">
        <v>56.47</v>
      </c>
      <c r="Z2798" s="1">
        <v>56.5</v>
      </c>
      <c r="AA2798" s="1">
        <v>55.59</v>
      </c>
      <c r="AB2798" s="1">
        <v>53.94</v>
      </c>
      <c r="AC2798" s="1">
        <v>53.33</v>
      </c>
      <c r="AE2798" s="1">
        <v>60.66</v>
      </c>
      <c r="AF2798" s="1">
        <v>59.13</v>
      </c>
      <c r="AG2798" s="1">
        <v>48.98</v>
      </c>
      <c r="AX2798" s="1">
        <v>55.19</v>
      </c>
      <c r="BA2798" s="1">
        <v>53.42</v>
      </c>
      <c r="BB2798" s="1">
        <v>61.55</v>
      </c>
      <c r="BC2798" s="1">
        <v>58.69</v>
      </c>
      <c r="BD2798" s="1">
        <v>58.32</v>
      </c>
      <c r="BE2798" s="1">
        <v>59.05</v>
      </c>
      <c r="BF2798" s="1">
        <v>58.4</v>
      </c>
      <c r="BG2798" s="1">
        <v>60.64</v>
      </c>
      <c r="BH2798" s="1">
        <v>55.88</v>
      </c>
    </row>
    <row r="2799" spans="3:60" x14ac:dyDescent="0.3">
      <c r="C2799" s="14" t="str">
        <f t="shared" si="44"/>
        <v>20152</v>
      </c>
      <c r="D2799" s="3">
        <v>42044</v>
      </c>
      <c r="E2799" s="1">
        <v>1057.3900000000001</v>
      </c>
      <c r="F2799" s="1">
        <v>1009.14</v>
      </c>
      <c r="G2799" s="1">
        <v>1033.01</v>
      </c>
      <c r="H2799" s="1">
        <v>969.62</v>
      </c>
      <c r="I2799" s="1">
        <v>1015.83</v>
      </c>
      <c r="J2799" s="1">
        <v>931.99</v>
      </c>
      <c r="Q2799" s="1">
        <v>2140.4899999999998</v>
      </c>
      <c r="R2799" s="1">
        <v>53</v>
      </c>
      <c r="S2799" s="1">
        <v>47.38</v>
      </c>
      <c r="T2799" s="1">
        <v>55.23</v>
      </c>
      <c r="U2799" s="1">
        <v>46.97</v>
      </c>
      <c r="V2799" s="1">
        <v>54.09</v>
      </c>
      <c r="W2799" s="1">
        <v>56</v>
      </c>
      <c r="X2799" s="1">
        <v>54</v>
      </c>
      <c r="Y2799" s="1">
        <v>56.5</v>
      </c>
      <c r="Z2799" s="1">
        <v>56.67</v>
      </c>
      <c r="AA2799" s="1">
        <v>55.51</v>
      </c>
      <c r="AB2799" s="1">
        <v>53.25</v>
      </c>
      <c r="AC2799" s="1">
        <v>51.5</v>
      </c>
      <c r="AE2799" s="1">
        <v>59.46</v>
      </c>
      <c r="AF2799" s="1">
        <v>59.25</v>
      </c>
      <c r="AG2799" s="1">
        <v>48.38</v>
      </c>
      <c r="AX2799" s="1">
        <v>54.55</v>
      </c>
      <c r="BA2799" s="1">
        <v>52.93</v>
      </c>
      <c r="BB2799" s="1">
        <v>61.14</v>
      </c>
      <c r="BC2799" s="1">
        <v>58.08</v>
      </c>
      <c r="BD2799" s="1">
        <v>57.43</v>
      </c>
      <c r="BE2799" s="1">
        <v>57.87</v>
      </c>
      <c r="BF2799" s="1">
        <v>56.74</v>
      </c>
      <c r="BG2799" s="1">
        <v>60</v>
      </c>
      <c r="BH2799" s="1">
        <v>54.33</v>
      </c>
    </row>
    <row r="2800" spans="3:60" x14ac:dyDescent="0.3">
      <c r="C2800" s="14" t="str">
        <f t="shared" si="44"/>
        <v>20152</v>
      </c>
      <c r="D2800" s="3">
        <v>42041</v>
      </c>
      <c r="E2800" s="1">
        <v>1051.6099999999999</v>
      </c>
      <c r="F2800" s="1">
        <v>1023.99</v>
      </c>
      <c r="G2800" s="1">
        <v>1041.8800000000001</v>
      </c>
      <c r="H2800" s="1">
        <v>966.46</v>
      </c>
      <c r="I2800" s="1">
        <v>1016.48</v>
      </c>
      <c r="J2800" s="1">
        <v>932.41</v>
      </c>
      <c r="Q2800" s="1">
        <v>2115.36</v>
      </c>
      <c r="R2800" s="1">
        <v>53.66</v>
      </c>
      <c r="S2800" s="1">
        <v>46.8</v>
      </c>
      <c r="T2800" s="1">
        <v>55.5</v>
      </c>
      <c r="U2800" s="1">
        <v>46.97</v>
      </c>
      <c r="V2800" s="1">
        <v>53.96</v>
      </c>
      <c r="W2800" s="1">
        <v>56</v>
      </c>
      <c r="X2800" s="1">
        <v>53.7</v>
      </c>
      <c r="Y2800" s="1">
        <v>56.47</v>
      </c>
      <c r="Z2800" s="1">
        <v>56.5</v>
      </c>
      <c r="AA2800" s="1">
        <v>54.86</v>
      </c>
      <c r="AB2800" s="1">
        <v>53.05</v>
      </c>
      <c r="AC2800" s="1">
        <v>50.5</v>
      </c>
      <c r="AE2800" s="1">
        <v>59.01</v>
      </c>
      <c r="AF2800" s="1">
        <v>58.4</v>
      </c>
      <c r="AG2800" s="1">
        <v>46.88</v>
      </c>
      <c r="AX2800" s="1">
        <v>54.38</v>
      </c>
      <c r="BA2800" s="1">
        <v>52.25</v>
      </c>
      <c r="BB2800" s="1">
        <v>60.07</v>
      </c>
      <c r="BC2800" s="1">
        <v>57.94</v>
      </c>
      <c r="BD2800" s="1">
        <v>57.85</v>
      </c>
      <c r="BE2800" s="1">
        <v>57.87</v>
      </c>
      <c r="BF2800" s="1">
        <v>56.57</v>
      </c>
      <c r="BG2800" s="1">
        <v>59.79</v>
      </c>
      <c r="BH2800" s="1">
        <v>54.5</v>
      </c>
    </row>
    <row r="2801" spans="3:60" x14ac:dyDescent="0.3">
      <c r="C2801" s="14" t="str">
        <f t="shared" si="44"/>
        <v>20152</v>
      </c>
      <c r="D2801" s="3">
        <v>42040</v>
      </c>
      <c r="E2801" s="1">
        <v>1069.07</v>
      </c>
      <c r="F2801" s="1">
        <v>1022.78</v>
      </c>
      <c r="G2801" s="1">
        <v>1038.23</v>
      </c>
      <c r="H2801" s="1">
        <v>952.34</v>
      </c>
      <c r="I2801" s="1">
        <v>1018.42</v>
      </c>
      <c r="J2801" s="1">
        <v>929.68</v>
      </c>
      <c r="Q2801" s="1">
        <v>2098.91</v>
      </c>
      <c r="R2801" s="1">
        <v>52.7</v>
      </c>
      <c r="S2801" s="1">
        <v>45.88</v>
      </c>
      <c r="T2801" s="1">
        <v>54.08</v>
      </c>
      <c r="U2801" s="1">
        <v>46.94</v>
      </c>
      <c r="V2801" s="1">
        <v>53.83</v>
      </c>
      <c r="W2801" s="1">
        <v>55.75</v>
      </c>
      <c r="X2801" s="1">
        <v>53.25</v>
      </c>
      <c r="Y2801" s="1">
        <v>55.94</v>
      </c>
      <c r="Z2801" s="1">
        <v>56</v>
      </c>
      <c r="AA2801" s="1">
        <v>53.05</v>
      </c>
      <c r="AB2801" s="1">
        <v>52.67</v>
      </c>
      <c r="AC2801" s="1">
        <v>52</v>
      </c>
      <c r="AE2801" s="1">
        <v>59.05</v>
      </c>
      <c r="AF2801" s="1">
        <v>57</v>
      </c>
      <c r="AG2801" s="1">
        <v>46.17</v>
      </c>
      <c r="AX2801" s="1">
        <v>53.54</v>
      </c>
      <c r="BA2801" s="1">
        <v>52.17</v>
      </c>
      <c r="BB2801" s="1">
        <v>59.89</v>
      </c>
      <c r="BC2801" s="1">
        <v>57.25</v>
      </c>
      <c r="BD2801" s="1">
        <v>57.34</v>
      </c>
      <c r="BE2801" s="1">
        <v>57.01</v>
      </c>
      <c r="BF2801" s="1">
        <v>54.79</v>
      </c>
      <c r="BG2801" s="1">
        <v>59.43</v>
      </c>
      <c r="BH2801" s="1">
        <v>54.5</v>
      </c>
    </row>
    <row r="2802" spans="3:60" x14ac:dyDescent="0.3">
      <c r="C2802" s="14" t="str">
        <f t="shared" si="44"/>
        <v>20152</v>
      </c>
      <c r="D2802" s="3">
        <v>42039</v>
      </c>
      <c r="E2802" s="1">
        <v>1069.08</v>
      </c>
      <c r="F2802" s="1">
        <v>1023.51</v>
      </c>
      <c r="G2802" s="1">
        <v>1049.1300000000001</v>
      </c>
      <c r="H2802" s="1">
        <v>950.14</v>
      </c>
      <c r="I2802" s="1">
        <v>1019.3</v>
      </c>
      <c r="J2802" s="1">
        <v>920.5</v>
      </c>
      <c r="Q2802" s="1">
        <v>2107.5</v>
      </c>
      <c r="R2802" s="1">
        <v>52</v>
      </c>
      <c r="S2802" s="1">
        <v>45.88</v>
      </c>
      <c r="T2802" s="1">
        <v>53.5</v>
      </c>
      <c r="U2802" s="1">
        <v>46.87</v>
      </c>
      <c r="V2802" s="1">
        <v>53.65</v>
      </c>
      <c r="W2802" s="1">
        <v>55.69</v>
      </c>
      <c r="X2802" s="1">
        <v>53.13</v>
      </c>
      <c r="Y2802" s="1">
        <v>55.5</v>
      </c>
      <c r="Z2802" s="1">
        <v>55.5</v>
      </c>
      <c r="AA2802" s="1">
        <v>53.94</v>
      </c>
      <c r="AB2802" s="1">
        <v>52.82</v>
      </c>
      <c r="AC2802" s="1">
        <v>52.63</v>
      </c>
      <c r="AE2802" s="1">
        <v>58.86</v>
      </c>
      <c r="AF2802" s="1">
        <v>56.07</v>
      </c>
      <c r="AG2802" s="1">
        <v>47.06</v>
      </c>
      <c r="AX2802" s="1">
        <v>53.56</v>
      </c>
      <c r="BA2802" s="1">
        <v>51.85</v>
      </c>
      <c r="BB2802" s="1">
        <v>59.63</v>
      </c>
      <c r="BC2802" s="1">
        <v>57.11</v>
      </c>
      <c r="BD2802" s="1">
        <v>57</v>
      </c>
      <c r="BE2802" s="1">
        <v>55.97</v>
      </c>
      <c r="BF2802" s="1">
        <v>54.06</v>
      </c>
      <c r="BG2802" s="1">
        <v>59.43</v>
      </c>
      <c r="BH2802" s="1">
        <v>55</v>
      </c>
    </row>
    <row r="2803" spans="3:60" x14ac:dyDescent="0.3">
      <c r="C2803" s="14" t="str">
        <f t="shared" si="44"/>
        <v>20152</v>
      </c>
      <c r="D2803" s="3">
        <v>42038</v>
      </c>
      <c r="E2803" s="1">
        <v>1068.6300000000001</v>
      </c>
      <c r="F2803" s="1">
        <v>1019.16</v>
      </c>
      <c r="G2803" s="1">
        <v>1049.3900000000001</v>
      </c>
      <c r="H2803" s="1">
        <v>952.76</v>
      </c>
      <c r="I2803" s="1">
        <v>1015.24</v>
      </c>
      <c r="J2803" s="1">
        <v>930.61</v>
      </c>
      <c r="Q2803" s="1">
        <v>2101.65</v>
      </c>
      <c r="R2803" s="1">
        <v>52.8</v>
      </c>
      <c r="S2803" s="1">
        <v>44.2</v>
      </c>
      <c r="T2803" s="1">
        <v>53.83</v>
      </c>
      <c r="U2803" s="1">
        <v>46.87</v>
      </c>
      <c r="V2803" s="1">
        <v>53.41</v>
      </c>
      <c r="W2803" s="1">
        <v>55</v>
      </c>
      <c r="X2803" s="1">
        <v>53</v>
      </c>
      <c r="Y2803" s="1">
        <v>55.41</v>
      </c>
      <c r="Z2803" s="1">
        <v>55.5</v>
      </c>
      <c r="AA2803" s="1">
        <v>53.21</v>
      </c>
      <c r="AB2803" s="1">
        <v>52.35</v>
      </c>
      <c r="AC2803" s="1">
        <v>50.88</v>
      </c>
      <c r="AE2803" s="1">
        <v>58.75</v>
      </c>
      <c r="AF2803" s="1">
        <v>56.7</v>
      </c>
      <c r="AG2803" s="1">
        <v>46</v>
      </c>
      <c r="AX2803" s="1">
        <v>53.28</v>
      </c>
      <c r="BA2803" s="1">
        <v>50.97</v>
      </c>
      <c r="BB2803" s="1">
        <v>58.95</v>
      </c>
      <c r="BC2803" s="1">
        <v>56.87</v>
      </c>
      <c r="BD2803" s="1">
        <v>57.05</v>
      </c>
      <c r="BE2803" s="1">
        <v>56.29</v>
      </c>
      <c r="BF2803" s="1">
        <v>55.24</v>
      </c>
      <c r="BG2803" s="1">
        <v>59.29</v>
      </c>
      <c r="BH2803" s="1">
        <v>52.88</v>
      </c>
    </row>
    <row r="2804" spans="3:60" x14ac:dyDescent="0.3">
      <c r="C2804" s="14" t="str">
        <f t="shared" si="44"/>
        <v>20152</v>
      </c>
      <c r="D2804" s="3">
        <v>42037</v>
      </c>
      <c r="E2804" s="1">
        <v>1109.03</v>
      </c>
      <c r="F2804" s="1">
        <v>1033.55</v>
      </c>
      <c r="G2804" s="1">
        <v>1059.6099999999999</v>
      </c>
      <c r="H2804" s="1">
        <v>955.17</v>
      </c>
      <c r="I2804" s="1">
        <v>1002.5</v>
      </c>
      <c r="J2804" s="1">
        <v>935.92</v>
      </c>
      <c r="Q2804" s="1">
        <v>2104.0700000000002</v>
      </c>
      <c r="R2804" s="1">
        <v>51.58</v>
      </c>
      <c r="S2804" s="1">
        <v>44.5</v>
      </c>
      <c r="T2804" s="1">
        <v>53.6</v>
      </c>
      <c r="U2804" s="1">
        <v>46.75</v>
      </c>
      <c r="V2804" s="1">
        <v>52.95</v>
      </c>
      <c r="W2804" s="1">
        <v>54.86</v>
      </c>
      <c r="X2804" s="1">
        <v>52.73</v>
      </c>
      <c r="Y2804" s="1">
        <v>55</v>
      </c>
      <c r="Z2804" s="1">
        <v>55</v>
      </c>
      <c r="AA2804" s="1">
        <v>53.34</v>
      </c>
      <c r="AB2804" s="1">
        <v>52.4</v>
      </c>
      <c r="AC2804" s="1">
        <v>50.88</v>
      </c>
      <c r="AE2804" s="1">
        <v>58.22</v>
      </c>
      <c r="AF2804" s="1">
        <v>56.3</v>
      </c>
      <c r="AG2804" s="1">
        <v>44.8</v>
      </c>
      <c r="AX2804" s="1">
        <v>53.28</v>
      </c>
      <c r="BA2804" s="1">
        <v>50.5</v>
      </c>
      <c r="BB2804" s="1">
        <v>58.99</v>
      </c>
      <c r="BC2804" s="1">
        <v>56.42</v>
      </c>
      <c r="BD2804" s="1">
        <v>56.6</v>
      </c>
      <c r="BE2804" s="1">
        <v>55.95</v>
      </c>
      <c r="BF2804" s="1">
        <v>54.38</v>
      </c>
      <c r="BG2804" s="1">
        <v>59.43</v>
      </c>
      <c r="BH2804" s="1">
        <v>52.88</v>
      </c>
    </row>
    <row r="2805" spans="3:60" x14ac:dyDescent="0.3">
      <c r="C2805" s="14" t="str">
        <f t="shared" si="44"/>
        <v>20151</v>
      </c>
      <c r="D2805" s="3">
        <v>42034</v>
      </c>
      <c r="E2805" s="1">
        <v>1095.58</v>
      </c>
      <c r="F2805" s="1">
        <v>1026.06</v>
      </c>
      <c r="G2805" s="1">
        <v>1065.3</v>
      </c>
      <c r="H2805" s="1">
        <v>952.9</v>
      </c>
      <c r="I2805" s="1">
        <v>1014.06</v>
      </c>
      <c r="J2805" s="1">
        <v>935.04</v>
      </c>
      <c r="Q2805" s="1">
        <v>2103.9899999999998</v>
      </c>
      <c r="R2805" s="1">
        <v>52.75</v>
      </c>
      <c r="S2805" s="1">
        <v>43.5</v>
      </c>
      <c r="T2805" s="1">
        <v>52.88</v>
      </c>
      <c r="U2805" s="1">
        <v>46.49</v>
      </c>
      <c r="V2805" s="1">
        <v>53.25</v>
      </c>
      <c r="W2805" s="1">
        <v>54.5</v>
      </c>
      <c r="X2805" s="1">
        <v>53</v>
      </c>
      <c r="Y2805" s="1">
        <v>54.2</v>
      </c>
      <c r="Z2805" s="1">
        <v>54.21</v>
      </c>
      <c r="AA2805" s="1">
        <v>52.79</v>
      </c>
      <c r="AB2805" s="1">
        <v>52.5</v>
      </c>
      <c r="AC2805" s="1">
        <v>51.67</v>
      </c>
      <c r="AE2805" s="1">
        <v>58.15</v>
      </c>
      <c r="AF2805" s="1">
        <v>56.8</v>
      </c>
      <c r="AG2805" s="1">
        <v>44.71</v>
      </c>
      <c r="AX2805" s="1">
        <v>53.46</v>
      </c>
      <c r="BA2805" s="1">
        <v>50.58</v>
      </c>
      <c r="BB2805" s="1">
        <v>58.48</v>
      </c>
      <c r="BC2805" s="1">
        <v>56.06</v>
      </c>
      <c r="BD2805" s="1">
        <v>55.91</v>
      </c>
      <c r="BE2805" s="1">
        <v>55.71</v>
      </c>
      <c r="BF2805" s="1">
        <v>55.13</v>
      </c>
      <c r="BG2805" s="1">
        <v>59.69</v>
      </c>
      <c r="BH2805" s="1">
        <v>53.33</v>
      </c>
    </row>
    <row r="2806" spans="3:60" x14ac:dyDescent="0.3">
      <c r="C2806" s="14" t="str">
        <f t="shared" si="44"/>
        <v>20151</v>
      </c>
      <c r="D2806" s="3">
        <v>42033</v>
      </c>
      <c r="E2806" s="1">
        <v>1098.8599999999999</v>
      </c>
      <c r="F2806" s="1">
        <v>1027.1500000000001</v>
      </c>
      <c r="G2806" s="1">
        <v>1054.26</v>
      </c>
      <c r="H2806" s="1">
        <v>940.34</v>
      </c>
      <c r="I2806" s="1">
        <v>1013.92</v>
      </c>
      <c r="J2806" s="1">
        <v>938.84</v>
      </c>
      <c r="Q2806" s="1">
        <v>2099.5700000000002</v>
      </c>
      <c r="R2806" s="1">
        <v>52</v>
      </c>
      <c r="S2806" s="1">
        <v>43.75</v>
      </c>
      <c r="T2806" s="1">
        <v>53.93</v>
      </c>
      <c r="U2806" s="1">
        <v>47.98</v>
      </c>
      <c r="V2806" s="1">
        <v>53.09</v>
      </c>
      <c r="W2806" s="1">
        <v>54</v>
      </c>
      <c r="X2806" s="1">
        <v>52.82</v>
      </c>
      <c r="Y2806" s="1">
        <v>54</v>
      </c>
      <c r="Z2806" s="1">
        <v>54.07</v>
      </c>
      <c r="AA2806" s="1">
        <v>53.54</v>
      </c>
      <c r="AB2806" s="1">
        <v>52.09</v>
      </c>
      <c r="AC2806" s="1">
        <v>50.1</v>
      </c>
      <c r="AE2806" s="1">
        <v>57.75</v>
      </c>
      <c r="AF2806" s="1">
        <v>56.8</v>
      </c>
      <c r="AG2806" s="1">
        <v>44.27</v>
      </c>
      <c r="AX2806" s="1">
        <v>53.25</v>
      </c>
      <c r="BA2806" s="1">
        <v>50.88</v>
      </c>
      <c r="BB2806" s="1">
        <v>57.29</v>
      </c>
      <c r="BC2806" s="1">
        <v>55.09</v>
      </c>
      <c r="BD2806" s="1">
        <v>55.1</v>
      </c>
      <c r="BE2806" s="1">
        <v>56.21</v>
      </c>
      <c r="BF2806" s="1">
        <v>54.73</v>
      </c>
      <c r="BG2806" s="1">
        <v>59.56</v>
      </c>
      <c r="BH2806" s="1">
        <v>53</v>
      </c>
    </row>
    <row r="2807" spans="3:60" x14ac:dyDescent="0.3">
      <c r="C2807" s="14" t="str">
        <f t="shared" si="44"/>
        <v>20151</v>
      </c>
      <c r="D2807" s="3">
        <v>42032</v>
      </c>
      <c r="E2807" s="1">
        <v>1103.55</v>
      </c>
      <c r="F2807" s="1">
        <v>1033.9100000000001</v>
      </c>
      <c r="G2807" s="1">
        <v>1063.5899999999999</v>
      </c>
      <c r="H2807" s="1">
        <v>945.31</v>
      </c>
      <c r="I2807" s="1">
        <v>1019.03</v>
      </c>
      <c r="J2807" s="1">
        <v>941.77</v>
      </c>
      <c r="Q2807" s="1">
        <v>2093.61</v>
      </c>
      <c r="R2807" s="1">
        <v>53.33</v>
      </c>
      <c r="S2807" s="1">
        <v>43.75</v>
      </c>
      <c r="T2807" s="1">
        <v>53.82</v>
      </c>
      <c r="U2807" s="1">
        <v>48.65</v>
      </c>
      <c r="V2807" s="1">
        <v>52.9</v>
      </c>
      <c r="W2807" s="1">
        <v>54.06</v>
      </c>
      <c r="X2807" s="1">
        <v>52.85</v>
      </c>
      <c r="Y2807" s="1">
        <v>54</v>
      </c>
      <c r="Z2807" s="1">
        <v>54</v>
      </c>
      <c r="AA2807" s="1">
        <v>54.03</v>
      </c>
      <c r="AB2807" s="1">
        <v>52.65</v>
      </c>
      <c r="AC2807" s="1">
        <v>50.5</v>
      </c>
      <c r="AE2807" s="1">
        <v>57.9</v>
      </c>
      <c r="AF2807" s="1">
        <v>56.7</v>
      </c>
      <c r="AG2807" s="1">
        <v>43.99</v>
      </c>
      <c r="AX2807" s="1">
        <v>54.03</v>
      </c>
      <c r="BA2807" s="1">
        <v>49.95</v>
      </c>
      <c r="BB2807" s="1">
        <v>56.98</v>
      </c>
      <c r="BC2807" s="1">
        <v>54.82</v>
      </c>
      <c r="BD2807" s="1">
        <v>55.19</v>
      </c>
      <c r="BE2807" s="1">
        <v>55.95</v>
      </c>
      <c r="BF2807" s="1">
        <v>55.4</v>
      </c>
      <c r="BG2807" s="1">
        <v>59.63</v>
      </c>
      <c r="BH2807" s="1">
        <v>54</v>
      </c>
    </row>
    <row r="2808" spans="3:60" x14ac:dyDescent="0.3">
      <c r="C2808" s="14" t="str">
        <f t="shared" si="44"/>
        <v>20151</v>
      </c>
      <c r="D2808" s="3">
        <v>42031</v>
      </c>
      <c r="E2808" s="1">
        <v>1091.97</v>
      </c>
      <c r="F2808" s="1">
        <v>1045.8</v>
      </c>
      <c r="G2808" s="1">
        <v>1089.17</v>
      </c>
      <c r="H2808" s="1">
        <v>957.25</v>
      </c>
      <c r="I2808" s="1">
        <v>1023.2</v>
      </c>
      <c r="J2808" s="1">
        <v>960.86</v>
      </c>
      <c r="Q2808" s="1">
        <v>2098.42</v>
      </c>
      <c r="R2808" s="1">
        <v>52.75</v>
      </c>
      <c r="S2808" s="1">
        <v>43.25</v>
      </c>
      <c r="T2808" s="1">
        <v>53.93</v>
      </c>
      <c r="V2808" s="1">
        <v>52.75</v>
      </c>
      <c r="W2808" s="1">
        <v>54</v>
      </c>
      <c r="X2808" s="1">
        <v>52.91</v>
      </c>
      <c r="Y2808" s="1">
        <v>54.1</v>
      </c>
      <c r="Z2808" s="1">
        <v>54.27</v>
      </c>
      <c r="AA2808" s="1">
        <v>53.75</v>
      </c>
      <c r="AB2808" s="1">
        <v>51.95</v>
      </c>
      <c r="AC2808" s="1">
        <v>51</v>
      </c>
      <c r="AE2808" s="1">
        <v>58.3</v>
      </c>
      <c r="AF2808" s="1">
        <v>57</v>
      </c>
      <c r="AG2808" s="1">
        <v>44.58</v>
      </c>
      <c r="AX2808" s="1">
        <v>53.87</v>
      </c>
      <c r="BA2808" s="1">
        <v>50.34</v>
      </c>
      <c r="BB2808" s="1">
        <v>57.38</v>
      </c>
      <c r="BC2808" s="1">
        <v>54.58</v>
      </c>
      <c r="BD2808" s="1">
        <v>55.25</v>
      </c>
      <c r="BE2808" s="1">
        <v>56.3</v>
      </c>
      <c r="BF2808" s="1">
        <v>55.44</v>
      </c>
      <c r="BG2808" s="1">
        <v>58.79</v>
      </c>
      <c r="BH2808" s="1">
        <v>52.25</v>
      </c>
    </row>
    <row r="2809" spans="3:60" x14ac:dyDescent="0.3">
      <c r="C2809" s="14" t="str">
        <f t="shared" si="44"/>
        <v>20151</v>
      </c>
      <c r="D2809" s="3">
        <v>42030</v>
      </c>
      <c r="E2809" s="1">
        <v>1125.55</v>
      </c>
      <c r="F2809" s="1">
        <v>1049.24</v>
      </c>
      <c r="G2809" s="1">
        <v>1091.42</v>
      </c>
      <c r="H2809" s="1">
        <v>958.85</v>
      </c>
      <c r="I2809" s="1">
        <v>1027.74</v>
      </c>
      <c r="J2809" s="1">
        <v>1001.64</v>
      </c>
      <c r="Q2809" s="1">
        <v>2145.25</v>
      </c>
      <c r="R2809" s="1">
        <v>53.17</v>
      </c>
      <c r="S2809" s="1">
        <v>43.38</v>
      </c>
      <c r="T2809" s="1">
        <v>53.53</v>
      </c>
      <c r="V2809" s="1">
        <v>52.91</v>
      </c>
      <c r="W2809" s="1">
        <v>54.07</v>
      </c>
      <c r="X2809" s="1">
        <v>53.06</v>
      </c>
      <c r="Y2809" s="1">
        <v>53.59</v>
      </c>
      <c r="Z2809" s="1">
        <v>53.75</v>
      </c>
      <c r="AA2809" s="1">
        <v>53.35</v>
      </c>
      <c r="AB2809" s="1">
        <v>51.78</v>
      </c>
      <c r="AC2809" s="1">
        <v>51.75</v>
      </c>
      <c r="AE2809" s="1">
        <v>57.91</v>
      </c>
      <c r="AF2809" s="1">
        <v>58.2</v>
      </c>
      <c r="AG2809" s="1">
        <v>44.75</v>
      </c>
      <c r="AX2809" s="1">
        <v>54.24</v>
      </c>
      <c r="BA2809" s="1">
        <v>51.02</v>
      </c>
      <c r="BB2809" s="1">
        <v>57.36</v>
      </c>
      <c r="BC2809" s="1">
        <v>54.15</v>
      </c>
      <c r="BD2809" s="1">
        <v>55.66</v>
      </c>
      <c r="BE2809" s="1">
        <v>59.07</v>
      </c>
      <c r="BF2809" s="1">
        <v>55.78</v>
      </c>
      <c r="BG2809" s="1">
        <v>59.06</v>
      </c>
      <c r="BH2809" s="1">
        <v>53</v>
      </c>
    </row>
    <row r="2810" spans="3:60" x14ac:dyDescent="0.3">
      <c r="C2810" s="14" t="str">
        <f t="shared" si="44"/>
        <v>20151</v>
      </c>
      <c r="D2810" s="3">
        <v>42027</v>
      </c>
      <c r="E2810" s="1">
        <v>1127.3</v>
      </c>
      <c r="F2810" s="1">
        <v>1044.74</v>
      </c>
      <c r="G2810" s="1">
        <v>1089.55</v>
      </c>
      <c r="H2810" s="1">
        <v>965.97</v>
      </c>
      <c r="I2810" s="1">
        <v>1035.6500000000001</v>
      </c>
      <c r="J2810" s="1">
        <v>997.89</v>
      </c>
      <c r="Q2810" s="1">
        <v>2158.2800000000002</v>
      </c>
      <c r="R2810" s="1">
        <v>52.62</v>
      </c>
      <c r="S2810" s="1">
        <v>44.83</v>
      </c>
      <c r="T2810" s="1">
        <v>53.15</v>
      </c>
      <c r="V2810" s="1">
        <v>53.56</v>
      </c>
      <c r="W2810" s="1">
        <v>54.31</v>
      </c>
      <c r="X2810" s="1">
        <v>53.43</v>
      </c>
      <c r="Y2810" s="1">
        <v>53.5</v>
      </c>
      <c r="Z2810" s="1">
        <v>53.65</v>
      </c>
      <c r="AA2810" s="1">
        <v>53.25</v>
      </c>
      <c r="AB2810" s="1">
        <v>52</v>
      </c>
      <c r="AC2810" s="1">
        <v>51.25</v>
      </c>
      <c r="AE2810" s="1">
        <v>57.91</v>
      </c>
      <c r="AF2810" s="1">
        <v>58.86</v>
      </c>
      <c r="AG2810" s="1">
        <v>46.39</v>
      </c>
      <c r="AX2810" s="1">
        <v>53.95</v>
      </c>
      <c r="BA2810" s="1">
        <v>51.9</v>
      </c>
      <c r="BB2810" s="1">
        <v>57.14</v>
      </c>
      <c r="BC2810" s="1">
        <v>54.21</v>
      </c>
      <c r="BD2810" s="1">
        <v>55.7</v>
      </c>
      <c r="BE2810" s="1">
        <v>59.36</v>
      </c>
      <c r="BF2810" s="1">
        <v>55.63</v>
      </c>
      <c r="BG2810" s="1">
        <v>59</v>
      </c>
      <c r="BH2810" s="1">
        <v>52.33</v>
      </c>
    </row>
    <row r="2811" spans="3:60" x14ac:dyDescent="0.3">
      <c r="C2811" s="14" t="str">
        <f t="shared" si="44"/>
        <v>20151</v>
      </c>
      <c r="D2811" s="3">
        <v>42026</v>
      </c>
      <c r="E2811" s="1">
        <v>1149.04</v>
      </c>
      <c r="F2811" s="1">
        <v>1069.92</v>
      </c>
      <c r="G2811" s="1">
        <v>1092.77</v>
      </c>
      <c r="H2811" s="1">
        <v>999.8</v>
      </c>
      <c r="I2811" s="1">
        <v>1045.06</v>
      </c>
      <c r="J2811" s="1">
        <v>1015.9</v>
      </c>
      <c r="Q2811" s="1">
        <v>2185.31</v>
      </c>
      <c r="R2811" s="1">
        <v>52.78</v>
      </c>
      <c r="S2811" s="1">
        <v>45.13</v>
      </c>
      <c r="T2811" s="1">
        <v>53.1</v>
      </c>
      <c r="V2811" s="1">
        <v>53.83</v>
      </c>
      <c r="W2811" s="1">
        <v>54.56</v>
      </c>
      <c r="X2811" s="1">
        <v>53.78</v>
      </c>
      <c r="Y2811" s="1">
        <v>54.18</v>
      </c>
      <c r="Z2811" s="1">
        <v>54.32</v>
      </c>
      <c r="AA2811" s="1">
        <v>52.37</v>
      </c>
      <c r="AB2811" s="1">
        <v>53.05</v>
      </c>
      <c r="AC2811" s="1">
        <v>53</v>
      </c>
      <c r="AE2811" s="1">
        <v>58.57</v>
      </c>
      <c r="AF2811" s="1">
        <v>59.6</v>
      </c>
      <c r="AG2811" s="1">
        <v>45.88</v>
      </c>
      <c r="AX2811" s="1">
        <v>55.24</v>
      </c>
      <c r="BA2811" s="1">
        <v>50.1</v>
      </c>
      <c r="BB2811" s="1">
        <v>57.93</v>
      </c>
      <c r="BC2811" s="1">
        <v>54.84</v>
      </c>
      <c r="BD2811" s="1">
        <v>56.39</v>
      </c>
      <c r="BE2811" s="1">
        <v>60.58</v>
      </c>
      <c r="BF2811" s="1">
        <v>55.73</v>
      </c>
      <c r="BG2811" s="1">
        <v>59.25</v>
      </c>
      <c r="BH2811" s="1">
        <v>53.5</v>
      </c>
    </row>
    <row r="2812" spans="3:60" x14ac:dyDescent="0.3">
      <c r="C2812" s="14" t="str">
        <f t="shared" si="44"/>
        <v>20151</v>
      </c>
      <c r="D2812" s="3">
        <v>42025</v>
      </c>
      <c r="E2812" s="1">
        <v>1150.93</v>
      </c>
      <c r="F2812" s="1">
        <v>1077.0899999999999</v>
      </c>
      <c r="G2812" s="1">
        <v>1105.18</v>
      </c>
      <c r="H2812" s="1">
        <v>1001.24</v>
      </c>
      <c r="I2812" s="1">
        <v>1050.73</v>
      </c>
      <c r="J2812" s="1">
        <v>1021.44</v>
      </c>
      <c r="Q2812" s="1">
        <v>2197.8200000000002</v>
      </c>
      <c r="R2812" s="1">
        <v>53.5</v>
      </c>
      <c r="S2812" s="1">
        <v>45.28</v>
      </c>
      <c r="T2812" s="1">
        <v>54</v>
      </c>
      <c r="V2812" s="1">
        <v>53.88</v>
      </c>
      <c r="W2812" s="1">
        <v>55</v>
      </c>
      <c r="X2812" s="1">
        <v>54.03</v>
      </c>
      <c r="Y2812" s="1">
        <v>54.47</v>
      </c>
      <c r="Z2812" s="1">
        <v>54.5</v>
      </c>
      <c r="AA2812" s="1">
        <v>53.06</v>
      </c>
      <c r="AB2812" s="1">
        <v>52.72</v>
      </c>
      <c r="AC2812" s="1">
        <v>53.25</v>
      </c>
      <c r="AE2812" s="1">
        <v>59.18</v>
      </c>
      <c r="AF2812" s="1">
        <v>59.6</v>
      </c>
      <c r="AG2812" s="1">
        <v>45.75</v>
      </c>
      <c r="AX2812" s="1">
        <v>54.37</v>
      </c>
      <c r="BA2812" s="1">
        <v>50.13</v>
      </c>
      <c r="BB2812" s="1">
        <v>57.89</v>
      </c>
      <c r="BC2812" s="1">
        <v>55.82</v>
      </c>
      <c r="BD2812" s="1">
        <v>56.63</v>
      </c>
      <c r="BE2812" s="1">
        <v>59.9</v>
      </c>
      <c r="BF2812" s="1">
        <v>56.6</v>
      </c>
      <c r="BG2812" s="1">
        <v>59.41</v>
      </c>
      <c r="BH2812" s="1">
        <v>54.5</v>
      </c>
    </row>
    <row r="2813" spans="3:60" x14ac:dyDescent="0.3">
      <c r="C2813" s="14" t="str">
        <f t="shared" si="44"/>
        <v>20151</v>
      </c>
      <c r="D2813" s="3">
        <v>42024</v>
      </c>
      <c r="E2813" s="1">
        <v>1133.53</v>
      </c>
      <c r="F2813" s="1">
        <v>1079.0899999999999</v>
      </c>
      <c r="G2813" s="1">
        <v>1104.98</v>
      </c>
      <c r="H2813" s="1">
        <v>1013.42</v>
      </c>
      <c r="I2813" s="1">
        <v>1058.96</v>
      </c>
      <c r="J2813" s="1">
        <v>1016.28</v>
      </c>
      <c r="Q2813" s="1">
        <v>2205.3000000000002</v>
      </c>
      <c r="R2813" s="1">
        <v>53.8</v>
      </c>
      <c r="S2813" s="1">
        <v>46.33</v>
      </c>
      <c r="T2813" s="1">
        <v>54.33</v>
      </c>
      <c r="V2813" s="1">
        <v>53.67</v>
      </c>
      <c r="W2813" s="1">
        <v>55.21</v>
      </c>
      <c r="X2813" s="1">
        <v>54.63</v>
      </c>
      <c r="Y2813" s="1">
        <v>54.5</v>
      </c>
      <c r="Z2813" s="1">
        <v>54.5</v>
      </c>
      <c r="AA2813" s="1">
        <v>54.5</v>
      </c>
      <c r="AB2813" s="1">
        <v>54.17</v>
      </c>
      <c r="AC2813" s="1">
        <v>54.25</v>
      </c>
      <c r="AE2813" s="1">
        <v>59.61</v>
      </c>
      <c r="AF2813" s="1">
        <v>60</v>
      </c>
      <c r="AG2813" s="1">
        <v>45.5</v>
      </c>
      <c r="AX2813" s="1">
        <v>55.36</v>
      </c>
      <c r="BA2813" s="1">
        <v>50.33</v>
      </c>
      <c r="BB2813" s="1">
        <v>58.23</v>
      </c>
      <c r="BC2813" s="1">
        <v>55.95</v>
      </c>
      <c r="BD2813" s="1">
        <v>57.65</v>
      </c>
      <c r="BE2813" s="1">
        <v>61</v>
      </c>
      <c r="BF2813" s="1">
        <v>56.8</v>
      </c>
      <c r="BG2813" s="1">
        <v>59.75</v>
      </c>
      <c r="BH2813" s="1">
        <v>57.5</v>
      </c>
    </row>
    <row r="2814" spans="3:60" x14ac:dyDescent="0.3">
      <c r="C2814" s="14" t="str">
        <f t="shared" si="44"/>
        <v>20151</v>
      </c>
      <c r="D2814" s="3">
        <v>42023</v>
      </c>
      <c r="E2814" s="1">
        <v>1125.3399999999999</v>
      </c>
      <c r="F2814" s="1">
        <v>1083.4000000000001</v>
      </c>
      <c r="G2814" s="1">
        <v>1107.33</v>
      </c>
      <c r="H2814" s="1">
        <v>1025.57</v>
      </c>
      <c r="I2814" s="1">
        <v>1097.6099999999999</v>
      </c>
      <c r="J2814" s="1">
        <v>1016.55</v>
      </c>
      <c r="Q2814" s="1">
        <v>2221.4899999999998</v>
      </c>
      <c r="R2814" s="1">
        <v>56.54</v>
      </c>
      <c r="S2814" s="1">
        <v>46.33</v>
      </c>
      <c r="T2814" s="1">
        <v>56.33</v>
      </c>
      <c r="V2814" s="1">
        <v>54.57</v>
      </c>
      <c r="W2814" s="1">
        <v>55.33</v>
      </c>
      <c r="X2814" s="1">
        <v>54.43</v>
      </c>
      <c r="Y2814" s="1">
        <v>54.5</v>
      </c>
      <c r="Z2814" s="1">
        <v>54.5</v>
      </c>
      <c r="AA2814" s="1">
        <v>53.25</v>
      </c>
      <c r="AB2814" s="1">
        <v>53.44</v>
      </c>
      <c r="AC2814" s="1">
        <v>54.5</v>
      </c>
      <c r="AE2814" s="1">
        <v>59.69</v>
      </c>
      <c r="AF2814" s="1">
        <v>61.33</v>
      </c>
      <c r="AG2814" s="1">
        <v>45.59</v>
      </c>
      <c r="AX2814" s="1">
        <v>54.82</v>
      </c>
      <c r="BB2814" s="1">
        <v>58.89</v>
      </c>
      <c r="BC2814" s="1">
        <v>57.19</v>
      </c>
      <c r="BD2814" s="1">
        <v>58.34</v>
      </c>
      <c r="BE2814" s="1">
        <v>62</v>
      </c>
      <c r="BF2814" s="1">
        <v>57.92</v>
      </c>
      <c r="BG2814" s="1">
        <v>60.53</v>
      </c>
      <c r="BH2814" s="1">
        <v>57.5</v>
      </c>
    </row>
    <row r="2815" spans="3:60" x14ac:dyDescent="0.3">
      <c r="C2815" s="14" t="str">
        <f t="shared" si="44"/>
        <v>20151</v>
      </c>
      <c r="D2815" s="3">
        <v>42020</v>
      </c>
      <c r="E2815" s="1">
        <v>1110.8499999999999</v>
      </c>
      <c r="F2815" s="1">
        <v>1083.58</v>
      </c>
      <c r="G2815" s="1">
        <v>1119.33</v>
      </c>
      <c r="H2815" s="1">
        <v>1039.1500000000001</v>
      </c>
      <c r="I2815" s="1">
        <v>1068.8900000000001</v>
      </c>
      <c r="J2815" s="1">
        <v>1015.54</v>
      </c>
      <c r="Q2815" s="1">
        <v>2246.38</v>
      </c>
      <c r="R2815" s="1">
        <v>54.63</v>
      </c>
      <c r="S2815" s="1">
        <v>46.33</v>
      </c>
      <c r="T2815" s="1">
        <v>56</v>
      </c>
      <c r="U2815" s="1">
        <v>49.3</v>
      </c>
      <c r="V2815" s="1">
        <v>54.13</v>
      </c>
      <c r="W2815" s="1">
        <v>56.07</v>
      </c>
      <c r="X2815" s="1">
        <v>54.77</v>
      </c>
      <c r="Y2815" s="1">
        <v>54.75</v>
      </c>
      <c r="Z2815" s="1">
        <v>55.17</v>
      </c>
      <c r="AA2815" s="1">
        <v>54.19</v>
      </c>
      <c r="AB2815" s="1">
        <v>53.88</v>
      </c>
      <c r="AC2815" s="1">
        <v>54.5</v>
      </c>
      <c r="AE2815" s="1">
        <v>60.08</v>
      </c>
      <c r="AF2815" s="1">
        <v>61</v>
      </c>
      <c r="AG2815" s="1">
        <v>46.26</v>
      </c>
      <c r="AX2815" s="1">
        <v>55.3</v>
      </c>
      <c r="BA2815" s="1">
        <v>51.77</v>
      </c>
      <c r="BB2815" s="1">
        <v>58.46</v>
      </c>
      <c r="BC2815" s="1">
        <v>56.58</v>
      </c>
      <c r="BD2815" s="1">
        <v>58.17</v>
      </c>
      <c r="BE2815" s="1">
        <v>61.57</v>
      </c>
      <c r="BF2815" s="1">
        <v>57.94</v>
      </c>
      <c r="BG2815" s="1">
        <v>59.87</v>
      </c>
      <c r="BH2815" s="1">
        <v>57.5</v>
      </c>
    </row>
    <row r="2816" spans="3:60" x14ac:dyDescent="0.3">
      <c r="C2816" s="14" t="str">
        <f t="shared" si="44"/>
        <v>20151</v>
      </c>
      <c r="D2816" s="3">
        <v>42019</v>
      </c>
      <c r="E2816" s="1">
        <v>1132.79</v>
      </c>
      <c r="F2816" s="1">
        <v>1087.5999999999999</v>
      </c>
      <c r="G2816" s="1">
        <v>1123.2</v>
      </c>
      <c r="H2816" s="1">
        <v>1040.0899999999999</v>
      </c>
      <c r="I2816" s="1">
        <v>1080.3499999999999</v>
      </c>
      <c r="J2816" s="1">
        <v>1019.62</v>
      </c>
      <c r="Q2816" s="1">
        <v>2256.59</v>
      </c>
      <c r="R2816" s="1">
        <v>53.8</v>
      </c>
      <c r="S2816" s="1">
        <v>45.89</v>
      </c>
      <c r="T2816" s="1">
        <v>55.67</v>
      </c>
      <c r="U2816" s="1">
        <v>49.3</v>
      </c>
      <c r="V2816" s="1">
        <v>53.93</v>
      </c>
      <c r="W2816" s="1">
        <v>56.33</v>
      </c>
      <c r="X2816" s="1">
        <v>55.36</v>
      </c>
      <c r="Y2816" s="1">
        <v>56</v>
      </c>
      <c r="Z2816" s="1">
        <v>56</v>
      </c>
      <c r="AA2816" s="1">
        <v>54.47</v>
      </c>
      <c r="AB2816" s="1">
        <v>55.11</v>
      </c>
      <c r="AC2816" s="1">
        <v>55.88</v>
      </c>
      <c r="AE2816" s="1">
        <v>60.45</v>
      </c>
      <c r="AF2816" s="1">
        <v>61</v>
      </c>
      <c r="AG2816" s="1">
        <v>45.7</v>
      </c>
      <c r="AX2816" s="1">
        <v>55.68</v>
      </c>
      <c r="BA2816" s="1">
        <v>51.95</v>
      </c>
      <c r="BB2816" s="1">
        <v>59.15</v>
      </c>
      <c r="BC2816" s="1">
        <v>57.35</v>
      </c>
      <c r="BD2816" s="1">
        <v>59.12</v>
      </c>
      <c r="BE2816" s="1">
        <v>60.83</v>
      </c>
      <c r="BF2816" s="1">
        <v>57.95</v>
      </c>
      <c r="BG2816" s="1">
        <v>61.56</v>
      </c>
      <c r="BH2816" s="1">
        <v>58.63</v>
      </c>
    </row>
    <row r="2817" spans="3:60" x14ac:dyDescent="0.3">
      <c r="C2817" s="14" t="str">
        <f t="shared" si="44"/>
        <v>20151</v>
      </c>
      <c r="D2817" s="3">
        <v>42018</v>
      </c>
      <c r="E2817" s="1">
        <v>1150.19</v>
      </c>
      <c r="F2817" s="1">
        <v>1098.05</v>
      </c>
      <c r="G2817" s="1">
        <v>1138.94</v>
      </c>
      <c r="H2817" s="1">
        <v>1048.78</v>
      </c>
      <c r="I2817" s="1">
        <v>1131.74</v>
      </c>
      <c r="J2817" s="1">
        <v>1033.3499999999999</v>
      </c>
      <c r="Q2817" s="1">
        <v>2273.23</v>
      </c>
      <c r="R2817" s="1">
        <v>56</v>
      </c>
      <c r="S2817" s="1">
        <v>46.67</v>
      </c>
      <c r="T2817" s="1">
        <v>56.83</v>
      </c>
      <c r="V2817" s="1">
        <v>55.17</v>
      </c>
      <c r="W2817" s="1">
        <v>57</v>
      </c>
      <c r="X2817" s="1">
        <v>55.92</v>
      </c>
      <c r="Y2817" s="1">
        <v>57.16</v>
      </c>
      <c r="Z2817" s="1">
        <v>57.3</v>
      </c>
      <c r="AA2817" s="1">
        <v>54.94</v>
      </c>
      <c r="AB2817" s="1">
        <v>55.89</v>
      </c>
      <c r="AC2817" s="1">
        <v>55.5</v>
      </c>
      <c r="AE2817" s="1">
        <v>60.9</v>
      </c>
      <c r="AF2817" s="1">
        <v>61.5</v>
      </c>
      <c r="AG2817" s="1">
        <v>45.92</v>
      </c>
      <c r="AK2817" s="1">
        <v>20</v>
      </c>
      <c r="AS2817" s="1">
        <v>1900</v>
      </c>
      <c r="AX2817" s="1">
        <v>54.86</v>
      </c>
      <c r="BA2817" s="1">
        <v>54.94</v>
      </c>
      <c r="BB2817" s="1">
        <v>60.14</v>
      </c>
      <c r="BC2817" s="1">
        <v>57.96</v>
      </c>
      <c r="BD2817" s="1">
        <v>58.62</v>
      </c>
      <c r="BE2817" s="1">
        <v>61.33</v>
      </c>
      <c r="BF2817" s="1">
        <v>58.87</v>
      </c>
      <c r="BG2817" s="1">
        <v>62.26</v>
      </c>
      <c r="BH2817" s="1">
        <v>58.25</v>
      </c>
    </row>
    <row r="2818" spans="3:60" x14ac:dyDescent="0.3">
      <c r="C2818" s="14" t="str">
        <f t="shared" si="44"/>
        <v>20151</v>
      </c>
      <c r="D2818" s="3">
        <v>42017</v>
      </c>
      <c r="E2818" s="1">
        <v>1160.1099999999999</v>
      </c>
      <c r="F2818" s="1">
        <v>1103.3499999999999</v>
      </c>
      <c r="G2818" s="1">
        <v>1154.83</v>
      </c>
      <c r="H2818" s="1">
        <v>1052.83</v>
      </c>
      <c r="I2818" s="1">
        <v>1130.49</v>
      </c>
      <c r="J2818" s="1">
        <v>1032.21</v>
      </c>
      <c r="Q2818" s="1">
        <v>2291.7199999999998</v>
      </c>
      <c r="R2818" s="1">
        <v>55.95</v>
      </c>
      <c r="S2818" s="1">
        <v>48.33</v>
      </c>
      <c r="T2818" s="1">
        <v>57</v>
      </c>
      <c r="V2818" s="1">
        <v>55.25</v>
      </c>
      <c r="W2818" s="1">
        <v>58.08</v>
      </c>
      <c r="X2818" s="1">
        <v>57.19</v>
      </c>
      <c r="Y2818" s="1">
        <v>58.03</v>
      </c>
      <c r="Z2818" s="1">
        <v>58</v>
      </c>
      <c r="AA2818" s="1">
        <v>56.01</v>
      </c>
      <c r="AB2818" s="1">
        <v>56.5</v>
      </c>
      <c r="AC2818" s="1">
        <v>57.25</v>
      </c>
      <c r="AE2818" s="1">
        <v>62.5</v>
      </c>
      <c r="AF2818" s="1">
        <v>62</v>
      </c>
      <c r="AG2818" s="1">
        <v>49.06</v>
      </c>
      <c r="AK2818" s="1">
        <v>20</v>
      </c>
      <c r="AP2818" s="1">
        <v>1675</v>
      </c>
      <c r="AS2818" s="1">
        <v>1900</v>
      </c>
      <c r="AX2818" s="1">
        <v>56.93</v>
      </c>
      <c r="BA2818" s="1">
        <v>55.83</v>
      </c>
      <c r="BB2818" s="1">
        <v>61.66</v>
      </c>
      <c r="BC2818" s="1">
        <v>59.67</v>
      </c>
      <c r="BD2818" s="1">
        <v>60.3</v>
      </c>
      <c r="BE2818" s="1">
        <v>61.33</v>
      </c>
      <c r="BF2818" s="1">
        <v>59.33</v>
      </c>
      <c r="BG2818" s="1">
        <v>63.75</v>
      </c>
      <c r="BH2818" s="1">
        <v>59.5</v>
      </c>
    </row>
    <row r="2819" spans="3:60" x14ac:dyDescent="0.3">
      <c r="C2819" s="14" t="str">
        <f t="shared" si="44"/>
        <v>20151</v>
      </c>
      <c r="D2819" s="3">
        <v>42016</v>
      </c>
      <c r="E2819" s="1">
        <v>1171.96</v>
      </c>
      <c r="F2819" s="1">
        <v>1093.32</v>
      </c>
      <c r="G2819" s="1">
        <v>1155.02</v>
      </c>
      <c r="H2819" s="1">
        <v>1055.21</v>
      </c>
      <c r="I2819" s="1">
        <v>1143.17</v>
      </c>
      <c r="J2819" s="1">
        <v>1051.45</v>
      </c>
      <c r="Q2819" s="1">
        <v>2293.2600000000002</v>
      </c>
      <c r="R2819" s="1">
        <v>57.88</v>
      </c>
      <c r="S2819" s="1">
        <v>48</v>
      </c>
      <c r="T2819" s="1">
        <v>57.33</v>
      </c>
      <c r="V2819" s="1">
        <v>55.58</v>
      </c>
      <c r="W2819" s="1">
        <v>58.5</v>
      </c>
      <c r="X2819" s="1">
        <v>58.37</v>
      </c>
      <c r="Y2819" s="1">
        <v>58.45</v>
      </c>
      <c r="Z2819" s="1">
        <v>58.5</v>
      </c>
      <c r="AA2819" s="1">
        <v>55.26</v>
      </c>
      <c r="AB2819" s="1">
        <v>57.48</v>
      </c>
      <c r="AC2819" s="1">
        <v>57.75</v>
      </c>
      <c r="AE2819" s="1">
        <v>63.17</v>
      </c>
      <c r="AF2819" s="1">
        <v>63</v>
      </c>
      <c r="AG2819" s="1">
        <v>49.63</v>
      </c>
      <c r="AK2819" s="1">
        <v>20</v>
      </c>
      <c r="AP2819" s="1">
        <v>1675</v>
      </c>
      <c r="AS2819" s="1">
        <v>1900</v>
      </c>
      <c r="AX2819" s="1">
        <v>58.75</v>
      </c>
      <c r="BA2819" s="1">
        <v>56.5</v>
      </c>
      <c r="BB2819" s="1">
        <v>61.43</v>
      </c>
      <c r="BC2819" s="1">
        <v>60.61</v>
      </c>
      <c r="BD2819" s="1">
        <v>60.35</v>
      </c>
      <c r="BE2819" s="1">
        <v>62.6</v>
      </c>
      <c r="BF2819" s="1">
        <v>62</v>
      </c>
      <c r="BG2819" s="1">
        <v>64.3</v>
      </c>
      <c r="BH2819" s="1">
        <v>60</v>
      </c>
    </row>
    <row r="2820" spans="3:60" x14ac:dyDescent="0.3">
      <c r="C2820" s="14" t="str">
        <f t="shared" si="44"/>
        <v>20151</v>
      </c>
      <c r="D2820" s="3">
        <v>42013</v>
      </c>
      <c r="E2820" s="1">
        <v>1175.74</v>
      </c>
      <c r="F2820" s="1">
        <v>1109.0999999999999</v>
      </c>
      <c r="G2820" s="1">
        <v>1158.9000000000001</v>
      </c>
      <c r="H2820" s="1">
        <v>1058.72</v>
      </c>
      <c r="I2820" s="1">
        <v>1145.07</v>
      </c>
      <c r="J2820" s="1">
        <v>1047.02</v>
      </c>
      <c r="Q2820" s="1">
        <v>2285.11</v>
      </c>
      <c r="R2820" s="1">
        <v>57.13</v>
      </c>
      <c r="S2820" s="1">
        <v>52.13</v>
      </c>
      <c r="T2820" s="1">
        <v>58.78</v>
      </c>
      <c r="V2820" s="1">
        <v>55</v>
      </c>
      <c r="W2820" s="1">
        <v>58.5</v>
      </c>
      <c r="X2820" s="1">
        <v>59.18</v>
      </c>
      <c r="Y2820" s="1">
        <v>59.06</v>
      </c>
      <c r="Z2820" s="1">
        <v>59</v>
      </c>
      <c r="AA2820" s="1">
        <v>56.32</v>
      </c>
      <c r="AB2820" s="1">
        <v>58.19</v>
      </c>
      <c r="AC2820" s="1">
        <v>57</v>
      </c>
      <c r="AE2820" s="1">
        <v>64.5</v>
      </c>
      <c r="AF2820" s="1">
        <v>63.2</v>
      </c>
      <c r="AG2820" s="1">
        <v>50.38</v>
      </c>
      <c r="AK2820" s="1">
        <v>20</v>
      </c>
      <c r="AP2820" s="1">
        <v>1675</v>
      </c>
      <c r="AS2820" s="1">
        <v>1900</v>
      </c>
      <c r="AX2820" s="1">
        <v>58.43</v>
      </c>
      <c r="BA2820" s="1">
        <v>56.8</v>
      </c>
      <c r="BB2820" s="1">
        <v>62.47</v>
      </c>
      <c r="BC2820" s="1">
        <v>61.17</v>
      </c>
      <c r="BD2820" s="1">
        <v>61.31</v>
      </c>
      <c r="BE2820" s="1">
        <v>62.8</v>
      </c>
      <c r="BF2820" s="1">
        <v>60.59</v>
      </c>
      <c r="BG2820" s="1">
        <v>64.3</v>
      </c>
      <c r="BH2820" s="1">
        <v>59</v>
      </c>
    </row>
    <row r="2821" spans="3:60" x14ac:dyDescent="0.3">
      <c r="C2821" s="14" t="str">
        <f t="shared" si="44"/>
        <v>20151</v>
      </c>
      <c r="D2821" s="3">
        <v>42012</v>
      </c>
      <c r="E2821" s="1">
        <v>1175.6400000000001</v>
      </c>
      <c r="F2821" s="1">
        <v>1108.92</v>
      </c>
      <c r="G2821" s="1">
        <v>1154.82</v>
      </c>
      <c r="H2821" s="1">
        <v>1073.3</v>
      </c>
      <c r="I2821" s="1">
        <v>1144.3499999999999</v>
      </c>
      <c r="J2821" s="1">
        <v>1057.47</v>
      </c>
      <c r="Q2821" s="1">
        <v>2292.63</v>
      </c>
      <c r="R2821" s="1">
        <v>56.56</v>
      </c>
      <c r="S2821" s="1">
        <v>50.5</v>
      </c>
      <c r="T2821" s="1">
        <v>59.33</v>
      </c>
      <c r="V2821" s="1">
        <v>54.86</v>
      </c>
      <c r="W2821" s="1">
        <v>58.7</v>
      </c>
      <c r="X2821" s="1">
        <v>60.1</v>
      </c>
      <c r="Y2821" s="1">
        <v>59.44</v>
      </c>
      <c r="Z2821" s="1">
        <v>59.5</v>
      </c>
      <c r="AA2821" s="1">
        <v>56.02</v>
      </c>
      <c r="AB2821" s="1">
        <v>59.51</v>
      </c>
      <c r="AC2821" s="1">
        <v>57.5</v>
      </c>
      <c r="AE2821" s="1">
        <v>65.44</v>
      </c>
      <c r="AF2821" s="1">
        <v>63.4</v>
      </c>
      <c r="AG2821" s="1">
        <v>51.12</v>
      </c>
      <c r="AK2821" s="1">
        <v>20</v>
      </c>
      <c r="AP2821" s="1">
        <v>1675</v>
      </c>
      <c r="AS2821" s="1">
        <v>1900</v>
      </c>
      <c r="AX2821" s="1">
        <v>58.71</v>
      </c>
      <c r="BA2821" s="1">
        <v>58.5</v>
      </c>
      <c r="BB2821" s="1">
        <v>62.87</v>
      </c>
      <c r="BC2821" s="1">
        <v>61.46</v>
      </c>
      <c r="BD2821" s="1">
        <v>62.33</v>
      </c>
      <c r="BE2821" s="1">
        <v>63</v>
      </c>
      <c r="BF2821" s="1">
        <v>60.29</v>
      </c>
      <c r="BG2821" s="1">
        <v>66.099999999999994</v>
      </c>
      <c r="BH2821" s="1">
        <v>59.75</v>
      </c>
    </row>
    <row r="2822" spans="3:60" x14ac:dyDescent="0.3">
      <c r="C2822" s="14" t="str">
        <f t="shared" ref="C2822:C2885" si="45">YEAR(D2822)&amp;MONTH(D2822)</f>
        <v>20151</v>
      </c>
      <c r="D2822" s="3">
        <v>42011</v>
      </c>
      <c r="E2822" s="1">
        <v>1155.58</v>
      </c>
      <c r="F2822" s="1">
        <v>1113.02</v>
      </c>
      <c r="G2822" s="1">
        <v>1154.77</v>
      </c>
      <c r="H2822" s="1">
        <v>1073.25</v>
      </c>
      <c r="I2822" s="1">
        <v>1147.44</v>
      </c>
      <c r="J2822" s="1">
        <v>1048.8599999999999</v>
      </c>
      <c r="Q2822" s="1">
        <v>2290.4699999999998</v>
      </c>
      <c r="R2822" s="1">
        <v>56.25</v>
      </c>
      <c r="S2822" s="1">
        <v>48</v>
      </c>
      <c r="T2822" s="1">
        <v>59.33</v>
      </c>
      <c r="V2822" s="1">
        <v>54.72</v>
      </c>
      <c r="W2822" s="1">
        <v>58.2</v>
      </c>
      <c r="X2822" s="1">
        <v>59.91</v>
      </c>
      <c r="Y2822" s="1">
        <v>59</v>
      </c>
      <c r="Z2822" s="1">
        <v>59</v>
      </c>
      <c r="AA2822" s="1">
        <v>56.36</v>
      </c>
      <c r="AB2822" s="1">
        <v>59.25</v>
      </c>
      <c r="AC2822" s="1">
        <v>57.75</v>
      </c>
      <c r="AE2822" s="1">
        <v>65.56</v>
      </c>
      <c r="AF2822" s="1">
        <v>63.6</v>
      </c>
      <c r="AG2822" s="1">
        <v>52.54</v>
      </c>
      <c r="AP2822" s="1">
        <v>1675</v>
      </c>
      <c r="AX2822" s="1">
        <v>57.9</v>
      </c>
      <c r="BA2822" s="1">
        <v>58.33</v>
      </c>
      <c r="BB2822" s="1">
        <v>62.84</v>
      </c>
      <c r="BC2822" s="1">
        <v>61.72</v>
      </c>
      <c r="BD2822" s="1">
        <v>61.89</v>
      </c>
      <c r="BE2822" s="1">
        <v>63.3</v>
      </c>
      <c r="BF2822" s="1">
        <v>60.08</v>
      </c>
      <c r="BG2822" s="1">
        <v>66.75</v>
      </c>
      <c r="BH2822" s="1">
        <v>60</v>
      </c>
    </row>
    <row r="2823" spans="3:60" x14ac:dyDescent="0.3">
      <c r="C2823" s="14" t="str">
        <f t="shared" si="45"/>
        <v>20151</v>
      </c>
      <c r="D2823" s="3">
        <v>42010</v>
      </c>
      <c r="E2823" s="1">
        <v>1135.51</v>
      </c>
      <c r="F2823" s="1">
        <v>1113.71</v>
      </c>
      <c r="G2823" s="1">
        <v>1174.55</v>
      </c>
      <c r="H2823" s="1">
        <v>1082.72</v>
      </c>
      <c r="I2823" s="1">
        <v>1145.67</v>
      </c>
      <c r="J2823" s="1">
        <v>1042.47</v>
      </c>
      <c r="Q2823" s="1">
        <v>2289.12</v>
      </c>
      <c r="R2823" s="1">
        <v>57</v>
      </c>
      <c r="S2823" s="1">
        <v>49</v>
      </c>
      <c r="T2823" s="1">
        <v>60.33</v>
      </c>
      <c r="V2823" s="1">
        <v>54.63</v>
      </c>
      <c r="W2823" s="1">
        <v>58</v>
      </c>
      <c r="X2823" s="1">
        <v>59.91</v>
      </c>
      <c r="Y2823" s="1">
        <v>59</v>
      </c>
      <c r="Z2823" s="1">
        <v>59</v>
      </c>
      <c r="AA2823" s="1">
        <v>56.7</v>
      </c>
      <c r="AB2823" s="1">
        <v>59.38</v>
      </c>
      <c r="AC2823" s="1">
        <v>58.33</v>
      </c>
      <c r="AE2823" s="1">
        <v>65.78</v>
      </c>
      <c r="AF2823" s="1">
        <v>64.5</v>
      </c>
      <c r="AG2823" s="1">
        <v>52.27</v>
      </c>
      <c r="AX2823" s="1">
        <v>59.99</v>
      </c>
      <c r="BA2823" s="1">
        <v>60</v>
      </c>
      <c r="BB2823" s="1">
        <v>62.93</v>
      </c>
      <c r="BC2823" s="1">
        <v>61.71</v>
      </c>
      <c r="BD2823" s="1">
        <v>62.4</v>
      </c>
      <c r="BE2823" s="1">
        <v>64.5</v>
      </c>
      <c r="BF2823" s="1">
        <v>60.66</v>
      </c>
      <c r="BG2823" s="1">
        <v>66.7</v>
      </c>
      <c r="BH2823" s="1">
        <v>59.33</v>
      </c>
    </row>
    <row r="2824" spans="3:60" x14ac:dyDescent="0.3">
      <c r="C2824" s="14" t="str">
        <f t="shared" si="45"/>
        <v>20151</v>
      </c>
      <c r="D2824" s="3">
        <v>42009</v>
      </c>
      <c r="E2824" s="1">
        <v>1135.51</v>
      </c>
      <c r="F2824" s="1">
        <v>1121.72</v>
      </c>
      <c r="G2824" s="1">
        <v>1172.58</v>
      </c>
      <c r="H2824" s="1">
        <v>1094.79</v>
      </c>
      <c r="I2824" s="1">
        <v>1148.95</v>
      </c>
      <c r="J2824" s="1">
        <v>1046.73</v>
      </c>
      <c r="Q2824" s="1">
        <v>2327.94</v>
      </c>
      <c r="R2824" s="1">
        <v>57</v>
      </c>
      <c r="S2824" s="1">
        <v>48.5</v>
      </c>
      <c r="T2824" s="1">
        <v>60.5</v>
      </c>
      <c r="V2824" s="1">
        <v>54.88</v>
      </c>
      <c r="W2824" s="1">
        <v>58.64</v>
      </c>
      <c r="X2824" s="1">
        <v>59.77</v>
      </c>
      <c r="Y2824" s="1">
        <v>58.31</v>
      </c>
      <c r="Z2824" s="1">
        <v>58.62</v>
      </c>
      <c r="AA2824" s="1">
        <v>56.82</v>
      </c>
      <c r="AB2824" s="1">
        <v>58.5</v>
      </c>
      <c r="AC2824" s="1">
        <v>56.33</v>
      </c>
      <c r="AE2824" s="1">
        <v>65.75</v>
      </c>
      <c r="AF2824" s="1">
        <v>64.83</v>
      </c>
      <c r="AG2824" s="1">
        <v>52.57</v>
      </c>
      <c r="AK2824" s="1">
        <v>20</v>
      </c>
      <c r="AS2824" s="1">
        <v>1700</v>
      </c>
      <c r="AX2824" s="1">
        <v>61.67</v>
      </c>
      <c r="BA2824" s="1">
        <v>61</v>
      </c>
      <c r="BB2824" s="1">
        <v>63.62</v>
      </c>
      <c r="BC2824" s="1">
        <v>61.42</v>
      </c>
      <c r="BD2824" s="1">
        <v>62.28</v>
      </c>
      <c r="BE2824" s="1">
        <v>63.84</v>
      </c>
      <c r="BF2824" s="1">
        <v>59.67</v>
      </c>
      <c r="BG2824" s="1">
        <v>66.599999999999994</v>
      </c>
      <c r="BH2824" s="1">
        <v>58</v>
      </c>
    </row>
    <row r="2825" spans="3:60" x14ac:dyDescent="0.3">
      <c r="C2825" s="14" t="str">
        <f t="shared" si="45"/>
        <v>20151</v>
      </c>
      <c r="D2825" s="3">
        <v>42006</v>
      </c>
      <c r="E2825" s="1">
        <v>1207.71</v>
      </c>
      <c r="F2825" s="1">
        <v>1125.54</v>
      </c>
      <c r="G2825" s="1">
        <v>1167.22</v>
      </c>
      <c r="H2825" s="1">
        <v>1084.8499999999999</v>
      </c>
      <c r="I2825" s="1">
        <v>1142.6300000000001</v>
      </c>
      <c r="J2825" s="1">
        <v>1049.83</v>
      </c>
      <c r="Q2825" s="1">
        <v>2292.71</v>
      </c>
      <c r="R2825" s="1">
        <v>56.25</v>
      </c>
      <c r="S2825" s="1">
        <v>48.94</v>
      </c>
      <c r="T2825" s="1">
        <v>60.49</v>
      </c>
      <c r="V2825" s="1">
        <v>56.1</v>
      </c>
      <c r="W2825" s="1">
        <v>59.83</v>
      </c>
      <c r="X2825" s="1">
        <v>59.71</v>
      </c>
      <c r="Y2825" s="1">
        <v>57.94</v>
      </c>
      <c r="Z2825" s="1">
        <v>58.5</v>
      </c>
      <c r="AA2825" s="1">
        <v>57.07</v>
      </c>
      <c r="AB2825" s="1">
        <v>59.17</v>
      </c>
      <c r="AC2825" s="1">
        <v>55.89</v>
      </c>
      <c r="AE2825" s="1">
        <v>65.790000000000006</v>
      </c>
      <c r="AF2825" s="1">
        <v>63.17</v>
      </c>
      <c r="AG2825" s="1">
        <v>53.1</v>
      </c>
      <c r="AK2825" s="1">
        <v>20</v>
      </c>
      <c r="AS2825" s="1">
        <v>1700</v>
      </c>
      <c r="AX2825" s="1">
        <v>62.05</v>
      </c>
      <c r="BB2825" s="1">
        <v>62.95</v>
      </c>
      <c r="BC2825" s="1">
        <v>61.34</v>
      </c>
      <c r="BD2825" s="1">
        <v>61.28</v>
      </c>
      <c r="BE2825" s="1">
        <v>62.52</v>
      </c>
      <c r="BF2825" s="1">
        <v>60.09</v>
      </c>
      <c r="BG2825" s="1">
        <v>66.5</v>
      </c>
      <c r="BH2825" s="1">
        <v>58.38</v>
      </c>
    </row>
    <row r="2826" spans="3:60" x14ac:dyDescent="0.3">
      <c r="C2826" s="14" t="str">
        <f t="shared" si="45"/>
        <v>19001</v>
      </c>
    </row>
    <row r="2827" spans="3:60" x14ac:dyDescent="0.3">
      <c r="C2827" s="14" t="str">
        <f t="shared" si="45"/>
        <v>19001</v>
      </c>
    </row>
    <row r="2828" spans="3:60" x14ac:dyDescent="0.3">
      <c r="C2828" s="14" t="str">
        <f t="shared" si="45"/>
        <v>19001</v>
      </c>
    </row>
    <row r="2829" spans="3:60" x14ac:dyDescent="0.3">
      <c r="C2829" s="14" t="str">
        <f t="shared" si="45"/>
        <v>19001</v>
      </c>
    </row>
    <row r="2830" spans="3:60" x14ac:dyDescent="0.3">
      <c r="C2830" s="14" t="str">
        <f t="shared" si="45"/>
        <v>19001</v>
      </c>
    </row>
    <row r="2831" spans="3:60" x14ac:dyDescent="0.3">
      <c r="C2831" s="14" t="str">
        <f t="shared" si="45"/>
        <v>19001</v>
      </c>
    </row>
    <row r="2832" spans="3:60" x14ac:dyDescent="0.3">
      <c r="C2832" s="14" t="str">
        <f t="shared" si="45"/>
        <v>19001</v>
      </c>
    </row>
    <row r="2833" spans="3:3" x14ac:dyDescent="0.3">
      <c r="C2833" s="14" t="str">
        <f t="shared" si="45"/>
        <v>19001</v>
      </c>
    </row>
    <row r="2834" spans="3:3" x14ac:dyDescent="0.3">
      <c r="C2834" s="14" t="str">
        <f t="shared" si="45"/>
        <v>19001</v>
      </c>
    </row>
    <row r="2835" spans="3:3" x14ac:dyDescent="0.3">
      <c r="C2835" s="14" t="str">
        <f t="shared" si="45"/>
        <v>19001</v>
      </c>
    </row>
    <row r="2836" spans="3:3" x14ac:dyDescent="0.3">
      <c r="C2836" s="14" t="str">
        <f t="shared" si="45"/>
        <v>19001</v>
      </c>
    </row>
    <row r="2837" spans="3:3" x14ac:dyDescent="0.3">
      <c r="C2837" s="14" t="str">
        <f t="shared" si="45"/>
        <v>19001</v>
      </c>
    </row>
    <row r="2838" spans="3:3" x14ac:dyDescent="0.3">
      <c r="C2838" s="14" t="str">
        <f t="shared" si="45"/>
        <v>19001</v>
      </c>
    </row>
    <row r="2839" spans="3:3" x14ac:dyDescent="0.3">
      <c r="C2839" s="14" t="str">
        <f t="shared" si="45"/>
        <v>19001</v>
      </c>
    </row>
    <row r="2840" spans="3:3" x14ac:dyDescent="0.3">
      <c r="C2840" s="14" t="str">
        <f t="shared" si="45"/>
        <v>19001</v>
      </c>
    </row>
    <row r="2841" spans="3:3" x14ac:dyDescent="0.3">
      <c r="C2841" s="14" t="str">
        <f t="shared" si="45"/>
        <v>19001</v>
      </c>
    </row>
    <row r="2842" spans="3:3" x14ac:dyDescent="0.3">
      <c r="C2842" s="14" t="str">
        <f t="shared" si="45"/>
        <v>19001</v>
      </c>
    </row>
    <row r="2843" spans="3:3" x14ac:dyDescent="0.3">
      <c r="C2843" s="14" t="str">
        <f t="shared" si="45"/>
        <v>19001</v>
      </c>
    </row>
    <row r="2844" spans="3:3" x14ac:dyDescent="0.3">
      <c r="C2844" s="14" t="str">
        <f t="shared" si="45"/>
        <v>19001</v>
      </c>
    </row>
    <row r="2845" spans="3:3" x14ac:dyDescent="0.3">
      <c r="C2845" s="14" t="str">
        <f t="shared" si="45"/>
        <v>19001</v>
      </c>
    </row>
    <row r="2846" spans="3:3" x14ac:dyDescent="0.3">
      <c r="C2846" s="14" t="str">
        <f t="shared" si="45"/>
        <v>19001</v>
      </c>
    </row>
    <row r="2847" spans="3:3" x14ac:dyDescent="0.3">
      <c r="C2847" s="14" t="str">
        <f t="shared" si="45"/>
        <v>19001</v>
      </c>
    </row>
    <row r="2848" spans="3:3" x14ac:dyDescent="0.3">
      <c r="C2848" s="14" t="str">
        <f t="shared" si="45"/>
        <v>19001</v>
      </c>
    </row>
    <row r="2849" spans="3:3" x14ac:dyDescent="0.3">
      <c r="C2849" s="14" t="str">
        <f t="shared" si="45"/>
        <v>19001</v>
      </c>
    </row>
    <row r="2850" spans="3:3" x14ac:dyDescent="0.3">
      <c r="C2850" s="14" t="str">
        <f t="shared" si="45"/>
        <v>19001</v>
      </c>
    </row>
    <row r="2851" spans="3:3" x14ac:dyDescent="0.3">
      <c r="C2851" s="14" t="str">
        <f t="shared" si="45"/>
        <v>19001</v>
      </c>
    </row>
    <row r="2852" spans="3:3" x14ac:dyDescent="0.3">
      <c r="C2852" s="14" t="str">
        <f t="shared" si="45"/>
        <v>19001</v>
      </c>
    </row>
    <row r="2853" spans="3:3" x14ac:dyDescent="0.3">
      <c r="C2853" s="14" t="str">
        <f t="shared" si="45"/>
        <v>19001</v>
      </c>
    </row>
    <row r="2854" spans="3:3" x14ac:dyDescent="0.3">
      <c r="C2854" s="14" t="str">
        <f t="shared" si="45"/>
        <v>19001</v>
      </c>
    </row>
    <row r="2855" spans="3:3" x14ac:dyDescent="0.3">
      <c r="C2855" s="14" t="str">
        <f t="shared" si="45"/>
        <v>19001</v>
      </c>
    </row>
    <row r="2856" spans="3:3" x14ac:dyDescent="0.3">
      <c r="C2856" s="14" t="str">
        <f t="shared" si="45"/>
        <v>19001</v>
      </c>
    </row>
    <row r="2857" spans="3:3" x14ac:dyDescent="0.3">
      <c r="C2857" s="14" t="str">
        <f t="shared" si="45"/>
        <v>19001</v>
      </c>
    </row>
    <row r="2858" spans="3:3" x14ac:dyDescent="0.3">
      <c r="C2858" s="14" t="str">
        <f t="shared" si="45"/>
        <v>19001</v>
      </c>
    </row>
    <row r="2859" spans="3:3" x14ac:dyDescent="0.3">
      <c r="C2859" s="14" t="str">
        <f t="shared" si="45"/>
        <v>19001</v>
      </c>
    </row>
    <row r="2860" spans="3:3" x14ac:dyDescent="0.3">
      <c r="C2860" s="14" t="str">
        <f t="shared" si="45"/>
        <v>19001</v>
      </c>
    </row>
    <row r="2861" spans="3:3" x14ac:dyDescent="0.3">
      <c r="C2861" s="14" t="str">
        <f t="shared" si="45"/>
        <v>19001</v>
      </c>
    </row>
    <row r="2862" spans="3:3" x14ac:dyDescent="0.3">
      <c r="C2862" s="14" t="str">
        <f t="shared" si="45"/>
        <v>19001</v>
      </c>
    </row>
    <row r="2863" spans="3:3" x14ac:dyDescent="0.3">
      <c r="C2863" s="14" t="str">
        <f t="shared" si="45"/>
        <v>19001</v>
      </c>
    </row>
    <row r="2864" spans="3:3" x14ac:dyDescent="0.3">
      <c r="C2864" s="14" t="str">
        <f t="shared" si="45"/>
        <v>19001</v>
      </c>
    </row>
    <row r="2865" spans="3:3" x14ac:dyDescent="0.3">
      <c r="C2865" s="14" t="str">
        <f t="shared" si="45"/>
        <v>19001</v>
      </c>
    </row>
    <row r="2866" spans="3:3" x14ac:dyDescent="0.3">
      <c r="C2866" s="14" t="str">
        <f t="shared" si="45"/>
        <v>19001</v>
      </c>
    </row>
    <row r="2867" spans="3:3" x14ac:dyDescent="0.3">
      <c r="C2867" s="14" t="str">
        <f t="shared" si="45"/>
        <v>19001</v>
      </c>
    </row>
    <row r="2868" spans="3:3" x14ac:dyDescent="0.3">
      <c r="C2868" s="14" t="str">
        <f t="shared" si="45"/>
        <v>19001</v>
      </c>
    </row>
    <row r="2869" spans="3:3" x14ac:dyDescent="0.3">
      <c r="C2869" s="14" t="str">
        <f t="shared" si="45"/>
        <v>19001</v>
      </c>
    </row>
    <row r="2870" spans="3:3" x14ac:dyDescent="0.3">
      <c r="C2870" s="14" t="str">
        <f t="shared" si="45"/>
        <v>19001</v>
      </c>
    </row>
    <row r="2871" spans="3:3" x14ac:dyDescent="0.3">
      <c r="C2871" s="14" t="str">
        <f t="shared" si="45"/>
        <v>19001</v>
      </c>
    </row>
    <row r="2872" spans="3:3" x14ac:dyDescent="0.3">
      <c r="C2872" s="14" t="str">
        <f t="shared" si="45"/>
        <v>19001</v>
      </c>
    </row>
    <row r="2873" spans="3:3" x14ac:dyDescent="0.3">
      <c r="C2873" s="14" t="str">
        <f t="shared" si="45"/>
        <v>19001</v>
      </c>
    </row>
    <row r="2874" spans="3:3" x14ac:dyDescent="0.3">
      <c r="C2874" s="14" t="str">
        <f t="shared" si="45"/>
        <v>19001</v>
      </c>
    </row>
    <row r="2875" spans="3:3" x14ac:dyDescent="0.3">
      <c r="C2875" s="14" t="str">
        <f t="shared" si="45"/>
        <v>19001</v>
      </c>
    </row>
    <row r="2876" spans="3:3" x14ac:dyDescent="0.3">
      <c r="C2876" s="14" t="str">
        <f t="shared" si="45"/>
        <v>19001</v>
      </c>
    </row>
    <row r="2877" spans="3:3" x14ac:dyDescent="0.3">
      <c r="C2877" s="14" t="str">
        <f t="shared" si="45"/>
        <v>19001</v>
      </c>
    </row>
    <row r="2878" spans="3:3" x14ac:dyDescent="0.3">
      <c r="C2878" s="14" t="str">
        <f t="shared" si="45"/>
        <v>19001</v>
      </c>
    </row>
    <row r="2879" spans="3:3" x14ac:dyDescent="0.3">
      <c r="C2879" s="14" t="str">
        <f t="shared" si="45"/>
        <v>19001</v>
      </c>
    </row>
    <row r="2880" spans="3:3" x14ac:dyDescent="0.3">
      <c r="C2880" s="14" t="str">
        <f t="shared" si="45"/>
        <v>19001</v>
      </c>
    </row>
    <row r="2881" spans="3:3" x14ac:dyDescent="0.3">
      <c r="C2881" s="14" t="str">
        <f t="shared" si="45"/>
        <v>19001</v>
      </c>
    </row>
    <row r="2882" spans="3:3" x14ac:dyDescent="0.3">
      <c r="C2882" s="14" t="str">
        <f t="shared" si="45"/>
        <v>19001</v>
      </c>
    </row>
    <row r="2883" spans="3:3" x14ac:dyDescent="0.3">
      <c r="C2883" s="14" t="str">
        <f t="shared" si="45"/>
        <v>19001</v>
      </c>
    </row>
    <row r="2884" spans="3:3" x14ac:dyDescent="0.3">
      <c r="C2884" s="14" t="str">
        <f t="shared" si="45"/>
        <v>19001</v>
      </c>
    </row>
    <row r="2885" spans="3:3" x14ac:dyDescent="0.3">
      <c r="C2885" s="14" t="str">
        <f t="shared" si="45"/>
        <v>19001</v>
      </c>
    </row>
    <row r="2886" spans="3:3" x14ac:dyDescent="0.3">
      <c r="C2886" s="14" t="str">
        <f t="shared" ref="C2886:C2891" si="46">YEAR(D2886)&amp;MONTH(D2886)</f>
        <v>19001</v>
      </c>
    </row>
    <row r="2887" spans="3:3" x14ac:dyDescent="0.3">
      <c r="C2887" s="14" t="str">
        <f t="shared" si="46"/>
        <v>19001</v>
      </c>
    </row>
    <row r="2888" spans="3:3" x14ac:dyDescent="0.3">
      <c r="C2888" s="14" t="str">
        <f t="shared" si="46"/>
        <v>19001</v>
      </c>
    </row>
    <row r="2889" spans="3:3" x14ac:dyDescent="0.3">
      <c r="C2889" s="14" t="str">
        <f t="shared" si="46"/>
        <v>19001</v>
      </c>
    </row>
    <row r="2890" spans="3:3" x14ac:dyDescent="0.3">
      <c r="C2890" s="14" t="str">
        <f t="shared" si="46"/>
        <v>19001</v>
      </c>
    </row>
    <row r="2891" spans="3:3" x14ac:dyDescent="0.3">
      <c r="C2891" s="14" t="str">
        <f t="shared" si="46"/>
        <v>19001</v>
      </c>
    </row>
  </sheetData>
  <pageMargins left="0.511811024" right="0.511811024" top="0.78740157499999996" bottom="0.78740157499999996" header="0.31496062000000002" footer="0.31496062000000002"/>
  <pageSetup orientation="portrait" r:id="rId1"/>
  <headerFooter>
    <oddHeader>&amp;R&amp;"Calibri"&amp;10&amp;K000000CORPORATE&amp;1#</oddHeader>
  </headerFooter>
  <customProperties>
    <customPr name="REFI_OFFICE_FUNCTION_DATA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074C9-17B9-4550-B8EE-0DF0C518F977}">
  <dimension ref="B1:AL126"/>
  <sheetViews>
    <sheetView topLeftCell="AD1" workbookViewId="0">
      <selection activeCell="AN19" sqref="AN19"/>
    </sheetView>
  </sheetViews>
  <sheetFormatPr defaultRowHeight="14.4" x14ac:dyDescent="0.3"/>
  <cols>
    <col min="2" max="2" width="13.5546875" bestFit="1" customWidth="1"/>
    <col min="7" max="7" width="11.44140625" bestFit="1" customWidth="1"/>
    <col min="8" max="8" width="13.88671875" customWidth="1"/>
    <col min="9" max="9" width="11.44140625" bestFit="1" customWidth="1"/>
    <col min="10" max="11" width="9.44140625" bestFit="1" customWidth="1"/>
    <col min="12" max="12" width="11.44140625" bestFit="1" customWidth="1"/>
    <col min="19" max="19" width="12.33203125" bestFit="1" customWidth="1"/>
    <col min="22" max="22" width="10.33203125" bestFit="1" customWidth="1"/>
  </cols>
  <sheetData>
    <row r="1" spans="2:38" x14ac:dyDescent="0.3">
      <c r="B1" s="55" t="s">
        <v>383</v>
      </c>
      <c r="F1" t="s">
        <v>353</v>
      </c>
      <c r="G1" s="33" t="e">
        <f t="shared" ref="G1:M1" si="0">AVERAGE(G3:G65)</f>
        <v>#REF!</v>
      </c>
      <c r="H1" s="33" t="e">
        <f t="shared" si="0"/>
        <v>#REF!</v>
      </c>
      <c r="I1" s="33" t="e">
        <f t="shared" si="0"/>
        <v>#REF!</v>
      </c>
      <c r="J1" s="33" t="e">
        <f t="shared" si="0"/>
        <v>#REF!</v>
      </c>
      <c r="K1" s="33" t="e">
        <f t="shared" ca="1" si="0"/>
        <v>#REF!</v>
      </c>
      <c r="L1" s="33" t="e">
        <f t="shared" ca="1" si="0"/>
        <v>#REF!</v>
      </c>
      <c r="M1" s="33" t="e">
        <f t="shared" si="0"/>
        <v>#REF!</v>
      </c>
      <c r="Q1" t="s">
        <v>354</v>
      </c>
      <c r="R1" s="33" t="e">
        <f ca="1">AVERAGE(R3:R65)</f>
        <v>#REF!</v>
      </c>
      <c r="S1" s="33" t="e">
        <f ca="1">AVERAGE(S3:S65)</f>
        <v>#REF!</v>
      </c>
      <c r="X1" s="33" t="e">
        <f ca="1">AVERAGE(X3:X65)</f>
        <v>#REF!</v>
      </c>
    </row>
    <row r="2" spans="2:38" x14ac:dyDescent="0.3">
      <c r="B2" t="s">
        <v>347</v>
      </c>
      <c r="C2" s="52">
        <v>0.20799999999999999</v>
      </c>
      <c r="D2" s="52"/>
      <c r="E2" s="38" t="s">
        <v>384</v>
      </c>
      <c r="F2" t="s">
        <v>352</v>
      </c>
      <c r="G2" s="15" t="s">
        <v>223</v>
      </c>
      <c r="H2" s="15" t="s">
        <v>224</v>
      </c>
      <c r="I2" s="15" t="s">
        <v>252</v>
      </c>
      <c r="J2" s="15" t="s">
        <v>231</v>
      </c>
      <c r="K2" s="15" t="s">
        <v>216</v>
      </c>
      <c r="L2" s="15" t="s">
        <v>215</v>
      </c>
      <c r="M2" s="15" t="s">
        <v>286</v>
      </c>
      <c r="Q2" t="s">
        <v>352</v>
      </c>
      <c r="R2" s="15" t="s">
        <v>223</v>
      </c>
      <c r="S2" s="15" t="s">
        <v>224</v>
      </c>
      <c r="T2" s="15" t="s">
        <v>252</v>
      </c>
      <c r="U2" s="15" t="s">
        <v>231</v>
      </c>
      <c r="V2" s="15" t="s">
        <v>216</v>
      </c>
      <c r="W2" s="15" t="s">
        <v>215</v>
      </c>
      <c r="X2" s="15" t="s">
        <v>286</v>
      </c>
      <c r="AL2" t="s">
        <v>286</v>
      </c>
    </row>
    <row r="3" spans="2:38" x14ac:dyDescent="0.3">
      <c r="B3" t="s">
        <v>348</v>
      </c>
      <c r="C3" s="38">
        <v>0.75</v>
      </c>
      <c r="D3" s="38"/>
      <c r="E3">
        <f>YEAR(F3)</f>
        <v>2021</v>
      </c>
      <c r="F3" s="17">
        <f>+'Modelo Soja'!BA3</f>
        <v>44197</v>
      </c>
      <c r="G3" s="32" t="e">
        <f>+(('Modelo Farelo'!AB3*(1+$C$8))*$C$3+('Modelo Oleo'!AA3*(1))*$C$2)-('Modelo Soja'!AT3/60*1000)-$C$6</f>
        <v>#REF!</v>
      </c>
      <c r="H3" s="32" t="e">
        <f>+(('Modelo Farelo'!AC3*(1+$C$8))*$C$3+('Modelo Oleo'!AB3*(1))*$C$2)-('Modelo Soja'!AU3/60*1000)-$C$6</f>
        <v>#REF!</v>
      </c>
      <c r="I3" s="32" t="e">
        <f>+(('Modelo Farelo'!AD3*(1+$C$8))*$C$3+('Modelo Oleo'!AC3*(1))*$C$2)-('Modelo Soja'!AV3/60*1000)-$C$6</f>
        <v>#REF!</v>
      </c>
      <c r="J3" s="32" t="e">
        <f>+(('Modelo Farelo'!AE3*(1+$C$8))*($C$3+1%)+('Modelo Oleo'!AD3*(1))*($C$2-1%))-('Modelo Soja'!AW3/60*1000)-$C$6</f>
        <v>#REF!</v>
      </c>
      <c r="K3" s="32" t="e">
        <f ca="1">+(('Modelo Farelo'!AF3*(1+$C$8))*($C$3+1.5%)+('Modelo Oleo'!AE3*(1))*($C$2-1.5%))-('Modelo Soja'!AX3/60*1000)-$C$6</f>
        <v>#REF!</v>
      </c>
      <c r="L3" s="32" t="e">
        <f ca="1">+(('Modelo Farelo'!AG3*(1+$C$8))*($C$3+1.5%)+('Modelo Oleo'!AF3*(1))*($C$2-1.5%))-('Modelo Soja'!AY3/60*1000)-$C$6</f>
        <v>#REF!</v>
      </c>
      <c r="M3" s="42" t="e">
        <f>+(('Modelo Farelo'!AH3*(1+$C$8))*$C$3+('Modelo Oleo'!AG3*(1))*$C$2)-('Modelo Soja'!BM3/60*1000)-$C$6</f>
        <v>#REF!</v>
      </c>
      <c r="Q3" s="17">
        <f>+F3</f>
        <v>44197</v>
      </c>
      <c r="R3" s="33" t="e">
        <f ca="1">+(('Modelo Farelo'!AB3*(1+$C$8))*$C$3+('Modelo Oleo'!AA3*(1))*$C$2)-('Modelo Soja'!AK3/60*1000)-$C$6</f>
        <v>#REF!</v>
      </c>
      <c r="S3" s="22" t="e">
        <f ca="1">+(('Modelo Farelo'!AC3*(1+$C$8))*$C$3+('Modelo Oleo'!AB3*(1))*$C$2)-('Modelo Soja'!AA3/60*1000)-$C$6</f>
        <v>#REF!</v>
      </c>
      <c r="X3" s="42" t="e">
        <f ca="1">+(('Modelo Farelo'!AH3*(1+$C$8))*$C$3+('Modelo Oleo'!AG3*(1))*$C$2)-('Modelo Soja'!AL3/60*1000)-$C$6</f>
        <v>#REF!</v>
      </c>
      <c r="AK3">
        <v>2021</v>
      </c>
      <c r="AL3" s="32" t="e">
        <f t="shared" ref="AL3:AL8" si="1">AVERAGEIF(E:E,AK3,M:M)</f>
        <v>#REF!</v>
      </c>
    </row>
    <row r="4" spans="2:38" x14ac:dyDescent="0.3">
      <c r="B4" t="s">
        <v>349</v>
      </c>
      <c r="C4" s="38">
        <v>0</v>
      </c>
      <c r="D4" s="38"/>
      <c r="E4">
        <f t="shared" ref="E4:E65" si="2">YEAR(F4)</f>
        <v>2021</v>
      </c>
      <c r="F4" s="17">
        <f>+'Modelo Soja'!BA4</f>
        <v>44228</v>
      </c>
      <c r="G4" s="32" t="e">
        <f>+(('Modelo Farelo'!AB4*(1+$C$8))*$C$3+('Modelo Oleo'!AA4*(1))*$C$2)-('Modelo Soja'!AT4/60*1000)-$C$6</f>
        <v>#REF!</v>
      </c>
      <c r="H4" s="32" t="e">
        <f>+(('Modelo Farelo'!AC4*(1+$C$8))*$C$3+('Modelo Oleo'!AB4*(1))*$C$2)-('Modelo Soja'!AU4/60*1000)-$C$6</f>
        <v>#REF!</v>
      </c>
      <c r="I4" s="32" t="e">
        <f>+(('Modelo Farelo'!AD4*(1+$C$8))*$C$3+('Modelo Oleo'!AC4*(1))*$C$2)-('Modelo Soja'!AV4/60*1000)-$C$6</f>
        <v>#REF!</v>
      </c>
      <c r="J4" s="32" t="e">
        <f>+(('Modelo Farelo'!AE4*(1+$C$8))*($C$3+1%)+('Modelo Oleo'!AD4*(1))*($C$2-1%))-('Modelo Soja'!AW4/60*1000)-$C$6</f>
        <v>#REF!</v>
      </c>
      <c r="K4" s="32" t="e">
        <f ca="1">+(('Modelo Farelo'!AF4*(1+$C$8))*($C$3+1.5%)+('Modelo Oleo'!AE4*(1))*($C$2-1.5%))-('Modelo Soja'!AX4/60*1000)-$C$6</f>
        <v>#REF!</v>
      </c>
      <c r="L4" s="32" t="e">
        <f ca="1">+(('Modelo Farelo'!AG4*(1+$C$8))*($C$3+1.5%)+('Modelo Oleo'!AF4*(1))*($C$2-1.5%))-('Modelo Soja'!AY4/60*1000)-$C$6</f>
        <v>#REF!</v>
      </c>
      <c r="M4" s="42" t="e">
        <f>+(('Modelo Farelo'!AH4*(1+$C$8))*$C$3+('Modelo Oleo'!AG4*(1))*$C$2)-('Modelo Soja'!BM4/60*1000)-$C$6</f>
        <v>#REF!</v>
      </c>
      <c r="Q4" s="17">
        <f t="shared" ref="Q4:Q65" si="3">+F4</f>
        <v>44228</v>
      </c>
      <c r="R4" s="33" t="e">
        <f ca="1">+(('Modelo Farelo'!AB4*(1+$C$8))*$C$3+('Modelo Oleo'!AA4*(1))*$C$2)-('Modelo Soja'!AK4/60*1000)-$C$6</f>
        <v>#REF!</v>
      </c>
      <c r="S4" s="22" t="e">
        <f ca="1">+(('Modelo Farelo'!AC4*(1+$C$8))*$C$3+('Modelo Oleo'!AB4*(1))*$C$2)-('Modelo Soja'!AA4/60*1000)-$C$6</f>
        <v>#REF!</v>
      </c>
      <c r="X4" s="42" t="e">
        <f ca="1">+(('Modelo Farelo'!AH4*(1+$C$8))*$C$3+('Modelo Oleo'!AG4*(1))*$C$2)-('Modelo Soja'!AL4/60*1000)-$C$6</f>
        <v>#REF!</v>
      </c>
      <c r="AK4">
        <f>+AK3+1</f>
        <v>2022</v>
      </c>
      <c r="AL4" s="32" t="e">
        <f t="shared" si="1"/>
        <v>#REF!</v>
      </c>
    </row>
    <row r="5" spans="2:38" x14ac:dyDescent="0.3">
      <c r="E5">
        <f t="shared" si="2"/>
        <v>2021</v>
      </c>
      <c r="F5" s="17">
        <f>+'Modelo Soja'!BA5</f>
        <v>44256</v>
      </c>
      <c r="G5" s="32" t="e">
        <f>+(('Modelo Farelo'!AB5*(1+$C$8))*$C$3+('Modelo Oleo'!AA5*(1))*$C$2)-('Modelo Soja'!AT5/60*1000)-$C$6</f>
        <v>#REF!</v>
      </c>
      <c r="H5" s="32" t="e">
        <f>+(('Modelo Farelo'!AC5*(1+$C$8))*$C$3+('Modelo Oleo'!AB5*(1))*$C$2)-('Modelo Soja'!AU5/60*1000)-$C$6</f>
        <v>#REF!</v>
      </c>
      <c r="I5" s="32" t="e">
        <f>+(('Modelo Farelo'!AD5*(1+$C$8))*$C$3+('Modelo Oleo'!AC5*(1))*$C$2)-('Modelo Soja'!AV5/60*1000)-$C$6</f>
        <v>#REF!</v>
      </c>
      <c r="J5" s="32" t="e">
        <f>+(('Modelo Farelo'!AE5*(1+$C$8))*($C$3+1%)+('Modelo Oleo'!AD5*(1))*($C$2-1%))-('Modelo Soja'!AW5/60*1000)-$C$6</f>
        <v>#REF!</v>
      </c>
      <c r="K5" s="32" t="e">
        <f ca="1">+(('Modelo Farelo'!AF5*(1+$C$8))*($C$3+1.5%)+('Modelo Oleo'!AE5*(1))*($C$2-1.5%))-('Modelo Soja'!AX5/60*1000)-$C$6</f>
        <v>#REF!</v>
      </c>
      <c r="L5" s="32" t="e">
        <f ca="1">+(('Modelo Farelo'!AG5*(1+$C$8))*($C$3+1.5%)+('Modelo Oleo'!AF5*(1))*($C$2-1.5%))-('Modelo Soja'!AY5/60*1000)-$C$6</f>
        <v>#REF!</v>
      </c>
      <c r="M5" s="42" t="e">
        <f>+(('Modelo Farelo'!AH5*(1+$C$8))*$C$3+('Modelo Oleo'!AG5*(1))*$C$2)-('Modelo Soja'!BM5/60*1000)-$C$6</f>
        <v>#REF!</v>
      </c>
      <c r="Q5" s="17">
        <f t="shared" si="3"/>
        <v>44256</v>
      </c>
      <c r="R5" s="33" t="e">
        <f ca="1">+(('Modelo Farelo'!AB5*(1+$C$8))*$C$3+('Modelo Oleo'!AA5*(1))*$C$2)-('Modelo Soja'!AK5/60*1000)-$C$6</f>
        <v>#REF!</v>
      </c>
      <c r="S5" s="22" t="e">
        <f ca="1">+(('Modelo Farelo'!AC5*(1+$C$8))*$C$3+('Modelo Oleo'!AB5*(1))*$C$2)-('Modelo Soja'!AA5/60*1000)-$C$6</f>
        <v>#REF!</v>
      </c>
      <c r="X5" s="42" t="e">
        <f ca="1">+(('Modelo Farelo'!AH5*(1+$C$8))*$C$3+('Modelo Oleo'!AG5*(1))*$C$2)-('Modelo Soja'!AL5/60*1000)-$C$6</f>
        <v>#REF!</v>
      </c>
      <c r="AK5">
        <f>+AK4+1</f>
        <v>2023</v>
      </c>
      <c r="AL5" s="32" t="e">
        <f t="shared" si="1"/>
        <v>#REF!</v>
      </c>
    </row>
    <row r="6" spans="2:38" x14ac:dyDescent="0.3">
      <c r="B6" t="s">
        <v>350</v>
      </c>
      <c r="C6">
        <v>160</v>
      </c>
      <c r="E6">
        <f t="shared" si="2"/>
        <v>2021</v>
      </c>
      <c r="F6" s="17">
        <f>+'Modelo Soja'!BA6</f>
        <v>44287</v>
      </c>
      <c r="G6" s="32" t="e">
        <f>+(('Modelo Farelo'!AB6*(1+$C$8))*$C$3+('Modelo Oleo'!AA6*(1))*$C$2)-('Modelo Soja'!AT6/60*1000)-$C$6</f>
        <v>#REF!</v>
      </c>
      <c r="H6" s="32" t="e">
        <f>+(('Modelo Farelo'!AC6*(1+$C$8))*$C$3+('Modelo Oleo'!AB6*(1))*$C$2)-('Modelo Soja'!AU6/60*1000)-$C$6</f>
        <v>#REF!</v>
      </c>
      <c r="I6" s="32" t="e">
        <f>+(('Modelo Farelo'!AD6*(1+$C$8))*$C$3+('Modelo Oleo'!AC6*(1))*$C$2)-('Modelo Soja'!AV6/60*1000)-$C$6</f>
        <v>#REF!</v>
      </c>
      <c r="J6" s="32" t="e">
        <f>+(('Modelo Farelo'!AE6*(1+$C$8))*($C$3+1%)+('Modelo Oleo'!AD6*(1))*($C$2-1%))-('Modelo Soja'!AW6/60*1000)-$C$6</f>
        <v>#REF!</v>
      </c>
      <c r="K6" s="32" t="e">
        <f ca="1">+(('Modelo Farelo'!AF6*(1+$C$8))*($C$3+1.5%)+('Modelo Oleo'!AE6*(1))*($C$2-1.5%))-('Modelo Soja'!AX6/60*1000)-$C$6</f>
        <v>#REF!</v>
      </c>
      <c r="L6" s="32" t="e">
        <f ca="1">+(('Modelo Farelo'!AG6*(1+$C$8))*($C$3+1.5%)+('Modelo Oleo'!AF6*(1))*($C$2-1.5%))-('Modelo Soja'!AY6/60*1000)-$C$6</f>
        <v>#REF!</v>
      </c>
      <c r="M6" s="42" t="e">
        <f>+(('Modelo Farelo'!AH6*(1+$C$8))*$C$3+('Modelo Oleo'!AG6*(1))*$C$2)-('Modelo Soja'!BM6/60*1000)-$C$6</f>
        <v>#REF!</v>
      </c>
      <c r="Q6" s="17">
        <f t="shared" si="3"/>
        <v>44287</v>
      </c>
      <c r="R6" s="33" t="e">
        <f ca="1">+(('Modelo Farelo'!AB6*(1+$C$8))*$C$3+('Modelo Oleo'!AA6*(1))*$C$2)-('Modelo Soja'!AK6/60*1000)-$C$6</f>
        <v>#REF!</v>
      </c>
      <c r="S6" s="22" t="e">
        <f ca="1">+(('Modelo Farelo'!AC6*(1+$C$8))*$C$3+('Modelo Oleo'!AB6*(1))*$C$2)-('Modelo Soja'!AA6/60*1000)-$C$6</f>
        <v>#REF!</v>
      </c>
      <c r="X6" s="42" t="e">
        <f ca="1">+(('Modelo Farelo'!AH6*(1+$C$8))*$C$3+('Modelo Oleo'!AG6*(1))*$C$2)-('Modelo Soja'!AL6/60*1000)-$C$6</f>
        <v>#REF!</v>
      </c>
      <c r="AK6">
        <f>+AK5+1</f>
        <v>2024</v>
      </c>
      <c r="AL6" s="32" t="e">
        <f t="shared" si="1"/>
        <v>#REF!</v>
      </c>
    </row>
    <row r="7" spans="2:38" x14ac:dyDescent="0.3">
      <c r="E7">
        <f t="shared" si="2"/>
        <v>2021</v>
      </c>
      <c r="F7" s="17">
        <f>+'Modelo Soja'!BA7</f>
        <v>44317</v>
      </c>
      <c r="G7" s="32" t="e">
        <f>+(('Modelo Farelo'!AB7*(1+$C$8))*$C$3+('Modelo Oleo'!AA7*(1))*$C$2)-('Modelo Soja'!AT7/60*1000)-$C$6</f>
        <v>#REF!</v>
      </c>
      <c r="H7" s="32" t="e">
        <f>+(('Modelo Farelo'!AC7*(1+$C$8))*$C$3+('Modelo Oleo'!AB7*(1))*$C$2)-('Modelo Soja'!AU7/60*1000)-$C$6</f>
        <v>#REF!</v>
      </c>
      <c r="I7" s="32" t="e">
        <f>+(('Modelo Farelo'!AD7*(1+$C$8))*$C$3+('Modelo Oleo'!AC7*(1))*$C$2)-('Modelo Soja'!AV7/60*1000)-$C$6</f>
        <v>#REF!</v>
      </c>
      <c r="J7" s="32" t="e">
        <f>+(('Modelo Farelo'!AE7*(1+$C$8))*($C$3+1%)+('Modelo Oleo'!AD7*(1))*($C$2-1%))-('Modelo Soja'!AW7/60*1000)-$C$6</f>
        <v>#REF!</v>
      </c>
      <c r="K7" s="32" t="e">
        <f ca="1">+(('Modelo Farelo'!AF7*(1+$C$8))*($C$3+1.5%)+('Modelo Oleo'!AE7*(1))*($C$2-1.5%))-('Modelo Soja'!AX7/60*1000)-$C$6</f>
        <v>#REF!</v>
      </c>
      <c r="L7" s="32" t="e">
        <f ca="1">+(('Modelo Farelo'!AG7*(1+$C$8))*($C$3+1.5%)+('Modelo Oleo'!AF7*(1))*($C$2-1.5%))-('Modelo Soja'!AY7/60*1000)-$C$6</f>
        <v>#REF!</v>
      </c>
      <c r="M7" s="42" t="e">
        <f>+(('Modelo Farelo'!AH7*(1+$C$8))*$C$3+('Modelo Oleo'!AG7*(1))*$C$2)-('Modelo Soja'!BM7/60*1000)-$C$6</f>
        <v>#REF!</v>
      </c>
      <c r="Q7" s="17">
        <f t="shared" si="3"/>
        <v>44317</v>
      </c>
      <c r="R7" s="33" t="e">
        <f ca="1">+(('Modelo Farelo'!AB7*(1+$C$8))*$C$3+('Modelo Oleo'!AA7*(1))*$C$2)-('Modelo Soja'!AK7/60*1000)-$C$6</f>
        <v>#REF!</v>
      </c>
      <c r="S7" s="22" t="e">
        <f ca="1">+(('Modelo Farelo'!AC7*(1+$C$8))*$C$3+('Modelo Oleo'!AB7*(1))*$C$2)-('Modelo Soja'!AA7/60*1000)-$C$6</f>
        <v>#REF!</v>
      </c>
      <c r="X7" s="42" t="e">
        <f ca="1">+(('Modelo Farelo'!AH7*(1+$C$8))*$C$3+('Modelo Oleo'!AG7*(1))*$C$2)-('Modelo Soja'!AL7/60*1000)-$C$6</f>
        <v>#REF!</v>
      </c>
      <c r="AK7">
        <f>+AK6+1</f>
        <v>2025</v>
      </c>
      <c r="AL7" s="32" t="e">
        <f t="shared" si="1"/>
        <v>#REF!</v>
      </c>
    </row>
    <row r="8" spans="2:38" x14ac:dyDescent="0.3">
      <c r="B8" t="s">
        <v>351</v>
      </c>
      <c r="C8" s="39">
        <v>2.2499999999999999E-2</v>
      </c>
      <c r="D8" s="39"/>
      <c r="E8">
        <f t="shared" si="2"/>
        <v>2021</v>
      </c>
      <c r="F8" s="17">
        <f>+'Modelo Soja'!BA8</f>
        <v>44348</v>
      </c>
      <c r="G8" s="32" t="e">
        <f>+(('Modelo Farelo'!AB8*(1+$C$8))*$C$3+('Modelo Oleo'!AA8*(1))*$C$2)-('Modelo Soja'!AT8/60*1000)-$C$6</f>
        <v>#REF!</v>
      </c>
      <c r="H8" s="32" t="e">
        <f>+(('Modelo Farelo'!AC8*(1+$C$8))*$C$3+('Modelo Oleo'!AB8*(1))*$C$2)-('Modelo Soja'!AU8/60*1000)-$C$6</f>
        <v>#REF!</v>
      </c>
      <c r="I8" s="32" t="e">
        <f>+(('Modelo Farelo'!AD8*(1+$C$8))*$C$3+('Modelo Oleo'!AC8*(1))*$C$2)-('Modelo Soja'!AV8/60*1000)-$C$6</f>
        <v>#REF!</v>
      </c>
      <c r="J8" s="32" t="e">
        <f>+(('Modelo Farelo'!AE8*(1+$C$8))*($C$3+1%)+('Modelo Oleo'!AD8*(1))*($C$2-1%))-('Modelo Soja'!AW8/60*1000)-$C$6</f>
        <v>#REF!</v>
      </c>
      <c r="K8" s="32" t="e">
        <f ca="1">+(('Modelo Farelo'!AF8*(1+$C$8))*($C$3+1.5%)+('Modelo Oleo'!AE8*(1))*($C$2-1.5%))-('Modelo Soja'!AX8/60*1000)-$C$6</f>
        <v>#REF!</v>
      </c>
      <c r="L8" s="32" t="e">
        <f ca="1">+(('Modelo Farelo'!AG8*(1+$C$8))*($C$3+1.5%)+('Modelo Oleo'!AF8*(1))*($C$2-1.5%))-('Modelo Soja'!AY8/60*1000)-$C$6</f>
        <v>#REF!</v>
      </c>
      <c r="M8" s="42" t="e">
        <f>+(('Modelo Farelo'!AH8*(1+$C$8))*$C$3+('Modelo Oleo'!AG8*(1))*$C$2)-('Modelo Soja'!BM8/60*1000)-$C$6</f>
        <v>#REF!</v>
      </c>
      <c r="Q8" s="17">
        <f t="shared" si="3"/>
        <v>44348</v>
      </c>
      <c r="R8" s="33" t="e">
        <f ca="1">+(('Modelo Farelo'!AB8*(1+$C$8))*$C$3+('Modelo Oleo'!AA8*(1))*$C$2)-('Modelo Soja'!AK8/60*1000)-$C$6</f>
        <v>#REF!</v>
      </c>
      <c r="S8" s="22" t="e">
        <f ca="1">+(('Modelo Farelo'!AC8*(1+$C$8))*$C$3+('Modelo Oleo'!AB8*(1))*$C$2)-('Modelo Soja'!AA8/60*1000)-$C$6</f>
        <v>#REF!</v>
      </c>
      <c r="X8" s="42" t="e">
        <f ca="1">+(('Modelo Farelo'!AH8*(1+$C$8))*$C$3+('Modelo Oleo'!AG8*(1))*$C$2)-('Modelo Soja'!AL8/60*1000)-$C$6</f>
        <v>#REF!</v>
      </c>
      <c r="AK8">
        <f>+AK7+1</f>
        <v>2026</v>
      </c>
      <c r="AL8" s="32" t="e">
        <f t="shared" si="1"/>
        <v>#REF!</v>
      </c>
    </row>
    <row r="9" spans="2:38" x14ac:dyDescent="0.3">
      <c r="E9">
        <f t="shared" si="2"/>
        <v>2021</v>
      </c>
      <c r="F9" s="17">
        <f>+'Modelo Soja'!BA9</f>
        <v>44378</v>
      </c>
      <c r="G9" s="32" t="e">
        <f>+(('Modelo Farelo'!AB9*(1+$C$8))*$C$3+('Modelo Oleo'!AA9*(1))*$C$2)-('Modelo Soja'!AT9/60*1000)-$C$6</f>
        <v>#REF!</v>
      </c>
      <c r="H9" s="32" t="e">
        <f>+(('Modelo Farelo'!AC9*(1+$C$8))*$C$3+('Modelo Oleo'!AB9*(1))*$C$2)-('Modelo Soja'!AU9/60*1000)-$C$6</f>
        <v>#REF!</v>
      </c>
      <c r="I9" s="32" t="e">
        <f>+(('Modelo Farelo'!AD9*(1+$C$8))*$C$3+('Modelo Oleo'!AC9*(1))*$C$2)-('Modelo Soja'!AV9/60*1000)-$C$6</f>
        <v>#REF!</v>
      </c>
      <c r="J9" s="32" t="e">
        <f>+(('Modelo Farelo'!AE9*(1+$C$8))*($C$3+1%)+('Modelo Oleo'!AD9*(1))*($C$2-1%))-('Modelo Soja'!AW9/60*1000)-$C$6</f>
        <v>#REF!</v>
      </c>
      <c r="K9" s="32" t="e">
        <f ca="1">+(('Modelo Farelo'!AF9*(1+$C$8))*($C$3+1.5%)+('Modelo Oleo'!AE9*(1))*($C$2-1.5%))-('Modelo Soja'!AX9/60*1000)-$C$6</f>
        <v>#REF!</v>
      </c>
      <c r="L9" s="32" t="e">
        <f ca="1">+(('Modelo Farelo'!AG9*(1+$C$8))*($C$3+1.5%)+('Modelo Oleo'!AF9*(1))*($C$2-1.5%))-('Modelo Soja'!AY9/60*1000)-$C$6</f>
        <v>#REF!</v>
      </c>
      <c r="M9" s="42" t="e">
        <f>+(('Modelo Farelo'!AH9*(1+$C$8))*$C$3+('Modelo Oleo'!AG9*(1))*$C$2)-('Modelo Soja'!BM9/60*1000)-$C$6</f>
        <v>#REF!</v>
      </c>
      <c r="Q9" s="17">
        <f t="shared" si="3"/>
        <v>44378</v>
      </c>
      <c r="R9" s="33" t="e">
        <f ca="1">+(('Modelo Farelo'!AB9*(1+$C$8))*$C$3+('Modelo Oleo'!AA9*(1))*$C$2)-('Modelo Soja'!AK9/60*1000)-$C$6</f>
        <v>#REF!</v>
      </c>
      <c r="S9" s="22" t="e">
        <f ca="1">+(('Modelo Farelo'!AC9*(1+$C$8))*$C$3+('Modelo Oleo'!AB9*(1))*$C$2)-('Modelo Soja'!AA9/60*1000)-$C$6</f>
        <v>#REF!</v>
      </c>
      <c r="X9" s="42" t="e">
        <f ca="1">+(('Modelo Farelo'!AH9*(1+$C$8))*$C$3+('Modelo Oleo'!AG9*(1))*$C$2)-('Modelo Soja'!AL9/60*1000)-$C$6</f>
        <v>#REF!</v>
      </c>
    </row>
    <row r="10" spans="2:38" x14ac:dyDescent="0.3">
      <c r="E10">
        <f t="shared" si="2"/>
        <v>2021</v>
      </c>
      <c r="F10" s="17">
        <f>+'Modelo Soja'!BA10</f>
        <v>44409</v>
      </c>
      <c r="G10" s="32" t="e">
        <f>+(('Modelo Farelo'!AB10*(1+$C$8))*$C$3+('Modelo Oleo'!AA10*(1))*$C$2)-('Modelo Soja'!AT10/60*1000)-$C$6</f>
        <v>#REF!</v>
      </c>
      <c r="H10" s="32" t="e">
        <f>+(('Modelo Farelo'!AC10*(1+$C$8))*$C$3+('Modelo Oleo'!AB10*(1))*$C$2)-('Modelo Soja'!AU10/60*1000)-$C$6</f>
        <v>#REF!</v>
      </c>
      <c r="I10" s="32" t="e">
        <f>+(('Modelo Farelo'!AD10*(1+$C$8))*$C$3+('Modelo Oleo'!AC10*(1))*$C$2)-('Modelo Soja'!AV10/60*1000)-$C$6</f>
        <v>#REF!</v>
      </c>
      <c r="J10" s="32" t="e">
        <f>+(('Modelo Farelo'!AE10*(1+$C$8))*($C$3+1%)+('Modelo Oleo'!AD10*(1))*($C$2-1%))-('Modelo Soja'!AW10/60*1000)-$C$6</f>
        <v>#REF!</v>
      </c>
      <c r="K10" s="32" t="e">
        <f ca="1">+(('Modelo Farelo'!AF10*(1+$C$8))*($C$3+1.5%)+('Modelo Oleo'!AE10*(1))*($C$2-1.5%))-('Modelo Soja'!AX10/60*1000)-$C$6</f>
        <v>#REF!</v>
      </c>
      <c r="L10" s="32" t="e">
        <f ca="1">+(('Modelo Farelo'!AG10*(1+$C$8))*($C$3+1.5%)+('Modelo Oleo'!AF10*(1))*($C$2-1.5%))-('Modelo Soja'!AY10/60*1000)-$C$6</f>
        <v>#REF!</v>
      </c>
      <c r="M10" s="42" t="e">
        <f>+(('Modelo Farelo'!AH10*(1+$C$8))*$C$3+('Modelo Oleo'!AG10*(1))*$C$2)-('Modelo Soja'!BM10/60*1000)-$C$6</f>
        <v>#REF!</v>
      </c>
      <c r="Q10" s="17">
        <f t="shared" si="3"/>
        <v>44409</v>
      </c>
      <c r="R10" s="33" t="e">
        <f ca="1">+(('Modelo Farelo'!AB10*(1+$C$8))*$C$3+('Modelo Oleo'!AA10*(1))*$C$2)-('Modelo Soja'!AK10/60*1000)-$C$6</f>
        <v>#REF!</v>
      </c>
      <c r="S10" s="22" t="e">
        <f ca="1">+(('Modelo Farelo'!AC10*(1+$C$8))*$C$3+('Modelo Oleo'!AB10*(1))*$C$2)-('Modelo Soja'!AA10/60*1000)-$C$6</f>
        <v>#REF!</v>
      </c>
      <c r="X10" s="42" t="e">
        <f ca="1">+(('Modelo Farelo'!AH10*(1+$C$8))*$C$3+('Modelo Oleo'!AG10*(1))*$C$2)-('Modelo Soja'!AL10/60*1000)-$C$6</f>
        <v>#REF!</v>
      </c>
      <c r="AK10">
        <v>2021</v>
      </c>
      <c r="AL10" s="32" t="e">
        <f t="shared" ref="AL10:AL15" ca="1" si="4">AVERAGEIF(E:E,AK3,X:X)</f>
        <v>#REF!</v>
      </c>
    </row>
    <row r="11" spans="2:38" x14ac:dyDescent="0.3">
      <c r="E11">
        <f t="shared" si="2"/>
        <v>2021</v>
      </c>
      <c r="F11" s="17">
        <f>+'Modelo Soja'!BA11</f>
        <v>44440</v>
      </c>
      <c r="G11" s="32" t="e">
        <f>+(('Modelo Farelo'!AB11*(1+$C$8))*$C$3+('Modelo Oleo'!AA11*(1))*$C$2)-('Modelo Soja'!AT11/60*1000)-$C$6</f>
        <v>#REF!</v>
      </c>
      <c r="H11" s="32" t="e">
        <f>+(('Modelo Farelo'!AC11*(1+$C$8))*$C$3+('Modelo Oleo'!AB11*(1))*$C$2)-('Modelo Soja'!AU11/60*1000)-$C$6</f>
        <v>#REF!</v>
      </c>
      <c r="I11" s="32" t="e">
        <f>+(('Modelo Farelo'!AD11*(1+$C$8))*$C$3+('Modelo Oleo'!AC11*(1))*$C$2)-('Modelo Soja'!AV11/60*1000)-$C$6</f>
        <v>#REF!</v>
      </c>
      <c r="J11" s="32" t="e">
        <f>+(('Modelo Farelo'!AE11*(1+$C$8))*($C$3+1%)+('Modelo Oleo'!AD11*(1))*($C$2-1%))-('Modelo Soja'!AW11/60*1000)-$C$6</f>
        <v>#REF!</v>
      </c>
      <c r="K11" s="32" t="e">
        <f ca="1">+(('Modelo Farelo'!AF11*(1+$C$8))*($C$3+1.5%)+('Modelo Oleo'!AE11*(1))*($C$2-1.5%))-('Modelo Soja'!AX11/60*1000)-$C$6</f>
        <v>#REF!</v>
      </c>
      <c r="L11" s="32" t="e">
        <f ca="1">+(('Modelo Farelo'!AG11*(1+$C$8))*($C$3+1.5%)+('Modelo Oleo'!AF11*(1))*($C$2-1.5%))-('Modelo Soja'!AY11/60*1000)-$C$6</f>
        <v>#REF!</v>
      </c>
      <c r="M11" s="42" t="e">
        <f>+(('Modelo Farelo'!AH11*(1+$C$8))*$C$3+('Modelo Oleo'!AG11*(1))*$C$2)-('Modelo Soja'!BM11/60*1000)-$C$6</f>
        <v>#REF!</v>
      </c>
      <c r="Q11" s="17">
        <f t="shared" si="3"/>
        <v>44440</v>
      </c>
      <c r="R11" s="33" t="e">
        <f ca="1">+(('Modelo Farelo'!AB11*(1+$C$8))*$C$3+('Modelo Oleo'!AA11*(1))*$C$2)-('Modelo Soja'!AK11/60*1000)-$C$6</f>
        <v>#REF!</v>
      </c>
      <c r="S11" s="22" t="e">
        <f ca="1">+(('Modelo Farelo'!AC11*(1+$C$8))*$C$3+('Modelo Oleo'!AB11*(1))*$C$2)-('Modelo Soja'!AA11/60*1000)-$C$6</f>
        <v>#REF!</v>
      </c>
      <c r="X11" s="42" t="e">
        <f ca="1">+(('Modelo Farelo'!AH11*(1+$C$8))*$C$3+('Modelo Oleo'!AG11*(1))*$C$2)-('Modelo Soja'!AL11/60*1000)-$C$6</f>
        <v>#REF!</v>
      </c>
      <c r="AK11">
        <f>+AK10+1</f>
        <v>2022</v>
      </c>
      <c r="AL11" s="32" t="e">
        <f t="shared" ca="1" si="4"/>
        <v>#REF!</v>
      </c>
    </row>
    <row r="12" spans="2:38" x14ac:dyDescent="0.3">
      <c r="E12">
        <f t="shared" si="2"/>
        <v>2021</v>
      </c>
      <c r="F12" s="17">
        <f>+'Modelo Soja'!BA12</f>
        <v>44470</v>
      </c>
      <c r="G12" s="32" t="e">
        <f>+(('Modelo Farelo'!AB12*(1+$C$8))*$C$3+('Modelo Oleo'!AA12*(1))*$C$2)-('Modelo Soja'!AT12/60*1000)-$C$6</f>
        <v>#REF!</v>
      </c>
      <c r="H12" s="32" t="e">
        <f>+(('Modelo Farelo'!AC12*(1+$C$8))*$C$3+('Modelo Oleo'!AB12*(1))*$C$2)-('Modelo Soja'!AU12/60*1000)-$C$6</f>
        <v>#REF!</v>
      </c>
      <c r="I12" s="32" t="e">
        <f>+(('Modelo Farelo'!AD12*(1+$C$8))*$C$3+('Modelo Oleo'!AC12*(1))*$C$2)-('Modelo Soja'!AV12/60*1000)-$C$6</f>
        <v>#REF!</v>
      </c>
      <c r="J12" s="32" t="e">
        <f>+(('Modelo Farelo'!AE12*(1+$C$8))*($C$3+1%)+('Modelo Oleo'!AD12*(1))*($C$2-1%))-('Modelo Soja'!AW12/60*1000)-$C$6</f>
        <v>#REF!</v>
      </c>
      <c r="K12" s="32" t="e">
        <f ca="1">+(('Modelo Farelo'!AF12*(1+$C$8))*($C$3+1.5%)+('Modelo Oleo'!AE12*(1))*($C$2-1.5%))-('Modelo Soja'!AX12/60*1000)-$C$6</f>
        <v>#REF!</v>
      </c>
      <c r="L12" s="32" t="e">
        <f ca="1">+(('Modelo Farelo'!AG12*(1+$C$8))*($C$3+1.5%)+('Modelo Oleo'!AF12*(1))*($C$2-1.5%))-('Modelo Soja'!AY12/60*1000)-$C$6</f>
        <v>#REF!</v>
      </c>
      <c r="M12" s="42" t="e">
        <f>+(('Modelo Farelo'!AH12*(1+$C$8))*$C$3+('Modelo Oleo'!AG12*(1))*$C$2)-('Modelo Soja'!BM12/60*1000)-$C$6</f>
        <v>#REF!</v>
      </c>
      <c r="Q12" s="17">
        <f t="shared" si="3"/>
        <v>44470</v>
      </c>
      <c r="R12" s="33" t="e">
        <f ca="1">+(('Modelo Farelo'!AB12*(1+$C$8))*$C$3+('Modelo Oleo'!AA12*(1))*$C$2)-('Modelo Soja'!AK12/60*1000)-$C$6</f>
        <v>#REF!</v>
      </c>
      <c r="S12" s="22" t="e">
        <f ca="1">+(('Modelo Farelo'!AC12*(1+$C$8))*$C$3+('Modelo Oleo'!AB12*(1))*$C$2)-('Modelo Soja'!AA12/60*1000)-$C$6</f>
        <v>#REF!</v>
      </c>
      <c r="X12" s="42" t="e">
        <f ca="1">+(('Modelo Farelo'!AH12*(1+$C$8))*$C$3+('Modelo Oleo'!AG12*(1))*$C$2)-('Modelo Soja'!AL12/60*1000)-$C$6</f>
        <v>#REF!</v>
      </c>
      <c r="AK12">
        <f>+AK11+1</f>
        <v>2023</v>
      </c>
      <c r="AL12" s="32" t="e">
        <f t="shared" ca="1" si="4"/>
        <v>#REF!</v>
      </c>
    </row>
    <row r="13" spans="2:38" x14ac:dyDescent="0.3">
      <c r="E13">
        <f t="shared" si="2"/>
        <v>2021</v>
      </c>
      <c r="F13" s="17">
        <f>+'Modelo Soja'!BA13</f>
        <v>44501</v>
      </c>
      <c r="G13" s="32" t="e">
        <f>+(('Modelo Farelo'!AB13*(1+$C$8))*$C$3+('Modelo Oleo'!AA13*(1))*$C$2)-('Modelo Soja'!AT13/60*1000)-$C$6</f>
        <v>#REF!</v>
      </c>
      <c r="H13" s="32" t="e">
        <f>+(('Modelo Farelo'!AC13*(1+$C$8))*$C$3+('Modelo Oleo'!AB13*(1))*$C$2)-('Modelo Soja'!AU13/60*1000)-$C$6</f>
        <v>#REF!</v>
      </c>
      <c r="I13" s="32" t="e">
        <f>+(('Modelo Farelo'!AD13*(1+$C$8))*$C$3+('Modelo Oleo'!AC13*(1))*$C$2)-('Modelo Soja'!AV13/60*1000)-$C$6</f>
        <v>#REF!</v>
      </c>
      <c r="J13" s="32" t="e">
        <f>+(('Modelo Farelo'!AE13*(1+$C$8))*($C$3+1%)+('Modelo Oleo'!AD13*(1))*($C$2-1%))-('Modelo Soja'!AW13/60*1000)-$C$6</f>
        <v>#REF!</v>
      </c>
      <c r="K13" s="32" t="e">
        <f ca="1">+(('Modelo Farelo'!AF13*(1+$C$8))*($C$3+1.5%)+('Modelo Oleo'!AE13*(1))*($C$2-1.5%))-('Modelo Soja'!AX13/60*1000)-$C$6</f>
        <v>#REF!</v>
      </c>
      <c r="L13" s="32" t="e">
        <f ca="1">+(('Modelo Farelo'!AG13*(1+$C$8))*($C$3+1.5%)+('Modelo Oleo'!AF13*(1))*($C$2-1.5%))-('Modelo Soja'!AY13/60*1000)-$C$6</f>
        <v>#REF!</v>
      </c>
      <c r="M13" s="42" t="e">
        <f>+(('Modelo Farelo'!AH13*(1+$C$8))*$C$3+('Modelo Oleo'!AG13*(1))*$C$2)-('Modelo Soja'!BM13/60*1000)-$C$6</f>
        <v>#REF!</v>
      </c>
      <c r="Q13" s="17">
        <f t="shared" si="3"/>
        <v>44501</v>
      </c>
      <c r="R13" s="33" t="e">
        <f ca="1">+(('Modelo Farelo'!AB13*(1+$C$8))*$C$3+('Modelo Oleo'!AA13*(1))*$C$2)-('Modelo Soja'!AK13/60*1000)-$C$6</f>
        <v>#REF!</v>
      </c>
      <c r="S13" s="22" t="e">
        <f ca="1">+(('Modelo Farelo'!AC13*(1+$C$8))*$C$3+('Modelo Oleo'!AB13*(1))*$C$2)-('Modelo Soja'!AA13/60*1000)-$C$6</f>
        <v>#REF!</v>
      </c>
      <c r="X13" s="42" t="e">
        <f ca="1">+(('Modelo Farelo'!AH13*(1+$C$8))*$C$3+('Modelo Oleo'!AG13*(1))*$C$2)-('Modelo Soja'!AL13/60*1000)-$C$6</f>
        <v>#REF!</v>
      </c>
      <c r="AK13">
        <f>+AK12+1</f>
        <v>2024</v>
      </c>
      <c r="AL13" s="32" t="e">
        <f t="shared" ca="1" si="4"/>
        <v>#REF!</v>
      </c>
    </row>
    <row r="14" spans="2:38" x14ac:dyDescent="0.3">
      <c r="E14">
        <f t="shared" si="2"/>
        <v>2021</v>
      </c>
      <c r="F14" s="17">
        <f>+'Modelo Soja'!BA14</f>
        <v>44531</v>
      </c>
      <c r="G14" s="32" t="e">
        <f>+(('Modelo Farelo'!AB14*(1+$C$8))*$C$3+('Modelo Oleo'!AA14*(1))*$C$2)-('Modelo Soja'!AT14/60*1000)-$C$6</f>
        <v>#REF!</v>
      </c>
      <c r="H14" s="32" t="e">
        <f>+(('Modelo Farelo'!AC14*(1+$C$8))*$C$3+('Modelo Oleo'!AB14*(1))*$C$2)-('Modelo Soja'!AU14/60*1000)-$C$6</f>
        <v>#REF!</v>
      </c>
      <c r="I14" s="32" t="e">
        <f>+(('Modelo Farelo'!AD14*(1+$C$8))*$C$3+('Modelo Oleo'!AC14*(1))*$C$2)-('Modelo Soja'!AV14/60*1000)-$C$6</f>
        <v>#REF!</v>
      </c>
      <c r="J14" s="32" t="e">
        <f>+(('Modelo Farelo'!AE14*(1+$C$8))*($C$3+1%)+('Modelo Oleo'!AD14*(1))*($C$2-1%))-('Modelo Soja'!AW14/60*1000)-$C$6</f>
        <v>#REF!</v>
      </c>
      <c r="K14" s="32" t="e">
        <f ca="1">+(('Modelo Farelo'!AF14*(1+$C$8))*($C$3+1.5%)+('Modelo Oleo'!AE14*(1))*($C$2-1.5%))-('Modelo Soja'!AX14/60*1000)-$C$6</f>
        <v>#REF!</v>
      </c>
      <c r="L14" s="32" t="e">
        <f ca="1">+(('Modelo Farelo'!AG14*(1+$C$8))*($C$3+1.5%)+('Modelo Oleo'!AF14*(1))*($C$2-1.5%))-('Modelo Soja'!AY14/60*1000)-$C$6</f>
        <v>#REF!</v>
      </c>
      <c r="M14" s="42" t="e">
        <f>+(('Modelo Farelo'!AH14*(1+$C$8))*$C$3+('Modelo Oleo'!AG14*(1))*$C$2)-('Modelo Soja'!BM14/60*1000)-$C$6</f>
        <v>#REF!</v>
      </c>
      <c r="Q14" s="17">
        <f t="shared" si="3"/>
        <v>44531</v>
      </c>
      <c r="R14" s="33" t="e">
        <f ca="1">+(('Modelo Farelo'!AB14*(1+$C$8))*$C$3+('Modelo Oleo'!AA14*(1))*$C$2)-('Modelo Soja'!AK14/60*1000)-$C$6</f>
        <v>#REF!</v>
      </c>
      <c r="S14" s="22" t="e">
        <f ca="1">+(('Modelo Farelo'!AC14*(1+$C$8))*$C$3+('Modelo Oleo'!AB14*(1))*$C$2)-('Modelo Soja'!AA14/60*1000)-$C$6</f>
        <v>#REF!</v>
      </c>
      <c r="X14" s="42" t="e">
        <f ca="1">+(('Modelo Farelo'!AH14*(1+$C$8))*$C$3+('Modelo Oleo'!AG14*(1))*$C$2)-('Modelo Soja'!AL14/60*1000)-$C$6</f>
        <v>#REF!</v>
      </c>
      <c r="AK14">
        <f>+AK13+1</f>
        <v>2025</v>
      </c>
      <c r="AL14" s="32" t="e">
        <f t="shared" ca="1" si="4"/>
        <v>#REF!</v>
      </c>
    </row>
    <row r="15" spans="2:38" x14ac:dyDescent="0.3">
      <c r="E15">
        <f t="shared" si="2"/>
        <v>2022</v>
      </c>
      <c r="F15" s="17">
        <f>+'Modelo Soja'!BA15</f>
        <v>44562</v>
      </c>
      <c r="G15" s="32" t="e">
        <f>+(('Modelo Farelo'!AB15*(1+$C$8))*$C$3+('Modelo Oleo'!AA15*(1))*$C$2)-('Modelo Soja'!AT15/60*1000)-$C$6</f>
        <v>#REF!</v>
      </c>
      <c r="H15" s="32" t="e">
        <f>+(('Modelo Farelo'!AC15*(1+$C$8))*$C$3+('Modelo Oleo'!AB15*(1))*$C$2)-('Modelo Soja'!AU15/60*1000)-$C$6</f>
        <v>#REF!</v>
      </c>
      <c r="I15" s="32" t="e">
        <f>+(('Modelo Farelo'!AD15*(1+$C$8))*$C$3+('Modelo Oleo'!AC15*(1))*$C$2)-('Modelo Soja'!AV15/60*1000)-$C$6</f>
        <v>#REF!</v>
      </c>
      <c r="J15" s="32" t="e">
        <f>+(('Modelo Farelo'!AE15*(1+$C$8))*($C$3+1%)+('Modelo Oleo'!AD15*(1))*($C$2-1%))-('Modelo Soja'!AW15/60*1000)-$C$6</f>
        <v>#REF!</v>
      </c>
      <c r="K15" s="32" t="e">
        <f ca="1">+(('Modelo Farelo'!AF15*(1+$C$8))*($C$3+1.5%)+('Modelo Oleo'!AE15*(1))*($C$2-1.5%))-('Modelo Soja'!AX15/60*1000)-$C$6</f>
        <v>#REF!</v>
      </c>
      <c r="L15" s="32" t="e">
        <f ca="1">+(('Modelo Farelo'!AG15*(1+$C$8))*($C$3+1.5%)+('Modelo Oleo'!AF15*(1))*($C$2-1.5%))-('Modelo Soja'!AY15/60*1000)-$C$6</f>
        <v>#REF!</v>
      </c>
      <c r="M15" s="42" t="e">
        <f>+(('Modelo Farelo'!AH15*(1+$C$8))*$C$3+('Modelo Oleo'!AG15*(1))*$C$2)-('Modelo Soja'!BM15/60*1000)-$C$6</f>
        <v>#REF!</v>
      </c>
      <c r="Q15" s="17">
        <f t="shared" si="3"/>
        <v>44562</v>
      </c>
      <c r="R15" s="33" t="e">
        <f ca="1">+(('Modelo Farelo'!AB15*(1+$C$8))*$C$3+('Modelo Oleo'!AA15*(1))*$C$2)-('Modelo Soja'!AK15/60*1000)-$C$6</f>
        <v>#REF!</v>
      </c>
      <c r="S15" s="22" t="e">
        <f ca="1">+(('Modelo Farelo'!AC15*(1+$C$8))*$C$3+('Modelo Oleo'!AB15*(1))*$C$2)-('Modelo Soja'!AA15/60*1000)-$C$6</f>
        <v>#REF!</v>
      </c>
      <c r="X15" s="42" t="e">
        <f ca="1">+(('Modelo Farelo'!AH15*(1+$C$8))*$C$3+('Modelo Oleo'!AG15*(1))*$C$2)-('Modelo Soja'!AL15/60*1000)-$C$6</f>
        <v>#REF!</v>
      </c>
      <c r="AK15">
        <f>+AK14+1</f>
        <v>2026</v>
      </c>
      <c r="AL15" s="32" t="e">
        <f t="shared" ca="1" si="4"/>
        <v>#REF!</v>
      </c>
    </row>
    <row r="16" spans="2:38" x14ac:dyDescent="0.3">
      <c r="E16">
        <f t="shared" si="2"/>
        <v>2022</v>
      </c>
      <c r="F16" s="17">
        <f>+'Modelo Soja'!BA16</f>
        <v>44593</v>
      </c>
      <c r="G16" s="32" t="e">
        <f>+(('Modelo Farelo'!AB16*(1+$C$8))*$C$3+('Modelo Oleo'!AA16*(1))*$C$2)-('Modelo Soja'!AT16/60*1000)-$C$6</f>
        <v>#REF!</v>
      </c>
      <c r="H16" s="32" t="e">
        <f>+(('Modelo Farelo'!AC16*(1+$C$8))*$C$3+('Modelo Oleo'!AB16*(1))*$C$2)-('Modelo Soja'!AU16/60*1000)-$C$6</f>
        <v>#REF!</v>
      </c>
      <c r="I16" s="32" t="e">
        <f>+(('Modelo Farelo'!AD16*(1+$C$8))*$C$3+('Modelo Oleo'!AC16*(1))*$C$2)-('Modelo Soja'!AV16/60*1000)-$C$6</f>
        <v>#REF!</v>
      </c>
      <c r="J16" s="32" t="e">
        <f>+(('Modelo Farelo'!AE16*(1+$C$8))*($C$3+1%)+('Modelo Oleo'!AD16*(1))*($C$2-1%))-('Modelo Soja'!AW16/60*1000)-$C$6</f>
        <v>#REF!</v>
      </c>
      <c r="K16" s="32" t="e">
        <f ca="1">+(('Modelo Farelo'!AF16*(1+$C$8))*($C$3+1.5%)+('Modelo Oleo'!AE16*(1))*($C$2-1.5%))-('Modelo Soja'!AX16/60*1000)-$C$6</f>
        <v>#REF!</v>
      </c>
      <c r="L16" s="32" t="e">
        <f ca="1">+(('Modelo Farelo'!AG16*(1+$C$8))*($C$3+1.5%)+('Modelo Oleo'!AF16*(1))*($C$2-1.5%))-('Modelo Soja'!AY16/60*1000)-$C$6</f>
        <v>#REF!</v>
      </c>
      <c r="M16" s="42" t="e">
        <f>+(('Modelo Farelo'!AH16*(1+$C$8))*$C$3+('Modelo Oleo'!AG16*(1))*$C$2)-('Modelo Soja'!BM16/60*1000)-$C$6</f>
        <v>#REF!</v>
      </c>
      <c r="Q16" s="17">
        <f t="shared" si="3"/>
        <v>44593</v>
      </c>
      <c r="R16" s="33" t="e">
        <f ca="1">+(('Modelo Farelo'!AB16*(1+$C$8))*$C$3+('Modelo Oleo'!AA16*(1))*$C$2)-('Modelo Soja'!AK16/60*1000)-$C$6</f>
        <v>#REF!</v>
      </c>
      <c r="S16" s="22" t="e">
        <f ca="1">+(('Modelo Farelo'!AC16*(1+$C$8))*$C$3+('Modelo Oleo'!AB16*(1))*$C$2)-('Modelo Soja'!AA16/60*1000)-$C$6</f>
        <v>#REF!</v>
      </c>
      <c r="X16" s="42" t="e">
        <f ca="1">+(('Modelo Farelo'!AH16*(1+$C$8))*$C$3+('Modelo Oleo'!AG16*(1))*$C$2)-('Modelo Soja'!AL16/60*1000)-$C$6</f>
        <v>#REF!</v>
      </c>
    </row>
    <row r="17" spans="5:24" x14ac:dyDescent="0.3">
      <c r="E17">
        <f t="shared" si="2"/>
        <v>2022</v>
      </c>
      <c r="F17" s="17">
        <f>+'Modelo Soja'!BA17</f>
        <v>44621</v>
      </c>
      <c r="G17" s="32" t="e">
        <f>+(('Modelo Farelo'!AB17*(1+$C$8))*$C$3+('Modelo Oleo'!AA17*(1))*$C$2)-('Modelo Soja'!AT17/60*1000)-$C$6</f>
        <v>#REF!</v>
      </c>
      <c r="H17" s="32" t="e">
        <f>+(('Modelo Farelo'!AC17*(1+$C$8))*$C$3+('Modelo Oleo'!AB17*(1))*$C$2)-('Modelo Soja'!AU17/60*1000)-$C$6</f>
        <v>#REF!</v>
      </c>
      <c r="I17" s="32" t="e">
        <f>+(('Modelo Farelo'!AD17*(1+$C$8))*$C$3+('Modelo Oleo'!AC17*(1))*$C$2)-('Modelo Soja'!AV17/60*1000)-$C$6</f>
        <v>#REF!</v>
      </c>
      <c r="J17" s="32" t="e">
        <f>+(('Modelo Farelo'!AE17*(1+$C$8))*($C$3+1%)+('Modelo Oleo'!AD17*(1))*($C$2-1%))-('Modelo Soja'!AW17/60*1000)-$C$6</f>
        <v>#REF!</v>
      </c>
      <c r="K17" s="32" t="e">
        <f ca="1">+(('Modelo Farelo'!AF17*(1+$C$8))*($C$3+1.5%)+('Modelo Oleo'!AE17*(1))*($C$2-1.5%))-('Modelo Soja'!AX17/60*1000)-$C$6</f>
        <v>#REF!</v>
      </c>
      <c r="L17" s="32" t="e">
        <f ca="1">+(('Modelo Farelo'!AG17*(1+$C$8))*($C$3+1.5%)+('Modelo Oleo'!AF17*(1))*($C$2-1.5%))-('Modelo Soja'!AY17/60*1000)-$C$6</f>
        <v>#REF!</v>
      </c>
      <c r="M17" s="42" t="e">
        <f>+(('Modelo Farelo'!AH17*(1+$C$8))*$C$3+('Modelo Oleo'!AG17*(1))*$C$2)-('Modelo Soja'!BM17/60*1000)-$C$6</f>
        <v>#REF!</v>
      </c>
      <c r="Q17" s="17">
        <f t="shared" si="3"/>
        <v>44621</v>
      </c>
      <c r="R17" s="33" t="e">
        <f ca="1">+(('Modelo Farelo'!AB17*(1+$C$8))*$C$3+('Modelo Oleo'!AA17*(1))*$C$2)-('Modelo Soja'!AK17/60*1000)-$C$6</f>
        <v>#REF!</v>
      </c>
      <c r="S17" s="22" t="e">
        <f ca="1">+(('Modelo Farelo'!AC17*(1+$C$8))*$C$3+('Modelo Oleo'!AB17*(1))*$C$2)-('Modelo Soja'!AA17/60*1000)-$C$6</f>
        <v>#REF!</v>
      </c>
      <c r="X17" s="42" t="e">
        <f ca="1">+(('Modelo Farelo'!AH17*(1+$C$8))*$C$3+('Modelo Oleo'!AG17*(1))*$C$2)-('Modelo Soja'!AL17/60*1000)-$C$6</f>
        <v>#REF!</v>
      </c>
    </row>
    <row r="18" spans="5:24" x14ac:dyDescent="0.3">
      <c r="E18">
        <f t="shared" si="2"/>
        <v>2022</v>
      </c>
      <c r="F18" s="17">
        <f>+'Modelo Soja'!BA18</f>
        <v>44652</v>
      </c>
      <c r="G18" s="32" t="e">
        <f>+(('Modelo Farelo'!AB18*(1+$C$8))*$C$3+('Modelo Oleo'!AA18*(1))*$C$2)-('Modelo Soja'!AT18/60*1000)-$C$6</f>
        <v>#REF!</v>
      </c>
      <c r="H18" s="32" t="e">
        <f>+(('Modelo Farelo'!AC18*(1+$C$8))*$C$3+('Modelo Oleo'!AB18*(1))*$C$2)-('Modelo Soja'!AU18/60*1000)-$C$6</f>
        <v>#REF!</v>
      </c>
      <c r="I18" s="32" t="e">
        <f>+(('Modelo Farelo'!AD18*(1+$C$8))*$C$3+('Modelo Oleo'!AC18*(1))*$C$2)-('Modelo Soja'!AV18/60*1000)-$C$6</f>
        <v>#REF!</v>
      </c>
      <c r="J18" s="32" t="e">
        <f>+(('Modelo Farelo'!AE18*(1+$C$8))*($C$3+1%)+('Modelo Oleo'!AD18*(1))*($C$2-1%))-('Modelo Soja'!AW18/60*1000)-$C$6</f>
        <v>#REF!</v>
      </c>
      <c r="K18" s="32" t="e">
        <f ca="1">+(('Modelo Farelo'!AF18*(1+$C$8))*($C$3+1.5%)+('Modelo Oleo'!AE18*(1))*($C$2-1.5%))-('Modelo Soja'!AX18/60*1000)-$C$6</f>
        <v>#REF!</v>
      </c>
      <c r="L18" s="32" t="e">
        <f ca="1">+(('Modelo Farelo'!AG18*(1+$C$8))*($C$3+1.5%)+('Modelo Oleo'!AF18*(1))*($C$2-1.5%))-('Modelo Soja'!AY18/60*1000)-$C$6</f>
        <v>#REF!</v>
      </c>
      <c r="M18" s="42" t="e">
        <f>+(('Modelo Farelo'!AH18*(1+$C$8))*$C$3+('Modelo Oleo'!AG18*(1))*$C$2)-('Modelo Soja'!BM18/60*1000)-$C$6</f>
        <v>#REF!</v>
      </c>
      <c r="Q18" s="17">
        <f t="shared" si="3"/>
        <v>44652</v>
      </c>
      <c r="R18" s="33" t="e">
        <f ca="1">+(('Modelo Farelo'!AB18*(1+$C$8))*$C$3+('Modelo Oleo'!AA18*(1))*$C$2)-('Modelo Soja'!AK18/60*1000)-$C$6</f>
        <v>#REF!</v>
      </c>
      <c r="S18" s="22" t="e">
        <f ca="1">+(('Modelo Farelo'!AC18*(1+$C$8))*$C$3+('Modelo Oleo'!AB18*(1))*$C$2)-('Modelo Soja'!AA18/60*1000)-$C$6</f>
        <v>#REF!</v>
      </c>
      <c r="X18" s="42" t="e">
        <f ca="1">+(('Modelo Farelo'!AH18*(1+$C$8))*$C$3+('Modelo Oleo'!AG18*(1))*$C$2)-('Modelo Soja'!AL18/60*1000)-$C$6</f>
        <v>#REF!</v>
      </c>
    </row>
    <row r="19" spans="5:24" x14ac:dyDescent="0.3">
      <c r="E19">
        <f t="shared" si="2"/>
        <v>2022</v>
      </c>
      <c r="F19" s="17">
        <f>+'Modelo Soja'!BA19</f>
        <v>44682</v>
      </c>
      <c r="G19" s="32" t="e">
        <f>+(('Modelo Farelo'!AB19*(1+$C$8))*$C$3+('Modelo Oleo'!AA19*(1))*$C$2)-('Modelo Soja'!AT19/60*1000)-$C$6</f>
        <v>#REF!</v>
      </c>
      <c r="H19" s="32" t="e">
        <f>+(('Modelo Farelo'!AC19*(1+$C$8))*$C$3+('Modelo Oleo'!AB19*(1))*$C$2)-('Modelo Soja'!AU19/60*1000)-$C$6</f>
        <v>#REF!</v>
      </c>
      <c r="I19" s="32" t="e">
        <f>+(('Modelo Farelo'!AD19*(1+$C$8))*$C$3+('Modelo Oleo'!AC19*(1))*$C$2)-('Modelo Soja'!AV19/60*1000)-$C$6</f>
        <v>#REF!</v>
      </c>
      <c r="J19" s="32" t="e">
        <f>+(('Modelo Farelo'!AE19*(1+$C$8))*($C$3+1%)+('Modelo Oleo'!AD19*(1))*($C$2-1%))-('Modelo Soja'!AW19/60*1000)-$C$6</f>
        <v>#REF!</v>
      </c>
      <c r="K19" s="32" t="e">
        <f ca="1">+(('Modelo Farelo'!AF19*(1+$C$8))*($C$3+1.5%)+('Modelo Oleo'!AE19*(1))*($C$2-1.5%))-('Modelo Soja'!AX19/60*1000)-$C$6</f>
        <v>#REF!</v>
      </c>
      <c r="L19" s="32" t="e">
        <f ca="1">+(('Modelo Farelo'!AG19*(1+$C$8))*($C$3+1.5%)+('Modelo Oleo'!AF19*(1))*($C$2-1.5%))-('Modelo Soja'!AY19/60*1000)-$C$6</f>
        <v>#REF!</v>
      </c>
      <c r="M19" s="42" t="e">
        <f>+(('Modelo Farelo'!AH19*(1+$C$8))*$C$3+('Modelo Oleo'!AG19*(1))*$C$2)-('Modelo Soja'!BM19/60*1000)-$C$6</f>
        <v>#REF!</v>
      </c>
      <c r="Q19" s="17">
        <f t="shared" si="3"/>
        <v>44682</v>
      </c>
      <c r="R19" s="33" t="e">
        <f ca="1">+(('Modelo Farelo'!AB19*(1+$C$8))*$C$3+('Modelo Oleo'!AA19*(1))*$C$2)-('Modelo Soja'!AK19/60*1000)-$C$6</f>
        <v>#REF!</v>
      </c>
      <c r="S19" s="22" t="e">
        <f ca="1">+(('Modelo Farelo'!AC19*(1+$C$8))*$C$3+('Modelo Oleo'!AB19*(1))*$C$2)-('Modelo Soja'!AA19/60*1000)-$C$6</f>
        <v>#REF!</v>
      </c>
      <c r="X19" s="42" t="e">
        <f ca="1">+(('Modelo Farelo'!AH19*(1+$C$8))*$C$3+('Modelo Oleo'!AG19*(1))*$C$2)-('Modelo Soja'!AL19/60*1000)-$C$6</f>
        <v>#REF!</v>
      </c>
    </row>
    <row r="20" spans="5:24" x14ac:dyDescent="0.3">
      <c r="E20">
        <f t="shared" si="2"/>
        <v>2022</v>
      </c>
      <c r="F20" s="17">
        <f>+'Modelo Soja'!BA20</f>
        <v>44713</v>
      </c>
      <c r="G20" s="32" t="e">
        <f>+(('Modelo Farelo'!AB20*(1+$C$8))*$C$3+('Modelo Oleo'!AA20*(1))*$C$2)-('Modelo Soja'!AT20/60*1000)-$C$6</f>
        <v>#REF!</v>
      </c>
      <c r="H20" s="32" t="e">
        <f>+(('Modelo Farelo'!AC20*(1+$C$8))*$C$3+('Modelo Oleo'!AB20*(1))*$C$2)-('Modelo Soja'!AU20/60*1000)-$C$6</f>
        <v>#REF!</v>
      </c>
      <c r="I20" s="32" t="e">
        <f>+(('Modelo Farelo'!AD20*(1+$C$8))*$C$3+('Modelo Oleo'!AC20*(1))*$C$2)-('Modelo Soja'!AV20/60*1000)-$C$6</f>
        <v>#REF!</v>
      </c>
      <c r="J20" s="32" t="e">
        <f>+(('Modelo Farelo'!AE20*(1+$C$8))*($C$3+1%)+('Modelo Oleo'!AD20*(1))*($C$2-1%))-('Modelo Soja'!AW20/60*1000)-$C$6</f>
        <v>#REF!</v>
      </c>
      <c r="K20" s="32" t="e">
        <f ca="1">+(('Modelo Farelo'!AF20*(1+$C$8))*($C$3+1.5%)+('Modelo Oleo'!AE20*(1))*($C$2-1.5%))-('Modelo Soja'!AX20/60*1000)-$C$6</f>
        <v>#REF!</v>
      </c>
      <c r="L20" s="32" t="e">
        <f ca="1">+(('Modelo Farelo'!AG20*(1+$C$8))*($C$3+1.5%)+('Modelo Oleo'!AF20*(1))*($C$2-1.5%))-('Modelo Soja'!AY20/60*1000)-$C$6</f>
        <v>#REF!</v>
      </c>
      <c r="M20" s="42" t="e">
        <f>+(('Modelo Farelo'!AH20*(1+$C$8))*$C$3+('Modelo Oleo'!AG20*(1))*$C$2)-('Modelo Soja'!BM20/60*1000)-$C$6</f>
        <v>#REF!</v>
      </c>
      <c r="Q20" s="17">
        <f t="shared" si="3"/>
        <v>44713</v>
      </c>
      <c r="R20" s="33" t="e">
        <f ca="1">+(('Modelo Farelo'!AB20*(1+$C$8))*$C$3+('Modelo Oleo'!AA20*(1))*$C$2)-('Modelo Soja'!AK20/60*1000)-$C$6</f>
        <v>#REF!</v>
      </c>
      <c r="S20" s="22" t="e">
        <f ca="1">+(('Modelo Farelo'!AC20*(1+$C$8))*$C$3+('Modelo Oleo'!AB20*(1))*$C$2)-('Modelo Soja'!AA20/60*1000)-$C$6</f>
        <v>#REF!</v>
      </c>
      <c r="X20" s="42" t="e">
        <f ca="1">+(('Modelo Farelo'!AH20*(1+$C$8))*$C$3+('Modelo Oleo'!AG20*(1))*$C$2)-('Modelo Soja'!AL20/60*1000)-$C$6</f>
        <v>#REF!</v>
      </c>
    </row>
    <row r="21" spans="5:24" x14ac:dyDescent="0.3">
      <c r="E21">
        <f t="shared" si="2"/>
        <v>2022</v>
      </c>
      <c r="F21" s="17">
        <f>+'Modelo Soja'!BA21</f>
        <v>44743</v>
      </c>
      <c r="G21" s="32" t="e">
        <f>+(('Modelo Farelo'!AB21*(1+$C$8))*$C$3+('Modelo Oleo'!AA21*(1))*$C$2)-('Modelo Soja'!AT21/60*1000)-$C$6</f>
        <v>#REF!</v>
      </c>
      <c r="H21" s="32" t="e">
        <f>+(('Modelo Farelo'!AC21*(1+$C$8))*$C$3+('Modelo Oleo'!AB21*(1))*$C$2)-('Modelo Soja'!AU21/60*1000)-$C$6</f>
        <v>#REF!</v>
      </c>
      <c r="I21" s="32" t="e">
        <f>+(('Modelo Farelo'!AD21*(1+$C$8))*$C$3+('Modelo Oleo'!AC21*(1))*$C$2)-('Modelo Soja'!AV21/60*1000)-$C$6</f>
        <v>#REF!</v>
      </c>
      <c r="J21" s="32" t="e">
        <f>+(('Modelo Farelo'!AE21*(1+$C$8))*($C$3+1%)+('Modelo Oleo'!AD21*(1))*($C$2-1%))-('Modelo Soja'!AW21/60*1000)-$C$6</f>
        <v>#REF!</v>
      </c>
      <c r="K21" s="32" t="e">
        <f ca="1">+(('Modelo Farelo'!AF21*(1+$C$8))*($C$3+1.5%)+('Modelo Oleo'!AE21*(1))*($C$2-1.5%))-('Modelo Soja'!AX21/60*1000)-$C$6</f>
        <v>#REF!</v>
      </c>
      <c r="L21" s="32" t="e">
        <f ca="1">+(('Modelo Farelo'!AG21*(1+$C$8))*($C$3+1.5%)+('Modelo Oleo'!AF21*(1))*($C$2-1.5%))-('Modelo Soja'!AY21/60*1000)-$C$6</f>
        <v>#REF!</v>
      </c>
      <c r="M21" s="42" t="e">
        <f>+(('Modelo Farelo'!AH21*(1+$C$8))*$C$3+('Modelo Oleo'!AG21*(1))*$C$2)-('Modelo Soja'!BM21/60*1000)-$C$6</f>
        <v>#REF!</v>
      </c>
      <c r="Q21" s="17">
        <f t="shared" si="3"/>
        <v>44743</v>
      </c>
      <c r="R21" s="33" t="e">
        <f ca="1">+(('Modelo Farelo'!AB21*(1+$C$8))*$C$3+('Modelo Oleo'!AA21*(1))*$C$2)-('Modelo Soja'!AK21/60*1000)-$C$6</f>
        <v>#REF!</v>
      </c>
      <c r="S21" s="22" t="e">
        <f ca="1">+(('Modelo Farelo'!AC21*(1+$C$8))*$C$3+('Modelo Oleo'!AB21*(1))*$C$2)-('Modelo Soja'!AA21/60*1000)-$C$6</f>
        <v>#REF!</v>
      </c>
      <c r="X21" s="42" t="e">
        <f ca="1">+(('Modelo Farelo'!AH21*(1+$C$8))*$C$3+('Modelo Oleo'!AG21*(1))*$C$2)-('Modelo Soja'!AL21/60*1000)-$C$6</f>
        <v>#REF!</v>
      </c>
    </row>
    <row r="22" spans="5:24" x14ac:dyDescent="0.3">
      <c r="E22">
        <f t="shared" si="2"/>
        <v>2022</v>
      </c>
      <c r="F22" s="17">
        <f>+'Modelo Soja'!BA22</f>
        <v>44774</v>
      </c>
      <c r="G22" s="32" t="e">
        <f>+(('Modelo Farelo'!AB22*(1+$C$8))*$C$3+('Modelo Oleo'!AA22*(1))*$C$2)-('Modelo Soja'!AT22/60*1000)-$C$6</f>
        <v>#REF!</v>
      </c>
      <c r="H22" s="32" t="e">
        <f>+(('Modelo Farelo'!AC22*(1+$C$8))*$C$3+('Modelo Oleo'!AB22*(1))*$C$2)-('Modelo Soja'!AU22/60*1000)-$C$6</f>
        <v>#REF!</v>
      </c>
      <c r="I22" s="32" t="e">
        <f>+(('Modelo Farelo'!AD22*(1+$C$8))*$C$3+('Modelo Oleo'!AC22*(1))*$C$2)-('Modelo Soja'!AV22/60*1000)-$C$6</f>
        <v>#REF!</v>
      </c>
      <c r="J22" s="32" t="e">
        <f>+(('Modelo Farelo'!AE22*(1+$C$8))*($C$3+1%)+('Modelo Oleo'!AD22*(1))*($C$2-1%))-('Modelo Soja'!AW22/60*1000)-$C$6</f>
        <v>#REF!</v>
      </c>
      <c r="K22" s="32" t="e">
        <f ca="1">+(('Modelo Farelo'!AF22*(1+$C$8))*($C$3+1.5%)+('Modelo Oleo'!AE22*(1))*($C$2-1.5%))-('Modelo Soja'!AX22/60*1000)-$C$6</f>
        <v>#REF!</v>
      </c>
      <c r="L22" s="32" t="e">
        <f ca="1">+(('Modelo Farelo'!AG22*(1+$C$8))*($C$3+1.5%)+('Modelo Oleo'!AF22*(1))*($C$2-1.5%))-('Modelo Soja'!AY22/60*1000)-$C$6</f>
        <v>#REF!</v>
      </c>
      <c r="M22" s="42" t="e">
        <f>+(('Modelo Farelo'!AH22*(1+$C$8))*$C$3+('Modelo Oleo'!AG22*(1))*$C$2)-('Modelo Soja'!BM22/60*1000)-$C$6</f>
        <v>#REF!</v>
      </c>
      <c r="Q22" s="17">
        <f t="shared" si="3"/>
        <v>44774</v>
      </c>
      <c r="R22" s="33" t="e">
        <f ca="1">+(('Modelo Farelo'!AB22*(1+$C$8))*$C$3+('Modelo Oleo'!AA22*(1))*$C$2)-('Modelo Soja'!AK22/60*1000)-$C$6</f>
        <v>#REF!</v>
      </c>
      <c r="S22" s="22" t="e">
        <f ca="1">+(('Modelo Farelo'!AC22*(1+$C$8))*$C$3+('Modelo Oleo'!AB22*(1))*$C$2)-('Modelo Soja'!AA22/60*1000)-$C$6</f>
        <v>#REF!</v>
      </c>
      <c r="X22" s="42" t="e">
        <f ca="1">+(('Modelo Farelo'!AH22*(1+$C$8))*$C$3+('Modelo Oleo'!AG22*(1))*$C$2)-('Modelo Soja'!AL22/60*1000)-$C$6</f>
        <v>#REF!</v>
      </c>
    </row>
    <row r="23" spans="5:24" x14ac:dyDescent="0.3">
      <c r="E23">
        <f t="shared" si="2"/>
        <v>2022</v>
      </c>
      <c r="F23" s="17">
        <f>+'Modelo Soja'!BA23</f>
        <v>44805</v>
      </c>
      <c r="G23" s="32" t="e">
        <f>+(('Modelo Farelo'!AB23*(1+$C$8))*$C$3+('Modelo Oleo'!AA23*(1))*$C$2)-('Modelo Soja'!AT23/60*1000)-$C$6</f>
        <v>#REF!</v>
      </c>
      <c r="H23" s="32" t="e">
        <f>+(('Modelo Farelo'!AC23*(1+$C$8))*$C$3+('Modelo Oleo'!AB23*(1))*$C$2)-('Modelo Soja'!AU23/60*1000)-$C$6</f>
        <v>#REF!</v>
      </c>
      <c r="I23" s="32" t="e">
        <f>+(('Modelo Farelo'!AD23*(1+$C$8))*$C$3+('Modelo Oleo'!AC23*(1))*$C$2)-('Modelo Soja'!AV23/60*1000)-$C$6</f>
        <v>#REF!</v>
      </c>
      <c r="J23" s="32" t="e">
        <f>+(('Modelo Farelo'!AE23*(1+$C$8))*($C$3+1%)+('Modelo Oleo'!AD23*(1))*($C$2-1%))-('Modelo Soja'!AW23/60*1000)-$C$6</f>
        <v>#REF!</v>
      </c>
      <c r="K23" s="32" t="e">
        <f ca="1">+(('Modelo Farelo'!AF23*(1+$C$8))*($C$3+1.5%)+('Modelo Oleo'!AE23*(1))*($C$2-1.5%))-('Modelo Soja'!AX23/60*1000)-$C$6</f>
        <v>#REF!</v>
      </c>
      <c r="L23" s="32" t="e">
        <f ca="1">+(('Modelo Farelo'!AG23*(1+$C$8))*($C$3+1.5%)+('Modelo Oleo'!AF23*(1))*($C$2-1.5%))-('Modelo Soja'!AY23/60*1000)-$C$6</f>
        <v>#REF!</v>
      </c>
      <c r="M23" s="42" t="e">
        <f>+(('Modelo Farelo'!AH23*(1+$C$8))*$C$3+('Modelo Oleo'!AG23*(1))*$C$2)-('Modelo Soja'!BM23/60*1000)-$C$6</f>
        <v>#REF!</v>
      </c>
      <c r="Q23" s="17">
        <f t="shared" si="3"/>
        <v>44805</v>
      </c>
      <c r="R23" s="33" t="e">
        <f ca="1">+(('Modelo Farelo'!AB23*(1+$C$8))*$C$3+('Modelo Oleo'!AA23*(1))*$C$2)-('Modelo Soja'!AK23/60*1000)-$C$6</f>
        <v>#REF!</v>
      </c>
      <c r="S23" s="22" t="e">
        <f ca="1">+(('Modelo Farelo'!AC23*(1+$C$8))*$C$3+('Modelo Oleo'!AB23*(1))*$C$2)-('Modelo Soja'!AA23/60*1000)-$C$6</f>
        <v>#REF!</v>
      </c>
      <c r="X23" s="42" t="e">
        <f ca="1">+(('Modelo Farelo'!AH23*(1+$C$8))*$C$3+('Modelo Oleo'!AG23*(1))*$C$2)-('Modelo Soja'!AL23/60*1000)-$C$6</f>
        <v>#REF!</v>
      </c>
    </row>
    <row r="24" spans="5:24" x14ac:dyDescent="0.3">
      <c r="E24">
        <f t="shared" si="2"/>
        <v>2022</v>
      </c>
      <c r="F24" s="17">
        <f>+'Modelo Soja'!BA24</f>
        <v>44835</v>
      </c>
      <c r="G24" s="32" t="e">
        <f>+(('Modelo Farelo'!AB24*(1+$C$8))*$C$3+('Modelo Oleo'!AA24*(1))*$C$2)-('Modelo Soja'!AT24/60*1000)-$C$6</f>
        <v>#REF!</v>
      </c>
      <c r="H24" s="32" t="e">
        <f>+(('Modelo Farelo'!AC24*(1+$C$8))*$C$3+('Modelo Oleo'!AB24*(1))*$C$2)-('Modelo Soja'!AU24/60*1000)-$C$6</f>
        <v>#REF!</v>
      </c>
      <c r="I24" s="32" t="e">
        <f>+(('Modelo Farelo'!AD24*(1+$C$8))*$C$3+('Modelo Oleo'!AC24*(1))*$C$2)-('Modelo Soja'!AV24/60*1000)-$C$6</f>
        <v>#REF!</v>
      </c>
      <c r="J24" s="32" t="e">
        <f>+(('Modelo Farelo'!AE24*(1+$C$8))*($C$3+1%)+('Modelo Oleo'!AD24*(1))*($C$2-1%))-('Modelo Soja'!AW24/60*1000)-$C$6</f>
        <v>#REF!</v>
      </c>
      <c r="K24" s="32" t="e">
        <f ca="1">+(('Modelo Farelo'!AF24*(1+$C$8))*($C$3+1.5%)+('Modelo Oleo'!AE24*(1))*($C$2-1.5%))-('Modelo Soja'!AX24/60*1000)-$C$6</f>
        <v>#REF!</v>
      </c>
      <c r="L24" s="32" t="e">
        <f ca="1">+(('Modelo Farelo'!AG24*(1+$C$8))*($C$3+1.5%)+('Modelo Oleo'!AF24*(1))*($C$2-1.5%))-('Modelo Soja'!AY24/60*1000)-$C$6</f>
        <v>#REF!</v>
      </c>
      <c r="M24" s="42" t="e">
        <f>+(('Modelo Farelo'!AH24*(1+$C$8))*$C$3+('Modelo Oleo'!AG24*(1))*$C$2)-('Modelo Soja'!BM24/60*1000)-$C$6</f>
        <v>#REF!</v>
      </c>
      <c r="Q24" s="17">
        <f t="shared" si="3"/>
        <v>44835</v>
      </c>
      <c r="R24" s="33" t="e">
        <f ca="1">+(('Modelo Farelo'!AB24*(1+$C$8))*$C$3+('Modelo Oleo'!AA24*(1))*$C$2)-('Modelo Soja'!AK24/60*1000)-$C$6</f>
        <v>#REF!</v>
      </c>
      <c r="S24" s="22" t="e">
        <f ca="1">+(('Modelo Farelo'!AC24*(1+$C$8))*$C$3+('Modelo Oleo'!AB24*(1))*$C$2)-('Modelo Soja'!AA24/60*1000)-$C$6</f>
        <v>#REF!</v>
      </c>
      <c r="X24" s="42" t="e">
        <f ca="1">+(('Modelo Farelo'!AH24*(1+$C$8))*$C$3+('Modelo Oleo'!AG24*(1))*$C$2)-('Modelo Soja'!AL24/60*1000)-$C$6</f>
        <v>#REF!</v>
      </c>
    </row>
    <row r="25" spans="5:24" x14ac:dyDescent="0.3">
      <c r="E25">
        <f t="shared" si="2"/>
        <v>2022</v>
      </c>
      <c r="F25" s="17">
        <f>+'Modelo Soja'!BA25</f>
        <v>44866</v>
      </c>
      <c r="G25" s="32" t="e">
        <f>+(('Modelo Farelo'!AB25*(1+$C$8))*$C$3+('Modelo Oleo'!AA25*(1))*$C$2)-('Modelo Soja'!AT25/60*1000)-$C$6</f>
        <v>#REF!</v>
      </c>
      <c r="H25" s="32" t="e">
        <f>+(('Modelo Farelo'!AC25*(1+$C$8))*$C$3+('Modelo Oleo'!AB25*(1))*$C$2)-('Modelo Soja'!AU25/60*1000)-$C$6</f>
        <v>#REF!</v>
      </c>
      <c r="I25" s="32" t="e">
        <f>+(('Modelo Farelo'!AD25*(1+$C$8))*$C$3+('Modelo Oleo'!AC25*(1))*$C$2)-('Modelo Soja'!AV25/60*1000)-$C$6</f>
        <v>#REF!</v>
      </c>
      <c r="J25" s="32" t="e">
        <f>+(('Modelo Farelo'!AE25*(1+$C$8))*($C$3+1%)+('Modelo Oleo'!AD25*(1))*($C$2-1%))-('Modelo Soja'!AW25/60*1000)-$C$6</f>
        <v>#REF!</v>
      </c>
      <c r="K25" s="32" t="e">
        <f ca="1">+(('Modelo Farelo'!AF25*(1+$C$8))*($C$3+1.5%)+('Modelo Oleo'!AE25*(1))*($C$2-1.5%))-('Modelo Soja'!AX25/60*1000)-$C$6</f>
        <v>#REF!</v>
      </c>
      <c r="L25" s="32" t="e">
        <f ca="1">+(('Modelo Farelo'!AG25*(1+$C$8))*($C$3+1.5%)+('Modelo Oleo'!AF25*(1))*($C$2-1.5%))-('Modelo Soja'!AY25/60*1000)-$C$6</f>
        <v>#REF!</v>
      </c>
      <c r="M25" s="42" t="e">
        <f>+(('Modelo Farelo'!AH25*(1+$C$8))*$C$3+('Modelo Oleo'!AG25*(1))*$C$2)-('Modelo Soja'!BM25/60*1000)-$C$6</f>
        <v>#REF!</v>
      </c>
      <c r="Q25" s="17">
        <f t="shared" si="3"/>
        <v>44866</v>
      </c>
      <c r="R25" s="33" t="e">
        <f ca="1">+(('Modelo Farelo'!AB25*(1+$C$8))*$C$3+('Modelo Oleo'!AA25*(1))*$C$2)-('Modelo Soja'!AK25/60*1000)-$C$6</f>
        <v>#REF!</v>
      </c>
      <c r="S25" s="22" t="e">
        <f ca="1">+(('Modelo Farelo'!AC25*(1+$C$8))*$C$3+('Modelo Oleo'!AB25*(1))*$C$2)-('Modelo Soja'!AA25/60*1000)-$C$6</f>
        <v>#REF!</v>
      </c>
      <c r="X25" s="42" t="e">
        <f ca="1">+(('Modelo Farelo'!AH25*(1+$C$8))*$C$3+('Modelo Oleo'!AG25*(1))*$C$2)-('Modelo Soja'!AL25/60*1000)-$C$6</f>
        <v>#REF!</v>
      </c>
    </row>
    <row r="26" spans="5:24" x14ac:dyDescent="0.3">
      <c r="E26">
        <f t="shared" si="2"/>
        <v>2022</v>
      </c>
      <c r="F26" s="17">
        <f>+'Modelo Soja'!BA26</f>
        <v>44896</v>
      </c>
      <c r="G26" s="32" t="e">
        <f>+(('Modelo Farelo'!AB26*(1+$C$8))*$C$3+('Modelo Oleo'!AA26*(1))*$C$2)-('Modelo Soja'!AT26/60*1000)-$C$6</f>
        <v>#REF!</v>
      </c>
      <c r="H26" s="32" t="e">
        <f>+(('Modelo Farelo'!AC26*(1+$C$8))*$C$3+('Modelo Oleo'!AB26*(1))*$C$2)-('Modelo Soja'!AU26/60*1000)-$C$6</f>
        <v>#REF!</v>
      </c>
      <c r="I26" s="32" t="e">
        <f>+(('Modelo Farelo'!AD26*(1+$C$8))*$C$3+('Modelo Oleo'!AC26*(1))*$C$2)-('Modelo Soja'!AV26/60*1000)-$C$6</f>
        <v>#REF!</v>
      </c>
      <c r="J26" s="32" t="e">
        <f>+(('Modelo Farelo'!AE26*(1+$C$8))*($C$3+1%)+('Modelo Oleo'!AD26*(1))*($C$2-1%))-('Modelo Soja'!AW26/60*1000)-$C$6</f>
        <v>#REF!</v>
      </c>
      <c r="K26" s="32" t="e">
        <f ca="1">+(('Modelo Farelo'!AF26*(1+$C$8))*($C$3+1.5%)+('Modelo Oleo'!AE26*(1))*($C$2-1.5%))-('Modelo Soja'!AX26/60*1000)-$C$6</f>
        <v>#REF!</v>
      </c>
      <c r="L26" s="32" t="e">
        <f ca="1">+(('Modelo Farelo'!AG26*(1+$C$8))*($C$3+1.5%)+('Modelo Oleo'!AF26*(1))*($C$2-1.5%))-('Modelo Soja'!AY26/60*1000)-$C$6</f>
        <v>#REF!</v>
      </c>
      <c r="M26" s="42" t="e">
        <f>+(('Modelo Farelo'!AH26*(1+$C$8))*$C$3+('Modelo Oleo'!AG26*(1))*$C$2)-('Modelo Soja'!BM26/60*1000)-$C$6</f>
        <v>#REF!</v>
      </c>
      <c r="Q26" s="17">
        <f t="shared" si="3"/>
        <v>44896</v>
      </c>
      <c r="R26" s="33" t="e">
        <f ca="1">+(('Modelo Farelo'!AB26*(1+$C$8))*$C$3+('Modelo Oleo'!AA26*(1))*$C$2)-('Modelo Soja'!AK26/60*1000)-$C$6</f>
        <v>#REF!</v>
      </c>
      <c r="S26" s="22" t="e">
        <f ca="1">+(('Modelo Farelo'!AC26*(1+$C$8))*$C$3+('Modelo Oleo'!AB26*(1))*$C$2)-('Modelo Soja'!AA26/60*1000)-$C$6</f>
        <v>#REF!</v>
      </c>
      <c r="X26" s="42" t="e">
        <f ca="1">+(('Modelo Farelo'!AH26*(1+$C$8))*$C$3+('Modelo Oleo'!AG26*(1))*$C$2)-('Modelo Soja'!AL26/60*1000)-$C$6</f>
        <v>#REF!</v>
      </c>
    </row>
    <row r="27" spans="5:24" x14ac:dyDescent="0.3">
      <c r="E27">
        <f t="shared" si="2"/>
        <v>2023</v>
      </c>
      <c r="F27" s="17">
        <f>+'Modelo Soja'!BA27</f>
        <v>44927</v>
      </c>
      <c r="G27" s="32" t="e">
        <f>+(('Modelo Farelo'!AB27*(1+$C$8))*$C$3+('Modelo Oleo'!AA27*(1))*$C$2)-('Modelo Soja'!AT27/60*1000)-$C$6</f>
        <v>#REF!</v>
      </c>
      <c r="H27" s="32" t="e">
        <f>+(('Modelo Farelo'!AC27*(1+$C$8))*$C$3+('Modelo Oleo'!AB27*(1))*$C$2)-('Modelo Soja'!AU27/60*1000)-$C$6</f>
        <v>#REF!</v>
      </c>
      <c r="I27" s="32" t="e">
        <f>+(('Modelo Farelo'!AD27*(1+$C$8))*$C$3+('Modelo Oleo'!AC27*(1))*$C$2)-('Modelo Soja'!AV27/60*1000)-$C$6</f>
        <v>#REF!</v>
      </c>
      <c r="J27" s="32" t="e">
        <f>+(('Modelo Farelo'!AE27*(1+$C$8))*($C$3+1%)+('Modelo Oleo'!AD27*(1))*($C$2-1%))-('Modelo Soja'!AW27/60*1000)-$C$6</f>
        <v>#REF!</v>
      </c>
      <c r="K27" s="32" t="e">
        <f ca="1">+(('Modelo Farelo'!AF27*(1+$C$8))*($C$3+1.5%)+('Modelo Oleo'!AE27*(1))*($C$2-1.5%))-('Modelo Soja'!AX27/60*1000)-$C$6</f>
        <v>#REF!</v>
      </c>
      <c r="L27" s="32" t="e">
        <f ca="1">+(('Modelo Farelo'!AG27*(1+$C$8))*($C$3+1.5%)+('Modelo Oleo'!AF27*(1))*($C$2-1.5%))-('Modelo Soja'!AY27/60*1000)-$C$6</f>
        <v>#REF!</v>
      </c>
      <c r="M27" s="42" t="e">
        <f>+(('Modelo Farelo'!AH27*(1+$C$8))*$C$3+('Modelo Oleo'!AG27*(1))*$C$2)-('Modelo Soja'!BM27/60*1000)-$C$6</f>
        <v>#REF!</v>
      </c>
      <c r="Q27" s="17">
        <f t="shared" si="3"/>
        <v>44927</v>
      </c>
      <c r="R27" s="33" t="e">
        <f ca="1">+(('Modelo Farelo'!AB27*(1+$C$8))*$C$3+('Modelo Oleo'!AA27*(1))*$C$2)-('Modelo Soja'!AK27/60*1000)-$C$6</f>
        <v>#REF!</v>
      </c>
      <c r="S27" s="22" t="e">
        <f ca="1">+(('Modelo Farelo'!AC27*(1+$C$8))*$C$3+('Modelo Oleo'!AB27*(1))*$C$2)-('Modelo Soja'!AA27/60*1000)-$C$6</f>
        <v>#REF!</v>
      </c>
      <c r="X27" s="42" t="e">
        <f ca="1">+(('Modelo Farelo'!AH27*(1+$C$8))*$C$3+('Modelo Oleo'!AG27*(1))*$C$2)-('Modelo Soja'!AL27/60*1000)-$C$6</f>
        <v>#REF!</v>
      </c>
    </row>
    <row r="28" spans="5:24" x14ac:dyDescent="0.3">
      <c r="E28">
        <f t="shared" si="2"/>
        <v>2023</v>
      </c>
      <c r="F28" s="17">
        <f>+'Modelo Soja'!BA28</f>
        <v>44958</v>
      </c>
      <c r="G28" s="32" t="e">
        <f>+(('Modelo Farelo'!AB28*(1+$C$8))*$C$3+('Modelo Oleo'!AA28*(1))*$C$2)-('Modelo Soja'!AT28/60*1000)-$C$6</f>
        <v>#REF!</v>
      </c>
      <c r="H28" s="32" t="e">
        <f>+(('Modelo Farelo'!AC28*(1+$C$8))*$C$3+('Modelo Oleo'!AB28*(1))*$C$2)-('Modelo Soja'!AU28/60*1000)-$C$6</f>
        <v>#REF!</v>
      </c>
      <c r="I28" s="32" t="e">
        <f>+(('Modelo Farelo'!AD28*(1+$C$8))*$C$3+('Modelo Oleo'!AC28*(1))*$C$2)-('Modelo Soja'!AV28/60*1000)-$C$6</f>
        <v>#REF!</v>
      </c>
      <c r="J28" s="32" t="e">
        <f>+(('Modelo Farelo'!AE28*(1+$C$8))*($C$3+1%)+('Modelo Oleo'!AD28*(1))*($C$2-1%))-('Modelo Soja'!AW28/60*1000)-$C$6</f>
        <v>#REF!</v>
      </c>
      <c r="K28" s="32" t="e">
        <f ca="1">+(('Modelo Farelo'!AF28*(1+$C$8))*($C$3+1.5%)+('Modelo Oleo'!AE28*(1))*($C$2-1.5%))-('Modelo Soja'!AX28/60*1000)-$C$6</f>
        <v>#REF!</v>
      </c>
      <c r="L28" s="32" t="e">
        <f ca="1">+(('Modelo Farelo'!AG28*(1+$C$8))*($C$3+1.5%)+('Modelo Oleo'!AF28*(1))*($C$2-1.5%))-('Modelo Soja'!AY28/60*1000)-$C$6</f>
        <v>#REF!</v>
      </c>
      <c r="M28" s="42" t="e">
        <f>+(('Modelo Farelo'!AH28*(1+$C$8))*$C$3+('Modelo Oleo'!AG28*(1))*$C$2)-('Modelo Soja'!BM28/60*1000)-$C$6</f>
        <v>#REF!</v>
      </c>
      <c r="Q28" s="17">
        <f t="shared" si="3"/>
        <v>44958</v>
      </c>
      <c r="R28" s="33" t="e">
        <f ca="1">+(('Modelo Farelo'!AB28*(1+$C$8))*$C$3+('Modelo Oleo'!AA28*(1))*$C$2)-('Modelo Soja'!AK28/60*1000)-$C$6</f>
        <v>#REF!</v>
      </c>
      <c r="S28" s="22" t="e">
        <f ca="1">+(('Modelo Farelo'!AC28*(1+$C$8))*$C$3+('Modelo Oleo'!AB28*(1))*$C$2)-('Modelo Soja'!AA28/60*1000)-$C$6</f>
        <v>#REF!</v>
      </c>
      <c r="X28" s="42" t="e">
        <f ca="1">+(('Modelo Farelo'!AH28*(1+$C$8))*$C$3+('Modelo Oleo'!AG28*(1))*$C$2)-('Modelo Soja'!AL28/60*1000)-$C$6</f>
        <v>#REF!</v>
      </c>
    </row>
    <row r="29" spans="5:24" x14ac:dyDescent="0.3">
      <c r="E29">
        <f t="shared" si="2"/>
        <v>2023</v>
      </c>
      <c r="F29" s="17">
        <f>+'Modelo Soja'!BA29</f>
        <v>44986</v>
      </c>
      <c r="G29" s="32" t="e">
        <f>+(('Modelo Farelo'!AB29*(1+$C$8))*$C$3+('Modelo Oleo'!AA29*(1))*$C$2)-('Modelo Soja'!AT29/60*1000)-$C$6</f>
        <v>#REF!</v>
      </c>
      <c r="H29" s="32" t="e">
        <f>+(('Modelo Farelo'!AC29*(1+$C$8))*$C$3+('Modelo Oleo'!AB29*(1))*$C$2)-('Modelo Soja'!AU29/60*1000)-$C$6</f>
        <v>#REF!</v>
      </c>
      <c r="I29" s="32" t="e">
        <f>+(('Modelo Farelo'!AD29*(1+$C$8))*$C$3+('Modelo Oleo'!AC29*(1))*$C$2)-('Modelo Soja'!AV29/60*1000)-$C$6</f>
        <v>#REF!</v>
      </c>
      <c r="J29" s="32" t="e">
        <f>+(('Modelo Farelo'!AE29*(1+$C$8))*($C$3+1%)+('Modelo Oleo'!AD29*(1))*($C$2-1%))-('Modelo Soja'!AW29/60*1000)-$C$6</f>
        <v>#REF!</v>
      </c>
      <c r="K29" s="32" t="e">
        <f ca="1">+(('Modelo Farelo'!AF29*(1+$C$8))*($C$3+1.5%)+('Modelo Oleo'!AE29*(1))*($C$2-1.5%))-('Modelo Soja'!AX29/60*1000)-$C$6</f>
        <v>#REF!</v>
      </c>
      <c r="L29" s="32" t="e">
        <f ca="1">+(('Modelo Farelo'!AG29*(1+$C$8))*($C$3+1.5%)+('Modelo Oleo'!AF29*(1))*($C$2-1.5%))-('Modelo Soja'!AY29/60*1000)-$C$6</f>
        <v>#REF!</v>
      </c>
      <c r="M29" s="42" t="e">
        <f>+(('Modelo Farelo'!AH29*(1+$C$8))*$C$3+('Modelo Oleo'!AG29*(1))*$C$2)-('Modelo Soja'!BM29/60*1000)-$C$6</f>
        <v>#REF!</v>
      </c>
      <c r="Q29" s="17">
        <f t="shared" si="3"/>
        <v>44986</v>
      </c>
      <c r="R29" s="33" t="e">
        <f ca="1">+(('Modelo Farelo'!AB29*(1+$C$8))*$C$3+('Modelo Oleo'!AA29*(1))*$C$2)-('Modelo Soja'!AK29/60*1000)-$C$6</f>
        <v>#REF!</v>
      </c>
      <c r="S29" s="22" t="e">
        <f ca="1">+(('Modelo Farelo'!AC29*(1+$C$8))*$C$3+('Modelo Oleo'!AB29*(1))*$C$2)-('Modelo Soja'!AA29/60*1000)-$C$6</f>
        <v>#REF!</v>
      </c>
      <c r="X29" s="42" t="e">
        <f ca="1">+(('Modelo Farelo'!AH29*(1+$C$8))*$C$3+('Modelo Oleo'!AG29*(1))*$C$2)-('Modelo Soja'!AL29/60*1000)-$C$6</f>
        <v>#REF!</v>
      </c>
    </row>
    <row r="30" spans="5:24" x14ac:dyDescent="0.3">
      <c r="E30">
        <f t="shared" si="2"/>
        <v>2023</v>
      </c>
      <c r="F30" s="17">
        <f>+'Modelo Soja'!BA30</f>
        <v>45017</v>
      </c>
      <c r="G30" s="32" t="e">
        <f>+(('Modelo Farelo'!AB30*(1+$C$8))*$C$3+('Modelo Oleo'!AA30*(1))*$C$2)-('Modelo Soja'!AT30/60*1000)-$C$6</f>
        <v>#REF!</v>
      </c>
      <c r="H30" s="32" t="e">
        <f>+(('Modelo Farelo'!AC30*(1+$C$8))*$C$3+('Modelo Oleo'!AB30*(1))*$C$2)-('Modelo Soja'!AU30/60*1000)-$C$6</f>
        <v>#REF!</v>
      </c>
      <c r="I30" s="32" t="e">
        <f>+(('Modelo Farelo'!AD30*(1+$C$8))*$C$3+('Modelo Oleo'!AC30*(1))*$C$2)-('Modelo Soja'!AV30/60*1000)-$C$6</f>
        <v>#REF!</v>
      </c>
      <c r="J30" s="32" t="e">
        <f>+(('Modelo Farelo'!AE30*(1+$C$8))*($C$3+1%)+('Modelo Oleo'!AD30*(1))*($C$2-1%))-('Modelo Soja'!AW30/60*1000)-$C$6</f>
        <v>#REF!</v>
      </c>
      <c r="K30" s="32" t="e">
        <f ca="1">+(('Modelo Farelo'!AF30*(1+$C$8))*($C$3+1.5%)+('Modelo Oleo'!AE30*(1))*($C$2-1.5%))-('Modelo Soja'!AX30/60*1000)-$C$6</f>
        <v>#REF!</v>
      </c>
      <c r="L30" s="32" t="e">
        <f ca="1">+(('Modelo Farelo'!AG30*(1+$C$8))*($C$3+1.5%)+('Modelo Oleo'!AF30*(1))*($C$2-1.5%))-('Modelo Soja'!AY30/60*1000)-$C$6</f>
        <v>#REF!</v>
      </c>
      <c r="M30" s="42" t="e">
        <f>+(('Modelo Farelo'!AH30*(1+$C$8))*$C$3+('Modelo Oleo'!AG30*(1))*$C$2)-('Modelo Soja'!BM30/60*1000)-$C$6</f>
        <v>#REF!</v>
      </c>
      <c r="Q30" s="17">
        <f t="shared" si="3"/>
        <v>45017</v>
      </c>
      <c r="R30" s="33" t="e">
        <f ca="1">+(('Modelo Farelo'!AB30*(1+$C$8))*$C$3+('Modelo Oleo'!AA30*(1))*$C$2)-('Modelo Soja'!AK30/60*1000)-$C$6</f>
        <v>#REF!</v>
      </c>
      <c r="S30" s="22" t="e">
        <f ca="1">+(('Modelo Farelo'!AC30*(1+$C$8))*$C$3+('Modelo Oleo'!AB30*(1))*$C$2)-('Modelo Soja'!AA30/60*1000)-$C$6</f>
        <v>#REF!</v>
      </c>
      <c r="X30" s="42" t="e">
        <f ca="1">+(('Modelo Farelo'!AH30*(1+$C$8))*$C$3+('Modelo Oleo'!AG30*(1))*$C$2)-('Modelo Soja'!AL30/60*1000)-$C$6</f>
        <v>#REF!</v>
      </c>
    </row>
    <row r="31" spans="5:24" x14ac:dyDescent="0.3">
      <c r="E31">
        <f t="shared" si="2"/>
        <v>2023</v>
      </c>
      <c r="F31" s="17">
        <f>+'Modelo Soja'!BA31</f>
        <v>45047</v>
      </c>
      <c r="G31" s="32" t="e">
        <f>+(('Modelo Farelo'!AB31*(1+$C$8))*$C$3+('Modelo Oleo'!AA31*(1))*$C$2)-('Modelo Soja'!AT31/60*1000)-$C$6</f>
        <v>#REF!</v>
      </c>
      <c r="H31" s="32" t="e">
        <f>+(('Modelo Farelo'!AC31*(1+$C$8))*$C$3+('Modelo Oleo'!AB31*(1))*$C$2)-('Modelo Soja'!AU31/60*1000)-$C$6</f>
        <v>#REF!</v>
      </c>
      <c r="I31" s="32" t="e">
        <f>+(('Modelo Farelo'!AD31*(1+$C$8))*$C$3+('Modelo Oleo'!AC31*(1))*$C$2)-('Modelo Soja'!AV31/60*1000)-$C$6</f>
        <v>#REF!</v>
      </c>
      <c r="J31" s="32" t="e">
        <f>+(('Modelo Farelo'!AE31*(1+$C$8))*($C$3+1%)+('Modelo Oleo'!AD31*(1))*($C$2-1%))-('Modelo Soja'!AW31/60*1000)-$C$6</f>
        <v>#REF!</v>
      </c>
      <c r="K31" s="32" t="e">
        <f ca="1">+(('Modelo Farelo'!AF31*(1+$C$8))*($C$3+1.5%)+('Modelo Oleo'!AE31*(1))*($C$2-1.5%))-('Modelo Soja'!AX31/60*1000)-$C$6</f>
        <v>#REF!</v>
      </c>
      <c r="L31" s="32" t="e">
        <f ca="1">+(('Modelo Farelo'!AG31*(1+$C$8))*($C$3+1.5%)+('Modelo Oleo'!AF31*(1))*($C$2-1.5%))-('Modelo Soja'!AY31/60*1000)-$C$6</f>
        <v>#REF!</v>
      </c>
      <c r="M31" s="42" t="e">
        <f>+(('Modelo Farelo'!AH31*(1+$C$8))*$C$3+('Modelo Oleo'!AG31*(1))*$C$2)-('Modelo Soja'!BM31/60*1000)-$C$6</f>
        <v>#REF!</v>
      </c>
      <c r="Q31" s="17">
        <f t="shared" si="3"/>
        <v>45047</v>
      </c>
      <c r="R31" s="33" t="e">
        <f ca="1">+(('Modelo Farelo'!AB31*(1+$C$8))*$C$3+('Modelo Oleo'!AA31*(1))*$C$2)-('Modelo Soja'!AK31/60*1000)-$C$6</f>
        <v>#REF!</v>
      </c>
      <c r="S31" s="22" t="e">
        <f ca="1">+(('Modelo Farelo'!AC31*(1+$C$8))*$C$3+('Modelo Oleo'!AB31*(1))*$C$2)-('Modelo Soja'!AA31/60*1000)-$C$6</f>
        <v>#REF!</v>
      </c>
      <c r="X31" s="42" t="e">
        <f ca="1">+(('Modelo Farelo'!AH31*(1+$C$8))*$C$3+('Modelo Oleo'!AG31*(1))*$C$2)-('Modelo Soja'!AL31/60*1000)-$C$6</f>
        <v>#REF!</v>
      </c>
    </row>
    <row r="32" spans="5:24" x14ac:dyDescent="0.3">
      <c r="E32">
        <f t="shared" si="2"/>
        <v>2023</v>
      </c>
      <c r="F32" s="17">
        <f>+'Modelo Soja'!BA32</f>
        <v>45078</v>
      </c>
      <c r="G32" s="32" t="e">
        <f>+(('Modelo Farelo'!AB32*(1+$C$8))*$C$3+('Modelo Oleo'!AA32*(1))*$C$2)-('Modelo Soja'!AT32/60*1000)-$C$6</f>
        <v>#REF!</v>
      </c>
      <c r="H32" s="32" t="e">
        <f>+(('Modelo Farelo'!AC32*(1+$C$8))*$C$3+('Modelo Oleo'!AB32*(1))*$C$2)-('Modelo Soja'!AU32/60*1000)-$C$6</f>
        <v>#REF!</v>
      </c>
      <c r="I32" s="32" t="e">
        <f>+(('Modelo Farelo'!AD32*(1+$C$8))*$C$3+('Modelo Oleo'!AC32*(1))*$C$2)-('Modelo Soja'!AV32/60*1000)-$C$6</f>
        <v>#REF!</v>
      </c>
      <c r="J32" s="32" t="e">
        <f>+(('Modelo Farelo'!AE32*(1+$C$8))*($C$3+1%)+('Modelo Oleo'!AD32*(1))*($C$2-1%))-('Modelo Soja'!AW32/60*1000)-$C$6</f>
        <v>#REF!</v>
      </c>
      <c r="K32" s="32" t="e">
        <f ca="1">+(('Modelo Farelo'!AF32*(1+$C$8))*($C$3+1.5%)+('Modelo Oleo'!AE32*(1))*($C$2-1.5%))-('Modelo Soja'!AX32/60*1000)-$C$6</f>
        <v>#REF!</v>
      </c>
      <c r="L32" s="32" t="e">
        <f ca="1">+(('Modelo Farelo'!AG32*(1+$C$8))*($C$3+1.5%)+('Modelo Oleo'!AF32*(1))*($C$2-1.5%))-('Modelo Soja'!AY32/60*1000)-$C$6</f>
        <v>#REF!</v>
      </c>
      <c r="M32" s="42" t="e">
        <f>+(('Modelo Farelo'!AH32*(1+$C$8))*$C$3+('Modelo Oleo'!AG32*(1))*$C$2)-('Modelo Soja'!BM32/60*1000)-$C$6</f>
        <v>#REF!</v>
      </c>
      <c r="Q32" s="17">
        <f t="shared" si="3"/>
        <v>45078</v>
      </c>
      <c r="R32" s="33" t="e">
        <f ca="1">+(('Modelo Farelo'!AB32*(1+$C$8))*$C$3+('Modelo Oleo'!AA32*(1))*$C$2)-('Modelo Soja'!AK32/60*1000)-$C$6</f>
        <v>#REF!</v>
      </c>
      <c r="S32" s="22" t="e">
        <f ca="1">+(('Modelo Farelo'!AC32*(1+$C$8))*$C$3+('Modelo Oleo'!AB32*(1))*$C$2)-('Modelo Soja'!AA32/60*1000)-$C$6</f>
        <v>#REF!</v>
      </c>
      <c r="X32" s="42" t="e">
        <f ca="1">+(('Modelo Farelo'!AH32*(1+$C$8))*$C$3+('Modelo Oleo'!AG32*(1))*$C$2)-('Modelo Soja'!AL32/60*1000)-$C$6</f>
        <v>#REF!</v>
      </c>
    </row>
    <row r="33" spans="5:24" x14ac:dyDescent="0.3">
      <c r="E33">
        <f t="shared" si="2"/>
        <v>2023</v>
      </c>
      <c r="F33" s="17">
        <f>+'Modelo Soja'!BA33</f>
        <v>45108</v>
      </c>
      <c r="G33" s="32" t="e">
        <f>+(('Modelo Farelo'!AB33*(1+$C$8))*$C$3+('Modelo Oleo'!AA33*(1))*$C$2)-('Modelo Soja'!AT33/60*1000)-$C$6</f>
        <v>#REF!</v>
      </c>
      <c r="H33" s="32" t="e">
        <f>+(('Modelo Farelo'!AC33*(1+$C$8))*$C$3+('Modelo Oleo'!AB33*(1))*$C$2)-('Modelo Soja'!AU33/60*1000)-$C$6</f>
        <v>#REF!</v>
      </c>
      <c r="I33" s="32" t="e">
        <f>+(('Modelo Farelo'!AD33*(1+$C$8))*$C$3+('Modelo Oleo'!AC33*(1))*$C$2)-('Modelo Soja'!AV33/60*1000)-$C$6</f>
        <v>#REF!</v>
      </c>
      <c r="J33" s="32" t="e">
        <f>+(('Modelo Farelo'!AE33*(1+$C$8))*($C$3+1%)+('Modelo Oleo'!AD33*(1))*($C$2-1%))-('Modelo Soja'!AW33/60*1000)-$C$6</f>
        <v>#REF!</v>
      </c>
      <c r="K33" s="32" t="e">
        <f ca="1">+(('Modelo Farelo'!AF33*(1+$C$8))*($C$3+1.5%)+('Modelo Oleo'!AE33*(1))*($C$2-1.5%))-('Modelo Soja'!AX33/60*1000)-$C$6</f>
        <v>#REF!</v>
      </c>
      <c r="L33" s="32" t="e">
        <f ca="1">+(('Modelo Farelo'!AG33*(1+$C$8))*($C$3+1.5%)+('Modelo Oleo'!AF33*(1))*($C$2-1.5%))-('Modelo Soja'!AY33/60*1000)-$C$6</f>
        <v>#REF!</v>
      </c>
      <c r="M33" s="42" t="e">
        <f>+(('Modelo Farelo'!AH33*(1+$C$8))*$C$3+('Modelo Oleo'!AG33*(1))*$C$2)-('Modelo Soja'!BM33/60*1000)-$C$6</f>
        <v>#REF!</v>
      </c>
      <c r="Q33" s="17">
        <f t="shared" si="3"/>
        <v>45108</v>
      </c>
      <c r="R33" s="33" t="e">
        <f ca="1">+(('Modelo Farelo'!AB33*(1+$C$8))*$C$3+('Modelo Oleo'!AA33*(1))*$C$2)-('Modelo Soja'!AK33/60*1000)-$C$6</f>
        <v>#REF!</v>
      </c>
      <c r="S33" s="22" t="e">
        <f ca="1">+(('Modelo Farelo'!AC33*(1+$C$8))*$C$3+('Modelo Oleo'!AB33*(1))*$C$2)-('Modelo Soja'!AA33/60*1000)-$C$6</f>
        <v>#REF!</v>
      </c>
      <c r="X33" s="42" t="e">
        <f ca="1">+(('Modelo Farelo'!AH33*(1+$C$8))*$C$3+('Modelo Oleo'!AG33*(1))*$C$2)-('Modelo Soja'!AL33/60*1000)-$C$6</f>
        <v>#REF!</v>
      </c>
    </row>
    <row r="34" spans="5:24" x14ac:dyDescent="0.3">
      <c r="E34">
        <f t="shared" si="2"/>
        <v>2023</v>
      </c>
      <c r="F34" s="17">
        <f>+'Modelo Soja'!BA34</f>
        <v>45139</v>
      </c>
      <c r="G34" s="32" t="e">
        <f>+(('Modelo Farelo'!AB34*(1+$C$8))*$C$3+('Modelo Oleo'!AA34*(1))*$C$2)-('Modelo Soja'!AT34/60*1000)-$C$6</f>
        <v>#REF!</v>
      </c>
      <c r="H34" s="32" t="e">
        <f>+(('Modelo Farelo'!AC34*(1+$C$8))*$C$3+('Modelo Oleo'!AB34*(1))*$C$2)-('Modelo Soja'!AU34/60*1000)-$C$6</f>
        <v>#REF!</v>
      </c>
      <c r="I34" s="32" t="e">
        <f>+(('Modelo Farelo'!AD34*(1+$C$8))*$C$3+('Modelo Oleo'!AC34*(1))*$C$2)-('Modelo Soja'!AV34/60*1000)-$C$6</f>
        <v>#REF!</v>
      </c>
      <c r="J34" s="32" t="e">
        <f>+(('Modelo Farelo'!AE34*(1+$C$8))*($C$3+1%)+('Modelo Oleo'!AD34*(1))*($C$2-1%))-('Modelo Soja'!AW34/60*1000)-$C$6</f>
        <v>#REF!</v>
      </c>
      <c r="K34" s="32" t="e">
        <f ca="1">+(('Modelo Farelo'!AF34*(1+$C$8))*($C$3+1.5%)+('Modelo Oleo'!AE34*(1))*($C$2-1.5%))-('Modelo Soja'!AX34/60*1000)-$C$6</f>
        <v>#REF!</v>
      </c>
      <c r="L34" s="32" t="e">
        <f ca="1">+(('Modelo Farelo'!AG34*(1+$C$8))*($C$3+1.5%)+('Modelo Oleo'!AF34*(1))*($C$2-1.5%))-('Modelo Soja'!AY34/60*1000)-$C$6</f>
        <v>#REF!</v>
      </c>
      <c r="M34" s="42" t="e">
        <f>+(('Modelo Farelo'!AH34*(1+$C$8))*$C$3+('Modelo Oleo'!AG34*(1))*$C$2)-('Modelo Soja'!BM34/60*1000)-$C$6</f>
        <v>#REF!</v>
      </c>
      <c r="Q34" s="17">
        <f t="shared" si="3"/>
        <v>45139</v>
      </c>
      <c r="R34" s="33" t="e">
        <f ca="1">+(('Modelo Farelo'!AB34*(1+$C$8))*$C$3+('Modelo Oleo'!AA34*(1))*$C$2)-('Modelo Soja'!AK34/60*1000)-$C$6</f>
        <v>#REF!</v>
      </c>
      <c r="S34" s="22" t="e">
        <f ca="1">+(('Modelo Farelo'!AC34*(1+$C$8))*$C$3+('Modelo Oleo'!AB34*(1))*$C$2)-('Modelo Soja'!AA34/60*1000)-$C$6</f>
        <v>#REF!</v>
      </c>
      <c r="X34" s="42" t="e">
        <f ca="1">+(('Modelo Farelo'!AH34*(1+$C$8))*$C$3+('Modelo Oleo'!AG34*(1))*$C$2)-('Modelo Soja'!AL34/60*1000)-$C$6</f>
        <v>#REF!</v>
      </c>
    </row>
    <row r="35" spans="5:24" x14ac:dyDescent="0.3">
      <c r="E35">
        <f t="shared" si="2"/>
        <v>2023</v>
      </c>
      <c r="F35" s="17">
        <f>+'Modelo Soja'!BA35</f>
        <v>45170</v>
      </c>
      <c r="G35" s="32" t="e">
        <f>+(('Modelo Farelo'!AB35*(1+$C$8))*$C$3+('Modelo Oleo'!AA35*(1))*$C$2)-('Modelo Soja'!AT35/60*1000)-$C$6</f>
        <v>#REF!</v>
      </c>
      <c r="H35" s="32" t="e">
        <f>+(('Modelo Farelo'!AC35*(1+$C$8))*$C$3+('Modelo Oleo'!AB35*(1))*$C$2)-('Modelo Soja'!AU35/60*1000)-$C$6</f>
        <v>#REF!</v>
      </c>
      <c r="I35" s="32" t="e">
        <f>+(('Modelo Farelo'!AD35*(1+$C$8))*$C$3+('Modelo Oleo'!AC35*(1))*$C$2)-('Modelo Soja'!AV35/60*1000)-$C$6</f>
        <v>#REF!</v>
      </c>
      <c r="J35" s="32" t="e">
        <f>+(('Modelo Farelo'!AE35*(1+$C$8))*($C$3+1%)+('Modelo Oleo'!AD35*(1))*($C$2-1%))-('Modelo Soja'!AW35/60*1000)-$C$6</f>
        <v>#REF!</v>
      </c>
      <c r="K35" s="32" t="e">
        <f ca="1">+(('Modelo Farelo'!AF35*(1+$C$8))*($C$3+1.5%)+('Modelo Oleo'!AE35*(1))*($C$2-1.5%))-('Modelo Soja'!AX35/60*1000)-$C$6</f>
        <v>#REF!</v>
      </c>
      <c r="L35" s="32" t="e">
        <f ca="1">+(('Modelo Farelo'!AG35*(1+$C$8))*($C$3+1.5%)+('Modelo Oleo'!AF35*(1))*($C$2-1.5%))-('Modelo Soja'!AY35/60*1000)-$C$6</f>
        <v>#REF!</v>
      </c>
      <c r="M35" s="42" t="e">
        <f>+(('Modelo Farelo'!AH35*(1+$C$8))*$C$3+('Modelo Oleo'!AG35*(1))*$C$2)-('Modelo Soja'!BM35/60*1000)-$C$6</f>
        <v>#REF!</v>
      </c>
      <c r="Q35" s="17">
        <f t="shared" si="3"/>
        <v>45170</v>
      </c>
      <c r="R35" s="33" t="e">
        <f ca="1">+(('Modelo Farelo'!AB35*(1+$C$8))*$C$3+('Modelo Oleo'!AA35*(1))*$C$2)-('Modelo Soja'!AK35/60*1000)-$C$6</f>
        <v>#REF!</v>
      </c>
      <c r="S35" s="22" t="e">
        <f ca="1">+(('Modelo Farelo'!AC35*(1+$C$8))*$C$3+('Modelo Oleo'!AB35*(1))*$C$2)-('Modelo Soja'!AA35/60*1000)-$C$6</f>
        <v>#REF!</v>
      </c>
      <c r="X35" s="42" t="e">
        <f ca="1">+(('Modelo Farelo'!AH35*(1+$C$8))*$C$3+('Modelo Oleo'!AG35*(1))*$C$2)-('Modelo Soja'!AL35/60*1000)-$C$6</f>
        <v>#REF!</v>
      </c>
    </row>
    <row r="36" spans="5:24" x14ac:dyDescent="0.3">
      <c r="E36">
        <f t="shared" si="2"/>
        <v>2023</v>
      </c>
      <c r="F36" s="17">
        <f>+'Modelo Soja'!BA36</f>
        <v>45200</v>
      </c>
      <c r="G36" s="32" t="e">
        <f>+(('Modelo Farelo'!AB36*(1+$C$8))*$C$3+('Modelo Oleo'!AA36*(1))*$C$2)-('Modelo Soja'!AT36/60*1000)-$C$6</f>
        <v>#REF!</v>
      </c>
      <c r="H36" s="32" t="e">
        <f>+(('Modelo Farelo'!AC36*(1+$C$8))*$C$3+('Modelo Oleo'!AB36*(1))*$C$2)-('Modelo Soja'!AU36/60*1000)-$C$6</f>
        <v>#REF!</v>
      </c>
      <c r="I36" s="32" t="e">
        <f>+(('Modelo Farelo'!AD36*(1+$C$8))*$C$3+('Modelo Oleo'!AC36*(1))*$C$2)-('Modelo Soja'!AV36/60*1000)-$C$6</f>
        <v>#REF!</v>
      </c>
      <c r="J36" s="32" t="e">
        <f>+(('Modelo Farelo'!AE36*(1+$C$8))*($C$3+1%)+('Modelo Oleo'!AD36*(1))*($C$2-1%))-('Modelo Soja'!AW36/60*1000)-$C$6</f>
        <v>#REF!</v>
      </c>
      <c r="K36" s="32" t="e">
        <f ca="1">+(('Modelo Farelo'!AF36*(1+$C$8))*($C$3+1.5%)+('Modelo Oleo'!AE36*(1))*($C$2-1.5%))-('Modelo Soja'!AX36/60*1000)-$C$6</f>
        <v>#REF!</v>
      </c>
      <c r="L36" s="32" t="e">
        <f ca="1">+(('Modelo Farelo'!AG36*(1+$C$8))*($C$3+1.5%)+('Modelo Oleo'!AF36*(1))*($C$2-1.5%))-('Modelo Soja'!AY36/60*1000)-$C$6</f>
        <v>#REF!</v>
      </c>
      <c r="M36" s="42" t="e">
        <f>+(('Modelo Farelo'!AH36*(1+$C$8))*$C$3+('Modelo Oleo'!AG36*(1))*$C$2)-('Modelo Soja'!BM36/60*1000)-$C$6</f>
        <v>#REF!</v>
      </c>
      <c r="Q36" s="17">
        <f t="shared" si="3"/>
        <v>45200</v>
      </c>
      <c r="R36" s="33" t="e">
        <f ca="1">+(('Modelo Farelo'!AB36*(1+$C$8))*$C$3+('Modelo Oleo'!AA36*(1))*$C$2)-('Modelo Soja'!AK36/60*1000)-$C$6</f>
        <v>#REF!</v>
      </c>
      <c r="S36" s="22" t="e">
        <f ca="1">+(('Modelo Farelo'!AC36*(1+$C$8))*$C$3+('Modelo Oleo'!AB36*(1))*$C$2)-('Modelo Soja'!AA36/60*1000)-$C$6</f>
        <v>#REF!</v>
      </c>
      <c r="X36" s="42" t="e">
        <f ca="1">+(('Modelo Farelo'!AH36*(1+$C$8))*$C$3+('Modelo Oleo'!AG36*(1))*$C$2)-('Modelo Soja'!AL36/60*1000)-$C$6</f>
        <v>#REF!</v>
      </c>
    </row>
    <row r="37" spans="5:24" x14ac:dyDescent="0.3">
      <c r="E37">
        <f t="shared" si="2"/>
        <v>2023</v>
      </c>
      <c r="F37" s="17">
        <f>+'Modelo Soja'!BA37</f>
        <v>45231</v>
      </c>
      <c r="G37" s="32" t="e">
        <f>+(('Modelo Farelo'!AB37*(1+$C$8))*$C$3+('Modelo Oleo'!AA37*(1))*$C$2)-('Modelo Soja'!AT37/60*1000)-$C$6</f>
        <v>#REF!</v>
      </c>
      <c r="H37" s="32" t="e">
        <f>+(('Modelo Farelo'!AC37*(1+$C$8))*$C$3+('Modelo Oleo'!AB37*(1))*$C$2)-('Modelo Soja'!AU37/60*1000)-$C$6</f>
        <v>#REF!</v>
      </c>
      <c r="I37" s="32" t="e">
        <f>+(('Modelo Farelo'!AD37*(1+$C$8))*$C$3+('Modelo Oleo'!AC37*(1))*$C$2)-('Modelo Soja'!AV37/60*1000)-$C$6</f>
        <v>#REF!</v>
      </c>
      <c r="J37" s="32" t="e">
        <f>+(('Modelo Farelo'!AE37*(1+$C$8))*($C$3+1%)+('Modelo Oleo'!AD37*(1))*($C$2-1%))-('Modelo Soja'!AW37/60*1000)-$C$6</f>
        <v>#REF!</v>
      </c>
      <c r="K37" s="32" t="e">
        <f ca="1">+(('Modelo Farelo'!AF37*(1+$C$8))*($C$3+1.5%)+('Modelo Oleo'!AE37*(1))*($C$2-1.5%))-('Modelo Soja'!AX37/60*1000)-$C$6</f>
        <v>#REF!</v>
      </c>
      <c r="L37" s="32" t="e">
        <f ca="1">+(('Modelo Farelo'!AG37*(1+$C$8))*($C$3+1.5%)+('Modelo Oleo'!AF37*(1))*($C$2-1.5%))-('Modelo Soja'!AY37/60*1000)-$C$6</f>
        <v>#REF!</v>
      </c>
      <c r="M37" s="42" t="e">
        <f>+(('Modelo Farelo'!AH37*(1+$C$8))*$C$3+('Modelo Oleo'!AG37*(1))*$C$2)-('Modelo Soja'!BM37/60*1000)-$C$6</f>
        <v>#REF!</v>
      </c>
      <c r="Q37" s="17">
        <f t="shared" si="3"/>
        <v>45231</v>
      </c>
      <c r="R37" s="33" t="e">
        <f ca="1">+(('Modelo Farelo'!AB37*(1+$C$8))*$C$3+('Modelo Oleo'!AA37*(1))*$C$2)-('Modelo Soja'!AK37/60*1000)-$C$6</f>
        <v>#REF!</v>
      </c>
      <c r="S37" s="22" t="e">
        <f ca="1">+(('Modelo Farelo'!AC37*(1+$C$8))*$C$3+('Modelo Oleo'!AB37*(1))*$C$2)-('Modelo Soja'!AA37/60*1000)-$C$6</f>
        <v>#REF!</v>
      </c>
      <c r="X37" s="42" t="e">
        <f ca="1">+(('Modelo Farelo'!AH37*(1+$C$8))*$C$3+('Modelo Oleo'!AG37*(1))*$C$2)-('Modelo Soja'!AL37/60*1000)-$C$6</f>
        <v>#REF!</v>
      </c>
    </row>
    <row r="38" spans="5:24" x14ac:dyDescent="0.3">
      <c r="E38">
        <f t="shared" si="2"/>
        <v>2023</v>
      </c>
      <c r="F38" s="17">
        <f>+'Modelo Soja'!BA38</f>
        <v>45261</v>
      </c>
      <c r="G38" s="32" t="e">
        <f>+(('Modelo Farelo'!AB38*(1+$C$8))*$C$3+('Modelo Oleo'!AA38*(1))*$C$2)-('Modelo Soja'!AT38/60*1000)-$C$6</f>
        <v>#REF!</v>
      </c>
      <c r="H38" s="32" t="e">
        <f>+(('Modelo Farelo'!AC38*(1+$C$8))*$C$3+('Modelo Oleo'!AB38*(1))*$C$2)-('Modelo Soja'!AU38/60*1000)-$C$6</f>
        <v>#REF!</v>
      </c>
      <c r="I38" s="32" t="e">
        <f>+(('Modelo Farelo'!AD38*(1+$C$8))*$C$3+('Modelo Oleo'!AC38*(1))*$C$2)-('Modelo Soja'!AV38/60*1000)-$C$6</f>
        <v>#REF!</v>
      </c>
      <c r="J38" s="32" t="e">
        <f>+(('Modelo Farelo'!AE38*(1+$C$8))*($C$3+1%)+('Modelo Oleo'!AD38*(1))*($C$2-1%))-('Modelo Soja'!AW38/60*1000)-$C$6</f>
        <v>#REF!</v>
      </c>
      <c r="K38" s="32" t="e">
        <f ca="1">+(('Modelo Farelo'!AF38*(1+$C$8))*($C$3+1.5%)+('Modelo Oleo'!AE38*(1))*($C$2-1.5%))-('Modelo Soja'!AX38/60*1000)-$C$6</f>
        <v>#REF!</v>
      </c>
      <c r="L38" s="32" t="e">
        <f ca="1">+(('Modelo Farelo'!AG38*(1+$C$8))*($C$3+1.5%)+('Modelo Oleo'!AF38*(1))*($C$2-1.5%))-('Modelo Soja'!AY38/60*1000)-$C$6</f>
        <v>#REF!</v>
      </c>
      <c r="M38" s="42" t="e">
        <f>+(('Modelo Farelo'!AH38*(1+$C$8))*$C$3+('Modelo Oleo'!AG38*(1))*$C$2)-('Modelo Soja'!BM38/60*1000)-$C$6</f>
        <v>#REF!</v>
      </c>
      <c r="Q38" s="17">
        <f t="shared" si="3"/>
        <v>45261</v>
      </c>
      <c r="R38" s="33" t="e">
        <f ca="1">+(('Modelo Farelo'!AB38*(1+$C$8))*$C$3+('Modelo Oleo'!AA38*(1))*$C$2)-('Modelo Soja'!AK38/60*1000)-$C$6</f>
        <v>#REF!</v>
      </c>
      <c r="S38" s="22" t="e">
        <f ca="1">+(('Modelo Farelo'!AC38*(1+$C$8))*$C$3+('Modelo Oleo'!AB38*(1))*$C$2)-('Modelo Soja'!AA38/60*1000)-$C$6</f>
        <v>#REF!</v>
      </c>
      <c r="V38" t="s">
        <v>355</v>
      </c>
      <c r="X38" s="42" t="e">
        <f ca="1">+(('Modelo Farelo'!AH38*(1+$C$8))*$C$3+('Modelo Oleo'!AG38*(1))*$C$2)-('Modelo Soja'!AL38/60*1000)-$C$6</f>
        <v>#REF!</v>
      </c>
    </row>
    <row r="39" spans="5:24" x14ac:dyDescent="0.3">
      <c r="E39">
        <f t="shared" si="2"/>
        <v>2024</v>
      </c>
      <c r="F39" s="17">
        <f>+'Modelo Soja'!BA39</f>
        <v>45292</v>
      </c>
      <c r="G39" s="32" t="e">
        <f>+(('Modelo Farelo'!AB39*(1+$C$8))*$C$3+('Modelo Oleo'!AA39*(1))*$C$2)-('Modelo Soja'!AT39/60*1000)-$C$6</f>
        <v>#REF!</v>
      </c>
      <c r="H39" s="32" t="e">
        <f>+(('Modelo Farelo'!AC39*(1+$C$8))*$C$3+('Modelo Oleo'!AB39*(1))*$C$2)-('Modelo Soja'!AU39/60*1000)-$C$6</f>
        <v>#REF!</v>
      </c>
      <c r="I39" s="32" t="e">
        <f>+(('Modelo Farelo'!AD39*(1+$C$8))*$C$3+('Modelo Oleo'!AC39*(1))*$C$2)-('Modelo Soja'!AV39/60*1000)-$C$6</f>
        <v>#REF!</v>
      </c>
      <c r="J39" s="32" t="e">
        <f>+(('Modelo Farelo'!AE39*(1+$C$8))*($C$3+1%)+('Modelo Oleo'!AD39*(1))*($C$2-1%))-('Modelo Soja'!AW39/60*1000)-$C$6</f>
        <v>#REF!</v>
      </c>
      <c r="K39" s="32" t="e">
        <f ca="1">+(('Modelo Farelo'!AF39*(1+$C$8))*($C$3+1.5%)+('Modelo Oleo'!AE39*(1))*($C$2-1.5%))-('Modelo Soja'!AX39/60*1000)-$C$6</f>
        <v>#REF!</v>
      </c>
      <c r="L39" s="32" t="e">
        <f ca="1">+(('Modelo Farelo'!AG39*(1+$C$8))*($C$3+1.5%)+('Modelo Oleo'!AF39*(1))*($C$2-1.5%))-('Modelo Soja'!AY39/60*1000)-$C$6</f>
        <v>#REF!</v>
      </c>
      <c r="M39" s="42" t="e">
        <f>+(('Modelo Farelo'!AH39*(1+$C$8))*$C$3+('Modelo Oleo'!AG39*(1))*$C$2)-('Modelo Soja'!BM39/60*1000)-$C$6</f>
        <v>#REF!</v>
      </c>
      <c r="Q39" s="17">
        <f t="shared" si="3"/>
        <v>45292</v>
      </c>
      <c r="R39" s="33" t="e">
        <f ca="1">+(('Modelo Farelo'!AB39*(1+$C$8))*$C$3+('Modelo Oleo'!AA39*(1))*$C$2)-('Modelo Soja'!AK39/60*1000)-$C$6</f>
        <v>#REF!</v>
      </c>
      <c r="S39" s="22" t="e">
        <f ca="1">+(('Modelo Farelo'!AC39*(1+$C$8))*$C$3+('Modelo Oleo'!AB39*(1))*$C$2)-('Modelo Soja'!AA39/60*1000)-$C$6</f>
        <v>#REF!</v>
      </c>
      <c r="V39" s="22">
        <f>+'[1]Margem esmagamento stonex'!L3</f>
        <v>284.70270833333274</v>
      </c>
      <c r="X39" s="42" t="e">
        <f ca="1">+(('Modelo Farelo'!AH39*(1+$C$8))*$C$3+('Modelo Oleo'!AG39*(1))*$C$2)-('Modelo Soja'!AL39/60*1000)-$C$6</f>
        <v>#REF!</v>
      </c>
    </row>
    <row r="40" spans="5:24" x14ac:dyDescent="0.3">
      <c r="E40">
        <f t="shared" si="2"/>
        <v>2024</v>
      </c>
      <c r="F40" s="17">
        <f>+'Modelo Soja'!BA40</f>
        <v>45323</v>
      </c>
      <c r="G40" s="32" t="e">
        <f>+(('Modelo Farelo'!AB40*(1+$C$8))*$C$3+('Modelo Oleo'!AA40*(1))*$C$2)-('Modelo Soja'!AT40/60*1000)-$C$6</f>
        <v>#REF!</v>
      </c>
      <c r="H40" s="32" t="e">
        <f>+(('Modelo Farelo'!AC40*(1+$C$8))*$C$3+('Modelo Oleo'!AB40*(1))*$C$2)-('Modelo Soja'!AU40/60*1000)-$C$6</f>
        <v>#REF!</v>
      </c>
      <c r="I40" s="32" t="e">
        <f>+(('Modelo Farelo'!AD40*(1+$C$8))*$C$3+('Modelo Oleo'!AC40*(1))*$C$2)-('Modelo Soja'!AV40/60*1000)-$C$6</f>
        <v>#REF!</v>
      </c>
      <c r="J40" s="32" t="e">
        <f>+(('Modelo Farelo'!AE40*(1+$C$8))*($C$3+1%)+('Modelo Oleo'!AD40*(1))*($C$2-1%))-('Modelo Soja'!AW40/60*1000)-$C$6</f>
        <v>#REF!</v>
      </c>
      <c r="K40" s="32" t="e">
        <f ca="1">+(('Modelo Farelo'!AF40*(1+$C$8))*($C$3+1.5%)+('Modelo Oleo'!AE40*(1))*($C$2-1.5%))-('Modelo Soja'!AX40/60*1000)-$C$6</f>
        <v>#REF!</v>
      </c>
      <c r="L40" s="32" t="e">
        <f ca="1">+(('Modelo Farelo'!AG40*(1+$C$8))*($C$3+1.5%)+('Modelo Oleo'!AF40*(1))*($C$2-1.5%))-('Modelo Soja'!AY40/60*1000)-$C$6</f>
        <v>#REF!</v>
      </c>
      <c r="M40" s="42" t="e">
        <f>+(('Modelo Farelo'!AH40*(1+$C$8))*$C$3+('Modelo Oleo'!AG40*(1))*$C$2)-('Modelo Soja'!BM40/60*1000)-$C$6</f>
        <v>#REF!</v>
      </c>
      <c r="Q40" s="17">
        <f t="shared" si="3"/>
        <v>45323</v>
      </c>
      <c r="R40" s="33" t="e">
        <f ca="1">+(('Modelo Farelo'!AB40*(1+$C$8))*$C$3+('Modelo Oleo'!AA40*(1))*$C$2)-('Modelo Soja'!AK40/60*1000)-$C$6</f>
        <v>#REF!</v>
      </c>
      <c r="S40" s="22" t="e">
        <f ca="1">+(('Modelo Farelo'!AC40*(1+$C$8))*$C$3+('Modelo Oleo'!AB40*(1))*$C$2)-('Modelo Soja'!AA40/60*1000)-$C$6</f>
        <v>#REF!</v>
      </c>
      <c r="V40" s="22">
        <f>+'[1]Margem esmagamento stonex'!L4</f>
        <v>285.9854999999996</v>
      </c>
      <c r="X40" s="42" t="e">
        <f ca="1">+(('Modelo Farelo'!AH40*(1+$C$8))*$C$3+('Modelo Oleo'!AG40*(1))*$C$2)-('Modelo Soja'!AL40/60*1000)-$C$6</f>
        <v>#REF!</v>
      </c>
    </row>
    <row r="41" spans="5:24" x14ac:dyDescent="0.3">
      <c r="E41">
        <f t="shared" si="2"/>
        <v>2024</v>
      </c>
      <c r="F41" s="17">
        <f>+'Modelo Soja'!BA41</f>
        <v>45352</v>
      </c>
      <c r="G41" s="32" t="e">
        <f>+(('Modelo Farelo'!AB41*(1+$C$8))*$C$3+('Modelo Oleo'!AA41*(1))*$C$2)-('Modelo Soja'!AT41/60*1000)-$C$6</f>
        <v>#REF!</v>
      </c>
      <c r="H41" s="32" t="e">
        <f>+(('Modelo Farelo'!AC41*(1+$C$8))*$C$3+('Modelo Oleo'!AB41*(1))*$C$2)-('Modelo Soja'!AU41/60*1000)-$C$6</f>
        <v>#REF!</v>
      </c>
      <c r="I41" s="32" t="e">
        <f>+(('Modelo Farelo'!AD41*(1+$C$8))*$C$3+('Modelo Oleo'!AC41*(1))*$C$2)-('Modelo Soja'!AV41/60*1000)-$C$6</f>
        <v>#REF!</v>
      </c>
      <c r="J41" s="32" t="e">
        <f>+(('Modelo Farelo'!AE41*(1+$C$8))*($C$3+1%)+('Modelo Oleo'!AD41*(1))*($C$2-1%))-('Modelo Soja'!AW41/60*1000)-$C$6</f>
        <v>#REF!</v>
      </c>
      <c r="K41" s="32" t="e">
        <f ca="1">+(('Modelo Farelo'!AF41*(1+$C$8))*($C$3+1.5%)+('Modelo Oleo'!AE41*(1))*($C$2-1.5%))-('Modelo Soja'!AX41/60*1000)-$C$6</f>
        <v>#REF!</v>
      </c>
      <c r="L41" s="32" t="e">
        <f ca="1">+(('Modelo Farelo'!AG41*(1+$C$8))*($C$3+1.5%)+('Modelo Oleo'!AF41*(1))*($C$2-1.5%))-('Modelo Soja'!AY41/60*1000)-$C$6</f>
        <v>#REF!</v>
      </c>
      <c r="M41" s="42" t="e">
        <f>+(('Modelo Farelo'!AH41*(1+$C$8))*$C$3+('Modelo Oleo'!AG41*(1))*$C$2)-('Modelo Soja'!BM41/60*1000)-$C$6</f>
        <v>#REF!</v>
      </c>
      <c r="Q41" s="17">
        <f t="shared" si="3"/>
        <v>45352</v>
      </c>
      <c r="R41" s="33" t="e">
        <f ca="1">+(('Modelo Farelo'!AB41*(1+$C$8))*$C$3+('Modelo Oleo'!AA41*(1))*$C$2)-('Modelo Soja'!AK41/60*1000)-$C$6</f>
        <v>#REF!</v>
      </c>
      <c r="S41" s="22" t="e">
        <f ca="1">+(('Modelo Farelo'!AC41*(1+$C$8))*$C$3+('Modelo Oleo'!AB41*(1))*$C$2)-('Modelo Soja'!AA41/60*1000)-$C$6</f>
        <v>#REF!</v>
      </c>
      <c r="V41" s="22">
        <f>+'[1]Margem esmagamento stonex'!L5</f>
        <v>158.97833333333327</v>
      </c>
      <c r="X41" s="42" t="e">
        <f ca="1">+(('Modelo Farelo'!AH41*(1+$C$8))*$C$3+('Modelo Oleo'!AG41*(1))*$C$2)-('Modelo Soja'!AL41/60*1000)-$C$6</f>
        <v>#REF!</v>
      </c>
    </row>
    <row r="42" spans="5:24" x14ac:dyDescent="0.3">
      <c r="E42">
        <f t="shared" si="2"/>
        <v>2024</v>
      </c>
      <c r="F42" s="17">
        <f>+'Modelo Soja'!BA42</f>
        <v>45383</v>
      </c>
      <c r="G42" s="32" t="e">
        <f>+(('Modelo Farelo'!AB42*(1+$C$8))*$C$3+('Modelo Oleo'!AA42*(1))*$C$2)-('Modelo Soja'!AT42/60*1000)-$C$6</f>
        <v>#REF!</v>
      </c>
      <c r="H42" s="32" t="e">
        <f>+(('Modelo Farelo'!AC42*(1+$C$8))*$C$3+('Modelo Oleo'!AB42*(1))*$C$2)-('Modelo Soja'!AU42/60*1000)-$C$6</f>
        <v>#REF!</v>
      </c>
      <c r="I42" s="32" t="e">
        <f>+(('Modelo Farelo'!AD42*(1+$C$8))*$C$3+('Modelo Oleo'!AC42*(1))*$C$2)-('Modelo Soja'!AV42/60*1000)-$C$6</f>
        <v>#REF!</v>
      </c>
      <c r="J42" s="32" t="e">
        <f>+(('Modelo Farelo'!AE42*(1+$C$8))*($C$3+1%)+('Modelo Oleo'!AD42*(1))*($C$2-1%))-('Modelo Soja'!AW42/60*1000)-$C$6</f>
        <v>#REF!</v>
      </c>
      <c r="K42" s="32" t="e">
        <f ca="1">+(('Modelo Farelo'!AF42*(1+$C$8))*($C$3+1.5%)+('Modelo Oleo'!AE42*(1))*($C$2-1.5%))-('Modelo Soja'!AX42/60*1000)-$C$6</f>
        <v>#REF!</v>
      </c>
      <c r="L42" s="32" t="e">
        <f ca="1">+(('Modelo Farelo'!AG42*(1+$C$8))*($C$3+1.5%)+('Modelo Oleo'!AF42*(1))*($C$2-1.5%))-('Modelo Soja'!AY42/60*1000)-$C$6</f>
        <v>#REF!</v>
      </c>
      <c r="M42" s="42" t="e">
        <f>+(('Modelo Farelo'!AH42*(1+$C$8))*$C$3+('Modelo Oleo'!AG42*(1))*$C$2)-('Modelo Soja'!BM42/60*1000)-$C$6</f>
        <v>#REF!</v>
      </c>
      <c r="Q42" s="17">
        <f t="shared" si="3"/>
        <v>45383</v>
      </c>
      <c r="R42" s="33" t="e">
        <f ca="1">+(('Modelo Farelo'!AB42*(1+$C$8))*$C$3+('Modelo Oleo'!AA42*(1))*$C$2)-('Modelo Soja'!AK42/60*1000)-$C$6</f>
        <v>#REF!</v>
      </c>
      <c r="S42" s="22" t="e">
        <f ca="1">+(('Modelo Farelo'!AC42*(1+$C$8))*$C$3+('Modelo Oleo'!AB42*(1))*$C$2)-('Modelo Soja'!AA42/60*1000)-$C$6</f>
        <v>#REF!</v>
      </c>
      <c r="V42" s="22">
        <f>+'[1]Margem esmagamento stonex'!L6</f>
        <v>148.00916666666623</v>
      </c>
      <c r="X42" s="42" t="e">
        <f ca="1">+(('Modelo Farelo'!AH42*(1+$C$8))*$C$3+('Modelo Oleo'!AG42*(1))*$C$2)-('Modelo Soja'!AL42/60*1000)-$C$6</f>
        <v>#REF!</v>
      </c>
    </row>
    <row r="43" spans="5:24" x14ac:dyDescent="0.3">
      <c r="E43">
        <f t="shared" si="2"/>
        <v>2024</v>
      </c>
      <c r="F43" s="17">
        <f>+'Modelo Soja'!BA43</f>
        <v>45413</v>
      </c>
      <c r="G43" s="32" t="e">
        <f>+(('Modelo Farelo'!AB43*(1+$C$8))*$C$3+('Modelo Oleo'!AA43*(1))*$C$2)-('Modelo Soja'!AT43/60*1000)-$C$6</f>
        <v>#REF!</v>
      </c>
      <c r="H43" s="32" t="e">
        <f>+(('Modelo Farelo'!AC43*(1+$C$8))*$C$3+('Modelo Oleo'!AB43*(1))*$C$2)-('Modelo Soja'!AU43/60*1000)-$C$6</f>
        <v>#REF!</v>
      </c>
      <c r="I43" s="32" t="e">
        <f>+(('Modelo Farelo'!AD43*(1+$C$8))*$C$3+('Modelo Oleo'!AC43*(1))*$C$2)-('Modelo Soja'!AV43/60*1000)-$C$6</f>
        <v>#REF!</v>
      </c>
      <c r="J43" s="32" t="e">
        <f>+(('Modelo Farelo'!AE43*(1+$C$8))*($C$3+1%)+('Modelo Oleo'!AD43*(1))*($C$2-1%))-('Modelo Soja'!AW43/60*1000)-$C$6</f>
        <v>#REF!</v>
      </c>
      <c r="K43" s="32" t="e">
        <f ca="1">+(('Modelo Farelo'!AF43*(1+$C$8))*($C$3+1.5%)+('Modelo Oleo'!AE43*(1))*($C$2-1.5%))-('Modelo Soja'!AX43/60*1000)-$C$6</f>
        <v>#REF!</v>
      </c>
      <c r="L43" s="32" t="e">
        <f ca="1">+(('Modelo Farelo'!AG43*(1+$C$8))*($C$3+1.5%)+('Modelo Oleo'!AF43*(1))*($C$2-1.5%))-('Modelo Soja'!AY43/60*1000)-$C$6</f>
        <v>#REF!</v>
      </c>
      <c r="M43" s="42" t="e">
        <f>+(('Modelo Farelo'!AH43*(1+$C$8))*$C$3+('Modelo Oleo'!AG43*(1))*$C$2)-('Modelo Soja'!BM43/60*1000)-$C$6</f>
        <v>#REF!</v>
      </c>
      <c r="Q43" s="17">
        <f t="shared" si="3"/>
        <v>45413</v>
      </c>
      <c r="R43" s="33" t="e">
        <f ca="1">+(('Modelo Farelo'!AB43*(1+$C$8))*$C$3+('Modelo Oleo'!AA43*(1))*$C$2)-('Modelo Soja'!AK43/60*1000)-$C$6</f>
        <v>#REF!</v>
      </c>
      <c r="S43" s="22" t="e">
        <f ca="1">+(('Modelo Farelo'!AC43*(1+$C$8))*$C$3+('Modelo Oleo'!AB43*(1))*$C$2)-('Modelo Soja'!AA43/60*1000)-$C$6</f>
        <v>#REF!</v>
      </c>
      <c r="V43" s="22">
        <f>+'[1]Margem esmagamento stonex'!L7</f>
        <v>252.65416666666616</v>
      </c>
      <c r="X43" s="42" t="e">
        <f ca="1">+(('Modelo Farelo'!AH43*(1+$C$8))*$C$3+('Modelo Oleo'!AG43*(1))*$C$2)-('Modelo Soja'!AL43/60*1000)-$C$6</f>
        <v>#REF!</v>
      </c>
    </row>
    <row r="44" spans="5:24" x14ac:dyDescent="0.3">
      <c r="E44">
        <f t="shared" si="2"/>
        <v>2024</v>
      </c>
      <c r="F44" s="17">
        <f>+'Modelo Soja'!BA44</f>
        <v>45444</v>
      </c>
      <c r="G44" s="32" t="e">
        <f>+(('Modelo Farelo'!AB44*(1+$C$8))*$C$3+('Modelo Oleo'!AA44*(1))*$C$2)-('Modelo Soja'!AT44/60*1000)-$C$6</f>
        <v>#REF!</v>
      </c>
      <c r="H44" s="32" t="e">
        <f>+(('Modelo Farelo'!AC44*(1+$C$8))*$C$3+('Modelo Oleo'!AB44*(1))*$C$2)-('Modelo Soja'!AU44/60*1000)-$C$6</f>
        <v>#REF!</v>
      </c>
      <c r="I44" s="32" t="e">
        <f>+(('Modelo Farelo'!AD44*(1+$C$8))*$C$3+('Modelo Oleo'!AC44*(1))*$C$2)-('Modelo Soja'!AV44/60*1000)-$C$6</f>
        <v>#REF!</v>
      </c>
      <c r="J44" s="32" t="e">
        <f>+(('Modelo Farelo'!AE44*(1+$C$8))*($C$3+1%)+('Modelo Oleo'!AD44*(1))*($C$2-1%))-('Modelo Soja'!AW44/60*1000)-$C$6</f>
        <v>#REF!</v>
      </c>
      <c r="K44" s="32" t="e">
        <f ca="1">+(('Modelo Farelo'!AF44*(1+$C$8))*($C$3+1.5%)+('Modelo Oleo'!AE44*(1))*($C$2-1.5%))-('Modelo Soja'!AX44/60*1000)-$C$6</f>
        <v>#REF!</v>
      </c>
      <c r="L44" s="32" t="e">
        <f ca="1">+(('Modelo Farelo'!AG44*(1+$C$8))*($C$3+1.5%)+('Modelo Oleo'!AF44*(1))*($C$2-1.5%))-('Modelo Soja'!AY44/60*1000)-$C$6</f>
        <v>#REF!</v>
      </c>
      <c r="M44" s="42" t="e">
        <f>+(('Modelo Farelo'!AH44*(1+$C$8))*$C$3+('Modelo Oleo'!AG44*(1))*$C$2)-('Modelo Soja'!BM44/60*1000)-$C$6</f>
        <v>#REF!</v>
      </c>
      <c r="Q44" s="17">
        <f t="shared" si="3"/>
        <v>45444</v>
      </c>
      <c r="R44" s="33" t="e">
        <f ca="1">+(('Modelo Farelo'!AB44*(1+$C$8))*$C$3+('Modelo Oleo'!AA44*(1))*$C$2)-('Modelo Soja'!AK44/60*1000)-$C$6</f>
        <v>#REF!</v>
      </c>
      <c r="S44" s="22" t="e">
        <f ca="1">+(('Modelo Farelo'!AC44*(1+$C$8))*$C$3+('Modelo Oleo'!AB44*(1))*$C$2)-('Modelo Soja'!AA44/60*1000)-$C$6</f>
        <v>#REF!</v>
      </c>
      <c r="V44" s="22">
        <f>+'[1]Margem esmagamento stonex'!L8</f>
        <v>257.44208333333302</v>
      </c>
      <c r="X44" s="42" t="e">
        <f ca="1">+(('Modelo Farelo'!AH44*(1+$C$8))*$C$3+('Modelo Oleo'!AG44*(1))*$C$2)-('Modelo Soja'!AL44/60*1000)-$C$6</f>
        <v>#REF!</v>
      </c>
    </row>
    <row r="45" spans="5:24" x14ac:dyDescent="0.3">
      <c r="E45">
        <f t="shared" si="2"/>
        <v>2024</v>
      </c>
      <c r="F45" s="17">
        <f>+'Modelo Soja'!BA45</f>
        <v>45474</v>
      </c>
      <c r="G45" s="32" t="e">
        <f>+(('Modelo Farelo'!AB45*(1+$C$8))*$C$3+('Modelo Oleo'!AA45*(1))*$C$2)-('Modelo Soja'!AT45/60*1000)-$C$6</f>
        <v>#REF!</v>
      </c>
      <c r="H45" s="32" t="e">
        <f>+(('Modelo Farelo'!AC45*(1+$C$8))*$C$3+('Modelo Oleo'!AB45*(1))*$C$2)-('Modelo Soja'!AU45/60*1000)-$C$6</f>
        <v>#REF!</v>
      </c>
      <c r="I45" s="32" t="e">
        <f>+(('Modelo Farelo'!AD45*(1+$C$8))*$C$3+('Modelo Oleo'!AC45*(1))*$C$2)-('Modelo Soja'!AV45/60*1000)-$C$6</f>
        <v>#REF!</v>
      </c>
      <c r="J45" s="32" t="e">
        <f>+(('Modelo Farelo'!AE45*(1+$C$8))*($C$3+1%)+('Modelo Oleo'!AD45*(1))*($C$2-1%))-('Modelo Soja'!AW45/60*1000)-$C$6</f>
        <v>#REF!</v>
      </c>
      <c r="K45" s="32" t="e">
        <f ca="1">+(('Modelo Farelo'!AF45*(1+$C$8))*($C$3+1.5%)+('Modelo Oleo'!AE45*(1))*($C$2-1.5%))-('Modelo Soja'!AX45/60*1000)-$C$6</f>
        <v>#REF!</v>
      </c>
      <c r="L45" s="32" t="e">
        <f ca="1">+(('Modelo Farelo'!AG45*(1+$C$8))*($C$3+1.5%)+('Modelo Oleo'!AF45*(1))*($C$2-1.5%))-('Modelo Soja'!AY45/60*1000)-$C$6</f>
        <v>#REF!</v>
      </c>
      <c r="M45" s="42" t="e">
        <f>+(('Modelo Farelo'!AH45*(1+$C$8))*$C$3+('Modelo Oleo'!AG45*(1))*$C$2)-('Modelo Soja'!BM45/60*1000)-$C$6</f>
        <v>#REF!</v>
      </c>
      <c r="Q45" s="17">
        <f t="shared" si="3"/>
        <v>45474</v>
      </c>
      <c r="R45" s="33" t="e">
        <f ca="1">+(('Modelo Farelo'!AB45*(1+$C$8))*$C$3+('Modelo Oleo'!AA45*(1))*$C$2)-('Modelo Soja'!AK45/60*1000)-$C$6</f>
        <v>#REF!</v>
      </c>
      <c r="S45" s="22" t="e">
        <f ca="1">+(('Modelo Farelo'!AC45*(1+$C$8))*$C$3+('Modelo Oleo'!AB45*(1))*$C$2)-('Modelo Soja'!AA45/60*1000)-$C$6</f>
        <v>#REF!</v>
      </c>
      <c r="V45" s="22">
        <f>+'[1]Margem esmagamento stonex'!L9</f>
        <v>369.95270833333302</v>
      </c>
      <c r="X45" s="42" t="e">
        <f ca="1">+(('Modelo Farelo'!AH45*(1+$C$8))*$C$3+('Modelo Oleo'!AG45*(1))*$C$2)-('Modelo Soja'!AL45/60*1000)-$C$6</f>
        <v>#REF!</v>
      </c>
    </row>
    <row r="46" spans="5:24" x14ac:dyDescent="0.3">
      <c r="E46">
        <f t="shared" si="2"/>
        <v>2024</v>
      </c>
      <c r="F46" s="17">
        <f>+'Modelo Soja'!BA46</f>
        <v>45505</v>
      </c>
      <c r="G46" s="32" t="e">
        <f>+(('Modelo Farelo'!AB46*(1+$C$8))*$C$3+('Modelo Oleo'!AA46*(1))*$C$2)-('Modelo Soja'!AT46/60*1000)-$C$6</f>
        <v>#REF!</v>
      </c>
      <c r="H46" s="32" t="e">
        <f>+(('Modelo Farelo'!AC46*(1+$C$8))*$C$3+('Modelo Oleo'!AB46*(1))*$C$2)-('Modelo Soja'!AU46/60*1000)-$C$6</f>
        <v>#REF!</v>
      </c>
      <c r="I46" s="32" t="e">
        <f>+(('Modelo Farelo'!AD46*(1+$C$8))*$C$3+('Modelo Oleo'!AC46*(1))*$C$2)-('Modelo Soja'!AV46/60*1000)-$C$6</f>
        <v>#REF!</v>
      </c>
      <c r="J46" s="32" t="e">
        <f>+(('Modelo Farelo'!AE46*(1+$C$8))*($C$3+1%)+('Modelo Oleo'!AD46*(1))*($C$2-1%))-('Modelo Soja'!AW46/60*1000)-$C$6</f>
        <v>#REF!</v>
      </c>
      <c r="K46" s="32" t="e">
        <f ca="1">+(('Modelo Farelo'!AF46*(1+$C$8))*($C$3+1.5%)+('Modelo Oleo'!AE46*(1))*($C$2-1.5%))-('Modelo Soja'!AX46/60*1000)-$C$6</f>
        <v>#REF!</v>
      </c>
      <c r="L46" s="32" t="e">
        <f ca="1">+(('Modelo Farelo'!AG46*(1+$C$8))*($C$3+1.5%)+('Modelo Oleo'!AF46*(1))*($C$2-1.5%))-('Modelo Soja'!AY46/60*1000)-$C$6</f>
        <v>#REF!</v>
      </c>
      <c r="M46" s="42" t="e">
        <f>+(('Modelo Farelo'!AH46*(1+$C$8))*$C$3+('Modelo Oleo'!AG46*(1))*$C$2)-('Modelo Soja'!BM46/60*1000)-$C$6</f>
        <v>#REF!</v>
      </c>
      <c r="Q46" s="17">
        <f t="shared" si="3"/>
        <v>45505</v>
      </c>
      <c r="R46" s="33" t="e">
        <f ca="1">+(('Modelo Farelo'!AB46*(1+$C$8))*$C$3+('Modelo Oleo'!AA46*(1))*$C$2)-('Modelo Soja'!AK46/60*1000)-$C$6</f>
        <v>#REF!</v>
      </c>
      <c r="S46" s="22" t="e">
        <f ca="1">+(('Modelo Farelo'!AC46*(1+$C$8))*$C$3+('Modelo Oleo'!AB46*(1))*$C$2)-('Modelo Soja'!AA46/60*1000)-$C$6</f>
        <v>#REF!</v>
      </c>
      <c r="V46" s="22">
        <f>+'[1]Margem esmagamento stonex'!L10</f>
        <v>247.767333333333</v>
      </c>
      <c r="X46" s="42" t="e">
        <f ca="1">+(('Modelo Farelo'!AH46*(1+$C$8))*$C$3+('Modelo Oleo'!AG46*(1))*$C$2)-('Modelo Soja'!AL46/60*1000)-$C$6</f>
        <v>#REF!</v>
      </c>
    </row>
    <row r="47" spans="5:24" x14ac:dyDescent="0.3">
      <c r="E47">
        <f t="shared" si="2"/>
        <v>2024</v>
      </c>
      <c r="F47" s="17">
        <f>+'Modelo Soja'!BA47</f>
        <v>45536</v>
      </c>
      <c r="G47" s="32" t="e">
        <f>+(('Modelo Farelo'!AB47*(1+$C$8))*$C$3+('Modelo Oleo'!AA47*(1))*$C$2)-('Modelo Soja'!AT47/60*1000)-$C$6</f>
        <v>#REF!</v>
      </c>
      <c r="H47" s="32" t="e">
        <f>+(('Modelo Farelo'!AC47*(1+$C$8))*$C$3+('Modelo Oleo'!AB47*(1))*$C$2)-('Modelo Soja'!AU47/60*1000)-$C$6</f>
        <v>#REF!</v>
      </c>
      <c r="I47" s="32" t="e">
        <f>+(('Modelo Farelo'!AD47*(1+$C$8))*$C$3+('Modelo Oleo'!AC47*(1))*$C$2)-('Modelo Soja'!AV47/60*1000)-$C$6</f>
        <v>#REF!</v>
      </c>
      <c r="J47" s="32" t="e">
        <f>+(('Modelo Farelo'!AE47*(1+$C$8))*($C$3+1%)+('Modelo Oleo'!AD47*(1))*($C$2-1%))-('Modelo Soja'!AW47/60*1000)-$C$6</f>
        <v>#REF!</v>
      </c>
      <c r="K47" s="32" t="e">
        <f ca="1">+(('Modelo Farelo'!AF47*(1+$C$8))*($C$3+1.5%)+('Modelo Oleo'!AE47*(1))*($C$2-1.5%))-('Modelo Soja'!AX47/60*1000)-$C$6</f>
        <v>#REF!</v>
      </c>
      <c r="L47" s="32" t="e">
        <f ca="1">+(('Modelo Farelo'!AG47*(1+$C$8))*($C$3+1.5%)+('Modelo Oleo'!AF47*(1))*($C$2-1.5%))-('Modelo Soja'!AY47/60*1000)-$C$6</f>
        <v>#REF!</v>
      </c>
      <c r="M47" s="42" t="e">
        <f>+(('Modelo Farelo'!AH47*(1+$C$8))*$C$3+('Modelo Oleo'!AG47*(1))*$C$2)-('Modelo Soja'!BM47/60*1000)-$C$6</f>
        <v>#REF!</v>
      </c>
      <c r="Q47" s="17">
        <f t="shared" si="3"/>
        <v>45536</v>
      </c>
      <c r="R47" s="33" t="e">
        <f ca="1">+(('Modelo Farelo'!AB47*(1+$C$8))*$C$3+('Modelo Oleo'!AA47*(1))*$C$2)-('Modelo Soja'!AK47/60*1000)-$C$6</f>
        <v>#REF!</v>
      </c>
      <c r="S47" s="22" t="e">
        <f ca="1">+(('Modelo Farelo'!AC47*(1+$C$8))*$C$3+('Modelo Oleo'!AB47*(1))*$C$2)-('Modelo Soja'!AA47/60*1000)-$C$6</f>
        <v>#REF!</v>
      </c>
      <c r="V47" s="22">
        <f>+'[1]Margem esmagamento stonex'!L11</f>
        <v>124.12499999999987</v>
      </c>
      <c r="X47" s="42" t="e">
        <f ca="1">+(('Modelo Farelo'!AH47*(1+$C$8))*$C$3+('Modelo Oleo'!AG47*(1))*$C$2)-('Modelo Soja'!AL47/60*1000)-$C$6</f>
        <v>#REF!</v>
      </c>
    </row>
    <row r="48" spans="5:24" x14ac:dyDescent="0.3">
      <c r="E48">
        <f t="shared" si="2"/>
        <v>2024</v>
      </c>
      <c r="F48" s="17">
        <f>+'Modelo Soja'!BA48</f>
        <v>45566</v>
      </c>
      <c r="G48" s="32" t="e">
        <f>+(('Modelo Farelo'!AB48*(1+$C$8))*$C$3+('Modelo Oleo'!AA48*(1))*$C$2)-('Modelo Soja'!AT48/60*1000)-$C$6</f>
        <v>#REF!</v>
      </c>
      <c r="H48" s="32" t="e">
        <f>+(('Modelo Farelo'!AC48*(1+$C$8))*$C$3+('Modelo Oleo'!AB48*(1))*$C$2)-('Modelo Soja'!AU48/60*1000)-$C$6</f>
        <v>#REF!</v>
      </c>
      <c r="I48" s="32" t="e">
        <f>+(('Modelo Farelo'!AD48*(1+$C$8))*$C$3+('Modelo Oleo'!AC48*(1))*$C$2)-('Modelo Soja'!AV48/60*1000)-$C$6</f>
        <v>#REF!</v>
      </c>
      <c r="J48" s="32" t="e">
        <f>+(('Modelo Farelo'!AE48*(1+$C$8))*($C$3+1%)+('Modelo Oleo'!AD48*(1))*($C$2-1%))-('Modelo Soja'!AW48/60*1000)-$C$6</f>
        <v>#REF!</v>
      </c>
      <c r="K48" s="32" t="e">
        <f ca="1">+(('Modelo Farelo'!AF48*(1+$C$8))*($C$3+1.5%)+('Modelo Oleo'!AE48*(1))*($C$2-1.5%))-('Modelo Soja'!AX48/60*1000)-$C$6</f>
        <v>#REF!</v>
      </c>
      <c r="L48" s="32" t="e">
        <f ca="1">+(('Modelo Farelo'!AG48*(1+$C$8))*($C$3+1.5%)+('Modelo Oleo'!AF48*(1))*($C$2-1.5%))-('Modelo Soja'!AY48/60*1000)-$C$6</f>
        <v>#REF!</v>
      </c>
      <c r="M48" s="42" t="e">
        <f>+(('Modelo Farelo'!AH48*(1+$C$8))*$C$3+('Modelo Oleo'!AG48*(1))*$C$2)-('Modelo Soja'!BM48/60*1000)-$C$6</f>
        <v>#REF!</v>
      </c>
      <c r="Q48" s="17">
        <f t="shared" si="3"/>
        <v>45566</v>
      </c>
      <c r="R48" s="33" t="e">
        <f ca="1">+(('Modelo Farelo'!AB48*(1+$C$8))*$C$3+('Modelo Oleo'!AA48*(1))*$C$2)-('Modelo Soja'!AK48/60*1000)-$C$6</f>
        <v>#REF!</v>
      </c>
      <c r="S48" s="22" t="e">
        <f ca="1">+(('Modelo Farelo'!AC48*(1+$C$8))*$C$3+('Modelo Oleo'!AB48*(1))*$C$2)-('Modelo Soja'!AA48/60*1000)-$C$6</f>
        <v>#REF!</v>
      </c>
      <c r="V48" s="22">
        <f>+'[1]Margem esmagamento stonex'!L12</f>
        <v>-18.799999999999841</v>
      </c>
      <c r="X48" s="42" t="e">
        <f ca="1">+(('Modelo Farelo'!AH48*(1+$C$8))*$C$3+('Modelo Oleo'!AG48*(1))*$C$2)-('Modelo Soja'!AL48/60*1000)-$C$6</f>
        <v>#REF!</v>
      </c>
    </row>
    <row r="49" spans="5:24" x14ac:dyDescent="0.3">
      <c r="E49">
        <f t="shared" si="2"/>
        <v>2024</v>
      </c>
      <c r="F49" s="17">
        <f>+'Modelo Soja'!BA49</f>
        <v>45597</v>
      </c>
      <c r="G49" s="32" t="e">
        <f>+(('Modelo Farelo'!AB49*(1+$C$8))*$C$3+('Modelo Oleo'!AA49*(1))*$C$2)-('Modelo Soja'!AT49/60*1000)-$C$6</f>
        <v>#REF!</v>
      </c>
      <c r="H49" s="32" t="e">
        <f>+(('Modelo Farelo'!AC49*(1+$C$8))*$C$3+('Modelo Oleo'!AB49*(1))*$C$2)-('Modelo Soja'!AU49/60*1000)-$C$6</f>
        <v>#REF!</v>
      </c>
      <c r="I49" s="32" t="e">
        <f>+(('Modelo Farelo'!AD49*(1+$C$8))*$C$3+('Modelo Oleo'!AC49*(1))*$C$2)-('Modelo Soja'!AV49/60*1000)-$C$6</f>
        <v>#REF!</v>
      </c>
      <c r="J49" s="32" t="e">
        <f>+(('Modelo Farelo'!AE49*(1+$C$8))*($C$3+1%)+('Modelo Oleo'!AD49*(1))*($C$2-1%))-('Modelo Soja'!AW49/60*1000)-$C$6</f>
        <v>#REF!</v>
      </c>
      <c r="K49" s="32" t="e">
        <f ca="1">+(('Modelo Farelo'!AF49*(1+$C$8))*($C$3+1.5%)+('Modelo Oleo'!AE49*(1))*($C$2-1.5%))-('Modelo Soja'!AX49/60*1000)-$C$6</f>
        <v>#REF!</v>
      </c>
      <c r="L49" s="32" t="e">
        <f ca="1">+(('Modelo Farelo'!AG49*(1+$C$8))*($C$3+1.5%)+('Modelo Oleo'!AF49*(1))*($C$2-1.5%))-('Modelo Soja'!AY49/60*1000)-$C$6</f>
        <v>#REF!</v>
      </c>
      <c r="M49" s="42" t="e">
        <f>+(('Modelo Farelo'!AH49*(1+$C$8))*$C$3+('Modelo Oleo'!AG49*(1))*$C$2)-('Modelo Soja'!BM49/60*1000)-$C$6</f>
        <v>#REF!</v>
      </c>
      <c r="Q49" s="17">
        <f t="shared" si="3"/>
        <v>45597</v>
      </c>
      <c r="R49" s="33" t="e">
        <f ca="1">+(('Modelo Farelo'!AB49*(1+$C$8))*$C$3+('Modelo Oleo'!AA49*(1))*$C$2)-('Modelo Soja'!AK49/60*1000)-$C$6</f>
        <v>#REF!</v>
      </c>
      <c r="S49" s="22" t="e">
        <f ca="1">+(('Modelo Farelo'!AC49*(1+$C$8))*$C$3+('Modelo Oleo'!AB49*(1))*$C$2)-('Modelo Soja'!AA49/60*1000)-$C$6</f>
        <v>#REF!</v>
      </c>
      <c r="V49" s="22">
        <f>+'[1]Margem esmagamento stonex'!L13</f>
        <v>29.250000000000099</v>
      </c>
      <c r="X49" s="42" t="e">
        <f ca="1">+(('Modelo Farelo'!AH49*(1+$C$8))*$C$3+('Modelo Oleo'!AG49*(1))*$C$2)-('Modelo Soja'!AL49/60*1000)-$C$6</f>
        <v>#REF!</v>
      </c>
    </row>
    <row r="50" spans="5:24" x14ac:dyDescent="0.3">
      <c r="E50">
        <f t="shared" si="2"/>
        <v>2024</v>
      </c>
      <c r="F50" s="17">
        <f>+'Modelo Soja'!BA50</f>
        <v>45627</v>
      </c>
      <c r="G50" s="32" t="e">
        <f>+(('Modelo Farelo'!AB50*(1+$C$8))*$C$3+('Modelo Oleo'!AA50*(1))*$C$2)-('Modelo Soja'!AT50/60*1000)-$C$6</f>
        <v>#REF!</v>
      </c>
      <c r="H50" s="32" t="e">
        <f>+(('Modelo Farelo'!AC50*(1+$C$8))*$C$3+('Modelo Oleo'!AB50*(1))*$C$2)-('Modelo Soja'!AU50/60*1000)-$C$6</f>
        <v>#REF!</v>
      </c>
      <c r="I50" s="32" t="e">
        <f>+(('Modelo Farelo'!AD50*(1+$C$8))*$C$3+('Modelo Oleo'!AC50*(1))*$C$2)-('Modelo Soja'!AV50/60*1000)-$C$6</f>
        <v>#REF!</v>
      </c>
      <c r="J50" s="32" t="e">
        <f>+(('Modelo Farelo'!AE50*(1+$C$8))*($C$3+1%)+('Modelo Oleo'!AD50*(1))*($C$2-1%))-('Modelo Soja'!AW50/60*1000)-$C$6</f>
        <v>#REF!</v>
      </c>
      <c r="K50" s="32" t="e">
        <f ca="1">+(('Modelo Farelo'!AF50*(1+$C$8))*($C$3+1.5%)+('Modelo Oleo'!AE50*(1))*($C$2-1.5%))-('Modelo Soja'!AX50/60*1000)-$C$6</f>
        <v>#REF!</v>
      </c>
      <c r="L50" s="32" t="e">
        <f ca="1">+(('Modelo Farelo'!AG50*(1+$C$8))*($C$3+1.5%)+('Modelo Oleo'!AF50*(1))*($C$2-1.5%))-('Modelo Soja'!AY50/60*1000)-$C$6</f>
        <v>#REF!</v>
      </c>
      <c r="M50" s="42" t="e">
        <f>+(('Modelo Farelo'!AH50*(1+$C$8))*$C$3+('Modelo Oleo'!AG50*(1))*$C$2)-('Modelo Soja'!BM50/60*1000)-$C$6</f>
        <v>#REF!</v>
      </c>
      <c r="Q50" s="17">
        <f t="shared" si="3"/>
        <v>45627</v>
      </c>
      <c r="R50" s="33" t="e">
        <f ca="1">+(('Modelo Farelo'!AB50*(1+$C$8))*$C$3+('Modelo Oleo'!AA50*(1))*$C$2)-('Modelo Soja'!AK50/60*1000)-$C$6</f>
        <v>#REF!</v>
      </c>
      <c r="S50" s="22" t="e">
        <f ca="1">+(('Modelo Farelo'!AC50*(1+$C$8))*$C$3+('Modelo Oleo'!AB50*(1))*$C$2)-('Modelo Soja'!AA50/60*1000)-$C$6</f>
        <v>#REF!</v>
      </c>
      <c r="V50" s="22">
        <f>+'[1]Margem esmagamento stonex'!L14</f>
        <v>21.616666666666649</v>
      </c>
      <c r="X50" s="42" t="e">
        <f ca="1">+(('Modelo Farelo'!AH50*(1+$C$8))*$C$3+('Modelo Oleo'!AG50*(1))*$C$2)-('Modelo Soja'!AL50/60*1000)-$C$6</f>
        <v>#REF!</v>
      </c>
    </row>
    <row r="51" spans="5:24" x14ac:dyDescent="0.3">
      <c r="E51">
        <f t="shared" si="2"/>
        <v>2025</v>
      </c>
      <c r="F51" s="17">
        <f>+'Modelo Soja'!BA51</f>
        <v>45658</v>
      </c>
      <c r="G51" s="32" t="e">
        <f>+(('Modelo Farelo'!AB51*(1+$C$8))*$C$3+('Modelo Oleo'!AA51*(1))*$C$2)-('Modelo Soja'!AT51/60*1000)-$C$6</f>
        <v>#REF!</v>
      </c>
      <c r="H51" s="32" t="e">
        <f>+(('Modelo Farelo'!AC51*(1+$C$8))*$C$3+('Modelo Oleo'!AB51*(1))*$C$2)-('Modelo Soja'!AU51/60*1000)-$C$6</f>
        <v>#REF!</v>
      </c>
      <c r="I51" s="32" t="e">
        <f>+(('Modelo Farelo'!AD51*(1+$C$8))*$C$3+('Modelo Oleo'!AC51*(1))*$C$2)-('Modelo Soja'!AV51/60*1000)-$C$6</f>
        <v>#REF!</v>
      </c>
      <c r="J51" s="32" t="e">
        <f>+(('Modelo Farelo'!AE51*(1+$C$8))*($C$3+1%)+('Modelo Oleo'!AD51*(1))*($C$2-1%))-('Modelo Soja'!AW51/60*1000)-$C$6</f>
        <v>#REF!</v>
      </c>
      <c r="K51" s="32" t="e">
        <f ca="1">+(('Modelo Farelo'!AF51*(1+$C$8))*($C$3+1.5%)+('Modelo Oleo'!AE51*(1))*($C$2-1.5%))-('Modelo Soja'!AX51/60*1000)-$C$6</f>
        <v>#REF!</v>
      </c>
      <c r="L51" s="32" t="e">
        <f ca="1">+(('Modelo Farelo'!AG51*(1+$C$8))*($C$3+1.5%)+('Modelo Oleo'!AF51*(1))*($C$2-1.5%))-('Modelo Soja'!AY51/60*1000)-$C$6</f>
        <v>#REF!</v>
      </c>
      <c r="M51" s="42" t="e">
        <f>+(('Modelo Farelo'!AH51*(1+$C$8))*$C$3+('Modelo Oleo'!AG51*(1))*$C$2)-('Modelo Soja'!BM51/60*1000)-$C$6</f>
        <v>#REF!</v>
      </c>
      <c r="Q51" s="17">
        <f t="shared" si="3"/>
        <v>45658</v>
      </c>
      <c r="R51" s="33" t="e">
        <f ca="1">+(('Modelo Farelo'!AB51*(1+$C$8))*$C$3+('Modelo Oleo'!AA51*(1))*$C$2)-('Modelo Soja'!AK51/60*1000)-$C$6</f>
        <v>#REF!</v>
      </c>
      <c r="S51" s="22" t="e">
        <f ca="1">+(('Modelo Farelo'!AC51*(1+$C$8))*$C$3+('Modelo Oleo'!AB51*(1))*$C$2)-('Modelo Soja'!AA51/60*1000)-$C$6</f>
        <v>#REF!</v>
      </c>
      <c r="V51" s="22">
        <f>+'[1]Margem esmagamento stonex'!L15</f>
        <v>410.5999999999998</v>
      </c>
      <c r="X51" s="42" t="e">
        <f ca="1">+(('Modelo Farelo'!AH51*(1+$C$8))*$C$3+('Modelo Oleo'!AG51*(1))*$C$2)-('Modelo Soja'!AL51/60*1000)-$C$6</f>
        <v>#REF!</v>
      </c>
    </row>
    <row r="52" spans="5:24" x14ac:dyDescent="0.3">
      <c r="E52">
        <f t="shared" si="2"/>
        <v>2025</v>
      </c>
      <c r="F52" s="17">
        <f>+'Modelo Soja'!BA52</f>
        <v>45689</v>
      </c>
      <c r="G52" s="32" t="e">
        <f>+(('Modelo Farelo'!AB52*(1+$C$8))*$C$3+('Modelo Oleo'!AA52*(1))*$C$2)-('Modelo Soja'!AT52/60*1000)-$C$6</f>
        <v>#REF!</v>
      </c>
      <c r="H52" s="32" t="e">
        <f>+(('Modelo Farelo'!AC52*(1+$C$8))*$C$3+('Modelo Oleo'!AB52*(1))*$C$2)-('Modelo Soja'!AU52/60*1000)-$C$6</f>
        <v>#REF!</v>
      </c>
      <c r="I52" s="32" t="e">
        <f>+(('Modelo Farelo'!AD52*(1+$C$8))*$C$3+('Modelo Oleo'!AC52*(1))*$C$2)-('Modelo Soja'!AV52/60*1000)-$C$6</f>
        <v>#REF!</v>
      </c>
      <c r="J52" s="32" t="e">
        <f>+(('Modelo Farelo'!AE52*(1+$C$8))*($C$3+1%)+('Modelo Oleo'!AD52*(1))*($C$2-1%))-('Modelo Soja'!AW52/60*1000)-$C$6</f>
        <v>#REF!</v>
      </c>
      <c r="K52" s="32" t="e">
        <f ca="1">+(('Modelo Farelo'!AF52*(1+$C$8))*($C$3+1.5%)+('Modelo Oleo'!AE52*(1))*($C$2-1.5%))-('Modelo Soja'!AX52/60*1000)-$C$6</f>
        <v>#REF!</v>
      </c>
      <c r="L52" s="32" t="e">
        <f ca="1">+(('Modelo Farelo'!AG52*(1+$C$8))*($C$3+1.5%)+('Modelo Oleo'!AF52*(1))*($C$2-1.5%))-('Modelo Soja'!AY52/60*1000)-$C$6</f>
        <v>#REF!</v>
      </c>
      <c r="M52" s="42" t="e">
        <f>+(('Modelo Farelo'!AH52*(1+$C$8))*$C$3+('Modelo Oleo'!AG52*(1))*$C$2)-('Modelo Soja'!BM52/60*1000)-$C$6</f>
        <v>#REF!</v>
      </c>
      <c r="Q52" s="17">
        <f t="shared" si="3"/>
        <v>45689</v>
      </c>
      <c r="R52" s="33" t="e">
        <f ca="1">+(('Modelo Farelo'!AB52*(1+$C$8))*$C$3+('Modelo Oleo'!AA52*(1))*$C$2)-('Modelo Soja'!AK52/60*1000)-$C$6</f>
        <v>#REF!</v>
      </c>
      <c r="S52" s="22" t="e">
        <f ca="1">+(('Modelo Farelo'!AC52*(1+$C$8))*$C$3+('Modelo Oleo'!AB52*(1))*$C$2)-('Modelo Soja'!AA52/60*1000)-$C$6</f>
        <v>#REF!</v>
      </c>
      <c r="V52" s="22">
        <f>+'[1]Margem esmagamento stonex'!L16</f>
        <v>405.33333333333303</v>
      </c>
      <c r="X52" s="42" t="e">
        <f ca="1">+(('Modelo Farelo'!AH52*(1+$C$8))*$C$3+('Modelo Oleo'!AG52*(1))*$C$2)-('Modelo Soja'!AL52/60*1000)-$C$6</f>
        <v>#REF!</v>
      </c>
    </row>
    <row r="53" spans="5:24" x14ac:dyDescent="0.3">
      <c r="E53">
        <f t="shared" si="2"/>
        <v>2025</v>
      </c>
      <c r="F53" s="17">
        <f>+'Modelo Soja'!BA53</f>
        <v>45717</v>
      </c>
      <c r="G53" s="32" t="e">
        <f>+(('Modelo Farelo'!AB53*(1+$C$8))*$C$3+('Modelo Oleo'!AA53*(1))*$C$2)-('Modelo Soja'!AT53/60*1000)-$C$6</f>
        <v>#REF!</v>
      </c>
      <c r="H53" s="32" t="e">
        <f>+(('Modelo Farelo'!AC53*(1+$C$8))*$C$3+('Modelo Oleo'!AB53*(1))*$C$2)-('Modelo Soja'!AU53/60*1000)-$C$6</f>
        <v>#REF!</v>
      </c>
      <c r="I53" s="32" t="e">
        <f>+(('Modelo Farelo'!AD53*(1+$C$8))*$C$3+('Modelo Oleo'!AC53*(1))*$C$2)-('Modelo Soja'!AV53/60*1000)-$C$6</f>
        <v>#REF!</v>
      </c>
      <c r="J53" s="32" t="e">
        <f>+(('Modelo Farelo'!AE53*(1+$C$8))*($C$3+1%)+('Modelo Oleo'!AD53*(1))*($C$2-1%))-('Modelo Soja'!AW53/60*1000)-$C$6</f>
        <v>#REF!</v>
      </c>
      <c r="K53" s="32" t="e">
        <f ca="1">+(('Modelo Farelo'!AF53*(1+$C$8))*($C$3+1.5%)+('Modelo Oleo'!AE53*(1))*($C$2-1.5%))-('Modelo Soja'!AX53/60*1000)-$C$6</f>
        <v>#REF!</v>
      </c>
      <c r="L53" s="32" t="e">
        <f ca="1">+(('Modelo Farelo'!AG53*(1+$C$8))*($C$3+1.5%)+('Modelo Oleo'!AF53*(1))*($C$2-1.5%))-('Modelo Soja'!AY53/60*1000)-$C$6</f>
        <v>#REF!</v>
      </c>
      <c r="M53" s="42" t="e">
        <f>+(('Modelo Farelo'!AH53*(1+$C$8))*$C$3+('Modelo Oleo'!AG53*(1))*$C$2)-('Modelo Soja'!BM53/60*1000)-$C$6</f>
        <v>#REF!</v>
      </c>
      <c r="Q53" s="17">
        <f t="shared" si="3"/>
        <v>45717</v>
      </c>
      <c r="R53" s="33" t="e">
        <f ca="1">+(('Modelo Farelo'!AB53*(1+$C$8))*$C$3+('Modelo Oleo'!AA53*(1))*$C$2)-('Modelo Soja'!AK53/60*1000)-$C$6</f>
        <v>#REF!</v>
      </c>
      <c r="S53" s="22" t="e">
        <f ca="1">+(('Modelo Farelo'!AC53*(1+$C$8))*$C$3+('Modelo Oleo'!AB53*(1))*$C$2)-('Modelo Soja'!AA53/60*1000)-$C$6</f>
        <v>#REF!</v>
      </c>
      <c r="V53" s="22">
        <f>+'[1]Margem esmagamento stonex'!L17</f>
        <v>226.49999999999977</v>
      </c>
      <c r="X53" s="42" t="e">
        <f ca="1">+(('Modelo Farelo'!AH53*(1+$C$8))*$C$3+('Modelo Oleo'!AG53*(1))*$C$2)-('Modelo Soja'!AL53/60*1000)-$C$6</f>
        <v>#REF!</v>
      </c>
    </row>
    <row r="54" spans="5:24" x14ac:dyDescent="0.3">
      <c r="E54">
        <f t="shared" si="2"/>
        <v>2025</v>
      </c>
      <c r="F54" s="17">
        <f>+'Modelo Soja'!BA54</f>
        <v>45748</v>
      </c>
      <c r="G54" s="32" t="e">
        <f>+(('Modelo Farelo'!AB54*(1+$C$8))*$C$3+('Modelo Oleo'!AA54*(1))*$C$2)-('Modelo Soja'!AT54/60*1000)-$C$6</f>
        <v>#REF!</v>
      </c>
      <c r="H54" s="32" t="e">
        <f>+(('Modelo Farelo'!AC54*(1+$C$8))*$C$3+('Modelo Oleo'!AB54*(1))*$C$2)-('Modelo Soja'!AU54/60*1000)-$C$6</f>
        <v>#REF!</v>
      </c>
      <c r="I54" s="32" t="e">
        <f>+(('Modelo Farelo'!AD54*(1+$C$8))*$C$3+('Modelo Oleo'!AC54*(1))*$C$2)-('Modelo Soja'!AV54/60*1000)-$C$6</f>
        <v>#REF!</v>
      </c>
      <c r="J54" s="32" t="e">
        <f>+(('Modelo Farelo'!AE54*(1+$C$8))*($C$3+1%)+('Modelo Oleo'!AD54*(1))*($C$2-1%))-('Modelo Soja'!AW54/60*1000)-$C$6</f>
        <v>#REF!</v>
      </c>
      <c r="K54" s="32" t="e">
        <f ca="1">+(('Modelo Farelo'!AF54*(1+$C$8))*($C$3+1.5%)+('Modelo Oleo'!AE54*(1))*($C$2-1.5%))-('Modelo Soja'!AX54/60*1000)-$C$6</f>
        <v>#REF!</v>
      </c>
      <c r="L54" s="32" t="e">
        <f ca="1">+(('Modelo Farelo'!AG54*(1+$C$8))*($C$3+1.5%)+('Modelo Oleo'!AF54*(1))*($C$2-1.5%))-('Modelo Soja'!AY54/60*1000)-$C$6</f>
        <v>#REF!</v>
      </c>
      <c r="M54" s="42" t="e">
        <f>+(('Modelo Farelo'!AH54*(1+$C$8))*$C$3+('Modelo Oleo'!AG54*(1))*$C$2)-('Modelo Soja'!BM54/60*1000)-$C$6</f>
        <v>#REF!</v>
      </c>
      <c r="Q54" s="17">
        <f t="shared" si="3"/>
        <v>45748</v>
      </c>
      <c r="R54" s="33" t="e">
        <f ca="1">+(('Modelo Farelo'!AB54*(1+$C$8))*$C$3+('Modelo Oleo'!AA54*(1))*$C$2)-('Modelo Soja'!AK54/60*1000)-$C$6</f>
        <v>#REF!</v>
      </c>
      <c r="S54" s="22" t="e">
        <f ca="1">+(('Modelo Farelo'!AC54*(1+$C$8))*$C$3+('Modelo Oleo'!AB54*(1))*$C$2)-('Modelo Soja'!AA54/60*1000)-$C$6</f>
        <v>#REF!</v>
      </c>
      <c r="V54" s="22">
        <f>+'[1]Margem esmagamento stonex'!L18</f>
        <v>176.74999999999974</v>
      </c>
      <c r="X54" s="42" t="e">
        <f ca="1">+(('Modelo Farelo'!AH54*(1+$C$8))*$C$3+('Modelo Oleo'!AG54*(1))*$C$2)-('Modelo Soja'!AL54/60*1000)-$C$6</f>
        <v>#REF!</v>
      </c>
    </row>
    <row r="55" spans="5:24" x14ac:dyDescent="0.3">
      <c r="E55">
        <f t="shared" si="2"/>
        <v>2025</v>
      </c>
      <c r="F55" s="17">
        <f>+'Modelo Soja'!BA55</f>
        <v>45778</v>
      </c>
      <c r="G55" s="32" t="e">
        <f>+(('Modelo Farelo'!AB55*(1+$C$8))*$C$3+('Modelo Oleo'!AA55*(1))*$C$2)-('Modelo Soja'!AT55/60*1000)-$C$6</f>
        <v>#REF!</v>
      </c>
      <c r="H55" s="32" t="e">
        <f>+(('Modelo Farelo'!AC55*(1+$C$8))*$C$3+('Modelo Oleo'!AB55*(1))*$C$2)-('Modelo Soja'!AU55/60*1000)-$C$6</f>
        <v>#REF!</v>
      </c>
      <c r="I55" s="32" t="e">
        <f>+(('Modelo Farelo'!AD55*(1+$C$8))*$C$3+('Modelo Oleo'!AC55*(1))*$C$2)-('Modelo Soja'!AV55/60*1000)-$C$6</f>
        <v>#REF!</v>
      </c>
      <c r="J55" s="32" t="e">
        <f>+(('Modelo Farelo'!AE55*(1+$C$8))*($C$3+1%)+('Modelo Oleo'!AD55*(1))*($C$2-1%))-('Modelo Soja'!AW55/60*1000)-$C$6</f>
        <v>#REF!</v>
      </c>
      <c r="K55" s="32" t="e">
        <f ca="1">+(('Modelo Farelo'!AF55*(1+$C$8))*($C$3+1.5%)+('Modelo Oleo'!AE55*(1))*($C$2-1.5%))-('Modelo Soja'!AX55/60*1000)-$C$6</f>
        <v>#REF!</v>
      </c>
      <c r="L55" s="32" t="e">
        <f ca="1">+(('Modelo Farelo'!AG55*(1+$C$8))*($C$3+1.5%)+('Modelo Oleo'!AF55*(1))*($C$2-1.5%))-('Modelo Soja'!AY55/60*1000)-$C$6</f>
        <v>#REF!</v>
      </c>
      <c r="M55" s="42" t="e">
        <f>+(('Modelo Farelo'!AH55*(1+$C$8))*$C$3+('Modelo Oleo'!AG55*(1))*$C$2)-('Modelo Soja'!BM55/60*1000)-$C$6</f>
        <v>#REF!</v>
      </c>
      <c r="Q55" s="17">
        <f t="shared" si="3"/>
        <v>45778</v>
      </c>
      <c r="R55" s="33" t="e">
        <f ca="1">+(('Modelo Farelo'!AB55*(1+$C$8))*$C$3+('Modelo Oleo'!AA55*(1))*$C$2)-('Modelo Soja'!AK55/60*1000)-$C$6</f>
        <v>#REF!</v>
      </c>
      <c r="S55" s="22" t="e">
        <f ca="1">+(('Modelo Farelo'!AC55*(1+$C$8))*$C$3+('Modelo Oleo'!AB55*(1))*$C$2)-('Modelo Soja'!AA55/60*1000)-$C$6</f>
        <v>#REF!</v>
      </c>
      <c r="V55" s="22">
        <f>+'[1]Margem esmagamento stonex'!L19</f>
        <v>209.933333333333</v>
      </c>
      <c r="X55" s="42" t="e">
        <f ca="1">+(('Modelo Farelo'!AH55*(1+$C$8))*$C$3+('Modelo Oleo'!AG55*(1))*$C$2)-('Modelo Soja'!AL55/60*1000)-$C$6</f>
        <v>#REF!</v>
      </c>
    </row>
    <row r="56" spans="5:24" x14ac:dyDescent="0.3">
      <c r="E56">
        <f t="shared" si="2"/>
        <v>2025</v>
      </c>
      <c r="F56" s="17">
        <f>+'Modelo Soja'!BA56</f>
        <v>45809</v>
      </c>
      <c r="G56" s="32" t="e">
        <f>+(('Modelo Farelo'!AB56*(1+$C$8))*$C$3+('Modelo Oleo'!AA56*(1))*$C$2)-('Modelo Soja'!AT56/60*1000)-$C$6</f>
        <v>#REF!</v>
      </c>
      <c r="H56" s="32" t="e">
        <f>+(('Modelo Farelo'!AC56*(1+$C$8))*$C$3+('Modelo Oleo'!AB56*(1))*$C$2)-('Modelo Soja'!AU56/60*1000)-$C$6</f>
        <v>#REF!</v>
      </c>
      <c r="I56" s="32" t="e">
        <f>+(('Modelo Farelo'!AD56*(1+$C$8))*$C$3+('Modelo Oleo'!AC56*(1))*$C$2)-('Modelo Soja'!AV56/60*1000)-$C$6</f>
        <v>#REF!</v>
      </c>
      <c r="J56" s="32" t="e">
        <f>+(('Modelo Farelo'!AE56*(1+$C$8))*($C$3+1%)+('Modelo Oleo'!AD56*(1))*($C$2-1%))-('Modelo Soja'!AW56/60*1000)-$C$6</f>
        <v>#REF!</v>
      </c>
      <c r="K56" s="32" t="e">
        <f ca="1">+(('Modelo Farelo'!AF56*(1+$C$8))*($C$3+1.5%)+('Modelo Oleo'!AE56*(1))*($C$2-1.5%))-('Modelo Soja'!AX56/60*1000)-$C$6</f>
        <v>#REF!</v>
      </c>
      <c r="L56" s="32" t="e">
        <f ca="1">+(('Modelo Farelo'!AG56*(1+$C$8))*($C$3+1.5%)+('Modelo Oleo'!AF56*(1))*($C$2-1.5%))-('Modelo Soja'!AY56/60*1000)-$C$6</f>
        <v>#REF!</v>
      </c>
      <c r="M56" s="42" t="e">
        <f>+(('Modelo Farelo'!AH56*(1+$C$8))*$C$3+('Modelo Oleo'!AG56*(1))*$C$2)-('Modelo Soja'!BM56/60*1000)-$C$6</f>
        <v>#REF!</v>
      </c>
      <c r="Q56" s="17">
        <f t="shared" si="3"/>
        <v>45809</v>
      </c>
      <c r="R56" s="33" t="e">
        <f ca="1">+(('Modelo Farelo'!AB56*(1+$C$8))*$C$3+('Modelo Oleo'!AA56*(1))*$C$2)-('Modelo Soja'!AK56/60*1000)-$C$6</f>
        <v>#REF!</v>
      </c>
      <c r="S56" s="22" t="e">
        <f ca="1">+(('Modelo Farelo'!AC56*(1+$C$8))*$C$3+('Modelo Oleo'!AB56*(1))*$C$2)-('Modelo Soja'!AA56/60*1000)-$C$6</f>
        <v>#REF!</v>
      </c>
      <c r="V56" s="22">
        <f>+'[1]Margem esmagamento stonex'!L20</f>
        <v>174.20833333333292</v>
      </c>
      <c r="X56" s="42" t="e">
        <f ca="1">+(('Modelo Farelo'!AH56*(1+$C$8))*$C$3+('Modelo Oleo'!AG56*(1))*$C$2)-('Modelo Soja'!AL56/60*1000)-$C$6</f>
        <v>#REF!</v>
      </c>
    </row>
    <row r="57" spans="5:24" x14ac:dyDescent="0.3">
      <c r="E57">
        <f t="shared" si="2"/>
        <v>2025</v>
      </c>
      <c r="F57" s="17">
        <f>+'Modelo Soja'!BA57</f>
        <v>45839</v>
      </c>
      <c r="G57" s="32" t="e">
        <f>+(('Modelo Farelo'!AB57*(1+$C$8))*$C$3+('Modelo Oleo'!AA57*(1))*$C$2)-('Modelo Soja'!AT57/60*1000)-$C$6</f>
        <v>#REF!</v>
      </c>
      <c r="H57" s="32" t="e">
        <f>+(('Modelo Farelo'!AC57*(1+$C$8))*$C$3+('Modelo Oleo'!AB57*(1))*$C$2)-('Modelo Soja'!AU57/60*1000)-$C$6</f>
        <v>#REF!</v>
      </c>
      <c r="I57" s="32" t="e">
        <f>+(('Modelo Farelo'!AD57*(1+$C$8))*$C$3+('Modelo Oleo'!AC57*(1))*$C$2)-('Modelo Soja'!AV57/60*1000)-$C$6</f>
        <v>#REF!</v>
      </c>
      <c r="J57" s="32" t="e">
        <f>+(('Modelo Farelo'!AE57*(1+$C$8))*($C$3+1%)+('Modelo Oleo'!AD57*(1))*($C$2-1%))-('Modelo Soja'!AW57/60*1000)-$C$6</f>
        <v>#REF!</v>
      </c>
      <c r="K57" s="32" t="e">
        <f ca="1">+(('Modelo Farelo'!AF57*(1+$C$8))*($C$3+1.5%)+('Modelo Oleo'!AE57*(1))*($C$2-1.5%))-('Modelo Soja'!AX57/60*1000)-$C$6</f>
        <v>#REF!</v>
      </c>
      <c r="L57" s="32" t="e">
        <f ca="1">+(('Modelo Farelo'!AG57*(1+$C$8))*($C$3+1.5%)+('Modelo Oleo'!AF57*(1))*($C$2-1.5%))-('Modelo Soja'!AY57/60*1000)-$C$6</f>
        <v>#REF!</v>
      </c>
      <c r="M57" s="42" t="e">
        <f>+(('Modelo Farelo'!AH57*(1+$C$8))*$C$3+('Modelo Oleo'!AG57*(1))*$C$2)-('Modelo Soja'!BM57/60*1000)-$C$6</f>
        <v>#REF!</v>
      </c>
      <c r="Q57" s="17">
        <f t="shared" si="3"/>
        <v>45839</v>
      </c>
      <c r="R57" s="33" t="e">
        <f ca="1">+(('Modelo Farelo'!AB57*(1+$C$8))*$C$3+('Modelo Oleo'!AA57*(1))*$C$2)-('Modelo Soja'!AK57/60*1000)-$C$6</f>
        <v>#REF!</v>
      </c>
      <c r="S57" s="22" t="e">
        <f ca="1">+(('Modelo Farelo'!AC57*(1+$C$8))*$C$3+('Modelo Oleo'!AB57*(1))*$C$2)-('Modelo Soja'!AA57/60*1000)-$C$6</f>
        <v>#REF!</v>
      </c>
      <c r="V57" s="22">
        <f>+'[1]Margem esmagamento stonex'!L21</f>
        <v>147.67333333333286</v>
      </c>
      <c r="X57" s="42" t="e">
        <f ca="1">+(('Modelo Farelo'!AH57*(1+$C$8))*$C$3+('Modelo Oleo'!AG57*(1))*$C$2)-('Modelo Soja'!AL57/60*1000)-$C$6</f>
        <v>#REF!</v>
      </c>
    </row>
    <row r="58" spans="5:24" x14ac:dyDescent="0.3">
      <c r="E58">
        <f t="shared" si="2"/>
        <v>2025</v>
      </c>
      <c r="F58" s="17">
        <f>+'Modelo Soja'!BA58</f>
        <v>45870</v>
      </c>
      <c r="G58" s="32" t="e">
        <f>+(('Modelo Farelo'!AB58*(1+$C$8))*$C$3+('Modelo Oleo'!AA58*(1))*$C$2)-('Modelo Soja'!AT58/60*1000)-$C$6</f>
        <v>#REF!</v>
      </c>
      <c r="H58" s="32" t="e">
        <f>+(('Modelo Farelo'!AC58*(1+$C$8))*$C$3+('Modelo Oleo'!AB58*(1))*$C$2)-('Modelo Soja'!AU58/60*1000)-$C$6</f>
        <v>#REF!</v>
      </c>
      <c r="I58" s="32" t="e">
        <f>+(('Modelo Farelo'!AD58*(1+$C$8))*$C$3+('Modelo Oleo'!AC58*(1))*$C$2)-('Modelo Soja'!AV58/60*1000)-$C$6</f>
        <v>#REF!</v>
      </c>
      <c r="J58" s="32" t="e">
        <f>+(('Modelo Farelo'!AE58*(1+$C$8))*($C$3+1%)+('Modelo Oleo'!AD58*(1))*($C$2-1%))-('Modelo Soja'!AW58/60*1000)-$C$6</f>
        <v>#REF!</v>
      </c>
      <c r="K58" s="32" t="e">
        <f ca="1">+(('Modelo Farelo'!AF58*(1+$C$8))*($C$3+1.5%)+('Modelo Oleo'!AE58*(1))*($C$2-1.5%))-('Modelo Soja'!AX58/60*1000)-$C$6</f>
        <v>#REF!</v>
      </c>
      <c r="L58" s="32" t="e">
        <f ca="1">+(('Modelo Farelo'!AG58*(1+$C$8))*($C$3+1.5%)+('Modelo Oleo'!AF58*(1))*($C$2-1.5%))-('Modelo Soja'!AY58/60*1000)-$C$6</f>
        <v>#REF!</v>
      </c>
      <c r="M58" s="42" t="e">
        <f>+(('Modelo Farelo'!AH58*(1+$C$8))*$C$3+('Modelo Oleo'!AG58*(1))*$C$2)-('Modelo Soja'!BM58/60*1000)-$C$6</f>
        <v>#REF!</v>
      </c>
      <c r="Q58" s="17">
        <f t="shared" si="3"/>
        <v>45870</v>
      </c>
      <c r="R58" s="33" t="e">
        <f ca="1">+(('Modelo Farelo'!AB58*(1+$C$8))*$C$3+('Modelo Oleo'!AA58*(1))*$C$2)-('Modelo Soja'!AK58/60*1000)-$C$6</f>
        <v>#REF!</v>
      </c>
      <c r="S58" s="22" t="e">
        <f ca="1">+(('Modelo Farelo'!AC58*(1+$C$8))*$C$3+('Modelo Oleo'!AB58*(1))*$C$2)-('Modelo Soja'!AA58/60*1000)-$C$6</f>
        <v>#REF!</v>
      </c>
      <c r="V58" s="22">
        <f>+'[1]Margem esmagamento stonex'!L22</f>
        <v>70.183333333332925</v>
      </c>
      <c r="X58" s="42" t="e">
        <f ca="1">+(('Modelo Farelo'!AH58*(1+$C$8))*$C$3+('Modelo Oleo'!AG58*(1))*$C$2)-('Modelo Soja'!AL58/60*1000)-$C$6</f>
        <v>#REF!</v>
      </c>
    </row>
    <row r="59" spans="5:24" x14ac:dyDescent="0.3">
      <c r="E59">
        <f t="shared" si="2"/>
        <v>2025</v>
      </c>
      <c r="F59" s="17">
        <f>+'Modelo Soja'!BA59</f>
        <v>45901</v>
      </c>
      <c r="G59" s="32" t="e">
        <f>+(('Modelo Farelo'!AB59*(1+$C$8))*$C$3+('Modelo Oleo'!AA59*(1))*$C$2)-('Modelo Soja'!AT59/60*1000)-$C$6</f>
        <v>#REF!</v>
      </c>
      <c r="H59" s="32" t="e">
        <f>+(('Modelo Farelo'!AC59*(1+$C$8))*$C$3+('Modelo Oleo'!AB59*(1))*$C$2)-('Modelo Soja'!AU59/60*1000)-$C$6</f>
        <v>#REF!</v>
      </c>
      <c r="I59" s="32" t="e">
        <f>+(('Modelo Farelo'!AD59*(1+$C$8))*$C$3+('Modelo Oleo'!AC59*(1))*$C$2)-('Modelo Soja'!AV59/60*1000)-$C$6</f>
        <v>#REF!</v>
      </c>
      <c r="J59" s="32" t="e">
        <f>+(('Modelo Farelo'!AE59*(1+$C$8))*($C$3+1%)+('Modelo Oleo'!AD59*(1))*($C$2-1%))-('Modelo Soja'!AW59/60*1000)-$C$6</f>
        <v>#REF!</v>
      </c>
      <c r="K59" s="32" t="e">
        <f ca="1">+(('Modelo Farelo'!AF59*(1+$C$8))*($C$3+1.5%)+('Modelo Oleo'!AE59*(1))*($C$2-1.5%))-('Modelo Soja'!AX59/60*1000)-$C$6</f>
        <v>#REF!</v>
      </c>
      <c r="L59" s="32" t="e">
        <f ca="1">+(('Modelo Farelo'!AG59*(1+$C$8))*($C$3+1.5%)+('Modelo Oleo'!AF59*(1))*($C$2-1.5%))-('Modelo Soja'!AY59/60*1000)-$C$6</f>
        <v>#REF!</v>
      </c>
      <c r="M59" s="42" t="e">
        <f>+(('Modelo Farelo'!AH59*(1+$C$8))*$C$3+('Modelo Oleo'!AG59*(1))*$C$2)-('Modelo Soja'!BM59/60*1000)-$C$6</f>
        <v>#REF!</v>
      </c>
      <c r="Q59" s="17">
        <f t="shared" si="3"/>
        <v>45901</v>
      </c>
      <c r="R59" s="33" t="e">
        <f ca="1">+(('Modelo Farelo'!AB59*(1+$C$8))*$C$3+('Modelo Oleo'!AA59*(1))*$C$2)-('Modelo Soja'!AK59/60*1000)-$C$6</f>
        <v>#REF!</v>
      </c>
      <c r="S59" s="22" t="e">
        <f ca="1">+(('Modelo Farelo'!AC59*(1+$C$8))*$C$3+('Modelo Oleo'!AB59*(1))*$C$2)-('Modelo Soja'!AA59/60*1000)-$C$6</f>
        <v>#REF!</v>
      </c>
      <c r="V59" s="22">
        <f>+'[1]Margem esmagamento stonex'!L23</f>
        <v>200.70833333333303</v>
      </c>
      <c r="X59" s="42" t="e">
        <f ca="1">+(('Modelo Farelo'!AH59*(1+$C$8))*$C$3+('Modelo Oleo'!AG59*(1))*$C$2)-('Modelo Soja'!AL59/60*1000)-$C$6</f>
        <v>#REF!</v>
      </c>
    </row>
    <row r="60" spans="5:24" x14ac:dyDescent="0.3">
      <c r="E60">
        <f t="shared" si="2"/>
        <v>2025</v>
      </c>
      <c r="F60" s="17">
        <f>+'Modelo Soja'!BA60</f>
        <v>45931</v>
      </c>
      <c r="G60" s="32" t="e">
        <f>+(('Modelo Farelo'!AB60*(1+$C$8))*$C$3+('Modelo Oleo'!AA60*(1))*$C$2)-('Modelo Soja'!AT60/60*1000)-$C$6</f>
        <v>#REF!</v>
      </c>
      <c r="H60" s="32" t="e">
        <f>+(('Modelo Farelo'!AC60*(1+$C$8))*$C$3+('Modelo Oleo'!AB60*(1))*$C$2)-('Modelo Soja'!AU60/60*1000)-$C$6</f>
        <v>#REF!</v>
      </c>
      <c r="I60" s="32" t="e">
        <f>+(('Modelo Farelo'!AD60*(1+$C$8))*$C$3+('Modelo Oleo'!AC60*(1))*$C$2)-('Modelo Soja'!AV60/60*1000)-$C$6</f>
        <v>#REF!</v>
      </c>
      <c r="J60" s="32" t="e">
        <f>+(('Modelo Farelo'!AE60*(1+$C$8))*($C$3+1%)+('Modelo Oleo'!AD60*(1))*($C$2-1%))-('Modelo Soja'!AW60/60*1000)-$C$6</f>
        <v>#REF!</v>
      </c>
      <c r="K60" s="32" t="e">
        <f ca="1">+(('Modelo Farelo'!AF60*(1+$C$8))*($C$3+1.5%)+('Modelo Oleo'!AE60*(1))*($C$2-1.5%))-('Modelo Soja'!AX60/60*1000)-$C$6</f>
        <v>#REF!</v>
      </c>
      <c r="L60" s="32" t="e">
        <f ca="1">+(('Modelo Farelo'!AG60*(1+$C$8))*($C$3+1.5%)+('Modelo Oleo'!AF60*(1))*($C$2-1.5%))-('Modelo Soja'!AY60/60*1000)-$C$6</f>
        <v>#REF!</v>
      </c>
      <c r="M60" s="42" t="e">
        <f>+(('Modelo Farelo'!AH60*(1+$C$8))*$C$3+('Modelo Oleo'!AG60*(1))*$C$2)-('Modelo Soja'!BM60/60*1000)-$C$6</f>
        <v>#REF!</v>
      </c>
      <c r="Q60" s="17">
        <f t="shared" si="3"/>
        <v>45931</v>
      </c>
      <c r="R60" s="33" t="e">
        <f ca="1">+(('Modelo Farelo'!AB60*(1+$C$8))*$C$3+('Modelo Oleo'!AA60*(1))*$C$2)-('Modelo Soja'!AK60/60*1000)-$C$6</f>
        <v>#REF!</v>
      </c>
      <c r="S60" s="22" t="e">
        <f ca="1">+(('Modelo Farelo'!AC60*(1+$C$8))*$C$3+('Modelo Oleo'!AB60*(1))*$C$2)-('Modelo Soja'!AA60/60*1000)-$C$6</f>
        <v>#REF!</v>
      </c>
      <c r="V60" s="22">
        <f>+'[1]Margem esmagamento stonex'!L24</f>
        <v>307.4999999999996</v>
      </c>
      <c r="X60" s="42" t="e">
        <f ca="1">+(('Modelo Farelo'!AH60*(1+$C$8))*$C$3+('Modelo Oleo'!AG60*(1))*$C$2)-('Modelo Soja'!AL60/60*1000)-$C$6</f>
        <v>#REF!</v>
      </c>
    </row>
    <row r="61" spans="5:24" x14ac:dyDescent="0.3">
      <c r="E61">
        <f t="shared" si="2"/>
        <v>2025</v>
      </c>
      <c r="F61" s="17">
        <f>+'Modelo Soja'!BA61</f>
        <v>45962</v>
      </c>
      <c r="G61" s="32" t="e">
        <f>+(('Modelo Farelo'!AB61*(1+$C$8))*$C$3+('Modelo Oleo'!AA61*(1))*$C$2)-('Modelo Soja'!AT61/60*1000)-$C$6</f>
        <v>#REF!</v>
      </c>
      <c r="H61" s="32" t="e">
        <f>+(('Modelo Farelo'!AC61*(1+$C$8))*$C$3+('Modelo Oleo'!AB61*(1))*$C$2)-('Modelo Soja'!AU61/60*1000)-$C$6</f>
        <v>#REF!</v>
      </c>
      <c r="I61" s="32" t="e">
        <f>+(('Modelo Farelo'!AD61*(1+$C$8))*$C$3+('Modelo Oleo'!AC61*(1))*$C$2)-('Modelo Soja'!AV61/60*1000)-$C$6</f>
        <v>#REF!</v>
      </c>
      <c r="J61" s="32" t="e">
        <f>+(('Modelo Farelo'!AE61*(1+$C$8))*($C$3+1%)+('Modelo Oleo'!AD61*(1))*($C$2-1%))-('Modelo Soja'!AW61/60*1000)-$C$6</f>
        <v>#REF!</v>
      </c>
      <c r="K61" s="32" t="e">
        <f ca="1">+(('Modelo Farelo'!AF61*(1+$C$8))*($C$3+1.5%)+('Modelo Oleo'!AE61*(1))*($C$2-1.5%))-('Modelo Soja'!AX61/60*1000)-$C$6</f>
        <v>#REF!</v>
      </c>
      <c r="L61" s="32" t="e">
        <f ca="1">+(('Modelo Farelo'!AG61*(1+$C$8))*($C$3+1.5%)+('Modelo Oleo'!AF61*(1))*($C$2-1.5%))-('Modelo Soja'!AY61/60*1000)-$C$6</f>
        <v>#REF!</v>
      </c>
      <c r="M61" s="42" t="e">
        <f>+(('Modelo Farelo'!AH61*(1+$C$8))*$C$3+('Modelo Oleo'!AG61*(1))*$C$2)-('Modelo Soja'!BM61/60*1000)-$C$6</f>
        <v>#REF!</v>
      </c>
      <c r="Q61" s="17">
        <f t="shared" si="3"/>
        <v>45962</v>
      </c>
      <c r="R61" s="33" t="e">
        <f ca="1">+(('Modelo Farelo'!AB61*(1+$C$8))*$C$3+('Modelo Oleo'!AA61*(1))*$C$2)-('Modelo Soja'!AK61/60*1000)-$C$6</f>
        <v>#REF!</v>
      </c>
      <c r="S61" s="22" t="e">
        <f ca="1">+(('Modelo Farelo'!AC61*(1+$C$8))*$C$3+('Modelo Oleo'!AB61*(1))*$C$2)-('Modelo Soja'!AA61/60*1000)-$C$6</f>
        <v>#REF!</v>
      </c>
      <c r="V61" s="22">
        <f>+'[1]Margem esmagamento stonex'!L25</f>
        <v>403.91666666666652</v>
      </c>
      <c r="X61" s="42" t="e">
        <f ca="1">+(('Modelo Farelo'!AH61*(1+$C$8))*$C$3+('Modelo Oleo'!AG61*(1))*$C$2)-('Modelo Soja'!AL61/60*1000)-$C$6</f>
        <v>#REF!</v>
      </c>
    </row>
    <row r="62" spans="5:24" x14ac:dyDescent="0.3">
      <c r="E62">
        <f t="shared" si="2"/>
        <v>2025</v>
      </c>
      <c r="F62" s="17">
        <f>+'Modelo Soja'!BA62</f>
        <v>45992</v>
      </c>
      <c r="G62" s="32" t="e">
        <f>+(('Modelo Farelo'!AB62*(1+$C$8))*$C$3+('Modelo Oleo'!AA62*(1))*$C$2)-('Modelo Soja'!AT62/60*1000)-$C$6</f>
        <v>#REF!</v>
      </c>
      <c r="H62" s="32" t="e">
        <f>+(('Modelo Farelo'!AC62*(1+$C$8))*$C$3+('Modelo Oleo'!AB62*(1))*$C$2)-('Modelo Soja'!AU62/60*1000)-$C$6</f>
        <v>#REF!</v>
      </c>
      <c r="I62" s="32" t="e">
        <f>+(('Modelo Farelo'!AD62*(1+$C$8))*$C$3+('Modelo Oleo'!AC62*(1))*$C$2)-('Modelo Soja'!AV62/60*1000)-$C$6</f>
        <v>#REF!</v>
      </c>
      <c r="J62" s="32" t="e">
        <f>+(('Modelo Farelo'!AE62*(1+$C$8))*($C$3+1%)+('Modelo Oleo'!AD62*(1))*($C$2-1%))-('Modelo Soja'!AW62/60*1000)-$C$6</f>
        <v>#REF!</v>
      </c>
      <c r="K62" s="32" t="e">
        <f ca="1">+(('Modelo Farelo'!AF62*(1+$C$8))*($C$3+1.5%)+('Modelo Oleo'!AE62*(1))*($C$2-1.5%))-('Modelo Soja'!AX62/60*1000)-$C$6</f>
        <v>#REF!</v>
      </c>
      <c r="L62" s="32" t="e">
        <f ca="1">+(('Modelo Farelo'!AG62*(1+$C$8))*($C$3+1.5%)+('Modelo Oleo'!AF62*(1))*($C$2-1.5%))-('Modelo Soja'!AY62/60*1000)-$C$6</f>
        <v>#REF!</v>
      </c>
      <c r="M62" s="42" t="e">
        <f>+(('Modelo Farelo'!AH62*(1+$C$8))*$C$3+('Modelo Oleo'!AG62*(1))*$C$2)-('Modelo Soja'!BM62/60*1000)-$C$6</f>
        <v>#REF!</v>
      </c>
      <c r="Q62" s="17">
        <f t="shared" si="3"/>
        <v>45992</v>
      </c>
      <c r="R62" s="33" t="e">
        <f ca="1">+(('Modelo Farelo'!AB62*(1+$C$8))*$C$3+('Modelo Oleo'!AA62*(1))*$C$2)-('Modelo Soja'!AK62/60*1000)-$C$6</f>
        <v>#REF!</v>
      </c>
      <c r="S62" s="22" t="e">
        <f ca="1">+(('Modelo Farelo'!AC62*(1+$C$8))*$C$3+('Modelo Oleo'!AB62*(1))*$C$2)-('Modelo Soja'!AA62/60*1000)-$C$6</f>
        <v>#REF!</v>
      </c>
      <c r="V62" s="22">
        <f>+'[1]Margem esmagamento stonex'!L26</f>
        <v>297.83333333333303</v>
      </c>
      <c r="X62" s="42" t="e">
        <f ca="1">+(('Modelo Farelo'!AH62*(1+$C$8))*$C$3+('Modelo Oleo'!AG62*(1))*$C$2)-('Modelo Soja'!AL62/60*1000)-$C$6</f>
        <v>#REF!</v>
      </c>
    </row>
    <row r="63" spans="5:24" x14ac:dyDescent="0.3">
      <c r="E63">
        <f t="shared" si="2"/>
        <v>2026</v>
      </c>
      <c r="F63" s="17">
        <f>+'Modelo Soja'!BA63</f>
        <v>46023</v>
      </c>
      <c r="G63" s="32" t="e">
        <f>+(('Modelo Farelo'!AB63*(1+$C$8))*$C$3+('Modelo Oleo'!AA63*(1))*$C$2)-('Modelo Soja'!AT63/60*1000)-$C$6</f>
        <v>#REF!</v>
      </c>
      <c r="H63" s="32" t="e">
        <f>+(('Modelo Farelo'!AC63*(1+$C$8))*$C$3+('Modelo Oleo'!AB63*(1))*$C$2)-('Modelo Soja'!AU63/60*1000)-$C$6</f>
        <v>#REF!</v>
      </c>
      <c r="I63" s="32" t="e">
        <f>+(('Modelo Farelo'!AD63*(1+$C$8))*$C$3+('Modelo Oleo'!AC63*(1))*$C$2)-('Modelo Soja'!AV63/60*1000)-$C$6</f>
        <v>#REF!</v>
      </c>
      <c r="J63" s="32" t="e">
        <f>+(('Modelo Farelo'!AE63*(1+$C$8))*($C$3+1%)+('Modelo Oleo'!AD63*(1))*($C$2-1%))-('Modelo Soja'!AW63/60*1000)-$C$6</f>
        <v>#REF!</v>
      </c>
      <c r="K63" s="32" t="e">
        <f ca="1">+(('Modelo Farelo'!AF63*(1+$C$8))*($C$3+1.5%)+('Modelo Oleo'!AE63*(1))*($C$2-1.5%))-('Modelo Soja'!AX63/60*1000)-$C$6</f>
        <v>#REF!</v>
      </c>
      <c r="L63" s="32" t="e">
        <f ca="1">+(('Modelo Farelo'!AG63*(1+$C$8))*($C$3+1.5%)+('Modelo Oleo'!AF63*(1))*($C$2-1.5%))-('Modelo Soja'!AY63/60*1000)-$C$6</f>
        <v>#REF!</v>
      </c>
      <c r="M63" s="42" t="e">
        <f>+(('Modelo Farelo'!AH63*(1+$C$8))*$C$3+('Modelo Oleo'!AG63*(1))*$C$2)-('Modelo Soja'!BM63/60*1000)-$C$6</f>
        <v>#REF!</v>
      </c>
      <c r="Q63" s="17">
        <f t="shared" si="3"/>
        <v>46023</v>
      </c>
      <c r="R63" s="33" t="e">
        <f ca="1">+(('Modelo Farelo'!AB63*(1+$C$8))*$C$3+('Modelo Oleo'!AA63*(1))*$C$2)-('Modelo Soja'!AK63/60*1000)-$C$6</f>
        <v>#REF!</v>
      </c>
      <c r="S63" s="22" t="e">
        <f ca="1">+(('Modelo Farelo'!AC63*(1+$C$8))*$C$3+('Modelo Oleo'!AB63*(1))*$C$2)-('Modelo Soja'!AA63/60*1000)-$C$6</f>
        <v>#REF!</v>
      </c>
      <c r="V63" s="22">
        <f>+'[1]Margem esmagamento stonex'!L27</f>
        <v>318.53333333333302</v>
      </c>
      <c r="X63" s="42" t="e">
        <f ca="1">+(('Modelo Farelo'!AH63*(1+$C$8))*$C$3+('Modelo Oleo'!AG63*(1))*$C$2)-('Modelo Soja'!AL63/60*1000)-$C$6</f>
        <v>#REF!</v>
      </c>
    </row>
    <row r="64" spans="5:24" x14ac:dyDescent="0.3">
      <c r="E64">
        <f t="shared" si="2"/>
        <v>2026</v>
      </c>
      <c r="F64" s="17">
        <f>+'Modelo Soja'!BA64</f>
        <v>46054</v>
      </c>
      <c r="G64" s="32" t="e">
        <f>+(('Modelo Farelo'!AB64*(1+$C$8))*$C$3+('Modelo Oleo'!AA64*(1))*$C$2)-('Modelo Soja'!AT64/60*1000)-$C$6</f>
        <v>#REF!</v>
      </c>
      <c r="H64" s="32" t="e">
        <f>+(('Modelo Farelo'!AC64*(1+$C$8))*$C$3+('Modelo Oleo'!AB64*(1))*$C$2)-('Modelo Soja'!AU64/60*1000)-$C$6</f>
        <v>#REF!</v>
      </c>
      <c r="I64" s="32" t="e">
        <f>+(('Modelo Farelo'!AD64*(1+$C$8))*$C$3+('Modelo Oleo'!AC64*(1))*$C$2)-('Modelo Soja'!AV64/60*1000)-$C$6</f>
        <v>#REF!</v>
      </c>
      <c r="J64" s="32" t="e">
        <f>+(('Modelo Farelo'!AE64*(1+$C$8))*($C$3+1%)+('Modelo Oleo'!AD64*(1))*($C$2-1%))-('Modelo Soja'!AW64/60*1000)-$C$6</f>
        <v>#REF!</v>
      </c>
      <c r="K64" s="32" t="e">
        <f ca="1">+(('Modelo Farelo'!AF64*(1+$C$8))*($C$3+1.5%)+('Modelo Oleo'!AE64*(1))*($C$2-1.5%))-('Modelo Soja'!AX64/60*1000)-$C$6</f>
        <v>#REF!</v>
      </c>
      <c r="L64" s="32" t="e">
        <f ca="1">+(('Modelo Farelo'!AG64*(1+$C$8))*($C$3+1.5%)+('Modelo Oleo'!AF64*(1))*($C$2-1.5%))-('Modelo Soja'!AY64/60*1000)-$C$6</f>
        <v>#REF!</v>
      </c>
      <c r="M64" s="42" t="e">
        <f>+(('Modelo Farelo'!AH64*(1+$C$8))*$C$3+('Modelo Oleo'!AG64*(1))*$C$2)-('Modelo Soja'!BM64/60*1000)-$C$6</f>
        <v>#REF!</v>
      </c>
      <c r="Q64" s="17">
        <f t="shared" si="3"/>
        <v>46054</v>
      </c>
      <c r="R64" s="33" t="e">
        <f ca="1">+(('Modelo Farelo'!AB64*(1+$C$8))*$C$3+('Modelo Oleo'!AA64*(1))*$C$2)-('Modelo Soja'!AK64/60*1000)-$C$6</f>
        <v>#REF!</v>
      </c>
      <c r="S64" s="22" t="e">
        <f ca="1">+(('Modelo Farelo'!AC64*(1+$C$8))*$C$3+('Modelo Oleo'!AB64*(1))*$C$2)-('Modelo Soja'!AA64/60*1000)-$C$6</f>
        <v>#REF!</v>
      </c>
      <c r="V64" s="22">
        <f>+'[1]Margem esmagamento stonex'!L28</f>
        <v>366.41666666666629</v>
      </c>
      <c r="X64" s="42" t="e">
        <f ca="1">+(('Modelo Farelo'!AH64*(1+$C$8))*$C$3+('Modelo Oleo'!AG64*(1))*$C$2)-('Modelo Soja'!AL64/60*1000)-$C$6</f>
        <v>#REF!</v>
      </c>
    </row>
    <row r="65" spans="5:24" x14ac:dyDescent="0.3">
      <c r="E65">
        <f t="shared" si="2"/>
        <v>2026</v>
      </c>
      <c r="F65" s="17">
        <f>+'Modelo Soja'!BA65</f>
        <v>46082</v>
      </c>
      <c r="G65" s="32" t="e">
        <f>+(('Modelo Farelo'!AB65*(1+$C$8))*$C$3+('Modelo Oleo'!AA65*(1))*$C$2)-('Modelo Soja'!AT65/60*1000)-$C$6</f>
        <v>#REF!</v>
      </c>
      <c r="H65" s="32" t="e">
        <f>+(('Modelo Farelo'!AC65*(1+$C$8))*$C$3+('Modelo Oleo'!AB65*(1))*$C$2)-('Modelo Soja'!AU65/60*1000)-$C$6</f>
        <v>#REF!</v>
      </c>
      <c r="I65" s="32" t="e">
        <f>+(('Modelo Farelo'!AD65*(1+$C$8))*$C$3+('Modelo Oleo'!AC65*(1))*$C$2)-('Modelo Soja'!AV65/60*1000)-$C$6</f>
        <v>#REF!</v>
      </c>
      <c r="J65" s="32" t="e">
        <f>+(('Modelo Farelo'!AE65*(1+$C$8))*($C$3+1%)+('Modelo Oleo'!AD65*(1))*($C$2-1%))-('Modelo Soja'!AW65/60*1000)-$C$6</f>
        <v>#REF!</v>
      </c>
      <c r="K65" s="32" t="e">
        <f ca="1">+(('Modelo Farelo'!AF65*(1+$C$8))*($C$3+1.5%)+('Modelo Oleo'!AE65*(1))*($C$2-1.5%))-('Modelo Soja'!AX65/60*1000)-$C$6</f>
        <v>#REF!</v>
      </c>
      <c r="L65" s="32" t="e">
        <f ca="1">+(('Modelo Farelo'!AG65*(1+$C$8))*($C$3+1.5%)+('Modelo Oleo'!AF65*(1))*($C$2-1.5%))-('Modelo Soja'!AY65/60*1000)-$C$6</f>
        <v>#REF!</v>
      </c>
      <c r="M65" s="42" t="e">
        <f>+(('Modelo Farelo'!AH65*(1+$C$8))*$C$3+('Modelo Oleo'!AG65*(1))*$C$2)-('Modelo Soja'!BM65/60*1000)-$C$6</f>
        <v>#REF!</v>
      </c>
      <c r="Q65" s="17">
        <f t="shared" si="3"/>
        <v>46082</v>
      </c>
      <c r="R65" s="33" t="e">
        <f ca="1">+(('Modelo Farelo'!AB65*(1+$C$8))*$C$3+('Modelo Oleo'!AA65*(1))*$C$2)-('Modelo Soja'!AK65/60*1000)-$C$6</f>
        <v>#REF!</v>
      </c>
      <c r="S65" s="22" t="e">
        <f ca="1">+(('Modelo Farelo'!AC65*(1+$C$8))*$C$3+('Modelo Oleo'!AB65*(1))*$C$2)-('Modelo Soja'!AA65/60*1000)-$C$6</f>
        <v>#REF!</v>
      </c>
      <c r="V65" s="22">
        <f>+'[1]Margem esmagamento stonex'!L29</f>
        <v>324.166666666666</v>
      </c>
      <c r="X65" s="42" t="e">
        <f ca="1">+(('Modelo Farelo'!AH65*(1+$C$8))*$C$3+('Modelo Oleo'!AG65*(1))*$C$2)-('Modelo Soja'!AL65/60*1000)-$C$6</f>
        <v>#REF!</v>
      </c>
    </row>
    <row r="66" spans="5:24" x14ac:dyDescent="0.3">
      <c r="F66" s="17"/>
      <c r="G66" s="32"/>
      <c r="H66" s="32"/>
      <c r="I66" s="32"/>
      <c r="J66" s="32"/>
      <c r="K66" s="32"/>
      <c r="L66" s="32"/>
    </row>
    <row r="67" spans="5:24" x14ac:dyDescent="0.3">
      <c r="F67" s="17"/>
      <c r="G67" s="32"/>
      <c r="H67" s="32"/>
      <c r="I67" s="32"/>
      <c r="J67" s="32"/>
      <c r="K67" s="32"/>
      <c r="L67" s="32"/>
    </row>
    <row r="68" spans="5:24" x14ac:dyDescent="0.3">
      <c r="F68" s="17"/>
      <c r="G68" s="32"/>
      <c r="H68" s="32"/>
      <c r="I68" s="32"/>
      <c r="J68" s="32"/>
      <c r="K68" s="32"/>
      <c r="L68" s="32"/>
    </row>
    <row r="69" spans="5:24" x14ac:dyDescent="0.3">
      <c r="F69" s="17"/>
      <c r="G69" s="32"/>
      <c r="H69" s="32"/>
      <c r="I69" s="32"/>
      <c r="J69" s="32"/>
      <c r="K69" s="32"/>
      <c r="L69" s="32"/>
    </row>
    <row r="70" spans="5:24" x14ac:dyDescent="0.3">
      <c r="F70" s="17"/>
      <c r="G70" s="32"/>
      <c r="H70" s="32"/>
      <c r="I70" s="32"/>
      <c r="J70" s="32"/>
      <c r="K70" s="32"/>
      <c r="L70" s="32"/>
    </row>
    <row r="71" spans="5:24" x14ac:dyDescent="0.3">
      <c r="F71" s="17"/>
      <c r="G71" s="32"/>
      <c r="H71" s="32"/>
      <c r="I71" s="32"/>
      <c r="J71" s="32"/>
      <c r="K71" s="32"/>
      <c r="L71" s="32"/>
    </row>
    <row r="72" spans="5:24" x14ac:dyDescent="0.3">
      <c r="F72" s="17"/>
      <c r="G72" s="32"/>
      <c r="H72" s="32"/>
      <c r="I72" s="32"/>
      <c r="J72" s="32"/>
      <c r="K72" s="32"/>
      <c r="L72" s="32"/>
    </row>
    <row r="73" spans="5:24" x14ac:dyDescent="0.3">
      <c r="F73" s="17"/>
      <c r="G73" s="32"/>
      <c r="H73" s="32"/>
      <c r="I73" s="32"/>
      <c r="J73" s="32"/>
      <c r="K73" s="32"/>
      <c r="L73" s="32"/>
    </row>
    <row r="74" spans="5:24" x14ac:dyDescent="0.3">
      <c r="F74" s="17"/>
      <c r="G74" s="32"/>
      <c r="H74" s="32"/>
      <c r="I74" s="32"/>
      <c r="J74" s="32"/>
      <c r="K74" s="32"/>
      <c r="L74" s="32"/>
    </row>
    <row r="75" spans="5:24" x14ac:dyDescent="0.3">
      <c r="F75" s="17"/>
      <c r="G75" s="32"/>
      <c r="H75" s="32"/>
      <c r="I75" s="32"/>
      <c r="J75" s="32"/>
      <c r="K75" s="32"/>
      <c r="L75" s="32"/>
    </row>
    <row r="76" spans="5:24" x14ac:dyDescent="0.3">
      <c r="F76" s="17"/>
      <c r="G76" s="32"/>
      <c r="H76" s="32"/>
      <c r="I76" s="32"/>
      <c r="J76" s="32"/>
      <c r="K76" s="32"/>
      <c r="L76" s="32"/>
    </row>
    <row r="77" spans="5:24" x14ac:dyDescent="0.3">
      <c r="F77" s="17"/>
      <c r="G77" s="32"/>
      <c r="H77" s="32"/>
      <c r="I77" s="32"/>
      <c r="J77" s="32"/>
      <c r="K77" s="32"/>
      <c r="L77" s="32"/>
    </row>
    <row r="78" spans="5:24" x14ac:dyDescent="0.3">
      <c r="F78" s="17"/>
      <c r="G78" s="32"/>
      <c r="H78" s="32"/>
      <c r="I78" s="32"/>
      <c r="J78" s="32"/>
      <c r="K78" s="32"/>
      <c r="L78" s="32"/>
    </row>
    <row r="79" spans="5:24" x14ac:dyDescent="0.3">
      <c r="F79" s="17"/>
      <c r="G79" s="32"/>
      <c r="H79" s="32"/>
      <c r="I79" s="32"/>
      <c r="J79" s="32"/>
      <c r="K79" s="32"/>
      <c r="L79" s="32"/>
    </row>
    <row r="80" spans="5:24" x14ac:dyDescent="0.3">
      <c r="F80" s="17"/>
      <c r="G80" s="32"/>
      <c r="H80" s="32"/>
      <c r="I80" s="32"/>
      <c r="J80" s="32"/>
      <c r="K80" s="32"/>
      <c r="L80" s="32"/>
    </row>
    <row r="81" spans="6:12" x14ac:dyDescent="0.3">
      <c r="F81" s="17"/>
      <c r="G81" s="32"/>
      <c r="H81" s="32"/>
      <c r="I81" s="32"/>
      <c r="J81" s="32"/>
      <c r="K81" s="32"/>
      <c r="L81" s="32"/>
    </row>
    <row r="82" spans="6:12" x14ac:dyDescent="0.3">
      <c r="F82" s="17"/>
      <c r="G82" s="32"/>
      <c r="H82" s="32"/>
      <c r="I82" s="32"/>
      <c r="J82" s="32"/>
      <c r="K82" s="32"/>
      <c r="L82" s="32"/>
    </row>
    <row r="83" spans="6:12" x14ac:dyDescent="0.3">
      <c r="F83" s="17"/>
      <c r="G83" s="32"/>
      <c r="H83" s="32"/>
      <c r="I83" s="32"/>
      <c r="J83" s="32"/>
      <c r="K83" s="32"/>
      <c r="L83" s="32"/>
    </row>
    <row r="84" spans="6:12" x14ac:dyDescent="0.3">
      <c r="F84" s="17"/>
      <c r="G84" s="32"/>
      <c r="H84" s="32"/>
      <c r="I84" s="32"/>
      <c r="J84" s="32"/>
      <c r="K84" s="32"/>
      <c r="L84" s="32"/>
    </row>
    <row r="85" spans="6:12" x14ac:dyDescent="0.3">
      <c r="F85" s="17"/>
      <c r="G85" s="32"/>
      <c r="H85" s="32"/>
      <c r="I85" s="32"/>
      <c r="J85" s="32"/>
      <c r="K85" s="32"/>
      <c r="L85" s="32"/>
    </row>
    <row r="86" spans="6:12" x14ac:dyDescent="0.3">
      <c r="F86" s="17"/>
      <c r="G86" s="32"/>
      <c r="H86" s="32"/>
      <c r="I86" s="32"/>
      <c r="J86" s="32"/>
      <c r="K86" s="32"/>
      <c r="L86" s="32"/>
    </row>
    <row r="87" spans="6:12" x14ac:dyDescent="0.3">
      <c r="F87" s="17"/>
      <c r="G87" s="32"/>
      <c r="H87" s="32"/>
      <c r="I87" s="32"/>
      <c r="J87" s="32"/>
      <c r="K87" s="32"/>
      <c r="L87" s="32"/>
    </row>
    <row r="88" spans="6:12" x14ac:dyDescent="0.3">
      <c r="F88" s="17"/>
      <c r="G88" s="32"/>
      <c r="H88" s="32"/>
      <c r="I88" s="32"/>
      <c r="J88" s="32"/>
      <c r="K88" s="32"/>
      <c r="L88" s="32"/>
    </row>
    <row r="89" spans="6:12" x14ac:dyDescent="0.3">
      <c r="F89" s="17"/>
      <c r="G89" s="32"/>
      <c r="H89" s="32"/>
      <c r="I89" s="32"/>
      <c r="J89" s="32"/>
      <c r="K89" s="32"/>
      <c r="L89" s="32"/>
    </row>
    <row r="90" spans="6:12" x14ac:dyDescent="0.3">
      <c r="F90" s="17"/>
      <c r="G90" s="32"/>
      <c r="H90" s="32"/>
      <c r="I90" s="32"/>
      <c r="J90" s="32"/>
      <c r="K90" s="32"/>
      <c r="L90" s="32"/>
    </row>
    <row r="91" spans="6:12" x14ac:dyDescent="0.3">
      <c r="F91" s="17"/>
      <c r="G91" s="32"/>
      <c r="H91" s="32"/>
      <c r="I91" s="32"/>
      <c r="J91" s="32"/>
      <c r="K91" s="32"/>
      <c r="L91" s="32"/>
    </row>
    <row r="92" spans="6:12" x14ac:dyDescent="0.3">
      <c r="F92" s="17"/>
      <c r="G92" s="32"/>
      <c r="H92" s="32"/>
      <c r="I92" s="32"/>
      <c r="J92" s="32"/>
      <c r="K92" s="32"/>
      <c r="L92" s="32"/>
    </row>
    <row r="93" spans="6:12" x14ac:dyDescent="0.3">
      <c r="F93" s="17"/>
      <c r="G93" s="32"/>
      <c r="H93" s="32"/>
      <c r="I93" s="32"/>
      <c r="J93" s="32"/>
      <c r="K93" s="32"/>
      <c r="L93" s="32"/>
    </row>
    <row r="94" spans="6:12" x14ac:dyDescent="0.3">
      <c r="F94" s="17"/>
      <c r="G94" s="32"/>
      <c r="H94" s="32"/>
      <c r="I94" s="32"/>
      <c r="J94" s="32"/>
      <c r="K94" s="32"/>
      <c r="L94" s="32"/>
    </row>
    <row r="95" spans="6:12" x14ac:dyDescent="0.3">
      <c r="F95" s="17"/>
      <c r="G95" s="32"/>
      <c r="H95" s="32"/>
      <c r="I95" s="32"/>
      <c r="J95" s="32"/>
      <c r="K95" s="32"/>
      <c r="L95" s="32"/>
    </row>
    <row r="96" spans="6:12" x14ac:dyDescent="0.3">
      <c r="F96" s="17"/>
      <c r="G96" s="32"/>
      <c r="H96" s="32"/>
      <c r="I96" s="32"/>
      <c r="J96" s="32"/>
      <c r="K96" s="32"/>
      <c r="L96" s="32"/>
    </row>
    <row r="97" spans="6:12" x14ac:dyDescent="0.3">
      <c r="F97" s="17"/>
      <c r="G97" s="32"/>
      <c r="H97" s="32"/>
      <c r="I97" s="32"/>
      <c r="J97" s="32"/>
      <c r="K97" s="32"/>
      <c r="L97" s="32"/>
    </row>
    <row r="98" spans="6:12" x14ac:dyDescent="0.3">
      <c r="F98" s="17"/>
      <c r="G98" s="32"/>
      <c r="H98" s="32"/>
      <c r="I98" s="32"/>
      <c r="J98" s="32"/>
      <c r="K98" s="32"/>
      <c r="L98" s="32"/>
    </row>
    <row r="99" spans="6:12" x14ac:dyDescent="0.3">
      <c r="F99" s="17"/>
      <c r="G99" s="32"/>
      <c r="H99" s="32"/>
      <c r="I99" s="32"/>
      <c r="J99" s="32"/>
      <c r="K99" s="32"/>
      <c r="L99" s="32"/>
    </row>
    <row r="100" spans="6:12" x14ac:dyDescent="0.3">
      <c r="F100" s="17"/>
      <c r="G100" s="32"/>
      <c r="H100" s="32"/>
      <c r="I100" s="32"/>
      <c r="J100" s="32"/>
      <c r="K100" s="32"/>
      <c r="L100" s="32"/>
    </row>
    <row r="101" spans="6:12" x14ac:dyDescent="0.3">
      <c r="F101" s="17"/>
      <c r="G101" s="32"/>
      <c r="H101" s="32"/>
      <c r="I101" s="32"/>
      <c r="J101" s="32"/>
      <c r="K101" s="32"/>
      <c r="L101" s="32"/>
    </row>
    <row r="102" spans="6:12" x14ac:dyDescent="0.3">
      <c r="F102" s="17"/>
      <c r="G102" s="32"/>
      <c r="H102" s="32"/>
      <c r="I102" s="32"/>
      <c r="J102" s="32"/>
      <c r="K102" s="32"/>
      <c r="L102" s="32"/>
    </row>
    <row r="103" spans="6:12" x14ac:dyDescent="0.3">
      <c r="F103" s="17"/>
      <c r="G103" s="32"/>
      <c r="H103" s="32"/>
      <c r="I103" s="32"/>
      <c r="J103" s="32"/>
      <c r="K103" s="32"/>
      <c r="L103" s="32"/>
    </row>
    <row r="104" spans="6:12" x14ac:dyDescent="0.3">
      <c r="F104" s="17"/>
      <c r="G104" s="32"/>
      <c r="H104" s="32"/>
      <c r="I104" s="32"/>
      <c r="J104" s="32"/>
      <c r="K104" s="32"/>
      <c r="L104" s="32"/>
    </row>
    <row r="105" spans="6:12" x14ac:dyDescent="0.3">
      <c r="F105" s="17"/>
      <c r="G105" s="32"/>
      <c r="H105" s="32"/>
      <c r="I105" s="32"/>
      <c r="J105" s="32"/>
      <c r="K105" s="32"/>
      <c r="L105" s="32"/>
    </row>
    <row r="106" spans="6:12" x14ac:dyDescent="0.3">
      <c r="F106" s="17"/>
      <c r="G106" s="32"/>
      <c r="H106" s="32"/>
      <c r="I106" s="32"/>
      <c r="J106" s="32"/>
      <c r="K106" s="32"/>
      <c r="L106" s="32"/>
    </row>
    <row r="107" spans="6:12" x14ac:dyDescent="0.3">
      <c r="F107" s="17"/>
      <c r="G107" s="32"/>
      <c r="H107" s="32"/>
      <c r="I107" s="32"/>
      <c r="J107" s="32"/>
      <c r="K107" s="32"/>
      <c r="L107" s="32"/>
    </row>
    <row r="108" spans="6:12" x14ac:dyDescent="0.3">
      <c r="F108" s="17"/>
      <c r="G108" s="32"/>
      <c r="H108" s="32"/>
      <c r="I108" s="32"/>
      <c r="J108" s="32"/>
      <c r="K108" s="32"/>
      <c r="L108" s="32"/>
    </row>
    <row r="109" spans="6:12" x14ac:dyDescent="0.3">
      <c r="F109" s="17"/>
      <c r="G109" s="32"/>
      <c r="H109" s="32"/>
      <c r="I109" s="32"/>
      <c r="J109" s="32"/>
      <c r="K109" s="32"/>
      <c r="L109" s="32"/>
    </row>
    <row r="110" spans="6:12" x14ac:dyDescent="0.3">
      <c r="F110" s="17"/>
      <c r="G110" s="32"/>
      <c r="H110" s="32"/>
      <c r="I110" s="32"/>
      <c r="J110" s="32"/>
      <c r="K110" s="32"/>
      <c r="L110" s="32"/>
    </row>
    <row r="111" spans="6:12" x14ac:dyDescent="0.3">
      <c r="F111" s="17"/>
      <c r="G111" s="32"/>
      <c r="H111" s="32"/>
      <c r="I111" s="32"/>
      <c r="J111" s="32"/>
      <c r="K111" s="32"/>
      <c r="L111" s="32"/>
    </row>
    <row r="112" spans="6:12" x14ac:dyDescent="0.3">
      <c r="F112" s="17"/>
      <c r="G112" s="32"/>
      <c r="H112" s="32"/>
      <c r="I112" s="32"/>
      <c r="J112" s="32"/>
      <c r="K112" s="32"/>
      <c r="L112" s="32"/>
    </row>
    <row r="113" spans="6:12" x14ac:dyDescent="0.3">
      <c r="F113" s="17"/>
      <c r="G113" s="32"/>
      <c r="H113" s="32"/>
      <c r="I113" s="32"/>
      <c r="J113" s="32"/>
      <c r="K113" s="32"/>
      <c r="L113" s="32"/>
    </row>
    <row r="114" spans="6:12" x14ac:dyDescent="0.3">
      <c r="F114" s="17"/>
      <c r="G114" s="32"/>
      <c r="H114" s="32"/>
      <c r="I114" s="32"/>
      <c r="J114" s="32"/>
      <c r="K114" s="32"/>
      <c r="L114" s="32"/>
    </row>
    <row r="115" spans="6:12" x14ac:dyDescent="0.3">
      <c r="F115" s="17"/>
      <c r="G115" s="32"/>
      <c r="H115" s="32"/>
      <c r="I115" s="32"/>
      <c r="J115" s="32"/>
      <c r="K115" s="32"/>
      <c r="L115" s="32"/>
    </row>
    <row r="116" spans="6:12" x14ac:dyDescent="0.3">
      <c r="F116" s="17"/>
      <c r="G116" s="32"/>
      <c r="H116" s="32"/>
      <c r="I116" s="32"/>
      <c r="J116" s="32"/>
      <c r="K116" s="32"/>
      <c r="L116" s="32"/>
    </row>
    <row r="117" spans="6:12" x14ac:dyDescent="0.3">
      <c r="F117" s="17"/>
      <c r="G117" s="32"/>
      <c r="H117" s="32"/>
      <c r="I117" s="32"/>
      <c r="J117" s="32"/>
      <c r="K117" s="32"/>
      <c r="L117" s="32"/>
    </row>
    <row r="118" spans="6:12" x14ac:dyDescent="0.3">
      <c r="F118" s="17"/>
      <c r="G118" s="32"/>
      <c r="H118" s="32"/>
      <c r="I118" s="32"/>
      <c r="J118" s="32"/>
      <c r="K118" s="32"/>
      <c r="L118" s="32"/>
    </row>
    <row r="119" spans="6:12" x14ac:dyDescent="0.3">
      <c r="F119" s="17"/>
      <c r="G119" s="32"/>
      <c r="H119" s="32"/>
      <c r="I119" s="32"/>
      <c r="J119" s="32"/>
      <c r="K119" s="32"/>
      <c r="L119" s="32"/>
    </row>
    <row r="120" spans="6:12" x14ac:dyDescent="0.3">
      <c r="F120" s="17"/>
      <c r="G120" s="32"/>
      <c r="H120" s="32"/>
      <c r="I120" s="32"/>
      <c r="J120" s="32"/>
      <c r="K120" s="32"/>
      <c r="L120" s="32"/>
    </row>
    <row r="121" spans="6:12" x14ac:dyDescent="0.3">
      <c r="F121" s="17"/>
      <c r="G121" s="32"/>
      <c r="H121" s="32"/>
      <c r="I121" s="32"/>
      <c r="J121" s="32"/>
      <c r="K121" s="32"/>
      <c r="L121" s="32"/>
    </row>
    <row r="122" spans="6:12" x14ac:dyDescent="0.3">
      <c r="F122" s="17"/>
      <c r="G122" s="32"/>
      <c r="H122" s="32"/>
      <c r="I122" s="32"/>
      <c r="J122" s="32"/>
      <c r="K122" s="32"/>
      <c r="L122" s="32"/>
    </row>
    <row r="123" spans="6:12" x14ac:dyDescent="0.3">
      <c r="F123" s="17"/>
      <c r="G123" s="32"/>
      <c r="H123" s="32"/>
      <c r="I123" s="32"/>
      <c r="J123" s="32"/>
      <c r="K123" s="32"/>
      <c r="L123" s="32"/>
    </row>
    <row r="124" spans="6:12" x14ac:dyDescent="0.3">
      <c r="F124" s="17"/>
      <c r="G124" s="32"/>
      <c r="H124" s="32"/>
      <c r="I124" s="32"/>
      <c r="J124" s="32"/>
      <c r="K124" s="32"/>
      <c r="L124" s="32"/>
    </row>
    <row r="125" spans="6:12" x14ac:dyDescent="0.3">
      <c r="F125" s="17"/>
      <c r="G125" s="32"/>
      <c r="H125" s="32"/>
      <c r="I125" s="32"/>
      <c r="J125" s="32"/>
      <c r="K125" s="32"/>
      <c r="L125" s="32"/>
    </row>
    <row r="126" spans="6:12" x14ac:dyDescent="0.3">
      <c r="F126" s="17"/>
      <c r="G126" s="32"/>
      <c r="H126" s="32"/>
      <c r="I126" s="32"/>
      <c r="J126" s="32"/>
      <c r="K126" s="32"/>
      <c r="L126" s="32"/>
    </row>
  </sheetData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572A0-CB46-48FD-9551-0AF940E104BD}">
  <dimension ref="B1:BM82"/>
  <sheetViews>
    <sheetView topLeftCell="AI35" workbookViewId="0">
      <selection activeCell="AP2" sqref="AP2:AS66"/>
    </sheetView>
  </sheetViews>
  <sheetFormatPr defaultRowHeight="14.4" x14ac:dyDescent="0.3"/>
  <cols>
    <col min="4" max="4" width="23.6640625" bestFit="1" customWidth="1"/>
    <col min="5" max="5" width="21.6640625" bestFit="1" customWidth="1"/>
    <col min="6" max="6" width="24.88671875" bestFit="1" customWidth="1"/>
    <col min="7" max="7" width="26.44140625" bestFit="1" customWidth="1"/>
    <col min="8" max="8" width="24" bestFit="1" customWidth="1"/>
    <col min="9" max="9" width="26.33203125" bestFit="1" customWidth="1"/>
    <col min="10" max="10" width="25.5546875" bestFit="1" customWidth="1"/>
    <col min="11" max="11" width="23.5546875" bestFit="1" customWidth="1"/>
    <col min="12" max="12" width="24" bestFit="1" customWidth="1"/>
    <col min="13" max="13" width="22.5546875" bestFit="1" customWidth="1"/>
    <col min="14" max="14" width="18" bestFit="1" customWidth="1"/>
    <col min="15" max="15" width="23.33203125" bestFit="1" customWidth="1"/>
    <col min="16" max="16" width="21.5546875" bestFit="1" customWidth="1"/>
    <col min="17" max="17" width="23.88671875" bestFit="1" customWidth="1"/>
    <col min="18" max="18" width="23.33203125" bestFit="1" customWidth="1"/>
    <col min="19" max="19" width="24.33203125" bestFit="1" customWidth="1"/>
    <col min="20" max="20" width="24.6640625" bestFit="1" customWidth="1"/>
    <col min="21" max="21" width="24.33203125" bestFit="1" customWidth="1"/>
    <col min="27" max="27" width="26.33203125" bestFit="1" customWidth="1"/>
    <col min="28" max="28" width="26.109375" bestFit="1" customWidth="1"/>
    <col min="29" max="29" width="25.5546875" bestFit="1" customWidth="1"/>
    <col min="30" max="30" width="26" bestFit="1" customWidth="1"/>
    <col min="31" max="31" width="24.6640625" bestFit="1" customWidth="1"/>
    <col min="32" max="32" width="23.33203125" bestFit="1" customWidth="1"/>
    <col min="33" max="33" width="20.44140625" bestFit="1" customWidth="1"/>
    <col min="34" max="34" width="25.5546875" bestFit="1" customWidth="1"/>
    <col min="35" max="35" width="24.88671875" bestFit="1" customWidth="1"/>
    <col min="36" max="52" width="11.6640625" customWidth="1"/>
  </cols>
  <sheetData>
    <row r="1" spans="2:65" x14ac:dyDescent="0.3">
      <c r="D1" s="55">
        <v>16</v>
      </c>
      <c r="E1" s="55">
        <v>17</v>
      </c>
      <c r="F1" s="55">
        <v>18</v>
      </c>
      <c r="G1" s="55">
        <v>19</v>
      </c>
      <c r="H1" s="55">
        <v>20</v>
      </c>
      <c r="I1" s="55">
        <v>21</v>
      </c>
      <c r="J1" s="55">
        <v>22</v>
      </c>
      <c r="K1" s="55">
        <v>23</v>
      </c>
      <c r="L1" s="55">
        <v>24</v>
      </c>
      <c r="M1" s="55">
        <v>25</v>
      </c>
      <c r="N1" s="55">
        <v>26</v>
      </c>
      <c r="O1" s="55">
        <v>27</v>
      </c>
      <c r="P1" s="55">
        <v>28</v>
      </c>
      <c r="Q1" s="55">
        <v>59</v>
      </c>
      <c r="R1" s="55">
        <v>61</v>
      </c>
      <c r="S1" s="55">
        <v>62</v>
      </c>
      <c r="T1">
        <v>63</v>
      </c>
      <c r="U1">
        <v>64</v>
      </c>
      <c r="AA1" s="18">
        <v>51</v>
      </c>
      <c r="AB1" s="18">
        <v>52</v>
      </c>
      <c r="AC1" s="18">
        <v>53</v>
      </c>
      <c r="AD1" s="18">
        <v>54</v>
      </c>
      <c r="AE1" s="18">
        <v>55</v>
      </c>
      <c r="AF1" s="18">
        <v>56</v>
      </c>
      <c r="AG1" s="18">
        <v>57</v>
      </c>
      <c r="AH1" s="18">
        <v>29</v>
      </c>
      <c r="AI1" s="18">
        <v>30</v>
      </c>
      <c r="AJ1" t="s">
        <v>339</v>
      </c>
      <c r="AN1" t="s">
        <v>227</v>
      </c>
      <c r="AT1" t="s">
        <v>222</v>
      </c>
      <c r="BB1" s="22" t="s">
        <v>226</v>
      </c>
      <c r="BC1" s="22"/>
      <c r="BD1" s="22"/>
      <c r="BE1" s="22"/>
      <c r="BF1" s="22"/>
      <c r="BG1" s="22"/>
      <c r="BI1" s="23" t="s">
        <v>217</v>
      </c>
      <c r="BL1" s="40" t="s">
        <v>356</v>
      </c>
      <c r="BM1" s="40" t="s">
        <v>358</v>
      </c>
    </row>
    <row r="2" spans="2:65" x14ac:dyDescent="0.3">
      <c r="B2" t="s">
        <v>209</v>
      </c>
      <c r="C2" t="s">
        <v>210</v>
      </c>
      <c r="D2" t="s">
        <v>160</v>
      </c>
      <c r="E2" t="s">
        <v>161</v>
      </c>
      <c r="F2" t="s">
        <v>162</v>
      </c>
      <c r="G2" t="s">
        <v>163</v>
      </c>
      <c r="H2" t="s">
        <v>164</v>
      </c>
      <c r="I2" t="s">
        <v>165</v>
      </c>
      <c r="J2" t="s">
        <v>166</v>
      </c>
      <c r="K2" t="s">
        <v>167</v>
      </c>
      <c r="L2" t="s">
        <v>168</v>
      </c>
      <c r="M2" t="s">
        <v>169</v>
      </c>
      <c r="N2" t="s">
        <v>170</v>
      </c>
      <c r="O2" t="s">
        <v>171</v>
      </c>
      <c r="P2" t="s">
        <v>172</v>
      </c>
      <c r="Q2" t="s">
        <v>203</v>
      </c>
      <c r="R2" t="s">
        <v>205</v>
      </c>
      <c r="S2" t="s">
        <v>206</v>
      </c>
      <c r="T2" t="s">
        <v>207</v>
      </c>
      <c r="U2" t="s">
        <v>208</v>
      </c>
      <c r="AA2" s="1" t="s">
        <v>195</v>
      </c>
      <c r="AB2" s="1" t="s">
        <v>196</v>
      </c>
      <c r="AC2" s="1" t="s">
        <v>197</v>
      </c>
      <c r="AD2" s="1" t="s">
        <v>198</v>
      </c>
      <c r="AE2" s="1" t="s">
        <v>199</v>
      </c>
      <c r="AF2" s="1" t="s">
        <v>200</v>
      </c>
      <c r="AG2" s="1" t="s">
        <v>201</v>
      </c>
      <c r="AH2" s="1" t="s">
        <v>173</v>
      </c>
      <c r="AI2" s="1" t="s">
        <v>174</v>
      </c>
      <c r="AJ2" s="15" t="s">
        <v>219</v>
      </c>
      <c r="AK2" s="15" t="s">
        <v>223</v>
      </c>
      <c r="AL2" s="15" t="s">
        <v>286</v>
      </c>
      <c r="AN2" s="15" t="s">
        <v>220</v>
      </c>
      <c r="AO2" s="15" t="s">
        <v>221</v>
      </c>
      <c r="AP2" s="15" t="s">
        <v>228</v>
      </c>
      <c r="AQ2" s="15" t="s">
        <v>230</v>
      </c>
      <c r="AR2" s="35" t="s">
        <v>341</v>
      </c>
      <c r="AS2" s="35" t="s">
        <v>342</v>
      </c>
      <c r="AT2" s="15" t="s">
        <v>223</v>
      </c>
      <c r="AU2" s="15" t="s">
        <v>224</v>
      </c>
      <c r="AV2" s="15" t="s">
        <v>229</v>
      </c>
      <c r="AW2" s="15" t="s">
        <v>231</v>
      </c>
      <c r="AX2" s="15" t="s">
        <v>216</v>
      </c>
      <c r="AY2" s="15" t="s">
        <v>215</v>
      </c>
      <c r="BB2" s="23" t="s">
        <v>211</v>
      </c>
      <c r="BC2" s="1" t="s">
        <v>212</v>
      </c>
      <c r="BD2" s="1" t="s">
        <v>213</v>
      </c>
      <c r="BE2" s="1" t="s">
        <v>214</v>
      </c>
      <c r="BF2" s="1" t="s">
        <v>215</v>
      </c>
      <c r="BG2" s="1" t="s">
        <v>216</v>
      </c>
      <c r="BH2" s="15" t="s">
        <v>225</v>
      </c>
      <c r="BI2" t="s">
        <v>218</v>
      </c>
      <c r="BL2" s="40" t="s">
        <v>357</v>
      </c>
      <c r="BM2" s="40" t="s">
        <v>286</v>
      </c>
    </row>
    <row r="3" spans="2:65" x14ac:dyDescent="0.3">
      <c r="B3" s="17" t="str">
        <f>YEAR(C3)&amp;MONTH(C3)</f>
        <v>20211</v>
      </c>
      <c r="C3" s="17">
        <v>44197</v>
      </c>
      <c r="D3" s="19">
        <f ca="1">IFERROR(AVERAGEIF('Preço Soja ESALQ'!$C:$C,'Modelo Soja'!$B3,'Preço Soja ESALQ'!$R:$R),NA())</f>
        <v>137.83375000000001</v>
      </c>
      <c r="E3" s="19">
        <f ca="1">IFERROR(AVERAGEIF('Preço Soja ESALQ'!$C:$C,'Modelo Soja'!$B3,'Preço Soja ESALQ'!S:S),NA())</f>
        <v>146.24916666666664</v>
      </c>
      <c r="F3" s="19">
        <f ca="1">IFERROR(AVERAGEIF('Preço Soja ESALQ'!$C:$C,'Modelo Soja'!$B3,'Preço Soja ESALQ'!T:T),NA())</f>
        <v>153.10150000000002</v>
      </c>
      <c r="G3" s="19" t="e">
        <f ca="1">IFERROR(AVERAGEIF('Preço Soja ESALQ'!$C:$C,'Modelo Soja'!$B3,'Preço Soja ESALQ'!U:U),NA())</f>
        <v>#N/A</v>
      </c>
      <c r="H3" s="19">
        <f ca="1">IFERROR(AVERAGEIF('Preço Soja ESALQ'!$C:$C,'Modelo Soja'!$B3,'Preço Soja ESALQ'!V:V),NA())</f>
        <v>149.92399999999992</v>
      </c>
      <c r="I3" s="19">
        <f ca="1">IFERROR(AVERAGEIF('Preço Soja ESALQ'!$C:$C,'Modelo Soja'!$B3,'Preço Soja ESALQ'!W:W),NA())</f>
        <v>153.14949999999999</v>
      </c>
      <c r="J3" s="19">
        <f ca="1">IFERROR(AVERAGEIF('Preço Soja ESALQ'!$C:$C,'Modelo Soja'!$B3,'Preço Soja ESALQ'!X:X),NA())</f>
        <v>151.56049999999996</v>
      </c>
      <c r="K3" s="19">
        <f ca="1">IFERROR(AVERAGEIF('Preço Soja ESALQ'!$C:$C,'Modelo Soja'!$B3,'Preço Soja ESALQ'!Y:Y),NA())</f>
        <v>152.35150000000004</v>
      </c>
      <c r="L3" s="19">
        <f ca="1">IFERROR(AVERAGEIF('Preço Soja ESALQ'!$C:$C,'Modelo Soja'!$B3,'Preço Soja ESALQ'!Z:Z),NA())</f>
        <v>152.62800000000001</v>
      </c>
      <c r="M3" s="19">
        <f ca="1">IFERROR(AVERAGEIF('Preço Soja ESALQ'!$C:$C,'Modelo Soja'!$B3,'Preço Soja ESALQ'!AA:AA),NA())</f>
        <v>142.34649999999999</v>
      </c>
      <c r="N3" s="19">
        <f ca="1">IFERROR(AVERAGEIF('Preço Soja ESALQ'!$C:$C,'Modelo Soja'!$B3,'Preço Soja ESALQ'!AB:AB),NA())</f>
        <v>151.22199999999995</v>
      </c>
      <c r="O3" s="19">
        <f ca="1">IFERROR(AVERAGEIF('Preço Soja ESALQ'!$C:$C,'Modelo Soja'!$B3,'Preço Soja ESALQ'!AC:AC),NA())</f>
        <v>129.39571428571429</v>
      </c>
      <c r="P3" s="19" t="e">
        <f ca="1">IFERROR(AVERAGEIF('Preço Soja ESALQ'!$C:$C,'Modelo Soja'!$B3,'Preço Soja ESALQ'!AD:AD),NA())</f>
        <v>#N/A</v>
      </c>
      <c r="Q3" s="19">
        <f ca="1">IFERROR(AVERAGEIF('Preço Soja ESALQ'!$C:$C,'Modelo Soja'!$B3,'Preço Soja ESALQ'!BI:BI),NA())</f>
        <v>151.22199999999998</v>
      </c>
      <c r="R3" s="19" t="e">
        <f ca="1">IFERROR(AVERAGEIF('Preço Soja ESALQ'!$C:$C,'Modelo Soja'!$B3,'Preço Soja ESALQ'!BK:BK),NA())</f>
        <v>#N/A</v>
      </c>
      <c r="S3" s="19">
        <f ca="1">IFERROR(AVERAGEIF('Preço Soja ESALQ'!$C:$C,'Modelo Soja'!$B3,'Preço Soja ESALQ'!BL:BL),NA())</f>
        <v>149.04500000000002</v>
      </c>
      <c r="T3" s="19" t="e">
        <f ca="1">IFERROR(AVERAGEIF('Preço Soja ESALQ'!$C:$C,'Modelo Soja'!$B3,'Preço Soja ESALQ'!BM:BM),NA())</f>
        <v>#N/A</v>
      </c>
      <c r="U3" s="19">
        <f ca="1">IFERROR(AVERAGEIF('Preço Soja ESALQ'!$C:$C,'Modelo Soja'!$B3,'Preço Soja ESALQ'!BN:BN),NA())</f>
        <v>148.63050000000004</v>
      </c>
      <c r="AA3" s="19">
        <f ca="1">IFERROR(AVERAGEIF('Preço Soja ESALQ'!$C:$C,'Modelo Soja'!$B3,'Preço Soja ESALQ'!BA:BA),NA())</f>
        <v>155.39099999999999</v>
      </c>
      <c r="AB3" s="19">
        <f ca="1">IFERROR(AVERAGEIF('Preço Soja ESALQ'!$C:$C,'Modelo Soja'!$B3,'Preço Soja ESALQ'!BB:BB),NA())</f>
        <v>164.97649999999999</v>
      </c>
      <c r="AC3" s="19">
        <f ca="1">IFERROR(AVERAGEIF('Preço Soja ESALQ'!$C:$C,'Modelo Soja'!$B3,'Preço Soja ESALQ'!BC:BC),NA())</f>
        <v>163.88200000000001</v>
      </c>
      <c r="AD3" s="19">
        <f ca="1">IFERROR(AVERAGEIF('Preço Soja ESALQ'!$C:$C,'Modelo Soja'!$B3,'Preço Soja ESALQ'!BD:BD),NA())</f>
        <v>160.97000000000006</v>
      </c>
      <c r="AE3" s="19">
        <f ca="1">IFERROR(AVERAGEIF('Preço Soja ESALQ'!$C:$C,'Modelo Soja'!$B3,'Preço Soja ESALQ'!BE:BE),NA())</f>
        <v>159.82150000000001</v>
      </c>
      <c r="AF3" s="19">
        <f ca="1">IFERROR(AVERAGEIF('Preço Soja ESALQ'!$C:$C,'Modelo Soja'!$B3,'Preço Soja ESALQ'!BF:BF),NA())</f>
        <v>160.56444444444443</v>
      </c>
      <c r="AG3" s="19">
        <f ca="1">IFERROR(AVERAGEIF('Preço Soja ESALQ'!$C:$C,'Modelo Soja'!$B3,'Preço Soja ESALQ'!BG:BG),NA())</f>
        <v>161.0275</v>
      </c>
      <c r="AH3" s="19">
        <f ca="1">IFERROR(AVERAGEIF('Preço Soja ESALQ'!$C:$C,'Modelo Soja'!$B3,'Preço Soja ESALQ'!AE:AE),NA())</f>
        <v>159.50700000000001</v>
      </c>
      <c r="AI3" s="19">
        <f ca="1">IFERROR(AVERAGEIF('Preço Soja ESALQ'!$C:$C,'Modelo Soja'!$B3,'Preço Soja ESALQ'!AF:AF),NA())</f>
        <v>161.04714285714286</v>
      </c>
      <c r="AJ3" s="36">
        <f>+[2]summary!C15</f>
        <v>167.86500000000004</v>
      </c>
      <c r="AK3" s="36">
        <f ca="1">+E3+BJ3</f>
        <v>154.74194456100264</v>
      </c>
      <c r="AL3" s="36">
        <f ca="1">+AK3+0.5</f>
        <v>155.24194456100264</v>
      </c>
      <c r="AN3" s="24">
        <f>+[3]FSORPRA!H2</f>
        <v>237.5</v>
      </c>
      <c r="AO3" s="24">
        <f>+[3]FRONPRA!H2</f>
        <v>176.25</v>
      </c>
      <c r="AP3" s="24">
        <f>VLOOKUP(B3,'Frete ESALQ'!$C$6:$AL$132,36,FALSE)</f>
        <v>86.07</v>
      </c>
      <c r="AQ3" s="24">
        <f>VLOOKUP(B3,'Frete ESALQ'!$C$6:$AW$132,47,FALSE)</f>
        <v>71.63</v>
      </c>
      <c r="AR3" s="24">
        <f>VLOOKUP(B3,'Frete ESALQ'!$C$6:$BH$132,58,FALSE)</f>
        <v>52.83</v>
      </c>
      <c r="AS3" s="24">
        <f>VLOOKUP(B3,'Frete ESALQ'!$C$6:$BH$132,32,FALSE)</f>
        <v>61.11</v>
      </c>
      <c r="AT3" s="24">
        <f>+AJ3-(AN3*0.06)</f>
        <v>153.61500000000004</v>
      </c>
      <c r="AU3" s="24">
        <f>+AJ3-(AO3*0.06)</f>
        <v>157.29000000000005</v>
      </c>
      <c r="AV3" s="24">
        <f>+AJ3-AP3*0.06</f>
        <v>162.70080000000004</v>
      </c>
      <c r="AW3" s="24">
        <f>+AJ3-AQ3*0.06</f>
        <v>163.56720000000004</v>
      </c>
      <c r="AX3" s="24">
        <f ca="1">+AG3-AR3*0.06</f>
        <v>157.85769999999999</v>
      </c>
      <c r="AY3" s="24">
        <f ca="1">+AH3-AS3*0.06</f>
        <v>155.84040000000002</v>
      </c>
      <c r="AZ3">
        <f>MONTH(BA3)</f>
        <v>1</v>
      </c>
      <c r="BA3" s="17">
        <f>+C3</f>
        <v>44197</v>
      </c>
      <c r="BB3" s="22">
        <f ca="1">+AB3-I3</f>
        <v>11.826999999999998</v>
      </c>
      <c r="BC3" s="22">
        <f ca="1">+AC3-K3</f>
        <v>11.530499999999961</v>
      </c>
      <c r="BD3" s="22">
        <f ca="1">+AE3-M3</f>
        <v>17.475000000000023</v>
      </c>
      <c r="BE3" s="22">
        <f ca="1">+AF3-D3</f>
        <v>22.730694444444424</v>
      </c>
      <c r="BF3" s="22">
        <f ca="1">AH3-J3</f>
        <v>7.946500000000043</v>
      </c>
      <c r="BG3" s="22">
        <f ca="1">+AG3-N3</f>
        <v>9.8055000000000518</v>
      </c>
      <c r="BH3" s="25">
        <f t="shared" ref="BH3:BH65" ca="1" si="0">AVERAGE(BB3:BG3)</f>
        <v>13.552532407407417</v>
      </c>
      <c r="BI3" s="26">
        <v>1</v>
      </c>
      <c r="BJ3" s="27">
        <f ca="1">AVERAGEIF($AZ$3:$AZ$64,BI3,$BH$3:$BH$64)</f>
        <v>8.4927778943360082</v>
      </c>
      <c r="BL3" s="41">
        <f>+AN3-10</f>
        <v>227.5</v>
      </c>
      <c r="BM3" s="41">
        <f>+AJ3-(BL3/1000*60)</f>
        <v>154.21500000000003</v>
      </c>
    </row>
    <row r="4" spans="2:65" x14ac:dyDescent="0.3">
      <c r="B4" s="17" t="str">
        <f t="shared" ref="B4:B65" si="1">YEAR(C4)&amp;MONTH(C4)</f>
        <v>20212</v>
      </c>
      <c r="C4" s="17">
        <f>EDATE(C3,1)</f>
        <v>44228</v>
      </c>
      <c r="D4" s="19">
        <f ca="1">IFERROR(AVERAGEIF('Preço Soja ESALQ'!$C:$C,'Modelo Soja'!$B4,'Preço Soja ESALQ'!$R:$R),NA())</f>
        <v>147.77500000000001</v>
      </c>
      <c r="E4" s="19">
        <f ca="1">IFERROR(AVERAGEIF('Preço Soja ESALQ'!$C:$C,'Modelo Soja'!$B4,'Preço Soja ESALQ'!S:S),NA())</f>
        <v>147.96666666666667</v>
      </c>
      <c r="F4" s="19">
        <f ca="1">IFERROR(AVERAGEIF('Preço Soja ESALQ'!$C:$C,'Modelo Soja'!$B4,'Preço Soja ESALQ'!T:T),NA())</f>
        <v>153.81055555555557</v>
      </c>
      <c r="G4" s="19" t="e">
        <f ca="1">IFERROR(AVERAGEIF('Preço Soja ESALQ'!$C:$C,'Modelo Soja'!$B4,'Preço Soja ESALQ'!U:U),NA())</f>
        <v>#N/A</v>
      </c>
      <c r="H4" s="19">
        <f ca="1">IFERROR(AVERAGEIF('Preço Soja ESALQ'!$C:$C,'Modelo Soja'!$B4,'Preço Soja ESALQ'!V:V),NA())</f>
        <v>152.00111111111113</v>
      </c>
      <c r="I4" s="19">
        <f ca="1">IFERROR(AVERAGEIF('Preço Soja ESALQ'!$C:$C,'Modelo Soja'!$B4,'Preço Soja ESALQ'!W:W),NA())</f>
        <v>155.22166666666666</v>
      </c>
      <c r="J4" s="19">
        <f ca="1">IFERROR(AVERAGEIF('Preço Soja ESALQ'!$C:$C,'Modelo Soja'!$B4,'Preço Soja ESALQ'!X:X),NA())</f>
        <v>155.78555555555556</v>
      </c>
      <c r="K4" s="19">
        <f ca="1">IFERROR(AVERAGEIF('Preço Soja ESALQ'!$C:$C,'Modelo Soja'!$B4,'Preço Soja ESALQ'!Y:Y),NA())</f>
        <v>153.97166666666666</v>
      </c>
      <c r="L4" s="19">
        <f ca="1">IFERROR(AVERAGEIF('Preço Soja ESALQ'!$C:$C,'Modelo Soja'!$B4,'Preço Soja ESALQ'!Z:Z),NA())</f>
        <v>154.01222222222225</v>
      </c>
      <c r="M4" s="19">
        <f ca="1">IFERROR(AVERAGEIF('Preço Soja ESALQ'!$C:$C,'Modelo Soja'!$B4,'Preço Soja ESALQ'!AA:AA),NA())</f>
        <v>147.14999999999998</v>
      </c>
      <c r="N4" s="19">
        <f ca="1">IFERROR(AVERAGEIF('Preço Soja ESALQ'!$C:$C,'Modelo Soja'!$B4,'Preço Soja ESALQ'!AB:AB),NA())</f>
        <v>155.75055555555556</v>
      </c>
      <c r="O4" s="19">
        <f ca="1">IFERROR(AVERAGEIF('Preço Soja ESALQ'!$C:$C,'Modelo Soja'!$B4,'Preço Soja ESALQ'!AC:AC),NA())</f>
        <v>145.63833333333332</v>
      </c>
      <c r="P4" s="19" t="e">
        <f ca="1">IFERROR(AVERAGEIF('Preço Soja ESALQ'!$C:$C,'Modelo Soja'!$B4,'Preço Soja ESALQ'!AD:AD),NA())</f>
        <v>#N/A</v>
      </c>
      <c r="Q4" s="19">
        <f ca="1">IFERROR(AVERAGEIF('Preço Soja ESALQ'!$C:$C,'Modelo Soja'!$B4,'Preço Soja ESALQ'!BI:BI),NA())</f>
        <v>155.80166666666665</v>
      </c>
      <c r="R4" s="19" t="e">
        <f ca="1">IFERROR(AVERAGEIF('Preço Soja ESALQ'!$C:$C,'Modelo Soja'!$B4,'Preço Soja ESALQ'!BK:BK),NA())</f>
        <v>#N/A</v>
      </c>
      <c r="S4" s="19">
        <f ca="1">IFERROR(AVERAGEIF('Preço Soja ESALQ'!$C:$C,'Modelo Soja'!$B4,'Preço Soja ESALQ'!BL:BL),NA())</f>
        <v>150.20944444444444</v>
      </c>
      <c r="T4" s="19" t="e">
        <f ca="1">IFERROR(AVERAGEIF('Preço Soja ESALQ'!$C:$C,'Modelo Soja'!$B4,'Preço Soja ESALQ'!BM:BM),NA())</f>
        <v>#N/A</v>
      </c>
      <c r="U4" s="19">
        <f ca="1">IFERROR(AVERAGEIF('Preço Soja ESALQ'!$C:$C,'Modelo Soja'!$B4,'Preço Soja ESALQ'!BN:BN),NA())</f>
        <v>149.9672222222222</v>
      </c>
      <c r="AA4" s="19">
        <f ca="1">IFERROR(AVERAGEIF('Preço Soja ESALQ'!$C:$C,'Modelo Soja'!$B4,'Preço Soja ESALQ'!BA:BA),NA())</f>
        <v>156.51235294117646</v>
      </c>
      <c r="AB4" s="19">
        <f ca="1">IFERROR(AVERAGEIF('Preço Soja ESALQ'!$C:$C,'Modelo Soja'!$B4,'Preço Soja ESALQ'!BB:BB),NA())</f>
        <v>162.46</v>
      </c>
      <c r="AC4" s="19">
        <f ca="1">IFERROR(AVERAGEIF('Preço Soja ESALQ'!$C:$C,'Modelo Soja'!$B4,'Preço Soja ESALQ'!BC:BC),NA())</f>
        <v>161.32666666666665</v>
      </c>
      <c r="AD4" s="19">
        <f ca="1">IFERROR(AVERAGEIF('Preço Soja ESALQ'!$C:$C,'Modelo Soja'!$B4,'Preço Soja ESALQ'!BD:BD),NA())</f>
        <v>158.51499999999999</v>
      </c>
      <c r="AE4" s="19">
        <f ca="1">IFERROR(AVERAGEIF('Preço Soja ESALQ'!$C:$C,'Modelo Soja'!$B4,'Preço Soja ESALQ'!BE:BE),NA())</f>
        <v>156.77777777777783</v>
      </c>
      <c r="AF4" s="19">
        <f ca="1">IFERROR(AVERAGEIF('Preço Soja ESALQ'!$C:$C,'Modelo Soja'!$B4,'Preço Soja ESALQ'!BF:BF),NA())</f>
        <v>156.10666666666665</v>
      </c>
      <c r="AG4" s="19">
        <f ca="1">IFERROR(AVERAGEIF('Preço Soja ESALQ'!$C:$C,'Modelo Soja'!$B4,'Preço Soja ESALQ'!BG:BG),NA())</f>
        <v>163.6283333333333</v>
      </c>
      <c r="AH4" s="19">
        <f ca="1">IFERROR(AVERAGEIF('Preço Soja ESALQ'!$C:$C,'Modelo Soja'!$B4,'Preço Soja ESALQ'!AE:AE),NA())</f>
        <v>162.62555555555554</v>
      </c>
      <c r="AI4" s="19">
        <f ca="1">IFERROR(AVERAGEIF('Preço Soja ESALQ'!$C:$C,'Modelo Soja'!$B4,'Preço Soja ESALQ'!AF:AF),NA())</f>
        <v>156.90647058823529</v>
      </c>
      <c r="AJ4" s="36">
        <f>+[2]summary!C16</f>
        <v>166.38333333333333</v>
      </c>
      <c r="AK4" s="36">
        <f t="shared" ref="AK4:AK65" ca="1" si="2">+E4+BJ4</f>
        <v>153.57666577322937</v>
      </c>
      <c r="AL4" s="36">
        <f t="shared" ref="AL4:AL65" ca="1" si="3">+AK4+0.5</f>
        <v>154.07666577322937</v>
      </c>
      <c r="AN4" s="24">
        <f>+[3]FSORPRA!H3</f>
        <v>304.16750000000002</v>
      </c>
      <c r="AO4" s="24">
        <f>+[3]FRONPRA!H3</f>
        <v>247.5</v>
      </c>
      <c r="AP4" s="24">
        <f>VLOOKUP(B4,'Frete ESALQ'!$C$6:$AL$132,36,FALSE)</f>
        <v>131.08000000000001</v>
      </c>
      <c r="AQ4" s="24">
        <f>VLOOKUP(B4,'Frete ESALQ'!$C$6:$AW$132,47,FALSE)</f>
        <v>113.68</v>
      </c>
      <c r="AR4" s="24">
        <f>VLOOKUP(B4,'Frete ESALQ'!$C$6:$BH$132,58,FALSE)</f>
        <v>61.48</v>
      </c>
      <c r="AS4" s="24">
        <f>VLOOKUP(B4,'Frete ESALQ'!$C$6:$BH$132,32,FALSE)</f>
        <v>69.66</v>
      </c>
      <c r="AT4" s="24">
        <f t="shared" ref="AT4:AT65" si="4">+AJ4-(AN4*0.06)</f>
        <v>148.13328333333334</v>
      </c>
      <c r="AU4" s="24">
        <f t="shared" ref="AU4:AU65" si="5">+AJ4-(AO4*0.06)</f>
        <v>151.53333333333333</v>
      </c>
      <c r="AV4" s="24">
        <f t="shared" ref="AV4:AV65" si="6">+AJ4-AP4*0.06</f>
        <v>158.51853333333332</v>
      </c>
      <c r="AW4" s="24">
        <f t="shared" ref="AW4:AW65" si="7">+AJ4-AQ4*0.06</f>
        <v>159.56253333333333</v>
      </c>
      <c r="AX4" s="24">
        <f t="shared" ref="AX4:AX65" ca="1" si="8">+AG4-AR4*0.06</f>
        <v>159.93953333333332</v>
      </c>
      <c r="AY4" s="24">
        <f t="shared" ref="AY4:AY65" ca="1" si="9">+AH4-AS4*0.06</f>
        <v>158.44595555555554</v>
      </c>
      <c r="AZ4">
        <f t="shared" ref="AZ4:AZ65" si="10">MONTH(BA4)</f>
        <v>2</v>
      </c>
      <c r="BA4" s="17">
        <f t="shared" ref="BA4:BA65" si="11">+C4</f>
        <v>44228</v>
      </c>
      <c r="BB4" s="22">
        <f t="shared" ref="BB4:BB65" ca="1" si="12">+AB4-I4</f>
        <v>7.2383333333333439</v>
      </c>
      <c r="BC4" s="22">
        <f t="shared" ref="BC4:BC65" ca="1" si="13">+AC4-K4</f>
        <v>7.3549999999999898</v>
      </c>
      <c r="BD4" s="22">
        <f t="shared" ref="BD4:BD65" ca="1" si="14">+AE4-M4</f>
        <v>9.627777777777851</v>
      </c>
      <c r="BE4" s="22">
        <f t="shared" ref="BE4:BE65" ca="1" si="15">+AF4-D4</f>
        <v>8.3316666666666492</v>
      </c>
      <c r="BF4" s="22">
        <f t="shared" ref="BF4:BF65" ca="1" si="16">AH4-J4</f>
        <v>6.839999999999975</v>
      </c>
      <c r="BG4" s="22">
        <f t="shared" ref="BG4:BG65" ca="1" si="17">+AG4-N4</f>
        <v>7.8777777777777374</v>
      </c>
      <c r="BH4" s="25">
        <f t="shared" ca="1" si="0"/>
        <v>7.8784259259259244</v>
      </c>
      <c r="BI4" s="26">
        <v>2</v>
      </c>
      <c r="BJ4" s="27">
        <f t="shared" ref="BJ4:BJ14" ca="1" si="18">AVERAGEIF($AZ$3:$AZ$64,BI4,$BH$3:$BH$64)</f>
        <v>5.6099991065627028</v>
      </c>
      <c r="BL4" s="41">
        <f t="shared" ref="BL4:BL65" si="19">+AN4-10</f>
        <v>294.16750000000002</v>
      </c>
      <c r="BM4" s="41">
        <f t="shared" ref="BM4:BM65" si="20">+AJ4-(BL4/1000*60)</f>
        <v>148.73328333333333</v>
      </c>
    </row>
    <row r="5" spans="2:65" x14ac:dyDescent="0.3">
      <c r="B5" s="17" t="str">
        <f t="shared" si="1"/>
        <v>20213</v>
      </c>
      <c r="C5" s="17">
        <f t="shared" ref="C5:C66" si="21">EDATE(C4,1)</f>
        <v>44256</v>
      </c>
      <c r="D5" s="19">
        <f ca="1">IFERROR(AVERAGEIF('Preço Soja ESALQ'!$C:$C,'Modelo Soja'!$B5,'Preço Soja ESALQ'!$R:$R),NA())</f>
        <v>155.89434782608694</v>
      </c>
      <c r="E5" s="19">
        <f ca="1">IFERROR(AVERAGEIF('Preço Soja ESALQ'!$C:$C,'Modelo Soja'!$B5,'Preço Soja ESALQ'!S:S),NA())</f>
        <v>152.20304347826089</v>
      </c>
      <c r="F5" s="19">
        <f ca="1">IFERROR(AVERAGEIF('Preço Soja ESALQ'!$C:$C,'Modelo Soja'!$B5,'Preço Soja ESALQ'!T:T),NA())</f>
        <v>157.84826086956519</v>
      </c>
      <c r="G5" s="19">
        <f ca="1">IFERROR(AVERAGEIF('Preço Soja ESALQ'!$C:$C,'Modelo Soja'!$B5,'Preço Soja ESALQ'!U:U),NA())</f>
        <v>161.27357142857139</v>
      </c>
      <c r="H5" s="19">
        <f ca="1">IFERROR(AVERAGEIF('Preço Soja ESALQ'!$C:$C,'Modelo Soja'!$B5,'Preço Soja ESALQ'!V:V),NA())</f>
        <v>157.17130434782604</v>
      </c>
      <c r="I5" s="19">
        <f ca="1">IFERROR(AVERAGEIF('Preço Soja ESALQ'!$C:$C,'Modelo Soja'!$B5,'Preço Soja ESALQ'!W:W),NA())</f>
        <v>159.28608695652179</v>
      </c>
      <c r="J5" s="19">
        <f ca="1">IFERROR(AVERAGEIF('Preço Soja ESALQ'!$C:$C,'Modelo Soja'!$B5,'Preço Soja ESALQ'!X:X),NA())</f>
        <v>161.89608695652177</v>
      </c>
      <c r="K5" s="19">
        <f ca="1">IFERROR(AVERAGEIF('Preço Soja ESALQ'!$C:$C,'Modelo Soja'!$B5,'Preço Soja ESALQ'!Y:Y),NA())</f>
        <v>157.47695652173914</v>
      </c>
      <c r="L5" s="19">
        <f ca="1">IFERROR(AVERAGEIF('Preço Soja ESALQ'!$C:$C,'Modelo Soja'!$B5,'Preço Soja ESALQ'!Z:Z),NA())</f>
        <v>157.63304347826084</v>
      </c>
      <c r="M5" s="19">
        <f ca="1">IFERROR(AVERAGEIF('Preço Soja ESALQ'!$C:$C,'Modelo Soja'!$B5,'Preço Soja ESALQ'!AA:AA),NA())</f>
        <v>158.38260869565215</v>
      </c>
      <c r="N5" s="19">
        <f ca="1">IFERROR(AVERAGEIF('Preço Soja ESALQ'!$C:$C,'Modelo Soja'!$B5,'Preço Soja ESALQ'!AB:AB),NA())</f>
        <v>162.27217391304347</v>
      </c>
      <c r="O5" s="19" t="e">
        <f ca="1">IFERROR(AVERAGEIF('Preço Soja ESALQ'!$C:$C,'Modelo Soja'!$B5,'Preço Soja ESALQ'!AC:AC),NA())</f>
        <v>#N/A</v>
      </c>
      <c r="P5" s="19" t="e">
        <f ca="1">IFERROR(AVERAGEIF('Preço Soja ESALQ'!$C:$C,'Modelo Soja'!$B5,'Preço Soja ESALQ'!AD:AD),NA())</f>
        <v>#N/A</v>
      </c>
      <c r="Q5" s="19">
        <f ca="1">IFERROR(AVERAGEIF('Preço Soja ESALQ'!$C:$C,'Modelo Soja'!$B5,'Preço Soja ESALQ'!BI:BI),NA())</f>
        <v>161.07217391304351</v>
      </c>
      <c r="R5" s="19" t="e">
        <f ca="1">IFERROR(AVERAGEIF('Preço Soja ESALQ'!$C:$C,'Modelo Soja'!$B5,'Preço Soja ESALQ'!BK:BK),NA())</f>
        <v>#N/A</v>
      </c>
      <c r="S5" s="19">
        <f ca="1">IFERROR(AVERAGEIF('Preço Soja ESALQ'!$C:$C,'Modelo Soja'!$B5,'Preço Soja ESALQ'!BL:BL),NA())</f>
        <v>153.60608695652172</v>
      </c>
      <c r="T5" s="19" t="e">
        <f ca="1">IFERROR(AVERAGEIF('Preço Soja ESALQ'!$C:$C,'Modelo Soja'!$B5,'Preço Soja ESALQ'!BM:BM),NA())</f>
        <v>#N/A</v>
      </c>
      <c r="U5" s="19">
        <f ca="1">IFERROR(AVERAGEIF('Preço Soja ESALQ'!$C:$C,'Modelo Soja'!$B5,'Preço Soja ESALQ'!BN:BN),NA())</f>
        <v>153.05956521739131</v>
      </c>
      <c r="AA5" s="19">
        <f ca="1">IFERROR(AVERAGEIF('Preço Soja ESALQ'!$C:$C,'Modelo Soja'!$B5,'Preço Soja ESALQ'!BA:BA),NA())</f>
        <v>161.85434782608698</v>
      </c>
      <c r="AB5" s="19">
        <f ca="1">IFERROR(AVERAGEIF('Preço Soja ESALQ'!$C:$C,'Modelo Soja'!$B5,'Preço Soja ESALQ'!BB:BB),NA())</f>
        <v>165.68565217391304</v>
      </c>
      <c r="AC5" s="19">
        <f ca="1">IFERROR(AVERAGEIF('Preço Soja ESALQ'!$C:$C,'Modelo Soja'!$B5,'Preço Soja ESALQ'!BC:BC),NA())</f>
        <v>162.08043478260871</v>
      </c>
      <c r="AD5" s="19">
        <f ca="1">IFERROR(AVERAGEIF('Preço Soja ESALQ'!$C:$C,'Modelo Soja'!$B5,'Preço Soja ESALQ'!BD:BD),NA())</f>
        <v>160.95130434782607</v>
      </c>
      <c r="AE5" s="19">
        <f ca="1">IFERROR(AVERAGEIF('Preço Soja ESALQ'!$C:$C,'Modelo Soja'!$B5,'Preço Soja ESALQ'!BE:BE),NA())</f>
        <v>163.00142857142856</v>
      </c>
      <c r="AF5" s="19">
        <f ca="1">IFERROR(AVERAGEIF('Preço Soja ESALQ'!$C:$C,'Modelo Soja'!$B5,'Preço Soja ESALQ'!BF:BF),NA())</f>
        <v>158.45478260869567</v>
      </c>
      <c r="AG5" s="19">
        <f ca="1">IFERROR(AVERAGEIF('Preço Soja ESALQ'!$C:$C,'Modelo Soja'!$B5,'Preço Soja ESALQ'!BG:BG),NA())</f>
        <v>168.34695652173914</v>
      </c>
      <c r="AH5" s="19">
        <f ca="1">IFERROR(AVERAGEIF('Preço Soja ESALQ'!$C:$C,'Modelo Soja'!$B5,'Preço Soja ESALQ'!AE:AE),NA())</f>
        <v>167.30173913043478</v>
      </c>
      <c r="AI5" s="19">
        <f ca="1">IFERROR(AVERAGEIF('Preço Soja ESALQ'!$C:$C,'Modelo Soja'!$B5,'Preço Soja ESALQ'!AF:AF),NA())</f>
        <v>160.39652173913046</v>
      </c>
      <c r="AJ5" s="36">
        <f>+[2]summary!C17</f>
        <v>171.86652173913049</v>
      </c>
      <c r="AK5" s="36">
        <f t="shared" ca="1" si="2"/>
        <v>156.93637702408196</v>
      </c>
      <c r="AL5" s="36">
        <f t="shared" ca="1" si="3"/>
        <v>157.43637702408196</v>
      </c>
      <c r="AN5" s="24">
        <f>+[3]FSORPRA!H4</f>
        <v>320</v>
      </c>
      <c r="AO5" s="24">
        <f>+[3]FRONPRA!H4</f>
        <v>273.75</v>
      </c>
      <c r="AP5" s="24">
        <f>VLOOKUP(B5,'Frete ESALQ'!$C$6:$AL$132,36,FALSE)</f>
        <v>184.08</v>
      </c>
      <c r="AQ5" s="24">
        <f>VLOOKUP(B5,'Frete ESALQ'!$C$6:$AW$132,47,FALSE)</f>
        <v>151.22</v>
      </c>
      <c r="AR5" s="24">
        <f>VLOOKUP(B5,'Frete ESALQ'!$C$6:$BH$132,58,FALSE)</f>
        <v>123.2</v>
      </c>
      <c r="AS5" s="24">
        <f>VLOOKUP(B5,'Frete ESALQ'!$C$6:$BH$132,32,FALSE)</f>
        <v>124.1</v>
      </c>
      <c r="AT5" s="24">
        <f t="shared" si="4"/>
        <v>152.6665217391305</v>
      </c>
      <c r="AU5" s="24">
        <f t="shared" si="5"/>
        <v>155.44152173913048</v>
      </c>
      <c r="AV5" s="24">
        <f t="shared" si="6"/>
        <v>160.82172173913048</v>
      </c>
      <c r="AW5" s="24">
        <f t="shared" si="7"/>
        <v>162.79332173913048</v>
      </c>
      <c r="AX5" s="24">
        <f t="shared" ca="1" si="8"/>
        <v>160.95495652173915</v>
      </c>
      <c r="AY5" s="24">
        <f t="shared" ca="1" si="9"/>
        <v>159.85573913043478</v>
      </c>
      <c r="AZ5">
        <f t="shared" si="10"/>
        <v>3</v>
      </c>
      <c r="BA5" s="17">
        <f t="shared" si="11"/>
        <v>44256</v>
      </c>
      <c r="BB5" s="22">
        <f t="shared" ca="1" si="12"/>
        <v>6.3995652173912561</v>
      </c>
      <c r="BC5" s="22">
        <f t="shared" ca="1" si="13"/>
        <v>4.603478260869565</v>
      </c>
      <c r="BD5" s="22">
        <f t="shared" ca="1" si="14"/>
        <v>4.6188198757764098</v>
      </c>
      <c r="BE5" s="22">
        <f t="shared" ca="1" si="15"/>
        <v>2.5604347826087235</v>
      </c>
      <c r="BF5" s="22">
        <f t="shared" ca="1" si="16"/>
        <v>5.4056521739130119</v>
      </c>
      <c r="BG5" s="22">
        <f t="shared" ca="1" si="17"/>
        <v>6.0747826086956707</v>
      </c>
      <c r="BH5" s="25">
        <f t="shared" ca="1" si="0"/>
        <v>4.9437888198757731</v>
      </c>
      <c r="BI5" s="26">
        <v>3</v>
      </c>
      <c r="BJ5" s="27">
        <f t="shared" ca="1" si="18"/>
        <v>4.7333335458210737</v>
      </c>
      <c r="BL5" s="41">
        <f t="shared" si="19"/>
        <v>310</v>
      </c>
      <c r="BM5" s="41">
        <f t="shared" si="20"/>
        <v>153.2665217391305</v>
      </c>
    </row>
    <row r="6" spans="2:65" x14ac:dyDescent="0.3">
      <c r="B6" s="17" t="str">
        <f t="shared" si="1"/>
        <v>20214</v>
      </c>
      <c r="C6" s="17">
        <f t="shared" si="21"/>
        <v>44287</v>
      </c>
      <c r="D6" s="19">
        <f ca="1">IFERROR(AVERAGEIF('Preço Soja ESALQ'!$C:$C,'Modelo Soja'!$B6,'Preço Soja ESALQ'!$R:$R),NA())</f>
        <v>159.9195</v>
      </c>
      <c r="E6" s="19">
        <f ca="1">IFERROR(AVERAGEIF('Preço Soja ESALQ'!$C:$C,'Modelo Soja'!$B6,'Preço Soja ESALQ'!S:S),NA())</f>
        <v>154.36150000000001</v>
      </c>
      <c r="F6" s="19">
        <f ca="1">IFERROR(AVERAGEIF('Preço Soja ESALQ'!$C:$C,'Modelo Soja'!$B6,'Preço Soja ESALQ'!T:T),NA())</f>
        <v>162.02100000000002</v>
      </c>
      <c r="G6" s="19">
        <f ca="1">IFERROR(AVERAGEIF('Preço Soja ESALQ'!$C:$C,'Modelo Soja'!$B6,'Preço Soja ESALQ'!U:U),NA())</f>
        <v>163.05599999999998</v>
      </c>
      <c r="H6" s="19">
        <f ca="1">IFERROR(AVERAGEIF('Preço Soja ESALQ'!$C:$C,'Modelo Soja'!$B6,'Preço Soja ESALQ'!V:V),NA())</f>
        <v>161.09049999999996</v>
      </c>
      <c r="I6" s="19">
        <f ca="1">IFERROR(AVERAGEIF('Preço Soja ESALQ'!$C:$C,'Modelo Soja'!$B6,'Preço Soja ESALQ'!W:W),NA())</f>
        <v>162.83699999999999</v>
      </c>
      <c r="J6" s="19">
        <f ca="1">IFERROR(AVERAGEIF('Preço Soja ESALQ'!$C:$C,'Modelo Soja'!$B6,'Preço Soja ESALQ'!X:X),NA())</f>
        <v>166.22150000000002</v>
      </c>
      <c r="K6" s="19">
        <f ca="1">IFERROR(AVERAGEIF('Preço Soja ESALQ'!$C:$C,'Modelo Soja'!$B6,'Preço Soja ESALQ'!Y:Y),NA())</f>
        <v>159.71549999999999</v>
      </c>
      <c r="L6" s="19">
        <f ca="1">IFERROR(AVERAGEIF('Preço Soja ESALQ'!$C:$C,'Modelo Soja'!$B6,'Preço Soja ESALQ'!Z:Z),NA())</f>
        <v>159.65249999999997</v>
      </c>
      <c r="M6" s="19">
        <f ca="1">IFERROR(AVERAGEIF('Preço Soja ESALQ'!$C:$C,'Modelo Soja'!$B6,'Preço Soja ESALQ'!AA:AA),NA())</f>
        <v>160.8835</v>
      </c>
      <c r="N6" s="19">
        <f ca="1">IFERROR(AVERAGEIF('Preço Soja ESALQ'!$C:$C,'Modelo Soja'!$B6,'Preço Soja ESALQ'!AB:AB),NA())</f>
        <v>166.88750000000002</v>
      </c>
      <c r="O6" s="19" t="e">
        <f ca="1">IFERROR(AVERAGEIF('Preço Soja ESALQ'!$C:$C,'Modelo Soja'!$B6,'Preço Soja ESALQ'!AC:AC),NA())</f>
        <v>#N/A</v>
      </c>
      <c r="P6" s="19">
        <f ca="1">IFERROR(AVERAGEIF('Preço Soja ESALQ'!$C:$C,'Modelo Soja'!$B6,'Preço Soja ESALQ'!AD:AD),NA())</f>
        <v>161.96</v>
      </c>
      <c r="Q6" s="19">
        <f ca="1">IFERROR(AVERAGEIF('Preço Soja ESALQ'!$C:$C,'Modelo Soja'!$B6,'Preço Soja ESALQ'!BI:BI),NA())</f>
        <v>165.32750000000004</v>
      </c>
      <c r="R6" s="19" t="e">
        <f ca="1">IFERROR(AVERAGEIF('Preço Soja ESALQ'!$C:$C,'Modelo Soja'!$B6,'Preço Soja ESALQ'!BK:BK),NA())</f>
        <v>#N/A</v>
      </c>
      <c r="S6" s="19">
        <f ca="1">IFERROR(AVERAGEIF('Preço Soja ESALQ'!$C:$C,'Modelo Soja'!$B6,'Preço Soja ESALQ'!BL:BL),NA())</f>
        <v>155.82449999999997</v>
      </c>
      <c r="T6" s="19" t="e">
        <f ca="1">IFERROR(AVERAGEIF('Preço Soja ESALQ'!$C:$C,'Modelo Soja'!$B6,'Preço Soja ESALQ'!BM:BM),NA())</f>
        <v>#N/A</v>
      </c>
      <c r="U6" s="19">
        <f ca="1">IFERROR(AVERAGEIF('Preço Soja ESALQ'!$C:$C,'Modelo Soja'!$B6,'Preço Soja ESALQ'!BN:BN),NA())</f>
        <v>155.29000000000002</v>
      </c>
      <c r="AA6" s="19">
        <f ca="1">IFERROR(AVERAGEIF('Preço Soja ESALQ'!$C:$C,'Modelo Soja'!$B6,'Preço Soja ESALQ'!BA:BA),NA())</f>
        <v>166.01350000000002</v>
      </c>
      <c r="AB6" s="19">
        <f ca="1">IFERROR(AVERAGEIF('Preço Soja ESALQ'!$C:$C,'Modelo Soja'!$B6,'Preço Soja ESALQ'!BB:BB),NA())</f>
        <v>171.52</v>
      </c>
      <c r="AC6" s="19">
        <f ca="1">IFERROR(AVERAGEIF('Preço Soja ESALQ'!$C:$C,'Modelo Soja'!$B6,'Preço Soja ESALQ'!BC:BC),NA())</f>
        <v>170.17699999999996</v>
      </c>
      <c r="AD6" s="19">
        <f ca="1">IFERROR(AVERAGEIF('Preço Soja ESALQ'!$C:$C,'Modelo Soja'!$B6,'Preço Soja ESALQ'!BD:BD),NA())</f>
        <v>167.03400000000002</v>
      </c>
      <c r="AE6" s="19">
        <f ca="1">IFERROR(AVERAGEIF('Preço Soja ESALQ'!$C:$C,'Modelo Soja'!$B6,'Preço Soja ESALQ'!BE:BE),NA())</f>
        <v>165.00500000000002</v>
      </c>
      <c r="AF6" s="19">
        <f ca="1">IFERROR(AVERAGEIF('Preço Soja ESALQ'!$C:$C,'Modelo Soja'!$B6,'Preço Soja ESALQ'!BF:BF),NA())</f>
        <v>164.65</v>
      </c>
      <c r="AG6" s="19">
        <f ca="1">IFERROR(AVERAGEIF('Preço Soja ESALQ'!$C:$C,'Modelo Soja'!$B6,'Preço Soja ESALQ'!BG:BG),NA())</f>
        <v>171.36449999999999</v>
      </c>
      <c r="AH6" s="19">
        <f ca="1">IFERROR(AVERAGEIF('Preço Soja ESALQ'!$C:$C,'Modelo Soja'!$B6,'Preço Soja ESALQ'!AE:AE),NA())</f>
        <v>171.26450000000003</v>
      </c>
      <c r="AI6" s="19">
        <f ca="1">IFERROR(AVERAGEIF('Preço Soja ESALQ'!$C:$C,'Modelo Soja'!$B6,'Preço Soja ESALQ'!AF:AF),NA())</f>
        <v>165.32700000000003</v>
      </c>
      <c r="AJ6" s="36">
        <f>+[2]summary!C18</f>
        <v>177.09800000000001</v>
      </c>
      <c r="AK6" s="36">
        <f t="shared" ca="1" si="2"/>
        <v>159.77040109870637</v>
      </c>
      <c r="AL6" s="36">
        <f t="shared" ca="1" si="3"/>
        <v>160.27040109870637</v>
      </c>
      <c r="AN6" s="24">
        <f>+[3]FSORPRA!H5</f>
        <v>307</v>
      </c>
      <c r="AO6" s="24">
        <f>+[3]FRONPRA!H5</f>
        <v>263</v>
      </c>
      <c r="AP6" s="24">
        <f>VLOOKUP(B6,'Frete ESALQ'!$C$6:$AL$132,36,FALSE)</f>
        <v>94.82</v>
      </c>
      <c r="AQ6" s="24">
        <f>VLOOKUP(B6,'Frete ESALQ'!$C$6:$AW$132,47,FALSE)</f>
        <v>123.97</v>
      </c>
      <c r="AR6" s="24">
        <f>VLOOKUP(B6,'Frete ESALQ'!$C$6:$BH$132,58,FALSE)</f>
        <v>121.3</v>
      </c>
      <c r="AS6" s="24">
        <f>VLOOKUP(B6,'Frete ESALQ'!$C$6:$BH$132,32,FALSE)</f>
        <v>129.03</v>
      </c>
      <c r="AT6" s="24">
        <f t="shared" si="4"/>
        <v>158.67800000000003</v>
      </c>
      <c r="AU6" s="24">
        <f t="shared" si="5"/>
        <v>161.31800000000001</v>
      </c>
      <c r="AV6" s="24">
        <f t="shared" si="6"/>
        <v>171.40880000000001</v>
      </c>
      <c r="AW6" s="24">
        <f t="shared" si="7"/>
        <v>169.65980000000002</v>
      </c>
      <c r="AX6" s="24">
        <f t="shared" ca="1" si="8"/>
        <v>164.0865</v>
      </c>
      <c r="AY6" s="24">
        <f t="shared" ca="1" si="9"/>
        <v>163.52270000000001</v>
      </c>
      <c r="AZ6">
        <f t="shared" si="10"/>
        <v>4</v>
      </c>
      <c r="BA6" s="17">
        <f t="shared" si="11"/>
        <v>44287</v>
      </c>
      <c r="BB6" s="22">
        <f t="shared" ca="1" si="12"/>
        <v>8.6830000000000211</v>
      </c>
      <c r="BC6" s="22">
        <f t="shared" ca="1" si="13"/>
        <v>10.461499999999972</v>
      </c>
      <c r="BD6" s="22">
        <f t="shared" ca="1" si="14"/>
        <v>4.1215000000000259</v>
      </c>
      <c r="BE6" s="22">
        <f t="shared" ca="1" si="15"/>
        <v>4.7305000000000064</v>
      </c>
      <c r="BF6" s="22">
        <f t="shared" ca="1" si="16"/>
        <v>5.0430000000000064</v>
      </c>
      <c r="BG6" s="22">
        <f t="shared" ca="1" si="17"/>
        <v>4.4769999999999754</v>
      </c>
      <c r="BH6" s="25">
        <f t="shared" ca="1" si="0"/>
        <v>6.2527500000000016</v>
      </c>
      <c r="BI6" s="26">
        <v>4</v>
      </c>
      <c r="BJ6" s="27">
        <f t="shared" ca="1" si="18"/>
        <v>5.4089010987063633</v>
      </c>
      <c r="BL6" s="41">
        <f t="shared" si="19"/>
        <v>297</v>
      </c>
      <c r="BM6" s="41">
        <f t="shared" si="20"/>
        <v>159.27800000000002</v>
      </c>
    </row>
    <row r="7" spans="2:65" x14ac:dyDescent="0.3">
      <c r="B7" s="17" t="str">
        <f t="shared" si="1"/>
        <v>20215</v>
      </c>
      <c r="C7" s="17">
        <f t="shared" si="21"/>
        <v>44317</v>
      </c>
      <c r="D7" s="19">
        <f ca="1">IFERROR(AVERAGEIF('Preço Soja ESALQ'!$C:$C,'Modelo Soja'!$B7,'Preço Soja ESALQ'!$R:$R),NA())</f>
        <v>161.36619047619047</v>
      </c>
      <c r="E7" s="19">
        <f ca="1">IFERROR(AVERAGEIF('Preço Soja ESALQ'!$C:$C,'Modelo Soja'!$B7,'Preço Soja ESALQ'!S:S),NA())</f>
        <v>156.33523809523808</v>
      </c>
      <c r="F7" s="19">
        <f ca="1">IFERROR(AVERAGEIF('Preço Soja ESALQ'!$C:$C,'Modelo Soja'!$B7,'Preço Soja ESALQ'!T:T),NA())</f>
        <v>161.93619047619049</v>
      </c>
      <c r="G7" s="19">
        <f ca="1">IFERROR(AVERAGEIF('Preço Soja ESALQ'!$C:$C,'Modelo Soja'!$B7,'Preço Soja ESALQ'!U:U),NA())</f>
        <v>163.9964705882353</v>
      </c>
      <c r="H7" s="19">
        <f ca="1">IFERROR(AVERAGEIF('Preço Soja ESALQ'!$C:$C,'Modelo Soja'!$B7,'Preço Soja ESALQ'!V:V),NA())</f>
        <v>163.56952380952382</v>
      </c>
      <c r="I7" s="19">
        <f ca="1">IFERROR(AVERAGEIF('Preço Soja ESALQ'!$C:$C,'Modelo Soja'!$B7,'Preço Soja ESALQ'!W:W),NA())</f>
        <v>163.15857142857143</v>
      </c>
      <c r="J7" s="19">
        <f ca="1">IFERROR(AVERAGEIF('Preço Soja ESALQ'!$C:$C,'Modelo Soja'!$B7,'Preço Soja ESALQ'!X:X),NA())</f>
        <v>163.88523809523812</v>
      </c>
      <c r="K7" s="19">
        <f ca="1">IFERROR(AVERAGEIF('Preço Soja ESALQ'!$C:$C,'Modelo Soja'!$B7,'Preço Soja ESALQ'!Y:Y),NA())</f>
        <v>159.56047619047618</v>
      </c>
      <c r="L7" s="19">
        <f ca="1">IFERROR(AVERAGEIF('Preço Soja ESALQ'!$C:$C,'Modelo Soja'!$B7,'Preço Soja ESALQ'!Z:Z),NA())</f>
        <v>159.46285714285713</v>
      </c>
      <c r="M7" s="19">
        <f ca="1">IFERROR(AVERAGEIF('Preço Soja ESALQ'!$C:$C,'Modelo Soja'!$B7,'Preço Soja ESALQ'!AA:AA),NA())</f>
        <v>163.64142857142855</v>
      </c>
      <c r="N7" s="19">
        <f ca="1">IFERROR(AVERAGEIF('Preço Soja ESALQ'!$C:$C,'Modelo Soja'!$B7,'Preço Soja ESALQ'!AB:AB),NA())</f>
        <v>164.11142857142855</v>
      </c>
      <c r="O7" s="19" t="e">
        <f ca="1">IFERROR(AVERAGEIF('Preço Soja ESALQ'!$C:$C,'Modelo Soja'!$B7,'Preço Soja ESALQ'!AC:AC),NA())</f>
        <v>#N/A</v>
      </c>
      <c r="P7" s="19" t="e">
        <f ca="1">IFERROR(AVERAGEIF('Preço Soja ESALQ'!$C:$C,'Modelo Soja'!$B7,'Preço Soja ESALQ'!AD:AD),NA())</f>
        <v>#N/A</v>
      </c>
      <c r="Q7" s="19">
        <f ca="1">IFERROR(AVERAGEIF('Preço Soja ESALQ'!$C:$C,'Modelo Soja'!$B7,'Preço Soja ESALQ'!BI:BI),NA())</f>
        <v>165.6638095238095</v>
      </c>
      <c r="R7" s="19">
        <f ca="1">IFERROR(AVERAGEIF('Preço Soja ESALQ'!$C:$C,'Modelo Soja'!$B7,'Preço Soja ESALQ'!BK:BK),NA())</f>
        <v>154.20666666666668</v>
      </c>
      <c r="S7" s="19">
        <f ca="1">IFERROR(AVERAGEIF('Preço Soja ESALQ'!$C:$C,'Modelo Soja'!$B7,'Preço Soja ESALQ'!BL:BL),NA())</f>
        <v>157.235625</v>
      </c>
      <c r="T7" s="19" t="e">
        <f ca="1">IFERROR(AVERAGEIF('Preço Soja ESALQ'!$C:$C,'Modelo Soja'!$B7,'Preço Soja ESALQ'!BM:BM),NA())</f>
        <v>#N/A</v>
      </c>
      <c r="U7" s="19">
        <f ca="1">IFERROR(AVERAGEIF('Preço Soja ESALQ'!$C:$C,'Modelo Soja'!$B7,'Preço Soja ESALQ'!BN:BN),NA())</f>
        <v>158.41750000000002</v>
      </c>
      <c r="AA7" s="19">
        <f ca="1">IFERROR(AVERAGEIF('Preço Soja ESALQ'!$C:$C,'Modelo Soja'!$B7,'Preço Soja ESALQ'!BA:BA),NA())</f>
        <v>167.54809523809521</v>
      </c>
      <c r="AB7" s="19">
        <f ca="1">IFERROR(AVERAGEIF('Preço Soja ESALQ'!$C:$C,'Modelo Soja'!$B7,'Preço Soja ESALQ'!BB:BB),NA())</f>
        <v>171.62571428571425</v>
      </c>
      <c r="AC7" s="19">
        <f ca="1">IFERROR(AVERAGEIF('Preço Soja ESALQ'!$C:$C,'Modelo Soja'!$B7,'Preço Soja ESALQ'!BC:BC),NA())</f>
        <v>171.07714285714286</v>
      </c>
      <c r="AD7" s="19">
        <f ca="1">IFERROR(AVERAGEIF('Preço Soja ESALQ'!$C:$C,'Modelo Soja'!$B7,'Preço Soja ESALQ'!BD:BD),NA())</f>
        <v>168.5266666666667</v>
      </c>
      <c r="AE7" s="19">
        <f ca="1">IFERROR(AVERAGEIF('Preço Soja ESALQ'!$C:$C,'Modelo Soja'!$B7,'Preço Soja ESALQ'!BE:BE),NA())</f>
        <v>166.89666666666665</v>
      </c>
      <c r="AF7" s="19">
        <f ca="1">IFERROR(AVERAGEIF('Preço Soja ESALQ'!$C:$C,'Modelo Soja'!$B7,'Preço Soja ESALQ'!BF:BF),NA())</f>
        <v>169.16952380952384</v>
      </c>
      <c r="AG7" s="19">
        <f ca="1">IFERROR(AVERAGEIF('Preço Soja ESALQ'!$C:$C,'Modelo Soja'!$B7,'Preço Soja ESALQ'!BG:BG),NA())</f>
        <v>172.45000000000005</v>
      </c>
      <c r="AH7" s="19">
        <f ca="1">IFERROR(AVERAGEIF('Preço Soja ESALQ'!$C:$C,'Modelo Soja'!$B7,'Preço Soja ESALQ'!AE:AE),NA())</f>
        <v>171.90285714285716</v>
      </c>
      <c r="AI7" s="19">
        <f ca="1">IFERROR(AVERAGEIF('Preço Soja ESALQ'!$C:$C,'Modelo Soja'!$B7,'Preço Soja ESALQ'!AF:AF),NA())</f>
        <v>167.49952380952385</v>
      </c>
      <c r="AJ7" s="36">
        <f>+[2]summary!C19</f>
        <v>176.39380952380952</v>
      </c>
      <c r="AK7" s="36">
        <f t="shared" ca="1" si="2"/>
        <v>163.45525613275612</v>
      </c>
      <c r="AL7" s="36">
        <f t="shared" ca="1" si="3"/>
        <v>163.95525613275612</v>
      </c>
      <c r="AN7" s="24">
        <f>+[3]FSORPRA!H6</f>
        <v>289.25</v>
      </c>
      <c r="AO7" s="24">
        <f>+[3]FRONPRA!H6</f>
        <v>265</v>
      </c>
      <c r="AP7" s="24">
        <f>VLOOKUP(B7,'Frete ESALQ'!$C$6:$AL$132,36,FALSE)</f>
        <v>101.73</v>
      </c>
      <c r="AQ7" s="24">
        <f>VLOOKUP(B7,'Frete ESALQ'!$C$6:$AW$132,47,FALSE)</f>
        <v>104.75</v>
      </c>
      <c r="AR7" s="24">
        <f>VLOOKUP(B7,'Frete ESALQ'!$C$6:$BH$132,58,FALSE)</f>
        <v>95</v>
      </c>
      <c r="AS7" s="24">
        <f>VLOOKUP(B7,'Frete ESALQ'!$C$6:$BH$132,32,FALSE)</f>
        <v>98.38</v>
      </c>
      <c r="AT7" s="24">
        <f t="shared" si="4"/>
        <v>159.03880952380953</v>
      </c>
      <c r="AU7" s="24">
        <f t="shared" si="5"/>
        <v>160.49380952380952</v>
      </c>
      <c r="AV7" s="24">
        <f t="shared" si="6"/>
        <v>170.29000952380952</v>
      </c>
      <c r="AW7" s="24">
        <f t="shared" si="7"/>
        <v>170.10880952380953</v>
      </c>
      <c r="AX7" s="24">
        <f t="shared" ca="1" si="8"/>
        <v>166.75000000000006</v>
      </c>
      <c r="AY7" s="24">
        <f t="shared" ca="1" si="9"/>
        <v>166.00005714285714</v>
      </c>
      <c r="AZ7">
        <f t="shared" si="10"/>
        <v>5</v>
      </c>
      <c r="BA7" s="17">
        <f t="shared" si="11"/>
        <v>44317</v>
      </c>
      <c r="BB7" s="22">
        <f t="shared" ca="1" si="12"/>
        <v>8.467142857142818</v>
      </c>
      <c r="BC7" s="22">
        <f t="shared" ca="1" si="13"/>
        <v>11.51666666666668</v>
      </c>
      <c r="BD7" s="22">
        <f t="shared" ca="1" si="14"/>
        <v>3.2552380952380986</v>
      </c>
      <c r="BE7" s="22">
        <f t="shared" ca="1" si="15"/>
        <v>7.8033333333333701</v>
      </c>
      <c r="BF7" s="22">
        <f t="shared" ca="1" si="16"/>
        <v>8.0176190476190357</v>
      </c>
      <c r="BG7" s="22">
        <f t="shared" ca="1" si="17"/>
        <v>8.3385714285714982</v>
      </c>
      <c r="BH7" s="25">
        <f t="shared" ca="1" si="0"/>
        <v>7.8997619047619168</v>
      </c>
      <c r="BI7" s="26">
        <v>5</v>
      </c>
      <c r="BJ7" s="27">
        <f t="shared" ca="1" si="18"/>
        <v>7.1200180375180384</v>
      </c>
      <c r="BL7" s="41">
        <f t="shared" si="19"/>
        <v>279.25</v>
      </c>
      <c r="BM7" s="41">
        <f t="shared" si="20"/>
        <v>159.63880952380953</v>
      </c>
    </row>
    <row r="8" spans="2:65" x14ac:dyDescent="0.3">
      <c r="B8" s="17" t="str">
        <f t="shared" si="1"/>
        <v>20216</v>
      </c>
      <c r="C8" s="17">
        <f t="shared" si="21"/>
        <v>44348</v>
      </c>
      <c r="D8" s="19">
        <f ca="1">IFERROR(AVERAGEIF('Preço Soja ESALQ'!$C:$C,'Modelo Soja'!$B8,'Preço Soja ESALQ'!$R:$R),NA())</f>
        <v>147.84095238095239</v>
      </c>
      <c r="E8" s="19">
        <f ca="1">IFERROR(AVERAGEIF('Preço Soja ESALQ'!$C:$C,'Modelo Soja'!$B8,'Preço Soja ESALQ'!S:S),NA())</f>
        <v>140.56714285714287</v>
      </c>
      <c r="F8" s="19">
        <f ca="1">IFERROR(AVERAGEIF('Preço Soja ESALQ'!$C:$C,'Modelo Soja'!$B8,'Preço Soja ESALQ'!T:T),NA())</f>
        <v>150.37952380952379</v>
      </c>
      <c r="G8" s="19">
        <f ca="1">IFERROR(AVERAGEIF('Preço Soja ESALQ'!$C:$C,'Modelo Soja'!$B8,'Preço Soja ESALQ'!U:U),NA())</f>
        <v>153.49299999999999</v>
      </c>
      <c r="H8" s="19">
        <f ca="1">IFERROR(AVERAGEIF('Preço Soja ESALQ'!$C:$C,'Modelo Soja'!$B8,'Preço Soja ESALQ'!V:V),NA())</f>
        <v>150.14952380952377</v>
      </c>
      <c r="I8" s="19">
        <f ca="1">IFERROR(AVERAGEIF('Preço Soja ESALQ'!$C:$C,'Modelo Soja'!$B8,'Preço Soja ESALQ'!W:W),NA())</f>
        <v>149.67142857142858</v>
      </c>
      <c r="J8" s="19">
        <f ca="1">IFERROR(AVERAGEIF('Preço Soja ESALQ'!$C:$C,'Modelo Soja'!$B8,'Preço Soja ESALQ'!X:X),NA())</f>
        <v>148.56380952380954</v>
      </c>
      <c r="K8" s="19">
        <f ca="1">IFERROR(AVERAGEIF('Preço Soja ESALQ'!$C:$C,'Modelo Soja'!$B8,'Preço Soja ESALQ'!Y:Y),NA())</f>
        <v>145.52857142857141</v>
      </c>
      <c r="L8" s="19">
        <f ca="1">IFERROR(AVERAGEIF('Preço Soja ESALQ'!$C:$C,'Modelo Soja'!$B8,'Preço Soja ESALQ'!Z:Z),NA())</f>
        <v>145.72000000000003</v>
      </c>
      <c r="M8" s="19">
        <f ca="1">IFERROR(AVERAGEIF('Preço Soja ESALQ'!$C:$C,'Modelo Soja'!$B8,'Preço Soja ESALQ'!AA:AA),NA())</f>
        <v>148.76857142857142</v>
      </c>
      <c r="N8" s="19">
        <f ca="1">IFERROR(AVERAGEIF('Preço Soja ESALQ'!$C:$C,'Modelo Soja'!$B8,'Preço Soja ESALQ'!AB:AB),NA())</f>
        <v>148.68380952380954</v>
      </c>
      <c r="O8" s="19" t="e">
        <f ca="1">IFERROR(AVERAGEIF('Preço Soja ESALQ'!$C:$C,'Modelo Soja'!$B8,'Preço Soja ESALQ'!AC:AC),NA())</f>
        <v>#N/A</v>
      </c>
      <c r="P8" s="19" t="e">
        <f ca="1">IFERROR(AVERAGEIF('Preço Soja ESALQ'!$C:$C,'Modelo Soja'!$B8,'Preço Soja ESALQ'!AD:AD),NA())</f>
        <v>#N/A</v>
      </c>
      <c r="Q8" s="19">
        <f ca="1">IFERROR(AVERAGEIF('Preço Soja ESALQ'!$C:$C,'Modelo Soja'!$B8,'Preço Soja ESALQ'!BI:BI),NA())</f>
        <v>151.00809523809525</v>
      </c>
      <c r="R8" s="19">
        <f ca="1">IFERROR(AVERAGEIF('Preço Soja ESALQ'!$C:$C,'Modelo Soja'!$B8,'Preço Soja ESALQ'!BK:BK),NA())</f>
        <v>142.40823529411762</v>
      </c>
      <c r="S8" s="19">
        <f ca="1">IFERROR(AVERAGEIF('Preço Soja ESALQ'!$C:$C,'Modelo Soja'!$B8,'Preço Soja ESALQ'!BL:BL),NA())</f>
        <v>142.99238095238093</v>
      </c>
      <c r="T8" s="19" t="e">
        <f ca="1">IFERROR(AVERAGEIF('Preço Soja ESALQ'!$C:$C,'Modelo Soja'!$B8,'Preço Soja ESALQ'!BM:BM),NA())</f>
        <v>#N/A</v>
      </c>
      <c r="U8" s="19">
        <f ca="1">IFERROR(AVERAGEIF('Preço Soja ESALQ'!$C:$C,'Modelo Soja'!$B8,'Preço Soja ESALQ'!BN:BN),NA())</f>
        <v>142.80809523809526</v>
      </c>
      <c r="AA8" s="19">
        <f ca="1">IFERROR(AVERAGEIF('Preço Soja ESALQ'!$C:$C,'Modelo Soja'!$B8,'Preço Soja ESALQ'!BA:BA),NA())</f>
        <v>151.94421052631577</v>
      </c>
      <c r="AB8" s="19">
        <f ca="1">IFERROR(AVERAGEIF('Preço Soja ESALQ'!$C:$C,'Modelo Soja'!$B8,'Preço Soja ESALQ'!BB:BB),NA())</f>
        <v>158.25380952380954</v>
      </c>
      <c r="AC8" s="19">
        <f ca="1">IFERROR(AVERAGEIF('Preço Soja ESALQ'!$C:$C,'Modelo Soja'!$B8,'Preço Soja ESALQ'!BC:BC),NA())</f>
        <v>156.69190476190477</v>
      </c>
      <c r="AD8" s="19">
        <f ca="1">IFERROR(AVERAGEIF('Preço Soja ESALQ'!$C:$C,'Modelo Soja'!$B8,'Preço Soja ESALQ'!BD:BD),NA())</f>
        <v>154.17761904761906</v>
      </c>
      <c r="AE8" s="19">
        <f ca="1">IFERROR(AVERAGEIF('Preço Soja ESALQ'!$C:$C,'Modelo Soja'!$B8,'Preço Soja ESALQ'!BE:BE),NA())</f>
        <v>155.32095238095241</v>
      </c>
      <c r="AF8" s="19">
        <f ca="1">IFERROR(AVERAGEIF('Preço Soja ESALQ'!$C:$C,'Modelo Soja'!$B8,'Preço Soja ESALQ'!BF:BF),NA())</f>
        <v>155.53380952380954</v>
      </c>
      <c r="AG8" s="19">
        <f ca="1">IFERROR(AVERAGEIF('Preço Soja ESALQ'!$C:$C,'Modelo Soja'!$B8,'Preço Soja ESALQ'!BG:BG),NA())</f>
        <v>156.83523809523808</v>
      </c>
      <c r="AH8" s="19">
        <f ca="1">IFERROR(AVERAGEIF('Preço Soja ESALQ'!$C:$C,'Modelo Soja'!$B8,'Preço Soja ESALQ'!AE:AE),NA())</f>
        <v>156.31571428571431</v>
      </c>
      <c r="AI8" s="19">
        <f ca="1">IFERROR(AVERAGEIF('Preço Soja ESALQ'!$C:$C,'Modelo Soja'!$B8,'Preço Soja ESALQ'!AF:AF),NA())</f>
        <v>154.49333333333337</v>
      </c>
      <c r="AJ8" s="36">
        <f>+[2]summary!C20</f>
        <v>162.0757142857143</v>
      </c>
      <c r="AK8" s="36">
        <f t="shared" ca="1" si="2"/>
        <v>148.4744015873016</v>
      </c>
      <c r="AL8" s="36">
        <f t="shared" ca="1" si="3"/>
        <v>148.9744015873016</v>
      </c>
      <c r="AN8" s="24">
        <f>+[3]FSORPRA!H7</f>
        <v>295.83249999999998</v>
      </c>
      <c r="AO8" s="24">
        <f>+[3]FRONPRA!H7</f>
        <v>242.5</v>
      </c>
      <c r="AP8" s="24">
        <f>VLOOKUP(B8,'Frete ESALQ'!$C$6:$AL$132,36,FALSE)</f>
        <v>96.49</v>
      </c>
      <c r="AQ8" s="24">
        <f>VLOOKUP(B8,'Frete ESALQ'!$C$6:$AW$132,47,FALSE)</f>
        <v>84.57</v>
      </c>
      <c r="AR8" s="24">
        <f>VLOOKUP(B8,'Frete ESALQ'!$C$6:$BH$132,58,FALSE)</f>
        <v>94.83</v>
      </c>
      <c r="AS8" s="24">
        <f>VLOOKUP(B8,'Frete ESALQ'!$C$6:$BH$132,32,FALSE)</f>
        <v>84</v>
      </c>
      <c r="AT8" s="24">
        <f t="shared" si="4"/>
        <v>144.32576428571429</v>
      </c>
      <c r="AU8" s="24">
        <f t="shared" si="5"/>
        <v>147.52571428571429</v>
      </c>
      <c r="AV8" s="24">
        <f t="shared" si="6"/>
        <v>156.2863142857143</v>
      </c>
      <c r="AW8" s="24">
        <f t="shared" si="7"/>
        <v>157.00151428571431</v>
      </c>
      <c r="AX8" s="24">
        <f t="shared" ca="1" si="8"/>
        <v>151.14543809523809</v>
      </c>
      <c r="AY8" s="24">
        <f t="shared" ca="1" si="9"/>
        <v>151.27571428571432</v>
      </c>
      <c r="AZ8">
        <f t="shared" si="10"/>
        <v>6</v>
      </c>
      <c r="BA8" s="17">
        <f t="shared" si="11"/>
        <v>44348</v>
      </c>
      <c r="BB8" s="22">
        <f t="shared" ca="1" si="12"/>
        <v>8.5823809523809587</v>
      </c>
      <c r="BC8" s="22">
        <f t="shared" ca="1" si="13"/>
        <v>11.163333333333355</v>
      </c>
      <c r="BD8" s="22">
        <f t="shared" ca="1" si="14"/>
        <v>6.5523809523809859</v>
      </c>
      <c r="BE8" s="22">
        <f t="shared" ca="1" si="15"/>
        <v>7.6928571428571502</v>
      </c>
      <c r="BF8" s="22">
        <f t="shared" ca="1" si="16"/>
        <v>7.7519047619047683</v>
      </c>
      <c r="BG8" s="22">
        <f t="shared" ca="1" si="17"/>
        <v>8.1514285714285393</v>
      </c>
      <c r="BH8" s="25">
        <f t="shared" ca="1" si="0"/>
        <v>8.3157142857142929</v>
      </c>
      <c r="BI8" s="26">
        <v>6</v>
      </c>
      <c r="BJ8" s="27">
        <f t="shared" ca="1" si="18"/>
        <v>7.907258730158742</v>
      </c>
      <c r="BL8" s="41">
        <f t="shared" si="19"/>
        <v>285.83249999999998</v>
      </c>
      <c r="BM8" s="41">
        <f t="shared" si="20"/>
        <v>144.92576428571431</v>
      </c>
    </row>
    <row r="9" spans="2:65" x14ac:dyDescent="0.3">
      <c r="B9" s="17" t="str">
        <f t="shared" si="1"/>
        <v>20217</v>
      </c>
      <c r="C9" s="17">
        <f t="shared" si="21"/>
        <v>44378</v>
      </c>
      <c r="D9" s="19">
        <f ca="1">IFERROR(AVERAGEIF('Preço Soja ESALQ'!$C:$C,'Modelo Soja'!$B9,'Preço Soja ESALQ'!$R:$R),NA())</f>
        <v>144.99136363636362</v>
      </c>
      <c r="E9" s="19">
        <f ca="1">IFERROR(AVERAGEIF('Preço Soja ESALQ'!$C:$C,'Modelo Soja'!$B9,'Preço Soja ESALQ'!S:S),NA())</f>
        <v>148.3281818181818</v>
      </c>
      <c r="F9" s="19">
        <f ca="1">IFERROR(AVERAGEIF('Preço Soja ESALQ'!$C:$C,'Modelo Soja'!$B9,'Preço Soja ESALQ'!T:T),NA())</f>
        <v>153.45590909090905</v>
      </c>
      <c r="G9" s="19">
        <f ca="1">IFERROR(AVERAGEIF('Preço Soja ESALQ'!$C:$C,'Modelo Soja'!$B9,'Preço Soja ESALQ'!U:U),NA())</f>
        <v>155.86923076923074</v>
      </c>
      <c r="H9" s="19">
        <f ca="1">IFERROR(AVERAGEIF('Preço Soja ESALQ'!$C:$C,'Modelo Soja'!$B9,'Preço Soja ESALQ'!V:V),NA())</f>
        <v>148.68818181818182</v>
      </c>
      <c r="I9" s="19">
        <f ca="1">IFERROR(AVERAGEIF('Preço Soja ESALQ'!$C:$C,'Modelo Soja'!$B9,'Preço Soja ESALQ'!W:W),NA())</f>
        <v>153.06136363636364</v>
      </c>
      <c r="J9" s="19">
        <f ca="1">IFERROR(AVERAGEIF('Preço Soja ESALQ'!$C:$C,'Modelo Soja'!$B9,'Preço Soja ESALQ'!X:X),NA())</f>
        <v>151.61681818181816</v>
      </c>
      <c r="K9" s="19">
        <f ca="1">IFERROR(AVERAGEIF('Preço Soja ESALQ'!$C:$C,'Modelo Soja'!$B9,'Preço Soja ESALQ'!Y:Y),NA())</f>
        <v>150.8840909090909</v>
      </c>
      <c r="L9" s="19">
        <f ca="1">IFERROR(AVERAGEIF('Preço Soja ESALQ'!$C:$C,'Modelo Soja'!$B9,'Preço Soja ESALQ'!Z:Z),NA())</f>
        <v>150.87545454545455</v>
      </c>
      <c r="M9" s="19">
        <f ca="1">IFERROR(AVERAGEIF('Preço Soja ESALQ'!$C:$C,'Modelo Soja'!$B9,'Preço Soja ESALQ'!AA:AA),NA())</f>
        <v>147.11227272727277</v>
      </c>
      <c r="N9" s="19">
        <f ca="1">IFERROR(AVERAGEIF('Preço Soja ESALQ'!$C:$C,'Modelo Soja'!$B9,'Preço Soja ESALQ'!AB:AB),NA())</f>
        <v>151.49818181818179</v>
      </c>
      <c r="O9" s="19" t="e">
        <f ca="1">IFERROR(AVERAGEIF('Preço Soja ESALQ'!$C:$C,'Modelo Soja'!$B9,'Preço Soja ESALQ'!AC:AC),NA())</f>
        <v>#N/A</v>
      </c>
      <c r="P9" s="19" t="e">
        <f ca="1">IFERROR(AVERAGEIF('Preço Soja ESALQ'!$C:$C,'Modelo Soja'!$B9,'Preço Soja ESALQ'!AD:AD),NA())</f>
        <v>#N/A</v>
      </c>
      <c r="Q9" s="19">
        <f ca="1">IFERROR(AVERAGEIF('Preço Soja ESALQ'!$C:$C,'Modelo Soja'!$B9,'Preço Soja ESALQ'!BI:BI),NA())</f>
        <v>154.21</v>
      </c>
      <c r="R9" s="19">
        <f ca="1">IFERROR(AVERAGEIF('Preço Soja ESALQ'!$C:$C,'Modelo Soja'!$B9,'Preço Soja ESALQ'!BK:BK),NA())</f>
        <v>145.43</v>
      </c>
      <c r="S9" s="19">
        <f ca="1">IFERROR(AVERAGEIF('Preço Soja ESALQ'!$C:$C,'Modelo Soja'!$B9,'Preço Soja ESALQ'!BL:BL),NA())</f>
        <v>146.80136363636359</v>
      </c>
      <c r="T9" s="19" t="e">
        <f ca="1">IFERROR(AVERAGEIF('Preço Soja ESALQ'!$C:$C,'Modelo Soja'!$B9,'Preço Soja ESALQ'!BM:BM),NA())</f>
        <v>#N/A</v>
      </c>
      <c r="U9" s="19">
        <f ca="1">IFERROR(AVERAGEIF('Preço Soja ESALQ'!$C:$C,'Modelo Soja'!$B9,'Preço Soja ESALQ'!BN:BN),NA())</f>
        <v>146.39954545454543</v>
      </c>
      <c r="AA9" s="19">
        <f ca="1">IFERROR(AVERAGEIF('Preço Soja ESALQ'!$C:$C,'Modelo Soja'!$B9,'Preço Soja ESALQ'!BA:BA),NA())</f>
        <v>160.09818181818184</v>
      </c>
      <c r="AB9" s="19">
        <f ca="1">IFERROR(AVERAGEIF('Preço Soja ESALQ'!$C:$C,'Modelo Soja'!$B9,'Preço Soja ESALQ'!BB:BB),NA())</f>
        <v>163.14772727272728</v>
      </c>
      <c r="AC9" s="19">
        <f ca="1">IFERROR(AVERAGEIF('Preço Soja ESALQ'!$C:$C,'Modelo Soja'!$B9,'Preço Soja ESALQ'!BC:BC),NA())</f>
        <v>162.50227272727273</v>
      </c>
      <c r="AD9" s="19">
        <f ca="1">IFERROR(AVERAGEIF('Preço Soja ESALQ'!$C:$C,'Modelo Soja'!$B9,'Preço Soja ESALQ'!BD:BD),NA())</f>
        <v>159.80136363636359</v>
      </c>
      <c r="AE9" s="19">
        <f ca="1">IFERROR(AVERAGEIF('Preço Soja ESALQ'!$C:$C,'Modelo Soja'!$B9,'Preço Soja ESALQ'!BE:BE),NA())</f>
        <v>159.27318181818183</v>
      </c>
      <c r="AF9" s="19">
        <f ca="1">IFERROR(AVERAGEIF('Preço Soja ESALQ'!$C:$C,'Modelo Soja'!$B9,'Preço Soja ESALQ'!BF:BF),NA())</f>
        <v>162.10500000000002</v>
      </c>
      <c r="AG9" s="19">
        <f ca="1">IFERROR(AVERAGEIF('Preço Soja ESALQ'!$C:$C,'Modelo Soja'!$B9,'Preço Soja ESALQ'!BG:BG),NA())</f>
        <v>161.71272727272725</v>
      </c>
      <c r="AH9" s="19">
        <f ca="1">IFERROR(AVERAGEIF('Preço Soja ESALQ'!$C:$C,'Modelo Soja'!$B9,'Preço Soja ESALQ'!AE:AE),NA())</f>
        <v>161.29545454545453</v>
      </c>
      <c r="AI9" s="19">
        <f ca="1">IFERROR(AVERAGEIF('Preço Soja ESALQ'!$C:$C,'Modelo Soja'!$B9,'Preço Soja ESALQ'!AF:AF),NA())</f>
        <v>158.79318181818181</v>
      </c>
      <c r="AJ9" s="36">
        <f>+[2]summary!C21</f>
        <v>167.59681818181818</v>
      </c>
      <c r="AK9" s="36">
        <f t="shared" ca="1" si="2"/>
        <v>157.62258607817301</v>
      </c>
      <c r="AL9" s="36">
        <f t="shared" ca="1" si="3"/>
        <v>158.12258607817301</v>
      </c>
      <c r="AN9" s="24">
        <f>+[3]FSORPRA!H8</f>
        <v>325</v>
      </c>
      <c r="AO9" s="24">
        <f>+[3]FRONPRA!H8</f>
        <v>270</v>
      </c>
      <c r="AP9" s="24">
        <f>VLOOKUP(B9,'Frete ESALQ'!$C$6:$AL$132,36,FALSE)</f>
        <v>86.17</v>
      </c>
      <c r="AQ9" s="24">
        <f>VLOOKUP(B9,'Frete ESALQ'!$C$6:$AW$132,47,FALSE)</f>
        <v>80.75</v>
      </c>
      <c r="AR9" s="24">
        <f>VLOOKUP(B9,'Frete ESALQ'!$C$6:$BH$132,58,FALSE)</f>
        <v>77.680000000000007</v>
      </c>
      <c r="AS9" s="24">
        <f>VLOOKUP(B9,'Frete ESALQ'!$C$6:$BH$132,32,FALSE)</f>
        <v>72</v>
      </c>
      <c r="AT9" s="24">
        <f t="shared" si="4"/>
        <v>148.09681818181818</v>
      </c>
      <c r="AU9" s="24">
        <f t="shared" si="5"/>
        <v>151.39681818181819</v>
      </c>
      <c r="AV9" s="24">
        <f t="shared" si="6"/>
        <v>162.42661818181818</v>
      </c>
      <c r="AW9" s="24">
        <f t="shared" si="7"/>
        <v>162.75181818181818</v>
      </c>
      <c r="AX9" s="24">
        <f t="shared" ca="1" si="8"/>
        <v>157.05192727272726</v>
      </c>
      <c r="AY9" s="24">
        <f t="shared" ca="1" si="9"/>
        <v>156.97545454545454</v>
      </c>
      <c r="AZ9">
        <f t="shared" si="10"/>
        <v>7</v>
      </c>
      <c r="BA9" s="17">
        <f t="shared" si="11"/>
        <v>44378</v>
      </c>
      <c r="BB9" s="22">
        <f t="shared" ca="1" si="12"/>
        <v>10.086363636363643</v>
      </c>
      <c r="BC9" s="22">
        <f t="shared" ca="1" si="13"/>
        <v>11.618181818181824</v>
      </c>
      <c r="BD9" s="22">
        <f t="shared" ca="1" si="14"/>
        <v>12.160909090909058</v>
      </c>
      <c r="BE9" s="22">
        <f t="shared" ca="1" si="15"/>
        <v>17.113636363636402</v>
      </c>
      <c r="BF9" s="22">
        <f t="shared" ca="1" si="16"/>
        <v>9.6786363636363717</v>
      </c>
      <c r="BG9" s="22">
        <f t="shared" ca="1" si="17"/>
        <v>10.214545454545458</v>
      </c>
      <c r="BH9" s="25">
        <f t="shared" ca="1" si="0"/>
        <v>11.81204545454546</v>
      </c>
      <c r="BI9" s="26">
        <v>7</v>
      </c>
      <c r="BJ9" s="27">
        <f t="shared" ca="1" si="18"/>
        <v>9.294404259991218</v>
      </c>
      <c r="BL9" s="41">
        <f t="shared" si="19"/>
        <v>315</v>
      </c>
      <c r="BM9" s="41">
        <f t="shared" si="20"/>
        <v>148.69681818181817</v>
      </c>
    </row>
    <row r="10" spans="2:65" x14ac:dyDescent="0.3">
      <c r="B10" s="17" t="str">
        <f t="shared" si="1"/>
        <v>20218</v>
      </c>
      <c r="C10" s="17">
        <f t="shared" si="21"/>
        <v>44409</v>
      </c>
      <c r="D10" s="19">
        <f ca="1">IFERROR(AVERAGEIF('Preço Soja ESALQ'!$C:$C,'Modelo Soja'!$B10,'Preço Soja ESALQ'!$R:$R),NA())</f>
        <v>150.31318181818185</v>
      </c>
      <c r="E10" s="19">
        <f ca="1">IFERROR(AVERAGEIF('Preço Soja ESALQ'!$C:$C,'Modelo Soja'!$B10,'Preço Soja ESALQ'!S:S),NA())</f>
        <v>158.16318181818181</v>
      </c>
      <c r="F10" s="19">
        <f ca="1">IFERROR(AVERAGEIF('Preço Soja ESALQ'!$C:$C,'Modelo Soja'!$B10,'Preço Soja ESALQ'!T:T),NA())</f>
        <v>158.63</v>
      </c>
      <c r="G10" s="19">
        <f ca="1">IFERROR(AVERAGEIF('Preço Soja ESALQ'!$C:$C,'Modelo Soja'!$B10,'Preço Soja ESALQ'!U:U),NA())</f>
        <v>160.70375000000001</v>
      </c>
      <c r="H10" s="19">
        <f ca="1">IFERROR(AVERAGEIF('Preço Soja ESALQ'!$C:$C,'Modelo Soja'!$B10,'Preço Soja ESALQ'!V:V),NA())</f>
        <v>156.36863636363634</v>
      </c>
      <c r="I10" s="19">
        <f ca="1">IFERROR(AVERAGEIF('Preço Soja ESALQ'!$C:$C,'Modelo Soja'!$B10,'Preço Soja ESALQ'!W:W),NA())</f>
        <v>159.61772727272728</v>
      </c>
      <c r="J10" s="19">
        <f ca="1">IFERROR(AVERAGEIF('Preço Soja ESALQ'!$C:$C,'Modelo Soja'!$B10,'Preço Soja ESALQ'!X:X),NA())</f>
        <v>156.29999999999995</v>
      </c>
      <c r="K10" s="19">
        <f ca="1">IFERROR(AVERAGEIF('Preço Soja ESALQ'!$C:$C,'Modelo Soja'!$B10,'Preço Soja ESALQ'!Y:Y),NA())</f>
        <v>156.48272727272726</v>
      </c>
      <c r="L10" s="19">
        <f ca="1">IFERROR(AVERAGEIF('Preço Soja ESALQ'!$C:$C,'Modelo Soja'!$B10,'Preço Soja ESALQ'!Z:Z),NA())</f>
        <v>156.60363636363641</v>
      </c>
      <c r="M10" s="19">
        <f ca="1">IFERROR(AVERAGEIF('Preço Soja ESALQ'!$C:$C,'Modelo Soja'!$B10,'Preço Soja ESALQ'!AA:AA),NA())</f>
        <v>152.31863636363633</v>
      </c>
      <c r="N10" s="19">
        <f ca="1">IFERROR(AVERAGEIF('Preço Soja ESALQ'!$C:$C,'Modelo Soja'!$B10,'Preço Soja ESALQ'!AB:AB),NA())</f>
        <v>156.47772727272724</v>
      </c>
      <c r="O10" s="19" t="e">
        <f ca="1">IFERROR(AVERAGEIF('Preço Soja ESALQ'!$C:$C,'Modelo Soja'!$B10,'Preço Soja ESALQ'!AC:AC),NA())</f>
        <v>#N/A</v>
      </c>
      <c r="P10" s="19" t="e">
        <f ca="1">IFERROR(AVERAGEIF('Preço Soja ESALQ'!$C:$C,'Modelo Soja'!$B10,'Preço Soja ESALQ'!AD:AD),NA())</f>
        <v>#N/A</v>
      </c>
      <c r="Q10" s="19">
        <f ca="1">IFERROR(AVERAGEIF('Preço Soja ESALQ'!$C:$C,'Modelo Soja'!$B10,'Preço Soja ESALQ'!BI:BI),NA())</f>
        <v>159.12</v>
      </c>
      <c r="R10" s="19" t="e">
        <f ca="1">IFERROR(AVERAGEIF('Preço Soja ESALQ'!$C:$C,'Modelo Soja'!$B10,'Preço Soja ESALQ'!BK:BK),NA())</f>
        <v>#N/A</v>
      </c>
      <c r="S10" s="19">
        <f ca="1">IFERROR(AVERAGEIF('Preço Soja ESALQ'!$C:$C,'Modelo Soja'!$B10,'Preço Soja ESALQ'!BL:BL),NA())</f>
        <v>152.74045454545458</v>
      </c>
      <c r="T10" s="19" t="e">
        <f ca="1">IFERROR(AVERAGEIF('Preço Soja ESALQ'!$C:$C,'Modelo Soja'!$B10,'Preço Soja ESALQ'!BM:BM),NA())</f>
        <v>#N/A</v>
      </c>
      <c r="U10" s="19">
        <f ca="1">IFERROR(AVERAGEIF('Preço Soja ESALQ'!$C:$C,'Modelo Soja'!$B10,'Preço Soja ESALQ'!BN:BN),NA())</f>
        <v>152.2086363636364</v>
      </c>
      <c r="AA10" s="19">
        <f ca="1">IFERROR(AVERAGEIF('Preço Soja ESALQ'!$C:$C,'Modelo Soja'!$B10,'Preço Soja ESALQ'!BA:BA),NA())</f>
        <v>169.66272727272724</v>
      </c>
      <c r="AB10" s="19">
        <f ca="1">IFERROR(AVERAGEIF('Preço Soja ESALQ'!$C:$C,'Modelo Soja'!$B10,'Preço Soja ESALQ'!BB:BB),NA())</f>
        <v>168.5259090909091</v>
      </c>
      <c r="AC10" s="19">
        <f ca="1">IFERROR(AVERAGEIF('Preço Soja ESALQ'!$C:$C,'Modelo Soja'!$B10,'Preço Soja ESALQ'!BC:BC),NA())</f>
        <v>166.52772727272725</v>
      </c>
      <c r="AD10" s="19">
        <f ca="1">IFERROR(AVERAGEIF('Preço Soja ESALQ'!$C:$C,'Modelo Soja'!$B10,'Preço Soja ESALQ'!BD:BD),NA())</f>
        <v>167.36681818181819</v>
      </c>
      <c r="AE10" s="19">
        <f ca="1">IFERROR(AVERAGEIF('Preço Soja ESALQ'!$C:$C,'Modelo Soja'!$B10,'Preço Soja ESALQ'!BE:BE),NA())</f>
        <v>164.86909090909091</v>
      </c>
      <c r="AF10" s="19">
        <f ca="1">IFERROR(AVERAGEIF('Preço Soja ESALQ'!$C:$C,'Modelo Soja'!$B10,'Preço Soja ESALQ'!BF:BF),NA())</f>
        <v>171.48136363636362</v>
      </c>
      <c r="AG10" s="19">
        <f ca="1">IFERROR(AVERAGEIF('Preço Soja ESALQ'!$C:$C,'Modelo Soja'!$B10,'Preço Soja ESALQ'!BG:BG),NA())</f>
        <v>166.23454545454544</v>
      </c>
      <c r="AH10" s="19">
        <f ca="1">IFERROR(AVERAGEIF('Preço Soja ESALQ'!$C:$C,'Modelo Soja'!$B10,'Preço Soja ESALQ'!AE:AE),NA())</f>
        <v>165.81181818181818</v>
      </c>
      <c r="AI10" s="19">
        <f ca="1">IFERROR(AVERAGEIF('Preço Soja ESALQ'!$C:$C,'Modelo Soja'!$B10,'Preço Soja ESALQ'!AF:AF),NA())</f>
        <v>162.46105263157895</v>
      </c>
      <c r="AJ10" s="36">
        <f>+[2]summary!C22</f>
        <v>171.05772727272731</v>
      </c>
      <c r="AK10" s="36">
        <f t="shared" ca="1" si="2"/>
        <v>167.53059454796411</v>
      </c>
      <c r="AL10" s="36">
        <f t="shared" ca="1" si="3"/>
        <v>168.03059454796411</v>
      </c>
      <c r="AN10" s="24">
        <f>+[3]FSORPRA!H9</f>
        <v>310</v>
      </c>
      <c r="AO10" s="24">
        <f>+[3]FRONPRA!H9</f>
        <v>273.75</v>
      </c>
      <c r="AP10" s="24">
        <f>VLOOKUP(B10,'Frete ESALQ'!$C$6:$AL$132,36,FALSE)</f>
        <v>80.27</v>
      </c>
      <c r="AQ10" s="24">
        <f>VLOOKUP(B10,'Frete ESALQ'!$C$6:$AW$132,47,FALSE)</f>
        <v>67.33</v>
      </c>
      <c r="AR10" s="24">
        <f>VLOOKUP(B10,'Frete ESALQ'!$C$6:$BH$132,58,FALSE)</f>
        <v>83.38</v>
      </c>
      <c r="AS10" s="24">
        <f>VLOOKUP(B10,'Frete ESALQ'!$C$6:$BH$132,32,FALSE)</f>
        <v>87.23</v>
      </c>
      <c r="AT10" s="24">
        <f t="shared" si="4"/>
        <v>152.45772727272731</v>
      </c>
      <c r="AU10" s="24">
        <f t="shared" si="5"/>
        <v>154.63272727272729</v>
      </c>
      <c r="AV10" s="24">
        <f t="shared" si="6"/>
        <v>166.2415272727273</v>
      </c>
      <c r="AW10" s="24">
        <f t="shared" si="7"/>
        <v>167.01792727272732</v>
      </c>
      <c r="AX10" s="24">
        <f t="shared" ca="1" si="8"/>
        <v>161.23174545454543</v>
      </c>
      <c r="AY10" s="24">
        <f t="shared" ca="1" si="9"/>
        <v>160.57801818181818</v>
      </c>
      <c r="AZ10">
        <f t="shared" si="10"/>
        <v>8</v>
      </c>
      <c r="BA10" s="17">
        <f t="shared" si="11"/>
        <v>44409</v>
      </c>
      <c r="BB10" s="22">
        <f t="shared" ca="1" si="12"/>
        <v>8.9081818181818164</v>
      </c>
      <c r="BC10" s="22">
        <f t="shared" ca="1" si="13"/>
        <v>10.044999999999987</v>
      </c>
      <c r="BD10" s="22">
        <f t="shared" ca="1" si="14"/>
        <v>12.550454545454585</v>
      </c>
      <c r="BE10" s="22">
        <f t="shared" ca="1" si="15"/>
        <v>21.168181818181779</v>
      </c>
      <c r="BF10" s="22">
        <f t="shared" ca="1" si="16"/>
        <v>9.5118181818182279</v>
      </c>
      <c r="BG10" s="22">
        <f t="shared" ca="1" si="17"/>
        <v>9.756818181818204</v>
      </c>
      <c r="BH10" s="25">
        <f t="shared" ca="1" si="0"/>
        <v>11.990075757575767</v>
      </c>
      <c r="BI10" s="26">
        <v>8</v>
      </c>
      <c r="BJ10" s="27">
        <f t="shared" ca="1" si="18"/>
        <v>9.3674127297823038</v>
      </c>
      <c r="BL10" s="41">
        <f t="shared" si="19"/>
        <v>300</v>
      </c>
      <c r="BM10" s="41">
        <f t="shared" si="20"/>
        <v>153.05772727272731</v>
      </c>
    </row>
    <row r="11" spans="2:65" x14ac:dyDescent="0.3">
      <c r="B11" s="17" t="str">
        <f t="shared" si="1"/>
        <v>20219</v>
      </c>
      <c r="C11" s="17">
        <f t="shared" si="21"/>
        <v>44440</v>
      </c>
      <c r="D11" s="19">
        <f ca="1">IFERROR(AVERAGEIF('Preço Soja ESALQ'!$C:$C,'Modelo Soja'!$B11,'Preço Soja ESALQ'!$R:$R),NA())</f>
        <v>151.04714285714286</v>
      </c>
      <c r="E11" s="19">
        <f ca="1">IFERROR(AVERAGEIF('Preço Soja ESALQ'!$C:$C,'Modelo Soja'!$B11,'Preço Soja ESALQ'!S:S),NA())</f>
        <v>158.6657142857143</v>
      </c>
      <c r="F11" s="19">
        <f ca="1">IFERROR(AVERAGEIF('Preço Soja ESALQ'!$C:$C,'Modelo Soja'!$B11,'Preço Soja ESALQ'!T:T),NA())</f>
        <v>159.98809523809524</v>
      </c>
      <c r="G11" s="19">
        <f ca="1">IFERROR(AVERAGEIF('Preço Soja ESALQ'!$C:$C,'Modelo Soja'!$B11,'Preço Soja ESALQ'!U:U),NA())</f>
        <v>164.114</v>
      </c>
      <c r="H11" s="19">
        <f ca="1">IFERROR(AVERAGEIF('Preço Soja ESALQ'!$C:$C,'Modelo Soja'!$B11,'Preço Soja ESALQ'!V:V),NA())</f>
        <v>155.40952380952379</v>
      </c>
      <c r="I11" s="19">
        <f ca="1">IFERROR(AVERAGEIF('Preço Soja ESALQ'!$C:$C,'Modelo Soja'!$B11,'Preço Soja ESALQ'!W:W),NA())</f>
        <v>159.18666666666667</v>
      </c>
      <c r="J11" s="19">
        <f ca="1">IFERROR(AVERAGEIF('Preço Soja ESALQ'!$C:$C,'Modelo Soja'!$B11,'Preço Soja ESALQ'!X:X),NA())</f>
        <v>157.50952380952378</v>
      </c>
      <c r="K11" s="19">
        <f ca="1">IFERROR(AVERAGEIF('Preço Soja ESALQ'!$C:$C,'Modelo Soja'!$B11,'Preço Soja ESALQ'!Y:Y),NA())</f>
        <v>157.94428571428571</v>
      </c>
      <c r="L11" s="19">
        <f ca="1">IFERROR(AVERAGEIF('Preço Soja ESALQ'!$C:$C,'Modelo Soja'!$B11,'Preço Soja ESALQ'!Z:Z),NA())</f>
        <v>157.98190476190476</v>
      </c>
      <c r="M11" s="19">
        <f ca="1">IFERROR(AVERAGEIF('Preço Soja ESALQ'!$C:$C,'Modelo Soja'!$B11,'Preço Soja ESALQ'!AA:AA),NA())</f>
        <v>152.52523809523808</v>
      </c>
      <c r="N11" s="19">
        <f ca="1">IFERROR(AVERAGEIF('Preço Soja ESALQ'!$C:$C,'Modelo Soja'!$B11,'Preço Soja ESALQ'!AB:AB),NA())</f>
        <v>157.57952380952386</v>
      </c>
      <c r="O11" s="19" t="e">
        <f ca="1">IFERROR(AVERAGEIF('Preço Soja ESALQ'!$C:$C,'Modelo Soja'!$B11,'Preço Soja ESALQ'!AC:AC),NA())</f>
        <v>#N/A</v>
      </c>
      <c r="P11" s="19" t="e">
        <f ca="1">IFERROR(AVERAGEIF('Preço Soja ESALQ'!$C:$C,'Modelo Soja'!$B11,'Preço Soja ESALQ'!AD:AD),NA())</f>
        <v>#N/A</v>
      </c>
      <c r="Q11" s="19">
        <f ca="1">IFERROR(AVERAGEIF('Preço Soja ESALQ'!$C:$C,'Modelo Soja'!$B11,'Preço Soja ESALQ'!BI:BI),NA())</f>
        <v>160.67238095238099</v>
      </c>
      <c r="R11" s="19" t="e">
        <f ca="1">IFERROR(AVERAGEIF('Preço Soja ESALQ'!$C:$C,'Modelo Soja'!$B11,'Preço Soja ESALQ'!BK:BK),NA())</f>
        <v>#N/A</v>
      </c>
      <c r="S11" s="19">
        <f ca="1">IFERROR(AVERAGEIF('Preço Soja ESALQ'!$C:$C,'Modelo Soja'!$B11,'Preço Soja ESALQ'!BL:BL),NA())</f>
        <v>153.60619047619048</v>
      </c>
      <c r="T11" s="19" t="e">
        <f ca="1">IFERROR(AVERAGEIF('Preço Soja ESALQ'!$C:$C,'Modelo Soja'!$B11,'Preço Soja ESALQ'!BM:BM),NA())</f>
        <v>#N/A</v>
      </c>
      <c r="U11" s="19">
        <f ca="1">IFERROR(AVERAGEIF('Preço Soja ESALQ'!$C:$C,'Modelo Soja'!$B11,'Preço Soja ESALQ'!BN:BN),NA())</f>
        <v>153.19476190476195</v>
      </c>
      <c r="AA11" s="19">
        <f ca="1">IFERROR(AVERAGEIF('Preço Soja ESALQ'!$C:$C,'Modelo Soja'!$B11,'Preço Soja ESALQ'!BA:BA),NA())</f>
        <v>168.1819047619048</v>
      </c>
      <c r="AB11" s="19">
        <f ca="1">IFERROR(AVERAGEIF('Preço Soja ESALQ'!$C:$C,'Modelo Soja'!$B11,'Preço Soja ESALQ'!BB:BB),NA())</f>
        <v>169.85952380952381</v>
      </c>
      <c r="AC11" s="19">
        <f ca="1">IFERROR(AVERAGEIF('Preço Soja ESALQ'!$C:$C,'Modelo Soja'!$B11,'Preço Soja ESALQ'!BC:BC),NA())</f>
        <v>168.7233333333333</v>
      </c>
      <c r="AD11" s="19">
        <f ca="1">IFERROR(AVERAGEIF('Preço Soja ESALQ'!$C:$C,'Modelo Soja'!$B11,'Preço Soja ESALQ'!BD:BD),NA())</f>
        <v>168.46666666666664</v>
      </c>
      <c r="AE11" s="19">
        <f ca="1">IFERROR(AVERAGEIF('Preço Soja ESALQ'!$C:$C,'Modelo Soja'!$B11,'Preço Soja ESALQ'!BE:BE),NA())</f>
        <v>166.66190476190482</v>
      </c>
      <c r="AF11" s="19">
        <f ca="1">IFERROR(AVERAGEIF('Preço Soja ESALQ'!$C:$C,'Modelo Soja'!$B11,'Preço Soja ESALQ'!BF:BF),NA())</f>
        <v>166.67619047619047</v>
      </c>
      <c r="AG11" s="19">
        <f ca="1">IFERROR(AVERAGEIF('Preço Soja ESALQ'!$C:$C,'Modelo Soja'!$B11,'Preço Soja ESALQ'!BG:BG),NA())</f>
        <v>167.57857142857142</v>
      </c>
      <c r="AH11" s="19">
        <f ca="1">IFERROR(AVERAGEIF('Preço Soja ESALQ'!$C:$C,'Modelo Soja'!$B11,'Preço Soja ESALQ'!AE:AE),NA())</f>
        <v>167.28904761904761</v>
      </c>
      <c r="AI11" s="19">
        <f ca="1">IFERROR(AVERAGEIF('Preço Soja ESALQ'!$C:$C,'Modelo Soja'!$B11,'Preço Soja ESALQ'!AF:AF),NA())</f>
        <v>163.79000000000002</v>
      </c>
      <c r="AJ11" s="36">
        <f>+[2]summary!C23</f>
        <v>172.7342857142857</v>
      </c>
      <c r="AK11" s="36">
        <f t="shared" ca="1" si="2"/>
        <v>168.74381504116801</v>
      </c>
      <c r="AL11" s="36">
        <f t="shared" ca="1" si="3"/>
        <v>169.24381504116801</v>
      </c>
      <c r="AN11" s="24">
        <f>+[3]FSORPRA!H10</f>
        <v>291.25</v>
      </c>
      <c r="AO11" s="24">
        <f>+[3]FRONPRA!H10</f>
        <v>255</v>
      </c>
      <c r="AP11" s="24">
        <f>VLOOKUP(B11,'Frete ESALQ'!$C$6:$AL$132,36,FALSE)</f>
        <v>68</v>
      </c>
      <c r="AQ11" s="24">
        <f>VLOOKUP(B11,'Frete ESALQ'!$C$6:$AW$132,47,FALSE)</f>
        <v>68</v>
      </c>
      <c r="AR11" s="24">
        <f>VLOOKUP(B11,'Frete ESALQ'!$C$6:$BH$132,58,FALSE)</f>
        <v>91.24</v>
      </c>
      <c r="AS11" s="24">
        <f>VLOOKUP(B11,'Frete ESALQ'!$C$6:$BH$132,32,FALSE)</f>
        <v>96.6</v>
      </c>
      <c r="AT11" s="24">
        <f t="shared" si="4"/>
        <v>155.25928571428571</v>
      </c>
      <c r="AU11" s="24">
        <f t="shared" si="5"/>
        <v>157.43428571428569</v>
      </c>
      <c r="AV11" s="24">
        <f t="shared" si="6"/>
        <v>168.65428571428569</v>
      </c>
      <c r="AW11" s="24">
        <f t="shared" si="7"/>
        <v>168.65428571428569</v>
      </c>
      <c r="AX11" s="24">
        <f t="shared" ca="1" si="8"/>
        <v>162.10417142857142</v>
      </c>
      <c r="AY11" s="24">
        <f t="shared" ca="1" si="9"/>
        <v>161.49304761904762</v>
      </c>
      <c r="AZ11">
        <f t="shared" si="10"/>
        <v>9</v>
      </c>
      <c r="BA11" s="17">
        <f t="shared" si="11"/>
        <v>44440</v>
      </c>
      <c r="BB11" s="22">
        <f t="shared" ca="1" si="12"/>
        <v>10.67285714285714</v>
      </c>
      <c r="BC11" s="22">
        <f t="shared" ca="1" si="13"/>
        <v>10.779047619047589</v>
      </c>
      <c r="BD11" s="22">
        <f t="shared" ca="1" si="14"/>
        <v>14.136666666666741</v>
      </c>
      <c r="BE11" s="22">
        <f t="shared" ca="1" si="15"/>
        <v>15.629047619047611</v>
      </c>
      <c r="BF11" s="22">
        <f t="shared" ca="1" si="16"/>
        <v>9.7795238095238233</v>
      </c>
      <c r="BG11" s="22">
        <f t="shared" ca="1" si="17"/>
        <v>9.999047619047559</v>
      </c>
      <c r="BH11" s="25">
        <f t="shared" ca="1" si="0"/>
        <v>11.832698412698411</v>
      </c>
      <c r="BI11" s="26">
        <v>9</v>
      </c>
      <c r="BJ11" s="27">
        <f t="shared" ca="1" si="18"/>
        <v>10.078100755453697</v>
      </c>
      <c r="BL11" s="41">
        <f t="shared" si="19"/>
        <v>281.25</v>
      </c>
      <c r="BM11" s="41">
        <f t="shared" si="20"/>
        <v>155.8592857142857</v>
      </c>
    </row>
    <row r="12" spans="2:65" x14ac:dyDescent="0.3">
      <c r="B12" s="17" t="str">
        <f t="shared" si="1"/>
        <v>202110</v>
      </c>
      <c r="C12" s="17">
        <f t="shared" si="21"/>
        <v>44470</v>
      </c>
      <c r="D12" s="19">
        <f ca="1">IFERROR(AVERAGEIF('Preço Soja ESALQ'!$C:$C,'Modelo Soja'!$B12,'Preço Soja ESALQ'!$R:$R),NA())</f>
        <v>153.38200000000001</v>
      </c>
      <c r="E12" s="19">
        <f ca="1">IFERROR(AVERAGEIF('Preço Soja ESALQ'!$C:$C,'Modelo Soja'!$B12,'Preço Soja ESALQ'!S:S),NA())</f>
        <v>153.91800000000001</v>
      </c>
      <c r="F12" s="19">
        <f ca="1">IFERROR(AVERAGEIF('Preço Soja ESALQ'!$C:$C,'Modelo Soja'!$B12,'Preço Soja ESALQ'!T:T),NA())</f>
        <v>159.38350000000003</v>
      </c>
      <c r="G12" s="19" t="e">
        <f ca="1">IFERROR(AVERAGEIF('Preço Soja ESALQ'!$C:$C,'Modelo Soja'!$B12,'Preço Soja ESALQ'!U:U),NA())</f>
        <v>#N/A</v>
      </c>
      <c r="H12" s="19">
        <f ca="1">IFERROR(AVERAGEIF('Preço Soja ESALQ'!$C:$C,'Modelo Soja'!$B12,'Preço Soja ESALQ'!V:V),NA())</f>
        <v>155.57149999999996</v>
      </c>
      <c r="I12" s="19">
        <f ca="1">IFERROR(AVERAGEIF('Preço Soja ESALQ'!$C:$C,'Modelo Soja'!$B12,'Preço Soja ESALQ'!W:W),NA())</f>
        <v>160.95999999999998</v>
      </c>
      <c r="J12" s="19">
        <f ca="1">IFERROR(AVERAGEIF('Preço Soja ESALQ'!$C:$C,'Modelo Soja'!$B12,'Preço Soja ESALQ'!X:X),NA())</f>
        <v>158.68649999999997</v>
      </c>
      <c r="K12" s="19">
        <f ca="1">IFERROR(AVERAGEIF('Preço Soja ESALQ'!$C:$C,'Modelo Soja'!$B12,'Preço Soja ESALQ'!Y:Y),NA())</f>
        <v>159.53549999999998</v>
      </c>
      <c r="L12" s="19">
        <f ca="1">IFERROR(AVERAGEIF('Preço Soja ESALQ'!$C:$C,'Modelo Soja'!$B12,'Preço Soja ESALQ'!Z:Z),NA())</f>
        <v>159.60849999999999</v>
      </c>
      <c r="M12" s="19">
        <f ca="1">IFERROR(AVERAGEIF('Preço Soja ESALQ'!$C:$C,'Modelo Soja'!$B12,'Preço Soja ESALQ'!AA:AA),NA())</f>
        <v>154.39499999999998</v>
      </c>
      <c r="N12" s="19">
        <f ca="1">IFERROR(AVERAGEIF('Preço Soja ESALQ'!$C:$C,'Modelo Soja'!$B12,'Preço Soja ESALQ'!AB:AB),NA())</f>
        <v>158.93899999999999</v>
      </c>
      <c r="O12" s="19" t="e">
        <f ca="1">IFERROR(AVERAGEIF('Preço Soja ESALQ'!$C:$C,'Modelo Soja'!$B12,'Preço Soja ESALQ'!AC:AC),NA())</f>
        <v>#N/A</v>
      </c>
      <c r="P12" s="19" t="e">
        <f ca="1">IFERROR(AVERAGEIF('Preço Soja ESALQ'!$C:$C,'Modelo Soja'!$B12,'Preço Soja ESALQ'!AD:AD),NA())</f>
        <v>#N/A</v>
      </c>
      <c r="Q12" s="19">
        <f ca="1">IFERROR(AVERAGEIF('Preço Soja ESALQ'!$C:$C,'Modelo Soja'!$B12,'Preço Soja ESALQ'!BI:BI),NA())</f>
        <v>160.69300000000001</v>
      </c>
      <c r="R12" s="19">
        <f ca="1">IFERROR(AVERAGEIF('Preço Soja ESALQ'!$C:$C,'Modelo Soja'!$B12,'Preço Soja ESALQ'!BK:BK),NA())</f>
        <v>154.75571428571428</v>
      </c>
      <c r="S12" s="19">
        <f ca="1">IFERROR(AVERAGEIF('Preço Soja ESALQ'!$C:$C,'Modelo Soja'!$B12,'Preço Soja ESALQ'!BL:BL),NA())</f>
        <v>154.79399999999995</v>
      </c>
      <c r="T12" s="19" t="e">
        <f ca="1">IFERROR(AVERAGEIF('Preço Soja ESALQ'!$C:$C,'Modelo Soja'!$B12,'Preço Soja ESALQ'!BM:BM),NA())</f>
        <v>#N/A</v>
      </c>
      <c r="U12" s="19">
        <f ca="1">IFERROR(AVERAGEIF('Preço Soja ESALQ'!$C:$C,'Modelo Soja'!$B12,'Preço Soja ESALQ'!BN:BN),NA())</f>
        <v>154.37400000000002</v>
      </c>
      <c r="AA12" s="19">
        <f ca="1">IFERROR(AVERAGEIF('Preço Soja ESALQ'!$C:$C,'Modelo Soja'!$B12,'Preço Soja ESALQ'!BA:BA),NA())</f>
        <v>162.72549999999998</v>
      </c>
      <c r="AB12" s="19">
        <f ca="1">IFERROR(AVERAGEIF('Preço Soja ESALQ'!$C:$C,'Modelo Soja'!$B12,'Preço Soja ESALQ'!BB:BB),NA())</f>
        <v>169.1885</v>
      </c>
      <c r="AC12" s="19">
        <f ca="1">IFERROR(AVERAGEIF('Preço Soja ESALQ'!$C:$C,'Modelo Soja'!$B12,'Preço Soja ESALQ'!BC:BC),NA())</f>
        <v>167.59049999999996</v>
      </c>
      <c r="AD12" s="19">
        <f ca="1">IFERROR(AVERAGEIF('Preço Soja ESALQ'!$C:$C,'Modelo Soja'!$B12,'Preço Soja ESALQ'!BD:BD),NA())</f>
        <v>166.60849999999999</v>
      </c>
      <c r="AE12" s="19">
        <f ca="1">IFERROR(AVERAGEIF('Preço Soja ESALQ'!$C:$C,'Modelo Soja'!$B12,'Preço Soja ESALQ'!BE:BE),NA())</f>
        <v>164.3485</v>
      </c>
      <c r="AF12" s="19">
        <f ca="1">IFERROR(AVERAGEIF('Preço Soja ESALQ'!$C:$C,'Modelo Soja'!$B12,'Preço Soja ESALQ'!BF:BF),NA())</f>
        <v>164.88400000000001</v>
      </c>
      <c r="AG12" s="19">
        <f ca="1">IFERROR(AVERAGEIF('Preço Soja ESALQ'!$C:$C,'Modelo Soja'!$B12,'Preço Soja ESALQ'!BG:BG),NA())</f>
        <v>168.14750000000001</v>
      </c>
      <c r="AH12" s="19">
        <f ca="1">IFERROR(AVERAGEIF('Preço Soja ESALQ'!$C:$C,'Modelo Soja'!$B12,'Preço Soja ESALQ'!AE:AE),NA())</f>
        <v>167.86750000000001</v>
      </c>
      <c r="AI12" s="19">
        <f ca="1">IFERROR(AVERAGEIF('Preço Soja ESALQ'!$C:$C,'Modelo Soja'!$B12,'Preço Soja ESALQ'!AF:AF),NA())</f>
        <v>162.3955</v>
      </c>
      <c r="AJ12" s="36">
        <f>+[2]summary!C24</f>
        <v>171.167</v>
      </c>
      <c r="AK12" s="36">
        <f t="shared" ca="1" si="2"/>
        <v>163.51306745090659</v>
      </c>
      <c r="AL12" s="36">
        <f t="shared" ca="1" si="3"/>
        <v>164.01306745090659</v>
      </c>
      <c r="AN12" s="24">
        <f>+[3]FSORPRA!H11</f>
        <v>313</v>
      </c>
      <c r="AO12" s="24">
        <f>+[3]FRONPRA!H11</f>
        <v>232</v>
      </c>
      <c r="AP12" s="24">
        <f>VLOOKUP(B12,'Frete ESALQ'!$C$6:$AL$132,36,FALSE)</f>
        <v>68</v>
      </c>
      <c r="AQ12" s="24">
        <f>VLOOKUP(B12,'Frete ESALQ'!$C$6:$AW$132,47,FALSE)</f>
        <v>72</v>
      </c>
      <c r="AR12" s="24">
        <f>VLOOKUP(B12,'Frete ESALQ'!$C$6:$BH$132,58,FALSE)</f>
        <v>85.59</v>
      </c>
      <c r="AS12" s="24">
        <f>VLOOKUP(B12,'Frete ESALQ'!$C$6:$BH$132,32,FALSE)</f>
        <v>91.5</v>
      </c>
      <c r="AT12" s="24">
        <f t="shared" si="4"/>
        <v>152.387</v>
      </c>
      <c r="AU12" s="24">
        <f t="shared" si="5"/>
        <v>157.24700000000001</v>
      </c>
      <c r="AV12" s="24">
        <f t="shared" si="6"/>
        <v>167.08699999999999</v>
      </c>
      <c r="AW12" s="24">
        <f t="shared" si="7"/>
        <v>166.84700000000001</v>
      </c>
      <c r="AX12" s="24">
        <f t="shared" ca="1" si="8"/>
        <v>163.0121</v>
      </c>
      <c r="AY12" s="24">
        <f t="shared" ca="1" si="9"/>
        <v>162.3775</v>
      </c>
      <c r="AZ12">
        <f t="shared" si="10"/>
        <v>10</v>
      </c>
      <c r="BA12" s="17">
        <f t="shared" si="11"/>
        <v>44470</v>
      </c>
      <c r="BB12" s="22">
        <f t="shared" ca="1" si="12"/>
        <v>8.2285000000000252</v>
      </c>
      <c r="BC12" s="22">
        <f t="shared" ca="1" si="13"/>
        <v>8.0549999999999784</v>
      </c>
      <c r="BD12" s="22">
        <f t="shared" ca="1" si="14"/>
        <v>9.9535000000000196</v>
      </c>
      <c r="BE12" s="22">
        <f t="shared" ca="1" si="15"/>
        <v>11.50200000000001</v>
      </c>
      <c r="BF12" s="22">
        <f t="shared" ca="1" si="16"/>
        <v>9.18100000000004</v>
      </c>
      <c r="BG12" s="22">
        <f t="shared" ca="1" si="17"/>
        <v>9.208500000000015</v>
      </c>
      <c r="BH12" s="25">
        <f t="shared" ca="1" si="0"/>
        <v>9.3547500000000152</v>
      </c>
      <c r="BI12" s="26">
        <v>10</v>
      </c>
      <c r="BJ12" s="27">
        <f t="shared" ca="1" si="18"/>
        <v>9.5950674509065745</v>
      </c>
      <c r="BL12" s="41">
        <f t="shared" si="19"/>
        <v>303</v>
      </c>
      <c r="BM12" s="41">
        <f t="shared" si="20"/>
        <v>152.98699999999999</v>
      </c>
    </row>
    <row r="13" spans="2:65" x14ac:dyDescent="0.3">
      <c r="B13" s="17" t="str">
        <f t="shared" si="1"/>
        <v>202111</v>
      </c>
      <c r="C13" s="17">
        <f t="shared" si="21"/>
        <v>44501</v>
      </c>
      <c r="D13" s="19">
        <f ca="1">IFERROR(AVERAGEIF('Preço Soja ESALQ'!$C:$C,'Modelo Soja'!$B13,'Preço Soja ESALQ'!$R:$R),NA())</f>
        <v>148.86600000000001</v>
      </c>
      <c r="E13" s="19">
        <f ca="1">IFERROR(AVERAGEIF('Preço Soja ESALQ'!$C:$C,'Modelo Soja'!$B13,'Preço Soja ESALQ'!S:S),NA())</f>
        <v>145.11600000000004</v>
      </c>
      <c r="F13" s="19">
        <f ca="1">IFERROR(AVERAGEIF('Preço Soja ESALQ'!$C:$C,'Modelo Soja'!$B13,'Preço Soja ESALQ'!T:T),NA())</f>
        <v>154.8485</v>
      </c>
      <c r="G13" s="19" t="e">
        <f ca="1">IFERROR(AVERAGEIF('Preço Soja ESALQ'!$C:$C,'Modelo Soja'!$B13,'Preço Soja ESALQ'!U:U),NA())</f>
        <v>#N/A</v>
      </c>
      <c r="H13" s="19">
        <f ca="1">IFERROR(AVERAGEIF('Preço Soja ESALQ'!$C:$C,'Modelo Soja'!$B13,'Preço Soja ESALQ'!V:V),NA())</f>
        <v>151.60549999999998</v>
      </c>
      <c r="I13" s="19">
        <f ca="1">IFERROR(AVERAGEIF('Preço Soja ESALQ'!$C:$C,'Modelo Soja'!$B13,'Preço Soja ESALQ'!W:W),NA())</f>
        <v>155.65249999999997</v>
      </c>
      <c r="J13" s="19">
        <f ca="1">IFERROR(AVERAGEIF('Preço Soja ESALQ'!$C:$C,'Modelo Soja'!$B13,'Preço Soja ESALQ'!X:X),NA())</f>
        <v>157.34700000000001</v>
      </c>
      <c r="K13" s="19">
        <f ca="1">IFERROR(AVERAGEIF('Preço Soja ESALQ'!$C:$C,'Modelo Soja'!$B13,'Preço Soja ESALQ'!Y:Y),NA())</f>
        <v>154.15049999999997</v>
      </c>
      <c r="L13" s="19">
        <f ca="1">IFERROR(AVERAGEIF('Preço Soja ESALQ'!$C:$C,'Modelo Soja'!$B13,'Preço Soja ESALQ'!Z:Z),NA())</f>
        <v>154.20050000000001</v>
      </c>
      <c r="M13" s="19">
        <f ca="1">IFERROR(AVERAGEIF('Preço Soja ESALQ'!$C:$C,'Modelo Soja'!$B13,'Preço Soja ESALQ'!AA:AA),NA())</f>
        <v>151.16000000000003</v>
      </c>
      <c r="N13" s="19">
        <f ca="1">IFERROR(AVERAGEIF('Preço Soja ESALQ'!$C:$C,'Modelo Soja'!$B13,'Preço Soja ESALQ'!AB:AB),NA())</f>
        <v>156.90600000000001</v>
      </c>
      <c r="O13" s="19" t="e">
        <f ca="1">IFERROR(AVERAGEIF('Preço Soja ESALQ'!$C:$C,'Modelo Soja'!$B13,'Preço Soja ESALQ'!AC:AC),NA())</f>
        <v>#N/A</v>
      </c>
      <c r="P13" s="19" t="e">
        <f ca="1">IFERROR(AVERAGEIF('Preço Soja ESALQ'!$C:$C,'Modelo Soja'!$B13,'Preço Soja ESALQ'!AD:AD),NA())</f>
        <v>#N/A</v>
      </c>
      <c r="Q13" s="19">
        <f ca="1">IFERROR(AVERAGEIF('Preço Soja ESALQ'!$C:$C,'Modelo Soja'!$B13,'Preço Soja ESALQ'!BI:BI),NA())</f>
        <v>157.92700000000002</v>
      </c>
      <c r="R13" s="19">
        <f ca="1">IFERROR(AVERAGEIF('Preço Soja ESALQ'!$C:$C,'Modelo Soja'!$B13,'Preço Soja ESALQ'!BK:BK),NA())</f>
        <v>153.38999999999999</v>
      </c>
      <c r="S13" s="19">
        <f ca="1">IFERROR(AVERAGEIF('Preço Soja ESALQ'!$C:$C,'Modelo Soja'!$B13,'Preço Soja ESALQ'!BL:BL),NA())</f>
        <v>149.82300000000001</v>
      </c>
      <c r="T13" s="19" t="e">
        <f ca="1">IFERROR(AVERAGEIF('Preço Soja ESALQ'!$C:$C,'Modelo Soja'!$B13,'Preço Soja ESALQ'!BM:BM),NA())</f>
        <v>#N/A</v>
      </c>
      <c r="U13" s="19">
        <f ca="1">IFERROR(AVERAGEIF('Preço Soja ESALQ'!$C:$C,'Modelo Soja'!$B13,'Preço Soja ESALQ'!BN:BN),NA())</f>
        <v>149.69099999999997</v>
      </c>
      <c r="AA13" s="19">
        <f ca="1">IFERROR(AVERAGEIF('Preço Soja ESALQ'!$C:$C,'Modelo Soja'!$B13,'Preço Soja ESALQ'!BA:BA),NA())</f>
        <v>153.76249999999999</v>
      </c>
      <c r="AB13" s="19">
        <f ca="1">IFERROR(AVERAGEIF('Preço Soja ESALQ'!$C:$C,'Modelo Soja'!$B13,'Preço Soja ESALQ'!BB:BB),NA())</f>
        <v>162.59099999999998</v>
      </c>
      <c r="AC13" s="19">
        <f ca="1">IFERROR(AVERAGEIF('Preço Soja ESALQ'!$C:$C,'Modelo Soja'!$B13,'Preço Soja ESALQ'!BC:BC),NA())</f>
        <v>161.86949999999999</v>
      </c>
      <c r="AD13" s="19">
        <f ca="1">IFERROR(AVERAGEIF('Preço Soja ESALQ'!$C:$C,'Modelo Soja'!$B13,'Preço Soja ESALQ'!BD:BD),NA())</f>
        <v>160.60650000000001</v>
      </c>
      <c r="AE13" s="19">
        <f ca="1">IFERROR(AVERAGEIF('Preço Soja ESALQ'!$C:$C,'Modelo Soja'!$B13,'Preço Soja ESALQ'!BE:BE),NA())</f>
        <v>157.19250000000002</v>
      </c>
      <c r="AF13" s="19">
        <f ca="1">IFERROR(AVERAGEIF('Preço Soja ESALQ'!$C:$C,'Modelo Soja'!$B13,'Preço Soja ESALQ'!BF:BF),NA())</f>
        <v>157.42950000000002</v>
      </c>
      <c r="AG13" s="19">
        <f ca="1">IFERROR(AVERAGEIF('Preço Soja ESALQ'!$C:$C,'Modelo Soja'!$B13,'Preço Soja ESALQ'!BG:BG),NA())</f>
        <v>164.7465</v>
      </c>
      <c r="AH13" s="19">
        <f ca="1">IFERROR(AVERAGEIF('Preço Soja ESALQ'!$C:$C,'Modelo Soja'!$B13,'Preço Soja ESALQ'!AE:AE),NA())</f>
        <v>164.21600000000004</v>
      </c>
      <c r="AI13" s="19">
        <f ca="1">IFERROR(AVERAGEIF('Preço Soja ESALQ'!$C:$C,'Modelo Soja'!$B13,'Preço Soja ESALQ'!AF:AF),NA())</f>
        <v>158.29499999999996</v>
      </c>
      <c r="AJ13" s="36">
        <f>+[2]summary!C25</f>
        <v>165.79350000000005</v>
      </c>
      <c r="AK13" s="36">
        <f t="shared" ca="1" si="2"/>
        <v>154.27313294346982</v>
      </c>
      <c r="AL13" s="36">
        <f t="shared" ca="1" si="3"/>
        <v>154.77313294346982</v>
      </c>
      <c r="AN13" s="24">
        <f>+[3]FSORPRA!H12</f>
        <v>318.75</v>
      </c>
      <c r="AO13" s="24">
        <f>+[3]FRONPRA!H12</f>
        <v>243.75</v>
      </c>
      <c r="AP13" s="24">
        <f>VLOOKUP(B13,'Frete ESALQ'!$C$6:$AL$132,36,FALSE)</f>
        <v>68</v>
      </c>
      <c r="AQ13" s="24">
        <f>VLOOKUP(B13,'Frete ESALQ'!$C$6:$AW$132,47,FALSE)</f>
        <v>70</v>
      </c>
      <c r="AR13" s="24">
        <f>VLOOKUP(B13,'Frete ESALQ'!$C$6:$BH$132,58,FALSE)</f>
        <v>76.08</v>
      </c>
      <c r="AS13" s="24">
        <f>VLOOKUP(B13,'Frete ESALQ'!$C$6:$BH$132,32,FALSE)</f>
        <v>73.5</v>
      </c>
      <c r="AT13" s="24">
        <f t="shared" si="4"/>
        <v>146.66850000000005</v>
      </c>
      <c r="AU13" s="24">
        <f t="shared" si="5"/>
        <v>151.16850000000005</v>
      </c>
      <c r="AV13" s="24">
        <f t="shared" si="6"/>
        <v>161.71350000000004</v>
      </c>
      <c r="AW13" s="24">
        <f t="shared" si="7"/>
        <v>161.59350000000006</v>
      </c>
      <c r="AX13" s="24">
        <f t="shared" ca="1" si="8"/>
        <v>160.18170000000001</v>
      </c>
      <c r="AY13" s="24">
        <f t="shared" ca="1" si="9"/>
        <v>159.80600000000004</v>
      </c>
      <c r="AZ13">
        <f t="shared" si="10"/>
        <v>11</v>
      </c>
      <c r="BA13" s="17">
        <f t="shared" si="11"/>
        <v>44501</v>
      </c>
      <c r="BB13" s="22">
        <f t="shared" ca="1" si="12"/>
        <v>6.9385000000000048</v>
      </c>
      <c r="BC13" s="22">
        <f t="shared" ca="1" si="13"/>
        <v>7.7190000000000225</v>
      </c>
      <c r="BD13" s="22">
        <f t="shared" ca="1" si="14"/>
        <v>6.0324999999999989</v>
      </c>
      <c r="BE13" s="22">
        <f t="shared" ca="1" si="15"/>
        <v>8.5635000000000048</v>
      </c>
      <c r="BF13" s="22">
        <f t="shared" ca="1" si="16"/>
        <v>6.8690000000000282</v>
      </c>
      <c r="BG13" s="22">
        <f t="shared" ca="1" si="17"/>
        <v>7.8404999999999916</v>
      </c>
      <c r="BH13" s="25">
        <f t="shared" ca="1" si="0"/>
        <v>7.3271666666666748</v>
      </c>
      <c r="BI13" s="26">
        <v>11</v>
      </c>
      <c r="BJ13" s="27">
        <f t="shared" ca="1" si="18"/>
        <v>9.1571329434697866</v>
      </c>
      <c r="BL13" s="41">
        <f t="shared" si="19"/>
        <v>308.75</v>
      </c>
      <c r="BM13" s="41">
        <f t="shared" si="20"/>
        <v>147.26850000000005</v>
      </c>
    </row>
    <row r="14" spans="2:65" x14ac:dyDescent="0.3">
      <c r="B14" s="17" t="str">
        <f t="shared" si="1"/>
        <v>202112</v>
      </c>
      <c r="C14" s="17">
        <f t="shared" si="21"/>
        <v>44531</v>
      </c>
      <c r="D14" s="19">
        <f ca="1">IFERROR(AVERAGEIF('Preço Soja ESALQ'!$C:$C,'Modelo Soja'!$B14,'Preço Soja ESALQ'!$R:$R),NA())</f>
        <v>147.99761904761903</v>
      </c>
      <c r="E14" s="19">
        <f ca="1">IFERROR(AVERAGEIF('Preço Soja ESALQ'!$C:$C,'Modelo Soja'!$B14,'Preço Soja ESALQ'!S:S),NA())</f>
        <v>143.005</v>
      </c>
      <c r="F14" s="19">
        <f ca="1">IFERROR(AVERAGEIF('Preço Soja ESALQ'!$C:$C,'Modelo Soja'!$B14,'Preço Soja ESALQ'!T:T),NA())</f>
        <v>158.5052380952381</v>
      </c>
      <c r="G14" s="19" t="e">
        <f ca="1">IFERROR(AVERAGEIF('Preço Soja ESALQ'!$C:$C,'Modelo Soja'!$B14,'Preço Soja ESALQ'!U:U),NA())</f>
        <v>#N/A</v>
      </c>
      <c r="H14" s="19">
        <f ca="1">IFERROR(AVERAGEIF('Preço Soja ESALQ'!$C:$C,'Modelo Soja'!$B14,'Preço Soja ESALQ'!V:V),NA())</f>
        <v>152.33380952380952</v>
      </c>
      <c r="I14" s="19">
        <f ca="1">IFERROR(AVERAGEIF('Preço Soja ESALQ'!$C:$C,'Modelo Soja'!$B14,'Preço Soja ESALQ'!W:W),NA())</f>
        <v>158.88095238095244</v>
      </c>
      <c r="J14" s="19">
        <f ca="1">IFERROR(AVERAGEIF('Preço Soja ESALQ'!$C:$C,'Modelo Soja'!$B14,'Preço Soja ESALQ'!X:X),NA())</f>
        <v>161.57761904761907</v>
      </c>
      <c r="K14" s="19">
        <f ca="1">IFERROR(AVERAGEIF('Preço Soja ESALQ'!$C:$C,'Modelo Soja'!$B14,'Preço Soja ESALQ'!Y:Y),NA())</f>
        <v>158.45619047619044</v>
      </c>
      <c r="L14" s="19">
        <f ca="1">IFERROR(AVERAGEIF('Preço Soja ESALQ'!$C:$C,'Modelo Soja'!$B14,'Preço Soja ESALQ'!Z:Z),NA())</f>
        <v>158.54714285714286</v>
      </c>
      <c r="M14" s="19">
        <f ca="1">IFERROR(AVERAGEIF('Preço Soja ESALQ'!$C:$C,'Modelo Soja'!$B14,'Preço Soja ESALQ'!AA:AA),NA())</f>
        <v>155.00857142857146</v>
      </c>
      <c r="N14" s="19">
        <f ca="1">IFERROR(AVERAGEIF('Preço Soja ESALQ'!$C:$C,'Modelo Soja'!$B14,'Preço Soja ESALQ'!AB:AB),NA())</f>
        <v>161.47523809523813</v>
      </c>
      <c r="O14" s="19">
        <f ca="1">IFERROR(AVERAGEIF('Preço Soja ESALQ'!$C:$C,'Modelo Soja'!$B14,'Preço Soja ESALQ'!AC:AC),NA())</f>
        <v>159.79</v>
      </c>
      <c r="P14" s="19" t="e">
        <f ca="1">IFERROR(AVERAGEIF('Preço Soja ESALQ'!$C:$C,'Modelo Soja'!$B14,'Preço Soja ESALQ'!AD:AD),NA())</f>
        <v>#N/A</v>
      </c>
      <c r="Q14" s="19">
        <f ca="1">IFERROR(AVERAGEIF('Preço Soja ESALQ'!$C:$C,'Modelo Soja'!$B14,'Preço Soja ESALQ'!BI:BI),NA())</f>
        <v>160.89571428571423</v>
      </c>
      <c r="R14" s="19">
        <f ca="1">IFERROR(AVERAGEIF('Preço Soja ESALQ'!$C:$C,'Modelo Soja'!$B14,'Preço Soja ESALQ'!BK:BK),NA())</f>
        <v>149.51249999999999</v>
      </c>
      <c r="S14" s="19">
        <f ca="1">IFERROR(AVERAGEIF('Preço Soja ESALQ'!$C:$C,'Modelo Soja'!$B14,'Preço Soja ESALQ'!BL:BL),NA())</f>
        <v>154.32809523809522</v>
      </c>
      <c r="T14" s="19" t="e">
        <f ca="1">IFERROR(AVERAGEIF('Preço Soja ESALQ'!$C:$C,'Modelo Soja'!$B14,'Preço Soja ESALQ'!BM:BM),NA())</f>
        <v>#N/A</v>
      </c>
      <c r="U14" s="19">
        <f ca="1">IFERROR(AVERAGEIF('Preço Soja ESALQ'!$C:$C,'Modelo Soja'!$B14,'Preço Soja ESALQ'!BN:BN),NA())</f>
        <v>154.23523809523812</v>
      </c>
      <c r="AA14" s="19">
        <f ca="1">IFERROR(AVERAGEIF('Preço Soja ESALQ'!$C:$C,'Modelo Soja'!$B14,'Preço Soja ESALQ'!BA:BA),NA())</f>
        <v>153.44523809523812</v>
      </c>
      <c r="AB14" s="19">
        <f ca="1">IFERROR(AVERAGEIF('Preço Soja ESALQ'!$C:$C,'Modelo Soja'!$B14,'Preço Soja ESALQ'!BB:BB),NA())</f>
        <v>166.92428571428573</v>
      </c>
      <c r="AC14" s="19">
        <f ca="1">IFERROR(AVERAGEIF('Preço Soja ESALQ'!$C:$C,'Modelo Soja'!$B14,'Preço Soja ESALQ'!BC:BC),NA())</f>
        <v>165.8909523809524</v>
      </c>
      <c r="AD14" s="19">
        <f ca="1">IFERROR(AVERAGEIF('Preço Soja ESALQ'!$C:$C,'Modelo Soja'!$B14,'Preço Soja ESALQ'!BD:BD),NA())</f>
        <v>165.33523809523808</v>
      </c>
      <c r="AE14" s="19">
        <f ca="1">IFERROR(AVERAGEIF('Preço Soja ESALQ'!$C:$C,'Modelo Soja'!$B14,'Preço Soja ESALQ'!BE:BE),NA())</f>
        <v>160.60095238095241</v>
      </c>
      <c r="AF14" s="19">
        <f ca="1">IFERROR(AVERAGEIF('Preço Soja ESALQ'!$C:$C,'Modelo Soja'!$B14,'Preço Soja ESALQ'!BF:BF),NA())</f>
        <v>155.61421052631579</v>
      </c>
      <c r="AG14" s="19">
        <f ca="1">IFERROR(AVERAGEIF('Preço Soja ESALQ'!$C:$C,'Modelo Soja'!$B14,'Preço Soja ESALQ'!BG:BG),NA())</f>
        <v>168.9595238095238</v>
      </c>
      <c r="AH14" s="19">
        <f ca="1">IFERROR(AVERAGEIF('Preço Soja ESALQ'!$C:$C,'Modelo Soja'!$B14,'Preço Soja ESALQ'!AE:AE),NA())</f>
        <v>167.73523809523809</v>
      </c>
      <c r="AI14" s="19">
        <f ca="1">IFERROR(AVERAGEIF('Preço Soja ESALQ'!$C:$C,'Modelo Soja'!$B14,'Preço Soja ESALQ'!AF:AF),NA())</f>
        <v>161.51</v>
      </c>
      <c r="AJ14" s="36">
        <f>+[2]summary!C26</f>
        <v>170.25190476190477</v>
      </c>
      <c r="AK14" s="36">
        <f t="shared" ca="1" si="2"/>
        <v>152.74385877192981</v>
      </c>
      <c r="AL14" s="36">
        <f t="shared" ca="1" si="3"/>
        <v>153.24385877192981</v>
      </c>
      <c r="AN14" s="24">
        <f>+[3]FSORPRA!H13</f>
        <v>352</v>
      </c>
      <c r="AO14" s="24">
        <f>+[3]FRONPRA!H13</f>
        <v>266</v>
      </c>
      <c r="AP14" s="24">
        <f>VLOOKUP(B14,'Frete ESALQ'!$C$6:$AL$132,36,FALSE)</f>
        <v>76.2</v>
      </c>
      <c r="AQ14" s="24">
        <f>VLOOKUP(B14,'Frete ESALQ'!$C$6:$AW$132,47,FALSE)</f>
        <v>67.67</v>
      </c>
      <c r="AR14" s="24">
        <f>VLOOKUP(B14,'Frete ESALQ'!$C$6:$BH$132,58,FALSE)</f>
        <v>92.96</v>
      </c>
      <c r="AS14" s="24">
        <f>VLOOKUP(B14,'Frete ESALQ'!$C$6:$BH$132,32,FALSE)</f>
        <v>91.67</v>
      </c>
      <c r="AT14" s="24">
        <f t="shared" si="4"/>
        <v>149.13190476190476</v>
      </c>
      <c r="AU14" s="24">
        <f t="shared" si="5"/>
        <v>154.29190476190476</v>
      </c>
      <c r="AV14" s="24">
        <f t="shared" si="6"/>
        <v>165.67990476190477</v>
      </c>
      <c r="AW14" s="24">
        <f t="shared" si="7"/>
        <v>166.19170476190476</v>
      </c>
      <c r="AX14" s="24">
        <f t="shared" ca="1" si="8"/>
        <v>163.38192380952381</v>
      </c>
      <c r="AY14" s="24">
        <f t="shared" ca="1" si="9"/>
        <v>162.23503809523808</v>
      </c>
      <c r="AZ14">
        <f t="shared" si="10"/>
        <v>12</v>
      </c>
      <c r="BA14" s="17">
        <f t="shared" si="11"/>
        <v>44531</v>
      </c>
      <c r="BB14" s="22">
        <f t="shared" ca="1" si="12"/>
        <v>8.0433333333332939</v>
      </c>
      <c r="BC14" s="22">
        <f t="shared" ca="1" si="13"/>
        <v>7.434761904761956</v>
      </c>
      <c r="BD14" s="22">
        <f t="shared" ca="1" si="14"/>
        <v>5.5923809523809496</v>
      </c>
      <c r="BE14" s="22">
        <f t="shared" ca="1" si="15"/>
        <v>7.6165914786967619</v>
      </c>
      <c r="BF14" s="22">
        <f t="shared" ca="1" si="16"/>
        <v>6.157619047619022</v>
      </c>
      <c r="BG14" s="22">
        <f t="shared" ca="1" si="17"/>
        <v>7.4842857142856758</v>
      </c>
      <c r="BH14" s="25">
        <f t="shared" ca="1" si="0"/>
        <v>7.0548287385129429</v>
      </c>
      <c r="BI14" s="26">
        <v>12</v>
      </c>
      <c r="BJ14" s="27">
        <f t="shared" ca="1" si="18"/>
        <v>9.7388587719298165</v>
      </c>
      <c r="BL14" s="41">
        <f t="shared" si="19"/>
        <v>342</v>
      </c>
      <c r="BM14" s="41">
        <f t="shared" si="20"/>
        <v>149.73190476190476</v>
      </c>
    </row>
    <row r="15" spans="2:65" x14ac:dyDescent="0.3">
      <c r="B15" s="17" t="str">
        <f t="shared" si="1"/>
        <v>20221</v>
      </c>
      <c r="C15" s="17">
        <f t="shared" si="21"/>
        <v>44562</v>
      </c>
      <c r="D15" s="19">
        <f ca="1">IFERROR(AVERAGEIF('Preço Soja ESALQ'!$C:$C,'Modelo Soja'!$B15,'Preço Soja ESALQ'!$R:$R),NA())</f>
        <v>161.9347619047619</v>
      </c>
      <c r="E15" s="19">
        <f ca="1">IFERROR(AVERAGEIF('Preço Soja ESALQ'!$C:$C,'Modelo Soja'!$B15,'Preço Soja ESALQ'!S:S),NA())</f>
        <v>155.6123809523809</v>
      </c>
      <c r="F15" s="19">
        <f ca="1">IFERROR(AVERAGEIF('Preço Soja ESALQ'!$C:$C,'Modelo Soja'!$B15,'Preço Soja ESALQ'!T:T),NA())</f>
        <v>167.26714285714283</v>
      </c>
      <c r="G15" s="19" t="e">
        <f ca="1">IFERROR(AVERAGEIF('Preço Soja ESALQ'!$C:$C,'Modelo Soja'!$B15,'Preço Soja ESALQ'!U:U),NA())</f>
        <v>#N/A</v>
      </c>
      <c r="H15" s="19">
        <f ca="1">IFERROR(AVERAGEIF('Preço Soja ESALQ'!$C:$C,'Modelo Soja'!$B15,'Preço Soja ESALQ'!V:V),NA())</f>
        <v>160.92714285714288</v>
      </c>
      <c r="I15" s="19">
        <f ca="1">IFERROR(AVERAGEIF('Preço Soja ESALQ'!$C:$C,'Modelo Soja'!$B15,'Preço Soja ESALQ'!W:W),NA())</f>
        <v>167.65428571428569</v>
      </c>
      <c r="J15" s="19">
        <f ca="1">IFERROR(AVERAGEIF('Preço Soja ESALQ'!$C:$C,'Modelo Soja'!$B15,'Preço Soja ESALQ'!X:X),NA())</f>
        <v>175.10476190476189</v>
      </c>
      <c r="K15" s="19">
        <f ca="1">IFERROR(AVERAGEIF('Preço Soja ESALQ'!$C:$C,'Modelo Soja'!$B15,'Preço Soja ESALQ'!Y:Y),NA())</f>
        <v>166.45476190476191</v>
      </c>
      <c r="L15" s="19">
        <f ca="1">IFERROR(AVERAGEIF('Preço Soja ESALQ'!$C:$C,'Modelo Soja'!$B15,'Preço Soja ESALQ'!Z:Z),NA())</f>
        <v>166.59333333333331</v>
      </c>
      <c r="M15" s="19">
        <f ca="1">IFERROR(AVERAGEIF('Preço Soja ESALQ'!$C:$C,'Modelo Soja'!$B15,'Preço Soja ESALQ'!AA:AA),NA())</f>
        <v>165.0985714285714</v>
      </c>
      <c r="N15" s="19">
        <f ca="1">IFERROR(AVERAGEIF('Preço Soja ESALQ'!$C:$C,'Modelo Soja'!$B15,'Preço Soja ESALQ'!AB:AB),NA())</f>
        <v>175.0704761904762</v>
      </c>
      <c r="O15" s="19">
        <f ca="1">IFERROR(AVERAGEIF('Preço Soja ESALQ'!$C:$C,'Modelo Soja'!$B15,'Preço Soja ESALQ'!AC:AC),NA())</f>
        <v>162.0241176470588</v>
      </c>
      <c r="P15" s="19" t="e">
        <f ca="1">IFERROR(AVERAGEIF('Preço Soja ESALQ'!$C:$C,'Modelo Soja'!$B15,'Preço Soja ESALQ'!AD:AD),NA())</f>
        <v>#N/A</v>
      </c>
      <c r="Q15" s="19">
        <f ca="1">IFERROR(AVERAGEIF('Preço Soja ESALQ'!$C:$C,'Modelo Soja'!$B15,'Preço Soja ESALQ'!BI:BI),NA())</f>
        <v>168.57999999999998</v>
      </c>
      <c r="R15" s="19" t="e">
        <f ca="1">IFERROR(AVERAGEIF('Preço Soja ESALQ'!$C:$C,'Modelo Soja'!$B15,'Preço Soja ESALQ'!BK:BK),NA())</f>
        <v>#N/A</v>
      </c>
      <c r="S15" s="19">
        <f ca="1">IFERROR(AVERAGEIF('Preço Soja ESALQ'!$C:$C,'Modelo Soja'!$B15,'Preço Soja ESALQ'!BL:BL),NA())</f>
        <v>161.62699999999998</v>
      </c>
      <c r="T15" s="19" t="e">
        <f ca="1">IFERROR(AVERAGEIF('Preço Soja ESALQ'!$C:$C,'Modelo Soja'!$B15,'Preço Soja ESALQ'!BM:BM),NA())</f>
        <v>#N/A</v>
      </c>
      <c r="U15" s="19">
        <f ca="1">IFERROR(AVERAGEIF('Preço Soja ESALQ'!$C:$C,'Modelo Soja'!$B15,'Preço Soja ESALQ'!BN:BN),NA())</f>
        <v>161.32761904761901</v>
      </c>
      <c r="AA15" s="19">
        <f ca="1">IFERROR(AVERAGEIF('Preço Soja ESALQ'!$C:$C,'Modelo Soja'!$B15,'Preço Soja ESALQ'!BA:BA),NA())</f>
        <v>166.47722222222222</v>
      </c>
      <c r="AB15" s="19">
        <f ca="1">IFERROR(AVERAGEIF('Preço Soja ESALQ'!$C:$C,'Modelo Soja'!$B15,'Preço Soja ESALQ'!BB:BB),NA())</f>
        <v>177.30904761904762</v>
      </c>
      <c r="AC15" s="19">
        <f ca="1">IFERROR(AVERAGEIF('Preço Soja ESALQ'!$C:$C,'Modelo Soja'!$B15,'Preço Soja ESALQ'!BC:BC),NA())</f>
        <v>175.35619047619051</v>
      </c>
      <c r="AD15" s="19">
        <f ca="1">IFERROR(AVERAGEIF('Preço Soja ESALQ'!$C:$C,'Modelo Soja'!$B15,'Preço Soja ESALQ'!BD:BD),NA())</f>
        <v>174.68380952380951</v>
      </c>
      <c r="AE15" s="19">
        <f ca="1">IFERROR(AVERAGEIF('Preço Soja ESALQ'!$C:$C,'Modelo Soja'!$B15,'Preço Soja ESALQ'!BE:BE),NA())</f>
        <v>169.86809523809521</v>
      </c>
      <c r="AF15" s="19">
        <f ca="1">IFERROR(AVERAGEIF('Preço Soja ESALQ'!$C:$C,'Modelo Soja'!$B15,'Preço Soja ESALQ'!BF:BF),NA())</f>
        <v>168.42333333333335</v>
      </c>
      <c r="AG15" s="19">
        <f ca="1">IFERROR(AVERAGEIF('Preço Soja ESALQ'!$C:$C,'Modelo Soja'!$B15,'Preço Soja ESALQ'!BG:BG),NA())</f>
        <v>184.06238095238098</v>
      </c>
      <c r="AH15" s="19">
        <f ca="1">IFERROR(AVERAGEIF('Preço Soja ESALQ'!$C:$C,'Modelo Soja'!$B15,'Preço Soja ESALQ'!AE:AE),NA())</f>
        <v>183.01047619047617</v>
      </c>
      <c r="AI15" s="19">
        <f ca="1">IFERROR(AVERAGEIF('Preço Soja ESALQ'!$C:$C,'Modelo Soja'!$B15,'Preço Soja ESALQ'!AF:AF),NA())</f>
        <v>169.78619047619046</v>
      </c>
      <c r="AJ15" s="36">
        <f>+[2]summary!C27</f>
        <v>179.6652380952381</v>
      </c>
      <c r="AK15" s="36">
        <f t="shared" ca="1" si="2"/>
        <v>164.1051588467169</v>
      </c>
      <c r="AL15" s="36">
        <f t="shared" ca="1" si="3"/>
        <v>164.6051588467169</v>
      </c>
      <c r="AN15" s="24">
        <f>+[3]FSORPRA!H14</f>
        <v>375.625</v>
      </c>
      <c r="AO15" s="24">
        <f>+[3]FRONPRA!H14</f>
        <v>285</v>
      </c>
      <c r="AP15" s="24">
        <f>VLOOKUP(B15,'Frete ESALQ'!$C$6:$AL$132,36,FALSE)</f>
        <v>74.849999999999994</v>
      </c>
      <c r="AQ15" s="24">
        <f>VLOOKUP(B15,'Frete ESALQ'!$C$6:$AW$132,47,FALSE)</f>
        <v>71.75</v>
      </c>
      <c r="AR15" s="24">
        <f>VLOOKUP(B15,'Frete ESALQ'!$C$6:$BH$132,58,FALSE)</f>
        <v>121.72</v>
      </c>
      <c r="AS15" s="24">
        <f>VLOOKUP(B15,'Frete ESALQ'!$C$6:$BH$132,32,FALSE)</f>
        <v>127.6</v>
      </c>
      <c r="AT15" s="24">
        <f t="shared" si="4"/>
        <v>157.1277380952381</v>
      </c>
      <c r="AU15" s="24">
        <f t="shared" si="5"/>
        <v>162.5652380952381</v>
      </c>
      <c r="AV15" s="24">
        <f t="shared" si="6"/>
        <v>175.17423809523808</v>
      </c>
      <c r="AW15" s="24">
        <f t="shared" si="7"/>
        <v>175.36023809523809</v>
      </c>
      <c r="AX15" s="24">
        <f t="shared" ca="1" si="8"/>
        <v>176.75918095238097</v>
      </c>
      <c r="AY15" s="24">
        <f t="shared" ca="1" si="9"/>
        <v>175.35447619047616</v>
      </c>
      <c r="AZ15">
        <f t="shared" si="10"/>
        <v>1</v>
      </c>
      <c r="BA15" s="17">
        <f t="shared" si="11"/>
        <v>44562</v>
      </c>
      <c r="BB15" s="22">
        <f t="shared" ca="1" si="12"/>
        <v>9.6547619047619264</v>
      </c>
      <c r="BC15" s="22">
        <f t="shared" ca="1" si="13"/>
        <v>8.9014285714285961</v>
      </c>
      <c r="BD15" s="22">
        <f t="shared" ca="1" si="14"/>
        <v>4.7695238095238039</v>
      </c>
      <c r="BE15" s="22">
        <f t="shared" ca="1" si="15"/>
        <v>6.4885714285714471</v>
      </c>
      <c r="BF15" s="22">
        <f t="shared" ca="1" si="16"/>
        <v>7.9057142857142821</v>
      </c>
      <c r="BG15" s="22">
        <f t="shared" ca="1" si="17"/>
        <v>8.9919047619047774</v>
      </c>
      <c r="BH15" s="25">
        <f t="shared" ca="1" si="0"/>
        <v>7.7853174603174722</v>
      </c>
      <c r="BJ15" s="27">
        <f ca="1">+BJ3</f>
        <v>8.4927778943360082</v>
      </c>
      <c r="BL15" s="41">
        <f t="shared" si="19"/>
        <v>365.625</v>
      </c>
      <c r="BM15" s="41">
        <f t="shared" si="20"/>
        <v>157.7277380952381</v>
      </c>
    </row>
    <row r="16" spans="2:65" x14ac:dyDescent="0.3">
      <c r="B16" s="17" t="str">
        <f t="shared" si="1"/>
        <v>20222</v>
      </c>
      <c r="C16" s="17">
        <f t="shared" si="21"/>
        <v>44593</v>
      </c>
      <c r="D16" s="19">
        <f ca="1">IFERROR(AVERAGEIF('Preço Soja ESALQ'!$C:$C,'Modelo Soja'!$B16,'Preço Soja ESALQ'!$R:$R),NA())</f>
        <v>178.27263157894734</v>
      </c>
      <c r="E16" s="19">
        <f ca="1">IFERROR(AVERAGEIF('Preço Soja ESALQ'!$C:$C,'Modelo Soja'!$B16,'Preço Soja ESALQ'!S:S),NA())</f>
        <v>169.05631578947367</v>
      </c>
      <c r="F16" s="19">
        <f ca="1">IFERROR(AVERAGEIF('Preço Soja ESALQ'!$C:$C,'Modelo Soja'!$B16,'Preço Soja ESALQ'!T:T),NA())</f>
        <v>184.48999999999998</v>
      </c>
      <c r="G16" s="19">
        <f ca="1">IFERROR(AVERAGEIF('Preço Soja ESALQ'!$C:$C,'Modelo Soja'!$B16,'Preço Soja ESALQ'!U:U),NA())</f>
        <v>179.76</v>
      </c>
      <c r="H16" s="19">
        <f ca="1">IFERROR(AVERAGEIF('Preço Soja ESALQ'!$C:$C,'Modelo Soja'!$B16,'Preço Soja ESALQ'!V:V),NA())</f>
        <v>177.4957894736842</v>
      </c>
      <c r="I16" s="19">
        <f ca="1">IFERROR(AVERAGEIF('Preço Soja ESALQ'!$C:$C,'Modelo Soja'!$B16,'Preço Soja ESALQ'!W:W),NA())</f>
        <v>185.69315789473683</v>
      </c>
      <c r="J16" s="19">
        <f ca="1">IFERROR(AVERAGEIF('Preço Soja ESALQ'!$C:$C,'Modelo Soja'!$B16,'Preço Soja ESALQ'!X:X),NA())</f>
        <v>192.15315789473689</v>
      </c>
      <c r="K16" s="19">
        <f ca="1">IFERROR(AVERAGEIF('Preço Soja ESALQ'!$C:$C,'Modelo Soja'!$B16,'Preço Soja ESALQ'!Y:Y),NA())</f>
        <v>186.1042105263158</v>
      </c>
      <c r="L16" s="19">
        <f ca="1">IFERROR(AVERAGEIF('Preço Soja ESALQ'!$C:$C,'Modelo Soja'!$B16,'Preço Soja ESALQ'!Z:Z),NA())</f>
        <v>186.49789473684211</v>
      </c>
      <c r="M16" s="19">
        <f ca="1">IFERROR(AVERAGEIF('Preço Soja ESALQ'!$C:$C,'Modelo Soja'!$B16,'Preço Soja ESALQ'!AA:AA),NA())</f>
        <v>180.49210526315792</v>
      </c>
      <c r="N16" s="19">
        <f ca="1">IFERROR(AVERAGEIF('Preço Soja ESALQ'!$C:$C,'Modelo Soja'!$B16,'Preço Soja ESALQ'!AB:AB),NA())</f>
        <v>191.77473684210528</v>
      </c>
      <c r="O16" s="19">
        <f ca="1">IFERROR(AVERAGEIF('Preço Soja ESALQ'!$C:$C,'Modelo Soja'!$B16,'Preço Soja ESALQ'!AC:AC),NA())</f>
        <v>173.17307692307696</v>
      </c>
      <c r="P16" s="19" t="e">
        <f ca="1">IFERROR(AVERAGEIF('Preço Soja ESALQ'!$C:$C,'Modelo Soja'!$B16,'Preço Soja ESALQ'!AD:AD),NA())</f>
        <v>#N/A</v>
      </c>
      <c r="Q16" s="19">
        <f ca="1">IFERROR(AVERAGEIF('Preço Soja ESALQ'!$C:$C,'Modelo Soja'!$B16,'Preço Soja ESALQ'!BI:BI),NA())</f>
        <v>184.69894736842107</v>
      </c>
      <c r="R16" s="19">
        <f ca="1">IFERROR(AVERAGEIF('Preço Soja ESALQ'!$C:$C,'Modelo Soja'!$B16,'Preço Soja ESALQ'!BK:BK),NA())</f>
        <v>183.80625000000001</v>
      </c>
      <c r="S16" s="19">
        <f ca="1">IFERROR(AVERAGEIF('Preço Soja ESALQ'!$C:$C,'Modelo Soja'!$B16,'Preço Soja ESALQ'!BL:BL),NA())</f>
        <v>180.26368421052635</v>
      </c>
      <c r="T16" s="19" t="e">
        <f ca="1">IFERROR(AVERAGEIF('Preço Soja ESALQ'!$C:$C,'Modelo Soja'!$B16,'Preço Soja ESALQ'!BM:BM),NA())</f>
        <v>#N/A</v>
      </c>
      <c r="U16" s="19">
        <f ca="1">IFERROR(AVERAGEIF('Preço Soja ESALQ'!$C:$C,'Modelo Soja'!$B16,'Preço Soja ESALQ'!BN:BN),NA())</f>
        <v>179.36368421052632</v>
      </c>
      <c r="AA16" s="19">
        <f ca="1">IFERROR(AVERAGEIF('Preço Soja ESALQ'!$C:$C,'Modelo Soja'!$B16,'Preço Soja ESALQ'!BA:BA),NA())</f>
        <v>181.20105263157899</v>
      </c>
      <c r="AB16" s="19">
        <f ca="1">IFERROR(AVERAGEIF('Preço Soja ESALQ'!$C:$C,'Modelo Soja'!$B16,'Preço Soja ESALQ'!BB:BB),NA())</f>
        <v>192.25684210526319</v>
      </c>
      <c r="AC16" s="19">
        <f ca="1">IFERROR(AVERAGEIF('Preço Soja ESALQ'!$C:$C,'Modelo Soja'!$B16,'Preço Soja ESALQ'!BC:BC),NA())</f>
        <v>192.11421052631576</v>
      </c>
      <c r="AD16" s="19">
        <f ca="1">IFERROR(AVERAGEIF('Preço Soja ESALQ'!$C:$C,'Modelo Soja'!$B16,'Preço Soja ESALQ'!BD:BD),NA())</f>
        <v>189.49894736842103</v>
      </c>
      <c r="AE16" s="19">
        <f ca="1">IFERROR(AVERAGEIF('Preço Soja ESALQ'!$C:$C,'Modelo Soja'!$B16,'Preço Soja ESALQ'!BE:BE),NA())</f>
        <v>186.18368421052634</v>
      </c>
      <c r="AF16" s="19">
        <f ca="1">IFERROR(AVERAGEIF('Preço Soja ESALQ'!$C:$C,'Modelo Soja'!$B16,'Preço Soja ESALQ'!BF:BF),NA())</f>
        <v>181.84157894736842</v>
      </c>
      <c r="AG16" s="19">
        <f ca="1">IFERROR(AVERAGEIF('Preço Soja ESALQ'!$C:$C,'Modelo Soja'!$B16,'Preço Soja ESALQ'!BG:BG),NA())</f>
        <v>201.24052631578948</v>
      </c>
      <c r="AH16" s="19">
        <f ca="1">IFERROR(AVERAGEIF('Preço Soja ESALQ'!$C:$C,'Modelo Soja'!$B16,'Preço Soja ESALQ'!AE:AE),NA())</f>
        <v>200.35999999999996</v>
      </c>
      <c r="AI16" s="19">
        <f ca="1">IFERROR(AVERAGEIF('Preço Soja ESALQ'!$C:$C,'Modelo Soja'!$B16,'Preço Soja ESALQ'!AF:AF),NA())</f>
        <v>185.99052631578945</v>
      </c>
      <c r="AJ16" s="36">
        <f>+[2]summary!C28</f>
        <v>195.02</v>
      </c>
      <c r="AK16" s="36">
        <f t="shared" ca="1" si="2"/>
        <v>174.66631489603637</v>
      </c>
      <c r="AL16" s="36">
        <f t="shared" ca="1" si="3"/>
        <v>175.16631489603637</v>
      </c>
      <c r="AN16" s="24">
        <f>+[3]FSORPRA!H15</f>
        <v>396.25</v>
      </c>
      <c r="AO16" s="24">
        <f>+[3]FRONPRA!H15</f>
        <v>293.75</v>
      </c>
      <c r="AP16" s="24">
        <f>VLOOKUP(B16,'Frete ESALQ'!$C$6:$AL$132,36,FALSE)</f>
        <v>99.95</v>
      </c>
      <c r="AQ16" s="24">
        <f>VLOOKUP(B16,'Frete ESALQ'!$C$6:$AW$132,47,FALSE)</f>
        <v>70</v>
      </c>
      <c r="AR16" s="24">
        <f>VLOOKUP(B16,'Frete ESALQ'!$C$6:$BH$132,58,FALSE)</f>
        <v>92.53</v>
      </c>
      <c r="AS16" s="24">
        <f>VLOOKUP(B16,'Frete ESALQ'!$C$6:$BH$132,32,FALSE)</f>
        <v>102.79</v>
      </c>
      <c r="AT16" s="24">
        <f t="shared" si="4"/>
        <v>171.245</v>
      </c>
      <c r="AU16" s="24">
        <f t="shared" si="5"/>
        <v>177.39500000000001</v>
      </c>
      <c r="AV16" s="24">
        <f t="shared" si="6"/>
        <v>189.02300000000002</v>
      </c>
      <c r="AW16" s="24">
        <f t="shared" si="7"/>
        <v>190.82000000000002</v>
      </c>
      <c r="AX16" s="24">
        <f t="shared" ca="1" si="8"/>
        <v>195.68872631578949</v>
      </c>
      <c r="AY16" s="24">
        <f t="shared" ca="1" si="9"/>
        <v>194.19259999999997</v>
      </c>
      <c r="AZ16">
        <f t="shared" si="10"/>
        <v>2</v>
      </c>
      <c r="BA16" s="17">
        <f t="shared" si="11"/>
        <v>44593</v>
      </c>
      <c r="BB16" s="22">
        <f t="shared" ca="1" si="12"/>
        <v>6.5636842105263611</v>
      </c>
      <c r="BC16" s="22">
        <f t="shared" ca="1" si="13"/>
        <v>6.0099999999999625</v>
      </c>
      <c r="BD16" s="22">
        <f t="shared" ca="1" si="14"/>
        <v>5.6915789473684129</v>
      </c>
      <c r="BE16" s="22">
        <f t="shared" ca="1" si="15"/>
        <v>3.5689473684210782</v>
      </c>
      <c r="BF16" s="22">
        <f t="shared" ca="1" si="16"/>
        <v>8.206842105263064</v>
      </c>
      <c r="BG16" s="22">
        <f t="shared" ca="1" si="17"/>
        <v>9.4657894736841968</v>
      </c>
      <c r="BH16" s="25">
        <f t="shared" ca="1" si="0"/>
        <v>6.5844736842105123</v>
      </c>
      <c r="BJ16" s="27">
        <f t="shared" ref="BJ16:BJ66" ca="1" si="22">+BJ4</f>
        <v>5.6099991065627028</v>
      </c>
      <c r="BL16" s="41">
        <f t="shared" si="19"/>
        <v>386.25</v>
      </c>
      <c r="BM16" s="41">
        <f t="shared" si="20"/>
        <v>171.84500000000003</v>
      </c>
    </row>
    <row r="17" spans="2:65" x14ac:dyDescent="0.3">
      <c r="B17" s="17" t="str">
        <f t="shared" si="1"/>
        <v>20223</v>
      </c>
      <c r="C17" s="17">
        <f t="shared" si="21"/>
        <v>44621</v>
      </c>
      <c r="D17" s="19">
        <f ca="1">IFERROR(AVERAGEIF('Preço Soja ESALQ'!$C:$C,'Modelo Soja'!$B17,'Preço Soja ESALQ'!$R:$R),NA())</f>
        <v>181.88090909090911</v>
      </c>
      <c r="E17" s="19">
        <f ca="1">IFERROR(AVERAGEIF('Preço Soja ESALQ'!$C:$C,'Modelo Soja'!$B17,'Preço Soja ESALQ'!S:S),NA())</f>
        <v>171.88772727272729</v>
      </c>
      <c r="F17" s="19">
        <f ca="1">IFERROR(AVERAGEIF('Preço Soja ESALQ'!$C:$C,'Modelo Soja'!$B17,'Preço Soja ESALQ'!T:T),NA())</f>
        <v>189.63454545454545</v>
      </c>
      <c r="G17" s="19" t="e">
        <f ca="1">IFERROR(AVERAGEIF('Preço Soja ESALQ'!$C:$C,'Modelo Soja'!$B17,'Preço Soja ESALQ'!U:U),NA())</f>
        <v>#N/A</v>
      </c>
      <c r="H17" s="19">
        <f ca="1">IFERROR(AVERAGEIF('Preço Soja ESALQ'!$C:$C,'Modelo Soja'!$B17,'Preço Soja ESALQ'!V:V),NA())</f>
        <v>180.18681818181815</v>
      </c>
      <c r="I17" s="19">
        <f ca="1">IFERROR(AVERAGEIF('Preço Soja ESALQ'!$C:$C,'Modelo Soja'!$B17,'Preço Soja ESALQ'!W:W),NA())</f>
        <v>193.20681818181814</v>
      </c>
      <c r="J17" s="19">
        <f ca="1">IFERROR(AVERAGEIF('Preço Soja ESALQ'!$C:$C,'Modelo Soja'!$B17,'Preço Soja ESALQ'!X:X),NA())</f>
        <v>197.81136363636361</v>
      </c>
      <c r="K17" s="19">
        <f ca="1">IFERROR(AVERAGEIF('Preço Soja ESALQ'!$C:$C,'Modelo Soja'!$B17,'Preço Soja ESALQ'!Y:Y),NA())</f>
        <v>191.34545454545452</v>
      </c>
      <c r="L17" s="19">
        <f ca="1">IFERROR(AVERAGEIF('Preço Soja ESALQ'!$C:$C,'Modelo Soja'!$B17,'Preço Soja ESALQ'!Z:Z),NA())</f>
        <v>192.12136363636364</v>
      </c>
      <c r="M17" s="19">
        <f ca="1">IFERROR(AVERAGEIF('Preço Soja ESALQ'!$C:$C,'Modelo Soja'!$B17,'Preço Soja ESALQ'!AA:AA),NA())</f>
        <v>184.23454545454544</v>
      </c>
      <c r="N17" s="19">
        <f ca="1">IFERROR(AVERAGEIF('Preço Soja ESALQ'!$C:$C,'Modelo Soja'!$B17,'Preço Soja ESALQ'!AB:AB),NA())</f>
        <v>197.51000000000002</v>
      </c>
      <c r="O17" s="19">
        <f ca="1">IFERROR(AVERAGEIF('Preço Soja ESALQ'!$C:$C,'Modelo Soja'!$B17,'Preço Soja ESALQ'!AC:AC),NA())</f>
        <v>180.66799999999998</v>
      </c>
      <c r="P17" s="19" t="e">
        <f ca="1">IFERROR(AVERAGEIF('Preço Soja ESALQ'!$C:$C,'Modelo Soja'!$B17,'Preço Soja ESALQ'!AD:AD),NA())</f>
        <v>#N/A</v>
      </c>
      <c r="Q17" s="19">
        <f ca="1">IFERROR(AVERAGEIF('Preço Soja ESALQ'!$C:$C,'Modelo Soja'!$B17,'Preço Soja ESALQ'!BI:BI),NA())</f>
        <v>194.41590909090911</v>
      </c>
      <c r="R17" s="19">
        <f ca="1">IFERROR(AVERAGEIF('Preço Soja ESALQ'!$C:$C,'Modelo Soja'!$B17,'Preço Soja ESALQ'!BK:BK),NA())</f>
        <v>186.76777777777778</v>
      </c>
      <c r="S17" s="19">
        <f ca="1">IFERROR(AVERAGEIF('Preço Soja ESALQ'!$C:$C,'Modelo Soja'!$B17,'Preço Soja ESALQ'!BL:BL),NA())</f>
        <v>185.88590909090905</v>
      </c>
      <c r="T17" s="19" t="e">
        <f ca="1">IFERROR(AVERAGEIF('Preço Soja ESALQ'!$C:$C,'Modelo Soja'!$B17,'Preço Soja ESALQ'!BM:BM),NA())</f>
        <v>#N/A</v>
      </c>
      <c r="U17" s="19">
        <f ca="1">IFERROR(AVERAGEIF('Preço Soja ESALQ'!$C:$C,'Modelo Soja'!$B17,'Preço Soja ESALQ'!BN:BN),NA())</f>
        <v>185.10590909090911</v>
      </c>
      <c r="AA17" s="19">
        <f ca="1">IFERROR(AVERAGEIF('Preço Soja ESALQ'!$C:$C,'Modelo Soja'!$B17,'Preço Soja ESALQ'!BA:BA),NA())</f>
        <v>183.58409090909092</v>
      </c>
      <c r="AB17" s="19">
        <f ca="1">IFERROR(AVERAGEIF('Preço Soja ESALQ'!$C:$C,'Modelo Soja'!$B17,'Preço Soja ESALQ'!BB:BB),NA())</f>
        <v>196.94000000000003</v>
      </c>
      <c r="AC17" s="19">
        <f ca="1">IFERROR(AVERAGEIF('Preço Soja ESALQ'!$C:$C,'Modelo Soja'!$B17,'Preço Soja ESALQ'!BC:BC),NA())</f>
        <v>195.18772727272724</v>
      </c>
      <c r="AD17" s="19">
        <f ca="1">IFERROR(AVERAGEIF('Preço Soja ESALQ'!$C:$C,'Modelo Soja'!$B17,'Preço Soja ESALQ'!BD:BD),NA())</f>
        <v>193.66772727272729</v>
      </c>
      <c r="AE17" s="19">
        <f ca="1">IFERROR(AVERAGEIF('Preço Soja ESALQ'!$C:$C,'Modelo Soja'!$B17,'Preço Soja ESALQ'!BE:BE),NA())</f>
        <v>188.65181818181819</v>
      </c>
      <c r="AF17" s="19">
        <f ca="1">IFERROR(AVERAGEIF('Preço Soja ESALQ'!$C:$C,'Modelo Soja'!$B17,'Preço Soja ESALQ'!BF:BF),NA())</f>
        <v>184.48181818181817</v>
      </c>
      <c r="AG17" s="19">
        <f ca="1">IFERROR(AVERAGEIF('Preço Soja ESALQ'!$C:$C,'Modelo Soja'!$B17,'Preço Soja ESALQ'!BG:BG),NA())</f>
        <v>203.21363636363637</v>
      </c>
      <c r="AH17" s="19">
        <f ca="1">IFERROR(AVERAGEIF('Preço Soja ESALQ'!$C:$C,'Modelo Soja'!$B17,'Preço Soja ESALQ'!AE:AE),NA())</f>
        <v>202.68409090909091</v>
      </c>
      <c r="AI17" s="19">
        <f ca="1">IFERROR(AVERAGEIF('Preço Soja ESALQ'!$C:$C,'Modelo Soja'!$B17,'Preço Soja ESALQ'!AF:AF),NA())</f>
        <v>190.23909090909092</v>
      </c>
      <c r="AJ17" s="36">
        <f>+[2]summary!C29</f>
        <v>199.60227272727272</v>
      </c>
      <c r="AK17" s="36">
        <f t="shared" ca="1" si="2"/>
        <v>176.62106081854836</v>
      </c>
      <c r="AL17" s="36">
        <f t="shared" ca="1" si="3"/>
        <v>177.12106081854836</v>
      </c>
      <c r="AN17" s="24">
        <f>+[3]FSORPRA!H16</f>
        <v>420.625</v>
      </c>
      <c r="AO17" s="24">
        <f>+[3]FRONPRA!H16</f>
        <v>320</v>
      </c>
      <c r="AP17" s="24">
        <f>VLOOKUP(B17,'Frete ESALQ'!$C$6:$AL$132,36,FALSE)</f>
        <v>146.59</v>
      </c>
      <c r="AQ17" s="24">
        <f>VLOOKUP(B17,'Frete ESALQ'!$C$6:$AW$132,47,FALSE)</f>
        <v>118.4</v>
      </c>
      <c r="AR17" s="24">
        <f>VLOOKUP(B17,'Frete ESALQ'!$C$6:$BH$132,58,FALSE)</f>
        <v>102.63</v>
      </c>
      <c r="AS17" s="24">
        <f>VLOOKUP(B17,'Frete ESALQ'!$C$6:$BH$132,32,FALSE)</f>
        <v>110.96</v>
      </c>
      <c r="AT17" s="24">
        <f t="shared" si="4"/>
        <v>174.36477272727271</v>
      </c>
      <c r="AU17" s="24">
        <f t="shared" si="5"/>
        <v>180.40227272727273</v>
      </c>
      <c r="AV17" s="24">
        <f t="shared" si="6"/>
        <v>190.80687272727272</v>
      </c>
      <c r="AW17" s="24">
        <f t="shared" si="7"/>
        <v>192.49827272727271</v>
      </c>
      <c r="AX17" s="24">
        <f t="shared" ca="1" si="8"/>
        <v>197.05583636363636</v>
      </c>
      <c r="AY17" s="24">
        <f t="shared" ca="1" si="9"/>
        <v>196.02649090909091</v>
      </c>
      <c r="AZ17">
        <f t="shared" si="10"/>
        <v>3</v>
      </c>
      <c r="BA17" s="17">
        <f t="shared" si="11"/>
        <v>44621</v>
      </c>
      <c r="BB17" s="22">
        <f t="shared" ca="1" si="12"/>
        <v>3.7331818181818903</v>
      </c>
      <c r="BC17" s="22">
        <f t="shared" ca="1" si="13"/>
        <v>3.8422727272727286</v>
      </c>
      <c r="BD17" s="22">
        <f t="shared" ca="1" si="14"/>
        <v>4.4172727272727457</v>
      </c>
      <c r="BE17" s="22">
        <f t="shared" ca="1" si="15"/>
        <v>2.600909090909056</v>
      </c>
      <c r="BF17" s="22">
        <f t="shared" ca="1" si="16"/>
        <v>4.8727272727273032</v>
      </c>
      <c r="BG17" s="22">
        <f t="shared" ca="1" si="17"/>
        <v>5.703636363636349</v>
      </c>
      <c r="BH17" s="25">
        <f t="shared" ca="1" si="0"/>
        <v>4.1950000000000118</v>
      </c>
      <c r="BJ17" s="27">
        <f t="shared" ca="1" si="22"/>
        <v>4.7333335458210737</v>
      </c>
      <c r="BL17" s="41">
        <f t="shared" si="19"/>
        <v>410.625</v>
      </c>
      <c r="BM17" s="41">
        <f t="shared" si="20"/>
        <v>174.9647727272727</v>
      </c>
    </row>
    <row r="18" spans="2:65" x14ac:dyDescent="0.3">
      <c r="B18" s="17" t="str">
        <f t="shared" si="1"/>
        <v>20224</v>
      </c>
      <c r="C18" s="17">
        <f t="shared" si="21"/>
        <v>44652</v>
      </c>
      <c r="D18" s="19">
        <f ca="1">IFERROR(AVERAGEIF('Preço Soja ESALQ'!$C:$C,'Modelo Soja'!$B18,'Preço Soja ESALQ'!$R:$R),NA())</f>
        <v>166.51473684210524</v>
      </c>
      <c r="E18" s="19">
        <f ca="1">IFERROR(AVERAGEIF('Preço Soja ESALQ'!$C:$C,'Modelo Soja'!$B18,'Preço Soja ESALQ'!S:S),NA())</f>
        <v>158.18157894736842</v>
      </c>
      <c r="F18" s="19">
        <f ca="1">IFERROR(AVERAGEIF('Preço Soja ESALQ'!$C:$C,'Modelo Soja'!$B18,'Preço Soja ESALQ'!T:T),NA())</f>
        <v>173.30263157894734</v>
      </c>
      <c r="G18" s="19" t="e">
        <f ca="1">IFERROR(AVERAGEIF('Preço Soja ESALQ'!$C:$C,'Modelo Soja'!$B18,'Preço Soja ESALQ'!U:U),NA())</f>
        <v>#N/A</v>
      </c>
      <c r="H18" s="19">
        <f ca="1">IFERROR(AVERAGEIF('Preço Soja ESALQ'!$C:$C,'Modelo Soja'!$B18,'Preço Soja ESALQ'!V:V),NA())</f>
        <v>162.63210526315785</v>
      </c>
      <c r="I18" s="19">
        <f ca="1">IFERROR(AVERAGEIF('Preço Soja ESALQ'!$C:$C,'Modelo Soja'!$B18,'Preço Soja ESALQ'!W:W),NA())</f>
        <v>175.62210526315789</v>
      </c>
      <c r="J18" s="19">
        <f ca="1">IFERROR(AVERAGEIF('Preço Soja ESALQ'!$C:$C,'Modelo Soja'!$B18,'Preço Soja ESALQ'!X:X),NA())</f>
        <v>181.08263157894737</v>
      </c>
      <c r="K18" s="19">
        <f ca="1">IFERROR(AVERAGEIF('Preço Soja ESALQ'!$C:$C,'Modelo Soja'!$B18,'Preço Soja ESALQ'!Y:Y),NA())</f>
        <v>172.79526315789474</v>
      </c>
      <c r="L18" s="19">
        <f ca="1">IFERROR(AVERAGEIF('Preço Soja ESALQ'!$C:$C,'Modelo Soja'!$B18,'Preço Soja ESALQ'!Z:Z),NA())</f>
        <v>172.94210526315788</v>
      </c>
      <c r="M18" s="19">
        <f ca="1">IFERROR(AVERAGEIF('Preço Soja ESALQ'!$C:$C,'Modelo Soja'!$B18,'Preço Soja ESALQ'!AA:AA),NA())</f>
        <v>168.90736842105264</v>
      </c>
      <c r="N18" s="19">
        <f ca="1">IFERROR(AVERAGEIF('Preço Soja ESALQ'!$C:$C,'Modelo Soja'!$B18,'Preço Soja ESALQ'!AB:AB),NA())</f>
        <v>180.85210526315791</v>
      </c>
      <c r="O18" s="19" t="e">
        <f ca="1">IFERROR(AVERAGEIF('Preço Soja ESALQ'!$C:$C,'Modelo Soja'!$B18,'Preço Soja ESALQ'!AC:AC),NA())</f>
        <v>#N/A</v>
      </c>
      <c r="P18" s="19">
        <f ca="1">IFERROR(AVERAGEIF('Preço Soja ESALQ'!$C:$C,'Modelo Soja'!$B18,'Preço Soja ESALQ'!AD:AD),NA())</f>
        <v>187.67</v>
      </c>
      <c r="Q18" s="19">
        <f ca="1">IFERROR(AVERAGEIF('Preço Soja ESALQ'!$C:$C,'Modelo Soja'!$B18,'Preço Soja ESALQ'!BI:BI),NA())</f>
        <v>176.04210526315785</v>
      </c>
      <c r="R18" s="19">
        <f ca="1">IFERROR(AVERAGEIF('Preço Soja ESALQ'!$C:$C,'Modelo Soja'!$B18,'Preço Soja ESALQ'!BK:BK),NA())</f>
        <v>163.89250000000001</v>
      </c>
      <c r="S18" s="19">
        <f ca="1">IFERROR(AVERAGEIF('Preço Soja ESALQ'!$C:$C,'Modelo Soja'!$B18,'Preço Soja ESALQ'!BL:BL),NA())</f>
        <v>168.35526315789474</v>
      </c>
      <c r="T18" s="19" t="e">
        <f ca="1">IFERROR(AVERAGEIF('Preço Soja ESALQ'!$C:$C,'Modelo Soja'!$B18,'Preço Soja ESALQ'!BM:BM),NA())</f>
        <v>#N/A</v>
      </c>
      <c r="U18" s="19">
        <f ca="1">IFERROR(AVERAGEIF('Preço Soja ESALQ'!$C:$C,'Modelo Soja'!$B18,'Preço Soja ESALQ'!BN:BN),NA())</f>
        <v>167.92105263157896</v>
      </c>
      <c r="AA18" s="19">
        <f ca="1">IFERROR(AVERAGEIF('Preço Soja ESALQ'!$C:$C,'Modelo Soja'!$B18,'Preço Soja ESALQ'!BA:BA),NA())</f>
        <v>166.62052631578948</v>
      </c>
      <c r="AB18" s="19">
        <f ca="1">IFERROR(AVERAGEIF('Preço Soja ESALQ'!$C:$C,'Modelo Soja'!$B18,'Preço Soja ESALQ'!BB:BB),NA())</f>
        <v>183.36105263157893</v>
      </c>
      <c r="AC18" s="19">
        <f ca="1">IFERROR(AVERAGEIF('Preço Soja ESALQ'!$C:$C,'Modelo Soja'!$B18,'Preço Soja ESALQ'!BC:BC),NA())</f>
        <v>180.02578947368426</v>
      </c>
      <c r="AD18" s="19">
        <f ca="1">IFERROR(AVERAGEIF('Preço Soja ESALQ'!$C:$C,'Modelo Soja'!$B18,'Preço Soja ESALQ'!BD:BD),NA())</f>
        <v>180.4105263157895</v>
      </c>
      <c r="AE18" s="19">
        <f ca="1">IFERROR(AVERAGEIF('Preço Soja ESALQ'!$C:$C,'Modelo Soja'!$B18,'Preço Soja ESALQ'!BE:BE),NA())</f>
        <v>173.94368421052633</v>
      </c>
      <c r="AF18" s="19">
        <f ca="1">IFERROR(AVERAGEIF('Preço Soja ESALQ'!$C:$C,'Modelo Soja'!$B18,'Preço Soja ESALQ'!BF:BF),NA())</f>
        <v>170.17684210526312</v>
      </c>
      <c r="AG18" s="19">
        <f ca="1">IFERROR(AVERAGEIF('Preço Soja ESALQ'!$C:$C,'Modelo Soja'!$B18,'Preço Soja ESALQ'!BG:BG),NA())</f>
        <v>187.00157894736842</v>
      </c>
      <c r="AH18" s="19">
        <f ca="1">IFERROR(AVERAGEIF('Preço Soja ESALQ'!$C:$C,'Modelo Soja'!$B18,'Preço Soja ESALQ'!AE:AE),NA())</f>
        <v>186.4515789473684</v>
      </c>
      <c r="AI18" s="19">
        <f ca="1">IFERROR(AVERAGEIF('Preço Soja ESALQ'!$C:$C,'Modelo Soja'!$B18,'Preço Soja ESALQ'!AF:AF),NA())</f>
        <v>175.76631578947368</v>
      </c>
      <c r="AJ18" s="36">
        <f>+[2]summary!C30</f>
        <v>186.36210526315796</v>
      </c>
      <c r="AK18" s="36">
        <f t="shared" ca="1" si="2"/>
        <v>163.59048004607479</v>
      </c>
      <c r="AL18" s="36">
        <f t="shared" ca="1" si="3"/>
        <v>164.09048004607479</v>
      </c>
      <c r="AN18" s="24">
        <f>+[3]FSORPRA!H17</f>
        <v>474.4</v>
      </c>
      <c r="AO18" s="24">
        <f>+[3]FRONPRA!H17</f>
        <v>317</v>
      </c>
      <c r="AP18" s="24">
        <f>VLOOKUP(B18,'Frete ESALQ'!$C$6:$AL$132,36,FALSE)</f>
        <v>127.59</v>
      </c>
      <c r="AQ18" s="24">
        <f>VLOOKUP(B18,'Frete ESALQ'!$C$6:$AW$132,47,FALSE)</f>
        <v>105.25</v>
      </c>
      <c r="AR18" s="24">
        <f>VLOOKUP(B18,'Frete ESALQ'!$C$6:$BH$132,58,FALSE)</f>
        <v>99.55</v>
      </c>
      <c r="AS18" s="24">
        <f>VLOOKUP(B18,'Frete ESALQ'!$C$6:$BH$132,32,FALSE)</f>
        <v>107.48</v>
      </c>
      <c r="AT18" s="24">
        <f t="shared" si="4"/>
        <v>157.89810526315796</v>
      </c>
      <c r="AU18" s="24">
        <f t="shared" si="5"/>
        <v>167.34210526315795</v>
      </c>
      <c r="AV18" s="24">
        <f t="shared" si="6"/>
        <v>178.70670526315797</v>
      </c>
      <c r="AW18" s="24">
        <f t="shared" si="7"/>
        <v>180.04710526315796</v>
      </c>
      <c r="AX18" s="24">
        <f t="shared" ca="1" si="8"/>
        <v>181.0285789473684</v>
      </c>
      <c r="AY18" s="24">
        <f t="shared" ca="1" si="9"/>
        <v>180.0027789473684</v>
      </c>
      <c r="AZ18">
        <f t="shared" si="10"/>
        <v>4</v>
      </c>
      <c r="BA18" s="17">
        <f t="shared" si="11"/>
        <v>44652</v>
      </c>
      <c r="BB18" s="22">
        <f t="shared" ca="1" si="12"/>
        <v>7.7389473684210373</v>
      </c>
      <c r="BC18" s="22">
        <f t="shared" ca="1" si="13"/>
        <v>7.2305263157895183</v>
      </c>
      <c r="BD18" s="22">
        <f t="shared" ca="1" si="14"/>
        <v>5.0363157894736901</v>
      </c>
      <c r="BE18" s="22">
        <f t="shared" ca="1" si="15"/>
        <v>3.6621052631578834</v>
      </c>
      <c r="BF18" s="22">
        <f t="shared" ca="1" si="16"/>
        <v>5.3689473684210327</v>
      </c>
      <c r="BG18" s="22">
        <f t="shared" ca="1" si="17"/>
        <v>6.1494736842105056</v>
      </c>
      <c r="BH18" s="25">
        <f t="shared" ca="1" si="0"/>
        <v>5.8643859649122776</v>
      </c>
      <c r="BJ18" s="27">
        <f t="shared" ca="1" si="22"/>
        <v>5.4089010987063633</v>
      </c>
      <c r="BL18" s="41">
        <f t="shared" si="19"/>
        <v>464.4</v>
      </c>
      <c r="BM18" s="41">
        <f t="shared" si="20"/>
        <v>158.49810526315795</v>
      </c>
    </row>
    <row r="19" spans="2:65" x14ac:dyDescent="0.3">
      <c r="B19" s="17" t="str">
        <f t="shared" si="1"/>
        <v>20225</v>
      </c>
      <c r="C19" s="17">
        <f t="shared" si="21"/>
        <v>44682</v>
      </c>
      <c r="D19" s="19">
        <f ca="1">IFERROR(AVERAGEIF('Preço Soja ESALQ'!$C:$C,'Modelo Soja'!$B19,'Preço Soja ESALQ'!$R:$R),NA())</f>
        <v>174.50136363636364</v>
      </c>
      <c r="E19" s="19">
        <f ca="1">IFERROR(AVERAGEIF('Preço Soja ESALQ'!$C:$C,'Modelo Soja'!$B19,'Preço Soja ESALQ'!S:S),NA())</f>
        <v>161.64045454545453</v>
      </c>
      <c r="F19" s="19">
        <f ca="1">IFERROR(AVERAGEIF('Preço Soja ESALQ'!$C:$C,'Modelo Soja'!$B19,'Preço Soja ESALQ'!T:T),NA())</f>
        <v>179.90954545454545</v>
      </c>
      <c r="G19" s="19" t="e">
        <f ca="1">IFERROR(AVERAGEIF('Preço Soja ESALQ'!$C:$C,'Modelo Soja'!$B19,'Preço Soja ESALQ'!U:U),NA())</f>
        <v>#N/A</v>
      </c>
      <c r="H19" s="19">
        <f ca="1">IFERROR(AVERAGEIF('Preço Soja ESALQ'!$C:$C,'Modelo Soja'!$B19,'Preço Soja ESALQ'!V:V),NA())</f>
        <v>168.375</v>
      </c>
      <c r="I19" s="19">
        <f ca="1">IFERROR(AVERAGEIF('Preço Soja ESALQ'!$C:$C,'Modelo Soja'!$B19,'Preço Soja ESALQ'!W:W),NA())</f>
        <v>181.14818181818183</v>
      </c>
      <c r="J19" s="19">
        <f ca="1">IFERROR(AVERAGEIF('Preço Soja ESALQ'!$C:$C,'Modelo Soja'!$B19,'Preço Soja ESALQ'!X:X),NA())</f>
        <v>184.02954545454543</v>
      </c>
      <c r="K19" s="19">
        <f ca="1">IFERROR(AVERAGEIF('Preço Soja ESALQ'!$C:$C,'Modelo Soja'!$B19,'Preço Soja ESALQ'!Y:Y),NA())</f>
        <v>177.66818181818186</v>
      </c>
      <c r="L19" s="19">
        <f ca="1">IFERROR(AVERAGEIF('Preço Soja ESALQ'!$C:$C,'Modelo Soja'!$B19,'Preço Soja ESALQ'!Z:Z),NA())</f>
        <v>177.72499999999999</v>
      </c>
      <c r="M19" s="19">
        <f ca="1">IFERROR(AVERAGEIF('Preço Soja ESALQ'!$C:$C,'Modelo Soja'!$B19,'Preço Soja ESALQ'!AA:AA),NA())</f>
        <v>177.18454545454543</v>
      </c>
      <c r="N19" s="19">
        <f ca="1">IFERROR(AVERAGEIF('Preço Soja ESALQ'!$C:$C,'Modelo Soja'!$B19,'Preço Soja ESALQ'!AB:AB),NA())</f>
        <v>183.38954545454541</v>
      </c>
      <c r="O19" s="19" t="e">
        <f ca="1">IFERROR(AVERAGEIF('Preço Soja ESALQ'!$C:$C,'Modelo Soja'!$B19,'Preço Soja ESALQ'!AC:AC),NA())</f>
        <v>#N/A</v>
      </c>
      <c r="P19" s="19" t="e">
        <f ca="1">IFERROR(AVERAGEIF('Preço Soja ESALQ'!$C:$C,'Modelo Soja'!$B19,'Preço Soja ESALQ'!AD:AD),NA())</f>
        <v>#N/A</v>
      </c>
      <c r="Q19" s="19">
        <f ca="1">IFERROR(AVERAGEIF('Preço Soja ESALQ'!$C:$C,'Modelo Soja'!$B19,'Preço Soja ESALQ'!BI:BI),NA())</f>
        <v>182.2477272727273</v>
      </c>
      <c r="R19" s="19" t="e">
        <f ca="1">IFERROR(AVERAGEIF('Preço Soja ESALQ'!$C:$C,'Modelo Soja'!$B19,'Preço Soja ESALQ'!BK:BK),NA())</f>
        <v>#N/A</v>
      </c>
      <c r="S19" s="19">
        <f ca="1">IFERROR(AVERAGEIF('Preço Soja ESALQ'!$C:$C,'Modelo Soja'!$B19,'Preço Soja ESALQ'!BL:BL),NA())</f>
        <v>172.35636363636365</v>
      </c>
      <c r="T19" s="19" t="e">
        <f ca="1">IFERROR(AVERAGEIF('Preço Soja ESALQ'!$C:$C,'Modelo Soja'!$B19,'Preço Soja ESALQ'!BM:BM),NA())</f>
        <v>#N/A</v>
      </c>
      <c r="U19" s="19">
        <f ca="1">IFERROR(AVERAGEIF('Preço Soja ESALQ'!$C:$C,'Modelo Soja'!$B19,'Preço Soja ESALQ'!BN:BN),NA())</f>
        <v>172.19272727272727</v>
      </c>
      <c r="AA19" s="19">
        <f ca="1">IFERROR(AVERAGEIF('Preço Soja ESALQ'!$C:$C,'Modelo Soja'!$B19,'Preço Soja ESALQ'!BA:BA),NA())</f>
        <v>173.76409090909092</v>
      </c>
      <c r="AB19" s="19">
        <f ca="1">IFERROR(AVERAGEIF('Preço Soja ESALQ'!$C:$C,'Modelo Soja'!$B19,'Preço Soja ESALQ'!BB:BB),NA())</f>
        <v>189.33181818181819</v>
      </c>
      <c r="AC19" s="19">
        <f ca="1">IFERROR(AVERAGEIF('Preço Soja ESALQ'!$C:$C,'Modelo Soja'!$B19,'Preço Soja ESALQ'!BC:BC),NA())</f>
        <v>187.32136363636363</v>
      </c>
      <c r="AD19" s="19">
        <f ca="1">IFERROR(AVERAGEIF('Preço Soja ESALQ'!$C:$C,'Modelo Soja'!$B19,'Preço Soja ESALQ'!BD:BD),NA())</f>
        <v>187.31454545454545</v>
      </c>
      <c r="AE19" s="19">
        <f ca="1">IFERROR(AVERAGEIF('Preço Soja ESALQ'!$C:$C,'Modelo Soja'!$B19,'Preço Soja ESALQ'!BE:BE),NA())</f>
        <v>182.03954545454545</v>
      </c>
      <c r="AF19" s="19">
        <f ca="1">IFERROR(AVERAGEIF('Preço Soja ESALQ'!$C:$C,'Modelo Soja'!$B19,'Preço Soja ESALQ'!BF:BF),NA())</f>
        <v>178.26272727272726</v>
      </c>
      <c r="AG19" s="19">
        <f ca="1">IFERROR(AVERAGEIF('Preço Soja ESALQ'!$C:$C,'Modelo Soja'!$B19,'Preço Soja ESALQ'!BG:BG),NA())</f>
        <v>192.21454545454546</v>
      </c>
      <c r="AH19" s="19">
        <f ca="1">IFERROR(AVERAGEIF('Preço Soja ESALQ'!$C:$C,'Modelo Soja'!$B19,'Preço Soja ESALQ'!AE:AE),NA())</f>
        <v>191.71000000000004</v>
      </c>
      <c r="AI19" s="19">
        <f ca="1">IFERROR(AVERAGEIF('Preço Soja ESALQ'!$C:$C,'Modelo Soja'!$B19,'Preço Soja ESALQ'!AF:AF),NA())</f>
        <v>182.53545454545454</v>
      </c>
      <c r="AJ19" s="36">
        <f>+[2]summary!C31</f>
        <v>193.38090909090914</v>
      </c>
      <c r="AK19" s="36">
        <f t="shared" ca="1" si="2"/>
        <v>168.76047258297257</v>
      </c>
      <c r="AL19" s="36">
        <f t="shared" ca="1" si="3"/>
        <v>169.26047258297257</v>
      </c>
      <c r="AN19" s="24">
        <f>+[3]FSORPRA!H18</f>
        <v>465</v>
      </c>
      <c r="AO19" s="24">
        <f>+[3]FRONPRA!H18</f>
        <v>330</v>
      </c>
      <c r="AP19" s="24">
        <f>VLOOKUP(B19,'Frete ESALQ'!$C$6:$AL$132,36,FALSE)</f>
        <v>127.5</v>
      </c>
      <c r="AQ19" s="24">
        <f>VLOOKUP(B19,'Frete ESALQ'!$C$6:$AW$132,47,FALSE)</f>
        <v>109.2</v>
      </c>
      <c r="AR19" s="24">
        <f>VLOOKUP(B19,'Frete ESALQ'!$C$6:$BH$132,58,FALSE)</f>
        <v>122.4</v>
      </c>
      <c r="AS19" s="24">
        <f>VLOOKUP(B19,'Frete ESALQ'!$C$6:$BH$132,32,FALSE)</f>
        <v>130.56</v>
      </c>
      <c r="AT19" s="24">
        <f t="shared" si="4"/>
        <v>165.48090909090914</v>
      </c>
      <c r="AU19" s="24">
        <f t="shared" si="5"/>
        <v>173.58090909090913</v>
      </c>
      <c r="AV19" s="24">
        <f t="shared" si="6"/>
        <v>185.73090909090914</v>
      </c>
      <c r="AW19" s="24">
        <f t="shared" si="7"/>
        <v>186.82890909090915</v>
      </c>
      <c r="AX19" s="24">
        <f t="shared" ca="1" si="8"/>
        <v>184.87054545454546</v>
      </c>
      <c r="AY19" s="24">
        <f t="shared" ca="1" si="9"/>
        <v>183.87640000000005</v>
      </c>
      <c r="AZ19">
        <f t="shared" si="10"/>
        <v>5</v>
      </c>
      <c r="BA19" s="17">
        <f t="shared" si="11"/>
        <v>44682</v>
      </c>
      <c r="BB19" s="22">
        <f t="shared" ca="1" si="12"/>
        <v>8.1836363636363672</v>
      </c>
      <c r="BC19" s="22">
        <f t="shared" ca="1" si="13"/>
        <v>9.6531818181817641</v>
      </c>
      <c r="BD19" s="22">
        <f t="shared" ca="1" si="14"/>
        <v>4.8550000000000182</v>
      </c>
      <c r="BE19" s="22">
        <f t="shared" ca="1" si="15"/>
        <v>3.761363636363626</v>
      </c>
      <c r="BF19" s="22">
        <f t="shared" ca="1" si="16"/>
        <v>7.6804545454546087</v>
      </c>
      <c r="BG19" s="22">
        <f t="shared" ca="1" si="17"/>
        <v>8.8250000000000455</v>
      </c>
      <c r="BH19" s="25">
        <f t="shared" ca="1" si="0"/>
        <v>7.1597727272727383</v>
      </c>
      <c r="BJ19" s="27">
        <f t="shared" ca="1" si="22"/>
        <v>7.1200180375180384</v>
      </c>
      <c r="BL19" s="41">
        <f t="shared" si="19"/>
        <v>455</v>
      </c>
      <c r="BM19" s="41">
        <f t="shared" si="20"/>
        <v>166.08090909090913</v>
      </c>
    </row>
    <row r="20" spans="2:65" x14ac:dyDescent="0.3">
      <c r="B20" s="17" t="str">
        <f t="shared" si="1"/>
        <v>20226</v>
      </c>
      <c r="C20" s="17">
        <f t="shared" si="21"/>
        <v>44713</v>
      </c>
      <c r="D20" s="19">
        <f ca="1">IFERROR(AVERAGEIF('Preço Soja ESALQ'!$C:$C,'Modelo Soja'!$B20,'Preço Soja ESALQ'!$R:$R),NA())</f>
        <v>171.45428571428567</v>
      </c>
      <c r="E20" s="19">
        <f ca="1">IFERROR(AVERAGEIF('Preço Soja ESALQ'!$C:$C,'Modelo Soja'!$B20,'Preço Soja ESALQ'!S:S),NA())</f>
        <v>157.58904761904759</v>
      </c>
      <c r="F20" s="19">
        <f ca="1">IFERROR(AVERAGEIF('Preço Soja ESALQ'!$C:$C,'Modelo Soja'!$B20,'Preço Soja ESALQ'!T:T),NA())</f>
        <v>178.71333333333331</v>
      </c>
      <c r="G20" s="19" t="e">
        <f ca="1">IFERROR(AVERAGEIF('Preço Soja ESALQ'!$C:$C,'Modelo Soja'!$B20,'Preço Soja ESALQ'!U:U),NA())</f>
        <v>#N/A</v>
      </c>
      <c r="H20" s="19">
        <f ca="1">IFERROR(AVERAGEIF('Preço Soja ESALQ'!$C:$C,'Modelo Soja'!$B20,'Preço Soja ESALQ'!V:V),NA())</f>
        <v>166.27904761904762</v>
      </c>
      <c r="I20" s="19">
        <f ca="1">IFERROR(AVERAGEIF('Preço Soja ESALQ'!$C:$C,'Modelo Soja'!$B20,'Preço Soja ESALQ'!W:W),NA())</f>
        <v>180.32761904761904</v>
      </c>
      <c r="J20" s="19">
        <f ca="1">IFERROR(AVERAGEIF('Preço Soja ESALQ'!$C:$C,'Modelo Soja'!$B20,'Preço Soja ESALQ'!X:X),NA())</f>
        <v>180.51476190476191</v>
      </c>
      <c r="K20" s="19">
        <f ca="1">IFERROR(AVERAGEIF('Preço Soja ESALQ'!$C:$C,'Modelo Soja'!$B20,'Preço Soja ESALQ'!Y:Y),NA())</f>
        <v>175.31380952380951</v>
      </c>
      <c r="L20" s="19">
        <f ca="1">IFERROR(AVERAGEIF('Preço Soja ESALQ'!$C:$C,'Modelo Soja'!$B20,'Preço Soja ESALQ'!Z:Z),NA())</f>
        <v>171.87095238095236</v>
      </c>
      <c r="M20" s="19">
        <f ca="1">IFERROR(AVERAGEIF('Preço Soja ESALQ'!$C:$C,'Modelo Soja'!$B20,'Preço Soja ESALQ'!AA:AA),NA())</f>
        <v>174.62809523809526</v>
      </c>
      <c r="N20" s="19">
        <f ca="1">IFERROR(AVERAGEIF('Preço Soja ESALQ'!$C:$C,'Modelo Soja'!$B20,'Preço Soja ESALQ'!AB:AB),NA())</f>
        <v>179.90666666666664</v>
      </c>
      <c r="O20" s="19" t="e">
        <f ca="1">IFERROR(AVERAGEIF('Preço Soja ESALQ'!$C:$C,'Modelo Soja'!$B20,'Preço Soja ESALQ'!AC:AC),NA())</f>
        <v>#N/A</v>
      </c>
      <c r="P20" s="19" t="e">
        <f ca="1">IFERROR(AVERAGEIF('Preço Soja ESALQ'!$C:$C,'Modelo Soja'!$B20,'Preço Soja ESALQ'!AD:AD),NA())</f>
        <v>#N/A</v>
      </c>
      <c r="Q20" s="19">
        <f ca="1">IFERROR(AVERAGEIF('Preço Soja ESALQ'!$C:$C,'Modelo Soja'!$B20,'Preço Soja ESALQ'!BI:BI),NA())</f>
        <v>180.67142857142855</v>
      </c>
      <c r="R20" s="19">
        <f ca="1">IFERROR(AVERAGEIF('Preço Soja ESALQ'!$C:$C,'Modelo Soja'!$B20,'Preço Soja ESALQ'!BK:BK),NA())</f>
        <v>170.3133333333333</v>
      </c>
      <c r="S20" s="19">
        <f ca="1">IFERROR(AVERAGEIF('Preço Soja ESALQ'!$C:$C,'Modelo Soja'!$B20,'Preço Soja ESALQ'!BL:BL),NA())</f>
        <v>170.66047619047617</v>
      </c>
      <c r="T20" s="19" t="e">
        <f ca="1">IFERROR(AVERAGEIF('Preço Soja ESALQ'!$C:$C,'Modelo Soja'!$B20,'Preço Soja ESALQ'!BM:BM),NA())</f>
        <v>#N/A</v>
      </c>
      <c r="U20" s="19">
        <f ca="1">IFERROR(AVERAGEIF('Preço Soja ESALQ'!$C:$C,'Modelo Soja'!$B20,'Preço Soja ESALQ'!BN:BN),NA())</f>
        <v>170.16</v>
      </c>
      <c r="AA20" s="19">
        <f ca="1">IFERROR(AVERAGEIF('Preço Soja ESALQ'!$C:$C,'Modelo Soja'!$B20,'Preço Soja ESALQ'!BA:BA),NA())</f>
        <v>171.58238095238093</v>
      </c>
      <c r="AB20" s="19">
        <f ca="1">IFERROR(AVERAGEIF('Preço Soja ESALQ'!$C:$C,'Modelo Soja'!$B20,'Preço Soja ESALQ'!BB:BB),NA())</f>
        <v>190.44238095238094</v>
      </c>
      <c r="AC20" s="19">
        <f ca="1">IFERROR(AVERAGEIF('Preço Soja ESALQ'!$C:$C,'Modelo Soja'!$B20,'Preço Soja ESALQ'!BC:BC),NA())</f>
        <v>187.9942857142857</v>
      </c>
      <c r="AD20" s="19">
        <f ca="1">IFERROR(AVERAGEIF('Preço Soja ESALQ'!$C:$C,'Modelo Soja'!$B20,'Preço Soja ESALQ'!BD:BD),NA())</f>
        <v>187.74238095238096</v>
      </c>
      <c r="AE20" s="19">
        <f ca="1">IFERROR(AVERAGEIF('Preço Soja ESALQ'!$C:$C,'Modelo Soja'!$B20,'Preço Soja ESALQ'!BE:BE),NA())</f>
        <v>179.52476190476187</v>
      </c>
      <c r="AF20" s="19">
        <f ca="1">IFERROR(AVERAGEIF('Preço Soja ESALQ'!$C:$C,'Modelo Soja'!$B20,'Preço Soja ESALQ'!BF:BF),NA())</f>
        <v>176.38523809523815</v>
      </c>
      <c r="AG20" s="19">
        <f ca="1">IFERROR(AVERAGEIF('Preço Soja ESALQ'!$C:$C,'Modelo Soja'!$B20,'Preço Soja ESALQ'!BG:BG),NA())</f>
        <v>190.38523809523809</v>
      </c>
      <c r="AH20" s="19">
        <f ca="1">IFERROR(AVERAGEIF('Preço Soja ESALQ'!$C:$C,'Modelo Soja'!$B20,'Preço Soja ESALQ'!AE:AE),NA())</f>
        <v>188.76619047619045</v>
      </c>
      <c r="AI20" s="19">
        <f ca="1">IFERROR(AVERAGEIF('Preço Soja ESALQ'!$C:$C,'Modelo Soja'!$B20,'Preço Soja ESALQ'!AF:AF),NA())</f>
        <v>183.74904761904759</v>
      </c>
      <c r="AJ20" s="36">
        <f>+[2]summary!C32</f>
        <v>194.96952380952379</v>
      </c>
      <c r="AK20" s="36">
        <f t="shared" ca="1" si="2"/>
        <v>165.49630634920632</v>
      </c>
      <c r="AL20" s="36">
        <f t="shared" ca="1" si="3"/>
        <v>165.99630634920632</v>
      </c>
      <c r="AN20" s="24">
        <f>+[3]FSORPRA!H19</f>
        <v>535</v>
      </c>
      <c r="AO20" s="24">
        <f>+[3]FRONPRA!H19</f>
        <v>373.75</v>
      </c>
      <c r="AP20" s="24">
        <f>VLOOKUP(B20,'Frete ESALQ'!$C$6:$AL$132,36,FALSE)</f>
        <v>110</v>
      </c>
      <c r="AQ20" s="24">
        <f>VLOOKUP(B20,'Frete ESALQ'!$C$6:$AW$132,47,FALSE)</f>
        <v>115.3</v>
      </c>
      <c r="AR20" s="24">
        <f>VLOOKUP(B20,'Frete ESALQ'!$C$6:$BH$132,58,FALSE)</f>
        <v>92.46</v>
      </c>
      <c r="AS20" s="24">
        <f>VLOOKUP(B20,'Frete ESALQ'!$C$6:$BH$132,32,FALSE)</f>
        <v>101.66</v>
      </c>
      <c r="AT20" s="24">
        <f t="shared" si="4"/>
        <v>162.8695238095238</v>
      </c>
      <c r="AU20" s="24">
        <f t="shared" si="5"/>
        <v>172.54452380952378</v>
      </c>
      <c r="AV20" s="24">
        <f t="shared" si="6"/>
        <v>188.3695238095238</v>
      </c>
      <c r="AW20" s="24">
        <f t="shared" si="7"/>
        <v>188.05152380952379</v>
      </c>
      <c r="AX20" s="24">
        <f t="shared" ca="1" si="8"/>
        <v>184.83763809523811</v>
      </c>
      <c r="AY20" s="24">
        <f t="shared" ca="1" si="9"/>
        <v>182.66659047619044</v>
      </c>
      <c r="AZ20">
        <f t="shared" si="10"/>
        <v>6</v>
      </c>
      <c r="BA20" s="17">
        <f t="shared" si="11"/>
        <v>44713</v>
      </c>
      <c r="BB20" s="22">
        <f t="shared" ca="1" si="12"/>
        <v>10.114761904761906</v>
      </c>
      <c r="BC20" s="22">
        <f t="shared" ca="1" si="13"/>
        <v>12.680476190476185</v>
      </c>
      <c r="BD20" s="22">
        <f t="shared" ca="1" si="14"/>
        <v>4.8966666666666185</v>
      </c>
      <c r="BE20" s="22">
        <f t="shared" ca="1" si="15"/>
        <v>4.9309523809524762</v>
      </c>
      <c r="BF20" s="22">
        <f t="shared" ca="1" si="16"/>
        <v>8.2514285714285336</v>
      </c>
      <c r="BG20" s="22">
        <f t="shared" ca="1" si="17"/>
        <v>10.478571428571456</v>
      </c>
      <c r="BH20" s="25">
        <f t="shared" ca="1" si="0"/>
        <v>8.5588095238095292</v>
      </c>
      <c r="BJ20" s="27">
        <f t="shared" ca="1" si="22"/>
        <v>7.907258730158742</v>
      </c>
      <c r="BL20" s="41">
        <f t="shared" si="19"/>
        <v>525</v>
      </c>
      <c r="BM20" s="41">
        <f t="shared" si="20"/>
        <v>163.46952380952379</v>
      </c>
    </row>
    <row r="21" spans="2:65" x14ac:dyDescent="0.3">
      <c r="B21" s="17" t="str">
        <f t="shared" si="1"/>
        <v>20227</v>
      </c>
      <c r="C21" s="17">
        <f t="shared" si="21"/>
        <v>44743</v>
      </c>
      <c r="D21" s="19">
        <f ca="1">IFERROR(AVERAGEIF('Preço Soja ESALQ'!$C:$C,'Modelo Soja'!$B21,'Preço Soja ESALQ'!$R:$R),NA())</f>
        <v>167.03428571428577</v>
      </c>
      <c r="E21" s="19">
        <f ca="1">IFERROR(AVERAGEIF('Preço Soja ESALQ'!$C:$C,'Modelo Soja'!$B21,'Preço Soja ESALQ'!S:S),NA())</f>
        <v>154.04095238095238</v>
      </c>
      <c r="F21" s="19">
        <f ca="1">IFERROR(AVERAGEIF('Preço Soja ESALQ'!$C:$C,'Modelo Soja'!$B21,'Preço Soja ESALQ'!T:T),NA())</f>
        <v>173.39523809523811</v>
      </c>
      <c r="G21" s="19" t="e">
        <f ca="1">IFERROR(AVERAGEIF('Preço Soja ESALQ'!$C:$C,'Modelo Soja'!$B21,'Preço Soja ESALQ'!U:U),NA())</f>
        <v>#N/A</v>
      </c>
      <c r="H21" s="19">
        <f ca="1">IFERROR(AVERAGEIF('Preço Soja ESALQ'!$C:$C,'Modelo Soja'!$B21,'Preço Soja ESALQ'!V:V),NA())</f>
        <v>159.19666666666666</v>
      </c>
      <c r="I21" s="19">
        <f ca="1">IFERROR(AVERAGEIF('Preço Soja ESALQ'!$C:$C,'Modelo Soja'!$B21,'Preço Soja ESALQ'!W:W),NA())</f>
        <v>176.65285714285719</v>
      </c>
      <c r="J21" s="19">
        <f ca="1">IFERROR(AVERAGEIF('Preço Soja ESALQ'!$C:$C,'Modelo Soja'!$B21,'Preço Soja ESALQ'!X:X),NA())</f>
        <v>176.26428571428573</v>
      </c>
      <c r="K21" s="19">
        <f ca="1">IFERROR(AVERAGEIF('Preço Soja ESALQ'!$C:$C,'Modelo Soja'!$B21,'Preço Soja ESALQ'!Y:Y),NA())</f>
        <v>171.20285714285711</v>
      </c>
      <c r="L21" s="19">
        <f ca="1">IFERROR(AVERAGEIF('Preço Soja ESALQ'!$C:$C,'Modelo Soja'!$B21,'Preço Soja ESALQ'!Z:Z),NA())</f>
        <v>171.94761904761907</v>
      </c>
      <c r="M21" s="19">
        <f ca="1">IFERROR(AVERAGEIF('Preço Soja ESALQ'!$C:$C,'Modelo Soja'!$B21,'Preço Soja ESALQ'!AA:AA),NA())</f>
        <v>168.90952380952382</v>
      </c>
      <c r="N21" s="19">
        <f ca="1">IFERROR(AVERAGEIF('Preço Soja ESALQ'!$C:$C,'Modelo Soja'!$B21,'Preço Soja ESALQ'!AB:AB),NA())</f>
        <v>176.23857142857145</v>
      </c>
      <c r="O21" s="19">
        <f ca="1">IFERROR(AVERAGEIF('Preço Soja ESALQ'!$C:$C,'Modelo Soja'!$B21,'Preço Soja ESALQ'!AC:AC),NA())</f>
        <v>165.06</v>
      </c>
      <c r="P21" s="19" t="e">
        <f ca="1">IFERROR(AVERAGEIF('Preço Soja ESALQ'!$C:$C,'Modelo Soja'!$B21,'Preço Soja ESALQ'!AD:AD),NA())</f>
        <v>#N/A</v>
      </c>
      <c r="Q21" s="19">
        <f ca="1">IFERROR(AVERAGEIF('Preço Soja ESALQ'!$C:$C,'Modelo Soja'!$B21,'Preço Soja ESALQ'!BI:BI),NA())</f>
        <v>178.63666666666666</v>
      </c>
      <c r="R21" s="19">
        <f ca="1">IFERROR(AVERAGEIF('Preço Soja ESALQ'!$C:$C,'Modelo Soja'!$B21,'Preço Soja ESALQ'!BK:BK),NA())</f>
        <v>164.37166666666673</v>
      </c>
      <c r="S21" s="19">
        <f ca="1">IFERROR(AVERAGEIF('Preço Soja ESALQ'!$C:$C,'Modelo Soja'!$B21,'Preço Soja ESALQ'!BL:BL),NA())</f>
        <v>166.16619047619048</v>
      </c>
      <c r="T21" s="19" t="e">
        <f ca="1">IFERROR(AVERAGEIF('Preço Soja ESALQ'!$C:$C,'Modelo Soja'!$B21,'Preço Soja ESALQ'!BM:BM),NA())</f>
        <v>#N/A</v>
      </c>
      <c r="U21" s="19">
        <f ca="1">IFERROR(AVERAGEIF('Preço Soja ESALQ'!$C:$C,'Modelo Soja'!$B21,'Preço Soja ESALQ'!BN:BN),NA())</f>
        <v>164.51000000000002</v>
      </c>
      <c r="AA21" s="19">
        <f ca="1">IFERROR(AVERAGEIF('Preço Soja ESALQ'!$C:$C,'Modelo Soja'!$B21,'Preço Soja ESALQ'!BA:BA),NA())</f>
        <v>168.46809523809523</v>
      </c>
      <c r="AB21" s="19">
        <f ca="1">IFERROR(AVERAGEIF('Preço Soja ESALQ'!$C:$C,'Modelo Soja'!$B21,'Preço Soja ESALQ'!BB:BB),NA())</f>
        <v>185.39238095238099</v>
      </c>
      <c r="AC21" s="19">
        <f ca="1">IFERROR(AVERAGEIF('Preço Soja ESALQ'!$C:$C,'Modelo Soja'!$B21,'Preço Soja ESALQ'!BC:BC),NA())</f>
        <v>182.46952380952382</v>
      </c>
      <c r="AD21" s="19">
        <f ca="1">IFERROR(AVERAGEIF('Preço Soja ESALQ'!$C:$C,'Modelo Soja'!$B21,'Preço Soja ESALQ'!BD:BD),NA())</f>
        <v>182.38142857142859</v>
      </c>
      <c r="AE21" s="19">
        <f ca="1">IFERROR(AVERAGEIF('Preço Soja ESALQ'!$C:$C,'Modelo Soja'!$B21,'Preço Soja ESALQ'!BE:BE),NA())</f>
        <v>174.85428571428571</v>
      </c>
      <c r="AF21" s="19">
        <f ca="1">IFERROR(AVERAGEIF('Preço Soja ESALQ'!$C:$C,'Modelo Soja'!$B21,'Preço Soja ESALQ'!BF:BF),NA())</f>
        <v>172.25428571428571</v>
      </c>
      <c r="AG21" s="19">
        <f ca="1">IFERROR(AVERAGEIF('Preço Soja ESALQ'!$C:$C,'Modelo Soja'!$B21,'Preço Soja ESALQ'!BG:BG),NA())</f>
        <v>187.23714285714283</v>
      </c>
      <c r="AH21" s="19">
        <f ca="1">IFERROR(AVERAGEIF('Preço Soja ESALQ'!$C:$C,'Modelo Soja'!$B21,'Preço Soja ESALQ'!AE:AE),NA())</f>
        <v>185.89999999999998</v>
      </c>
      <c r="AI21" s="19">
        <f ca="1">IFERROR(AVERAGEIF('Preço Soja ESALQ'!$C:$C,'Modelo Soja'!$B21,'Preço Soja ESALQ'!AF:AF),NA())</f>
        <v>178.01999999999998</v>
      </c>
      <c r="AJ21" s="36">
        <f>+[2]summary!C33</f>
        <v>190.74428571428575</v>
      </c>
      <c r="AK21" s="36">
        <f t="shared" ca="1" si="2"/>
        <v>163.33535664094359</v>
      </c>
      <c r="AL21" s="36">
        <f t="shared" ca="1" si="3"/>
        <v>163.83535664094359</v>
      </c>
      <c r="AN21" s="24">
        <f>+[3]FSORPRA!H20</f>
        <v>530</v>
      </c>
      <c r="AO21" s="24">
        <f>+[3]FRONPRA!H20</f>
        <v>398</v>
      </c>
      <c r="AP21" s="24">
        <f>VLOOKUP(B21,'Frete ESALQ'!$C$6:$AL$132,36,FALSE)</f>
        <v>147.75</v>
      </c>
      <c r="AQ21" s="24">
        <f>VLOOKUP(B21,'Frete ESALQ'!$C$6:$AW$132,47,FALSE)</f>
        <v>125</v>
      </c>
      <c r="AR21" s="24">
        <f>VLOOKUP(B21,'Frete ESALQ'!$C$6:$BH$132,58,FALSE)</f>
        <v>121</v>
      </c>
      <c r="AS21" s="24">
        <f>VLOOKUP(B21,'Frete ESALQ'!$C$6:$BH$132,32,FALSE)</f>
        <v>100</v>
      </c>
      <c r="AT21" s="24">
        <f t="shared" si="4"/>
        <v>158.94428571428574</v>
      </c>
      <c r="AU21" s="24">
        <f t="shared" si="5"/>
        <v>166.86428571428576</v>
      </c>
      <c r="AV21" s="24">
        <f t="shared" si="6"/>
        <v>181.87928571428574</v>
      </c>
      <c r="AW21" s="24">
        <f t="shared" si="7"/>
        <v>183.24428571428575</v>
      </c>
      <c r="AX21" s="24">
        <f t="shared" ca="1" si="8"/>
        <v>179.97714285714284</v>
      </c>
      <c r="AY21" s="24">
        <f t="shared" ca="1" si="9"/>
        <v>179.89999999999998</v>
      </c>
      <c r="AZ21">
        <f t="shared" si="10"/>
        <v>7</v>
      </c>
      <c r="BA21" s="17">
        <f t="shared" si="11"/>
        <v>44743</v>
      </c>
      <c r="BB21" s="22">
        <f t="shared" ca="1" si="12"/>
        <v>8.7395238095238028</v>
      </c>
      <c r="BC21" s="22">
        <f t="shared" ca="1" si="13"/>
        <v>11.266666666666708</v>
      </c>
      <c r="BD21" s="22">
        <f t="shared" ca="1" si="14"/>
        <v>5.94476190476189</v>
      </c>
      <c r="BE21" s="22">
        <f t="shared" ca="1" si="15"/>
        <v>5.219999999999942</v>
      </c>
      <c r="BF21" s="22">
        <f t="shared" ca="1" si="16"/>
        <v>9.6357142857142435</v>
      </c>
      <c r="BG21" s="22">
        <f t="shared" ca="1" si="17"/>
        <v>10.998571428571381</v>
      </c>
      <c r="BH21" s="25">
        <f t="shared" ca="1" si="0"/>
        <v>8.6342063492063286</v>
      </c>
      <c r="BJ21" s="27">
        <f t="shared" ca="1" si="22"/>
        <v>9.294404259991218</v>
      </c>
      <c r="BL21" s="41">
        <f t="shared" si="19"/>
        <v>520</v>
      </c>
      <c r="BM21" s="41">
        <f t="shared" si="20"/>
        <v>159.54428571428576</v>
      </c>
    </row>
    <row r="22" spans="2:65" x14ac:dyDescent="0.3">
      <c r="B22" s="17" t="str">
        <f t="shared" si="1"/>
        <v>20228</v>
      </c>
      <c r="C22" s="17">
        <f t="shared" si="21"/>
        <v>44774</v>
      </c>
      <c r="D22" s="19">
        <f ca="1">IFERROR(AVERAGEIF('Preço Soja ESALQ'!$C:$C,'Modelo Soja'!$B22,'Preço Soja ESALQ'!$R:$R),NA())</f>
        <v>163.98173913043482</v>
      </c>
      <c r="E22" s="19">
        <f ca="1">IFERROR(AVERAGEIF('Preço Soja ESALQ'!$C:$C,'Modelo Soja'!$B22,'Preço Soja ESALQ'!S:S),NA())</f>
        <v>154.3686956521739</v>
      </c>
      <c r="F22" s="19">
        <f ca="1">IFERROR(AVERAGEIF('Preço Soja ESALQ'!$C:$C,'Modelo Soja'!$B22,'Preço Soja ESALQ'!T:T),NA())</f>
        <v>169.04043478260871</v>
      </c>
      <c r="G22" s="19" t="e">
        <f ca="1">IFERROR(AVERAGEIF('Preço Soja ESALQ'!$C:$C,'Modelo Soja'!$B22,'Preço Soja ESALQ'!U:U),NA())</f>
        <v>#N/A</v>
      </c>
      <c r="H22" s="19">
        <f ca="1">IFERROR(AVERAGEIF('Preço Soja ESALQ'!$C:$C,'Modelo Soja'!$B22,'Preço Soja ESALQ'!V:V),NA())</f>
        <v>160.30478260869563</v>
      </c>
      <c r="I22" s="19">
        <f ca="1">IFERROR(AVERAGEIF('Preço Soja ESALQ'!$C:$C,'Modelo Soja'!$B22,'Preço Soja ESALQ'!W:W),NA())</f>
        <v>173.9508695652174</v>
      </c>
      <c r="J22" s="19">
        <f ca="1">IFERROR(AVERAGEIF('Preço Soja ESALQ'!$C:$C,'Modelo Soja'!$B22,'Preço Soja ESALQ'!X:X),NA())</f>
        <v>173.86913043478262</v>
      </c>
      <c r="K22" s="19">
        <f ca="1">IFERROR(AVERAGEIF('Preço Soja ESALQ'!$C:$C,'Modelo Soja'!$B22,'Preço Soja ESALQ'!Y:Y),NA())</f>
        <v>166.01304347826087</v>
      </c>
      <c r="L22" s="19">
        <f ca="1">IFERROR(AVERAGEIF('Preço Soja ESALQ'!$C:$C,'Modelo Soja'!$B22,'Preço Soja ESALQ'!Z:Z),NA())</f>
        <v>167.36565217391308</v>
      </c>
      <c r="M22" s="19">
        <f ca="1">IFERROR(AVERAGEIF('Preço Soja ESALQ'!$C:$C,'Modelo Soja'!$B22,'Preço Soja ESALQ'!AA:AA),NA())</f>
        <v>166.19478260869565</v>
      </c>
      <c r="N22" s="19">
        <f ca="1">IFERROR(AVERAGEIF('Preço Soja ESALQ'!$C:$C,'Modelo Soja'!$B22,'Preço Soja ESALQ'!AB:AB),NA())</f>
        <v>173.47391304347823</v>
      </c>
      <c r="O22" s="19">
        <f ca="1">IFERROR(AVERAGEIF('Preço Soja ESALQ'!$C:$C,'Modelo Soja'!$B22,'Preço Soja ESALQ'!AC:AC),NA())</f>
        <v>164.4946153846154</v>
      </c>
      <c r="P22" s="19" t="e">
        <f ca="1">IFERROR(AVERAGEIF('Preço Soja ESALQ'!$C:$C,'Modelo Soja'!$B22,'Preço Soja ESALQ'!AD:AD),NA())</f>
        <v>#N/A</v>
      </c>
      <c r="Q22" s="19">
        <f ca="1">IFERROR(AVERAGEIF('Preço Soja ESALQ'!$C:$C,'Modelo Soja'!$B22,'Preço Soja ESALQ'!BI:BI),NA())</f>
        <v>176.56043478260872</v>
      </c>
      <c r="R22" s="19">
        <f ca="1">IFERROR(AVERAGEIF('Preço Soja ESALQ'!$C:$C,'Modelo Soja'!$B22,'Preço Soja ESALQ'!BK:BK),NA())</f>
        <v>161.35772727272726</v>
      </c>
      <c r="S22" s="19">
        <f ca="1">IFERROR(AVERAGEIF('Preço Soja ESALQ'!$C:$C,'Modelo Soja'!$B22,'Preço Soja ESALQ'!BL:BL),NA())</f>
        <v>161.98652173913047</v>
      </c>
      <c r="T22" s="19" t="e">
        <f ca="1">IFERROR(AVERAGEIF('Preço Soja ESALQ'!$C:$C,'Modelo Soja'!$B22,'Preço Soja ESALQ'!BM:BM),NA())</f>
        <v>#N/A</v>
      </c>
      <c r="U22" s="19">
        <f ca="1">IFERROR(AVERAGEIF('Preço Soja ESALQ'!$C:$C,'Modelo Soja'!$B22,'Preço Soja ESALQ'!BN:BN),NA())</f>
        <v>160.79695652173911</v>
      </c>
      <c r="AA22" s="19">
        <f ca="1">IFERROR(AVERAGEIF('Preço Soja ESALQ'!$C:$C,'Modelo Soja'!$B22,'Preço Soja ESALQ'!BA:BA),NA())</f>
        <v>165.79086956521743</v>
      </c>
      <c r="AB22" s="19">
        <f ca="1">IFERROR(AVERAGEIF('Preço Soja ESALQ'!$C:$C,'Modelo Soja'!$B22,'Preço Soja ESALQ'!BB:BB),NA())</f>
        <v>182.79695652173916</v>
      </c>
      <c r="AC22" s="19">
        <f ca="1">IFERROR(AVERAGEIF('Preço Soja ESALQ'!$C:$C,'Modelo Soja'!$B22,'Preço Soja ESALQ'!BC:BC),NA())</f>
        <v>180.71130434782614</v>
      </c>
      <c r="AD22" s="19">
        <f ca="1">IFERROR(AVERAGEIF('Preço Soja ESALQ'!$C:$C,'Modelo Soja'!$B22,'Preço Soja ESALQ'!BD:BD),NA())</f>
        <v>179.62434782608693</v>
      </c>
      <c r="AE22" s="19">
        <f ca="1">IFERROR(AVERAGEIF('Preço Soja ESALQ'!$C:$C,'Modelo Soja'!$B22,'Preço Soja ESALQ'!BE:BE),NA())</f>
        <v>171.09347826086957</v>
      </c>
      <c r="AF22" s="19">
        <f ca="1">IFERROR(AVERAGEIF('Preço Soja ESALQ'!$C:$C,'Modelo Soja'!$B22,'Preço Soja ESALQ'!BF:BF),NA())</f>
        <v>170.12391304347824</v>
      </c>
      <c r="AG22" s="19">
        <f ca="1">IFERROR(AVERAGEIF('Preço Soja ESALQ'!$C:$C,'Modelo Soja'!$B22,'Preço Soja ESALQ'!BG:BG),NA())</f>
        <v>183.34130434782611</v>
      </c>
      <c r="AH22" s="19">
        <f ca="1">IFERROR(AVERAGEIF('Preço Soja ESALQ'!$C:$C,'Modelo Soja'!$B22,'Preço Soja ESALQ'!AE:AE),NA())</f>
        <v>181.68652173913043</v>
      </c>
      <c r="AI22" s="19">
        <f ca="1">IFERROR(AVERAGEIF('Preço Soja ESALQ'!$C:$C,'Modelo Soja'!$B22,'Preço Soja ESALQ'!AF:AF),NA())</f>
        <v>174.09086956521739</v>
      </c>
      <c r="AJ22" s="36">
        <f>+[2]summary!C34</f>
        <v>187.17956521739134</v>
      </c>
      <c r="AK22" s="36">
        <f t="shared" ca="1" si="2"/>
        <v>163.7361083819562</v>
      </c>
      <c r="AL22" s="36">
        <f t="shared" ca="1" si="3"/>
        <v>164.2361083819562</v>
      </c>
      <c r="AN22" s="24">
        <f>+[3]FSORPRA!H21</f>
        <v>474.875</v>
      </c>
      <c r="AO22" s="24">
        <f>+[3]FRONPRA!H21</f>
        <v>355</v>
      </c>
      <c r="AP22" s="24">
        <f>VLOOKUP(B22,'Frete ESALQ'!$C$6:$AL$132,36,FALSE)</f>
        <v>140.82</v>
      </c>
      <c r="AQ22" s="24">
        <f>VLOOKUP(B22,'Frete ESALQ'!$C$6:$AW$132,47,FALSE)</f>
        <v>126.75</v>
      </c>
      <c r="AR22" s="24">
        <f>VLOOKUP(B22,'Frete ESALQ'!$C$6:$BH$132,58,FALSE)</f>
        <v>111.58</v>
      </c>
      <c r="AS22" s="24">
        <f>VLOOKUP(B22,'Frete ESALQ'!$C$6:$BH$132,32,FALSE)</f>
        <v>116.89</v>
      </c>
      <c r="AT22" s="24">
        <f t="shared" si="4"/>
        <v>158.68706521739134</v>
      </c>
      <c r="AU22" s="24">
        <f t="shared" si="5"/>
        <v>165.87956521739133</v>
      </c>
      <c r="AV22" s="24">
        <f t="shared" si="6"/>
        <v>178.73036521739135</v>
      </c>
      <c r="AW22" s="24">
        <f t="shared" si="7"/>
        <v>179.57456521739135</v>
      </c>
      <c r="AX22" s="24">
        <f t="shared" ca="1" si="8"/>
        <v>176.64650434782612</v>
      </c>
      <c r="AY22" s="24">
        <f t="shared" ca="1" si="9"/>
        <v>174.67312173913044</v>
      </c>
      <c r="AZ22">
        <f t="shared" si="10"/>
        <v>8</v>
      </c>
      <c r="BA22" s="17">
        <f t="shared" si="11"/>
        <v>44774</v>
      </c>
      <c r="BB22" s="22">
        <f t="shared" ca="1" si="12"/>
        <v>8.8460869565217592</v>
      </c>
      <c r="BC22" s="22">
        <f t="shared" ca="1" si="13"/>
        <v>14.698260869565274</v>
      </c>
      <c r="BD22" s="22">
        <f t="shared" ca="1" si="14"/>
        <v>4.8986956521739273</v>
      </c>
      <c r="BE22" s="22">
        <f t="shared" ca="1" si="15"/>
        <v>6.1421739130434219</v>
      </c>
      <c r="BF22" s="22">
        <f t="shared" ca="1" si="16"/>
        <v>7.817391304347808</v>
      </c>
      <c r="BG22" s="22">
        <f t="shared" ca="1" si="17"/>
        <v>9.8673913043478763</v>
      </c>
      <c r="BH22" s="25">
        <f t="shared" ca="1" si="0"/>
        <v>8.7116666666666784</v>
      </c>
      <c r="BJ22" s="27">
        <f t="shared" ca="1" si="22"/>
        <v>9.3674127297823038</v>
      </c>
      <c r="BL22" s="41">
        <f t="shared" si="19"/>
        <v>464.875</v>
      </c>
      <c r="BM22" s="41">
        <f t="shared" si="20"/>
        <v>159.28706521739133</v>
      </c>
    </row>
    <row r="23" spans="2:65" x14ac:dyDescent="0.3">
      <c r="B23" s="17" t="str">
        <f t="shared" si="1"/>
        <v>20229</v>
      </c>
      <c r="C23" s="17">
        <f t="shared" si="21"/>
        <v>44805</v>
      </c>
      <c r="D23" s="19">
        <f ca="1">IFERROR(AVERAGEIF('Preço Soja ESALQ'!$C:$C,'Modelo Soja'!$B23,'Preço Soja ESALQ'!$R:$R),NA())</f>
        <v>163.99619047619043</v>
      </c>
      <c r="E23" s="19">
        <f ca="1">IFERROR(AVERAGEIF('Preço Soja ESALQ'!$C:$C,'Modelo Soja'!$B23,'Preço Soja ESALQ'!S:S),NA())</f>
        <v>153.99904761904759</v>
      </c>
      <c r="F23" s="19">
        <f ca="1">IFERROR(AVERAGEIF('Preço Soja ESALQ'!$C:$C,'Modelo Soja'!$B23,'Preço Soja ESALQ'!T:T),NA())</f>
        <v>169.02285714285719</v>
      </c>
      <c r="G23" s="19" t="e">
        <f ca="1">IFERROR(AVERAGEIF('Preço Soja ESALQ'!$C:$C,'Modelo Soja'!$B23,'Preço Soja ESALQ'!U:U),NA())</f>
        <v>#N/A</v>
      </c>
      <c r="H23" s="19">
        <f ca="1">IFERROR(AVERAGEIF('Preço Soja ESALQ'!$C:$C,'Modelo Soja'!$B23,'Preço Soja ESALQ'!V:V),NA())</f>
        <v>161.04619047619045</v>
      </c>
      <c r="I23" s="19">
        <f ca="1">IFERROR(AVERAGEIF('Preço Soja ESALQ'!$C:$C,'Modelo Soja'!$B23,'Preço Soja ESALQ'!W:W),NA())</f>
        <v>172.73523809523812</v>
      </c>
      <c r="J23" s="19">
        <f ca="1">IFERROR(AVERAGEIF('Preço Soja ESALQ'!$C:$C,'Modelo Soja'!$B23,'Preço Soja ESALQ'!X:X),NA())</f>
        <v>171.40333333333334</v>
      </c>
      <c r="K23" s="19">
        <f ca="1">IFERROR(AVERAGEIF('Preço Soja ESALQ'!$C:$C,'Modelo Soja'!$B23,'Preço Soja ESALQ'!Y:Y),NA())</f>
        <v>165.4314285714286</v>
      </c>
      <c r="L23" s="19">
        <f ca="1">IFERROR(AVERAGEIF('Preço Soja ESALQ'!$C:$C,'Modelo Soja'!$B23,'Preço Soja ESALQ'!Z:Z),NA())</f>
        <v>166.27523809523811</v>
      </c>
      <c r="M23" s="19">
        <f ca="1">IFERROR(AVERAGEIF('Preço Soja ESALQ'!$C:$C,'Modelo Soja'!$B23,'Preço Soja ESALQ'!AA:AA),NA())</f>
        <v>165.93714285714287</v>
      </c>
      <c r="N23" s="19">
        <f ca="1">IFERROR(AVERAGEIF('Preço Soja ESALQ'!$C:$C,'Modelo Soja'!$B23,'Preço Soja ESALQ'!AB:AB),NA())</f>
        <v>171.04142857142858</v>
      </c>
      <c r="O23" s="19">
        <f ca="1">IFERROR(AVERAGEIF('Preço Soja ESALQ'!$C:$C,'Modelo Soja'!$B23,'Preço Soja ESALQ'!AC:AC),NA())</f>
        <v>163.85899999999998</v>
      </c>
      <c r="P23" s="19" t="e">
        <f ca="1">IFERROR(AVERAGEIF('Preço Soja ESALQ'!$C:$C,'Modelo Soja'!$B23,'Preço Soja ESALQ'!AD:AD),NA())</f>
        <v>#N/A</v>
      </c>
      <c r="Q23" s="19">
        <f ca="1">IFERROR(AVERAGEIF('Preço Soja ESALQ'!$C:$C,'Modelo Soja'!$B23,'Preço Soja ESALQ'!BI:BI),NA())</f>
        <v>174.67761904761906</v>
      </c>
      <c r="R23" s="19">
        <f ca="1">IFERROR(AVERAGEIF('Preço Soja ESALQ'!$C:$C,'Modelo Soja'!$B23,'Preço Soja ESALQ'!BK:BK),NA())</f>
        <v>162.31619047619046</v>
      </c>
      <c r="S23" s="19">
        <f ca="1">IFERROR(AVERAGEIF('Preço Soja ESALQ'!$C:$C,'Modelo Soja'!$B23,'Preço Soja ESALQ'!BL:BL),NA())</f>
        <v>162.0085714285714</v>
      </c>
      <c r="T23" s="19" t="e">
        <f ca="1">IFERROR(AVERAGEIF('Preço Soja ESALQ'!$C:$C,'Modelo Soja'!$B23,'Preço Soja ESALQ'!BM:BM),NA())</f>
        <v>#N/A</v>
      </c>
      <c r="U23" s="19">
        <f ca="1">IFERROR(AVERAGEIF('Preço Soja ESALQ'!$C:$C,'Modelo Soja'!$B23,'Preço Soja ESALQ'!BN:BN),NA())</f>
        <v>161.38285714285715</v>
      </c>
      <c r="AA23" s="19">
        <f ca="1">IFERROR(AVERAGEIF('Preço Soja ESALQ'!$C:$C,'Modelo Soja'!$B23,'Preço Soja ESALQ'!BA:BA),NA())</f>
        <v>165.68047619047618</v>
      </c>
      <c r="AB23" s="19">
        <f ca="1">IFERROR(AVERAGEIF('Preço Soja ESALQ'!$C:$C,'Modelo Soja'!$B23,'Preço Soja ESALQ'!BB:BB),NA())</f>
        <v>182.28142857142856</v>
      </c>
      <c r="AC23" s="19">
        <f ca="1">IFERROR(AVERAGEIF('Preço Soja ESALQ'!$C:$C,'Modelo Soja'!$B23,'Preço Soja ESALQ'!BC:BC),NA())</f>
        <v>180.66476190476189</v>
      </c>
      <c r="AD23" s="19">
        <f ca="1">IFERROR(AVERAGEIF('Preço Soja ESALQ'!$C:$C,'Modelo Soja'!$B23,'Preço Soja ESALQ'!BD:BD),NA())</f>
        <v>179.56428571428566</v>
      </c>
      <c r="AE23" s="19">
        <f ca="1">IFERROR(AVERAGEIF('Preço Soja ESALQ'!$C:$C,'Modelo Soja'!$B23,'Preço Soja ESALQ'!BE:BE),NA())</f>
        <v>171.94095238095238</v>
      </c>
      <c r="AF23" s="19">
        <f ca="1">IFERROR(AVERAGEIF('Preço Soja ESALQ'!$C:$C,'Modelo Soja'!$B23,'Preço Soja ESALQ'!BF:BF),NA())</f>
        <v>174.02380952380952</v>
      </c>
      <c r="AG23" s="19">
        <f ca="1">IFERROR(AVERAGEIF('Preço Soja ESALQ'!$C:$C,'Modelo Soja'!$B23,'Preço Soja ESALQ'!BG:BG),NA())</f>
        <v>180.87952380952379</v>
      </c>
      <c r="AH23" s="19">
        <f ca="1">IFERROR(AVERAGEIF('Preço Soja ESALQ'!$C:$C,'Modelo Soja'!$B23,'Preço Soja ESALQ'!AE:AE),NA())</f>
        <v>179.64571428571426</v>
      </c>
      <c r="AI23" s="19">
        <f ca="1">IFERROR(AVERAGEIF('Preço Soja ESALQ'!$C:$C,'Modelo Soja'!$B23,'Preço Soja ESALQ'!AF:AF),NA())</f>
        <v>173.10095238095241</v>
      </c>
      <c r="AJ23" s="36">
        <f>+[2]summary!C35</f>
        <v>187.26380952380947</v>
      </c>
      <c r="AK23" s="36">
        <f t="shared" ca="1" si="2"/>
        <v>164.07714837450129</v>
      </c>
      <c r="AL23" s="36">
        <f t="shared" ca="1" si="3"/>
        <v>164.57714837450129</v>
      </c>
      <c r="AN23" s="24">
        <f>+[3]FSORPRA!H22</f>
        <v>434</v>
      </c>
      <c r="AO23" s="24">
        <f>+[3]FRONPRA!H22</f>
        <v>298</v>
      </c>
      <c r="AP23" s="29">
        <f>(AP22+AP24)/2</f>
        <v>138.12</v>
      </c>
      <c r="AQ23" s="29">
        <f>(AQ22+AQ24)/2</f>
        <v>111.375</v>
      </c>
      <c r="AR23" s="29">
        <f>(AR22+AR24)/2</f>
        <v>114.9</v>
      </c>
      <c r="AS23" s="29">
        <f>(AS22+AS24)/2</f>
        <v>119.68</v>
      </c>
      <c r="AT23" s="24">
        <f t="shared" si="4"/>
        <v>161.22380952380948</v>
      </c>
      <c r="AU23" s="24">
        <f t="shared" si="5"/>
        <v>169.38380952380948</v>
      </c>
      <c r="AV23" s="24">
        <f t="shared" si="6"/>
        <v>178.97660952380946</v>
      </c>
      <c r="AW23" s="24">
        <f t="shared" si="7"/>
        <v>180.58130952380947</v>
      </c>
      <c r="AX23" s="24">
        <f t="shared" ca="1" si="8"/>
        <v>173.98552380952378</v>
      </c>
      <c r="AY23" s="24">
        <f t="shared" ca="1" si="9"/>
        <v>172.46491428571426</v>
      </c>
      <c r="AZ23">
        <f t="shared" si="10"/>
        <v>9</v>
      </c>
      <c r="BA23" s="17">
        <f t="shared" si="11"/>
        <v>44805</v>
      </c>
      <c r="BB23" s="22">
        <f t="shared" ca="1" si="12"/>
        <v>9.5461904761904464</v>
      </c>
      <c r="BC23" s="22">
        <f t="shared" ca="1" si="13"/>
        <v>15.233333333333292</v>
      </c>
      <c r="BD23" s="22">
        <f t="shared" ca="1" si="14"/>
        <v>6.0038095238095082</v>
      </c>
      <c r="BE23" s="22">
        <f t="shared" ca="1" si="15"/>
        <v>10.027619047619083</v>
      </c>
      <c r="BF23" s="22">
        <f t="shared" ca="1" si="16"/>
        <v>8.2423809523809268</v>
      </c>
      <c r="BG23" s="22">
        <f t="shared" ca="1" si="17"/>
        <v>9.8380952380952067</v>
      </c>
      <c r="BH23" s="25">
        <f t="shared" ca="1" si="0"/>
        <v>9.8152380952380778</v>
      </c>
      <c r="BJ23" s="27">
        <f t="shared" ca="1" si="22"/>
        <v>10.078100755453697</v>
      </c>
      <c r="BL23" s="41">
        <f t="shared" si="19"/>
        <v>424</v>
      </c>
      <c r="BM23" s="41">
        <f t="shared" si="20"/>
        <v>161.82380952380947</v>
      </c>
    </row>
    <row r="24" spans="2:65" x14ac:dyDescent="0.3">
      <c r="B24" s="17" t="str">
        <f t="shared" si="1"/>
        <v>202210</v>
      </c>
      <c r="C24" s="17">
        <f t="shared" si="21"/>
        <v>44835</v>
      </c>
      <c r="D24" s="19">
        <f ca="1">IFERROR(AVERAGEIF('Preço Soja ESALQ'!$C:$C,'Modelo Soja'!$B24,'Preço Soja ESALQ'!$R:$R),NA())</f>
        <v>162.20350000000002</v>
      </c>
      <c r="E24" s="19">
        <f ca="1">IFERROR(AVERAGEIF('Preço Soja ESALQ'!$C:$C,'Modelo Soja'!$B24,'Preço Soja ESALQ'!S:S),NA())</f>
        <v>151.64949999999999</v>
      </c>
      <c r="F24" s="19">
        <f ca="1">IFERROR(AVERAGEIF('Preço Soja ESALQ'!$C:$C,'Modelo Soja'!$B24,'Preço Soja ESALQ'!T:T),NA())</f>
        <v>167.29749999999999</v>
      </c>
      <c r="G24" s="19" t="e">
        <f ca="1">IFERROR(AVERAGEIF('Preço Soja ESALQ'!$C:$C,'Modelo Soja'!$B24,'Preço Soja ESALQ'!U:U),NA())</f>
        <v>#N/A</v>
      </c>
      <c r="H24" s="19">
        <f ca="1">IFERROR(AVERAGEIF('Preço Soja ESALQ'!$C:$C,'Modelo Soja'!$B24,'Preço Soja ESALQ'!V:V),NA())</f>
        <v>159.97050000000002</v>
      </c>
      <c r="I24" s="19">
        <f ca="1">IFERROR(AVERAGEIF('Preço Soja ESALQ'!$C:$C,'Modelo Soja'!$B24,'Preço Soja ESALQ'!W:W),NA())</f>
        <v>171.5615</v>
      </c>
      <c r="J24" s="19">
        <f ca="1">IFERROR(AVERAGEIF('Preço Soja ESALQ'!$C:$C,'Modelo Soja'!$B24,'Preço Soja ESALQ'!X:X),NA())</f>
        <v>169.95499999999998</v>
      </c>
      <c r="K24" s="19">
        <f ca="1">IFERROR(AVERAGEIF('Preço Soja ESALQ'!$C:$C,'Modelo Soja'!$B24,'Preço Soja ESALQ'!Y:Y),NA())</f>
        <v>165.8015</v>
      </c>
      <c r="L24" s="19">
        <f ca="1">IFERROR(AVERAGEIF('Preço Soja ESALQ'!$C:$C,'Modelo Soja'!$B24,'Preço Soja ESALQ'!Z:Z),NA())</f>
        <v>166.44350000000003</v>
      </c>
      <c r="M24" s="19">
        <f ca="1">IFERROR(AVERAGEIF('Preço Soja ESALQ'!$C:$C,'Modelo Soja'!$B24,'Preço Soja ESALQ'!AA:AA),NA())</f>
        <v>163.96249999999998</v>
      </c>
      <c r="N24" s="19">
        <f ca="1">IFERROR(AVERAGEIF('Preço Soja ESALQ'!$C:$C,'Modelo Soja'!$B24,'Preço Soja ESALQ'!AB:AB),NA())</f>
        <v>169.5855</v>
      </c>
      <c r="O24" s="19">
        <f ca="1">IFERROR(AVERAGEIF('Preço Soja ESALQ'!$C:$C,'Modelo Soja'!$B24,'Preço Soja ESALQ'!AC:AC),NA())</f>
        <v>166.12</v>
      </c>
      <c r="P24" s="19" t="e">
        <f ca="1">IFERROR(AVERAGEIF('Preço Soja ESALQ'!$C:$C,'Modelo Soja'!$B24,'Preço Soja ESALQ'!AD:AD),NA())</f>
        <v>#N/A</v>
      </c>
      <c r="Q24" s="19">
        <f ca="1">IFERROR(AVERAGEIF('Preço Soja ESALQ'!$C:$C,'Modelo Soja'!$B24,'Preço Soja ESALQ'!BI:BI),NA())</f>
        <v>172.48400000000001</v>
      </c>
      <c r="R24" s="19">
        <f ca="1">IFERROR(AVERAGEIF('Preço Soja ESALQ'!$C:$C,'Modelo Soja'!$B24,'Preço Soja ESALQ'!BK:BK),NA())</f>
        <v>163.81199999999998</v>
      </c>
      <c r="S24" s="19">
        <f ca="1">IFERROR(AVERAGEIF('Preço Soja ESALQ'!$C:$C,'Modelo Soja'!$B24,'Preço Soja ESALQ'!BL:BL),NA())</f>
        <v>161.98849999999999</v>
      </c>
      <c r="T24" s="19" t="e">
        <f ca="1">IFERROR(AVERAGEIF('Preço Soja ESALQ'!$C:$C,'Modelo Soja'!$B24,'Preço Soja ESALQ'!BM:BM),NA())</f>
        <v>#N/A</v>
      </c>
      <c r="U24" s="19">
        <f ca="1">IFERROR(AVERAGEIF('Preço Soja ESALQ'!$C:$C,'Modelo Soja'!$B24,'Preço Soja ESALQ'!BN:BN),NA())</f>
        <v>160.81300000000005</v>
      </c>
      <c r="AA24" s="19">
        <f ca="1">IFERROR(AVERAGEIF('Preço Soja ESALQ'!$C:$C,'Modelo Soja'!$B24,'Preço Soja ESALQ'!BA:BA),NA())</f>
        <v>164.5395</v>
      </c>
      <c r="AB24" s="19">
        <f ca="1">IFERROR(AVERAGEIF('Preço Soja ESALQ'!$C:$C,'Modelo Soja'!$B24,'Preço Soja ESALQ'!BB:BB),NA())</f>
        <v>181.452</v>
      </c>
      <c r="AC24" s="19">
        <f ca="1">IFERROR(AVERAGEIF('Preço Soja ESALQ'!$C:$C,'Modelo Soja'!$B24,'Preço Soja ESALQ'!BC:BC),NA())</f>
        <v>178.71449999999999</v>
      </c>
      <c r="AD24" s="19">
        <f ca="1">IFERROR(AVERAGEIF('Preço Soja ESALQ'!$C:$C,'Modelo Soja'!$B24,'Preço Soja ESALQ'!BD:BD),NA())</f>
        <v>177.57499999999999</v>
      </c>
      <c r="AE24" s="19">
        <f ca="1">IFERROR(AVERAGEIF('Preço Soja ESALQ'!$C:$C,'Modelo Soja'!$B24,'Preço Soja ESALQ'!BE:BE),NA())</f>
        <v>170.44650000000001</v>
      </c>
      <c r="AF24" s="19">
        <f ca="1">IFERROR(AVERAGEIF('Preço Soja ESALQ'!$C:$C,'Modelo Soja'!$B24,'Preço Soja ESALQ'!BF:BF),NA())</f>
        <v>171.17950000000002</v>
      </c>
      <c r="AG24" s="19">
        <f ca="1">IFERROR(AVERAGEIF('Preço Soja ESALQ'!$C:$C,'Modelo Soja'!$B24,'Preço Soja ESALQ'!BG:BG),NA())</f>
        <v>179.0385</v>
      </c>
      <c r="AH24" s="19">
        <f ca="1">IFERROR(AVERAGEIF('Preço Soja ESALQ'!$C:$C,'Modelo Soja'!$B24,'Preço Soja ESALQ'!AE:AE),NA())</f>
        <v>178.37700000000001</v>
      </c>
      <c r="AI24" s="19">
        <f ca="1">IFERROR(AVERAGEIF('Preço Soja ESALQ'!$C:$C,'Modelo Soja'!$B24,'Preço Soja ESALQ'!AF:AF),NA())</f>
        <v>171.52900000000005</v>
      </c>
      <c r="AJ24" s="36">
        <f>+[2]summary!C36</f>
        <v>183.72800000000001</v>
      </c>
      <c r="AK24" s="36">
        <f t="shared" ca="1" si="2"/>
        <v>161.24456745090657</v>
      </c>
      <c r="AL24" s="36">
        <f t="shared" ca="1" si="3"/>
        <v>161.74456745090657</v>
      </c>
      <c r="AN24" s="24">
        <f>+[3]FSORPRA!H23</f>
        <v>400</v>
      </c>
      <c r="AO24" s="24">
        <f>+[3]FRONPRA!H23</f>
        <v>280</v>
      </c>
      <c r="AP24" s="24">
        <f>VLOOKUP(B24,'Frete ESALQ'!$C$6:$AL$132,36,FALSE)</f>
        <v>135.41999999999999</v>
      </c>
      <c r="AQ24" s="24">
        <f>VLOOKUP(B24,'Frete ESALQ'!$C$6:$AW$132,47,FALSE)</f>
        <v>96</v>
      </c>
      <c r="AR24" s="24">
        <f>VLOOKUP(B24,'Frete ESALQ'!$C$6:$BH$132,58,FALSE)</f>
        <v>118.22</v>
      </c>
      <c r="AS24" s="24">
        <f>VLOOKUP(B24,'Frete ESALQ'!$C$6:$BH$132,32,FALSE)</f>
        <v>122.47</v>
      </c>
      <c r="AT24" s="24">
        <f t="shared" si="4"/>
        <v>159.72800000000001</v>
      </c>
      <c r="AU24" s="24">
        <f t="shared" si="5"/>
        <v>166.928</v>
      </c>
      <c r="AV24" s="24">
        <f t="shared" si="6"/>
        <v>175.6028</v>
      </c>
      <c r="AW24" s="24">
        <f t="shared" si="7"/>
        <v>177.96800000000002</v>
      </c>
      <c r="AX24" s="24">
        <f t="shared" ca="1" si="8"/>
        <v>171.9453</v>
      </c>
      <c r="AY24" s="24">
        <f t="shared" ca="1" si="9"/>
        <v>171.02880000000002</v>
      </c>
      <c r="AZ24">
        <f t="shared" si="10"/>
        <v>10</v>
      </c>
      <c r="BA24" s="17">
        <f t="shared" si="11"/>
        <v>44835</v>
      </c>
      <c r="BB24" s="22">
        <f t="shared" ca="1" si="12"/>
        <v>9.890500000000003</v>
      </c>
      <c r="BC24" s="22">
        <f t="shared" ca="1" si="13"/>
        <v>12.912999999999982</v>
      </c>
      <c r="BD24" s="22">
        <f t="shared" ca="1" si="14"/>
        <v>6.4840000000000373</v>
      </c>
      <c r="BE24" s="22">
        <f t="shared" ca="1" si="15"/>
        <v>8.9759999999999991</v>
      </c>
      <c r="BF24" s="22">
        <f t="shared" ca="1" si="16"/>
        <v>8.4220000000000255</v>
      </c>
      <c r="BG24" s="22">
        <f t="shared" ca="1" si="17"/>
        <v>9.453000000000003</v>
      </c>
      <c r="BH24" s="25">
        <f t="shared" ca="1" si="0"/>
        <v>9.356416666666675</v>
      </c>
      <c r="BJ24" s="27">
        <f t="shared" ca="1" si="22"/>
        <v>9.5950674509065745</v>
      </c>
      <c r="BL24" s="41">
        <f t="shared" si="19"/>
        <v>390</v>
      </c>
      <c r="BM24" s="41">
        <f t="shared" si="20"/>
        <v>160.328</v>
      </c>
    </row>
    <row r="25" spans="2:65" x14ac:dyDescent="0.3">
      <c r="B25" s="17" t="str">
        <f t="shared" si="1"/>
        <v>202211</v>
      </c>
      <c r="C25" s="17">
        <f t="shared" si="21"/>
        <v>44866</v>
      </c>
      <c r="D25" s="19">
        <f ca="1">IFERROR(AVERAGEIF('Preço Soja ESALQ'!$C:$C,'Modelo Soja'!$B25,'Preço Soja ESALQ'!$R:$R),NA())</f>
        <v>161.99299999999997</v>
      </c>
      <c r="E25" s="19">
        <f ca="1">IFERROR(AVERAGEIF('Preço Soja ESALQ'!$C:$C,'Modelo Soja'!$B25,'Preço Soja ESALQ'!S:S),NA())</f>
        <v>149.82500000000002</v>
      </c>
      <c r="F25" s="19">
        <f ca="1">IFERROR(AVERAGEIF('Preço Soja ESALQ'!$C:$C,'Modelo Soja'!$B25,'Preço Soja ESALQ'!T:T),NA())</f>
        <v>170.21699999999998</v>
      </c>
      <c r="G25" s="19" t="e">
        <f ca="1">IFERROR(AVERAGEIF('Preço Soja ESALQ'!$C:$C,'Modelo Soja'!$B25,'Preço Soja ESALQ'!U:U),NA())</f>
        <v>#N/A</v>
      </c>
      <c r="H25" s="19">
        <f ca="1">IFERROR(AVERAGEIF('Preço Soja ESALQ'!$C:$C,'Modelo Soja'!$B25,'Preço Soja ESALQ'!V:V),NA())</f>
        <v>164.13749999999999</v>
      </c>
      <c r="I25" s="19">
        <f ca="1">IFERROR(AVERAGEIF('Preço Soja ESALQ'!$C:$C,'Modelo Soja'!$B25,'Preço Soja ESALQ'!W:W),NA())</f>
        <v>173.76894736842104</v>
      </c>
      <c r="J25" s="19">
        <f ca="1">IFERROR(AVERAGEIF('Preço Soja ESALQ'!$C:$C,'Modelo Soja'!$B25,'Preço Soja ESALQ'!X:X),NA())</f>
        <v>172.0395</v>
      </c>
      <c r="K25" s="19">
        <f ca="1">IFERROR(AVERAGEIF('Preço Soja ESALQ'!$C:$C,'Modelo Soja'!$B25,'Preço Soja ESALQ'!Y:Y),NA())</f>
        <v>168.53849999999994</v>
      </c>
      <c r="L25" s="19">
        <f ca="1">IFERROR(AVERAGEIF('Preço Soja ESALQ'!$C:$C,'Modelo Soja'!$B25,'Preço Soja ESALQ'!Z:Z),NA())</f>
        <v>168.63850000000002</v>
      </c>
      <c r="M25" s="19">
        <f ca="1">IFERROR(AVERAGEIF('Preço Soja ESALQ'!$C:$C,'Modelo Soja'!$B25,'Preço Soja ESALQ'!AA:AA),NA())</f>
        <v>164.441</v>
      </c>
      <c r="N25" s="19">
        <f ca="1">IFERROR(AVERAGEIF('Preço Soja ESALQ'!$C:$C,'Modelo Soja'!$B25,'Preço Soja ESALQ'!AB:AB),NA())</f>
        <v>171.85150000000004</v>
      </c>
      <c r="O25" s="19">
        <f ca="1">IFERROR(AVERAGEIF('Preço Soja ESALQ'!$C:$C,'Modelo Soja'!$B25,'Preço Soja ESALQ'!AC:AC),NA())</f>
        <v>162.6</v>
      </c>
      <c r="P25" s="19" t="e">
        <f ca="1">IFERROR(AVERAGEIF('Preço Soja ESALQ'!$C:$C,'Modelo Soja'!$B25,'Preço Soja ESALQ'!AD:AD),NA())</f>
        <v>#N/A</v>
      </c>
      <c r="Q25" s="19">
        <f ca="1">IFERROR(AVERAGEIF('Preço Soja ESALQ'!$C:$C,'Modelo Soja'!$B25,'Preço Soja ESALQ'!BI:BI),NA())</f>
        <v>174.56000000000003</v>
      </c>
      <c r="R25" s="19">
        <f ca="1">IFERROR(AVERAGEIF('Preço Soja ESALQ'!$C:$C,'Modelo Soja'!$B25,'Preço Soja ESALQ'!BK:BK),NA())</f>
        <v>165.27999999999997</v>
      </c>
      <c r="S25" s="19">
        <f ca="1">IFERROR(AVERAGEIF('Preço Soja ESALQ'!$C:$C,'Modelo Soja'!$B25,'Preço Soja ESALQ'!BL:BL),NA())</f>
        <v>164.0047368421053</v>
      </c>
      <c r="T25" s="19" t="e">
        <f ca="1">IFERROR(AVERAGEIF('Preço Soja ESALQ'!$C:$C,'Modelo Soja'!$B25,'Preço Soja ESALQ'!BM:BM),NA())</f>
        <v>#N/A</v>
      </c>
      <c r="U25" s="19">
        <f ca="1">IFERROR(AVERAGEIF('Preço Soja ESALQ'!$C:$C,'Modelo Soja'!$B25,'Preço Soja ESALQ'!BN:BN),NA())</f>
        <v>163.49421052631581</v>
      </c>
      <c r="AA25" s="19">
        <f ca="1">IFERROR(AVERAGEIF('Preço Soja ESALQ'!$C:$C,'Modelo Soja'!$B25,'Preço Soja ESALQ'!BA:BA),NA())</f>
        <v>162.54263157894735</v>
      </c>
      <c r="AB25" s="19">
        <f ca="1">IFERROR(AVERAGEIF('Preço Soja ESALQ'!$C:$C,'Modelo Soja'!$B25,'Preço Soja ESALQ'!BB:BB),NA())</f>
        <v>185.39999999999995</v>
      </c>
      <c r="AC25" s="19">
        <f ca="1">IFERROR(AVERAGEIF('Preço Soja ESALQ'!$C:$C,'Modelo Soja'!$B25,'Preço Soja ESALQ'!BC:BC),NA())</f>
        <v>180.39450000000002</v>
      </c>
      <c r="AD25" s="19">
        <f ca="1">IFERROR(AVERAGEIF('Preço Soja ESALQ'!$C:$C,'Modelo Soja'!$B25,'Preço Soja ESALQ'!BD:BD),NA())</f>
        <v>179.61849999999998</v>
      </c>
      <c r="AE25" s="19">
        <f ca="1">IFERROR(AVERAGEIF('Preço Soja ESALQ'!$C:$C,'Modelo Soja'!$B25,'Preço Soja ESALQ'!BE:BE),NA())</f>
        <v>173.53526315789469</v>
      </c>
      <c r="AF25" s="19">
        <f ca="1">IFERROR(AVERAGEIF('Preço Soja ESALQ'!$C:$C,'Modelo Soja'!$B25,'Preço Soja ESALQ'!BF:BF),NA())</f>
        <v>171.00210526315786</v>
      </c>
      <c r="AG25" s="19">
        <f ca="1">IFERROR(AVERAGEIF('Preço Soja ESALQ'!$C:$C,'Modelo Soja'!$B25,'Preço Soja ESALQ'!BG:BG),NA())</f>
        <v>180.79200000000003</v>
      </c>
      <c r="AH25" s="19">
        <f ca="1">IFERROR(AVERAGEIF('Preço Soja ESALQ'!$C:$C,'Modelo Soja'!$B25,'Preço Soja ESALQ'!AE:AE),NA())</f>
        <v>179.76349999999996</v>
      </c>
      <c r="AI25" s="19">
        <f ca="1">IFERROR(AVERAGEIF('Preço Soja ESALQ'!$C:$C,'Modelo Soja'!$B25,'Preço Soja ESALQ'!AF:AF),NA())</f>
        <v>173.17599999999999</v>
      </c>
      <c r="AJ25" s="36">
        <f>+[2]summary!C37</f>
        <v>186.1275</v>
      </c>
      <c r="AK25" s="36">
        <f t="shared" ca="1" si="2"/>
        <v>158.98213294346979</v>
      </c>
      <c r="AL25" s="36">
        <f t="shared" ca="1" si="3"/>
        <v>159.48213294346979</v>
      </c>
      <c r="AN25" s="24">
        <f>+[3]FSORPRA!H24</f>
        <v>385</v>
      </c>
      <c r="AO25" s="24">
        <f>+[3]FRONPRA!H24</f>
        <v>290</v>
      </c>
      <c r="AP25" s="24">
        <f>VLOOKUP(B25,'Frete ESALQ'!$C$6:$AL$132,36,FALSE)</f>
        <v>120</v>
      </c>
      <c r="AQ25" s="24">
        <f>VLOOKUP(B25,'Frete ESALQ'!$C$6:$AW$132,47,FALSE)</f>
        <v>97.5</v>
      </c>
      <c r="AR25" s="24">
        <f>VLOOKUP(B25,'Frete ESALQ'!$C$6:$BH$132,58,FALSE)</f>
        <v>137</v>
      </c>
      <c r="AS25" s="24">
        <f>VLOOKUP(B25,'Frete ESALQ'!$C$6:$BH$132,32,FALSE)</f>
        <v>133</v>
      </c>
      <c r="AT25" s="24">
        <f t="shared" si="4"/>
        <v>163.0275</v>
      </c>
      <c r="AU25" s="24">
        <f t="shared" si="5"/>
        <v>168.72749999999999</v>
      </c>
      <c r="AV25" s="24">
        <f t="shared" si="6"/>
        <v>178.92750000000001</v>
      </c>
      <c r="AW25" s="24">
        <f t="shared" si="7"/>
        <v>180.2775</v>
      </c>
      <c r="AX25" s="24">
        <f t="shared" ca="1" si="8"/>
        <v>172.57200000000003</v>
      </c>
      <c r="AY25" s="24">
        <f t="shared" ca="1" si="9"/>
        <v>171.78349999999998</v>
      </c>
      <c r="AZ25">
        <f t="shared" si="10"/>
        <v>11</v>
      </c>
      <c r="BA25" s="17">
        <f t="shared" si="11"/>
        <v>44866</v>
      </c>
      <c r="BB25" s="22">
        <f t="shared" ca="1" si="12"/>
        <v>11.63105263157891</v>
      </c>
      <c r="BC25" s="22">
        <f t="shared" ca="1" si="13"/>
        <v>11.85600000000008</v>
      </c>
      <c r="BD25" s="22">
        <f t="shared" ca="1" si="14"/>
        <v>9.0942631578946873</v>
      </c>
      <c r="BE25" s="22">
        <f t="shared" ca="1" si="15"/>
        <v>9.0091052631578918</v>
      </c>
      <c r="BF25" s="22">
        <f t="shared" ca="1" si="16"/>
        <v>7.7239999999999611</v>
      </c>
      <c r="BG25" s="22">
        <f t="shared" ca="1" si="17"/>
        <v>8.9404999999999859</v>
      </c>
      <c r="BH25" s="25">
        <f t="shared" ca="1" si="0"/>
        <v>9.7091535087719194</v>
      </c>
      <c r="BJ25" s="27">
        <f t="shared" ca="1" si="22"/>
        <v>9.1571329434697866</v>
      </c>
      <c r="BL25" s="41">
        <f t="shared" si="19"/>
        <v>375</v>
      </c>
      <c r="BM25" s="41">
        <f t="shared" si="20"/>
        <v>163.6275</v>
      </c>
    </row>
    <row r="26" spans="2:65" x14ac:dyDescent="0.3">
      <c r="B26" s="17" t="str">
        <f t="shared" si="1"/>
        <v>202212</v>
      </c>
      <c r="C26" s="17">
        <f t="shared" si="21"/>
        <v>44896</v>
      </c>
      <c r="D26" s="19">
        <f ca="1">IFERROR(AVERAGEIF('Preço Soja ESALQ'!$C:$C,'Modelo Soja'!$B26,'Preço Soja ESALQ'!$R:$R),NA())</f>
        <v>165.54650000000001</v>
      </c>
      <c r="E26" s="19">
        <f ca="1">IFERROR(AVERAGEIF('Preço Soja ESALQ'!$C:$C,'Modelo Soja'!$B26,'Preço Soja ESALQ'!S:S),NA())</f>
        <v>147.44842105263157</v>
      </c>
      <c r="F26" s="19">
        <f ca="1">IFERROR(AVERAGEIF('Preço Soja ESALQ'!$C:$C,'Modelo Soja'!$B26,'Preço Soja ESALQ'!T:T),NA())</f>
        <v>165.54476190476191</v>
      </c>
      <c r="G26" s="19" t="e">
        <f ca="1">IFERROR(AVERAGEIF('Preço Soja ESALQ'!$C:$C,'Modelo Soja'!$B26,'Preço Soja ESALQ'!U:U),NA())</f>
        <v>#N/A</v>
      </c>
      <c r="H26" s="19">
        <f ca="1">IFERROR(AVERAGEIF('Preço Soja ESALQ'!$C:$C,'Modelo Soja'!$B26,'Preço Soja ESALQ'!V:V),NA())</f>
        <v>159.4014285714286</v>
      </c>
      <c r="I26" s="19">
        <f ca="1">IFERROR(AVERAGEIF('Preço Soja ESALQ'!$C:$C,'Modelo Soja'!$B26,'Preço Soja ESALQ'!W:W),NA())</f>
        <v>169.44095238095238</v>
      </c>
      <c r="J26" s="19">
        <f ca="1">IFERROR(AVERAGEIF('Preço Soja ESALQ'!$C:$C,'Modelo Soja'!$B26,'Preço Soja ESALQ'!X:X),NA())</f>
        <v>170.91285714285715</v>
      </c>
      <c r="K26" s="19">
        <f ca="1">IFERROR(AVERAGEIF('Preço Soja ESALQ'!$C:$C,'Modelo Soja'!$B26,'Preço Soja ESALQ'!Y:Y),NA())</f>
        <v>164.87000000000003</v>
      </c>
      <c r="L26" s="19">
        <f ca="1">IFERROR(AVERAGEIF('Preço Soja ESALQ'!$C:$C,'Modelo Soja'!$B26,'Preço Soja ESALQ'!Z:Z),NA())</f>
        <v>164.57857142857142</v>
      </c>
      <c r="M26" s="19">
        <f ca="1">IFERROR(AVERAGEIF('Preço Soja ESALQ'!$C:$C,'Modelo Soja'!$B26,'Preço Soja ESALQ'!AA:AA),NA())</f>
        <v>164.22571428571433</v>
      </c>
      <c r="N26" s="19">
        <f ca="1">IFERROR(AVERAGEIF('Preço Soja ESALQ'!$C:$C,'Modelo Soja'!$B26,'Preço Soja ESALQ'!AB:AB),NA())</f>
        <v>170.82000000000002</v>
      </c>
      <c r="O26" s="19">
        <f ca="1">IFERROR(AVERAGEIF('Preço Soja ESALQ'!$C:$C,'Modelo Soja'!$B26,'Preço Soja ESALQ'!AC:AC),NA())</f>
        <v>163.27000000000001</v>
      </c>
      <c r="P26" s="19" t="e">
        <f ca="1">IFERROR(AVERAGEIF('Preço Soja ESALQ'!$C:$C,'Modelo Soja'!$B26,'Preço Soja ESALQ'!AD:AD),NA())</f>
        <v>#N/A</v>
      </c>
      <c r="Q26" s="19">
        <f ca="1">IFERROR(AVERAGEIF('Preço Soja ESALQ'!$C:$C,'Modelo Soja'!$B26,'Preço Soja ESALQ'!BI:BI),NA())</f>
        <v>172.7428571428571</v>
      </c>
      <c r="R26" s="19">
        <f ca="1">IFERROR(AVERAGEIF('Preço Soja ESALQ'!$C:$C,'Modelo Soja'!$B26,'Preço Soja ESALQ'!BK:BK),NA())</f>
        <v>159.80937500000002</v>
      </c>
      <c r="S26" s="19">
        <f ca="1">IFERROR(AVERAGEIF('Preço Soja ESALQ'!$C:$C,'Modelo Soja'!$B26,'Preço Soja ESALQ'!BL:BL),NA())</f>
        <v>159.03952380952381</v>
      </c>
      <c r="T26" s="19" t="e">
        <f ca="1">IFERROR(AVERAGEIF('Preço Soja ESALQ'!$C:$C,'Modelo Soja'!$B26,'Preço Soja ESALQ'!BM:BM),NA())</f>
        <v>#N/A</v>
      </c>
      <c r="U26" s="19">
        <f ca="1">IFERROR(AVERAGEIF('Preço Soja ESALQ'!$C:$C,'Modelo Soja'!$B26,'Preço Soja ESALQ'!BN:BN),NA())</f>
        <v>158.52571428571432</v>
      </c>
      <c r="AA26" s="19">
        <f ca="1">IFERROR(AVERAGEIF('Preço Soja ESALQ'!$C:$C,'Modelo Soja'!$B26,'Preço Soja ESALQ'!BA:BA),NA())</f>
        <v>162.69750000000002</v>
      </c>
      <c r="AB26" s="19">
        <f ca="1">IFERROR(AVERAGEIF('Preço Soja ESALQ'!$C:$C,'Modelo Soja'!$B26,'Preço Soja ESALQ'!BB:BB),NA())</f>
        <v>179.96809523809526</v>
      </c>
      <c r="AC26" s="19">
        <f ca="1">IFERROR(AVERAGEIF('Preço Soja ESALQ'!$C:$C,'Modelo Soja'!$B26,'Preço Soja ESALQ'!BC:BC),NA())</f>
        <v>176.61761904761903</v>
      </c>
      <c r="AD26" s="19">
        <f ca="1">IFERROR(AVERAGEIF('Preço Soja ESALQ'!$C:$C,'Modelo Soja'!$B26,'Preço Soja ESALQ'!BD:BD),NA())</f>
        <v>173.51047619047617</v>
      </c>
      <c r="AE26" s="19">
        <f ca="1">IFERROR(AVERAGEIF('Preço Soja ESALQ'!$C:$C,'Modelo Soja'!$B26,'Preço Soja ESALQ'!BE:BE),NA())</f>
        <v>177.304</v>
      </c>
      <c r="AF26" s="19">
        <f ca="1">IFERROR(AVERAGEIF('Preço Soja ESALQ'!$C:$C,'Modelo Soja'!$B26,'Preço Soja ESALQ'!BF:BF),NA())</f>
        <v>172.88649999999998</v>
      </c>
      <c r="AG26" s="19">
        <f ca="1">IFERROR(AVERAGEIF('Preço Soja ESALQ'!$C:$C,'Modelo Soja'!$B26,'Preço Soja ESALQ'!BG:BG),NA())</f>
        <v>180.21333333333331</v>
      </c>
      <c r="AH26" s="19">
        <f ca="1">IFERROR(AVERAGEIF('Preço Soja ESALQ'!$C:$C,'Modelo Soja'!$B26,'Preço Soja ESALQ'!AE:AE),NA())</f>
        <v>179.04999999999998</v>
      </c>
      <c r="AI26" s="19">
        <f ca="1">IFERROR(AVERAGEIF('Preço Soja ESALQ'!$C:$C,'Modelo Soja'!$B26,'Preço Soja ESALQ'!AF:AF),NA())</f>
        <v>166.62904761904761</v>
      </c>
      <c r="AJ26" s="36">
        <f>+[2]summary!C38</f>
        <v>182.05333333333331</v>
      </c>
      <c r="AK26" s="36">
        <f t="shared" ca="1" si="2"/>
        <v>157.18727982456139</v>
      </c>
      <c r="AL26" s="36">
        <f t="shared" ca="1" si="3"/>
        <v>157.68727982456139</v>
      </c>
      <c r="AN26" s="24">
        <f>+[3]FSORPRA!H25</f>
        <v>457.5</v>
      </c>
      <c r="AO26" s="24">
        <f>+[3]FRONPRA!H25</f>
        <v>288.75</v>
      </c>
      <c r="AP26" s="29">
        <f>+(AP25*2+AP28)/3</f>
        <v>131.63999999999999</v>
      </c>
      <c r="AQ26" s="29">
        <f>+(AQ25*2+AQ28)/3</f>
        <v>111.66666666666667</v>
      </c>
      <c r="AR26" s="29">
        <f>+(AR25*2+AR28)/3</f>
        <v>136</v>
      </c>
      <c r="AS26" s="29">
        <f>+(AS25*2+AS28)/3</f>
        <v>136.91333333333333</v>
      </c>
      <c r="AT26" s="24">
        <f t="shared" si="4"/>
        <v>154.60333333333332</v>
      </c>
      <c r="AU26" s="24">
        <f t="shared" si="5"/>
        <v>164.72833333333332</v>
      </c>
      <c r="AV26" s="24">
        <f t="shared" si="6"/>
        <v>174.1549333333333</v>
      </c>
      <c r="AW26" s="24">
        <f t="shared" si="7"/>
        <v>175.35333333333332</v>
      </c>
      <c r="AX26" s="24">
        <f t="shared" ca="1" si="8"/>
        <v>172.05333333333331</v>
      </c>
      <c r="AY26" s="24">
        <f t="shared" ca="1" si="9"/>
        <v>170.83519999999999</v>
      </c>
      <c r="AZ26">
        <f t="shared" si="10"/>
        <v>12</v>
      </c>
      <c r="BA26" s="17">
        <f t="shared" si="11"/>
        <v>44896</v>
      </c>
      <c r="BB26" s="22">
        <f t="shared" ca="1" si="12"/>
        <v>10.527142857142877</v>
      </c>
      <c r="BC26" s="22">
        <f t="shared" ca="1" si="13"/>
        <v>11.747619047618997</v>
      </c>
      <c r="BD26" s="22">
        <f t="shared" ca="1" si="14"/>
        <v>13.07828571428567</v>
      </c>
      <c r="BE26" s="22">
        <f t="shared" ca="1" si="15"/>
        <v>7.339999999999975</v>
      </c>
      <c r="BF26" s="22">
        <f t="shared" ca="1" si="16"/>
        <v>8.1371428571428339</v>
      </c>
      <c r="BG26" s="22">
        <f t="shared" ca="1" si="17"/>
        <v>9.3933333333332882</v>
      </c>
      <c r="BH26" s="25">
        <f t="shared" ca="1" si="0"/>
        <v>10.037253968253941</v>
      </c>
      <c r="BJ26" s="27">
        <f t="shared" ca="1" si="22"/>
        <v>9.7388587719298165</v>
      </c>
      <c r="BL26" s="41">
        <f t="shared" si="19"/>
        <v>447.5</v>
      </c>
      <c r="BM26" s="41">
        <f t="shared" si="20"/>
        <v>155.20333333333332</v>
      </c>
    </row>
    <row r="27" spans="2:65" x14ac:dyDescent="0.3">
      <c r="B27" s="17" t="str">
        <f t="shared" si="1"/>
        <v>20231</v>
      </c>
      <c r="C27" s="17">
        <f t="shared" si="21"/>
        <v>44927</v>
      </c>
      <c r="D27" s="19">
        <f ca="1">IFERROR(AVERAGEIF('Preço Soja ESALQ'!$C:$C,'Modelo Soja'!$B27,'Preço Soja ESALQ'!$R:$R),NA())</f>
        <v>160.88318181818184</v>
      </c>
      <c r="E27" s="19">
        <f ca="1">IFERROR(AVERAGEIF('Preço Soja ESALQ'!$C:$C,'Modelo Soja'!$B27,'Preço Soja ESALQ'!S:S),NA())</f>
        <v>142.95523809523806</v>
      </c>
      <c r="F27" s="19">
        <f ca="1">IFERROR(AVERAGEIF('Preço Soja ESALQ'!$C:$C,'Modelo Soja'!$B27,'Preço Soja ESALQ'!T:T),NA())</f>
        <v>162.28181818181818</v>
      </c>
      <c r="G27" s="19" t="e">
        <f ca="1">IFERROR(AVERAGEIF('Preço Soja ESALQ'!$C:$C,'Modelo Soja'!$B27,'Preço Soja ESALQ'!U:U),NA())</f>
        <v>#N/A</v>
      </c>
      <c r="H27" s="19">
        <f ca="1">IFERROR(AVERAGEIF('Preço Soja ESALQ'!$C:$C,'Modelo Soja'!$B27,'Preço Soja ESALQ'!V:V),NA())</f>
        <v>158.14454545454544</v>
      </c>
      <c r="I27" s="19">
        <f ca="1">IFERROR(AVERAGEIF('Preço Soja ESALQ'!$C:$C,'Modelo Soja'!$B27,'Preço Soja ESALQ'!W:W),NA())</f>
        <v>164.61863636363634</v>
      </c>
      <c r="J27" s="19">
        <f ca="1">IFERROR(AVERAGEIF('Preço Soja ESALQ'!$C:$C,'Modelo Soja'!$B27,'Preço Soja ESALQ'!X:X),NA())</f>
        <v>169.29681818181822</v>
      </c>
      <c r="K27" s="19">
        <f ca="1">IFERROR(AVERAGEIF('Preço Soja ESALQ'!$C:$C,'Modelo Soja'!$B27,'Preço Soja ESALQ'!Y:Y),NA())</f>
        <v>161.61636363636364</v>
      </c>
      <c r="L27" s="19">
        <f ca="1">IFERROR(AVERAGEIF('Preço Soja ESALQ'!$C:$C,'Modelo Soja'!$B27,'Preço Soja ESALQ'!Z:Z),NA())</f>
        <v>161.56681818181818</v>
      </c>
      <c r="M27" s="19">
        <f ca="1">IFERROR(AVERAGEIF('Preço Soja ESALQ'!$C:$C,'Modelo Soja'!$B27,'Preço Soja ESALQ'!AA:AA),NA())</f>
        <v>161.84227272727276</v>
      </c>
      <c r="N27" s="19">
        <f ca="1">IFERROR(AVERAGEIF('Preço Soja ESALQ'!$C:$C,'Modelo Soja'!$B27,'Preço Soja ESALQ'!AB:AB),NA())</f>
        <v>168.61090909090913</v>
      </c>
      <c r="O27" s="19">
        <f ca="1">IFERROR(AVERAGEIF('Preço Soja ESALQ'!$C:$C,'Modelo Soja'!$B27,'Preço Soja ESALQ'!AC:AC),NA())</f>
        <v>160.52666666666667</v>
      </c>
      <c r="P27" s="19" t="e">
        <f ca="1">IFERROR(AVERAGEIF('Preço Soja ESALQ'!$C:$C,'Modelo Soja'!$B27,'Preço Soja ESALQ'!AD:AD),NA())</f>
        <v>#N/A</v>
      </c>
      <c r="Q27" s="19">
        <f ca="1">IFERROR(AVERAGEIF('Preço Soja ESALQ'!$C:$C,'Modelo Soja'!$B27,'Preço Soja ESALQ'!BI:BI),NA())</f>
        <v>171.24863636363634</v>
      </c>
      <c r="R27" s="19">
        <f ca="1">IFERROR(AVERAGEIF('Preço Soja ESALQ'!$C:$C,'Modelo Soja'!$B27,'Preço Soja ESALQ'!BK:BK),NA())</f>
        <v>155.76136363636363</v>
      </c>
      <c r="S27" s="19">
        <f ca="1">IFERROR(AVERAGEIF('Preço Soja ESALQ'!$C:$C,'Modelo Soja'!$B27,'Preço Soja ESALQ'!BL:BL),NA())</f>
        <v>154.74136363636362</v>
      </c>
      <c r="T27" s="19" t="e">
        <f ca="1">IFERROR(AVERAGEIF('Preço Soja ESALQ'!$C:$C,'Modelo Soja'!$B27,'Preço Soja ESALQ'!BM:BM),NA())</f>
        <v>#N/A</v>
      </c>
      <c r="U27" s="19">
        <f ca="1">IFERROR(AVERAGEIF('Preço Soja ESALQ'!$C:$C,'Modelo Soja'!$B27,'Preço Soja ESALQ'!BN:BN),NA())</f>
        <v>154.20909090909092</v>
      </c>
      <c r="AA27" s="19">
        <f ca="1">IFERROR(AVERAGEIF('Preço Soja ESALQ'!$C:$C,'Modelo Soja'!$B27,'Preço Soja ESALQ'!BA:BA),NA())</f>
        <v>156.05095238095242</v>
      </c>
      <c r="AB27" s="19">
        <f ca="1">IFERROR(AVERAGEIF('Preço Soja ESALQ'!$C:$C,'Modelo Soja'!$B27,'Preço Soja ESALQ'!BB:BB),NA())</f>
        <v>172.83454545454541</v>
      </c>
      <c r="AC27" s="19">
        <f ca="1">IFERROR(AVERAGEIF('Preço Soja ESALQ'!$C:$C,'Modelo Soja'!$B27,'Preço Soja ESALQ'!BC:BC),NA())</f>
        <v>168.98772727272728</v>
      </c>
      <c r="AD27" s="19">
        <f ca="1">IFERROR(AVERAGEIF('Preço Soja ESALQ'!$C:$C,'Modelo Soja'!$B27,'Preço Soja ESALQ'!BD:BD),NA())</f>
        <v>167.72272727272724</v>
      </c>
      <c r="AE27" s="19">
        <f ca="1">IFERROR(AVERAGEIF('Preço Soja ESALQ'!$C:$C,'Modelo Soja'!$B27,'Preço Soja ESALQ'!BE:BE),NA())</f>
        <v>167.19772727272726</v>
      </c>
      <c r="AF27" s="19">
        <f ca="1">IFERROR(AVERAGEIF('Preço Soja ESALQ'!$C:$C,'Modelo Soja'!$B27,'Preço Soja ESALQ'!BF:BF),NA())</f>
        <v>166.49409090909094</v>
      </c>
      <c r="AG27" s="19">
        <f ca="1">IFERROR(AVERAGEIF('Preço Soja ESALQ'!$C:$C,'Modelo Soja'!$B27,'Preço Soja ESALQ'!BG:BG),NA())</f>
        <v>177.7527272727273</v>
      </c>
      <c r="AH27" s="19">
        <f ca="1">IFERROR(AVERAGEIF('Preço Soja ESALQ'!$C:$C,'Modelo Soja'!$B27,'Preço Soja ESALQ'!AE:AE),NA())</f>
        <v>176.57500000000002</v>
      </c>
      <c r="AI27" s="19">
        <f ca="1">IFERROR(AVERAGEIF('Preço Soja ESALQ'!$C:$C,'Modelo Soja'!$B27,'Preço Soja ESALQ'!AF:AF),NA())</f>
        <v>164.47499999999994</v>
      </c>
      <c r="AJ27" s="36">
        <f>+[2]summary!C39</f>
        <v>177.03181818181818</v>
      </c>
      <c r="AK27" s="36">
        <f t="shared" ca="1" si="2"/>
        <v>151.44801598957406</v>
      </c>
      <c r="AL27" s="36">
        <f t="shared" ca="1" si="3"/>
        <v>151.94801598957406</v>
      </c>
      <c r="AN27" s="24">
        <f>+[3]FSORPRA!H26</f>
        <v>450</v>
      </c>
      <c r="AO27" s="24">
        <f>+[3]FRONPRA!H26</f>
        <v>340</v>
      </c>
      <c r="AP27" s="29">
        <f>+(AP28*2+AP25)/3</f>
        <v>143.28</v>
      </c>
      <c r="AQ27" s="29">
        <f>+(AQ28*2+AQ25)/3</f>
        <v>125.83333333333333</v>
      </c>
      <c r="AR27" s="29">
        <f>+(AR28*2+AR25)/3</f>
        <v>135</v>
      </c>
      <c r="AS27" s="29">
        <f>+(AS28*2+AS25)/3</f>
        <v>140.82666666666668</v>
      </c>
      <c r="AT27" s="24">
        <f t="shared" si="4"/>
        <v>150.03181818181818</v>
      </c>
      <c r="AU27" s="24">
        <f t="shared" si="5"/>
        <v>156.63181818181818</v>
      </c>
      <c r="AV27" s="24">
        <f t="shared" si="6"/>
        <v>168.43501818181818</v>
      </c>
      <c r="AW27" s="24">
        <f t="shared" si="7"/>
        <v>169.48181818181817</v>
      </c>
      <c r="AX27" s="24">
        <f t="shared" ca="1" si="8"/>
        <v>169.6527272727273</v>
      </c>
      <c r="AY27" s="24">
        <f t="shared" ca="1" si="9"/>
        <v>168.12540000000001</v>
      </c>
      <c r="AZ27">
        <f t="shared" si="10"/>
        <v>1</v>
      </c>
      <c r="BA27" s="17">
        <f t="shared" si="11"/>
        <v>44927</v>
      </c>
      <c r="BB27" s="22">
        <f t="shared" ca="1" si="12"/>
        <v>8.2159090909090651</v>
      </c>
      <c r="BC27" s="22">
        <f t="shared" ca="1" si="13"/>
        <v>7.3713636363636397</v>
      </c>
      <c r="BD27" s="22">
        <f t="shared" ca="1" si="14"/>
        <v>5.3554545454545064</v>
      </c>
      <c r="BE27" s="22">
        <f t="shared" ca="1" si="15"/>
        <v>5.6109090909091037</v>
      </c>
      <c r="BF27" s="22">
        <f t="shared" ca="1" si="16"/>
        <v>7.2781818181817926</v>
      </c>
      <c r="BG27" s="22">
        <f t="shared" ca="1" si="17"/>
        <v>9.1418181818181665</v>
      </c>
      <c r="BH27" s="25">
        <f t="shared" ca="1" si="0"/>
        <v>7.162272727272712</v>
      </c>
      <c r="BJ27" s="27">
        <f t="shared" ca="1" si="22"/>
        <v>8.4927778943360082</v>
      </c>
      <c r="BL27" s="41">
        <f t="shared" si="19"/>
        <v>440</v>
      </c>
      <c r="BM27" s="41">
        <f t="shared" si="20"/>
        <v>150.63181818181818</v>
      </c>
    </row>
    <row r="28" spans="2:65" x14ac:dyDescent="0.3">
      <c r="B28" s="17" t="str">
        <f t="shared" si="1"/>
        <v>20232</v>
      </c>
      <c r="C28" s="17">
        <f t="shared" si="21"/>
        <v>44958</v>
      </c>
      <c r="D28" s="19">
        <f ca="1">IFERROR(AVERAGEIF('Preço Soja ESALQ'!$C:$C,'Modelo Soja'!$B28,'Preço Soja ESALQ'!$R:$R),NA())</f>
        <v>156.9083333333333</v>
      </c>
      <c r="E28" s="19">
        <f ca="1">IFERROR(AVERAGEIF('Preço Soja ESALQ'!$C:$C,'Modelo Soja'!$B28,'Preço Soja ESALQ'!S:S),NA())</f>
        <v>142.02444444444444</v>
      </c>
      <c r="F28" s="19">
        <f ca="1">IFERROR(AVERAGEIF('Preço Soja ESALQ'!$C:$C,'Modelo Soja'!$B28,'Preço Soja ESALQ'!T:T),NA())</f>
        <v>157.95055555555555</v>
      </c>
      <c r="G28" s="19" t="e">
        <f ca="1">IFERROR(AVERAGEIF('Preço Soja ESALQ'!$C:$C,'Modelo Soja'!$B28,'Preço Soja ESALQ'!U:U),NA())</f>
        <v>#N/A</v>
      </c>
      <c r="H28" s="19">
        <f ca="1">IFERROR(AVERAGEIF('Preço Soja ESALQ'!$C:$C,'Modelo Soja'!$B28,'Preço Soja ESALQ'!V:V),NA())</f>
        <v>152.85499999999999</v>
      </c>
      <c r="I28" s="19">
        <f ca="1">IFERROR(AVERAGEIF('Preço Soja ESALQ'!$C:$C,'Modelo Soja'!$B28,'Preço Soja ESALQ'!W:W),NA())</f>
        <v>160.27666666666664</v>
      </c>
      <c r="J28" s="19">
        <f ca="1">IFERROR(AVERAGEIF('Preço Soja ESALQ'!$C:$C,'Modelo Soja'!$B28,'Preço Soja ESALQ'!X:X),NA())</f>
        <v>164.99944444444444</v>
      </c>
      <c r="K28" s="19">
        <f ca="1">IFERROR(AVERAGEIF('Preço Soja ESALQ'!$C:$C,'Modelo Soja'!$B28,'Preço Soja ESALQ'!Y:Y),NA())</f>
        <v>158.00222222222226</v>
      </c>
      <c r="L28" s="19">
        <f ca="1">IFERROR(AVERAGEIF('Preço Soja ESALQ'!$C:$C,'Modelo Soja'!$B28,'Preço Soja ESALQ'!Z:Z),NA())</f>
        <v>158.65444444444447</v>
      </c>
      <c r="M28" s="19">
        <f ca="1">IFERROR(AVERAGEIF('Preço Soja ESALQ'!$C:$C,'Modelo Soja'!$B28,'Preço Soja ESALQ'!AA:AA),NA())</f>
        <v>159.34777777777776</v>
      </c>
      <c r="N28" s="19">
        <f ca="1">IFERROR(AVERAGEIF('Preço Soja ESALQ'!$C:$C,'Modelo Soja'!$B28,'Preço Soja ESALQ'!AB:AB),NA())</f>
        <v>164.28888888888889</v>
      </c>
      <c r="O28" s="19">
        <f ca="1">IFERROR(AVERAGEIF('Preço Soja ESALQ'!$C:$C,'Modelo Soja'!$B28,'Preço Soja ESALQ'!AC:AC),NA())</f>
        <v>154.89000000000001</v>
      </c>
      <c r="P28" s="19" t="e">
        <f ca="1">IFERROR(AVERAGEIF('Preço Soja ESALQ'!$C:$C,'Modelo Soja'!$B28,'Preço Soja ESALQ'!AD:AD),NA())</f>
        <v>#N/A</v>
      </c>
      <c r="Q28" s="19">
        <f ca="1">IFERROR(AVERAGEIF('Preço Soja ESALQ'!$C:$C,'Modelo Soja'!$B28,'Preço Soja ESALQ'!BI:BI),NA())</f>
        <v>165.19611111111112</v>
      </c>
      <c r="R28" s="19">
        <f ca="1">IFERROR(AVERAGEIF('Preço Soja ESALQ'!$C:$C,'Modelo Soja'!$B28,'Preço Soja ESALQ'!BK:BK),NA())</f>
        <v>152.10888888888888</v>
      </c>
      <c r="S28" s="19">
        <f ca="1">IFERROR(AVERAGEIF('Preço Soja ESALQ'!$C:$C,'Modelo Soja'!$B28,'Preço Soja ESALQ'!BL:BL),NA())</f>
        <v>151.05176470588233</v>
      </c>
      <c r="T28" s="19" t="e">
        <f ca="1">IFERROR(AVERAGEIF('Preço Soja ESALQ'!$C:$C,'Modelo Soja'!$B28,'Preço Soja ESALQ'!BM:BM),NA())</f>
        <v>#N/A</v>
      </c>
      <c r="U28" s="19">
        <f ca="1">IFERROR(AVERAGEIF('Preço Soja ESALQ'!$C:$C,'Modelo Soja'!$B28,'Preço Soja ESALQ'!BN:BN),NA())</f>
        <v>150.79666666666668</v>
      </c>
      <c r="AA28" s="19">
        <f ca="1">IFERROR(AVERAGEIF('Preço Soja ESALQ'!$C:$C,'Modelo Soja'!$B28,'Preço Soja ESALQ'!BA:BA),NA())</f>
        <v>155.39705882352939</v>
      </c>
      <c r="AB28" s="19">
        <f ca="1">IFERROR(AVERAGEIF('Preço Soja ESALQ'!$C:$C,'Modelo Soja'!$B28,'Preço Soja ESALQ'!BB:BB),NA())</f>
        <v>167.40222222222224</v>
      </c>
      <c r="AC28" s="19">
        <f ca="1">IFERROR(AVERAGEIF('Preço Soja ESALQ'!$C:$C,'Modelo Soja'!$B28,'Preço Soja ESALQ'!BC:BC),NA())</f>
        <v>161.69055555555553</v>
      </c>
      <c r="AD28" s="19">
        <f ca="1">IFERROR(AVERAGEIF('Preço Soja ESALQ'!$C:$C,'Modelo Soja'!$B28,'Preço Soja ESALQ'!BD:BD),NA())</f>
        <v>162.79277777777776</v>
      </c>
      <c r="AE28" s="19">
        <f ca="1">IFERROR(AVERAGEIF('Preço Soja ESALQ'!$C:$C,'Modelo Soja'!$B28,'Preço Soja ESALQ'!BE:BE),NA())</f>
        <v>162.24888888888893</v>
      </c>
      <c r="AF28" s="19">
        <f ca="1">IFERROR(AVERAGEIF('Preço Soja ESALQ'!$C:$C,'Modelo Soja'!$B28,'Preço Soja ESALQ'!BF:BF),NA())</f>
        <v>160.24111111111108</v>
      </c>
      <c r="AG28" s="19">
        <f ca="1">IFERROR(AVERAGEIF('Preço Soja ESALQ'!$C:$C,'Modelo Soja'!$B28,'Preço Soja ESALQ'!BG:BG),NA())</f>
        <v>170.63500000000002</v>
      </c>
      <c r="AH28" s="19">
        <f ca="1">IFERROR(AVERAGEIF('Preço Soja ESALQ'!$C:$C,'Modelo Soja'!$B28,'Preço Soja ESALQ'!AE:AE),NA())</f>
        <v>169.97611111111112</v>
      </c>
      <c r="AI28" s="19">
        <f ca="1">IFERROR(AVERAGEIF('Preço Soja ESALQ'!$C:$C,'Modelo Soja'!$B28,'Preço Soja ESALQ'!AF:AF),NA())</f>
        <v>161.26333333333332</v>
      </c>
      <c r="AJ28" s="36">
        <f>+[2]summary!C40</f>
        <v>172.60611111111112</v>
      </c>
      <c r="AK28" s="36">
        <f t="shared" ca="1" si="2"/>
        <v>147.63444355100714</v>
      </c>
      <c r="AL28" s="36">
        <f t="shared" ca="1" si="3"/>
        <v>148.13444355100714</v>
      </c>
      <c r="AN28" s="24">
        <f>+[3]FSORPRA!H27</f>
        <v>518.5</v>
      </c>
      <c r="AO28" s="24">
        <f>+[3]FRONPRA!H27</f>
        <v>392.5</v>
      </c>
      <c r="AP28" s="24">
        <f>VLOOKUP(B28,'Frete ESALQ'!$C$6:$AL$132,36,FALSE)</f>
        <v>154.91999999999999</v>
      </c>
      <c r="AQ28" s="24">
        <f>VLOOKUP(B28,'Frete ESALQ'!$C$6:$AW$132,47,FALSE)</f>
        <v>140</v>
      </c>
      <c r="AR28" s="24">
        <f>VLOOKUP(B28,'Frete ESALQ'!$C$6:$BH$132,58,FALSE)</f>
        <v>134</v>
      </c>
      <c r="AS28" s="24">
        <f>VLOOKUP(B28,'Frete ESALQ'!$C$6:$BH$132,32,FALSE)</f>
        <v>144.74</v>
      </c>
      <c r="AT28" s="24">
        <f t="shared" si="4"/>
        <v>141.49611111111113</v>
      </c>
      <c r="AU28" s="24">
        <f t="shared" si="5"/>
        <v>149.05611111111111</v>
      </c>
      <c r="AV28" s="24">
        <f t="shared" si="6"/>
        <v>163.31091111111112</v>
      </c>
      <c r="AW28" s="24">
        <f t="shared" si="7"/>
        <v>164.20611111111111</v>
      </c>
      <c r="AX28" s="24">
        <f t="shared" ca="1" si="8"/>
        <v>162.59500000000003</v>
      </c>
      <c r="AY28" s="24">
        <f t="shared" ca="1" si="9"/>
        <v>161.29171111111111</v>
      </c>
      <c r="AZ28">
        <f t="shared" si="10"/>
        <v>2</v>
      </c>
      <c r="BA28" s="17">
        <f t="shared" si="11"/>
        <v>44958</v>
      </c>
      <c r="BB28" s="22">
        <f t="shared" ca="1" si="12"/>
        <v>7.1255555555555929</v>
      </c>
      <c r="BC28" s="22">
        <f t="shared" ca="1" si="13"/>
        <v>3.6883333333332757</v>
      </c>
      <c r="BD28" s="22">
        <f t="shared" ca="1" si="14"/>
        <v>2.9011111111111632</v>
      </c>
      <c r="BE28" s="22">
        <f t="shared" ca="1" si="15"/>
        <v>3.3327777777777783</v>
      </c>
      <c r="BF28" s="22">
        <f t="shared" ca="1" si="16"/>
        <v>4.9766666666666879</v>
      </c>
      <c r="BG28" s="22">
        <f t="shared" ca="1" si="17"/>
        <v>6.3461111111111279</v>
      </c>
      <c r="BH28" s="25">
        <f t="shared" ca="1" si="0"/>
        <v>4.7284259259259374</v>
      </c>
      <c r="BJ28" s="27">
        <f t="shared" ca="1" si="22"/>
        <v>5.6099991065627028</v>
      </c>
      <c r="BL28" s="41">
        <f t="shared" si="19"/>
        <v>508.5</v>
      </c>
      <c r="BM28" s="41">
        <f t="shared" si="20"/>
        <v>142.09611111111113</v>
      </c>
    </row>
    <row r="29" spans="2:65" x14ac:dyDescent="0.3">
      <c r="B29" s="17" t="str">
        <f t="shared" si="1"/>
        <v>20233</v>
      </c>
      <c r="C29" s="17">
        <f t="shared" si="21"/>
        <v>44986</v>
      </c>
      <c r="D29" s="19">
        <f ca="1">IFERROR(AVERAGEIF('Preço Soja ESALQ'!$C:$C,'Modelo Soja'!$B29,'Preço Soja ESALQ'!$R:$R),NA())</f>
        <v>144.53521739130437</v>
      </c>
      <c r="E29" s="19">
        <f ca="1">IFERROR(AVERAGEIF('Preço Soja ESALQ'!$C:$C,'Modelo Soja'!$B29,'Preço Soja ESALQ'!S:S),NA())</f>
        <v>132.63866666666669</v>
      </c>
      <c r="F29" s="19">
        <f ca="1">IFERROR(AVERAGEIF('Preço Soja ESALQ'!$C:$C,'Modelo Soja'!$B29,'Preço Soja ESALQ'!T:T),NA())</f>
        <v>146.58173913043478</v>
      </c>
      <c r="G29" s="19" t="e">
        <f ca="1">IFERROR(AVERAGEIF('Preço Soja ESALQ'!$C:$C,'Modelo Soja'!$B29,'Preço Soja ESALQ'!U:U),NA())</f>
        <v>#N/A</v>
      </c>
      <c r="H29" s="19">
        <f ca="1">IFERROR(AVERAGEIF('Preço Soja ESALQ'!$C:$C,'Modelo Soja'!$B29,'Preço Soja ESALQ'!V:V),NA())</f>
        <v>141.10086956521741</v>
      </c>
      <c r="I29" s="19">
        <f ca="1">IFERROR(AVERAGEIF('Preço Soja ESALQ'!$C:$C,'Modelo Soja'!$B29,'Preço Soja ESALQ'!W:W),NA())</f>
        <v>151.36478260869563</v>
      </c>
      <c r="J29" s="19">
        <f ca="1">IFERROR(AVERAGEIF('Preço Soja ESALQ'!$C:$C,'Modelo Soja'!$B29,'Preço Soja ESALQ'!X:X),NA())</f>
        <v>156.19695652173911</v>
      </c>
      <c r="K29" s="19">
        <f ca="1">IFERROR(AVERAGEIF('Preço Soja ESALQ'!$C:$C,'Modelo Soja'!$B29,'Preço Soja ESALQ'!Y:Y),NA())</f>
        <v>147.50608695652176</v>
      </c>
      <c r="L29" s="19">
        <f ca="1">IFERROR(AVERAGEIF('Preço Soja ESALQ'!$C:$C,'Modelo Soja'!$B29,'Preço Soja ESALQ'!Z:Z),NA())</f>
        <v>148.06608695652173</v>
      </c>
      <c r="M29" s="19">
        <f ca="1">IFERROR(AVERAGEIF('Preço Soja ESALQ'!$C:$C,'Modelo Soja'!$B29,'Preço Soja ESALQ'!AA:AA),NA())</f>
        <v>147.00304347826091</v>
      </c>
      <c r="N29" s="19">
        <f ca="1">IFERROR(AVERAGEIF('Preço Soja ESALQ'!$C:$C,'Modelo Soja'!$B29,'Preço Soja ESALQ'!AB:AB),NA())</f>
        <v>156.15260869565216</v>
      </c>
      <c r="O29" s="19">
        <f ca="1">IFERROR(AVERAGEIF('Preço Soja ESALQ'!$C:$C,'Modelo Soja'!$B29,'Preço Soja ESALQ'!AC:AC),NA())</f>
        <v>144.91</v>
      </c>
      <c r="P29" s="19" t="e">
        <f ca="1">IFERROR(AVERAGEIF('Preço Soja ESALQ'!$C:$C,'Modelo Soja'!$B29,'Preço Soja ESALQ'!AD:AD),NA())</f>
        <v>#N/A</v>
      </c>
      <c r="Q29" s="19">
        <f ca="1">IFERROR(AVERAGEIF('Preço Soja ESALQ'!$C:$C,'Modelo Soja'!$B29,'Preço Soja ESALQ'!BI:BI),NA())</f>
        <v>154.96260869565222</v>
      </c>
      <c r="R29" s="19">
        <f ca="1">IFERROR(AVERAGEIF('Preço Soja ESALQ'!$C:$C,'Modelo Soja'!$B29,'Preço Soja ESALQ'!BK:BK),NA())</f>
        <v>140.97782608695653</v>
      </c>
      <c r="S29" s="19">
        <f ca="1">IFERROR(AVERAGEIF('Preço Soja ESALQ'!$C:$C,'Modelo Soja'!$B29,'Preço Soja ESALQ'!BL:BL),NA())</f>
        <v>141.00304347826085</v>
      </c>
      <c r="T29" s="19" t="e">
        <f ca="1">IFERROR(AVERAGEIF('Preço Soja ESALQ'!$C:$C,'Modelo Soja'!$B29,'Preço Soja ESALQ'!BM:BM),NA())</f>
        <v>#N/A</v>
      </c>
      <c r="U29" s="19">
        <f ca="1">IFERROR(AVERAGEIF('Preço Soja ESALQ'!$C:$C,'Modelo Soja'!$B29,'Preço Soja ESALQ'!BN:BN),NA())</f>
        <v>140.2308695652174</v>
      </c>
      <c r="AA29" s="19">
        <f ca="1">IFERROR(AVERAGEIF('Preço Soja ESALQ'!$C:$C,'Modelo Soja'!$B29,'Preço Soja ESALQ'!BA:BA),NA())</f>
        <v>146.98347826086956</v>
      </c>
      <c r="AB29" s="19">
        <f ca="1">IFERROR(AVERAGEIF('Preço Soja ESALQ'!$C:$C,'Modelo Soja'!$B29,'Preço Soja ESALQ'!BB:BB),NA())</f>
        <v>157.77434782608694</v>
      </c>
      <c r="AC29" s="19">
        <f ca="1">IFERROR(AVERAGEIF('Preço Soja ESALQ'!$C:$C,'Modelo Soja'!$B29,'Preço Soja ESALQ'!BC:BC),NA())</f>
        <v>151.45956521739129</v>
      </c>
      <c r="AD29" s="19">
        <f ca="1">IFERROR(AVERAGEIF('Preço Soja ESALQ'!$C:$C,'Modelo Soja'!$B29,'Preço Soja ESALQ'!BD:BD),NA())</f>
        <v>152.01347826086959</v>
      </c>
      <c r="AE29" s="19">
        <f ca="1">IFERROR(AVERAGEIF('Preço Soja ESALQ'!$C:$C,'Modelo Soja'!$B29,'Preço Soja ESALQ'!BE:BE),NA())</f>
        <v>150.41695652173911</v>
      </c>
      <c r="AF29" s="19">
        <f ca="1">IFERROR(AVERAGEIF('Preço Soja ESALQ'!$C:$C,'Modelo Soja'!$B29,'Preço Soja ESALQ'!BF:BF),NA())</f>
        <v>148.58608695652177</v>
      </c>
      <c r="AG29" s="19">
        <f ca="1">IFERROR(AVERAGEIF('Preço Soja ESALQ'!$C:$C,'Modelo Soja'!$B29,'Preço Soja ESALQ'!BG:BG),NA())</f>
        <v>160.71434782608694</v>
      </c>
      <c r="AH29" s="19">
        <f ca="1">IFERROR(AVERAGEIF('Preço Soja ESALQ'!$C:$C,'Modelo Soja'!$B29,'Preço Soja ESALQ'!AE:AE),NA())</f>
        <v>159.23521739130433</v>
      </c>
      <c r="AI29" s="19">
        <f ca="1">IFERROR(AVERAGEIF('Preço Soja ESALQ'!$C:$C,'Modelo Soja'!$B29,'Preço Soja ESALQ'!AF:AF),NA())</f>
        <v>150.92956521739134</v>
      </c>
      <c r="AJ29" s="36">
        <f>+[2]summary!C41</f>
        <v>162.12478260869568</v>
      </c>
      <c r="AK29" s="36">
        <f t="shared" ca="1" si="2"/>
        <v>137.37200021248776</v>
      </c>
      <c r="AL29" s="36">
        <f t="shared" ca="1" si="3"/>
        <v>137.87200021248776</v>
      </c>
      <c r="AN29" s="24">
        <f>+[3]FSORPRA!H28</f>
        <v>441.6</v>
      </c>
      <c r="AO29" s="24">
        <f>+[3]FRONPRA!H28</f>
        <v>326</v>
      </c>
      <c r="AP29" s="24">
        <f>VLOOKUP(B29,'Frete ESALQ'!$C$6:$AL$132,36,FALSE)</f>
        <v>181.34</v>
      </c>
      <c r="AQ29" s="24">
        <f>VLOOKUP(B29,'Frete ESALQ'!$C$6:$AW$132,47,FALSE)</f>
        <v>184.33</v>
      </c>
      <c r="AR29" s="24">
        <f>VLOOKUP(B29,'Frete ESALQ'!$C$6:$BH$132,58,FALSE)</f>
        <v>124.85</v>
      </c>
      <c r="AS29" s="24">
        <f>VLOOKUP(B29,'Frete ESALQ'!$C$6:$BH$132,32,FALSE)</f>
        <v>134.22</v>
      </c>
      <c r="AT29" s="24">
        <f t="shared" si="4"/>
        <v>135.62878260869567</v>
      </c>
      <c r="AU29" s="24">
        <f t="shared" si="5"/>
        <v>142.56478260869568</v>
      </c>
      <c r="AV29" s="24">
        <f t="shared" si="6"/>
        <v>151.24438260869567</v>
      </c>
      <c r="AW29" s="24">
        <f t="shared" si="7"/>
        <v>151.06498260869569</v>
      </c>
      <c r="AX29" s="24">
        <f t="shared" ca="1" si="8"/>
        <v>153.22334782608692</v>
      </c>
      <c r="AY29" s="24">
        <f t="shared" ca="1" si="9"/>
        <v>151.18201739130433</v>
      </c>
      <c r="AZ29">
        <f t="shared" si="10"/>
        <v>3</v>
      </c>
      <c r="BA29" s="17">
        <f t="shared" si="11"/>
        <v>44986</v>
      </c>
      <c r="BB29" s="22">
        <f t="shared" ca="1" si="12"/>
        <v>6.4095652173913038</v>
      </c>
      <c r="BC29" s="22">
        <f t="shared" ca="1" si="13"/>
        <v>3.9534782608695309</v>
      </c>
      <c r="BD29" s="22">
        <f t="shared" ca="1" si="14"/>
        <v>3.4139130434782032</v>
      </c>
      <c r="BE29" s="22">
        <f t="shared" ca="1" si="15"/>
        <v>4.0508695652173969</v>
      </c>
      <c r="BF29" s="22">
        <f t="shared" ca="1" si="16"/>
        <v>3.0382608695652209</v>
      </c>
      <c r="BG29" s="22">
        <f t="shared" ca="1" si="17"/>
        <v>4.5617391304347734</v>
      </c>
      <c r="BH29" s="25">
        <f t="shared" ca="1" si="0"/>
        <v>4.2379710144927385</v>
      </c>
      <c r="BJ29" s="27">
        <f t="shared" ca="1" si="22"/>
        <v>4.7333335458210737</v>
      </c>
      <c r="BL29" s="41">
        <f t="shared" si="19"/>
        <v>431.6</v>
      </c>
      <c r="BM29" s="41">
        <f t="shared" si="20"/>
        <v>136.22878260869567</v>
      </c>
    </row>
    <row r="30" spans="2:65" x14ac:dyDescent="0.3">
      <c r="B30" s="17" t="str">
        <f t="shared" si="1"/>
        <v>20234</v>
      </c>
      <c r="C30" s="17">
        <f t="shared" si="21"/>
        <v>45017</v>
      </c>
      <c r="D30" s="19">
        <f ca="1">IFERROR(AVERAGEIF('Preço Soja ESALQ'!$C:$C,'Modelo Soja'!$B30,'Preço Soja ESALQ'!$R:$R),NA())</f>
        <v>128.40555555555557</v>
      </c>
      <c r="E30" s="19">
        <f ca="1">IFERROR(AVERAGEIF('Preço Soja ESALQ'!$C:$C,'Modelo Soja'!$B30,'Preço Soja ESALQ'!S:S),NA())</f>
        <v>114.83444444444444</v>
      </c>
      <c r="F30" s="19">
        <f ca="1">IFERROR(AVERAGEIF('Preço Soja ESALQ'!$C:$C,'Modelo Soja'!$B30,'Preço Soja ESALQ'!T:T),NA())</f>
        <v>130.74055555555555</v>
      </c>
      <c r="G30" s="19" t="e">
        <f ca="1">IFERROR(AVERAGEIF('Preço Soja ESALQ'!$C:$C,'Modelo Soja'!$B30,'Preço Soja ESALQ'!U:U),NA())</f>
        <v>#N/A</v>
      </c>
      <c r="H30" s="19">
        <f ca="1">IFERROR(AVERAGEIF('Preço Soja ESALQ'!$C:$C,'Modelo Soja'!$B30,'Preço Soja ESALQ'!V:V),NA())</f>
        <v>122.88000000000001</v>
      </c>
      <c r="I30" s="19">
        <f ca="1">IFERROR(AVERAGEIF('Preço Soja ESALQ'!$C:$C,'Modelo Soja'!$B30,'Preço Soja ESALQ'!W:W),NA())</f>
        <v>134.66888888888886</v>
      </c>
      <c r="J30" s="19">
        <f ca="1">IFERROR(AVERAGEIF('Preço Soja ESALQ'!$C:$C,'Modelo Soja'!$B30,'Preço Soja ESALQ'!X:X),NA())</f>
        <v>139.74333333333331</v>
      </c>
      <c r="K30" s="19">
        <f ca="1">IFERROR(AVERAGEIF('Preço Soja ESALQ'!$C:$C,'Modelo Soja'!$B30,'Preço Soja ESALQ'!Y:Y),NA())</f>
        <v>130.99166666666667</v>
      </c>
      <c r="L30" s="19">
        <f ca="1">IFERROR(AVERAGEIF('Preço Soja ESALQ'!$C:$C,'Modelo Soja'!$B30,'Preço Soja ESALQ'!Z:Z),NA())</f>
        <v>131.48111111111109</v>
      </c>
      <c r="M30" s="19">
        <f ca="1">IFERROR(AVERAGEIF('Preço Soja ESALQ'!$C:$C,'Modelo Soja'!$B30,'Preço Soja ESALQ'!AA:AA),NA())</f>
        <v>129.72555555555556</v>
      </c>
      <c r="N30" s="19">
        <f ca="1">IFERROR(AVERAGEIF('Preço Soja ESALQ'!$C:$C,'Modelo Soja'!$B30,'Preço Soja ESALQ'!AB:AB),NA())</f>
        <v>139.05722222222224</v>
      </c>
      <c r="O30" s="19">
        <f ca="1">IFERROR(AVERAGEIF('Preço Soja ESALQ'!$C:$C,'Modelo Soja'!$B30,'Preço Soja ESALQ'!AC:AC),NA())</f>
        <v>117.07249999999999</v>
      </c>
      <c r="P30" s="19" t="e">
        <f ca="1">IFERROR(AVERAGEIF('Preço Soja ESALQ'!$C:$C,'Modelo Soja'!$B30,'Preço Soja ESALQ'!AD:AD),NA())</f>
        <v>#N/A</v>
      </c>
      <c r="Q30" s="19">
        <f ca="1">IFERROR(AVERAGEIF('Preço Soja ESALQ'!$C:$C,'Modelo Soja'!$B30,'Preço Soja ESALQ'!BI:BI),NA())</f>
        <v>137.05222222222221</v>
      </c>
      <c r="R30" s="19">
        <f ca="1">IFERROR(AVERAGEIF('Preço Soja ESALQ'!$C:$C,'Modelo Soja'!$B30,'Preço Soja ESALQ'!BK:BK),NA())</f>
        <v>122.59388888888887</v>
      </c>
      <c r="S30" s="19">
        <f ca="1">IFERROR(AVERAGEIF('Preço Soja ESALQ'!$C:$C,'Modelo Soja'!$B30,'Preço Soja ESALQ'!BL:BL),NA())</f>
        <v>124.26555555555554</v>
      </c>
      <c r="T30" s="19" t="e">
        <f ca="1">IFERROR(AVERAGEIF('Preço Soja ESALQ'!$C:$C,'Modelo Soja'!$B30,'Preço Soja ESALQ'!BM:BM),NA())</f>
        <v>#N/A</v>
      </c>
      <c r="U30" s="19">
        <f ca="1">IFERROR(AVERAGEIF('Preço Soja ESALQ'!$C:$C,'Modelo Soja'!$B30,'Preço Soja ESALQ'!BN:BN),NA())</f>
        <v>124.09444444444446</v>
      </c>
      <c r="AA30" s="19">
        <f ca="1">IFERROR(AVERAGEIF('Preço Soja ESALQ'!$C:$C,'Modelo Soja'!$B30,'Preço Soja ESALQ'!BA:BA),NA())</f>
        <v>130.31166666666664</v>
      </c>
      <c r="AB30" s="19">
        <f ca="1">IFERROR(AVERAGEIF('Preço Soja ESALQ'!$C:$C,'Modelo Soja'!$B30,'Preço Soja ESALQ'!BB:BB),NA())</f>
        <v>140.78111111111107</v>
      </c>
      <c r="AC30" s="19">
        <f ca="1">IFERROR(AVERAGEIF('Preço Soja ESALQ'!$C:$C,'Modelo Soja'!$B30,'Preço Soja ESALQ'!BC:BC),NA())</f>
        <v>135.59111111111108</v>
      </c>
      <c r="AD30" s="19">
        <f ca="1">IFERROR(AVERAGEIF('Preço Soja ESALQ'!$C:$C,'Modelo Soja'!$B30,'Preço Soja ESALQ'!BD:BD),NA())</f>
        <v>136.76777777777778</v>
      </c>
      <c r="AE30" s="19">
        <f ca="1">IFERROR(AVERAGEIF('Preço Soja ESALQ'!$C:$C,'Modelo Soja'!$B30,'Preço Soja ESALQ'!BE:BE),NA())</f>
        <v>132.8388888888889</v>
      </c>
      <c r="AF30" s="19">
        <f ca="1">IFERROR(AVERAGEIF('Preço Soja ESALQ'!$C:$C,'Modelo Soja'!$B30,'Preço Soja ESALQ'!BF:BF),NA())</f>
        <v>129.80444444444444</v>
      </c>
      <c r="AG30" s="19">
        <f ca="1">IFERROR(AVERAGEIF('Preço Soja ESALQ'!$C:$C,'Modelo Soja'!$B30,'Preço Soja ESALQ'!BG:BG),NA())</f>
        <v>142.87833333333333</v>
      </c>
      <c r="AH30" s="19">
        <f ca="1">IFERROR(AVERAGEIF('Preço Soja ESALQ'!$C:$C,'Modelo Soja'!$B30,'Preço Soja ESALQ'!AE:AE),NA())</f>
        <v>142.9327777777778</v>
      </c>
      <c r="AI30" s="19">
        <f ca="1">IFERROR(AVERAGEIF('Preço Soja ESALQ'!$C:$C,'Modelo Soja'!$B30,'Preço Soja ESALQ'!AF:AF),NA())</f>
        <v>134.26333333333332</v>
      </c>
      <c r="AJ30" s="36">
        <f>+[2]summary!C42</f>
        <v>145.23666666666665</v>
      </c>
      <c r="AK30" s="36">
        <f t="shared" ca="1" si="2"/>
        <v>120.24334554315081</v>
      </c>
      <c r="AL30" s="36">
        <f t="shared" ca="1" si="3"/>
        <v>120.74334554315081</v>
      </c>
      <c r="AN30" s="24">
        <f>+[3]FSORPRA!H29</f>
        <v>468.25</v>
      </c>
      <c r="AO30" s="24">
        <f>+[3]FRONPRA!H29</f>
        <v>350</v>
      </c>
      <c r="AP30" s="24">
        <f>VLOOKUP(B30,'Frete ESALQ'!$C$6:$AL$132,36,FALSE)</f>
        <v>193.29</v>
      </c>
      <c r="AQ30" s="24">
        <f>VLOOKUP(B30,'Frete ESALQ'!$C$6:$AW$132,47,FALSE)</f>
        <v>162.6</v>
      </c>
      <c r="AR30" s="24">
        <f>VLOOKUP(B30,'Frete ESALQ'!$C$6:$BH$132,58,FALSE)</f>
        <v>132.5</v>
      </c>
      <c r="AS30" s="24">
        <f>VLOOKUP(B30,'Frete ESALQ'!$C$6:$BH$132,32,FALSE)</f>
        <v>130</v>
      </c>
      <c r="AT30" s="24">
        <f t="shared" si="4"/>
        <v>117.14166666666665</v>
      </c>
      <c r="AU30" s="24">
        <f t="shared" si="5"/>
        <v>124.23666666666665</v>
      </c>
      <c r="AV30" s="24">
        <f t="shared" si="6"/>
        <v>133.63926666666666</v>
      </c>
      <c r="AW30" s="24">
        <f t="shared" si="7"/>
        <v>135.48066666666665</v>
      </c>
      <c r="AX30" s="24">
        <f t="shared" ca="1" si="8"/>
        <v>134.92833333333334</v>
      </c>
      <c r="AY30" s="24">
        <f t="shared" ca="1" si="9"/>
        <v>135.13277777777779</v>
      </c>
      <c r="AZ30">
        <f t="shared" si="10"/>
        <v>4</v>
      </c>
      <c r="BA30" s="17">
        <f t="shared" si="11"/>
        <v>45017</v>
      </c>
      <c r="BB30" s="22">
        <f t="shared" ca="1" si="12"/>
        <v>6.1122222222222149</v>
      </c>
      <c r="BC30" s="22">
        <f t="shared" ca="1" si="13"/>
        <v>4.5994444444444014</v>
      </c>
      <c r="BD30" s="22">
        <f t="shared" ca="1" si="14"/>
        <v>3.1133333333333439</v>
      </c>
      <c r="BE30" s="22">
        <f t="shared" ca="1" si="15"/>
        <v>1.3988888888888766</v>
      </c>
      <c r="BF30" s="22">
        <f t="shared" ca="1" si="16"/>
        <v>3.18944444444449</v>
      </c>
      <c r="BG30" s="22">
        <f t="shared" ca="1" si="17"/>
        <v>3.8211111111110938</v>
      </c>
      <c r="BH30" s="25">
        <f t="shared" ca="1" si="0"/>
        <v>3.7057407407407368</v>
      </c>
      <c r="BJ30" s="27">
        <f t="shared" ca="1" si="22"/>
        <v>5.4089010987063633</v>
      </c>
      <c r="BL30" s="41">
        <f t="shared" si="19"/>
        <v>458.25</v>
      </c>
      <c r="BM30" s="41">
        <f t="shared" si="20"/>
        <v>117.74166666666665</v>
      </c>
    </row>
    <row r="31" spans="2:65" x14ac:dyDescent="0.3">
      <c r="B31" s="17" t="str">
        <f t="shared" si="1"/>
        <v>20235</v>
      </c>
      <c r="C31" s="17">
        <f t="shared" si="21"/>
        <v>45047</v>
      </c>
      <c r="D31" s="19">
        <f ca="1">IFERROR(AVERAGEIF('Preço Soja ESALQ'!$C:$C,'Modelo Soja'!$B31,'Preço Soja ESALQ'!$R:$R),NA())</f>
        <v>117.60818181818182</v>
      </c>
      <c r="E31" s="19">
        <f ca="1">IFERROR(AVERAGEIF('Preço Soja ESALQ'!$C:$C,'Modelo Soja'!$B31,'Preço Soja ESALQ'!S:S),NA())</f>
        <v>105.53636363636365</v>
      </c>
      <c r="F31" s="19">
        <f ca="1">IFERROR(AVERAGEIF('Preço Soja ESALQ'!$C:$C,'Modelo Soja'!$B31,'Preço Soja ESALQ'!T:T),NA())</f>
        <v>122.57</v>
      </c>
      <c r="G31" s="19" t="e">
        <f ca="1">IFERROR(AVERAGEIF('Preço Soja ESALQ'!$C:$C,'Modelo Soja'!$B31,'Preço Soja ESALQ'!U:U),NA())</f>
        <v>#N/A</v>
      </c>
      <c r="H31" s="19">
        <f ca="1">IFERROR(AVERAGEIF('Preço Soja ESALQ'!$C:$C,'Modelo Soja'!$B31,'Preço Soja ESALQ'!V:V),NA())</f>
        <v>113.23227272727273</v>
      </c>
      <c r="I31" s="19">
        <f ca="1">IFERROR(AVERAGEIF('Preço Soja ESALQ'!$C:$C,'Modelo Soja'!$B31,'Preço Soja ESALQ'!W:W),NA())</f>
        <v>126.25772727272728</v>
      </c>
      <c r="J31" s="19">
        <f ca="1">IFERROR(AVERAGEIF('Preço Soja ESALQ'!$C:$C,'Modelo Soja'!$B31,'Preço Soja ESALQ'!X:X),NA())</f>
        <v>123.49636363636365</v>
      </c>
      <c r="K31" s="19">
        <f ca="1">IFERROR(AVERAGEIF('Preço Soja ESALQ'!$C:$C,'Modelo Soja'!$B31,'Preço Soja ESALQ'!Y:Y),NA())</f>
        <v>123.69181818181822</v>
      </c>
      <c r="L31" s="19">
        <f ca="1">IFERROR(AVERAGEIF('Preço Soja ESALQ'!$C:$C,'Modelo Soja'!$B31,'Preço Soja ESALQ'!Z:Z),NA())</f>
        <v>124.00818181818181</v>
      </c>
      <c r="M31" s="19">
        <f ca="1">IFERROR(AVERAGEIF('Preço Soja ESALQ'!$C:$C,'Modelo Soja'!$B31,'Preço Soja ESALQ'!AA:AA),NA())</f>
        <v>120.08090909090906</v>
      </c>
      <c r="N31" s="19">
        <f ca="1">IFERROR(AVERAGEIF('Preço Soja ESALQ'!$C:$C,'Modelo Soja'!$B31,'Preço Soja ESALQ'!AB:AB),NA())</f>
        <v>123.51818181818184</v>
      </c>
      <c r="O31" s="19">
        <f ca="1">IFERROR(AVERAGEIF('Preço Soja ESALQ'!$C:$C,'Modelo Soja'!$B31,'Preço Soja ESALQ'!AC:AC),NA())</f>
        <v>118.08833333333332</v>
      </c>
      <c r="P31" s="19" t="e">
        <f ca="1">IFERROR(AVERAGEIF('Preço Soja ESALQ'!$C:$C,'Modelo Soja'!$B31,'Preço Soja ESALQ'!AD:AD),NA())</f>
        <v>#N/A</v>
      </c>
      <c r="Q31" s="19">
        <f ca="1">IFERROR(AVERAGEIF('Preço Soja ESALQ'!$C:$C,'Modelo Soja'!$B31,'Preço Soja ESALQ'!BI:BI),NA())</f>
        <v>125.42909090909089</v>
      </c>
      <c r="R31" s="19">
        <f ca="1">IFERROR(AVERAGEIF('Preço Soja ESALQ'!$C:$C,'Modelo Soja'!$B31,'Preço Soja ESALQ'!BK:BK),NA())</f>
        <v>115.77863636363635</v>
      </c>
      <c r="S31" s="19">
        <f ca="1">IFERROR(AVERAGEIF('Preço Soja ESALQ'!$C:$C,'Modelo Soja'!$B31,'Preço Soja ESALQ'!BL:BL),NA())</f>
        <v>116.57090909090907</v>
      </c>
      <c r="T31" s="19" t="e">
        <f ca="1">IFERROR(AVERAGEIF('Preço Soja ESALQ'!$C:$C,'Modelo Soja'!$B31,'Preço Soja ESALQ'!BM:BM),NA())</f>
        <v>#N/A</v>
      </c>
      <c r="U31" s="19">
        <f ca="1">IFERROR(AVERAGEIF('Preço Soja ESALQ'!$C:$C,'Modelo Soja'!$B31,'Preço Soja ESALQ'!BN:BN),NA())</f>
        <v>116.31272727272727</v>
      </c>
      <c r="AA31" s="19">
        <f ca="1">IFERROR(AVERAGEIF('Preço Soja ESALQ'!$C:$C,'Modelo Soja'!$B31,'Preço Soja ESALQ'!BA:BA),NA())</f>
        <v>118.63473684210526</v>
      </c>
      <c r="AB31" s="19">
        <f ca="1">IFERROR(AVERAGEIF('Preço Soja ESALQ'!$C:$C,'Modelo Soja'!$B31,'Preço Soja ESALQ'!BB:BB),NA())</f>
        <v>132.12818181818182</v>
      </c>
      <c r="AC31" s="19">
        <f ca="1">IFERROR(AVERAGEIF('Preço Soja ESALQ'!$C:$C,'Modelo Soja'!$B31,'Preço Soja ESALQ'!BC:BC),NA())</f>
        <v>129.28727272727272</v>
      </c>
      <c r="AD31" s="19">
        <f ca="1">IFERROR(AVERAGEIF('Preço Soja ESALQ'!$C:$C,'Modelo Soja'!$B31,'Preço Soja ESALQ'!BD:BD),NA())</f>
        <v>127.80318181818183</v>
      </c>
      <c r="AE31" s="19">
        <f ca="1">IFERROR(AVERAGEIF('Preço Soja ESALQ'!$C:$C,'Modelo Soja'!$B31,'Preço Soja ESALQ'!BE:BE),NA())</f>
        <v>124.05409090909092</v>
      </c>
      <c r="AF31" s="19">
        <f ca="1">IFERROR(AVERAGEIF('Preço Soja ESALQ'!$C:$C,'Modelo Soja'!$B31,'Preço Soja ESALQ'!BF:BF),NA())</f>
        <v>121.92318181818183</v>
      </c>
      <c r="AG31" s="19">
        <f ca="1">IFERROR(AVERAGEIF('Preço Soja ESALQ'!$C:$C,'Modelo Soja'!$B31,'Preço Soja ESALQ'!BG:BG),NA())</f>
        <v>133.06045454545455</v>
      </c>
      <c r="AH31" s="19">
        <f ca="1">IFERROR(AVERAGEIF('Preço Soja ESALQ'!$C:$C,'Modelo Soja'!$B31,'Preço Soja ESALQ'!AE:AE),NA())</f>
        <v>130.47</v>
      </c>
      <c r="AI31" s="19">
        <f ca="1">IFERROR(AVERAGEIF('Preço Soja ESALQ'!$C:$C,'Modelo Soja'!$B31,'Preço Soja ESALQ'!AF:AF),NA())</f>
        <v>126.46363636363638</v>
      </c>
      <c r="AJ31" s="36">
        <f>+[2]summary!C43</f>
        <v>138.10909090909092</v>
      </c>
      <c r="AK31" s="36">
        <f t="shared" ca="1" si="2"/>
        <v>112.65638167388168</v>
      </c>
      <c r="AL31" s="36">
        <f t="shared" ca="1" si="3"/>
        <v>113.15638167388168</v>
      </c>
      <c r="AN31" s="24">
        <f>+[3]FSORPRA!H30</f>
        <v>465</v>
      </c>
      <c r="AO31" s="24">
        <f>+[3]FRONPRA!H30</f>
        <v>347.75</v>
      </c>
      <c r="AP31" s="29">
        <f>(AP30+AP32)/2</f>
        <v>176.5</v>
      </c>
      <c r="AQ31" s="29">
        <f>(AQ30+AQ32)/2</f>
        <v>154.63499999999999</v>
      </c>
      <c r="AR31" s="29">
        <f>(AR30+AR32)/2</f>
        <v>122.91499999999999</v>
      </c>
      <c r="AS31" s="29">
        <f>(AS30+AS32)/2</f>
        <v>125</v>
      </c>
      <c r="AT31" s="24">
        <f t="shared" si="4"/>
        <v>110.20909090909092</v>
      </c>
      <c r="AU31" s="24">
        <f t="shared" si="5"/>
        <v>117.24409090909093</v>
      </c>
      <c r="AV31" s="24">
        <f t="shared" si="6"/>
        <v>127.51909090909092</v>
      </c>
      <c r="AW31" s="24">
        <f t="shared" si="7"/>
        <v>128.83099090909093</v>
      </c>
      <c r="AX31" s="24">
        <f t="shared" ca="1" si="8"/>
        <v>125.68555454545455</v>
      </c>
      <c r="AY31" s="24">
        <f t="shared" ca="1" si="9"/>
        <v>122.97</v>
      </c>
      <c r="AZ31">
        <f t="shared" si="10"/>
        <v>5</v>
      </c>
      <c r="BA31" s="17">
        <f t="shared" si="11"/>
        <v>45047</v>
      </c>
      <c r="BB31" s="22">
        <f t="shared" ca="1" si="12"/>
        <v>5.8704545454545354</v>
      </c>
      <c r="BC31" s="22">
        <f t="shared" ca="1" si="13"/>
        <v>5.5954545454545013</v>
      </c>
      <c r="BD31" s="22">
        <f t="shared" ca="1" si="14"/>
        <v>3.9731818181818568</v>
      </c>
      <c r="BE31" s="22">
        <f t="shared" ca="1" si="15"/>
        <v>4.3150000000000119</v>
      </c>
      <c r="BF31" s="22">
        <f t="shared" ca="1" si="16"/>
        <v>6.973636363636345</v>
      </c>
      <c r="BG31" s="22">
        <f t="shared" ca="1" si="17"/>
        <v>9.542272727272703</v>
      </c>
      <c r="BH31" s="25">
        <f t="shared" ca="1" si="0"/>
        <v>6.0449999999999919</v>
      </c>
      <c r="BJ31" s="27">
        <f t="shared" ca="1" si="22"/>
        <v>7.1200180375180384</v>
      </c>
      <c r="BL31" s="41">
        <f t="shared" si="19"/>
        <v>455</v>
      </c>
      <c r="BM31" s="41">
        <f t="shared" si="20"/>
        <v>110.80909090909093</v>
      </c>
    </row>
    <row r="32" spans="2:65" x14ac:dyDescent="0.3">
      <c r="B32" s="17" t="str">
        <f t="shared" si="1"/>
        <v>20236</v>
      </c>
      <c r="C32" s="17">
        <f t="shared" si="21"/>
        <v>45078</v>
      </c>
      <c r="D32" s="19">
        <f ca="1">IFERROR(AVERAGEIF('Preço Soja ESALQ'!$C:$C,'Modelo Soja'!$B32,'Preço Soja ESALQ'!$R:$R),NA())</f>
        <v>115.68809523809526</v>
      </c>
      <c r="E32" s="19">
        <f ca="1">IFERROR(AVERAGEIF('Preço Soja ESALQ'!$C:$C,'Modelo Soja'!$B32,'Preço Soja ESALQ'!S:S),NA())</f>
        <v>101.6247619047619</v>
      </c>
      <c r="F32" s="19">
        <f ca="1">IFERROR(AVERAGEIF('Preço Soja ESALQ'!$C:$C,'Modelo Soja'!$B32,'Preço Soja ESALQ'!T:T),NA())</f>
        <v>118.76952380952382</v>
      </c>
      <c r="G32" s="19" t="e">
        <f ca="1">IFERROR(AVERAGEIF('Preço Soja ESALQ'!$C:$C,'Modelo Soja'!$B32,'Preço Soja ESALQ'!U:U),NA())</f>
        <v>#N/A</v>
      </c>
      <c r="H32" s="19">
        <f ca="1">IFERROR(AVERAGEIF('Preço Soja ESALQ'!$C:$C,'Modelo Soja'!$B32,'Preço Soja ESALQ'!V:V),NA())</f>
        <v>110.25809523809524</v>
      </c>
      <c r="I32" s="19">
        <f ca="1">IFERROR(AVERAGEIF('Preço Soja ESALQ'!$C:$C,'Modelo Soja'!$B32,'Preço Soja ESALQ'!W:W),NA())</f>
        <v>122.29095238095235</v>
      </c>
      <c r="J32" s="19">
        <f ca="1">IFERROR(AVERAGEIF('Preço Soja ESALQ'!$C:$C,'Modelo Soja'!$B32,'Preço Soja ESALQ'!X:X),NA())</f>
        <v>123.19857142857143</v>
      </c>
      <c r="K32" s="19">
        <f ca="1">IFERROR(AVERAGEIF('Preço Soja ESALQ'!$C:$C,'Modelo Soja'!$B32,'Preço Soja ESALQ'!Y:Y),NA())</f>
        <v>119.21428571428574</v>
      </c>
      <c r="L32" s="19">
        <f ca="1">IFERROR(AVERAGEIF('Preço Soja ESALQ'!$C:$C,'Modelo Soja'!$B32,'Preço Soja ESALQ'!Z:Z),NA())</f>
        <v>119.33714285714288</v>
      </c>
      <c r="M32" s="19">
        <f ca="1">IFERROR(AVERAGEIF('Preço Soja ESALQ'!$C:$C,'Modelo Soja'!$B32,'Preço Soja ESALQ'!AA:AA),NA())</f>
        <v>116.8590476190476</v>
      </c>
      <c r="N32" s="19">
        <f ca="1">IFERROR(AVERAGEIF('Preço Soja ESALQ'!$C:$C,'Modelo Soja'!$B32,'Preço Soja ESALQ'!AB:AB),NA())</f>
        <v>123.95095238095234</v>
      </c>
      <c r="O32" s="19">
        <f ca="1">IFERROR(AVERAGEIF('Preço Soja ESALQ'!$C:$C,'Modelo Soja'!$B32,'Preço Soja ESALQ'!AC:AC),NA())</f>
        <v>117.554</v>
      </c>
      <c r="P32" s="19" t="e">
        <f ca="1">IFERROR(AVERAGEIF('Preço Soja ESALQ'!$C:$C,'Modelo Soja'!$B32,'Preço Soja ESALQ'!AD:AD),NA())</f>
        <v>#N/A</v>
      </c>
      <c r="Q32" s="19">
        <f ca="1">IFERROR(AVERAGEIF('Preço Soja ESALQ'!$C:$C,'Modelo Soja'!$B32,'Preço Soja ESALQ'!BI:BI),NA())</f>
        <v>124.57095238095238</v>
      </c>
      <c r="R32" s="19">
        <f ca="1">IFERROR(AVERAGEIF('Preço Soja ESALQ'!$C:$C,'Modelo Soja'!$B32,'Preço Soja ESALQ'!BK:BK),NA())</f>
        <v>111.60523809523809</v>
      </c>
      <c r="S32" s="19">
        <f ca="1">IFERROR(AVERAGEIF('Preço Soja ESALQ'!$C:$C,'Modelo Soja'!$B32,'Preço Soja ESALQ'!BL:BL),NA())</f>
        <v>112.2557142857143</v>
      </c>
      <c r="T32" s="19" t="e">
        <f ca="1">IFERROR(AVERAGEIF('Preço Soja ESALQ'!$C:$C,'Modelo Soja'!$B32,'Preço Soja ESALQ'!BM:BM),NA())</f>
        <v>#N/A</v>
      </c>
      <c r="U32" s="19">
        <f ca="1">IFERROR(AVERAGEIF('Preço Soja ESALQ'!$C:$C,'Modelo Soja'!$B32,'Preço Soja ESALQ'!BN:BN),NA())</f>
        <v>112.51999999999998</v>
      </c>
      <c r="AA32" s="19">
        <f ca="1">IFERROR(AVERAGEIF('Preço Soja ESALQ'!$C:$C,'Modelo Soja'!$B32,'Preço Soja ESALQ'!BA:BA),NA())</f>
        <v>114.74476190476192</v>
      </c>
      <c r="AB32" s="19">
        <f ca="1">IFERROR(AVERAGEIF('Preço Soja ESALQ'!$C:$C,'Modelo Soja'!$B32,'Preço Soja ESALQ'!BB:BB),NA())</f>
        <v>129.66952380952381</v>
      </c>
      <c r="AC32" s="19">
        <f ca="1">IFERROR(AVERAGEIF('Preço Soja ESALQ'!$C:$C,'Modelo Soja'!$B32,'Preço Soja ESALQ'!BC:BC),NA())</f>
        <v>125.83761904761903</v>
      </c>
      <c r="AD32" s="19">
        <f ca="1">IFERROR(AVERAGEIF('Preço Soja ESALQ'!$C:$C,'Modelo Soja'!$B32,'Preço Soja ESALQ'!BD:BD),NA())</f>
        <v>124.43142857142857</v>
      </c>
      <c r="AE32" s="19">
        <f ca="1">IFERROR(AVERAGEIF('Preço Soja ESALQ'!$C:$C,'Modelo Soja'!$B32,'Preço Soja ESALQ'!BE:BE),NA())</f>
        <v>121.89523809523808</v>
      </c>
      <c r="AF32" s="19">
        <f ca="1">IFERROR(AVERAGEIF('Preço Soja ESALQ'!$C:$C,'Modelo Soja'!$B32,'Preço Soja ESALQ'!BF:BF),NA())</f>
        <v>119.87476190476194</v>
      </c>
      <c r="AG32" s="19">
        <f ca="1">IFERROR(AVERAGEIF('Preço Soja ESALQ'!$C:$C,'Modelo Soja'!$B32,'Preço Soja ESALQ'!BG:BG),NA())</f>
        <v>132.98809523809524</v>
      </c>
      <c r="AH32" s="19">
        <f ca="1">IFERROR(AVERAGEIF('Preço Soja ESALQ'!$C:$C,'Modelo Soja'!$B32,'Preço Soja ESALQ'!AE:AE),NA())</f>
        <v>130.41428571428574</v>
      </c>
      <c r="AI32" s="19">
        <f ca="1">IFERROR(AVERAGEIF('Preço Soja ESALQ'!$C:$C,'Modelo Soja'!$B32,'Preço Soja ESALQ'!AF:AF),NA())</f>
        <v>123.64047619047618</v>
      </c>
      <c r="AJ32" s="36">
        <f>+[2]summary!C44</f>
        <v>136.45238095238093</v>
      </c>
      <c r="AK32" s="36">
        <f t="shared" ca="1" si="2"/>
        <v>109.53202063492064</v>
      </c>
      <c r="AL32" s="36">
        <f t="shared" ca="1" si="3"/>
        <v>110.03202063492064</v>
      </c>
      <c r="AN32" s="24">
        <f>+[3]FSORPRA!H31</f>
        <v>502</v>
      </c>
      <c r="AO32" s="24">
        <f>+[3]FRONPRA!H31</f>
        <v>357</v>
      </c>
      <c r="AP32" s="24">
        <f>VLOOKUP(B32,'Frete ESALQ'!$C$6:$AL$132,36,FALSE)</f>
        <v>159.71</v>
      </c>
      <c r="AQ32" s="24">
        <f>VLOOKUP(B32,'Frete ESALQ'!$C$6:$AW$132,47,FALSE)</f>
        <v>146.66999999999999</v>
      </c>
      <c r="AR32" s="24">
        <f>VLOOKUP(B32,'Frete ESALQ'!$C$6:$BH$132,58,FALSE)</f>
        <v>113.33</v>
      </c>
      <c r="AS32" s="24">
        <f>VLOOKUP(B32,'Frete ESALQ'!$C$6:$BH$132,32,FALSE)</f>
        <v>120</v>
      </c>
      <c r="AT32" s="24">
        <f t="shared" si="4"/>
        <v>106.33238095238093</v>
      </c>
      <c r="AU32" s="24">
        <f t="shared" si="5"/>
        <v>115.03238095238093</v>
      </c>
      <c r="AV32" s="24">
        <f t="shared" si="6"/>
        <v>126.86978095238094</v>
      </c>
      <c r="AW32" s="24">
        <f t="shared" si="7"/>
        <v>127.65218095238093</v>
      </c>
      <c r="AX32" s="24">
        <f t="shared" ca="1" si="8"/>
        <v>126.18829523809524</v>
      </c>
      <c r="AY32" s="24">
        <f t="shared" ca="1" si="9"/>
        <v>123.21428571428574</v>
      </c>
      <c r="AZ32">
        <f t="shared" si="10"/>
        <v>6</v>
      </c>
      <c r="BA32" s="17">
        <f t="shared" si="11"/>
        <v>45078</v>
      </c>
      <c r="BB32" s="22">
        <f t="shared" ca="1" si="12"/>
        <v>7.3785714285714619</v>
      </c>
      <c r="BC32" s="22">
        <f t="shared" ca="1" si="13"/>
        <v>6.6233333333332922</v>
      </c>
      <c r="BD32" s="22">
        <f t="shared" ca="1" si="14"/>
        <v>5.0361904761904839</v>
      </c>
      <c r="BE32" s="22">
        <f t="shared" ca="1" si="15"/>
        <v>4.1866666666666816</v>
      </c>
      <c r="BF32" s="22">
        <f t="shared" ca="1" si="16"/>
        <v>7.2157142857143128</v>
      </c>
      <c r="BG32" s="22">
        <f t="shared" ca="1" si="17"/>
        <v>9.0371428571428964</v>
      </c>
      <c r="BH32" s="25">
        <f t="shared" ca="1" si="0"/>
        <v>6.5796031746031884</v>
      </c>
      <c r="BJ32" s="27">
        <f t="shared" ca="1" si="22"/>
        <v>7.907258730158742</v>
      </c>
      <c r="BL32" s="41">
        <f t="shared" si="19"/>
        <v>492</v>
      </c>
      <c r="BM32" s="41">
        <f t="shared" si="20"/>
        <v>106.93238095238094</v>
      </c>
    </row>
    <row r="33" spans="2:65" x14ac:dyDescent="0.3">
      <c r="B33" s="17" t="str">
        <f t="shared" si="1"/>
        <v>20237</v>
      </c>
      <c r="C33" s="17">
        <f t="shared" si="21"/>
        <v>45108</v>
      </c>
      <c r="D33" s="19">
        <f ca="1">IFERROR(AVERAGEIF('Preço Soja ESALQ'!$C:$C,'Modelo Soja'!$B33,'Preço Soja ESALQ'!$R:$R),NA())</f>
        <v>118.41428571428568</v>
      </c>
      <c r="E33" s="19">
        <f ca="1">IFERROR(AVERAGEIF('Preço Soja ESALQ'!$C:$C,'Modelo Soja'!$B33,'Preço Soja ESALQ'!S:S),NA())</f>
        <v>108.25714285714287</v>
      </c>
      <c r="F33" s="19">
        <f ca="1">IFERROR(AVERAGEIF('Preço Soja ESALQ'!$C:$C,'Modelo Soja'!$B33,'Preço Soja ESALQ'!T:T),NA())</f>
        <v>126.78095238095241</v>
      </c>
      <c r="G33" s="19" t="e">
        <f ca="1">IFERROR(AVERAGEIF('Preço Soja ESALQ'!$C:$C,'Modelo Soja'!$B33,'Preço Soja ESALQ'!U:U),NA())</f>
        <v>#N/A</v>
      </c>
      <c r="H33" s="19">
        <f ca="1">IFERROR(AVERAGEIF('Preço Soja ESALQ'!$C:$C,'Modelo Soja'!$B33,'Preço Soja ESALQ'!V:V),NA())</f>
        <v>114.49714285714286</v>
      </c>
      <c r="I33" s="19">
        <f ca="1">IFERROR(AVERAGEIF('Preço Soja ESALQ'!$C:$C,'Modelo Soja'!$B33,'Preço Soja ESALQ'!W:W),NA())</f>
        <v>130.59999999999997</v>
      </c>
      <c r="J33" s="19">
        <f ca="1">IFERROR(AVERAGEIF('Preço Soja ESALQ'!$C:$C,'Modelo Soja'!$B33,'Preço Soja ESALQ'!X:X),NA())</f>
        <v>134.52000000000004</v>
      </c>
      <c r="K33" s="19">
        <f ca="1">IFERROR(AVERAGEIF('Preço Soja ESALQ'!$C:$C,'Modelo Soja'!$B33,'Preço Soja ESALQ'!Y:Y),NA())</f>
        <v>127.50047619047616</v>
      </c>
      <c r="L33" s="19">
        <f ca="1">IFERROR(AVERAGEIF('Preço Soja ESALQ'!$C:$C,'Modelo Soja'!$B33,'Preço Soja ESALQ'!Z:Z),NA())</f>
        <v>127.7747619047619</v>
      </c>
      <c r="M33" s="19">
        <f ca="1">IFERROR(AVERAGEIF('Preço Soja ESALQ'!$C:$C,'Modelo Soja'!$B33,'Preço Soja ESALQ'!AA:AA),NA())</f>
        <v>120.47285714285714</v>
      </c>
      <c r="N33" s="19">
        <f ca="1">IFERROR(AVERAGEIF('Preço Soja ESALQ'!$C:$C,'Modelo Soja'!$B33,'Preço Soja ESALQ'!AB:AB),NA())</f>
        <v>134.94190476190477</v>
      </c>
      <c r="O33" s="19">
        <f ca="1">IFERROR(AVERAGEIF('Preço Soja ESALQ'!$C:$C,'Modelo Soja'!$B33,'Preço Soja ESALQ'!AC:AC),NA())</f>
        <v>119.70714285714287</v>
      </c>
      <c r="P33" s="19" t="e">
        <f ca="1">IFERROR(AVERAGEIF('Preço Soja ESALQ'!$C:$C,'Modelo Soja'!$B33,'Preço Soja ESALQ'!AD:AD),NA())</f>
        <v>#N/A</v>
      </c>
      <c r="Q33" s="19">
        <f ca="1">IFERROR(AVERAGEIF('Preço Soja ESALQ'!$C:$C,'Modelo Soja'!$B33,'Preço Soja ESALQ'!BI:BI),NA())</f>
        <v>133.0247619047619</v>
      </c>
      <c r="R33" s="19">
        <f ca="1">IFERROR(AVERAGEIF('Preço Soja ESALQ'!$C:$C,'Modelo Soja'!$B33,'Preço Soja ESALQ'!BK:BK),NA())</f>
        <v>119.03904761904762</v>
      </c>
      <c r="S33" s="19">
        <f ca="1">IFERROR(AVERAGEIF('Preço Soja ESALQ'!$C:$C,'Modelo Soja'!$B33,'Preço Soja ESALQ'!BL:BL),NA())</f>
        <v>119.75904761904762</v>
      </c>
      <c r="T33" s="19" t="e">
        <f ca="1">IFERROR(AVERAGEIF('Preço Soja ESALQ'!$C:$C,'Modelo Soja'!$B33,'Preço Soja ESALQ'!BM:BM),NA())</f>
        <v>#N/A</v>
      </c>
      <c r="U33" s="19">
        <f ca="1">IFERROR(AVERAGEIF('Preço Soja ESALQ'!$C:$C,'Modelo Soja'!$B33,'Preço Soja ESALQ'!BN:BN),NA())</f>
        <v>119.75952380952383</v>
      </c>
      <c r="AA33" s="19">
        <f ca="1">IFERROR(AVERAGEIF('Preço Soja ESALQ'!$C:$C,'Modelo Soja'!$B33,'Preço Soja ESALQ'!BA:BA),NA())</f>
        <v>121.80111111111111</v>
      </c>
      <c r="AB33" s="19">
        <f ca="1">IFERROR(AVERAGEIF('Preço Soja ESALQ'!$C:$C,'Modelo Soja'!$B33,'Preço Soja ESALQ'!BB:BB),NA())</f>
        <v>138.87333333333333</v>
      </c>
      <c r="AC33" s="19">
        <f ca="1">IFERROR(AVERAGEIF('Preço Soja ESALQ'!$C:$C,'Modelo Soja'!$B33,'Preço Soja ESALQ'!BC:BC),NA())</f>
        <v>135.43714285714285</v>
      </c>
      <c r="AD33" s="19">
        <f ca="1">IFERROR(AVERAGEIF('Preço Soja ESALQ'!$C:$C,'Modelo Soja'!$B33,'Preço Soja ESALQ'!BD:BD),NA())</f>
        <v>131.80809523809526</v>
      </c>
      <c r="AE33" s="19">
        <f ca="1">IFERROR(AVERAGEIF('Preço Soja ESALQ'!$C:$C,'Modelo Soja'!$B33,'Preço Soja ESALQ'!BE:BE),NA())</f>
        <v>128.24571428571426</v>
      </c>
      <c r="AF33" s="19">
        <f ca="1">IFERROR(AVERAGEIF('Preço Soja ESALQ'!$C:$C,'Modelo Soja'!$B33,'Preço Soja ESALQ'!BF:BF),NA())</f>
        <v>128.21809523809529</v>
      </c>
      <c r="AG33" s="19">
        <f ca="1">IFERROR(AVERAGEIF('Preço Soja ESALQ'!$C:$C,'Modelo Soja'!$B33,'Preço Soja ESALQ'!BG:BG),NA())</f>
        <v>144.93666666666667</v>
      </c>
      <c r="AH33" s="19">
        <f ca="1">IFERROR(AVERAGEIF('Preço Soja ESALQ'!$C:$C,'Modelo Soja'!$B33,'Preço Soja ESALQ'!AE:AE),NA())</f>
        <v>142.2766666666667</v>
      </c>
      <c r="AI33" s="19">
        <f ca="1">IFERROR(AVERAGEIF('Preço Soja ESALQ'!$C:$C,'Modelo Soja'!$B33,'Preço Soja ESALQ'!AF:AF),NA())</f>
        <v>129.66952380952378</v>
      </c>
      <c r="AJ33" s="36">
        <f>+[2]summary!C45</f>
        <v>146.84047619047618</v>
      </c>
      <c r="AK33" s="36">
        <f t="shared" ca="1" si="2"/>
        <v>117.55154711713408</v>
      </c>
      <c r="AL33" s="36">
        <f t="shared" ca="1" si="3"/>
        <v>118.05154711713408</v>
      </c>
      <c r="AN33" s="24">
        <f>+[3]FSORPRA!H32</f>
        <v>526.4375</v>
      </c>
      <c r="AO33" s="24">
        <f>+[3]FRONPRA!H32</f>
        <v>399.89749999999998</v>
      </c>
      <c r="AP33" s="24">
        <f>VLOOKUP(B33,'Frete ESALQ'!$C$6:$AL$132,36,FALSE)</f>
        <v>159.71</v>
      </c>
      <c r="AQ33" s="24">
        <f>VLOOKUP(B33,'Frete ESALQ'!$C$6:$AW$132,47,FALSE)</f>
        <v>146.66999999999999</v>
      </c>
      <c r="AR33" s="24">
        <f>VLOOKUP(B33,'Frete ESALQ'!$C$6:$BH$132,58,FALSE)</f>
        <v>113.33</v>
      </c>
      <c r="AS33" s="24">
        <f>VLOOKUP(B33,'Frete ESALQ'!$C$6:$BH$132,32,FALSE)</f>
        <v>120</v>
      </c>
      <c r="AT33" s="24">
        <f t="shared" si="4"/>
        <v>115.25422619047617</v>
      </c>
      <c r="AU33" s="24">
        <f t="shared" si="5"/>
        <v>122.84662619047619</v>
      </c>
      <c r="AV33" s="24">
        <f t="shared" si="6"/>
        <v>137.25787619047617</v>
      </c>
      <c r="AW33" s="24">
        <f t="shared" si="7"/>
        <v>138.04027619047619</v>
      </c>
      <c r="AX33" s="24">
        <f t="shared" ca="1" si="8"/>
        <v>138.13686666666666</v>
      </c>
      <c r="AY33" s="24">
        <f t="shared" ca="1" si="9"/>
        <v>135.07666666666671</v>
      </c>
      <c r="AZ33">
        <f t="shared" si="10"/>
        <v>7</v>
      </c>
      <c r="BA33" s="17">
        <f t="shared" si="11"/>
        <v>45108</v>
      </c>
      <c r="BB33" s="22">
        <f t="shared" ca="1" si="12"/>
        <v>8.273333333333369</v>
      </c>
      <c r="BC33" s="22">
        <f t="shared" ca="1" si="13"/>
        <v>7.9366666666666816</v>
      </c>
      <c r="BD33" s="22">
        <f t="shared" ca="1" si="14"/>
        <v>7.77285714285712</v>
      </c>
      <c r="BE33" s="22">
        <f t="shared" ca="1" si="15"/>
        <v>9.8038095238096048</v>
      </c>
      <c r="BF33" s="22">
        <f t="shared" ca="1" si="16"/>
        <v>7.7566666666666606</v>
      </c>
      <c r="BG33" s="22">
        <f t="shared" ca="1" si="17"/>
        <v>9.9947619047619014</v>
      </c>
      <c r="BH33" s="25">
        <f t="shared" ca="1" si="0"/>
        <v>8.5896825396825562</v>
      </c>
      <c r="BJ33" s="27">
        <f t="shared" ca="1" si="22"/>
        <v>9.294404259991218</v>
      </c>
      <c r="BL33" s="41">
        <f t="shared" si="19"/>
        <v>516.4375</v>
      </c>
      <c r="BM33" s="41">
        <f t="shared" si="20"/>
        <v>115.85422619047618</v>
      </c>
    </row>
    <row r="34" spans="2:65" x14ac:dyDescent="0.3">
      <c r="B34" s="17" t="str">
        <f t="shared" si="1"/>
        <v>20238</v>
      </c>
      <c r="C34" s="17">
        <f t="shared" si="21"/>
        <v>45139</v>
      </c>
      <c r="D34" s="19">
        <f ca="1">IFERROR(AVERAGEIF('Preço Soja ESALQ'!$C:$C,'Modelo Soja'!$B34,'Preço Soja ESALQ'!$R:$R),NA())</f>
        <v>120.70260869565215</v>
      </c>
      <c r="E34" s="19">
        <f ca="1">IFERROR(AVERAGEIF('Preço Soja ESALQ'!$C:$C,'Modelo Soja'!$B34,'Preço Soja ESALQ'!S:S),NA())</f>
        <v>110.83086956521738</v>
      </c>
      <c r="F34" s="19">
        <f ca="1">IFERROR(AVERAGEIF('Preço Soja ESALQ'!$C:$C,'Modelo Soja'!$B34,'Preço Soja ESALQ'!T:T),NA())</f>
        <v>128.51913043478262</v>
      </c>
      <c r="G34" s="19" t="e">
        <f ca="1">IFERROR(AVERAGEIF('Preço Soja ESALQ'!$C:$C,'Modelo Soja'!$B34,'Preço Soja ESALQ'!U:U),NA())</f>
        <v>#N/A</v>
      </c>
      <c r="H34" s="19">
        <f ca="1">IFERROR(AVERAGEIF('Preço Soja ESALQ'!$C:$C,'Modelo Soja'!$B34,'Preço Soja ESALQ'!V:V),NA())</f>
        <v>116.39434782608696</v>
      </c>
      <c r="I34" s="19">
        <f ca="1">IFERROR(AVERAGEIF('Preço Soja ESALQ'!$C:$C,'Modelo Soja'!$B34,'Preço Soja ESALQ'!W:W),NA())</f>
        <v>133.1634782608696</v>
      </c>
      <c r="J34" s="19">
        <f ca="1">IFERROR(AVERAGEIF('Preço Soja ESALQ'!$C:$C,'Modelo Soja'!$B34,'Preço Soja ESALQ'!X:X),NA())</f>
        <v>137.42739130434785</v>
      </c>
      <c r="K34" s="19">
        <f ca="1">IFERROR(AVERAGEIF('Preço Soja ESALQ'!$C:$C,'Modelo Soja'!$B34,'Preço Soja ESALQ'!Y:Y),NA())</f>
        <v>129.90130434782606</v>
      </c>
      <c r="L34" s="19">
        <f ca="1">IFERROR(AVERAGEIF('Preço Soja ESALQ'!$C:$C,'Modelo Soja'!$B34,'Preço Soja ESALQ'!Z:Z),NA())</f>
        <v>130.00826086956522</v>
      </c>
      <c r="M34" s="19">
        <f ca="1">IFERROR(AVERAGEIF('Preço Soja ESALQ'!$C:$C,'Modelo Soja'!$B34,'Preço Soja ESALQ'!AA:AA),NA())</f>
        <v>121.92434782608694</v>
      </c>
      <c r="N34" s="19">
        <f ca="1">IFERROR(AVERAGEIF('Preço Soja ESALQ'!$C:$C,'Modelo Soja'!$B34,'Preço Soja ESALQ'!AB:AB),NA())</f>
        <v>138.23086956521738</v>
      </c>
      <c r="O34" s="19">
        <f ca="1">IFERROR(AVERAGEIF('Preço Soja ESALQ'!$C:$C,'Modelo Soja'!$B34,'Preço Soja ESALQ'!AC:AC),NA())</f>
        <v>121</v>
      </c>
      <c r="P34" s="19" t="e">
        <f ca="1">IFERROR(AVERAGEIF('Preço Soja ESALQ'!$C:$C,'Modelo Soja'!$B34,'Preço Soja ESALQ'!AD:AD),NA())</f>
        <v>#N/A</v>
      </c>
      <c r="Q34" s="19">
        <f ca="1">IFERROR(AVERAGEIF('Preço Soja ESALQ'!$C:$C,'Modelo Soja'!$B34,'Preço Soja ESALQ'!BI:BI),NA())</f>
        <v>136.0713043478261</v>
      </c>
      <c r="R34" s="19">
        <f ca="1">IFERROR(AVERAGEIF('Preço Soja ESALQ'!$C:$C,'Modelo Soja'!$B34,'Preço Soja ESALQ'!BK:BK),NA())</f>
        <v>121.45608695652169</v>
      </c>
      <c r="S34" s="19">
        <f ca="1">IFERROR(AVERAGEIF('Preço Soja ESALQ'!$C:$C,'Modelo Soja'!$B34,'Preço Soja ESALQ'!BL:BL),NA())</f>
        <v>122.53869565217394</v>
      </c>
      <c r="T34" s="19" t="e">
        <f ca="1">IFERROR(AVERAGEIF('Preço Soja ESALQ'!$C:$C,'Modelo Soja'!$B34,'Preço Soja ESALQ'!BM:BM),NA())</f>
        <v>#N/A</v>
      </c>
      <c r="U34" s="19">
        <f ca="1">IFERROR(AVERAGEIF('Preço Soja ESALQ'!$C:$C,'Modelo Soja'!$B34,'Preço Soja ESALQ'!BN:BN),NA())</f>
        <v>121.90826086956521</v>
      </c>
      <c r="AA34" s="19">
        <f ca="1">IFERROR(AVERAGEIF('Preço Soja ESALQ'!$C:$C,'Modelo Soja'!$B34,'Preço Soja ESALQ'!BA:BA),NA())</f>
        <v>126.82695652173913</v>
      </c>
      <c r="AB34" s="19">
        <f ca="1">IFERROR(AVERAGEIF('Preço Soja ESALQ'!$C:$C,'Modelo Soja'!$B34,'Preço Soja ESALQ'!BB:BB),NA())</f>
        <v>140.73173913043479</v>
      </c>
      <c r="AC34" s="19">
        <f ca="1">IFERROR(AVERAGEIF('Preço Soja ESALQ'!$C:$C,'Modelo Soja'!$B34,'Preço Soja ESALQ'!BC:BC),NA())</f>
        <v>138.45913043478262</v>
      </c>
      <c r="AD34" s="19">
        <f ca="1">IFERROR(AVERAGEIF('Preço Soja ESALQ'!$C:$C,'Modelo Soja'!$B34,'Preço Soja ESALQ'!BD:BD),NA())</f>
        <v>134.97652173913045</v>
      </c>
      <c r="AE34" s="19">
        <f ca="1">IFERROR(AVERAGEIF('Preço Soja ESALQ'!$C:$C,'Modelo Soja'!$B34,'Preço Soja ESALQ'!BE:BE),NA())</f>
        <v>131.7165217391304</v>
      </c>
      <c r="AF34" s="19">
        <f ca="1">IFERROR(AVERAGEIF('Preço Soja ESALQ'!$C:$C,'Modelo Soja'!$B34,'Preço Soja ESALQ'!BF:BF),NA())</f>
        <v>131.86956521739131</v>
      </c>
      <c r="AG34" s="19">
        <f ca="1">IFERROR(AVERAGEIF('Preço Soja ESALQ'!$C:$C,'Modelo Soja'!$B34,'Preço Soja ESALQ'!BG:BG),NA())</f>
        <v>148.73695652173916</v>
      </c>
      <c r="AH34" s="19">
        <f ca="1">IFERROR(AVERAGEIF('Preço Soja ESALQ'!$C:$C,'Modelo Soja'!$B34,'Preço Soja ESALQ'!AE:AE),NA())</f>
        <v>146.32130434782613</v>
      </c>
      <c r="AI34" s="19">
        <f ca="1">IFERROR(AVERAGEIF('Preço Soja ESALQ'!$C:$C,'Modelo Soja'!$B34,'Preço Soja ESALQ'!AF:AF),NA())</f>
        <v>133.92823529411763</v>
      </c>
      <c r="AJ34" s="36">
        <f>+[2]summary!C46</f>
        <v>148.5486956521739</v>
      </c>
      <c r="AK34" s="36">
        <f t="shared" ca="1" si="2"/>
        <v>120.19828229499969</v>
      </c>
      <c r="AL34" s="36">
        <f t="shared" ca="1" si="3"/>
        <v>120.69828229499969</v>
      </c>
      <c r="AN34" s="24">
        <f>+[3]FSORPRA!H33</f>
        <v>486.25</v>
      </c>
      <c r="AO34" s="24">
        <f>+[3]FRONPRA!H33</f>
        <v>396.875</v>
      </c>
      <c r="AP34" s="24">
        <f>VLOOKUP(B34,'Frete ESALQ'!$C$6:$AL$132,36,FALSE)</f>
        <v>193.11</v>
      </c>
      <c r="AQ34" s="24">
        <f>VLOOKUP(B34,'Frete ESALQ'!$C$6:$AW$132,47,FALSE)</f>
        <v>172.58</v>
      </c>
      <c r="AR34" s="24">
        <f>VLOOKUP(B34,'Frete ESALQ'!$C$6:$BH$132,58,FALSE)</f>
        <v>127.5</v>
      </c>
      <c r="AS34" s="24">
        <f>VLOOKUP(B34,'Frete ESALQ'!$C$6:$BH$132,32,FALSE)</f>
        <v>130.16999999999999</v>
      </c>
      <c r="AT34" s="24">
        <f t="shared" si="4"/>
        <v>119.37369565217391</v>
      </c>
      <c r="AU34" s="24">
        <f t="shared" si="5"/>
        <v>124.7361956521739</v>
      </c>
      <c r="AV34" s="24">
        <f t="shared" si="6"/>
        <v>136.9620956521739</v>
      </c>
      <c r="AW34" s="24">
        <f t="shared" si="7"/>
        <v>138.19389565217389</v>
      </c>
      <c r="AX34" s="24">
        <f t="shared" ca="1" si="8"/>
        <v>141.08695652173915</v>
      </c>
      <c r="AY34" s="24">
        <f t="shared" ca="1" si="9"/>
        <v>138.51110434782612</v>
      </c>
      <c r="AZ34">
        <f t="shared" si="10"/>
        <v>8</v>
      </c>
      <c r="BA34" s="17">
        <f t="shared" si="11"/>
        <v>45139</v>
      </c>
      <c r="BB34" s="22">
        <f t="shared" ca="1" si="12"/>
        <v>7.5682608695651936</v>
      </c>
      <c r="BC34" s="22">
        <f t="shared" ca="1" si="13"/>
        <v>8.5578260869565668</v>
      </c>
      <c r="BD34" s="22">
        <f t="shared" ca="1" si="14"/>
        <v>9.792173913043456</v>
      </c>
      <c r="BE34" s="22">
        <f t="shared" ca="1" si="15"/>
        <v>11.166956521739166</v>
      </c>
      <c r="BF34" s="22">
        <f t="shared" ca="1" si="16"/>
        <v>8.8939130434782783</v>
      </c>
      <c r="BG34" s="22">
        <f t="shared" ca="1" si="17"/>
        <v>10.506086956521784</v>
      </c>
      <c r="BH34" s="25">
        <f t="shared" ca="1" si="0"/>
        <v>9.4142028985507409</v>
      </c>
      <c r="BJ34" s="27">
        <f t="shared" ca="1" si="22"/>
        <v>9.3674127297823038</v>
      </c>
      <c r="BL34" s="41">
        <f t="shared" si="19"/>
        <v>476.25</v>
      </c>
      <c r="BM34" s="41">
        <f t="shared" si="20"/>
        <v>119.9736956521739</v>
      </c>
    </row>
    <row r="35" spans="2:65" x14ac:dyDescent="0.3">
      <c r="B35" s="17" t="str">
        <f t="shared" si="1"/>
        <v>20239</v>
      </c>
      <c r="C35" s="17">
        <f t="shared" si="21"/>
        <v>45170</v>
      </c>
      <c r="D35" s="19">
        <f ca="1">IFERROR(AVERAGEIF('Preço Soja ESALQ'!$C:$C,'Modelo Soja'!$B35,'Preço Soja ESALQ'!$R:$R),NA())</f>
        <v>121.93350000000001</v>
      </c>
      <c r="E35" s="19">
        <f ca="1">IFERROR(AVERAGEIF('Preço Soja ESALQ'!$C:$C,'Modelo Soja'!$B35,'Preço Soja ESALQ'!S:S),NA())</f>
        <v>112.51699999999998</v>
      </c>
      <c r="F35" s="19">
        <f ca="1">IFERROR(AVERAGEIF('Preço Soja ESALQ'!$C:$C,'Modelo Soja'!$B35,'Preço Soja ESALQ'!T:T),NA())</f>
        <v>127.27850000000001</v>
      </c>
      <c r="G35" s="19" t="e">
        <f ca="1">IFERROR(AVERAGEIF('Preço Soja ESALQ'!$C:$C,'Modelo Soja'!$B35,'Preço Soja ESALQ'!U:U),NA())</f>
        <v>#N/A</v>
      </c>
      <c r="H35" s="19">
        <f ca="1">IFERROR(AVERAGEIF('Preço Soja ESALQ'!$C:$C,'Modelo Soja'!$B35,'Preço Soja ESALQ'!V:V),NA())</f>
        <v>117.83150000000001</v>
      </c>
      <c r="I35" s="19">
        <f ca="1">IFERROR(AVERAGEIF('Preço Soja ESALQ'!$C:$C,'Modelo Soja'!$B35,'Preço Soja ESALQ'!W:W),NA())</f>
        <v>130.47</v>
      </c>
      <c r="J35" s="19">
        <f ca="1">IFERROR(AVERAGEIF('Preço Soja ESALQ'!$C:$C,'Modelo Soja'!$B35,'Preço Soja ESALQ'!X:X),NA())</f>
        <v>137.16800000000001</v>
      </c>
      <c r="K35" s="19">
        <f ca="1">IFERROR(AVERAGEIF('Preço Soja ESALQ'!$C:$C,'Modelo Soja'!$B35,'Preço Soja ESALQ'!Y:Y),NA())</f>
        <v>126.58999999999996</v>
      </c>
      <c r="L35" s="19">
        <f ca="1">IFERROR(AVERAGEIF('Preço Soja ESALQ'!$C:$C,'Modelo Soja'!$B35,'Preço Soja ESALQ'!Z:Z),NA())</f>
        <v>127.01199999999999</v>
      </c>
      <c r="M35" s="19">
        <f ca="1">IFERROR(AVERAGEIF('Preço Soja ESALQ'!$C:$C,'Modelo Soja'!$B35,'Preço Soja ESALQ'!AA:AA),NA())</f>
        <v>123.205</v>
      </c>
      <c r="N35" s="19">
        <f ca="1">IFERROR(AVERAGEIF('Preço Soja ESALQ'!$C:$C,'Modelo Soja'!$B35,'Preço Soja ESALQ'!AB:AB),NA())</f>
        <v>137.23849999999999</v>
      </c>
      <c r="O35" s="19" t="e">
        <f ca="1">IFERROR(AVERAGEIF('Preço Soja ESALQ'!$C:$C,'Modelo Soja'!$B35,'Preço Soja ESALQ'!AC:AC),NA())</f>
        <v>#N/A</v>
      </c>
      <c r="P35" s="19" t="e">
        <f ca="1">IFERROR(AVERAGEIF('Preço Soja ESALQ'!$C:$C,'Modelo Soja'!$B35,'Preço Soja ESALQ'!AD:AD),NA())</f>
        <v>#N/A</v>
      </c>
      <c r="Q35" s="19">
        <f ca="1">IFERROR(AVERAGEIF('Preço Soja ESALQ'!$C:$C,'Modelo Soja'!$B35,'Preço Soja ESALQ'!BI:BI),NA())</f>
        <v>135.85100000000003</v>
      </c>
      <c r="R35" s="19">
        <f ca="1">IFERROR(AVERAGEIF('Preço Soja ESALQ'!$C:$C,'Modelo Soja'!$B35,'Preço Soja ESALQ'!BK:BK),NA())</f>
        <v>120.42049999999999</v>
      </c>
      <c r="S35" s="19">
        <f ca="1">IFERROR(AVERAGEIF('Preço Soja ESALQ'!$C:$C,'Modelo Soja'!$B35,'Preço Soja ESALQ'!BL:BL),NA())</f>
        <v>119.18299999999999</v>
      </c>
      <c r="T35" s="19" t="e">
        <f ca="1">IFERROR(AVERAGEIF('Preço Soja ESALQ'!$C:$C,'Modelo Soja'!$B35,'Preço Soja ESALQ'!BM:BM),NA())</f>
        <v>#N/A</v>
      </c>
      <c r="U35" s="19">
        <f ca="1">IFERROR(AVERAGEIF('Preço Soja ESALQ'!$C:$C,'Modelo Soja'!$B35,'Preço Soja ESALQ'!BN:BN),NA())</f>
        <v>118.54300000000001</v>
      </c>
      <c r="AA35" s="19">
        <f ca="1">IFERROR(AVERAGEIF('Preço Soja ESALQ'!$C:$C,'Modelo Soja'!$B35,'Preço Soja ESALQ'!BA:BA),NA())</f>
        <v>127.90800000000002</v>
      </c>
      <c r="AB35" s="19">
        <f ca="1">IFERROR(AVERAGEIF('Preço Soja ESALQ'!$C:$C,'Modelo Soja'!$B35,'Preço Soja ESALQ'!BB:BB),NA())</f>
        <v>140.268</v>
      </c>
      <c r="AC35" s="19">
        <f ca="1">IFERROR(AVERAGEIF('Preço Soja ESALQ'!$C:$C,'Modelo Soja'!$B35,'Preço Soja ESALQ'!BC:BC),NA())</f>
        <v>136.50300000000001</v>
      </c>
      <c r="AD35" s="19">
        <f ca="1">IFERROR(AVERAGEIF('Preço Soja ESALQ'!$C:$C,'Modelo Soja'!$B35,'Preço Soja ESALQ'!BD:BD),NA())</f>
        <v>135.21350000000001</v>
      </c>
      <c r="AE35" s="19">
        <f ca="1">IFERROR(AVERAGEIF('Preço Soja ESALQ'!$C:$C,'Modelo Soja'!$B35,'Preço Soja ESALQ'!BE:BE),NA())</f>
        <v>132.17649999999998</v>
      </c>
      <c r="AF35" s="19">
        <f ca="1">IFERROR(AVERAGEIF('Preço Soja ESALQ'!$C:$C,'Modelo Soja'!$B35,'Preço Soja ESALQ'!BF:BF),NA())</f>
        <v>131.53882352941176</v>
      </c>
      <c r="AG35" s="19">
        <f ca="1">IFERROR(AVERAGEIF('Preço Soja ESALQ'!$C:$C,'Modelo Soja'!$B35,'Preço Soja ESALQ'!BG:BG),NA())</f>
        <v>147.16249999999997</v>
      </c>
      <c r="AH35" s="19">
        <f ca="1">IFERROR(AVERAGEIF('Preço Soja ESALQ'!$C:$C,'Modelo Soja'!$B35,'Preço Soja ESALQ'!AE:AE),NA())</f>
        <v>144.69499999999999</v>
      </c>
      <c r="AI35" s="19">
        <f ca="1">IFERROR(AVERAGEIF('Preço Soja ESALQ'!$C:$C,'Modelo Soja'!$B35,'Preço Soja ESALQ'!AF:AF),NA())</f>
        <v>131.97450000000001</v>
      </c>
      <c r="AJ35" s="36">
        <f>+[2]summary!C47</f>
        <v>147.19149999999999</v>
      </c>
      <c r="AK35" s="36">
        <f t="shared" ca="1" si="2"/>
        <v>122.59510075545367</v>
      </c>
      <c r="AL35" s="36">
        <f t="shared" ca="1" si="3"/>
        <v>123.09510075545367</v>
      </c>
      <c r="AN35" s="24">
        <f>+[3]FSORPRA!H34</f>
        <v>509.6</v>
      </c>
      <c r="AO35" s="24">
        <f>+[3]FRONPRA!H34</f>
        <v>391.3</v>
      </c>
      <c r="AP35" s="24">
        <f>VLOOKUP(B35,'Frete ESALQ'!$C$6:$AL$132,36,FALSE)</f>
        <v>182.6</v>
      </c>
      <c r="AQ35" s="24">
        <f>VLOOKUP(B35,'Frete ESALQ'!$C$6:$AW$132,47,FALSE)</f>
        <v>197.5</v>
      </c>
      <c r="AR35" s="24">
        <f>VLOOKUP(B35,'Frete ESALQ'!$C$6:$BH$132,58,FALSE)</f>
        <v>153.75</v>
      </c>
      <c r="AS35" s="24">
        <f>VLOOKUP(B35,'Frete ESALQ'!$C$6:$BH$132,32,FALSE)</f>
        <v>155.91</v>
      </c>
      <c r="AT35" s="24">
        <f t="shared" si="4"/>
        <v>116.6155</v>
      </c>
      <c r="AU35" s="24">
        <f t="shared" si="5"/>
        <v>123.71349999999998</v>
      </c>
      <c r="AV35" s="24">
        <f t="shared" si="6"/>
        <v>136.2355</v>
      </c>
      <c r="AW35" s="24">
        <f t="shared" si="7"/>
        <v>135.3415</v>
      </c>
      <c r="AX35" s="24">
        <f t="shared" ca="1" si="8"/>
        <v>137.93749999999997</v>
      </c>
      <c r="AY35" s="24">
        <f t="shared" ca="1" si="9"/>
        <v>135.34039999999999</v>
      </c>
      <c r="AZ35">
        <f t="shared" si="10"/>
        <v>9</v>
      </c>
      <c r="BA35" s="17">
        <f t="shared" si="11"/>
        <v>45170</v>
      </c>
      <c r="BB35" s="22">
        <f t="shared" ca="1" si="12"/>
        <v>9.7980000000000018</v>
      </c>
      <c r="BC35" s="22">
        <f t="shared" ca="1" si="13"/>
        <v>9.9130000000000535</v>
      </c>
      <c r="BD35" s="22">
        <f t="shared" ca="1" si="14"/>
        <v>8.9714999999999776</v>
      </c>
      <c r="BE35" s="22">
        <f t="shared" ca="1" si="15"/>
        <v>9.6053235294117485</v>
      </c>
      <c r="BF35" s="22">
        <f t="shared" ca="1" si="16"/>
        <v>7.5269999999999868</v>
      </c>
      <c r="BG35" s="22">
        <f t="shared" ca="1" si="17"/>
        <v>9.9239999999999782</v>
      </c>
      <c r="BH35" s="25">
        <f t="shared" ca="1" si="0"/>
        <v>9.289803921568625</v>
      </c>
      <c r="BJ35" s="27">
        <f t="shared" ca="1" si="22"/>
        <v>10.078100755453697</v>
      </c>
      <c r="BL35" s="41">
        <f t="shared" si="19"/>
        <v>499.6</v>
      </c>
      <c r="BM35" s="41">
        <f t="shared" si="20"/>
        <v>117.21549999999999</v>
      </c>
    </row>
    <row r="36" spans="2:65" x14ac:dyDescent="0.3">
      <c r="B36" s="17" t="str">
        <f t="shared" si="1"/>
        <v>202310</v>
      </c>
      <c r="C36" s="17">
        <f t="shared" si="21"/>
        <v>45200</v>
      </c>
      <c r="D36" s="19">
        <f ca="1">IFERROR(AVERAGEIF('Preço Soja ESALQ'!$C:$C,'Modelo Soja'!$B36,'Preço Soja ESALQ'!$R:$R),NA())</f>
        <v>121.73714285714284</v>
      </c>
      <c r="E36" s="19">
        <f ca="1">IFERROR(AVERAGEIF('Preço Soja ESALQ'!$C:$C,'Modelo Soja'!$B36,'Preço Soja ESALQ'!S:S),NA())</f>
        <v>111.60095238095238</v>
      </c>
      <c r="F36" s="19">
        <f ca="1">IFERROR(AVERAGEIF('Preço Soja ESALQ'!$C:$C,'Modelo Soja'!$B36,'Preço Soja ESALQ'!T:T),NA())</f>
        <v>125.02095238095237</v>
      </c>
      <c r="G36" s="19" t="e">
        <f ca="1">IFERROR(AVERAGEIF('Preço Soja ESALQ'!$C:$C,'Modelo Soja'!$B36,'Preço Soja ESALQ'!U:U),NA())</f>
        <v>#N/A</v>
      </c>
      <c r="H36" s="19">
        <f ca="1">IFERROR(AVERAGEIF('Preço Soja ESALQ'!$C:$C,'Modelo Soja'!$B36,'Preço Soja ESALQ'!V:V),NA())</f>
        <v>115.49523809523808</v>
      </c>
      <c r="I36" s="19">
        <f ca="1">IFERROR(AVERAGEIF('Preço Soja ESALQ'!$C:$C,'Modelo Soja'!$B36,'Preço Soja ESALQ'!W:W),NA())</f>
        <v>127.08047619047619</v>
      </c>
      <c r="J36" s="19">
        <f ca="1">IFERROR(AVERAGEIF('Preço Soja ESALQ'!$C:$C,'Modelo Soja'!$B36,'Preço Soja ESALQ'!X:X),NA())</f>
        <v>132.96285714285716</v>
      </c>
      <c r="K36" s="19">
        <f ca="1">IFERROR(AVERAGEIF('Preço Soja ESALQ'!$C:$C,'Modelo Soja'!$B36,'Preço Soja ESALQ'!Y:Y),NA())</f>
        <v>123.98571428571428</v>
      </c>
      <c r="L36" s="19">
        <f ca="1">IFERROR(AVERAGEIF('Preço Soja ESALQ'!$C:$C,'Modelo Soja'!$B36,'Preço Soja ESALQ'!Z:Z),NA())</f>
        <v>124.51285714285716</v>
      </c>
      <c r="M36" s="19">
        <f ca="1">IFERROR(AVERAGEIF('Preço Soja ESALQ'!$C:$C,'Modelo Soja'!$B36,'Preço Soja ESALQ'!AA:AA),NA())</f>
        <v>122.23666666666665</v>
      </c>
      <c r="N36" s="19">
        <f ca="1">IFERROR(AVERAGEIF('Preço Soja ESALQ'!$C:$C,'Modelo Soja'!$B36,'Preço Soja ESALQ'!AB:AB),NA())</f>
        <v>132.78952380952381</v>
      </c>
      <c r="O36" s="19" t="e">
        <f ca="1">IFERROR(AVERAGEIF('Preço Soja ESALQ'!$C:$C,'Modelo Soja'!$B36,'Preço Soja ESALQ'!AC:AC),NA())</f>
        <v>#N/A</v>
      </c>
      <c r="P36" s="19" t="e">
        <f ca="1">IFERROR(AVERAGEIF('Preço Soja ESALQ'!$C:$C,'Modelo Soja'!$B36,'Preço Soja ESALQ'!AD:AD),NA())</f>
        <v>#N/A</v>
      </c>
      <c r="Q36" s="19">
        <f ca="1">IFERROR(AVERAGEIF('Preço Soja ESALQ'!$C:$C,'Modelo Soja'!$B36,'Preço Soja ESALQ'!BI:BI),NA())</f>
        <v>133.34285714285716</v>
      </c>
      <c r="R36" s="19">
        <f ca="1">IFERROR(AVERAGEIF('Preço Soja ESALQ'!$C:$C,'Modelo Soja'!$B36,'Preço Soja ESALQ'!BK:BK),NA())</f>
        <v>119.02095238095238</v>
      </c>
      <c r="S36" s="19">
        <f ca="1">IFERROR(AVERAGEIF('Preço Soja ESALQ'!$C:$C,'Modelo Soja'!$B36,'Preço Soja ESALQ'!BL:BL),NA())</f>
        <v>116.79523809523809</v>
      </c>
      <c r="T36" s="19" t="e">
        <f ca="1">IFERROR(AVERAGEIF('Preço Soja ESALQ'!$C:$C,'Modelo Soja'!$B36,'Preço Soja ESALQ'!BM:BM),NA())</f>
        <v>#N/A</v>
      </c>
      <c r="U36" s="19">
        <f ca="1">IFERROR(AVERAGEIF('Preço Soja ESALQ'!$C:$C,'Modelo Soja'!$B36,'Preço Soja ESALQ'!BN:BN),NA())</f>
        <v>115.66714285714286</v>
      </c>
      <c r="AA36" s="19">
        <f ca="1">IFERROR(AVERAGEIF('Preço Soja ESALQ'!$C:$C,'Modelo Soja'!$B36,'Preço Soja ESALQ'!BA:BA),NA())</f>
        <v>126.78380952380951</v>
      </c>
      <c r="AB36" s="19">
        <f ca="1">IFERROR(AVERAGEIF('Preço Soja ESALQ'!$C:$C,'Modelo Soja'!$B36,'Preço Soja ESALQ'!BB:BB),NA())</f>
        <v>138.99761904761903</v>
      </c>
      <c r="AC36" s="19">
        <f ca="1">IFERROR(AVERAGEIF('Preço Soja ESALQ'!$C:$C,'Modelo Soja'!$B36,'Preço Soja ESALQ'!BC:BC),NA())</f>
        <v>133.81428571428569</v>
      </c>
      <c r="AD36" s="19">
        <f ca="1">IFERROR(AVERAGEIF('Preço Soja ESALQ'!$C:$C,'Modelo Soja'!$B36,'Preço Soja ESALQ'!BD:BD),NA())</f>
        <v>133.13095238095241</v>
      </c>
      <c r="AE36" s="19">
        <f ca="1">IFERROR(AVERAGEIF('Preço Soja ESALQ'!$C:$C,'Modelo Soja'!$B36,'Preço Soja ESALQ'!BE:BE),NA())</f>
        <v>129.81619047619046</v>
      </c>
      <c r="AF36" s="19">
        <f ca="1">IFERROR(AVERAGEIF('Preço Soja ESALQ'!$C:$C,'Modelo Soja'!$B36,'Preço Soja ESALQ'!BF:BF),NA())</f>
        <v>130.04476190476191</v>
      </c>
      <c r="AG36" s="19">
        <f ca="1">IFERROR(AVERAGEIF('Preço Soja ESALQ'!$C:$C,'Modelo Soja'!$B36,'Preço Soja ESALQ'!BG:BG),NA())</f>
        <v>142.3185714285714</v>
      </c>
      <c r="AH36" s="19">
        <f ca="1">IFERROR(AVERAGEIF('Preço Soja ESALQ'!$C:$C,'Modelo Soja'!$B36,'Preço Soja ESALQ'!AE:AE),NA())</f>
        <v>141.41190476190476</v>
      </c>
      <c r="AI36" s="19">
        <f ca="1">IFERROR(AVERAGEIF('Preço Soja ESALQ'!$C:$C,'Modelo Soja'!$B36,'Preço Soja ESALQ'!AF:AF),NA())</f>
        <v>130.94190476190477</v>
      </c>
      <c r="AJ36" s="36">
        <f>+[2]summary!C48</f>
        <v>144.09428571428572</v>
      </c>
      <c r="AK36" s="36">
        <f t="shared" ca="1" si="2"/>
        <v>121.19601983185895</v>
      </c>
      <c r="AL36" s="36">
        <f t="shared" ca="1" si="3"/>
        <v>121.69601983185895</v>
      </c>
      <c r="AN36" s="24">
        <f>+[3]FSORPRA!H35</f>
        <v>518.75</v>
      </c>
      <c r="AO36" s="24">
        <f>+[3]FRONPRA!H35</f>
        <v>390</v>
      </c>
      <c r="AP36" s="24">
        <f>VLOOKUP(B36,'Frete ESALQ'!$C$6:$AL$132,36,FALSE)</f>
        <v>167.75</v>
      </c>
      <c r="AQ36" s="24">
        <f>VLOOKUP(B36,'Frete ESALQ'!$C$6:$AW$132,47,FALSE)</f>
        <v>150</v>
      </c>
      <c r="AR36" s="24">
        <f>VLOOKUP(B36,'Frete ESALQ'!$C$6:$BH$132,58,FALSE)</f>
        <v>120</v>
      </c>
      <c r="AS36" s="24">
        <f>VLOOKUP(B36,'Frete ESALQ'!$C$6:$BH$132,32,FALSE)</f>
        <v>186.85</v>
      </c>
      <c r="AT36" s="24">
        <f t="shared" si="4"/>
        <v>112.96928571428572</v>
      </c>
      <c r="AU36" s="24">
        <f t="shared" si="5"/>
        <v>120.69428571428571</v>
      </c>
      <c r="AV36" s="24">
        <f t="shared" si="6"/>
        <v>134.02928571428572</v>
      </c>
      <c r="AW36" s="24">
        <f t="shared" si="7"/>
        <v>135.09428571428572</v>
      </c>
      <c r="AX36" s="24">
        <f t="shared" ca="1" si="8"/>
        <v>135.11857142857141</v>
      </c>
      <c r="AY36" s="24">
        <f t="shared" ca="1" si="9"/>
        <v>130.20090476190478</v>
      </c>
      <c r="AZ36">
        <f t="shared" si="10"/>
        <v>10</v>
      </c>
      <c r="BA36" s="17">
        <f t="shared" si="11"/>
        <v>45200</v>
      </c>
      <c r="BB36" s="22">
        <f t="shared" ca="1" si="12"/>
        <v>11.917142857142835</v>
      </c>
      <c r="BC36" s="22">
        <f t="shared" ca="1" si="13"/>
        <v>9.8285714285714079</v>
      </c>
      <c r="BD36" s="22">
        <f t="shared" ca="1" si="14"/>
        <v>7.5795238095238062</v>
      </c>
      <c r="BE36" s="22">
        <f t="shared" ca="1" si="15"/>
        <v>8.3076190476190703</v>
      </c>
      <c r="BF36" s="22">
        <f t="shared" ca="1" si="16"/>
        <v>8.4490476190476045</v>
      </c>
      <c r="BG36" s="22">
        <f t="shared" ca="1" si="17"/>
        <v>9.5290476190475886</v>
      </c>
      <c r="BH36" s="25">
        <f t="shared" ca="1" si="0"/>
        <v>9.2684920634920527</v>
      </c>
      <c r="BJ36" s="27">
        <f t="shared" ca="1" si="22"/>
        <v>9.5950674509065745</v>
      </c>
      <c r="BL36" s="41">
        <f t="shared" si="19"/>
        <v>508.75</v>
      </c>
      <c r="BM36" s="41">
        <f t="shared" si="20"/>
        <v>113.56928571428571</v>
      </c>
    </row>
    <row r="37" spans="2:65" x14ac:dyDescent="0.3">
      <c r="B37" s="17" t="str">
        <f t="shared" si="1"/>
        <v>202311</v>
      </c>
      <c r="C37" s="17">
        <f t="shared" si="21"/>
        <v>45231</v>
      </c>
      <c r="D37" s="19">
        <f ca="1">IFERROR(AVERAGEIF('Preço Soja ESALQ'!$C:$C,'Modelo Soja'!$B37,'Preço Soja ESALQ'!$R:$R),NA())</f>
        <v>124.79149999999997</v>
      </c>
      <c r="E37" s="19">
        <f ca="1">IFERROR(AVERAGEIF('Preço Soja ESALQ'!$C:$C,'Modelo Soja'!$B37,'Preço Soja ESALQ'!S:S),NA())</f>
        <v>112.26799999999999</v>
      </c>
      <c r="F37" s="19">
        <f ca="1">IFERROR(AVERAGEIF('Preço Soja ESALQ'!$C:$C,'Modelo Soja'!$B37,'Preço Soja ESALQ'!T:T),NA())</f>
        <v>128.45599999999999</v>
      </c>
      <c r="G37" s="19" t="e">
        <f ca="1">IFERROR(AVERAGEIF('Preço Soja ESALQ'!$C:$C,'Modelo Soja'!$B37,'Preço Soja ESALQ'!U:U),NA())</f>
        <v>#N/A</v>
      </c>
      <c r="H37" s="19">
        <f ca="1">IFERROR(AVERAGEIF('Preço Soja ESALQ'!$C:$C,'Modelo Soja'!$B37,'Preço Soja ESALQ'!V:V),NA())</f>
        <v>117.81100000000001</v>
      </c>
      <c r="I37" s="19">
        <f ca="1">IFERROR(AVERAGEIF('Preço Soja ESALQ'!$C:$C,'Modelo Soja'!$B37,'Preço Soja ESALQ'!W:W),NA())</f>
        <v>129.99649999999997</v>
      </c>
      <c r="J37" s="19">
        <f ca="1">IFERROR(AVERAGEIF('Preço Soja ESALQ'!$C:$C,'Modelo Soja'!$B37,'Preço Soja ESALQ'!X:X),NA())</f>
        <v>138.26499999999999</v>
      </c>
      <c r="K37" s="19">
        <f ca="1">IFERROR(AVERAGEIF('Preço Soja ESALQ'!$C:$C,'Modelo Soja'!$B37,'Preço Soja ESALQ'!Y:Y),NA())</f>
        <v>127.53200000000004</v>
      </c>
      <c r="L37" s="19">
        <f ca="1">IFERROR(AVERAGEIF('Preço Soja ESALQ'!$C:$C,'Modelo Soja'!$B37,'Preço Soja ESALQ'!Z:Z),NA())</f>
        <v>128.11599999999999</v>
      </c>
      <c r="M37" s="19">
        <f ca="1">IFERROR(AVERAGEIF('Preço Soja ESALQ'!$C:$C,'Modelo Soja'!$B37,'Preço Soja ESALQ'!AA:AA),NA())</f>
        <v>125.179</v>
      </c>
      <c r="N37" s="19">
        <f ca="1">IFERROR(AVERAGEIF('Preço Soja ESALQ'!$C:$C,'Modelo Soja'!$B37,'Preço Soja ESALQ'!AB:AB),NA())</f>
        <v>137.90799999999999</v>
      </c>
      <c r="O37" s="19" t="e">
        <f ca="1">IFERROR(AVERAGEIF('Preço Soja ESALQ'!$C:$C,'Modelo Soja'!$B37,'Preço Soja ESALQ'!AC:AC),NA())</f>
        <v>#N/A</v>
      </c>
      <c r="P37" s="19" t="e">
        <f ca="1">IFERROR(AVERAGEIF('Preço Soja ESALQ'!$C:$C,'Modelo Soja'!$B37,'Preço Soja ESALQ'!AD:AD),NA())</f>
        <v>#N/A</v>
      </c>
      <c r="Q37" s="19">
        <f ca="1">IFERROR(AVERAGEIF('Preço Soja ESALQ'!$C:$C,'Modelo Soja'!$B37,'Preço Soja ESALQ'!BI:BI),NA())</f>
        <v>134.68100000000004</v>
      </c>
      <c r="R37" s="19">
        <f ca="1">IFERROR(AVERAGEIF('Preço Soja ESALQ'!$C:$C,'Modelo Soja'!$B37,'Preço Soja ESALQ'!BK:BK),NA())</f>
        <v>121.06888888888888</v>
      </c>
      <c r="S37" s="19">
        <f ca="1">IFERROR(AVERAGEIF('Preço Soja ESALQ'!$C:$C,'Modelo Soja'!$B37,'Preço Soja ESALQ'!BL:BL),NA())</f>
        <v>120.15750000000006</v>
      </c>
      <c r="T37" s="19" t="e">
        <f ca="1">IFERROR(AVERAGEIF('Preço Soja ESALQ'!$C:$C,'Modelo Soja'!$B37,'Preço Soja ESALQ'!BM:BM),NA())</f>
        <v>#N/A</v>
      </c>
      <c r="U37" s="19">
        <f ca="1">IFERROR(AVERAGEIF('Preço Soja ESALQ'!$C:$C,'Modelo Soja'!$B37,'Preço Soja ESALQ'!BN:BN),NA())</f>
        <v>117.54</v>
      </c>
      <c r="AA37" s="19">
        <f ca="1">IFERROR(AVERAGEIF('Preço Soja ESALQ'!$C:$C,'Modelo Soja'!$B37,'Preço Soja ESALQ'!BA:BA),NA())</f>
        <v>125.00250000000001</v>
      </c>
      <c r="AB37" s="19">
        <f ca="1">IFERROR(AVERAGEIF('Preço Soja ESALQ'!$C:$C,'Modelo Soja'!$B37,'Preço Soja ESALQ'!BB:BB),NA())</f>
        <v>140.001</v>
      </c>
      <c r="AC37" s="19">
        <f ca="1">IFERROR(AVERAGEIF('Preço Soja ESALQ'!$C:$C,'Modelo Soja'!$B37,'Preço Soja ESALQ'!BC:BC),NA())</f>
        <v>136.10150000000002</v>
      </c>
      <c r="AD37" s="19">
        <f ca="1">IFERROR(AVERAGEIF('Preço Soja ESALQ'!$C:$C,'Modelo Soja'!$B37,'Preço Soja ESALQ'!BD:BD),NA())</f>
        <v>134.8835</v>
      </c>
      <c r="AE37" s="19">
        <f ca="1">IFERROR(AVERAGEIF('Preço Soja ESALQ'!$C:$C,'Modelo Soja'!$B37,'Preço Soja ESALQ'!BE:BE),NA())</f>
        <v>133.84649999999996</v>
      </c>
      <c r="AF37" s="19">
        <f ca="1">IFERROR(AVERAGEIF('Preço Soja ESALQ'!$C:$C,'Modelo Soja'!$B37,'Preço Soja ESALQ'!BF:BF),NA())</f>
        <v>134.87350000000004</v>
      </c>
      <c r="AG37" s="19">
        <f ca="1">IFERROR(AVERAGEIF('Preço Soja ESALQ'!$C:$C,'Modelo Soja'!$B37,'Preço Soja ESALQ'!BG:BG),NA())</f>
        <v>147.05250000000001</v>
      </c>
      <c r="AH37" s="19">
        <f ca="1">IFERROR(AVERAGEIF('Preço Soja ESALQ'!$C:$C,'Modelo Soja'!$B37,'Preço Soja ESALQ'!AE:AE),NA())</f>
        <v>145.85950000000003</v>
      </c>
      <c r="AI37" s="19">
        <f ca="1">IFERROR(AVERAGEIF('Preço Soja ESALQ'!$C:$C,'Modelo Soja'!$B37,'Preço Soja ESALQ'!AF:AF),NA())</f>
        <v>134.43199999999999</v>
      </c>
      <c r="AJ37" s="36">
        <f>+[2]summary!C49</f>
        <v>144.04450000000003</v>
      </c>
      <c r="AK37" s="36">
        <f t="shared" ca="1" si="2"/>
        <v>121.42513294346978</v>
      </c>
      <c r="AL37" s="36">
        <f t="shared" ca="1" si="3"/>
        <v>121.92513294346978</v>
      </c>
      <c r="AN37" s="24">
        <f>+[3]FSORPRA!H36</f>
        <v>495</v>
      </c>
      <c r="AO37" s="24">
        <f>+[3]FRONPRA!H36</f>
        <v>366.66750000000002</v>
      </c>
      <c r="AP37" s="29">
        <f>(AP36+AP38)/2</f>
        <v>166.375</v>
      </c>
      <c r="AQ37" s="29">
        <f>(AQ36+AQ38)/2</f>
        <v>152.5</v>
      </c>
      <c r="AR37" s="29">
        <f>(AR36+AR38)/2</f>
        <v>132.5</v>
      </c>
      <c r="AS37" s="29">
        <f>(AS36+AS38)/2</f>
        <v>163.42500000000001</v>
      </c>
      <c r="AT37" s="24">
        <f t="shared" si="4"/>
        <v>114.34450000000002</v>
      </c>
      <c r="AU37" s="24">
        <f t="shared" si="5"/>
        <v>122.04445000000003</v>
      </c>
      <c r="AV37" s="24">
        <f t="shared" si="6"/>
        <v>134.06200000000004</v>
      </c>
      <c r="AW37" s="24">
        <f t="shared" si="7"/>
        <v>134.89450000000002</v>
      </c>
      <c r="AX37" s="24">
        <f t="shared" ca="1" si="8"/>
        <v>139.10250000000002</v>
      </c>
      <c r="AY37" s="24">
        <f t="shared" ca="1" si="9"/>
        <v>136.05400000000003</v>
      </c>
      <c r="AZ37">
        <f t="shared" si="10"/>
        <v>11</v>
      </c>
      <c r="BA37" s="17">
        <f t="shared" si="11"/>
        <v>45231</v>
      </c>
      <c r="BB37" s="22">
        <f t="shared" ca="1" si="12"/>
        <v>10.004500000000036</v>
      </c>
      <c r="BC37" s="22">
        <f t="shared" ca="1" si="13"/>
        <v>8.5694999999999766</v>
      </c>
      <c r="BD37" s="22">
        <f t="shared" ca="1" si="14"/>
        <v>8.6674999999999613</v>
      </c>
      <c r="BE37" s="22">
        <f t="shared" ca="1" si="15"/>
        <v>10.082000000000065</v>
      </c>
      <c r="BF37" s="22">
        <f t="shared" ca="1" si="16"/>
        <v>7.5945000000000391</v>
      </c>
      <c r="BG37" s="22">
        <f t="shared" ca="1" si="17"/>
        <v>9.1445000000000221</v>
      </c>
      <c r="BH37" s="25">
        <f t="shared" ca="1" si="0"/>
        <v>9.0104166666666838</v>
      </c>
      <c r="BJ37" s="27">
        <f t="shared" ca="1" si="22"/>
        <v>9.1571329434697866</v>
      </c>
      <c r="BL37" s="41">
        <f t="shared" si="19"/>
        <v>485</v>
      </c>
      <c r="BM37" s="41">
        <f t="shared" si="20"/>
        <v>114.94450000000003</v>
      </c>
    </row>
    <row r="38" spans="2:65" x14ac:dyDescent="0.3">
      <c r="B38" s="17" t="str">
        <f t="shared" si="1"/>
        <v>202312</v>
      </c>
      <c r="C38" s="17">
        <f t="shared" si="21"/>
        <v>45261</v>
      </c>
      <c r="D38" s="19">
        <f ca="1">IFERROR(AVERAGEIF('Preço Soja ESALQ'!$C:$C,'Modelo Soja'!$B38,'Preço Soja ESALQ'!$R:$R),NA())</f>
        <v>121.27368421052628</v>
      </c>
      <c r="E38" s="19">
        <f ca="1">IFERROR(AVERAGEIF('Preço Soja ESALQ'!$C:$C,'Modelo Soja'!$B38,'Preço Soja ESALQ'!S:S),NA())</f>
        <v>110.97105263157896</v>
      </c>
      <c r="F38" s="19">
        <f ca="1">IFERROR(AVERAGEIF('Preço Soja ESALQ'!$C:$C,'Modelo Soja'!$B38,'Preço Soja ESALQ'!T:T),NA())</f>
        <v>128.68947368421053</v>
      </c>
      <c r="G38" s="19" t="e">
        <f ca="1">IFERROR(AVERAGEIF('Preço Soja ESALQ'!$C:$C,'Modelo Soja'!$B38,'Preço Soja ESALQ'!U:U),NA())</f>
        <v>#N/A</v>
      </c>
      <c r="H38" s="19">
        <f ca="1">IFERROR(AVERAGEIF('Preço Soja ESALQ'!$C:$C,'Modelo Soja'!$B38,'Preço Soja ESALQ'!V:V),NA())</f>
        <v>120.60052631578947</v>
      </c>
      <c r="I38" s="19">
        <f ca="1">IFERROR(AVERAGEIF('Preço Soja ESALQ'!$C:$C,'Modelo Soja'!$B38,'Preço Soja ESALQ'!W:W),NA())</f>
        <v>129.7584210526316</v>
      </c>
      <c r="J38" s="19">
        <f ca="1">IFERROR(AVERAGEIF('Preço Soja ESALQ'!$C:$C,'Modelo Soja'!$B38,'Preço Soja ESALQ'!X:X),NA())</f>
        <v>134.90947368421055</v>
      </c>
      <c r="K38" s="19">
        <f ca="1">IFERROR(AVERAGEIF('Preço Soja ESALQ'!$C:$C,'Modelo Soja'!$B38,'Preço Soja ESALQ'!Y:Y),NA())</f>
        <v>126.21473684210525</v>
      </c>
      <c r="L38" s="19">
        <f ca="1">IFERROR(AVERAGEIF('Preço Soja ESALQ'!$C:$C,'Modelo Soja'!$B38,'Preço Soja ESALQ'!Z:Z),NA())</f>
        <v>126.60894736842106</v>
      </c>
      <c r="M38" s="19">
        <f ca="1">IFERROR(AVERAGEIF('Preço Soja ESALQ'!$C:$C,'Modelo Soja'!$B38,'Preço Soja ESALQ'!AA:AA),NA())</f>
        <v>124.35052631578947</v>
      </c>
      <c r="N38" s="19">
        <f ca="1">IFERROR(AVERAGEIF('Preço Soja ESALQ'!$C:$C,'Modelo Soja'!$B38,'Preço Soja ESALQ'!AB:AB),NA())</f>
        <v>135.79315789473685</v>
      </c>
      <c r="O38" s="19">
        <f ca="1">IFERROR(AVERAGEIF('Preço Soja ESALQ'!$C:$C,'Modelo Soja'!$B38,'Preço Soja ESALQ'!AC:AC),NA())</f>
        <v>120.66500000000001</v>
      </c>
      <c r="P38" s="19" t="e">
        <f ca="1">IFERROR(AVERAGEIF('Preço Soja ESALQ'!$C:$C,'Modelo Soja'!$B38,'Preço Soja ESALQ'!AD:AD),NA())</f>
        <v>#N/A</v>
      </c>
      <c r="Q38" s="19">
        <f ca="1">IFERROR(AVERAGEIF('Preço Soja ESALQ'!$C:$C,'Modelo Soja'!$B38,'Preço Soja ESALQ'!BI:BI),NA())</f>
        <v>133.79526315789471</v>
      </c>
      <c r="R38" s="19">
        <f ca="1">IFERROR(AVERAGEIF('Preço Soja ESALQ'!$C:$C,'Modelo Soja'!$B38,'Preço Soja ESALQ'!BK:BK),NA())</f>
        <v>118.20583333333333</v>
      </c>
      <c r="S38" s="19">
        <f ca="1">IFERROR(AVERAGEIF('Preço Soja ESALQ'!$C:$C,'Modelo Soja'!$B38,'Preço Soja ESALQ'!BL:BL),NA())</f>
        <v>118.48315789473683</v>
      </c>
      <c r="T38" s="19" t="e">
        <f ca="1">IFERROR(AVERAGEIF('Preço Soja ESALQ'!$C:$C,'Modelo Soja'!$B38,'Preço Soja ESALQ'!BM:BM),NA())</f>
        <v>#N/A</v>
      </c>
      <c r="U38" s="19">
        <f ca="1">IFERROR(AVERAGEIF('Preço Soja ESALQ'!$C:$C,'Modelo Soja'!$B38,'Preço Soja ESALQ'!BN:BN),NA())</f>
        <v>116.10999999999999</v>
      </c>
      <c r="AA38" s="19">
        <f ca="1">IFERROR(AVERAGEIF('Preço Soja ESALQ'!$C:$C,'Modelo Soja'!$B38,'Preço Soja ESALQ'!BA:BA),NA())</f>
        <v>127.82526315789472</v>
      </c>
      <c r="AB38" s="19">
        <f ca="1">IFERROR(AVERAGEIF('Preço Soja ESALQ'!$C:$C,'Modelo Soja'!$B38,'Preço Soja ESALQ'!BB:BB),NA())</f>
        <v>139.1642105263158</v>
      </c>
      <c r="AC38" s="19">
        <f ca="1">IFERROR(AVERAGEIF('Preço Soja ESALQ'!$C:$C,'Modelo Soja'!$B38,'Preço Soja ESALQ'!BC:BC),NA())</f>
        <v>136.45473684210529</v>
      </c>
      <c r="AD38" s="19">
        <f ca="1">IFERROR(AVERAGEIF('Preço Soja ESALQ'!$C:$C,'Modelo Soja'!$B38,'Preço Soja ESALQ'!BD:BD),NA())</f>
        <v>136.84105263157895</v>
      </c>
      <c r="AE38" s="19">
        <f ca="1">IFERROR(AVERAGEIF('Preço Soja ESALQ'!$C:$C,'Modelo Soja'!$B38,'Preço Soja ESALQ'!BE:BE),NA())</f>
        <v>133.06421052631578</v>
      </c>
      <c r="AF38" s="19">
        <f ca="1">IFERROR(AVERAGEIF('Preço Soja ESALQ'!$C:$C,'Modelo Soja'!$B38,'Preço Soja ESALQ'!BF:BF),NA())</f>
        <v>134.34473684210531</v>
      </c>
      <c r="AG38" s="19">
        <f ca="1">IFERROR(AVERAGEIF('Preço Soja ESALQ'!$C:$C,'Modelo Soja'!$B38,'Preço Soja ESALQ'!BG:BG),NA())</f>
        <v>144.35473684210524</v>
      </c>
      <c r="AH38" s="19">
        <f ca="1">IFERROR(AVERAGEIF('Preço Soja ESALQ'!$C:$C,'Modelo Soja'!$B38,'Preço Soja ESALQ'!AE:AE),NA())</f>
        <v>143.48684210526312</v>
      </c>
      <c r="AI38" s="19">
        <f ca="1">IFERROR(AVERAGEIF('Preço Soja ESALQ'!$C:$C,'Modelo Soja'!$B38,'Preço Soja ESALQ'!AF:AF),NA())</f>
        <v>137.29315789473682</v>
      </c>
      <c r="AJ38" s="36">
        <f>+[2]summary!C50</f>
        <v>145.97052631578944</v>
      </c>
      <c r="AK38" s="36">
        <f t="shared" ca="1" si="2"/>
        <v>120.70991140350877</v>
      </c>
      <c r="AL38" s="36">
        <f t="shared" ca="1" si="3"/>
        <v>121.20991140350877</v>
      </c>
      <c r="AN38" s="24">
        <f>+[3]FSORPRA!H37</f>
        <v>485.6</v>
      </c>
      <c r="AO38" s="24">
        <f>+[3]FRONPRA!H37</f>
        <v>366</v>
      </c>
      <c r="AP38" s="24">
        <f>VLOOKUP(B38,'Frete ESALQ'!$C$6:$AL$132,36,FALSE)</f>
        <v>165</v>
      </c>
      <c r="AQ38" s="24">
        <f>VLOOKUP(B38,'Frete ESALQ'!$C$6:$AW$132,47,FALSE)</f>
        <v>155</v>
      </c>
      <c r="AR38" s="24">
        <f>VLOOKUP(B38,'Frete ESALQ'!$C$6:$BH$132,58,FALSE)</f>
        <v>145</v>
      </c>
      <c r="AS38" s="24">
        <f>VLOOKUP(B38,'Frete ESALQ'!$C$6:$BH$132,32,FALSE)</f>
        <v>140</v>
      </c>
      <c r="AT38" s="24">
        <f t="shared" si="4"/>
        <v>116.83452631578945</v>
      </c>
      <c r="AU38" s="24">
        <f t="shared" si="5"/>
        <v>124.01052631578943</v>
      </c>
      <c r="AV38" s="24">
        <f t="shared" si="6"/>
        <v>136.07052631578944</v>
      </c>
      <c r="AW38" s="24">
        <f t="shared" si="7"/>
        <v>136.67052631578943</v>
      </c>
      <c r="AX38" s="24">
        <f t="shared" ca="1" si="8"/>
        <v>135.65473684210525</v>
      </c>
      <c r="AY38" s="24">
        <f t="shared" ca="1" si="9"/>
        <v>135.08684210526312</v>
      </c>
      <c r="AZ38">
        <f t="shared" si="10"/>
        <v>12</v>
      </c>
      <c r="BA38" s="17">
        <f t="shared" si="11"/>
        <v>45261</v>
      </c>
      <c r="BB38" s="22">
        <f t="shared" ca="1" si="12"/>
        <v>9.4057894736841945</v>
      </c>
      <c r="BC38" s="22">
        <f t="shared" ca="1" si="13"/>
        <v>10.240000000000038</v>
      </c>
      <c r="BD38" s="22">
        <f t="shared" ca="1" si="14"/>
        <v>8.7136842105263099</v>
      </c>
      <c r="BE38" s="22">
        <f t="shared" ca="1" si="15"/>
        <v>13.071052631579022</v>
      </c>
      <c r="BF38" s="22">
        <f t="shared" ca="1" si="16"/>
        <v>8.5773684210525687</v>
      </c>
      <c r="BG38" s="22">
        <f t="shared" ca="1" si="17"/>
        <v>8.561578947368389</v>
      </c>
      <c r="BH38" s="25">
        <f t="shared" ca="1" si="0"/>
        <v>9.7615789473684202</v>
      </c>
      <c r="BJ38" s="27">
        <f t="shared" ca="1" si="22"/>
        <v>9.7388587719298165</v>
      </c>
      <c r="BL38" s="41">
        <f t="shared" si="19"/>
        <v>475.6</v>
      </c>
      <c r="BM38" s="41">
        <f t="shared" si="20"/>
        <v>117.43452631578944</v>
      </c>
    </row>
    <row r="39" spans="2:65" x14ac:dyDescent="0.3">
      <c r="B39" s="17" t="str">
        <f t="shared" si="1"/>
        <v>20241</v>
      </c>
      <c r="C39" s="17">
        <f t="shared" si="21"/>
        <v>45292</v>
      </c>
      <c r="D39" s="19">
        <f ca="1">IFERROR(AVERAGEIF('Preço Soja ESALQ'!$C:$C,'Modelo Soja'!$B39,'Preço Soja ESALQ'!$R:$R),NA())</f>
        <v>109.34454545454545</v>
      </c>
      <c r="E39" s="19">
        <f ca="1">IFERROR(AVERAGEIF('Preço Soja ESALQ'!$C:$C,'Modelo Soja'!$B39,'Preço Soja ESALQ'!S:S),NA())</f>
        <v>102.29545454545455</v>
      </c>
      <c r="F39" s="19">
        <f ca="1">IFERROR(AVERAGEIF('Preço Soja ESALQ'!$C:$C,'Modelo Soja'!$B39,'Preço Soja ESALQ'!T:T),NA())</f>
        <v>113.52954545454546</v>
      </c>
      <c r="G39" s="19" t="e">
        <f ca="1">IFERROR(AVERAGEIF('Preço Soja ESALQ'!$C:$C,'Modelo Soja'!$B39,'Preço Soja ESALQ'!U:U),NA())</f>
        <v>#N/A</v>
      </c>
      <c r="H39" s="19">
        <f ca="1">IFERROR(AVERAGEIF('Preço Soja ESALQ'!$C:$C,'Modelo Soja'!$B39,'Preço Soja ESALQ'!V:V),NA())</f>
        <v>111.01318181818178</v>
      </c>
      <c r="I39" s="19">
        <f ca="1">IFERROR(AVERAGEIF('Preço Soja ESALQ'!$C:$C,'Modelo Soja'!$B39,'Preço Soja ESALQ'!W:W),NA())</f>
        <v>112.51409090909088</v>
      </c>
      <c r="J39" s="19">
        <f ca="1">IFERROR(AVERAGEIF('Preço Soja ESALQ'!$C:$C,'Modelo Soja'!$B39,'Preço Soja ESALQ'!X:X),NA())</f>
        <v>119.17545454545453</v>
      </c>
      <c r="K39" s="19">
        <f ca="1">IFERROR(AVERAGEIF('Preço Soja ESALQ'!$C:$C,'Modelo Soja'!$B39,'Preço Soja ESALQ'!Y:Y),NA())</f>
        <v>109.21272727272725</v>
      </c>
      <c r="L39" s="19">
        <f ca="1">IFERROR(AVERAGEIF('Preço Soja ESALQ'!$C:$C,'Modelo Soja'!$B39,'Preço Soja ESALQ'!Z:Z),NA())</f>
        <v>110.35681818181816</v>
      </c>
      <c r="M39" s="19">
        <f ca="1">IFERROR(AVERAGEIF('Preço Soja ESALQ'!$C:$C,'Modelo Soja'!$B39,'Preço Soja ESALQ'!AA:AA),NA())</f>
        <v>111.53681818181816</v>
      </c>
      <c r="N39" s="19">
        <f ca="1">IFERROR(AVERAGEIF('Preço Soja ESALQ'!$C:$C,'Modelo Soja'!$B39,'Preço Soja ESALQ'!AB:AB),NA())</f>
        <v>119.4127272727273</v>
      </c>
      <c r="O39" s="19">
        <f ca="1">IFERROR(AVERAGEIF('Preço Soja ESALQ'!$C:$C,'Modelo Soja'!$B39,'Preço Soja ESALQ'!AC:AC),NA())</f>
        <v>120.15</v>
      </c>
      <c r="P39" s="19" t="e">
        <f ca="1">IFERROR(AVERAGEIF('Preço Soja ESALQ'!$C:$C,'Modelo Soja'!$B39,'Preço Soja ESALQ'!AD:AD),NA())</f>
        <v>#N/A</v>
      </c>
      <c r="Q39" s="19">
        <f ca="1">IFERROR(AVERAGEIF('Preço Soja ESALQ'!$C:$C,'Modelo Soja'!$B39,'Preço Soja ESALQ'!BI:BI),NA())</f>
        <v>120.18818181818179</v>
      </c>
      <c r="R39" s="19">
        <f ca="1">IFERROR(AVERAGEIF('Preço Soja ESALQ'!$C:$C,'Modelo Soja'!$B39,'Preço Soja ESALQ'!BK:BK),NA())</f>
        <v>103.90772727272726</v>
      </c>
      <c r="S39" s="19">
        <f ca="1">IFERROR(AVERAGEIF('Preço Soja ESALQ'!$C:$C,'Modelo Soja'!$B39,'Preço Soja ESALQ'!BL:BL),NA())</f>
        <v>101.48363636363636</v>
      </c>
      <c r="T39" s="19" t="e">
        <f ca="1">IFERROR(AVERAGEIF('Preço Soja ESALQ'!$C:$C,'Modelo Soja'!$B39,'Preço Soja ESALQ'!BM:BM),NA())</f>
        <v>#N/A</v>
      </c>
      <c r="U39" s="19">
        <f ca="1">IFERROR(AVERAGEIF('Preço Soja ESALQ'!$C:$C,'Modelo Soja'!$B39,'Preço Soja ESALQ'!BN:BN),NA())</f>
        <v>104.22181818181816</v>
      </c>
      <c r="AA39" s="19">
        <f ca="1">IFERROR(AVERAGEIF('Preço Soja ESALQ'!$C:$C,'Modelo Soja'!$B39,'Preço Soja ESALQ'!BA:BA),NA())</f>
        <v>110.73380952380951</v>
      </c>
      <c r="AB39" s="19">
        <f ca="1">IFERROR(AVERAGEIF('Preço Soja ESALQ'!$C:$C,'Modelo Soja'!$B39,'Preço Soja ESALQ'!BB:BB),NA())</f>
        <v>123.43090909090911</v>
      </c>
      <c r="AC39" s="19">
        <f ca="1">IFERROR(AVERAGEIF('Preço Soja ESALQ'!$C:$C,'Modelo Soja'!$B39,'Preço Soja ESALQ'!BC:BC),NA())</f>
        <v>116.62272727272729</v>
      </c>
      <c r="AD39" s="19">
        <f ca="1">IFERROR(AVERAGEIF('Preço Soja ESALQ'!$C:$C,'Modelo Soja'!$B39,'Preço Soja ESALQ'!BD:BD),NA())</f>
        <v>119.24545454545455</v>
      </c>
      <c r="AE39" s="19">
        <f ca="1">IFERROR(AVERAGEIF('Preço Soja ESALQ'!$C:$C,'Modelo Soja'!$B39,'Preço Soja ESALQ'!BE:BE),NA())</f>
        <v>120.4926315789474</v>
      </c>
      <c r="AF39" s="19">
        <f ca="1">IFERROR(AVERAGEIF('Preço Soja ESALQ'!$C:$C,'Modelo Soja'!$B39,'Preço Soja ESALQ'!BF:BF),NA())</f>
        <v>119.35000000000001</v>
      </c>
      <c r="AG39" s="19">
        <f ca="1">IFERROR(AVERAGEIF('Preço Soja ESALQ'!$C:$C,'Modelo Soja'!$B39,'Preço Soja ESALQ'!BG:BG),NA())</f>
        <v>125.67909090909093</v>
      </c>
      <c r="AH39" s="19">
        <f ca="1">IFERROR(AVERAGEIF('Preço Soja ESALQ'!$C:$C,'Modelo Soja'!$B39,'Preço Soja ESALQ'!AE:AE),NA())</f>
        <v>125.25409090909089</v>
      </c>
      <c r="AI39" s="19">
        <f ca="1">IFERROR(AVERAGEIF('Preço Soja ESALQ'!$C:$C,'Modelo Soja'!$B39,'Preço Soja ESALQ'!AF:AF),NA())</f>
        <v>123.65928571428572</v>
      </c>
      <c r="AJ39" s="36">
        <f>+[2]summary!C51</f>
        <v>126.93272727272728</v>
      </c>
      <c r="AK39" s="36">
        <f t="shared" ca="1" si="2"/>
        <v>110.78823243979056</v>
      </c>
      <c r="AL39" s="36">
        <f t="shared" ca="1" si="3"/>
        <v>111.28823243979056</v>
      </c>
      <c r="AN39" s="24">
        <f>+[3]FSORPRA!H38</f>
        <v>452.5</v>
      </c>
      <c r="AO39" s="24">
        <f>+[3]FRONPRA!H38</f>
        <v>323.75</v>
      </c>
      <c r="AP39" s="24">
        <f>VLOOKUP(B39,'Frete ESALQ'!$C$6:$AL$132,36,FALSE)</f>
        <v>180.2</v>
      </c>
      <c r="AQ39" s="24">
        <f>VLOOKUP(B39,'Frete ESALQ'!$C$6:$AW$132,47,FALSE)</f>
        <v>160</v>
      </c>
      <c r="AR39" s="24">
        <f>VLOOKUP(B39,'Frete ESALQ'!$C$6:$BH$132,58,FALSE)</f>
        <v>155</v>
      </c>
      <c r="AS39" s="24">
        <f>VLOOKUP(B39,'Frete ESALQ'!$C$6:$BH$132,32,FALSE)</f>
        <v>151.38999999999999</v>
      </c>
      <c r="AT39" s="24">
        <f t="shared" si="4"/>
        <v>99.782727272727271</v>
      </c>
      <c r="AU39" s="24">
        <f t="shared" si="5"/>
        <v>107.50772727272728</v>
      </c>
      <c r="AV39" s="24">
        <f t="shared" si="6"/>
        <v>116.12072727272728</v>
      </c>
      <c r="AW39" s="24">
        <f t="shared" si="7"/>
        <v>117.33272727272728</v>
      </c>
      <c r="AX39" s="24">
        <f t="shared" ca="1" si="8"/>
        <v>116.37909090909093</v>
      </c>
      <c r="AY39" s="24">
        <f t="shared" ca="1" si="9"/>
        <v>116.17069090909089</v>
      </c>
      <c r="AZ39">
        <f t="shared" si="10"/>
        <v>1</v>
      </c>
      <c r="BA39" s="17">
        <f t="shared" si="11"/>
        <v>45292</v>
      </c>
      <c r="BB39" s="22">
        <f t="shared" ca="1" si="12"/>
        <v>10.916818181818229</v>
      </c>
      <c r="BC39" s="22">
        <f t="shared" ca="1" si="13"/>
        <v>7.4100000000000392</v>
      </c>
      <c r="BD39" s="22">
        <f t="shared" ca="1" si="14"/>
        <v>8.9558133971292335</v>
      </c>
      <c r="BE39" s="22">
        <f t="shared" ca="1" si="15"/>
        <v>10.005454545454555</v>
      </c>
      <c r="BF39" s="22">
        <f t="shared" ca="1" si="16"/>
        <v>6.0786363636363632</v>
      </c>
      <c r="BG39" s="22">
        <f t="shared" ca="1" si="17"/>
        <v>6.2663636363636357</v>
      </c>
      <c r="BH39" s="25">
        <f t="shared" ca="1" si="0"/>
        <v>8.2721810207336759</v>
      </c>
      <c r="BJ39" s="27">
        <f t="shared" ca="1" si="22"/>
        <v>8.4927778943360082</v>
      </c>
      <c r="BL39" s="41">
        <f t="shared" si="19"/>
        <v>442.5</v>
      </c>
      <c r="BM39" s="41">
        <f t="shared" si="20"/>
        <v>100.38272727272728</v>
      </c>
    </row>
    <row r="40" spans="2:65" x14ac:dyDescent="0.3">
      <c r="B40" s="17" t="str">
        <f t="shared" si="1"/>
        <v>20242</v>
      </c>
      <c r="C40" s="17">
        <f t="shared" si="21"/>
        <v>45323</v>
      </c>
      <c r="D40" s="19">
        <f ca="1">IFERROR(AVERAGEIF('Preço Soja ESALQ'!$C:$C,'Modelo Soja'!$B40,'Preço Soja ESALQ'!$R:$R),NA())</f>
        <v>102.12631578947367</v>
      </c>
      <c r="E40" s="19">
        <f ca="1">IFERROR(AVERAGEIF('Preço Soja ESALQ'!$C:$C,'Modelo Soja'!$B40,'Preço Soja ESALQ'!S:S),NA())</f>
        <v>90.709473684210522</v>
      </c>
      <c r="F40" s="19">
        <f ca="1">IFERROR(AVERAGEIF('Preço Soja ESALQ'!$C:$C,'Modelo Soja'!$B40,'Preço Soja ESALQ'!T:T),NA())</f>
        <v>101.49473684210528</v>
      </c>
      <c r="G40" s="19" t="e">
        <f ca="1">IFERROR(AVERAGEIF('Preço Soja ESALQ'!$C:$C,'Modelo Soja'!$B40,'Preço Soja ESALQ'!U:U),NA())</f>
        <v>#N/A</v>
      </c>
      <c r="H40" s="19">
        <f ca="1">IFERROR(AVERAGEIF('Preço Soja ESALQ'!$C:$C,'Modelo Soja'!$B40,'Preço Soja ESALQ'!V:V),NA())</f>
        <v>101.40526315789474</v>
      </c>
      <c r="I40" s="19">
        <f ca="1">IFERROR(AVERAGEIF('Preço Soja ESALQ'!$C:$C,'Modelo Soja'!$B40,'Preço Soja ESALQ'!W:W),NA())</f>
        <v>105.38000000000001</v>
      </c>
      <c r="J40" s="19">
        <f ca="1">IFERROR(AVERAGEIF('Preço Soja ESALQ'!$C:$C,'Modelo Soja'!$B40,'Preço Soja ESALQ'!X:X),NA())</f>
        <v>109.81894736842105</v>
      </c>
      <c r="K40" s="19">
        <f ca="1">IFERROR(AVERAGEIF('Preço Soja ESALQ'!$C:$C,'Modelo Soja'!$B40,'Preço Soja ESALQ'!Y:Y),NA())</f>
        <v>103.48526315789475</v>
      </c>
      <c r="L40" s="19">
        <f ca="1">IFERROR(AVERAGEIF('Preço Soja ESALQ'!$C:$C,'Modelo Soja'!$B40,'Preço Soja ESALQ'!Z:Z),NA())</f>
        <v>103.85631578947373</v>
      </c>
      <c r="M40" s="19">
        <f ca="1">IFERROR(AVERAGEIF('Preço Soja ESALQ'!$C:$C,'Modelo Soja'!$B40,'Preço Soja ESALQ'!AA:AA),NA())</f>
        <v>104.0042105263158</v>
      </c>
      <c r="N40" s="19">
        <f ca="1">IFERROR(AVERAGEIF('Preço Soja ESALQ'!$C:$C,'Modelo Soja'!$B40,'Preço Soja ESALQ'!AB:AB),NA())</f>
        <v>109.71157894736842</v>
      </c>
      <c r="O40" s="19" t="e">
        <f ca="1">IFERROR(AVERAGEIF('Preço Soja ESALQ'!$C:$C,'Modelo Soja'!$B40,'Preço Soja ESALQ'!AC:AC),NA())</f>
        <v>#N/A</v>
      </c>
      <c r="P40" s="19" t="e">
        <f ca="1">IFERROR(AVERAGEIF('Preço Soja ESALQ'!$C:$C,'Modelo Soja'!$B40,'Preço Soja ESALQ'!AD:AD),NA())</f>
        <v>#N/A</v>
      </c>
      <c r="Q40" s="19">
        <f ca="1">IFERROR(AVERAGEIF('Preço Soja ESALQ'!$C:$C,'Modelo Soja'!$B40,'Preço Soja ESALQ'!BI:BI),NA())</f>
        <v>111.90263157894738</v>
      </c>
      <c r="R40" s="19">
        <f ca="1">IFERROR(AVERAGEIF('Preço Soja ESALQ'!$C:$C,'Modelo Soja'!$B40,'Preço Soja ESALQ'!BK:BK),NA())</f>
        <v>94.602222222222224</v>
      </c>
      <c r="S40" s="19">
        <f ca="1">IFERROR(AVERAGEIF('Preço Soja ESALQ'!$C:$C,'Modelo Soja'!$B40,'Preço Soja ESALQ'!BL:BL),NA())</f>
        <v>95.903684210526293</v>
      </c>
      <c r="T40" s="19" t="e">
        <f ca="1">IFERROR(AVERAGEIF('Preço Soja ESALQ'!$C:$C,'Modelo Soja'!$B40,'Preço Soja ESALQ'!BM:BM),NA())</f>
        <v>#N/A</v>
      </c>
      <c r="U40" s="19">
        <f ca="1">IFERROR(AVERAGEIF('Preço Soja ESALQ'!$C:$C,'Modelo Soja'!$B40,'Preço Soja ESALQ'!BN:BN),NA())</f>
        <v>95.056842105263144</v>
      </c>
      <c r="AA40" s="19">
        <f ca="1">IFERROR(AVERAGEIF('Preço Soja ESALQ'!$C:$C,'Modelo Soja'!$B40,'Preço Soja ESALQ'!BA:BA),NA())</f>
        <v>101.04578947368422</v>
      </c>
      <c r="AB40" s="19">
        <f ca="1">IFERROR(AVERAGEIF('Preço Soja ESALQ'!$C:$C,'Modelo Soja'!$B40,'Preço Soja ESALQ'!BB:BB),NA())</f>
        <v>113.38526315789474</v>
      </c>
      <c r="AC40" s="19">
        <f ca="1">IFERROR(AVERAGEIF('Preço Soja ESALQ'!$C:$C,'Modelo Soja'!$B40,'Preço Soja ESALQ'!BC:BC),NA())</f>
        <v>108.88894736842104</v>
      </c>
      <c r="AD40" s="19">
        <f ca="1">IFERROR(AVERAGEIF('Preço Soja ESALQ'!$C:$C,'Modelo Soja'!$B40,'Preço Soja ESALQ'!BD:BD),NA())</f>
        <v>109.43789473684211</v>
      </c>
      <c r="AE40" s="19">
        <f ca="1">IFERROR(AVERAGEIF('Preço Soja ESALQ'!$C:$C,'Modelo Soja'!$B40,'Preço Soja ESALQ'!BE:BE),NA())</f>
        <v>107.14526315789473</v>
      </c>
      <c r="AF40" s="19">
        <f ca="1">IFERROR(AVERAGEIF('Preço Soja ESALQ'!$C:$C,'Modelo Soja'!$B40,'Preço Soja ESALQ'!BF:BF),NA())</f>
        <v>105.70736842105264</v>
      </c>
      <c r="AG40" s="19">
        <f ca="1">IFERROR(AVERAGEIF('Preço Soja ESALQ'!$C:$C,'Modelo Soja'!$B40,'Preço Soja ESALQ'!BG:BG),NA())</f>
        <v>115.6868421052632</v>
      </c>
      <c r="AH40" s="19">
        <f ca="1">IFERROR(AVERAGEIF('Preço Soja ESALQ'!$C:$C,'Modelo Soja'!$B40,'Preço Soja ESALQ'!AE:AE),NA())</f>
        <v>115.30736842105264</v>
      </c>
      <c r="AI40" s="19">
        <f ca="1">IFERROR(AVERAGEIF('Preço Soja ESALQ'!$C:$C,'Modelo Soja'!$B40,'Preço Soja ESALQ'!AF:AF),NA())</f>
        <v>107.60631578947367</v>
      </c>
      <c r="AJ40" s="36">
        <f>+[2]summary!C52</f>
        <v>117.63526315789473</v>
      </c>
      <c r="AK40" s="36">
        <f t="shared" ca="1" si="2"/>
        <v>96.319472790773219</v>
      </c>
      <c r="AL40" s="36">
        <f t="shared" ca="1" si="3"/>
        <v>96.819472790773219</v>
      </c>
      <c r="AN40" s="24">
        <f>+[3]FSORPRA!H39</f>
        <v>440.625</v>
      </c>
      <c r="AO40" s="24">
        <f>+[3]FRONPRA!H39</f>
        <v>317.5</v>
      </c>
      <c r="AP40" s="24">
        <f>VLOOKUP(B40,'Frete ESALQ'!$C$6:$AL$132,36,FALSE)</f>
        <v>149.99</v>
      </c>
      <c r="AQ40" s="24">
        <f>VLOOKUP(B40,'Frete ESALQ'!$C$6:$AW$132,47,FALSE)</f>
        <v>133.5</v>
      </c>
      <c r="AR40" s="24">
        <f>VLOOKUP(B40,'Frete ESALQ'!$C$6:$BH$132,58,FALSE)</f>
        <v>141.66999999999999</v>
      </c>
      <c r="AS40" s="24">
        <f>VLOOKUP(B40,'Frete ESALQ'!$C$6:$BH$132,32,FALSE)</f>
        <v>141.66999999999999</v>
      </c>
      <c r="AT40" s="24">
        <f t="shared" si="4"/>
        <v>91.197763157894727</v>
      </c>
      <c r="AU40" s="24">
        <f t="shared" si="5"/>
        <v>98.58526315789473</v>
      </c>
      <c r="AV40" s="24">
        <f t="shared" si="6"/>
        <v>108.63586315789473</v>
      </c>
      <c r="AW40" s="24">
        <f t="shared" si="7"/>
        <v>109.62526315789472</v>
      </c>
      <c r="AX40" s="24">
        <f t="shared" ca="1" si="8"/>
        <v>107.18664210526319</v>
      </c>
      <c r="AY40" s="24">
        <f t="shared" ca="1" si="9"/>
        <v>106.80716842105264</v>
      </c>
      <c r="AZ40">
        <f t="shared" si="10"/>
        <v>2</v>
      </c>
      <c r="BA40" s="17">
        <f t="shared" si="11"/>
        <v>45323</v>
      </c>
      <c r="BB40" s="22">
        <f t="shared" ca="1" si="12"/>
        <v>8.0052631578947313</v>
      </c>
      <c r="BC40" s="22">
        <f t="shared" ca="1" si="13"/>
        <v>5.4036842105262934</v>
      </c>
      <c r="BD40" s="22">
        <f t="shared" ca="1" si="14"/>
        <v>3.1410526315789298</v>
      </c>
      <c r="BE40" s="22">
        <f t="shared" ca="1" si="15"/>
        <v>3.5810526315789701</v>
      </c>
      <c r="BF40" s="22">
        <f t="shared" ca="1" si="16"/>
        <v>5.488421052631594</v>
      </c>
      <c r="BG40" s="22">
        <f t="shared" ca="1" si="17"/>
        <v>5.9752631578947728</v>
      </c>
      <c r="BH40" s="25">
        <f t="shared" ca="1" si="0"/>
        <v>5.2657894736842152</v>
      </c>
      <c r="BJ40" s="27">
        <f t="shared" ca="1" si="22"/>
        <v>5.6099991065627028</v>
      </c>
      <c r="BL40" s="41">
        <f t="shared" si="19"/>
        <v>430.625</v>
      </c>
      <c r="BM40" s="41">
        <f t="shared" si="20"/>
        <v>91.797763157894735</v>
      </c>
    </row>
    <row r="41" spans="2:65" x14ac:dyDescent="0.3">
      <c r="B41" s="17" t="str">
        <f t="shared" si="1"/>
        <v>20243</v>
      </c>
      <c r="C41" s="17">
        <f t="shared" si="21"/>
        <v>45352</v>
      </c>
      <c r="D41" s="19">
        <f ca="1">IFERROR(AVERAGEIF('Preço Soja ESALQ'!$C:$C,'Modelo Soja'!$B41,'Preço Soja ESALQ'!$R:$R),NA())</f>
        <v>106.60300000000002</v>
      </c>
      <c r="E41" s="19">
        <f ca="1">IFERROR(AVERAGEIF('Preço Soja ESALQ'!$C:$C,'Modelo Soja'!$B41,'Preço Soja ESALQ'!S:S),NA())</f>
        <v>98.167999999999978</v>
      </c>
      <c r="F41" s="19">
        <f ca="1">IFERROR(AVERAGEIF('Preço Soja ESALQ'!$C:$C,'Modelo Soja'!$B41,'Preço Soja ESALQ'!T:T),NA())</f>
        <v>106.28599999999999</v>
      </c>
      <c r="G41" s="19" t="e">
        <f ca="1">IFERROR(AVERAGEIF('Preço Soja ESALQ'!$C:$C,'Modelo Soja'!$B41,'Preço Soja ESALQ'!U:U),NA())</f>
        <v>#N/A</v>
      </c>
      <c r="H41" s="19">
        <f ca="1">IFERROR(AVERAGEIF('Preço Soja ESALQ'!$C:$C,'Modelo Soja'!$B41,'Preço Soja ESALQ'!V:V),NA())</f>
        <v>104.6895</v>
      </c>
      <c r="I41" s="19">
        <f ca="1">IFERROR(AVERAGEIF('Preço Soja ESALQ'!$C:$C,'Modelo Soja'!$B41,'Preço Soja ESALQ'!W:W),NA())</f>
        <v>108.85049999999998</v>
      </c>
      <c r="J41" s="19">
        <f ca="1">IFERROR(AVERAGEIF('Preço Soja ESALQ'!$C:$C,'Modelo Soja'!$B41,'Preço Soja ESALQ'!X:X),NA())</f>
        <v>110.65799999999999</v>
      </c>
      <c r="K41" s="19">
        <f ca="1">IFERROR(AVERAGEIF('Preço Soja ESALQ'!$C:$C,'Modelo Soja'!$B41,'Preço Soja ESALQ'!Y:Y),NA())</f>
        <v>104.76699999999998</v>
      </c>
      <c r="L41" s="19">
        <f ca="1">IFERROR(AVERAGEIF('Preço Soja ESALQ'!$C:$C,'Modelo Soja'!$B41,'Preço Soja ESALQ'!Z:Z),NA())</f>
        <v>104.97250000000001</v>
      </c>
      <c r="M41" s="19">
        <f ca="1">IFERROR(AVERAGEIF('Preço Soja ESALQ'!$C:$C,'Modelo Soja'!$B41,'Preço Soja ESALQ'!AA:AA),NA())</f>
        <v>108.33099999999999</v>
      </c>
      <c r="N41" s="19">
        <f ca="1">IFERROR(AVERAGEIF('Preço Soja ESALQ'!$C:$C,'Modelo Soja'!$B41,'Preço Soja ESALQ'!AB:AB),NA())</f>
        <v>110.27049999999997</v>
      </c>
      <c r="O41" s="19">
        <f ca="1">IFERROR(AVERAGEIF('Preço Soja ESALQ'!$C:$C,'Modelo Soja'!$B41,'Preço Soja ESALQ'!AC:AC),NA())</f>
        <v>105.73117647058824</v>
      </c>
      <c r="P41" s="19" t="e">
        <f ca="1">IFERROR(AVERAGEIF('Preço Soja ESALQ'!$C:$C,'Modelo Soja'!$B41,'Preço Soja ESALQ'!AD:AD),NA())</f>
        <v>#N/A</v>
      </c>
      <c r="Q41" s="19">
        <f ca="1">IFERROR(AVERAGEIF('Preço Soja ESALQ'!$C:$C,'Modelo Soja'!$B41,'Preço Soja ESALQ'!BI:BI),NA())</f>
        <v>112.20650000000003</v>
      </c>
      <c r="R41" s="19">
        <f ca="1">IFERROR(AVERAGEIF('Preço Soja ESALQ'!$C:$C,'Modelo Soja'!$B41,'Preço Soja ESALQ'!BK:BK),NA())</f>
        <v>101.43400000000001</v>
      </c>
      <c r="S41" s="19">
        <f ca="1">IFERROR(AVERAGEIF('Preço Soja ESALQ'!$C:$C,'Modelo Soja'!$B41,'Preço Soja ESALQ'!BL:BL),NA())</f>
        <v>100.297</v>
      </c>
      <c r="T41" s="19" t="e">
        <f ca="1">IFERROR(AVERAGEIF('Preço Soja ESALQ'!$C:$C,'Modelo Soja'!$B41,'Preço Soja ESALQ'!BM:BM),NA())</f>
        <v>#N/A</v>
      </c>
      <c r="U41" s="19">
        <f ca="1">IFERROR(AVERAGEIF('Preço Soja ESALQ'!$C:$C,'Modelo Soja'!$B41,'Preço Soja ESALQ'!BN:BN),NA())</f>
        <v>99.437999999999974</v>
      </c>
      <c r="AA41" s="19">
        <f ca="1">IFERROR(AVERAGEIF('Preço Soja ESALQ'!$C:$C,'Modelo Soja'!$B41,'Preço Soja ESALQ'!BA:BA),NA())</f>
        <v>107.2375</v>
      </c>
      <c r="AB41" s="19">
        <f ca="1">IFERROR(AVERAGEIF('Preço Soja ESALQ'!$C:$C,'Modelo Soja'!$B41,'Preço Soja ESALQ'!BB:BB),NA())</f>
        <v>118.40349999999998</v>
      </c>
      <c r="AC41" s="19">
        <f ca="1">IFERROR(AVERAGEIF('Preço Soja ESALQ'!$C:$C,'Modelo Soja'!$B41,'Preço Soja ESALQ'!BC:BC),NA())</f>
        <v>113.92849999999999</v>
      </c>
      <c r="AD41" s="19">
        <f ca="1">IFERROR(AVERAGEIF('Preço Soja ESALQ'!$C:$C,'Modelo Soja'!$B41,'Preço Soja ESALQ'!BD:BD),NA())</f>
        <v>115.9365</v>
      </c>
      <c r="AE41" s="19">
        <f ca="1">IFERROR(AVERAGEIF('Preço Soja ESALQ'!$C:$C,'Modelo Soja'!$B41,'Preço Soja ESALQ'!BE:BE),NA())</f>
        <v>111.50949999999997</v>
      </c>
      <c r="AF41" s="19">
        <f ca="1">IFERROR(AVERAGEIF('Preço Soja ESALQ'!$C:$C,'Modelo Soja'!$B41,'Preço Soja ESALQ'!BF:BF),NA())</f>
        <v>109.992</v>
      </c>
      <c r="AG41" s="19">
        <f ca="1">IFERROR(AVERAGEIF('Preço Soja ESALQ'!$C:$C,'Modelo Soja'!$B41,'Preço Soja ESALQ'!BG:BG),NA())</f>
        <v>115.545</v>
      </c>
      <c r="AH41" s="19">
        <f ca="1">IFERROR(AVERAGEIF('Preço Soja ESALQ'!$C:$C,'Modelo Soja'!$B41,'Preço Soja ESALQ'!AE:AE),NA())</f>
        <v>114.752</v>
      </c>
      <c r="AI41" s="19">
        <f ca="1">IFERROR(AVERAGEIF('Preço Soja ESALQ'!$C:$C,'Modelo Soja'!$B41,'Preço Soja ESALQ'!AF:AF),NA())</f>
        <v>112.79750000000001</v>
      </c>
      <c r="AJ41" s="36">
        <f>+[2]summary!C53</f>
        <v>121.90649999999998</v>
      </c>
      <c r="AK41" s="36">
        <f t="shared" ca="1" si="2"/>
        <v>102.90133354582105</v>
      </c>
      <c r="AL41" s="36">
        <f t="shared" ca="1" si="3"/>
        <v>103.40133354582105</v>
      </c>
      <c r="AN41" s="24">
        <f>+[3]FSORPRA!H40</f>
        <v>401</v>
      </c>
      <c r="AO41" s="24">
        <f>+[3]FRONPRA!H40</f>
        <v>300</v>
      </c>
      <c r="AP41" s="24">
        <f>VLOOKUP(B41,'Frete ESALQ'!$C$6:$AL$132,36,FALSE)</f>
        <v>145.56</v>
      </c>
      <c r="AQ41" s="24">
        <f>VLOOKUP(B41,'Frete ESALQ'!$C$6:$AW$132,47,FALSE)</f>
        <v>132.24</v>
      </c>
      <c r="AR41" s="24">
        <f>VLOOKUP(B41,'Frete ESALQ'!$C$6:$BH$132,58,FALSE)</f>
        <v>122.68</v>
      </c>
      <c r="AS41" s="24">
        <f>VLOOKUP(B41,'Frete ESALQ'!$C$6:$BH$132,32,FALSE)</f>
        <v>140.63</v>
      </c>
      <c r="AT41" s="24">
        <f t="shared" si="4"/>
        <v>97.846499999999978</v>
      </c>
      <c r="AU41" s="24">
        <f t="shared" si="5"/>
        <v>103.90649999999998</v>
      </c>
      <c r="AV41" s="24">
        <f t="shared" si="6"/>
        <v>113.17289999999998</v>
      </c>
      <c r="AW41" s="24">
        <f t="shared" si="7"/>
        <v>113.97209999999998</v>
      </c>
      <c r="AX41" s="24">
        <f t="shared" ca="1" si="8"/>
        <v>108.1842</v>
      </c>
      <c r="AY41" s="24">
        <f t="shared" ca="1" si="9"/>
        <v>106.3142</v>
      </c>
      <c r="AZ41">
        <f t="shared" si="10"/>
        <v>3</v>
      </c>
      <c r="BA41" s="17">
        <f t="shared" si="11"/>
        <v>45352</v>
      </c>
      <c r="BB41" s="22">
        <f t="shared" ca="1" si="12"/>
        <v>9.5529999999999973</v>
      </c>
      <c r="BC41" s="22">
        <f t="shared" ca="1" si="13"/>
        <v>9.1615000000000038</v>
      </c>
      <c r="BD41" s="22">
        <f t="shared" ca="1" si="14"/>
        <v>3.1784999999999854</v>
      </c>
      <c r="BE41" s="22">
        <f t="shared" ca="1" si="15"/>
        <v>3.3889999999999816</v>
      </c>
      <c r="BF41" s="22">
        <f t="shared" ca="1" si="16"/>
        <v>4.0940000000000083</v>
      </c>
      <c r="BG41" s="22">
        <f t="shared" ca="1" si="17"/>
        <v>5.2745000000000317</v>
      </c>
      <c r="BH41" s="25">
        <f t="shared" ca="1" si="0"/>
        <v>5.7750833333333347</v>
      </c>
      <c r="BJ41" s="27">
        <f t="shared" ca="1" si="22"/>
        <v>4.7333335458210737</v>
      </c>
      <c r="BL41" s="41">
        <f t="shared" si="19"/>
        <v>391</v>
      </c>
      <c r="BM41" s="41">
        <f t="shared" si="20"/>
        <v>98.446499999999986</v>
      </c>
    </row>
    <row r="42" spans="2:65" x14ac:dyDescent="0.3">
      <c r="B42" s="17" t="str">
        <f t="shared" si="1"/>
        <v>20244</v>
      </c>
      <c r="C42" s="17">
        <f t="shared" si="21"/>
        <v>45383</v>
      </c>
      <c r="D42" s="19">
        <f ca="1">IFERROR(AVERAGEIF('Preço Soja ESALQ'!$C:$C,'Modelo Soja'!$B42,'Preço Soja ESALQ'!$R:$R),NA())</f>
        <v>110.38000000000001</v>
      </c>
      <c r="E42" s="19">
        <f ca="1">IFERROR(AVERAGEIF('Preço Soja ESALQ'!$C:$C,'Modelo Soja'!$B42,'Preço Soja ESALQ'!S:S),NA())</f>
        <v>103.40590909090906</v>
      </c>
      <c r="F42" s="19">
        <f ca="1">IFERROR(AVERAGEIF('Preço Soja ESALQ'!$C:$C,'Modelo Soja'!$B42,'Preço Soja ESALQ'!T:T),NA())</f>
        <v>111.76136363636361</v>
      </c>
      <c r="G42" s="19" t="e">
        <f ca="1">IFERROR(AVERAGEIF('Preço Soja ESALQ'!$C:$C,'Modelo Soja'!$B42,'Preço Soja ESALQ'!U:U),NA())</f>
        <v>#N/A</v>
      </c>
      <c r="H42" s="19">
        <f ca="1">IFERROR(AVERAGEIF('Preço Soja ESALQ'!$C:$C,'Modelo Soja'!$B42,'Preço Soja ESALQ'!V:V),NA())</f>
        <v>109.58954545454544</v>
      </c>
      <c r="I42" s="19">
        <f ca="1">IFERROR(AVERAGEIF('Preço Soja ESALQ'!$C:$C,'Modelo Soja'!$B42,'Preço Soja ESALQ'!W:W),NA())</f>
        <v>114.96545454545453</v>
      </c>
      <c r="J42" s="19">
        <f ca="1">IFERROR(AVERAGEIF('Preço Soja ESALQ'!$C:$C,'Modelo Soja'!$B42,'Preço Soja ESALQ'!X:X),NA())</f>
        <v>118.39318181818179</v>
      </c>
      <c r="K42" s="19">
        <f ca="1">IFERROR(AVERAGEIF('Preço Soja ESALQ'!$C:$C,'Modelo Soja'!$B42,'Preço Soja ESALQ'!Y:Y),NA())</f>
        <v>110.47590909090906</v>
      </c>
      <c r="L42" s="19">
        <f ca="1">IFERROR(AVERAGEIF('Preço Soja ESALQ'!$C:$C,'Modelo Soja'!$B42,'Preço Soja ESALQ'!Z:Z),NA())</f>
        <v>110.75045454545456</v>
      </c>
      <c r="M42" s="19">
        <f ca="1">IFERROR(AVERAGEIF('Preço Soja ESALQ'!$C:$C,'Modelo Soja'!$B42,'Preço Soja ESALQ'!AA:AA),NA())</f>
        <v>112.34909090909095</v>
      </c>
      <c r="N42" s="19">
        <f ca="1">IFERROR(AVERAGEIF('Preço Soja ESALQ'!$C:$C,'Modelo Soja'!$B42,'Preço Soja ESALQ'!AB:AB),NA())</f>
        <v>118.47727272727273</v>
      </c>
      <c r="O42" s="19">
        <f ca="1">IFERROR(AVERAGEIF('Preço Soja ESALQ'!$C:$C,'Modelo Soja'!$B42,'Preço Soja ESALQ'!AC:AC),NA())</f>
        <v>108.18136363636364</v>
      </c>
      <c r="P42" s="19" t="e">
        <f ca="1">IFERROR(AVERAGEIF('Preço Soja ESALQ'!$C:$C,'Modelo Soja'!$B42,'Preço Soja ESALQ'!AD:AD),NA())</f>
        <v>#N/A</v>
      </c>
      <c r="Q42" s="19">
        <f ca="1">IFERROR(AVERAGEIF('Preço Soja ESALQ'!$C:$C,'Modelo Soja'!$B42,'Preço Soja ESALQ'!BI:BI),NA())</f>
        <v>118.73454545454541</v>
      </c>
      <c r="R42" s="19">
        <f ca="1">IFERROR(AVERAGEIF('Preço Soja ESALQ'!$C:$C,'Modelo Soja'!$B42,'Preço Soja ESALQ'!BK:BK),NA())</f>
        <v>107.2240909090909</v>
      </c>
      <c r="S42" s="19">
        <f ca="1">IFERROR(AVERAGEIF('Preço Soja ESALQ'!$C:$C,'Modelo Soja'!$B42,'Preço Soja ESALQ'!BL:BL),NA())</f>
        <v>106.62772727272727</v>
      </c>
      <c r="T42" s="19" t="e">
        <f ca="1">IFERROR(AVERAGEIF('Preço Soja ESALQ'!$C:$C,'Modelo Soja'!$B42,'Preço Soja ESALQ'!BM:BM),NA())</f>
        <v>#N/A</v>
      </c>
      <c r="U42" s="19">
        <f ca="1">IFERROR(AVERAGEIF('Preço Soja ESALQ'!$C:$C,'Modelo Soja'!$B42,'Preço Soja ESALQ'!BN:BN),NA())</f>
        <v>106.08545454545455</v>
      </c>
      <c r="AA42" s="19">
        <f ca="1">IFERROR(AVERAGEIF('Preço Soja ESALQ'!$C:$C,'Modelo Soja'!$B42,'Preço Soja ESALQ'!BA:BA),NA())</f>
        <v>112.84045454545453</v>
      </c>
      <c r="AB42" s="19">
        <f ca="1">IFERROR(AVERAGEIF('Preço Soja ESALQ'!$C:$C,'Modelo Soja'!$B42,'Preço Soja ESALQ'!BB:BB),NA())</f>
        <v>123.43636363636364</v>
      </c>
      <c r="AC42" s="19">
        <f ca="1">IFERROR(AVERAGEIF('Preço Soja ESALQ'!$C:$C,'Modelo Soja'!$B42,'Preço Soja ESALQ'!BC:BC),NA())</f>
        <v>119.8459090909091</v>
      </c>
      <c r="AD42" s="19">
        <f ca="1">IFERROR(AVERAGEIF('Preço Soja ESALQ'!$C:$C,'Modelo Soja'!$B42,'Preço Soja ESALQ'!BD:BD),NA())</f>
        <v>121.41818181818181</v>
      </c>
      <c r="AE42" s="19">
        <f ca="1">IFERROR(AVERAGEIF('Preço Soja ESALQ'!$C:$C,'Modelo Soja'!$B42,'Preço Soja ESALQ'!BE:BE),NA())</f>
        <v>114.93227272727276</v>
      </c>
      <c r="AF42" s="19">
        <f ca="1">IFERROR(AVERAGEIF('Preço Soja ESALQ'!$C:$C,'Modelo Soja'!$B42,'Preço Soja ESALQ'!BF:BF),NA())</f>
        <v>115.60318181818184</v>
      </c>
      <c r="AG42" s="19">
        <f ca="1">IFERROR(AVERAGEIF('Preço Soja ESALQ'!$C:$C,'Modelo Soja'!$B42,'Preço Soja ESALQ'!BG:BG),NA())</f>
        <v>121.22681818181817</v>
      </c>
      <c r="AH42" s="19">
        <f ca="1">IFERROR(AVERAGEIF('Preço Soja ESALQ'!$C:$C,'Modelo Soja'!$B42,'Preço Soja ESALQ'!AE:AE),NA())</f>
        <v>121.60863636363636</v>
      </c>
      <c r="AI42" s="19">
        <f ca="1">IFERROR(AVERAGEIF('Preço Soja ESALQ'!$C:$C,'Modelo Soja'!$B42,'Preço Soja ESALQ'!AF:AF),NA())</f>
        <v>118.68590909090909</v>
      </c>
      <c r="AJ42" s="36">
        <f>+[2]summary!C54</f>
        <v>126.79363636363638</v>
      </c>
      <c r="AK42" s="36">
        <f t="shared" ca="1" si="2"/>
        <v>108.81481018961543</v>
      </c>
      <c r="AL42" s="36">
        <f t="shared" ca="1" si="3"/>
        <v>109.31481018961543</v>
      </c>
      <c r="AN42" s="24">
        <f>+[3]FSORPRA!H41</f>
        <v>403.75</v>
      </c>
      <c r="AO42" s="24">
        <f>+[3]FRONPRA!H41</f>
        <v>306.25</v>
      </c>
      <c r="AP42" s="24">
        <f>VLOOKUP(B42,'Frete ESALQ'!$C$6:$AL$132,36,FALSE)</f>
        <v>122.5</v>
      </c>
      <c r="AQ42" s="24">
        <f>VLOOKUP(B42,'Frete ESALQ'!$C$6:$AW$132,47,FALSE)</f>
        <v>117.45</v>
      </c>
      <c r="AR42" s="24">
        <f>VLOOKUP(B42,'Frete ESALQ'!$C$6:$BH$132,58,FALSE)</f>
        <v>124.29</v>
      </c>
      <c r="AS42" s="24">
        <f>VLOOKUP(B42,'Frete ESALQ'!$C$6:$BH$132,32,FALSE)</f>
        <v>136.5</v>
      </c>
      <c r="AT42" s="24">
        <f t="shared" si="4"/>
        <v>102.56863636363639</v>
      </c>
      <c r="AU42" s="24">
        <f t="shared" si="5"/>
        <v>108.41863636363638</v>
      </c>
      <c r="AV42" s="24">
        <f t="shared" si="6"/>
        <v>119.44363636363639</v>
      </c>
      <c r="AW42" s="24">
        <f t="shared" si="7"/>
        <v>119.74663636363638</v>
      </c>
      <c r="AX42" s="24">
        <f t="shared" ca="1" si="8"/>
        <v>113.76941818181817</v>
      </c>
      <c r="AY42" s="24">
        <f t="shared" ca="1" si="9"/>
        <v>113.41863636363637</v>
      </c>
      <c r="AZ42">
        <f t="shared" si="10"/>
        <v>4</v>
      </c>
      <c r="BA42" s="17">
        <f t="shared" si="11"/>
        <v>45383</v>
      </c>
      <c r="BB42" s="22">
        <f t="shared" ca="1" si="12"/>
        <v>8.4709090909091032</v>
      </c>
      <c r="BC42" s="22">
        <f t="shared" ca="1" si="13"/>
        <v>9.3700000000000472</v>
      </c>
      <c r="BD42" s="22">
        <f t="shared" ca="1" si="14"/>
        <v>2.5831818181818136</v>
      </c>
      <c r="BE42" s="22">
        <f t="shared" ca="1" si="15"/>
        <v>5.2231818181818284</v>
      </c>
      <c r="BF42" s="22">
        <f t="shared" ca="1" si="16"/>
        <v>3.2154545454545769</v>
      </c>
      <c r="BG42" s="22">
        <f t="shared" ca="1" si="17"/>
        <v>2.7495454545454407</v>
      </c>
      <c r="BH42" s="25">
        <f t="shared" ca="1" si="0"/>
        <v>5.2687121212121353</v>
      </c>
      <c r="BJ42" s="27">
        <f t="shared" ca="1" si="22"/>
        <v>5.4089010987063633</v>
      </c>
      <c r="BL42" s="41">
        <f t="shared" si="19"/>
        <v>393.75</v>
      </c>
      <c r="BM42" s="41">
        <f t="shared" si="20"/>
        <v>103.16863636363638</v>
      </c>
    </row>
    <row r="43" spans="2:65" x14ac:dyDescent="0.3">
      <c r="B43" s="17" t="str">
        <f t="shared" si="1"/>
        <v>20245</v>
      </c>
      <c r="C43" s="17">
        <f t="shared" si="21"/>
        <v>45413</v>
      </c>
      <c r="D43" s="19">
        <f ca="1">IFERROR(AVERAGEIF('Preço Soja ESALQ'!$C:$C,'Modelo Soja'!$B43,'Preço Soja ESALQ'!$R:$R),NA())</f>
        <v>117.62571428571428</v>
      </c>
      <c r="E43" s="19">
        <f ca="1">IFERROR(AVERAGEIF('Preço Soja ESALQ'!$C:$C,'Modelo Soja'!$B43,'Preço Soja ESALQ'!S:S),NA())</f>
        <v>107.47952380952384</v>
      </c>
      <c r="F43" s="19">
        <f ca="1">IFERROR(AVERAGEIF('Preço Soja ESALQ'!$C:$C,'Modelo Soja'!$B43,'Preço Soja ESALQ'!T:T),NA())</f>
        <v>119.66190476190475</v>
      </c>
      <c r="G43" s="19" t="e">
        <f ca="1">IFERROR(AVERAGEIF('Preço Soja ESALQ'!$C:$C,'Modelo Soja'!$B43,'Preço Soja ESALQ'!U:U),NA())</f>
        <v>#N/A</v>
      </c>
      <c r="H43" s="19">
        <f ca="1">IFERROR(AVERAGEIF('Preço Soja ESALQ'!$C:$C,'Modelo Soja'!$B43,'Preço Soja ESALQ'!V:V),NA())</f>
        <v>114.8890476190476</v>
      </c>
      <c r="I43" s="19">
        <f ca="1">IFERROR(AVERAGEIF('Preço Soja ESALQ'!$C:$C,'Modelo Soja'!$B43,'Preço Soja ESALQ'!W:W),NA())</f>
        <v>121.13</v>
      </c>
      <c r="J43" s="19">
        <f ca="1">IFERROR(AVERAGEIF('Preço Soja ESALQ'!$C:$C,'Modelo Soja'!$B43,'Preço Soja ESALQ'!X:X),NA())</f>
        <v>119.93857142857145</v>
      </c>
      <c r="K43" s="19">
        <f ca="1">IFERROR(AVERAGEIF('Preço Soja ESALQ'!$C:$C,'Modelo Soja'!$B43,'Preço Soja ESALQ'!Y:Y),NA())</f>
        <v>117.65619047619046</v>
      </c>
      <c r="L43" s="19">
        <f ca="1">IFERROR(AVERAGEIF('Preço Soja ESALQ'!$C:$C,'Modelo Soja'!$B43,'Preço Soja ESALQ'!Z:Z),NA())</f>
        <v>118.10619047619045</v>
      </c>
      <c r="M43" s="19">
        <f ca="1">IFERROR(AVERAGEIF('Preço Soja ESALQ'!$C:$C,'Modelo Soja'!$B43,'Preço Soja ESALQ'!AA:AA),NA())</f>
        <v>119.48333333333332</v>
      </c>
      <c r="N43" s="19">
        <f ca="1">IFERROR(AVERAGEIF('Preço Soja ESALQ'!$C:$C,'Modelo Soja'!$B43,'Preço Soja ESALQ'!AB:AB),NA())</f>
        <v>120.3847619047619</v>
      </c>
      <c r="O43" s="19">
        <f ca="1">IFERROR(AVERAGEIF('Preço Soja ESALQ'!$C:$C,'Modelo Soja'!$B43,'Preço Soja ESALQ'!AC:AC),NA())</f>
        <v>114.1552380952381</v>
      </c>
      <c r="P43" s="19" t="e">
        <f ca="1">IFERROR(AVERAGEIF('Preço Soja ESALQ'!$C:$C,'Modelo Soja'!$B43,'Preço Soja ESALQ'!AD:AD),NA())</f>
        <v>#N/A</v>
      </c>
      <c r="Q43" s="19">
        <f ca="1">IFERROR(AVERAGEIF('Preço Soja ESALQ'!$C:$C,'Modelo Soja'!$B43,'Preço Soja ESALQ'!BI:BI),NA())</f>
        <v>123.19619047619045</v>
      </c>
      <c r="R43" s="19">
        <f ca="1">IFERROR(AVERAGEIF('Preço Soja ESALQ'!$C:$C,'Modelo Soja'!$B43,'Preço Soja ESALQ'!BK:BK),NA())</f>
        <v>112.44714285714281</v>
      </c>
      <c r="S43" s="19">
        <f ca="1">IFERROR(AVERAGEIF('Preço Soja ESALQ'!$C:$C,'Modelo Soja'!$B43,'Preço Soja ESALQ'!BL:BL),NA())</f>
        <v>113.45380952380951</v>
      </c>
      <c r="T43" s="19" t="e">
        <f ca="1">IFERROR(AVERAGEIF('Preço Soja ESALQ'!$C:$C,'Modelo Soja'!$B43,'Preço Soja ESALQ'!BM:BM),NA())</f>
        <v>#N/A</v>
      </c>
      <c r="U43" s="19">
        <f ca="1">IFERROR(AVERAGEIF('Preço Soja ESALQ'!$C:$C,'Modelo Soja'!$B43,'Preço Soja ESALQ'!BN:BN),NA())</f>
        <v>111.83714285714284</v>
      </c>
      <c r="AA43" s="19">
        <f ca="1">IFERROR(AVERAGEIF('Preço Soja ESALQ'!$C:$C,'Modelo Soja'!$B43,'Preço Soja ESALQ'!BA:BA),NA())</f>
        <v>120.61904761904759</v>
      </c>
      <c r="AB43" s="19">
        <f ca="1">IFERROR(AVERAGEIF('Preço Soja ESALQ'!$C:$C,'Modelo Soja'!$B43,'Preço Soja ESALQ'!BB:BB),NA())</f>
        <v>131.55285714285714</v>
      </c>
      <c r="AC43" s="19">
        <f ca="1">IFERROR(AVERAGEIF('Preço Soja ESALQ'!$C:$C,'Modelo Soja'!$B43,'Preço Soja ESALQ'!BC:BC),NA())</f>
        <v>127.77047619047619</v>
      </c>
      <c r="AD43" s="19">
        <f ca="1">IFERROR(AVERAGEIF('Preço Soja ESALQ'!$C:$C,'Modelo Soja'!$B43,'Preço Soja ESALQ'!BD:BD),NA())</f>
        <v>129.57285714285712</v>
      </c>
      <c r="AE43" s="19">
        <f ca="1">IFERROR(AVERAGEIF('Preço Soja ESALQ'!$C:$C,'Modelo Soja'!$B43,'Preço Soja ESALQ'!BE:BE),NA())</f>
        <v>123.0195238095238</v>
      </c>
      <c r="AF43" s="19">
        <f ca="1">IFERROR(AVERAGEIF('Preço Soja ESALQ'!$C:$C,'Modelo Soja'!$B43,'Preço Soja ESALQ'!BF:BF),NA())</f>
        <v>123.66095238095242</v>
      </c>
      <c r="AG43" s="19">
        <f ca="1">IFERROR(AVERAGEIF('Preço Soja ESALQ'!$C:$C,'Modelo Soja'!$B43,'Preço Soja ESALQ'!BG:BG),NA())</f>
        <v>127.84238095238095</v>
      </c>
      <c r="AH43" s="19">
        <f ca="1">IFERROR(AVERAGEIF('Preço Soja ESALQ'!$C:$C,'Modelo Soja'!$B43,'Preço Soja ESALQ'!AE:AE),NA())</f>
        <v>127.28857142857143</v>
      </c>
      <c r="AI43" s="19">
        <f ca="1">IFERROR(AVERAGEIF('Preço Soja ESALQ'!$C:$C,'Modelo Soja'!$B43,'Preço Soja ESALQ'!AF:AF),NA())</f>
        <v>126.41333333333334</v>
      </c>
      <c r="AJ43" s="36">
        <f>+[2]summary!C55</f>
        <v>136.00428571428571</v>
      </c>
      <c r="AK43" s="36">
        <f t="shared" ca="1" si="2"/>
        <v>114.59954184704188</v>
      </c>
      <c r="AL43" s="36">
        <f t="shared" ca="1" si="3"/>
        <v>115.09954184704188</v>
      </c>
      <c r="AN43" s="24">
        <f>+[3]FSORPRA!H42</f>
        <v>443.125</v>
      </c>
      <c r="AO43" s="24">
        <f>+[3]FRONPRA!H42</f>
        <v>343</v>
      </c>
      <c r="AP43" s="29">
        <f>(AP42+AP44)/2</f>
        <v>145.63499999999999</v>
      </c>
      <c r="AQ43" s="29">
        <f>(AQ42+AQ44)/2</f>
        <v>128.155</v>
      </c>
      <c r="AR43" s="29">
        <f>(AR42+AR44)/2</f>
        <v>123.76</v>
      </c>
      <c r="AS43" s="29">
        <f>(AS42+AS44)/2</f>
        <v>130.33500000000001</v>
      </c>
      <c r="AT43" s="24">
        <f t="shared" si="4"/>
        <v>109.41678571428571</v>
      </c>
      <c r="AU43" s="24">
        <f t="shared" si="5"/>
        <v>115.42428571428572</v>
      </c>
      <c r="AV43" s="24">
        <f t="shared" si="6"/>
        <v>127.26618571428571</v>
      </c>
      <c r="AW43" s="24">
        <f t="shared" si="7"/>
        <v>128.31498571428571</v>
      </c>
      <c r="AX43" s="24">
        <f t="shared" ca="1" si="8"/>
        <v>120.41678095238095</v>
      </c>
      <c r="AY43" s="24">
        <f t="shared" ca="1" si="9"/>
        <v>119.46847142857143</v>
      </c>
      <c r="AZ43">
        <f t="shared" si="10"/>
        <v>5</v>
      </c>
      <c r="BA43" s="17">
        <f t="shared" si="11"/>
        <v>45413</v>
      </c>
      <c r="BB43" s="22">
        <f t="shared" ca="1" si="12"/>
        <v>10.42285714285714</v>
      </c>
      <c r="BC43" s="22">
        <f t="shared" ca="1" si="13"/>
        <v>10.114285714285728</v>
      </c>
      <c r="BD43" s="22">
        <f t="shared" ca="1" si="14"/>
        <v>3.5361904761904839</v>
      </c>
      <c r="BE43" s="22">
        <f t="shared" ca="1" si="15"/>
        <v>6.0352380952381424</v>
      </c>
      <c r="BF43" s="22">
        <f t="shared" ca="1" si="16"/>
        <v>7.3499999999999801</v>
      </c>
      <c r="BG43" s="22">
        <f t="shared" ca="1" si="17"/>
        <v>7.4576190476190476</v>
      </c>
      <c r="BH43" s="25">
        <f t="shared" ca="1" si="0"/>
        <v>7.4860317460317534</v>
      </c>
      <c r="BJ43" s="27">
        <f t="shared" ca="1" si="22"/>
        <v>7.1200180375180384</v>
      </c>
      <c r="BL43" s="41">
        <f t="shared" si="19"/>
        <v>433.125</v>
      </c>
      <c r="BM43" s="41">
        <f t="shared" si="20"/>
        <v>110.01678571428572</v>
      </c>
    </row>
    <row r="44" spans="2:65" x14ac:dyDescent="0.3">
      <c r="B44" s="17" t="str">
        <f t="shared" si="1"/>
        <v>20246</v>
      </c>
      <c r="C44" s="17">
        <f t="shared" si="21"/>
        <v>45444</v>
      </c>
      <c r="D44" s="19">
        <f ca="1">IFERROR(AVERAGEIF('Preço Soja ESALQ'!$C:$C,'Modelo Soja'!$B44,'Preço Soja ESALQ'!$R:$R),NA())</f>
        <v>119.39899999999997</v>
      </c>
      <c r="E44" s="19">
        <f ca="1">IFERROR(AVERAGEIF('Preço Soja ESALQ'!$C:$C,'Modelo Soja'!$B44,'Preço Soja ESALQ'!S:S),NA())</f>
        <v>111.42949999999999</v>
      </c>
      <c r="F44" s="19">
        <f ca="1">IFERROR(AVERAGEIF('Preço Soja ESALQ'!$C:$C,'Modelo Soja'!$B44,'Preço Soja ESALQ'!T:T),NA())</f>
        <v>122.92949999999999</v>
      </c>
      <c r="G44" s="19" t="e">
        <f ca="1">IFERROR(AVERAGEIF('Preço Soja ESALQ'!$C:$C,'Modelo Soja'!$B44,'Preço Soja ESALQ'!U:U),NA())</f>
        <v>#N/A</v>
      </c>
      <c r="H44" s="19">
        <f ca="1">IFERROR(AVERAGEIF('Preço Soja ESALQ'!$C:$C,'Modelo Soja'!$B44,'Preço Soja ESALQ'!V:V),NA())</f>
        <v>115.4385</v>
      </c>
      <c r="I44" s="19">
        <f ca="1">IFERROR(AVERAGEIF('Preço Soja ESALQ'!$C:$C,'Modelo Soja'!$B44,'Preço Soja ESALQ'!W:W),NA())</f>
        <v>123.1455</v>
      </c>
      <c r="J44" s="19">
        <f ca="1">IFERROR(AVERAGEIF('Preço Soja ESALQ'!$C:$C,'Modelo Soja'!$B44,'Preço Soja ESALQ'!X:X),NA())</f>
        <v>121.78450000000001</v>
      </c>
      <c r="K44" s="19">
        <f ca="1">IFERROR(AVERAGEIF('Preço Soja ESALQ'!$C:$C,'Modelo Soja'!$B44,'Preço Soja ESALQ'!Y:Y),NA())</f>
        <v>120.44050000000001</v>
      </c>
      <c r="L44" s="19">
        <f ca="1">IFERROR(AVERAGEIF('Preço Soja ESALQ'!$C:$C,'Modelo Soja'!$B44,'Preço Soja ESALQ'!Z:Z),NA())</f>
        <v>121.059</v>
      </c>
      <c r="M44" s="19">
        <f ca="1">IFERROR(AVERAGEIF('Preço Soja ESALQ'!$C:$C,'Modelo Soja'!$B44,'Preço Soja ESALQ'!AA:AA),NA())</f>
        <v>121.68749999999997</v>
      </c>
      <c r="N44" s="19">
        <f ca="1">IFERROR(AVERAGEIF('Preço Soja ESALQ'!$C:$C,'Modelo Soja'!$B44,'Preço Soja ESALQ'!AB:AB),NA())</f>
        <v>121.83949999999997</v>
      </c>
      <c r="O44" s="19">
        <f ca="1">IFERROR(AVERAGEIF('Preço Soja ESALQ'!$C:$C,'Modelo Soja'!$B44,'Preço Soja ESALQ'!AC:AC),NA())</f>
        <v>116.53899999999999</v>
      </c>
      <c r="P44" s="19" t="e">
        <f ca="1">IFERROR(AVERAGEIF('Preço Soja ESALQ'!$C:$C,'Modelo Soja'!$B44,'Preço Soja ESALQ'!AD:AD),NA())</f>
        <v>#N/A</v>
      </c>
      <c r="Q44" s="19">
        <f ca="1">IFERROR(AVERAGEIF('Preço Soja ESALQ'!$C:$C,'Modelo Soja'!$B44,'Preço Soja ESALQ'!BI:BI),NA())</f>
        <v>126.03900000000002</v>
      </c>
      <c r="R44" s="19">
        <f ca="1">IFERROR(AVERAGEIF('Preço Soja ESALQ'!$C:$C,'Modelo Soja'!$B44,'Preço Soja ESALQ'!BK:BK),NA())</f>
        <v>115.95666666666666</v>
      </c>
      <c r="S44" s="19">
        <f ca="1">IFERROR(AVERAGEIF('Preço Soja ESALQ'!$C:$C,'Modelo Soja'!$B44,'Preço Soja ESALQ'!BL:BL),NA())</f>
        <v>116.66699999999999</v>
      </c>
      <c r="T44" s="19" t="e">
        <f ca="1">IFERROR(AVERAGEIF('Preço Soja ESALQ'!$C:$C,'Modelo Soja'!$B44,'Preço Soja ESALQ'!BM:BM),NA())</f>
        <v>#N/A</v>
      </c>
      <c r="U44" s="19">
        <f ca="1">IFERROR(AVERAGEIF('Preço Soja ESALQ'!$C:$C,'Modelo Soja'!$B44,'Preço Soja ESALQ'!BN:BN),NA())</f>
        <v>115.92449999999999</v>
      </c>
      <c r="AA44" s="19">
        <f ca="1">IFERROR(AVERAGEIF('Preço Soja ESALQ'!$C:$C,'Modelo Soja'!$B44,'Preço Soja ESALQ'!BA:BA),NA())</f>
        <v>126.167</v>
      </c>
      <c r="AB44" s="19">
        <f ca="1">IFERROR(AVERAGEIF('Preço Soja ESALQ'!$C:$C,'Modelo Soja'!$B44,'Preço Soja ESALQ'!BB:BB),NA())</f>
        <v>134.51800000000003</v>
      </c>
      <c r="AC44" s="19">
        <f ca="1">IFERROR(AVERAGEIF('Preço Soja ESALQ'!$C:$C,'Modelo Soja'!$B44,'Preço Soja ESALQ'!BC:BC),NA())</f>
        <v>130.29300000000003</v>
      </c>
      <c r="AD44" s="19">
        <f ca="1">IFERROR(AVERAGEIF('Preço Soja ESALQ'!$C:$C,'Modelo Soja'!$B44,'Preço Soja ESALQ'!BD:BD),NA())</f>
        <v>132.99299999999999</v>
      </c>
      <c r="AE44" s="19">
        <f ca="1">IFERROR(AVERAGEIF('Preço Soja ESALQ'!$C:$C,'Modelo Soja'!$B44,'Preço Soja ESALQ'!BE:BE),NA())</f>
        <v>127.322</v>
      </c>
      <c r="AF44" s="19">
        <f ca="1">IFERROR(AVERAGEIF('Preço Soja ESALQ'!$C:$C,'Modelo Soja'!$B44,'Preço Soja ESALQ'!BF:BF),NA())</f>
        <v>126.84049999999998</v>
      </c>
      <c r="AG44" s="19">
        <f ca="1">IFERROR(AVERAGEIF('Preço Soja ESALQ'!$C:$C,'Modelo Soja'!$B44,'Preço Soja ESALQ'!BG:BG),NA())</f>
        <v>131.3485</v>
      </c>
      <c r="AH44" s="19">
        <f ca="1">IFERROR(AVERAGEIF('Preço Soja ESALQ'!$C:$C,'Modelo Soja'!$B44,'Preço Soja ESALQ'!AE:AE),NA())</f>
        <v>131.11849999999998</v>
      </c>
      <c r="AI44" s="19">
        <f ca="1">IFERROR(AVERAGEIF('Preço Soja ESALQ'!$C:$C,'Modelo Soja'!$B44,'Preço Soja ESALQ'!AF:AF),NA())</f>
        <v>128.97700000000003</v>
      </c>
      <c r="AJ44" s="36">
        <f>+[2]summary!C56</f>
        <v>138.91950000000003</v>
      </c>
      <c r="AK44" s="36">
        <f t="shared" ca="1" si="2"/>
        <v>119.33675873015873</v>
      </c>
      <c r="AL44" s="36">
        <f t="shared" ca="1" si="3"/>
        <v>119.83675873015873</v>
      </c>
      <c r="AN44" s="24">
        <f>+[3]FSORPRA!H43</f>
        <v>464.57499999999999</v>
      </c>
      <c r="AO44" s="24">
        <f>+[3]FRONPRA!H43</f>
        <v>367.5</v>
      </c>
      <c r="AP44" s="24">
        <f>VLOOKUP(B44,'Frete ESALQ'!$C$6:$AL$132,36,FALSE)</f>
        <v>168.77</v>
      </c>
      <c r="AQ44" s="24">
        <f>VLOOKUP(B44,'Frete ESALQ'!$C$6:$AW$132,47,FALSE)</f>
        <v>138.86000000000001</v>
      </c>
      <c r="AR44" s="24">
        <f>VLOOKUP(B44,'Frete ESALQ'!$C$6:$BH$132,58,FALSE)</f>
        <v>123.23</v>
      </c>
      <c r="AS44" s="24">
        <f>VLOOKUP(B44,'Frete ESALQ'!$C$6:$BH$132,32,FALSE)</f>
        <v>124.17</v>
      </c>
      <c r="AT44" s="24">
        <f t="shared" si="4"/>
        <v>111.04500000000003</v>
      </c>
      <c r="AU44" s="24">
        <f t="shared" si="5"/>
        <v>116.86950000000003</v>
      </c>
      <c r="AV44" s="24">
        <f t="shared" si="6"/>
        <v>128.79330000000002</v>
      </c>
      <c r="AW44" s="24">
        <f t="shared" si="7"/>
        <v>130.58790000000002</v>
      </c>
      <c r="AX44" s="24">
        <f t="shared" ca="1" si="8"/>
        <v>123.9547</v>
      </c>
      <c r="AY44" s="24">
        <f t="shared" ca="1" si="9"/>
        <v>123.66829999999999</v>
      </c>
      <c r="AZ44">
        <f t="shared" si="10"/>
        <v>6</v>
      </c>
      <c r="BA44" s="17">
        <f t="shared" si="11"/>
        <v>45444</v>
      </c>
      <c r="BB44" s="22">
        <f t="shared" ca="1" si="12"/>
        <v>11.372500000000031</v>
      </c>
      <c r="BC44" s="22">
        <f t="shared" ca="1" si="13"/>
        <v>9.8525000000000205</v>
      </c>
      <c r="BD44" s="22">
        <f t="shared" ca="1" si="14"/>
        <v>5.6345000000000312</v>
      </c>
      <c r="BE44" s="22">
        <f t="shared" ca="1" si="15"/>
        <v>7.4415000000000049</v>
      </c>
      <c r="BF44" s="22">
        <f t="shared" ca="1" si="16"/>
        <v>9.3339999999999748</v>
      </c>
      <c r="BG44" s="22">
        <f t="shared" ca="1" si="17"/>
        <v>9.5090000000000288</v>
      </c>
      <c r="BH44" s="25">
        <f t="shared" ca="1" si="0"/>
        <v>8.857333333333349</v>
      </c>
      <c r="BJ44" s="27">
        <f t="shared" ca="1" si="22"/>
        <v>7.907258730158742</v>
      </c>
      <c r="BL44" s="41">
        <f t="shared" si="19"/>
        <v>454.57499999999999</v>
      </c>
      <c r="BM44" s="41">
        <f t="shared" si="20"/>
        <v>111.64500000000002</v>
      </c>
    </row>
    <row r="45" spans="2:65" x14ac:dyDescent="0.3">
      <c r="B45" s="17" t="str">
        <f t="shared" si="1"/>
        <v>20247</v>
      </c>
      <c r="C45" s="17">
        <f t="shared" si="21"/>
        <v>45474</v>
      </c>
      <c r="D45" s="19">
        <f ca="1">IFERROR(AVERAGEIF('Preço Soja ESALQ'!$C:$C,'Modelo Soja'!$B45,'Preço Soja ESALQ'!$R:$R),NA())</f>
        <v>118.06000000000003</v>
      </c>
      <c r="E45" s="19">
        <f ca="1">IFERROR(AVERAGEIF('Preço Soja ESALQ'!$C:$C,'Modelo Soja'!$B45,'Preço Soja ESALQ'!S:S),NA())</f>
        <v>110.25521739130438</v>
      </c>
      <c r="F45" s="19">
        <f ca="1">IFERROR(AVERAGEIF('Preço Soja ESALQ'!$C:$C,'Modelo Soja'!$B45,'Preço Soja ESALQ'!T:T),NA())</f>
        <v>122.39652173913045</v>
      </c>
      <c r="G45" s="19" t="e">
        <f ca="1">IFERROR(AVERAGEIF('Preço Soja ESALQ'!$C:$C,'Modelo Soja'!$B45,'Preço Soja ESALQ'!U:U),NA())</f>
        <v>#N/A</v>
      </c>
      <c r="H45" s="19">
        <f ca="1">IFERROR(AVERAGEIF('Preço Soja ESALQ'!$C:$C,'Modelo Soja'!$B45,'Preço Soja ESALQ'!V:V),NA())</f>
        <v>114.89478260869565</v>
      </c>
      <c r="I45" s="19">
        <f ca="1">IFERROR(AVERAGEIF('Preço Soja ESALQ'!$C:$C,'Modelo Soja'!$B45,'Preço Soja ESALQ'!W:W),NA())</f>
        <v>122.39739130434782</v>
      </c>
      <c r="J45" s="19">
        <f ca="1">IFERROR(AVERAGEIF('Preço Soja ESALQ'!$C:$C,'Modelo Soja'!$B45,'Preço Soja ESALQ'!X:X),NA())</f>
        <v>121.60478260869564</v>
      </c>
      <c r="K45" s="19">
        <f ca="1">IFERROR(AVERAGEIF('Preço Soja ESALQ'!$C:$C,'Modelo Soja'!$B45,'Preço Soja ESALQ'!Y:Y),NA())</f>
        <v>119.96347826086956</v>
      </c>
      <c r="L45" s="19">
        <f ca="1">IFERROR(AVERAGEIF('Preço Soja ESALQ'!$C:$C,'Modelo Soja'!$B45,'Preço Soja ESALQ'!Z:Z),NA())</f>
        <v>120.14652173913043</v>
      </c>
      <c r="M45" s="19">
        <f ca="1">IFERROR(AVERAGEIF('Preço Soja ESALQ'!$C:$C,'Modelo Soja'!$B45,'Preço Soja ESALQ'!AA:AA),NA())</f>
        <v>120.88999999999999</v>
      </c>
      <c r="N45" s="19">
        <f ca="1">IFERROR(AVERAGEIF('Preço Soja ESALQ'!$C:$C,'Modelo Soja'!$B45,'Preço Soja ESALQ'!AB:AB),NA())</f>
        <v>120.31217391304349</v>
      </c>
      <c r="O45" s="19">
        <f ca="1">IFERROR(AVERAGEIF('Preço Soja ESALQ'!$C:$C,'Modelo Soja'!$B45,'Preço Soja ESALQ'!AC:AC),NA())</f>
        <v>117.95130434782607</v>
      </c>
      <c r="P45" s="19" t="e">
        <f ca="1">IFERROR(AVERAGEIF('Preço Soja ESALQ'!$C:$C,'Modelo Soja'!$B45,'Preço Soja ESALQ'!AD:AD),NA())</f>
        <v>#N/A</v>
      </c>
      <c r="Q45" s="19">
        <f ca="1">IFERROR(AVERAGEIF('Preço Soja ESALQ'!$C:$C,'Modelo Soja'!$B45,'Preço Soja ESALQ'!BI:BI),NA())</f>
        <v>126.18173913043479</v>
      </c>
      <c r="R45" s="19">
        <f ca="1">IFERROR(AVERAGEIF('Preço Soja ESALQ'!$C:$C,'Modelo Soja'!$B45,'Preço Soja ESALQ'!BK:BK),NA())</f>
        <v>118.10799999999999</v>
      </c>
      <c r="S45" s="19">
        <f ca="1">IFERROR(AVERAGEIF('Preço Soja ESALQ'!$C:$C,'Modelo Soja'!$B45,'Preço Soja ESALQ'!BL:BL),NA())</f>
        <v>116.68565217391306</v>
      </c>
      <c r="T45" s="19" t="e">
        <f ca="1">IFERROR(AVERAGEIF('Preço Soja ESALQ'!$C:$C,'Modelo Soja'!$B45,'Preço Soja ESALQ'!BM:BM),NA())</f>
        <v>#N/A</v>
      </c>
      <c r="U45" s="19">
        <f ca="1">IFERROR(AVERAGEIF('Preço Soja ESALQ'!$C:$C,'Modelo Soja'!$B45,'Preço Soja ESALQ'!BN:BN),NA())</f>
        <v>116.40652173913043</v>
      </c>
      <c r="AA45" s="19">
        <f ca="1">IFERROR(AVERAGEIF('Preço Soja ESALQ'!$C:$C,'Modelo Soja'!$B45,'Preço Soja ESALQ'!BA:BA),NA())</f>
        <v>126.57043478260871</v>
      </c>
      <c r="AB45" s="19">
        <f ca="1">IFERROR(AVERAGEIF('Preço Soja ESALQ'!$C:$C,'Modelo Soja'!$B45,'Preço Soja ESALQ'!BB:BB),NA())</f>
        <v>133.7026086956522</v>
      </c>
      <c r="AC45" s="19">
        <f ca="1">IFERROR(AVERAGEIF('Preço Soja ESALQ'!$C:$C,'Modelo Soja'!$B45,'Preço Soja ESALQ'!BC:BC),NA())</f>
        <v>130.21695652173912</v>
      </c>
      <c r="AD45" s="19">
        <f ca="1">IFERROR(AVERAGEIF('Preço Soja ESALQ'!$C:$C,'Modelo Soja'!$B45,'Preço Soja ESALQ'!BD:BD),NA())</f>
        <v>132.76608695652175</v>
      </c>
      <c r="AE45" s="19">
        <f ca="1">IFERROR(AVERAGEIF('Preço Soja ESALQ'!$C:$C,'Modelo Soja'!$B45,'Preço Soja ESALQ'!BE:BE),NA())</f>
        <v>125.85695652173915</v>
      </c>
      <c r="AF45" s="19">
        <f ca="1">IFERROR(AVERAGEIF('Preço Soja ESALQ'!$C:$C,'Modelo Soja'!$B45,'Preço Soja ESALQ'!BF:BF),NA())</f>
        <v>126.00652173913048</v>
      </c>
      <c r="AG45" s="19">
        <f ca="1">IFERROR(AVERAGEIF('Preço Soja ESALQ'!$C:$C,'Modelo Soja'!$B45,'Preço Soja ESALQ'!BG:BG),NA())</f>
        <v>130.43173913043478</v>
      </c>
      <c r="AH45" s="19">
        <f ca="1">IFERROR(AVERAGEIF('Preço Soja ESALQ'!$C:$C,'Modelo Soja'!$B45,'Preço Soja ESALQ'!AE:AE),NA())</f>
        <v>131.65347826086955</v>
      </c>
      <c r="AI45" s="19">
        <f ca="1">IFERROR(AVERAGEIF('Preço Soja ESALQ'!$C:$C,'Modelo Soja'!$B45,'Preço Soja ESALQ'!AF:AF),NA())</f>
        <v>128.84869565217392</v>
      </c>
      <c r="AJ45" s="36">
        <f>+[2]summary!C57</f>
        <v>138.09130434782611</v>
      </c>
      <c r="AK45" s="36">
        <f t="shared" ca="1" si="2"/>
        <v>119.54962165129561</v>
      </c>
      <c r="AL45" s="36">
        <f t="shared" ca="1" si="3"/>
        <v>120.04962165129561</v>
      </c>
      <c r="AN45" s="24">
        <f>+[3]FSORPRA!H44</f>
        <v>457.5</v>
      </c>
      <c r="AO45" s="24">
        <f>+[3]FRONPRA!H44</f>
        <v>351.25</v>
      </c>
      <c r="AP45" s="24">
        <f>VLOOKUP(B45,'Frete ESALQ'!$C$6:$AL$132,36,FALSE)</f>
        <v>177</v>
      </c>
      <c r="AQ45" s="24">
        <f>VLOOKUP(B45,'Frete ESALQ'!$C$6:$AW$132,47,FALSE)</f>
        <v>142.22</v>
      </c>
      <c r="AR45" s="24">
        <f>VLOOKUP(B45,'Frete ESALQ'!$C$6:$BH$132,58,FALSE)</f>
        <v>123</v>
      </c>
      <c r="AS45" s="24">
        <f>VLOOKUP(B45,'Frete ESALQ'!$C$6:$BH$132,32,FALSE)</f>
        <v>120.83</v>
      </c>
      <c r="AT45" s="24">
        <f t="shared" si="4"/>
        <v>110.64130434782611</v>
      </c>
      <c r="AU45" s="24">
        <f t="shared" si="5"/>
        <v>117.01630434782611</v>
      </c>
      <c r="AV45" s="24">
        <f t="shared" si="6"/>
        <v>127.47130434782611</v>
      </c>
      <c r="AW45" s="24">
        <f t="shared" si="7"/>
        <v>129.55810434782612</v>
      </c>
      <c r="AX45" s="24">
        <f t="shared" ca="1" si="8"/>
        <v>123.05173913043478</v>
      </c>
      <c r="AY45" s="24">
        <f t="shared" ca="1" si="9"/>
        <v>124.40367826086955</v>
      </c>
      <c r="AZ45">
        <f t="shared" si="10"/>
        <v>7</v>
      </c>
      <c r="BA45" s="17">
        <f t="shared" si="11"/>
        <v>45474</v>
      </c>
      <c r="BB45" s="22">
        <f t="shared" ca="1" si="12"/>
        <v>11.305217391304382</v>
      </c>
      <c r="BC45" s="22">
        <f t="shared" ca="1" si="13"/>
        <v>10.253478260869556</v>
      </c>
      <c r="BD45" s="22">
        <f t="shared" ca="1" si="14"/>
        <v>4.9669565217391636</v>
      </c>
      <c r="BE45" s="22">
        <f t="shared" ca="1" si="15"/>
        <v>7.9465217391304463</v>
      </c>
      <c r="BF45" s="22">
        <f t="shared" ca="1" si="16"/>
        <v>10.048695652173905</v>
      </c>
      <c r="BG45" s="22">
        <f t="shared" ca="1" si="17"/>
        <v>10.119565217391283</v>
      </c>
      <c r="BH45" s="25">
        <f t="shared" ca="1" si="0"/>
        <v>9.1067391304347893</v>
      </c>
      <c r="BJ45" s="27">
        <f t="shared" ca="1" si="22"/>
        <v>9.294404259991218</v>
      </c>
      <c r="BL45" s="41">
        <f t="shared" si="19"/>
        <v>447.5</v>
      </c>
      <c r="BM45" s="41">
        <f t="shared" si="20"/>
        <v>111.24130434782612</v>
      </c>
    </row>
    <row r="46" spans="2:65" x14ac:dyDescent="0.3">
      <c r="B46" s="17" t="str">
        <f t="shared" si="1"/>
        <v>20248</v>
      </c>
      <c r="C46" s="17">
        <f t="shared" si="21"/>
        <v>45505</v>
      </c>
      <c r="D46" s="19">
        <f ca="1">IFERROR(AVERAGEIF('Preço Soja ESALQ'!$C:$C,'Modelo Soja'!$B46,'Preço Soja ESALQ'!$R:$R),NA())</f>
        <v>114.97363636363637</v>
      </c>
      <c r="E46" s="19">
        <f ca="1">IFERROR(AVERAGEIF('Preço Soja ESALQ'!$C:$C,'Modelo Soja'!$B46,'Preço Soja ESALQ'!S:S),NA())</f>
        <v>108.83636363636364</v>
      </c>
      <c r="F46" s="19">
        <f ca="1">IFERROR(AVERAGEIF('Preço Soja ESALQ'!$C:$C,'Modelo Soja'!$B46,'Preço Soja ESALQ'!T:T),NA())</f>
        <v>118.74045454545454</v>
      </c>
      <c r="G46" s="19">
        <f ca="1">IFERROR(AVERAGEIF('Preço Soja ESALQ'!$C:$C,'Modelo Soja'!$B46,'Preço Soja ESALQ'!U:U),NA())</f>
        <v>117.4</v>
      </c>
      <c r="H46" s="19">
        <f ca="1">IFERROR(AVERAGEIF('Preço Soja ESALQ'!$C:$C,'Modelo Soja'!$B46,'Preço Soja ESALQ'!V:V),NA())</f>
        <v>115.55136363636365</v>
      </c>
      <c r="I46" s="19">
        <f ca="1">IFERROR(AVERAGEIF('Preço Soja ESALQ'!$C:$C,'Modelo Soja'!$B46,'Preço Soja ESALQ'!W:W),NA())</f>
        <v>120.41500000000001</v>
      </c>
      <c r="J46" s="19">
        <f ca="1">IFERROR(AVERAGEIF('Preço Soja ESALQ'!$C:$C,'Modelo Soja'!$B46,'Preço Soja ESALQ'!X:X),NA())</f>
        <v>116.92090909090908</v>
      </c>
      <c r="K46" s="19">
        <f ca="1">IFERROR(AVERAGEIF('Preço Soja ESALQ'!$C:$C,'Modelo Soja'!$B46,'Preço Soja ESALQ'!Y:Y),NA())</f>
        <v>117.69045454545454</v>
      </c>
      <c r="L46" s="19">
        <f ca="1">IFERROR(AVERAGEIF('Preço Soja ESALQ'!$C:$C,'Modelo Soja'!$B46,'Preço Soja ESALQ'!Z:Z),NA())</f>
        <v>118.07909090909092</v>
      </c>
      <c r="M46" s="19">
        <f ca="1">IFERROR(AVERAGEIF('Preço Soja ESALQ'!$C:$C,'Modelo Soja'!$B46,'Preço Soja ESALQ'!AA:AA),NA())</f>
        <v>117.14363636363636</v>
      </c>
      <c r="N46" s="19">
        <f ca="1">IFERROR(AVERAGEIF('Preço Soja ESALQ'!$C:$C,'Modelo Soja'!$B46,'Preço Soja ESALQ'!AB:AB),NA())</f>
        <v>116.87090909090908</v>
      </c>
      <c r="O46" s="19">
        <f ca="1">IFERROR(AVERAGEIF('Preço Soja ESALQ'!$C:$C,'Modelo Soja'!$B46,'Preço Soja ESALQ'!AC:AC),NA())</f>
        <v>115.16562500000001</v>
      </c>
      <c r="P46" s="19" t="e">
        <f ca="1">IFERROR(AVERAGEIF('Preço Soja ESALQ'!$C:$C,'Modelo Soja'!$B46,'Preço Soja ESALQ'!AD:AD),NA())</f>
        <v>#N/A</v>
      </c>
      <c r="Q46" s="19">
        <f ca="1">IFERROR(AVERAGEIF('Preço Soja ESALQ'!$C:$C,'Modelo Soja'!$B46,'Preço Soja ESALQ'!BI:BI),NA())</f>
        <v>120.7259090909091</v>
      </c>
      <c r="R46" s="19">
        <f ca="1">IFERROR(AVERAGEIF('Preço Soja ESALQ'!$C:$C,'Modelo Soja'!$B46,'Preço Soja ESALQ'!BK:BK),NA())</f>
        <v>114.75687499999999</v>
      </c>
      <c r="S46" s="19">
        <f ca="1">IFERROR(AVERAGEIF('Preço Soja ESALQ'!$C:$C,'Modelo Soja'!$B46,'Preço Soja ESALQ'!BL:BL),NA())</f>
        <v>113.6568181818182</v>
      </c>
      <c r="T46" s="19" t="e">
        <f ca="1">IFERROR(AVERAGEIF('Preço Soja ESALQ'!$C:$C,'Modelo Soja'!$B46,'Preço Soja ESALQ'!BM:BM),NA())</f>
        <v>#N/A</v>
      </c>
      <c r="U46" s="19">
        <f ca="1">IFERROR(AVERAGEIF('Preço Soja ESALQ'!$C:$C,'Modelo Soja'!$B46,'Preço Soja ESALQ'!BN:BN),NA())</f>
        <v>113.07727272727271</v>
      </c>
      <c r="AA46" s="19">
        <f ca="1">IFERROR(AVERAGEIF('Preço Soja ESALQ'!$C:$C,'Modelo Soja'!$B46,'Preço Soja ESALQ'!BA:BA),NA())</f>
        <v>124.40499999999999</v>
      </c>
      <c r="AB46" s="19">
        <f ca="1">IFERROR(AVERAGEIF('Preço Soja ESALQ'!$C:$C,'Modelo Soja'!$B46,'Preço Soja ESALQ'!BB:BB),NA())</f>
        <v>129.61363636363637</v>
      </c>
      <c r="AC46" s="19">
        <f ca="1">IFERROR(AVERAGEIF('Preço Soja ESALQ'!$C:$C,'Modelo Soja'!$B46,'Preço Soja ESALQ'!BC:BC),NA())</f>
        <v>125.91545454545457</v>
      </c>
      <c r="AD46" s="19">
        <f ca="1">IFERROR(AVERAGEIF('Preço Soja ESALQ'!$C:$C,'Modelo Soja'!$B46,'Preço Soja ESALQ'!BD:BD),NA())</f>
        <v>128.76954545454544</v>
      </c>
      <c r="AE46" s="19">
        <f ca="1">IFERROR(AVERAGEIF('Preço Soja ESALQ'!$C:$C,'Modelo Soja'!$B46,'Preço Soja ESALQ'!BE:BE),NA())</f>
        <v>120.3727272727273</v>
      </c>
      <c r="AF46" s="19">
        <f ca="1">IFERROR(AVERAGEIF('Preço Soja ESALQ'!$C:$C,'Modelo Soja'!$B46,'Preço Soja ESALQ'!BF:BF),NA())</f>
        <v>121.51499999999997</v>
      </c>
      <c r="AG46" s="19">
        <f ca="1">IFERROR(AVERAGEIF('Preço Soja ESALQ'!$C:$C,'Modelo Soja'!$B46,'Preço Soja ESALQ'!BG:BG),NA())</f>
        <v>126.20909090909093</v>
      </c>
      <c r="AH46" s="19">
        <f ca="1">IFERROR(AVERAGEIF('Preço Soja ESALQ'!$C:$C,'Modelo Soja'!$B46,'Preço Soja ESALQ'!AE:AE),NA())</f>
        <v>126.18772727272723</v>
      </c>
      <c r="AI46" s="19">
        <f ca="1">IFERROR(AVERAGEIF('Preço Soja ESALQ'!$C:$C,'Modelo Soja'!$B46,'Preço Soja ESALQ'!AF:AF),NA())</f>
        <v>124.87499999999996</v>
      </c>
      <c r="AJ46" s="36">
        <f>+[2]summary!C58</f>
        <v>133.21363636363637</v>
      </c>
      <c r="AK46" s="36">
        <f t="shared" ca="1" si="2"/>
        <v>118.20377636614595</v>
      </c>
      <c r="AL46" s="36">
        <f t="shared" ca="1" si="3"/>
        <v>118.70377636614595</v>
      </c>
      <c r="AN46" s="24">
        <f>+[3]FSORPRA!H45</f>
        <v>396</v>
      </c>
      <c r="AO46" s="24">
        <f>+[3]FRONPRA!H45</f>
        <v>293</v>
      </c>
      <c r="AP46" s="24">
        <f>VLOOKUP(B46,'Frete ESALQ'!$C$6:$AL$132,36,FALSE)</f>
        <v>151.75</v>
      </c>
      <c r="AQ46" s="24">
        <f>VLOOKUP(B46,'Frete ESALQ'!$C$6:$AW$132,47,FALSE)</f>
        <v>124.29</v>
      </c>
      <c r="AR46" s="24">
        <f>VLOOKUP(B46,'Frete ESALQ'!$C$6:$BH$132,58,FALSE)</f>
        <v>119.35</v>
      </c>
      <c r="AS46" s="24">
        <f>VLOOKUP(B46,'Frete ESALQ'!$C$6:$BH$132,32,FALSE)</f>
        <v>130.75</v>
      </c>
      <c r="AT46" s="24">
        <f t="shared" si="4"/>
        <v>109.45363636363638</v>
      </c>
      <c r="AU46" s="24">
        <f t="shared" si="5"/>
        <v>115.63363636363637</v>
      </c>
      <c r="AV46" s="24">
        <f t="shared" si="6"/>
        <v>124.10863636363636</v>
      </c>
      <c r="AW46" s="24">
        <f t="shared" si="7"/>
        <v>125.75623636363636</v>
      </c>
      <c r="AX46" s="24">
        <f t="shared" ca="1" si="8"/>
        <v>119.04809090909093</v>
      </c>
      <c r="AY46" s="24">
        <f t="shared" ca="1" si="9"/>
        <v>118.34272727272723</v>
      </c>
      <c r="AZ46">
        <f t="shared" si="10"/>
        <v>8</v>
      </c>
      <c r="BA46" s="17">
        <f t="shared" si="11"/>
        <v>45505</v>
      </c>
      <c r="BB46" s="22">
        <f t="shared" ca="1" si="12"/>
        <v>9.1986363636363677</v>
      </c>
      <c r="BC46" s="22">
        <f t="shared" ca="1" si="13"/>
        <v>8.2250000000000227</v>
      </c>
      <c r="BD46" s="22">
        <f t="shared" ca="1" si="14"/>
        <v>3.2290909090909423</v>
      </c>
      <c r="BE46" s="22">
        <f t="shared" ca="1" si="15"/>
        <v>6.5413636363635987</v>
      </c>
      <c r="BF46" s="22">
        <f t="shared" ca="1" si="16"/>
        <v>9.2668181818181523</v>
      </c>
      <c r="BG46" s="22">
        <f t="shared" ca="1" si="17"/>
        <v>9.3381818181818517</v>
      </c>
      <c r="BH46" s="25">
        <f t="shared" ca="1" si="0"/>
        <v>7.6331818181818223</v>
      </c>
      <c r="BJ46" s="27">
        <f t="shared" ca="1" si="22"/>
        <v>9.3674127297823038</v>
      </c>
      <c r="BL46" s="41">
        <f t="shared" si="19"/>
        <v>386</v>
      </c>
      <c r="BM46" s="41">
        <f t="shared" si="20"/>
        <v>110.05363636363637</v>
      </c>
    </row>
    <row r="47" spans="2:65" x14ac:dyDescent="0.3">
      <c r="B47" s="17" t="str">
        <f t="shared" si="1"/>
        <v>20249</v>
      </c>
      <c r="C47" s="17">
        <f t="shared" si="21"/>
        <v>45536</v>
      </c>
      <c r="D47" s="19">
        <f ca="1">IFERROR(AVERAGEIF('Preço Soja ESALQ'!$C:$C,'Modelo Soja'!$B47,'Preço Soja ESALQ'!$R:$R),NA())</f>
        <v>119.42476190476188</v>
      </c>
      <c r="E47" s="19">
        <f ca="1">IFERROR(AVERAGEIF('Preço Soja ESALQ'!$C:$C,'Modelo Soja'!$B47,'Preço Soja ESALQ'!S:S),NA())</f>
        <v>116.49333333333334</v>
      </c>
      <c r="F47" s="19">
        <f ca="1">IFERROR(AVERAGEIF('Preço Soja ESALQ'!$C:$C,'Modelo Soja'!$B47,'Preço Soja ESALQ'!T:T),NA())</f>
        <v>123.90666666666667</v>
      </c>
      <c r="G47" s="19" t="e">
        <f ca="1">IFERROR(AVERAGEIF('Preço Soja ESALQ'!$C:$C,'Modelo Soja'!$B47,'Preço Soja ESALQ'!U:U),NA())</f>
        <v>#N/A</v>
      </c>
      <c r="H47" s="19">
        <f ca="1">IFERROR(AVERAGEIF('Preço Soja ESALQ'!$C:$C,'Modelo Soja'!$B47,'Preço Soja ESALQ'!V:V),NA())</f>
        <v>122.56238095238099</v>
      </c>
      <c r="I47" s="19">
        <f ca="1">IFERROR(AVERAGEIF('Preço Soja ESALQ'!$C:$C,'Modelo Soja'!$B47,'Preço Soja ESALQ'!W:W),NA())</f>
        <v>125.81142857142858</v>
      </c>
      <c r="J47" s="19">
        <f ca="1">IFERROR(AVERAGEIF('Preço Soja ESALQ'!$C:$C,'Modelo Soja'!$B47,'Preço Soja ESALQ'!X:X),NA())</f>
        <v>121.4095238095238</v>
      </c>
      <c r="K47" s="19">
        <f ca="1">IFERROR(AVERAGEIF('Preço Soja ESALQ'!$C:$C,'Modelo Soja'!$B47,'Preço Soja ESALQ'!Y:Y),NA())</f>
        <v>123.36190476190475</v>
      </c>
      <c r="L47" s="19">
        <f ca="1">IFERROR(AVERAGEIF('Preço Soja ESALQ'!$C:$C,'Modelo Soja'!$B47,'Preço Soja ESALQ'!Z:Z),NA())</f>
        <v>124.04904761904761</v>
      </c>
      <c r="M47" s="19">
        <f ca="1">IFERROR(AVERAGEIF('Preço Soja ESALQ'!$C:$C,'Modelo Soja'!$B47,'Preço Soja ESALQ'!AA:AA),NA())</f>
        <v>122.00666666666666</v>
      </c>
      <c r="N47" s="19">
        <f ca="1">IFERROR(AVERAGEIF('Preço Soja ESALQ'!$C:$C,'Modelo Soja'!$B47,'Preço Soja ESALQ'!AB:AB),NA())</f>
        <v>120.70666666666664</v>
      </c>
      <c r="O47" s="19">
        <f ca="1">IFERROR(AVERAGEIF('Preço Soja ESALQ'!$C:$C,'Modelo Soja'!$B47,'Preço Soja ESALQ'!AC:AC),NA())</f>
        <v>120.30642857142857</v>
      </c>
      <c r="P47" s="19" t="e">
        <f ca="1">IFERROR(AVERAGEIF('Preço Soja ESALQ'!$C:$C,'Modelo Soja'!$B47,'Preço Soja ESALQ'!AD:AD),NA())</f>
        <v>#N/A</v>
      </c>
      <c r="Q47" s="19">
        <f ca="1">IFERROR(AVERAGEIF('Preço Soja ESALQ'!$C:$C,'Modelo Soja'!$B47,'Preço Soja ESALQ'!BI:BI),NA())</f>
        <v>125.69380952380955</v>
      </c>
      <c r="R47" s="19">
        <f ca="1">IFERROR(AVERAGEIF('Preço Soja ESALQ'!$C:$C,'Modelo Soja'!$B47,'Preço Soja ESALQ'!BK:BK),NA())</f>
        <v>119.31187499999999</v>
      </c>
      <c r="S47" s="19">
        <f ca="1">IFERROR(AVERAGEIF('Preço Soja ESALQ'!$C:$C,'Modelo Soja'!$B47,'Preço Soja ESALQ'!BL:BL),NA())</f>
        <v>118.63142857142859</v>
      </c>
      <c r="T47" s="19" t="e">
        <f ca="1">IFERROR(AVERAGEIF('Preço Soja ESALQ'!$C:$C,'Modelo Soja'!$B47,'Preço Soja ESALQ'!BM:BM),NA())</f>
        <v>#N/A</v>
      </c>
      <c r="U47" s="19">
        <f ca="1">IFERROR(AVERAGEIF('Preço Soja ESALQ'!$C:$C,'Modelo Soja'!$B47,'Preço Soja ESALQ'!BN:BN),NA())</f>
        <v>118.00857142857144</v>
      </c>
      <c r="AA47" s="19">
        <f ca="1">IFERROR(AVERAGEIF('Preço Soja ESALQ'!$C:$C,'Modelo Soja'!$B47,'Preço Soja ESALQ'!BA:BA),NA())</f>
        <v>128.73142857142858</v>
      </c>
      <c r="AB47" s="19">
        <f ca="1">IFERROR(AVERAGEIF('Preço Soja ESALQ'!$C:$C,'Modelo Soja'!$B47,'Preço Soja ESALQ'!BB:BB),NA())</f>
        <v>136.66380952380953</v>
      </c>
      <c r="AC47" s="19">
        <f ca="1">IFERROR(AVERAGEIF('Preço Soja ESALQ'!$C:$C,'Modelo Soja'!$B47,'Preço Soja ESALQ'!BC:BC),NA())</f>
        <v>133.71857142857144</v>
      </c>
      <c r="AD47" s="19">
        <f ca="1">IFERROR(AVERAGEIF('Preço Soja ESALQ'!$C:$C,'Modelo Soja'!$B47,'Preço Soja ESALQ'!BD:BD),NA())</f>
        <v>136.59000000000003</v>
      </c>
      <c r="AE47" s="19">
        <f ca="1">IFERROR(AVERAGEIF('Preço Soja ESALQ'!$C:$C,'Modelo Soja'!$B47,'Preço Soja ESALQ'!BE:BE),NA())</f>
        <v>131.40238095238095</v>
      </c>
      <c r="AF47" s="19">
        <f ca="1">IFERROR(AVERAGEIF('Preço Soja ESALQ'!$C:$C,'Modelo Soja'!$B47,'Preço Soja ESALQ'!BF:BF),NA())</f>
        <v>131.13047619047623</v>
      </c>
      <c r="AG47" s="19">
        <f ca="1">IFERROR(AVERAGEIF('Preço Soja ESALQ'!$C:$C,'Modelo Soja'!$B47,'Preço Soja ESALQ'!BG:BG),NA())</f>
        <v>130.8042857142857</v>
      </c>
      <c r="AH47" s="19">
        <f ca="1">IFERROR(AVERAGEIF('Preço Soja ESALQ'!$C:$C,'Modelo Soja'!$B47,'Preço Soja ESALQ'!AE:AE),NA())</f>
        <v>130.63619047619045</v>
      </c>
      <c r="AI47" s="19">
        <f ca="1">IFERROR(AVERAGEIF('Preço Soja ESALQ'!$C:$C,'Modelo Soja'!$B47,'Preço Soja ESALQ'!AF:AF),NA())</f>
        <v>132.05476190476193</v>
      </c>
      <c r="AJ47" s="36">
        <f>+[2]summary!C59</f>
        <v>139.90380952380951</v>
      </c>
      <c r="AK47" s="36">
        <f t="shared" ca="1" si="2"/>
        <v>126.57143408878704</v>
      </c>
      <c r="AL47" s="36">
        <f t="shared" ca="1" si="3"/>
        <v>127.07143408878704</v>
      </c>
      <c r="AN47" s="24">
        <f>+[3]FSORPRA!H46</f>
        <v>408.75</v>
      </c>
      <c r="AO47" s="24">
        <f>+[3]FRONPRA!H46</f>
        <v>292.5</v>
      </c>
      <c r="AP47" s="24">
        <f>VLOOKUP(B47,'Frete ESALQ'!$C$6:$AL$132,36,FALSE)</f>
        <v>144.30000000000001</v>
      </c>
      <c r="AQ47" s="24">
        <f>VLOOKUP(B47,'Frete ESALQ'!$C$6:$AW$132,47,FALSE)</f>
        <v>125.44</v>
      </c>
      <c r="AR47" s="24">
        <f>VLOOKUP(B47,'Frete ESALQ'!$C$6:$BH$132,58,FALSE)</f>
        <v>141.55000000000001</v>
      </c>
      <c r="AS47" s="24">
        <f>VLOOKUP(B47,'Frete ESALQ'!$C$6:$BH$132,32,FALSE)</f>
        <v>129.59</v>
      </c>
      <c r="AT47" s="24">
        <f t="shared" si="4"/>
        <v>115.37880952380951</v>
      </c>
      <c r="AU47" s="24">
        <f t="shared" si="5"/>
        <v>122.35380952380952</v>
      </c>
      <c r="AV47" s="24">
        <f t="shared" si="6"/>
        <v>131.24580952380953</v>
      </c>
      <c r="AW47" s="24">
        <f t="shared" si="7"/>
        <v>132.37740952380952</v>
      </c>
      <c r="AX47" s="24">
        <f t="shared" ca="1" si="8"/>
        <v>122.3112857142857</v>
      </c>
      <c r="AY47" s="24">
        <f t="shared" ca="1" si="9"/>
        <v>122.86079047619045</v>
      </c>
      <c r="AZ47">
        <f t="shared" si="10"/>
        <v>9</v>
      </c>
      <c r="BA47" s="17">
        <f t="shared" si="11"/>
        <v>45536</v>
      </c>
      <c r="BB47" s="22">
        <f t="shared" ca="1" si="12"/>
        <v>10.852380952380955</v>
      </c>
      <c r="BC47" s="22">
        <f t="shared" ca="1" si="13"/>
        <v>10.356666666666683</v>
      </c>
      <c r="BD47" s="22">
        <f t="shared" ca="1" si="14"/>
        <v>9.3957142857142912</v>
      </c>
      <c r="BE47" s="22">
        <f t="shared" ca="1" si="15"/>
        <v>11.70571428571435</v>
      </c>
      <c r="BF47" s="22">
        <f t="shared" ca="1" si="16"/>
        <v>9.2266666666666453</v>
      </c>
      <c r="BG47" s="22">
        <f t="shared" ca="1" si="17"/>
        <v>10.097619047619062</v>
      </c>
      <c r="BH47" s="25">
        <f t="shared" ca="1" si="0"/>
        <v>10.272460317460331</v>
      </c>
      <c r="BJ47" s="27">
        <f t="shared" ca="1" si="22"/>
        <v>10.078100755453697</v>
      </c>
      <c r="BL47" s="41">
        <f t="shared" si="19"/>
        <v>398.75</v>
      </c>
      <c r="BM47" s="41">
        <f t="shared" si="20"/>
        <v>115.97880952380952</v>
      </c>
    </row>
    <row r="48" spans="2:65" x14ac:dyDescent="0.3">
      <c r="B48" s="17" t="str">
        <f t="shared" si="1"/>
        <v>202410</v>
      </c>
      <c r="C48" s="17">
        <f t="shared" si="21"/>
        <v>45566</v>
      </c>
      <c r="D48" s="19">
        <f ca="1">IFERROR(AVERAGEIF('Preço Soja ESALQ'!$C:$C,'Modelo Soja'!$B48,'Preço Soja ESALQ'!$R:$R),NA())</f>
        <v>118.45130434782614</v>
      </c>
      <c r="E48" s="19">
        <f ca="1">IFERROR(AVERAGEIF('Preço Soja ESALQ'!$C:$C,'Modelo Soja'!$B48,'Preço Soja ESALQ'!S:S),NA())</f>
        <v>126.22347826086954</v>
      </c>
      <c r="F48" s="19">
        <f ca="1">IFERROR(AVERAGEIF('Preço Soja ESALQ'!$C:$C,'Modelo Soja'!$B48,'Preço Soja ESALQ'!T:T),NA())</f>
        <v>129.22478260869565</v>
      </c>
      <c r="G48" s="19">
        <f ca="1">IFERROR(AVERAGEIF('Preço Soja ESALQ'!$C:$C,'Modelo Soja'!$B48,'Preço Soja ESALQ'!U:U),NA())</f>
        <v>140.35500000000002</v>
      </c>
      <c r="H48" s="19">
        <f ca="1">IFERROR(AVERAGEIF('Preço Soja ESALQ'!$C:$C,'Modelo Soja'!$B48,'Preço Soja ESALQ'!V:V),NA())</f>
        <v>122.54826086956523</v>
      </c>
      <c r="I48" s="19">
        <f ca="1">IFERROR(AVERAGEIF('Preço Soja ESALQ'!$C:$C,'Modelo Soja'!$B48,'Preço Soja ESALQ'!W:W),NA())</f>
        <v>130.41636363636366</v>
      </c>
      <c r="J48" s="19">
        <f ca="1">IFERROR(AVERAGEIF('Preço Soja ESALQ'!$C:$C,'Modelo Soja'!$B48,'Preço Soja ESALQ'!X:X),NA())</f>
        <v>123.78086956521737</v>
      </c>
      <c r="K48" s="19">
        <f ca="1">IFERROR(AVERAGEIF('Preço Soja ESALQ'!$C:$C,'Modelo Soja'!$B48,'Preço Soja ESALQ'!Y:Y),NA())</f>
        <v>129.20869565217393</v>
      </c>
      <c r="L48" s="19">
        <f ca="1">IFERROR(AVERAGEIF('Preço Soja ESALQ'!$C:$C,'Modelo Soja'!$B48,'Preço Soja ESALQ'!Z:Z),NA())</f>
        <v>129.70130434782604</v>
      </c>
      <c r="M48" s="19">
        <f ca="1">IFERROR(AVERAGEIF('Preço Soja ESALQ'!$C:$C,'Modelo Soja'!$B48,'Preço Soja ESALQ'!AA:AA),NA())</f>
        <v>123.14956521739131</v>
      </c>
      <c r="N48" s="19">
        <f ca="1">IFERROR(AVERAGEIF('Preço Soja ESALQ'!$C:$C,'Modelo Soja'!$B48,'Preço Soja ESALQ'!AB:AB),NA())</f>
        <v>122.63000000000001</v>
      </c>
      <c r="O48" s="19">
        <f ca="1">IFERROR(AVERAGEIF('Preço Soja ESALQ'!$C:$C,'Modelo Soja'!$B48,'Preço Soja ESALQ'!AC:AC),NA())</f>
        <v>123.64619047619047</v>
      </c>
      <c r="P48" s="19" t="e">
        <f ca="1">IFERROR(AVERAGEIF('Preço Soja ESALQ'!$C:$C,'Modelo Soja'!$B48,'Preço Soja ESALQ'!AD:AD),NA())</f>
        <v>#N/A</v>
      </c>
      <c r="Q48" s="19">
        <f ca="1">IFERROR(AVERAGEIF('Preço Soja ESALQ'!$C:$C,'Modelo Soja'!$B48,'Preço Soja ESALQ'!BI:BI),NA())</f>
        <v>128.1</v>
      </c>
      <c r="R48" s="19">
        <f ca="1">IFERROR(AVERAGEIF('Preço Soja ESALQ'!$C:$C,'Modelo Soja'!$B48,'Preço Soja ESALQ'!BK:BK),NA())</f>
        <v>124.1190909090909</v>
      </c>
      <c r="S48" s="19">
        <f ca="1">IFERROR(AVERAGEIF('Preço Soja ESALQ'!$C:$C,'Modelo Soja'!$B48,'Preço Soja ESALQ'!BL:BL),NA())</f>
        <v>125.78782608695651</v>
      </c>
      <c r="T48" s="19" t="e">
        <f ca="1">IFERROR(AVERAGEIF('Preço Soja ESALQ'!$C:$C,'Modelo Soja'!$B48,'Preço Soja ESALQ'!BM:BM),NA())</f>
        <v>#N/A</v>
      </c>
      <c r="U48" s="19">
        <f ca="1">IFERROR(AVERAGEIF('Preço Soja ESALQ'!$C:$C,'Modelo Soja'!$B48,'Preço Soja ESALQ'!BN:BN),NA())</f>
        <v>124.75478260869563</v>
      </c>
      <c r="AA48" s="19">
        <f ca="1">IFERROR(AVERAGEIF('Preço Soja ESALQ'!$C:$C,'Modelo Soja'!$B48,'Preço Soja ESALQ'!BA:BA),NA())</f>
        <v>140.16695652173914</v>
      </c>
      <c r="AB48" s="19">
        <f ca="1">IFERROR(AVERAGEIF('Preço Soja ESALQ'!$C:$C,'Modelo Soja'!$B48,'Preço Soja ESALQ'!BB:BB),NA())</f>
        <v>139.96434782608694</v>
      </c>
      <c r="AC48" s="19">
        <f ca="1">IFERROR(AVERAGEIF('Preço Soja ESALQ'!$C:$C,'Modelo Soja'!$B48,'Preço Soja ESALQ'!BC:BC),NA())</f>
        <v>137.83043478260871</v>
      </c>
      <c r="AD48" s="19">
        <f ca="1">IFERROR(AVERAGEIF('Preço Soja ESALQ'!$C:$C,'Modelo Soja'!$B48,'Preço Soja ESALQ'!BD:BD),NA())</f>
        <v>139.88260869565218</v>
      </c>
      <c r="AE48" s="19">
        <f ca="1">IFERROR(AVERAGEIF('Preço Soja ESALQ'!$C:$C,'Modelo Soja'!$B48,'Preço Soja ESALQ'!BE:BE),NA())</f>
        <v>136.20782608695649</v>
      </c>
      <c r="AF48" s="19">
        <f ca="1">IFERROR(AVERAGEIF('Preço Soja ESALQ'!$C:$C,'Modelo Soja'!$B48,'Preço Soja ESALQ'!BF:BF),NA())</f>
        <v>135.06217391304344</v>
      </c>
      <c r="AG48" s="19">
        <f ca="1">IFERROR(AVERAGEIF('Preço Soja ESALQ'!$C:$C,'Modelo Soja'!$B48,'Preço Soja ESALQ'!BG:BG),NA())</f>
        <v>132.12217391304347</v>
      </c>
      <c r="AH48" s="19">
        <f ca="1">IFERROR(AVERAGEIF('Preço Soja ESALQ'!$C:$C,'Modelo Soja'!$B48,'Preço Soja ESALQ'!AE:AE),NA())</f>
        <v>131.88391304347823</v>
      </c>
      <c r="AI48" s="19">
        <f ca="1">IFERROR(AVERAGEIF('Preço Soja ESALQ'!$C:$C,'Modelo Soja'!$B48,'Preço Soja ESALQ'!AF:AF),NA())</f>
        <v>137.98695652173913</v>
      </c>
      <c r="AJ48" s="36">
        <f>+[2]summary!C60</f>
        <v>141.8326086956522</v>
      </c>
      <c r="AK48" s="36">
        <f t="shared" ca="1" si="2"/>
        <v>135.81854571177612</v>
      </c>
      <c r="AL48" s="36">
        <f t="shared" ca="1" si="3"/>
        <v>136.31854571177612</v>
      </c>
      <c r="AN48" s="24">
        <f>+[3]FSORPRA!H47</f>
        <v>393.75</v>
      </c>
      <c r="AO48" s="24">
        <f>+[3]FRONPRA!H47</f>
        <v>287.5</v>
      </c>
      <c r="AP48" s="24">
        <f>VLOOKUP(B48,'Frete ESALQ'!$C$6:$AL$132,36,FALSE)</f>
        <v>137.07</v>
      </c>
      <c r="AQ48" s="24">
        <f>VLOOKUP(B48,'Frete ESALQ'!$C$6:$AW$132,47,FALSE)</f>
        <v>113.57</v>
      </c>
      <c r="AR48" s="24">
        <f>VLOOKUP(B48,'Frete ESALQ'!$C$6:$BH$132,58,FALSE)</f>
        <v>140</v>
      </c>
      <c r="AS48" s="24">
        <f>VLOOKUP(B48,'Frete ESALQ'!$C$6:$BH$132,32,FALSE)</f>
        <v>143</v>
      </c>
      <c r="AT48" s="24">
        <f t="shared" si="4"/>
        <v>118.2076086956522</v>
      </c>
      <c r="AU48" s="24">
        <f t="shared" si="5"/>
        <v>124.5826086956522</v>
      </c>
      <c r="AV48" s="24">
        <f t="shared" si="6"/>
        <v>133.6084086956522</v>
      </c>
      <c r="AW48" s="24">
        <f t="shared" si="7"/>
        <v>135.0184086956522</v>
      </c>
      <c r="AX48" s="24">
        <f t="shared" ca="1" si="8"/>
        <v>123.72217391304346</v>
      </c>
      <c r="AY48" s="24">
        <f t="shared" ca="1" si="9"/>
        <v>123.30391304347823</v>
      </c>
      <c r="AZ48">
        <f t="shared" si="10"/>
        <v>10</v>
      </c>
      <c r="BA48" s="17">
        <f t="shared" si="11"/>
        <v>45566</v>
      </c>
      <c r="BB48" s="22">
        <f t="shared" ca="1" si="12"/>
        <v>9.5479841897232802</v>
      </c>
      <c r="BC48" s="22">
        <f t="shared" ca="1" si="13"/>
        <v>8.6217391304347757</v>
      </c>
      <c r="BD48" s="22">
        <f t="shared" ca="1" si="14"/>
        <v>13.058260869565174</v>
      </c>
      <c r="BE48" s="22">
        <f t="shared" ca="1" si="15"/>
        <v>16.6108695652173</v>
      </c>
      <c r="BF48" s="22">
        <f t="shared" ca="1" si="16"/>
        <v>8.103043478260858</v>
      </c>
      <c r="BG48" s="22">
        <f t="shared" ca="1" si="17"/>
        <v>9.4921739130434588</v>
      </c>
      <c r="BH48" s="25">
        <f t="shared" ca="1" si="0"/>
        <v>10.905678524374141</v>
      </c>
      <c r="BJ48" s="27">
        <f t="shared" ca="1" si="22"/>
        <v>9.5950674509065745</v>
      </c>
      <c r="BL48" s="41">
        <f t="shared" si="19"/>
        <v>383.75</v>
      </c>
      <c r="BM48" s="41">
        <f t="shared" si="20"/>
        <v>118.80760869565219</v>
      </c>
    </row>
    <row r="49" spans="2:65" x14ac:dyDescent="0.3">
      <c r="B49" s="17" t="str">
        <f t="shared" si="1"/>
        <v>202411</v>
      </c>
      <c r="C49" s="17">
        <f t="shared" si="21"/>
        <v>45597</v>
      </c>
      <c r="D49" s="19">
        <f ca="1">IFERROR(AVERAGEIF('Preço Soja ESALQ'!$C:$C,'Modelo Soja'!$B49,'Preço Soja ESALQ'!$R:$R),NA())</f>
        <v>118.38473684210528</v>
      </c>
      <c r="E49" s="19">
        <f ca="1">IFERROR(AVERAGEIF('Preço Soja ESALQ'!$C:$C,'Modelo Soja'!$B49,'Preço Soja ESALQ'!S:S),NA())</f>
        <v>129.18842105263155</v>
      </c>
      <c r="F49" s="19">
        <f ca="1">IFERROR(AVERAGEIF('Preço Soja ESALQ'!$C:$C,'Modelo Soja'!$B49,'Preço Soja ESALQ'!T:T),NA())</f>
        <v>131.69947368421055</v>
      </c>
      <c r="G49" s="19" t="e">
        <f ca="1">IFERROR(AVERAGEIF('Preço Soja ESALQ'!$C:$C,'Modelo Soja'!$B49,'Preço Soja ESALQ'!U:U),NA())</f>
        <v>#N/A</v>
      </c>
      <c r="H49" s="19">
        <f ca="1">IFERROR(AVERAGEIF('Preço Soja ESALQ'!$C:$C,'Modelo Soja'!$B49,'Preço Soja ESALQ'!V:V),NA())</f>
        <v>127.20421052631579</v>
      </c>
      <c r="I49" s="19">
        <f ca="1">IFERROR(AVERAGEIF('Preço Soja ESALQ'!$C:$C,'Modelo Soja'!$B49,'Preço Soja ESALQ'!W:W),NA())</f>
        <v>131.24263157894737</v>
      </c>
      <c r="J49" s="19">
        <f ca="1">IFERROR(AVERAGEIF('Preço Soja ESALQ'!$C:$C,'Modelo Soja'!$B49,'Preço Soja ESALQ'!X:X),NA())</f>
        <v>127.45842105263158</v>
      </c>
      <c r="K49" s="19">
        <f ca="1">IFERROR(AVERAGEIF('Preço Soja ESALQ'!$C:$C,'Modelo Soja'!$B49,'Preço Soja ESALQ'!Y:Y),NA())</f>
        <v>131.61421052631576</v>
      </c>
      <c r="L49" s="19">
        <f ca="1">IFERROR(AVERAGEIF('Preço Soja ESALQ'!$C:$C,'Modelo Soja'!$B49,'Preço Soja ESALQ'!Z:Z),NA())</f>
        <v>132.18315789473687</v>
      </c>
      <c r="M49" s="19">
        <f ca="1">IFERROR(AVERAGEIF('Preço Soja ESALQ'!$C:$C,'Modelo Soja'!$B49,'Preço Soja ESALQ'!AA:AA),NA())</f>
        <v>122.82894736842103</v>
      </c>
      <c r="N49" s="19">
        <f ca="1">IFERROR(AVERAGEIF('Preço Soja ESALQ'!$C:$C,'Modelo Soja'!$B49,'Preço Soja ESALQ'!AB:AB),NA())</f>
        <v>126.21473684210524</v>
      </c>
      <c r="O49" s="19">
        <f ca="1">IFERROR(AVERAGEIF('Preço Soja ESALQ'!$C:$C,'Modelo Soja'!$B49,'Preço Soja ESALQ'!AC:AC),NA())</f>
        <v>126.98785714285714</v>
      </c>
      <c r="P49" s="19" t="e">
        <f ca="1">IFERROR(AVERAGEIF('Preço Soja ESALQ'!$C:$C,'Modelo Soja'!$B49,'Preço Soja ESALQ'!AD:AD),NA())</f>
        <v>#N/A</v>
      </c>
      <c r="Q49" s="19">
        <f ca="1">IFERROR(AVERAGEIF('Preço Soja ESALQ'!$C:$C,'Modelo Soja'!$B49,'Preço Soja ESALQ'!BI:BI),NA())</f>
        <v>130.32210526315791</v>
      </c>
      <c r="R49" s="19">
        <f ca="1">IFERROR(AVERAGEIF('Preço Soja ESALQ'!$C:$C,'Modelo Soja'!$B49,'Preço Soja ESALQ'!BK:BK),NA())</f>
        <v>125.17999999999998</v>
      </c>
      <c r="S49" s="19">
        <f ca="1">IFERROR(AVERAGEIF('Preço Soja ESALQ'!$C:$C,'Modelo Soja'!$B49,'Preço Soja ESALQ'!BL:BL),NA())</f>
        <v>126.80263157894737</v>
      </c>
      <c r="T49" s="19" t="e">
        <f ca="1">IFERROR(AVERAGEIF('Preço Soja ESALQ'!$C:$C,'Modelo Soja'!$B49,'Preço Soja ESALQ'!BM:BM),NA())</f>
        <v>#N/A</v>
      </c>
      <c r="U49" s="19">
        <f ca="1">IFERROR(AVERAGEIF('Preço Soja ESALQ'!$C:$C,'Modelo Soja'!$B49,'Preço Soja ESALQ'!BN:BN),NA())</f>
        <v>125.12157894736845</v>
      </c>
      <c r="AA49" s="19">
        <f ca="1">IFERROR(AVERAGEIF('Preço Soja ESALQ'!$C:$C,'Modelo Soja'!$B49,'Preço Soja ESALQ'!BA:BA),NA())</f>
        <v>140.5826315789474</v>
      </c>
      <c r="AB49" s="19">
        <f ca="1">IFERROR(AVERAGEIF('Preço Soja ESALQ'!$C:$C,'Modelo Soja'!$B49,'Preço Soja ESALQ'!BB:BB),NA())</f>
        <v>139.48315789473682</v>
      </c>
      <c r="AC49" s="19">
        <f ca="1">IFERROR(AVERAGEIF('Preço Soja ESALQ'!$C:$C,'Modelo Soja'!$B49,'Preço Soja ESALQ'!BC:BC),NA())</f>
        <v>138.70631578947368</v>
      </c>
      <c r="AD49" s="19">
        <f ca="1">IFERROR(AVERAGEIF('Preço Soja ESALQ'!$C:$C,'Modelo Soja'!$B49,'Preço Soja ESALQ'!BD:BD),NA())</f>
        <v>140.46947368421053</v>
      </c>
      <c r="AE49" s="19">
        <f ca="1">IFERROR(AVERAGEIF('Preço Soja ESALQ'!$C:$C,'Modelo Soja'!$B49,'Preço Soja ESALQ'!BE:BE),NA())</f>
        <v>138.02842105263159</v>
      </c>
      <c r="AF49" s="19">
        <f ca="1">IFERROR(AVERAGEIF('Preço Soja ESALQ'!$C:$C,'Modelo Soja'!$B49,'Preço Soja ESALQ'!BF:BF),NA())</f>
        <v>137.39894736842106</v>
      </c>
      <c r="AG49" s="19">
        <f ca="1">IFERROR(AVERAGEIF('Preço Soja ESALQ'!$C:$C,'Modelo Soja'!$B49,'Preço Soja ESALQ'!BG:BG),NA())</f>
        <v>133.90947368421052</v>
      </c>
      <c r="AH49" s="19">
        <f ca="1">IFERROR(AVERAGEIF('Preço Soja ESALQ'!$C:$C,'Modelo Soja'!$B49,'Preço Soja ESALQ'!AE:AE),NA())</f>
        <v>133.79421052631574</v>
      </c>
      <c r="AI49" s="19">
        <f ca="1">IFERROR(AVERAGEIF('Preço Soja ESALQ'!$C:$C,'Modelo Soja'!$B49,'Preço Soja ESALQ'!AF:AF),NA())</f>
        <v>140.14842105263159</v>
      </c>
      <c r="AJ49" s="36">
        <f>+[2]summary!C61</f>
        <v>143.40736842105261</v>
      </c>
      <c r="AK49" s="36">
        <f t="shared" ca="1" si="2"/>
        <v>138.34555399610133</v>
      </c>
      <c r="AL49" s="36">
        <f t="shared" ca="1" si="3"/>
        <v>138.84555399610133</v>
      </c>
      <c r="AN49" s="24">
        <f>+[3]FSORPRA!H48</f>
        <v>370.76</v>
      </c>
      <c r="AO49" s="24">
        <f>+[3]FRONPRA!H48</f>
        <v>248.71999999999997</v>
      </c>
      <c r="AP49" s="24">
        <f>VLOOKUP(B49,'Frete ESALQ'!$C$6:$AL$132,36,FALSE)</f>
        <v>137.66</v>
      </c>
      <c r="AQ49" s="24">
        <f>VLOOKUP(B49,'Frete ESALQ'!$C$6:$AW$132,47,FALSE)</f>
        <v>106.67</v>
      </c>
      <c r="AR49" s="24">
        <f>VLOOKUP(B49,'Frete ESALQ'!$C$6:$BH$132,58,FALSE)</f>
        <v>135</v>
      </c>
      <c r="AS49" s="24">
        <f>VLOOKUP(B49,'Frete ESALQ'!$C$6:$BH$132,32,FALSE)</f>
        <v>137.5</v>
      </c>
      <c r="AT49" s="24">
        <f t="shared" si="4"/>
        <v>121.16176842105261</v>
      </c>
      <c r="AU49" s="24">
        <f t="shared" si="5"/>
        <v>128.4841684210526</v>
      </c>
      <c r="AV49" s="24">
        <f t="shared" si="6"/>
        <v>135.1477684210526</v>
      </c>
      <c r="AW49" s="24">
        <f t="shared" si="7"/>
        <v>137.0071684210526</v>
      </c>
      <c r="AX49" s="24">
        <f t="shared" ca="1" si="8"/>
        <v>125.80947368421053</v>
      </c>
      <c r="AY49" s="24">
        <f t="shared" ca="1" si="9"/>
        <v>125.54421052631574</v>
      </c>
      <c r="AZ49">
        <f t="shared" si="10"/>
        <v>11</v>
      </c>
      <c r="BA49" s="17">
        <f t="shared" si="11"/>
        <v>45597</v>
      </c>
      <c r="BB49" s="22">
        <f t="shared" ca="1" si="12"/>
        <v>8.2405263157894524</v>
      </c>
      <c r="BC49" s="22">
        <f t="shared" ca="1" si="13"/>
        <v>7.0921052631579187</v>
      </c>
      <c r="BD49" s="22">
        <f t="shared" ca="1" si="14"/>
        <v>15.19947368421056</v>
      </c>
      <c r="BE49" s="22">
        <f t="shared" ca="1" si="15"/>
        <v>19.014210526315779</v>
      </c>
      <c r="BF49" s="22">
        <f t="shared" ca="1" si="16"/>
        <v>6.3357894736841587</v>
      </c>
      <c r="BG49" s="22">
        <f t="shared" ca="1" si="17"/>
        <v>7.6947368421052857</v>
      </c>
      <c r="BH49" s="25">
        <f t="shared" ca="1" si="0"/>
        <v>10.596140350877192</v>
      </c>
      <c r="BJ49" s="27">
        <f t="shared" ca="1" si="22"/>
        <v>9.1571329434697866</v>
      </c>
      <c r="BL49" s="41">
        <f t="shared" si="19"/>
        <v>360.76</v>
      </c>
      <c r="BM49" s="41">
        <f t="shared" si="20"/>
        <v>121.76176842105261</v>
      </c>
    </row>
    <row r="50" spans="2:65" x14ac:dyDescent="0.3">
      <c r="B50" s="17" t="str">
        <f t="shared" si="1"/>
        <v>202412</v>
      </c>
      <c r="C50" s="17">
        <f t="shared" si="21"/>
        <v>45627</v>
      </c>
      <c r="D50" s="19">
        <f ca="1">IFERROR(AVERAGEIF('Preço Soja ESALQ'!$C:$C,'Modelo Soja'!$B50,'Preço Soja ESALQ'!$R:$R),NA())</f>
        <v>117.71263157894739</v>
      </c>
      <c r="E50" s="19">
        <f ca="1">IFERROR(AVERAGEIF('Preço Soja ESALQ'!$C:$C,'Modelo Soja'!$B50,'Preço Soja ESALQ'!S:S),NA())</f>
        <v>122.15631578947365</v>
      </c>
      <c r="F50" s="19">
        <f ca="1">IFERROR(AVERAGEIF('Preço Soja ESALQ'!$C:$C,'Modelo Soja'!$B50,'Preço Soja ESALQ'!T:T),NA())</f>
        <v>128.79894736842101</v>
      </c>
      <c r="G50" s="19" t="e">
        <f ca="1">IFERROR(AVERAGEIF('Preço Soja ESALQ'!$C:$C,'Modelo Soja'!$B50,'Preço Soja ESALQ'!U:U),NA())</f>
        <v>#N/A</v>
      </c>
      <c r="H50" s="19">
        <f ca="1">IFERROR(AVERAGEIF('Preço Soja ESALQ'!$C:$C,'Modelo Soja'!$B50,'Preço Soja ESALQ'!V:V),NA())</f>
        <v>126.76263157894736</v>
      </c>
      <c r="I50" s="19">
        <f ca="1">IFERROR(AVERAGEIF('Preço Soja ESALQ'!$C:$C,'Modelo Soja'!$B50,'Preço Soja ESALQ'!W:W),NA())</f>
        <v>129.18894736842108</v>
      </c>
      <c r="J50" s="19">
        <f ca="1">IFERROR(AVERAGEIF('Preço Soja ESALQ'!$C:$C,'Modelo Soja'!$B50,'Preço Soja ESALQ'!X:X),NA())</f>
        <v>126.79684210526318</v>
      </c>
      <c r="K50" s="19">
        <f ca="1">IFERROR(AVERAGEIF('Preço Soja ESALQ'!$C:$C,'Modelo Soja'!$B50,'Preço Soja ESALQ'!Y:Y),NA())</f>
        <v>127.90368421052629</v>
      </c>
      <c r="L50" s="19">
        <f ca="1">IFERROR(AVERAGEIF('Preço Soja ESALQ'!$C:$C,'Modelo Soja'!$B50,'Preço Soja ESALQ'!Z:Z),NA())</f>
        <v>128.84315789473683</v>
      </c>
      <c r="M50" s="19">
        <f ca="1">IFERROR(AVERAGEIF('Preço Soja ESALQ'!$C:$C,'Modelo Soja'!$B50,'Preço Soja ESALQ'!AA:AA),NA())</f>
        <v>122.13368421052631</v>
      </c>
      <c r="N50" s="19">
        <f ca="1">IFERROR(AVERAGEIF('Preço Soja ESALQ'!$C:$C,'Modelo Soja'!$B50,'Preço Soja ESALQ'!AB:AB),NA())</f>
        <v>125.91368421052634</v>
      </c>
      <c r="O50" s="19">
        <f ca="1">IFERROR(AVERAGEIF('Preço Soja ESALQ'!$C:$C,'Modelo Soja'!$B50,'Preço Soja ESALQ'!AC:AC),NA())</f>
        <v>124.39857142857143</v>
      </c>
      <c r="P50" s="19" t="e">
        <f ca="1">IFERROR(AVERAGEIF('Preço Soja ESALQ'!$C:$C,'Modelo Soja'!$B50,'Preço Soja ESALQ'!AD:AD),NA())</f>
        <v>#N/A</v>
      </c>
      <c r="Q50" s="19">
        <f ca="1">IFERROR(AVERAGEIF('Preço Soja ESALQ'!$C:$C,'Modelo Soja'!$B50,'Preço Soja ESALQ'!BI:BI),NA())</f>
        <v>130.41263157894736</v>
      </c>
      <c r="R50" s="19">
        <f ca="1">IFERROR(AVERAGEIF('Preço Soja ESALQ'!$C:$C,'Modelo Soja'!$B50,'Preço Soja ESALQ'!BK:BK),NA())</f>
        <v>123.54818181818182</v>
      </c>
      <c r="S50" s="19">
        <f ca="1">IFERROR(AVERAGEIF('Preço Soja ESALQ'!$C:$C,'Modelo Soja'!$B50,'Preço Soja ESALQ'!BL:BL),NA())</f>
        <v>122.22473684210529</v>
      </c>
      <c r="T50" s="19" t="e">
        <f ca="1">IFERROR(AVERAGEIF('Preço Soja ESALQ'!$C:$C,'Modelo Soja'!$B50,'Preço Soja ESALQ'!BM:BM),NA())</f>
        <v>#N/A</v>
      </c>
      <c r="U50" s="19">
        <f ca="1">IFERROR(AVERAGEIF('Preço Soja ESALQ'!$C:$C,'Modelo Soja'!$B50,'Preço Soja ESALQ'!BN:BN),NA())</f>
        <v>122.05</v>
      </c>
      <c r="AA50" s="19">
        <f ca="1">IFERROR(AVERAGEIF('Preço Soja ESALQ'!$C:$C,'Modelo Soja'!$B50,'Preço Soja ESALQ'!BA:BA),NA())</f>
        <v>130.78789473684211</v>
      </c>
      <c r="AB50" s="19">
        <f ca="1">IFERROR(AVERAGEIF('Preço Soja ESALQ'!$C:$C,'Modelo Soja'!$B50,'Preço Soja ESALQ'!BB:BB),NA())</f>
        <v>138.64368421052632</v>
      </c>
      <c r="AC50" s="19">
        <f ca="1">IFERROR(AVERAGEIF('Preço Soja ESALQ'!$C:$C,'Modelo Soja'!$B50,'Preço Soja ESALQ'!BC:BC),NA())</f>
        <v>135.31947368421052</v>
      </c>
      <c r="AD50" s="19">
        <f ca="1">IFERROR(AVERAGEIF('Preço Soja ESALQ'!$C:$C,'Modelo Soja'!$B50,'Preço Soja ESALQ'!BD:BD),NA())</f>
        <v>138.47210526315789</v>
      </c>
      <c r="AE50" s="19">
        <f ca="1">IFERROR(AVERAGEIF('Preço Soja ESALQ'!$C:$C,'Modelo Soja'!$B50,'Preço Soja ESALQ'!BE:BE),NA())</f>
        <v>134.75684210526313</v>
      </c>
      <c r="AF50" s="19">
        <f ca="1">IFERROR(AVERAGEIF('Preço Soja ESALQ'!$C:$C,'Modelo Soja'!$B50,'Preço Soja ESALQ'!BF:BF),NA())</f>
        <v>142.58631578947367</v>
      </c>
      <c r="AG50" s="19">
        <f ca="1">IFERROR(AVERAGEIF('Preço Soja ESALQ'!$C:$C,'Modelo Soja'!$B50,'Preço Soja ESALQ'!BG:BG),NA())</f>
        <v>134.20052631578946</v>
      </c>
      <c r="AH50" s="19">
        <f ca="1">IFERROR(AVERAGEIF('Preço Soja ESALQ'!$C:$C,'Modelo Soja'!$B50,'Preço Soja ESALQ'!AE:AE),NA())</f>
        <v>133.24421052631578</v>
      </c>
      <c r="AI50" s="19">
        <f ca="1">IFERROR(AVERAGEIF('Preço Soja ESALQ'!$C:$C,'Modelo Soja'!$B50,'Preço Soja ESALQ'!AF:AF),NA())</f>
        <v>136.38777777777781</v>
      </c>
      <c r="AJ50" s="36">
        <f>+[2]summary!C62</f>
        <v>141.16947368421052</v>
      </c>
      <c r="AK50" s="36">
        <f t="shared" ca="1" si="2"/>
        <v>131.89517456140348</v>
      </c>
      <c r="AL50" s="36">
        <f t="shared" ca="1" si="3"/>
        <v>132.39517456140348</v>
      </c>
      <c r="AN50" s="24">
        <f>+[3]FSORPRA!H49</f>
        <v>323.27499999999998</v>
      </c>
      <c r="AO50" s="24">
        <f>+[3]FRONPRA!H49</f>
        <v>219.42500000000001</v>
      </c>
      <c r="AP50" s="24">
        <f>VLOOKUP(B50,'Frete ESALQ'!$C$6:$AL$132,36,FALSE)</f>
        <v>122.55</v>
      </c>
      <c r="AQ50" s="24">
        <f>VLOOKUP(B50,'Frete ESALQ'!$C$6:$AW$132,47,FALSE)</f>
        <v>102.5</v>
      </c>
      <c r="AR50" s="24">
        <f>VLOOKUP(B50,'Frete ESALQ'!$C$6:$BH$132,58,FALSE)</f>
        <v>130</v>
      </c>
      <c r="AS50" s="24">
        <f>VLOOKUP(B50,'Frete ESALQ'!$C$6:$BH$132,32,FALSE)</f>
        <v>130</v>
      </c>
      <c r="AT50" s="24">
        <f t="shared" si="4"/>
        <v>121.77297368421051</v>
      </c>
      <c r="AU50" s="24">
        <f t="shared" si="5"/>
        <v>128.00397368421051</v>
      </c>
      <c r="AV50" s="24">
        <f t="shared" si="6"/>
        <v>133.81647368421051</v>
      </c>
      <c r="AW50" s="24">
        <f t="shared" si="7"/>
        <v>135.01947368421051</v>
      </c>
      <c r="AX50" s="24">
        <f t="shared" ca="1" si="8"/>
        <v>126.40052631578946</v>
      </c>
      <c r="AY50" s="24">
        <f t="shared" ca="1" si="9"/>
        <v>125.44421052631579</v>
      </c>
      <c r="AZ50">
        <f t="shared" si="10"/>
        <v>12</v>
      </c>
      <c r="BA50" s="17">
        <f t="shared" si="11"/>
        <v>45627</v>
      </c>
      <c r="BB50" s="22">
        <f t="shared" ca="1" si="12"/>
        <v>9.454736842105234</v>
      </c>
      <c r="BC50" s="22">
        <f t="shared" ca="1" si="13"/>
        <v>7.415789473684228</v>
      </c>
      <c r="BD50" s="22">
        <f t="shared" ca="1" si="14"/>
        <v>12.623157894736821</v>
      </c>
      <c r="BE50" s="22">
        <f t="shared" ca="1" si="15"/>
        <v>24.873684210526278</v>
      </c>
      <c r="BF50" s="22">
        <f t="shared" ca="1" si="16"/>
        <v>6.4473684210526017</v>
      </c>
      <c r="BG50" s="22">
        <f t="shared" ca="1" si="17"/>
        <v>8.2868421052631192</v>
      </c>
      <c r="BH50" s="25">
        <f t="shared" ca="1" si="0"/>
        <v>11.51692982456138</v>
      </c>
      <c r="BJ50" s="27">
        <f t="shared" ca="1" si="22"/>
        <v>9.7388587719298165</v>
      </c>
      <c r="BL50" s="41">
        <f t="shared" si="19"/>
        <v>313.27499999999998</v>
      </c>
      <c r="BM50" s="41">
        <f t="shared" si="20"/>
        <v>122.37297368421052</v>
      </c>
    </row>
    <row r="51" spans="2:65" x14ac:dyDescent="0.3">
      <c r="B51" s="17" t="str">
        <f t="shared" si="1"/>
        <v>20251</v>
      </c>
      <c r="C51" s="17">
        <f t="shared" si="21"/>
        <v>45658</v>
      </c>
      <c r="D51" s="19">
        <f ca="1">IFERROR(AVERAGEIF('Preço Soja ESALQ'!$C:$C,'Modelo Soja'!$B51,'Preço Soja ESALQ'!$R:$R),NA())</f>
        <v>116.96772727272732</v>
      </c>
      <c r="E51" s="19">
        <f ca="1">IFERROR(AVERAGEIF('Preço Soja ESALQ'!$C:$C,'Modelo Soja'!$B51,'Preço Soja ESALQ'!S:S),NA())</f>
        <v>106.93136363636363</v>
      </c>
      <c r="F51" s="19">
        <f ca="1">IFERROR(AVERAGEIF('Preço Soja ESALQ'!$C:$C,'Modelo Soja'!$B51,'Preço Soja ESALQ'!T:T),NA())</f>
        <v>120.24590909090907</v>
      </c>
      <c r="G51" s="19">
        <f ca="1">IFERROR(AVERAGEIF('Preço Soja ESALQ'!$C:$C,'Modelo Soja'!$B51,'Preço Soja ESALQ'!U:U),NA())</f>
        <v>109.31</v>
      </c>
      <c r="H51" s="19">
        <f ca="1">IFERROR(AVERAGEIF('Preço Soja ESALQ'!$C:$C,'Modelo Soja'!$B51,'Preço Soja ESALQ'!V:V),NA())</f>
        <v>118.07909090909092</v>
      </c>
      <c r="I51" s="19">
        <f ca="1">IFERROR(AVERAGEIF('Preço Soja ESALQ'!$C:$C,'Modelo Soja'!$B51,'Preço Soja ESALQ'!W:W),NA())</f>
        <v>122.20045454545458</v>
      </c>
      <c r="J51" s="19">
        <f ca="1">IFERROR(AVERAGEIF('Preço Soja ESALQ'!$C:$C,'Modelo Soja'!$B51,'Preço Soja ESALQ'!X:X),NA())</f>
        <v>126.07590909090912</v>
      </c>
      <c r="K51" s="19">
        <f ca="1">IFERROR(AVERAGEIF('Preço Soja ESALQ'!$C:$C,'Modelo Soja'!$B51,'Preço Soja ESALQ'!Y:Y),NA())</f>
        <v>118.3781818181818</v>
      </c>
      <c r="L51" s="19">
        <f ca="1">IFERROR(AVERAGEIF('Preço Soja ESALQ'!$C:$C,'Modelo Soja'!$B51,'Preço Soja ESALQ'!Z:Z),NA())</f>
        <v>119.91090909090907</v>
      </c>
      <c r="M51" s="19">
        <f ca="1">IFERROR(AVERAGEIF('Preço Soja ESALQ'!$C:$C,'Modelo Soja'!$B51,'Preço Soja ESALQ'!AA:AA),NA())</f>
        <v>121.26454545454548</v>
      </c>
      <c r="N51" s="19">
        <f ca="1">IFERROR(AVERAGEIF('Preço Soja ESALQ'!$C:$C,'Modelo Soja'!$B51,'Preço Soja ESALQ'!AB:AB),NA())</f>
        <v>125.26954545454542</v>
      </c>
      <c r="O51" s="19">
        <f ca="1">IFERROR(AVERAGEIF('Preço Soja ESALQ'!$C:$C,'Modelo Soja'!$B51,'Preço Soja ESALQ'!AC:AC),NA())</f>
        <v>115.76</v>
      </c>
      <c r="P51" s="19" t="e">
        <f ca="1">IFERROR(AVERAGEIF('Preço Soja ESALQ'!$C:$C,'Modelo Soja'!$B51,'Preço Soja ESALQ'!AD:AD),NA())</f>
        <v>#N/A</v>
      </c>
      <c r="Q51" s="19">
        <f ca="1">IFERROR(AVERAGEIF('Preço Soja ESALQ'!$C:$C,'Modelo Soja'!$B51,'Preço Soja ESALQ'!BI:BI),NA())</f>
        <v>126.36136363636363</v>
      </c>
      <c r="R51" s="19">
        <f ca="1">IFERROR(AVERAGEIF('Preço Soja ESALQ'!$C:$C,'Modelo Soja'!$B51,'Preço Soja ESALQ'!BK:BK),NA())</f>
        <v>114.696</v>
      </c>
      <c r="S51" s="19">
        <f ca="1">IFERROR(AVERAGEIF('Preço Soja ESALQ'!$C:$C,'Modelo Soja'!$B51,'Preço Soja ESALQ'!BL:BL),NA())</f>
        <v>113.46363636363635</v>
      </c>
      <c r="T51" s="19" t="e">
        <f ca="1">IFERROR(AVERAGEIF('Preço Soja ESALQ'!$C:$C,'Modelo Soja'!$B51,'Preço Soja ESALQ'!BM:BM),NA())</f>
        <v>#N/A</v>
      </c>
      <c r="U51" s="19">
        <f ca="1">IFERROR(AVERAGEIF('Preço Soja ESALQ'!$C:$C,'Modelo Soja'!$B51,'Preço Soja ESALQ'!BN:BN),NA())</f>
        <v>113.54318181818185</v>
      </c>
      <c r="AA51" s="19">
        <f ca="1">IFERROR(AVERAGEIF('Preço Soja ESALQ'!$C:$C,'Modelo Soja'!$B51,'Preço Soja ESALQ'!BA:BA),NA())</f>
        <v>118.82499999999996</v>
      </c>
      <c r="AB51" s="19">
        <f ca="1">IFERROR(AVERAGEIF('Preço Soja ESALQ'!$C:$C,'Modelo Soja'!$B51,'Preço Soja ESALQ'!BB:BB),NA())</f>
        <v>130.69818181818184</v>
      </c>
      <c r="AC51" s="19">
        <f ca="1">IFERROR(AVERAGEIF('Preço Soja ESALQ'!$C:$C,'Modelo Soja'!$B51,'Preço Soja ESALQ'!BC:BC),NA())</f>
        <v>126.46045454545452</v>
      </c>
      <c r="AD51" s="19">
        <f ca="1">IFERROR(AVERAGEIF('Preço Soja ESALQ'!$C:$C,'Modelo Soja'!$B51,'Preço Soja ESALQ'!BD:BD),NA())</f>
        <v>128.16590909090908</v>
      </c>
      <c r="AE51" s="19">
        <f ca="1">IFERROR(AVERAGEIF('Preço Soja ESALQ'!$C:$C,'Modelo Soja'!$B51,'Preço Soja ESALQ'!BE:BE),NA())</f>
        <v>126.04318181818181</v>
      </c>
      <c r="AF51" s="19">
        <f ca="1">IFERROR(AVERAGEIF('Preço Soja ESALQ'!$C:$C,'Modelo Soja'!$B51,'Preço Soja ESALQ'!BF:BF),NA())</f>
        <v>125.05909090909091</v>
      </c>
      <c r="AG51" s="19">
        <f ca="1">IFERROR(AVERAGEIF('Preço Soja ESALQ'!$C:$C,'Modelo Soja'!$B51,'Preço Soja ESALQ'!BG:BG),NA())</f>
        <v>134.19681818181814</v>
      </c>
      <c r="AH51" s="19">
        <f ca="1">IFERROR(AVERAGEIF('Preço Soja ESALQ'!$C:$C,'Modelo Soja'!$B51,'Preço Soja ESALQ'!AE:AE),NA())</f>
        <v>133.16090909090909</v>
      </c>
      <c r="AI51" s="19">
        <f ca="1">IFERROR(AVERAGEIF('Preço Soja ESALQ'!$C:$C,'Modelo Soja'!$B51,'Preço Soja ESALQ'!AF:AF),NA())</f>
        <v>131.94363636363636</v>
      </c>
      <c r="AJ51" s="36">
        <f>+[2]summary!C63</f>
        <v>134.62181818181816</v>
      </c>
      <c r="AK51" s="36">
        <f t="shared" ca="1" si="2"/>
        <v>115.42414153069964</v>
      </c>
      <c r="AL51" s="36">
        <f t="shared" ca="1" si="3"/>
        <v>115.92414153069964</v>
      </c>
      <c r="AN51" s="24">
        <f>+[3]FSORPRA!H50</f>
        <v>343.33333333333331</v>
      </c>
      <c r="AO51" s="24">
        <f>+[3]FRONPRA!H50</f>
        <v>256.66666666666669</v>
      </c>
      <c r="AP51" s="24">
        <f>VLOOKUP(B51,'Frete ESALQ'!$C$6:$AL$132,36,FALSE)</f>
        <v>146</v>
      </c>
      <c r="AQ51" s="24">
        <f>VLOOKUP(B51,'Frete ESALQ'!$C$6:$AW$132,47,FALSE)</f>
        <v>113.33</v>
      </c>
      <c r="AR51" s="24">
        <f>VLOOKUP(B51,'Frete ESALQ'!$C$6:$BH$132,58,FALSE)</f>
        <v>136.66999999999999</v>
      </c>
      <c r="AS51" s="24">
        <f>VLOOKUP(B51,'Frete ESALQ'!$C$6:$BH$132,32,FALSE)</f>
        <v>132.5</v>
      </c>
      <c r="AT51" s="24">
        <f t="shared" si="4"/>
        <v>114.02181818181816</v>
      </c>
      <c r="AU51" s="24">
        <f t="shared" si="5"/>
        <v>119.22181818181815</v>
      </c>
      <c r="AV51" s="24">
        <f t="shared" si="6"/>
        <v>125.86181818181815</v>
      </c>
      <c r="AW51" s="24">
        <f t="shared" si="7"/>
        <v>127.82201818181815</v>
      </c>
      <c r="AX51" s="24">
        <f t="shared" ca="1" si="8"/>
        <v>125.99661818181815</v>
      </c>
      <c r="AY51" s="24">
        <f t="shared" ca="1" si="9"/>
        <v>125.21090909090908</v>
      </c>
      <c r="AZ51">
        <f t="shared" si="10"/>
        <v>1</v>
      </c>
      <c r="BA51" s="17">
        <f t="shared" si="11"/>
        <v>45658</v>
      </c>
      <c r="BB51" s="22">
        <f t="shared" ca="1" si="12"/>
        <v>8.4977272727272606</v>
      </c>
      <c r="BC51" s="22">
        <f t="shared" ca="1" si="13"/>
        <v>8.0822727272727235</v>
      </c>
      <c r="BD51" s="22">
        <f t="shared" ca="1" si="14"/>
        <v>4.7786363636363234</v>
      </c>
      <c r="BE51" s="22">
        <f t="shared" ca="1" si="15"/>
        <v>8.0913636363635959</v>
      </c>
      <c r="BF51" s="22">
        <f t="shared" ca="1" si="16"/>
        <v>7.0849999999999653</v>
      </c>
      <c r="BG51" s="22">
        <f t="shared" ca="1" si="17"/>
        <v>8.9272727272727224</v>
      </c>
      <c r="BH51" s="25">
        <f t="shared" ca="1" si="0"/>
        <v>7.5770454545454315</v>
      </c>
      <c r="BJ51" s="27">
        <f t="shared" ca="1" si="22"/>
        <v>8.4927778943360082</v>
      </c>
      <c r="BL51" s="41">
        <f t="shared" si="19"/>
        <v>333.33333333333331</v>
      </c>
      <c r="BM51" s="41">
        <f t="shared" si="20"/>
        <v>114.62181818181816</v>
      </c>
    </row>
    <row r="52" spans="2:65" x14ac:dyDescent="0.3">
      <c r="B52" s="17" t="str">
        <f t="shared" si="1"/>
        <v>20252</v>
      </c>
      <c r="C52" s="17">
        <f t="shared" si="21"/>
        <v>45689</v>
      </c>
      <c r="D52" s="19">
        <f ca="1">IFERROR(AVERAGEIF('Preço Soja ESALQ'!$C:$C,'Modelo Soja'!$B52,'Preço Soja ESALQ'!$R:$R),NA())</f>
        <v>114.833</v>
      </c>
      <c r="E52" s="19">
        <f ca="1">IFERROR(AVERAGEIF('Preço Soja ESALQ'!$C:$C,'Modelo Soja'!$B52,'Preço Soja ESALQ'!S:S),NA())</f>
        <v>102.18449999999999</v>
      </c>
      <c r="F52" s="19">
        <f ca="1">IFERROR(AVERAGEIF('Preço Soja ESALQ'!$C:$C,'Modelo Soja'!$B52,'Preço Soja ESALQ'!T:T),NA())</f>
        <v>120.80649999999999</v>
      </c>
      <c r="G52" s="19">
        <f ca="1">IFERROR(AVERAGEIF('Preço Soja ESALQ'!$C:$C,'Modelo Soja'!$B52,'Preço Soja ESALQ'!U:U),NA())</f>
        <v>111.74333333333335</v>
      </c>
      <c r="H52" s="19">
        <f ca="1">IFERROR(AVERAGEIF('Preço Soja ESALQ'!$C:$C,'Modelo Soja'!$B52,'Preço Soja ESALQ'!V:V),NA())</f>
        <v>112.3845</v>
      </c>
      <c r="I52" s="19">
        <f ca="1">IFERROR(AVERAGEIF('Preço Soja ESALQ'!$C:$C,'Modelo Soja'!$B52,'Preço Soja ESALQ'!W:W),NA())</f>
        <v>122.508</v>
      </c>
      <c r="J52" s="19">
        <f ca="1">IFERROR(AVERAGEIF('Preço Soja ESALQ'!$C:$C,'Modelo Soja'!$B52,'Preço Soja ESALQ'!X:X),NA())</f>
        <v>124.32649999999998</v>
      </c>
      <c r="K52" s="19">
        <f ca="1">IFERROR(AVERAGEIF('Preço Soja ESALQ'!$C:$C,'Modelo Soja'!$B52,'Preço Soja ESALQ'!Y:Y),NA())</f>
        <v>118.60550000000001</v>
      </c>
      <c r="L52" s="19">
        <f ca="1">IFERROR(AVERAGEIF('Preço Soja ESALQ'!$C:$C,'Modelo Soja'!$B52,'Preço Soja ESALQ'!Z:Z),NA())</f>
        <v>121.37450000000001</v>
      </c>
      <c r="M52" s="19">
        <f ca="1">IFERROR(AVERAGEIF('Preço Soja ESALQ'!$C:$C,'Modelo Soja'!$B52,'Preço Soja ESALQ'!AA:AA),NA())</f>
        <v>118.12449999999998</v>
      </c>
      <c r="N52" s="19">
        <f ca="1">IFERROR(AVERAGEIF('Preço Soja ESALQ'!$C:$C,'Modelo Soja'!$B52,'Preço Soja ESALQ'!AB:AB),NA())</f>
        <v>123.78849999999996</v>
      </c>
      <c r="O52" s="19" t="e">
        <f ca="1">IFERROR(AVERAGEIF('Preço Soja ESALQ'!$C:$C,'Modelo Soja'!$B52,'Preço Soja ESALQ'!AC:AC),NA())</f>
        <v>#N/A</v>
      </c>
      <c r="P52" s="19" t="e">
        <f ca="1">IFERROR(AVERAGEIF('Preço Soja ESALQ'!$C:$C,'Modelo Soja'!$B52,'Preço Soja ESALQ'!AD:AD),NA())</f>
        <v>#N/A</v>
      </c>
      <c r="Q52" s="19">
        <f ca="1">IFERROR(AVERAGEIF('Preço Soja ESALQ'!$C:$C,'Modelo Soja'!$B52,'Preço Soja ESALQ'!BI:BI),NA())</f>
        <v>124.46399999999997</v>
      </c>
      <c r="R52" s="19">
        <f ca="1">IFERROR(AVERAGEIF('Preço Soja ESALQ'!$C:$C,'Modelo Soja'!$B52,'Preço Soja ESALQ'!BK:BK),NA())</f>
        <v>114.12449999999998</v>
      </c>
      <c r="S52" s="19">
        <f ca="1">IFERROR(AVERAGEIF('Preço Soja ESALQ'!$C:$C,'Modelo Soja'!$B52,'Preço Soja ESALQ'!BL:BL),NA())</f>
        <v>114.824</v>
      </c>
      <c r="T52" s="19" t="e">
        <f ca="1">IFERROR(AVERAGEIF('Preço Soja ESALQ'!$C:$C,'Modelo Soja'!$B52,'Preço Soja ESALQ'!BM:BM),NA())</f>
        <v>#N/A</v>
      </c>
      <c r="U52" s="19">
        <f ca="1">IFERROR(AVERAGEIF('Preço Soja ESALQ'!$C:$C,'Modelo Soja'!$B52,'Preço Soja ESALQ'!BN:BN),NA())</f>
        <v>114.508</v>
      </c>
      <c r="AA52" s="19">
        <f ca="1">IFERROR(AVERAGEIF('Preço Soja ESALQ'!$C:$C,'Modelo Soja'!$B52,'Preço Soja ESALQ'!BA:BA),NA())</f>
        <v>112.8065</v>
      </c>
      <c r="AB52" s="19">
        <f ca="1">IFERROR(AVERAGEIF('Preço Soja ESALQ'!$C:$C,'Modelo Soja'!$B52,'Preço Soja ESALQ'!BB:BB),NA())</f>
        <v>127.59349999999999</v>
      </c>
      <c r="AC52" s="19">
        <f ca="1">IFERROR(AVERAGEIF('Preço Soja ESALQ'!$C:$C,'Modelo Soja'!$B52,'Preço Soja ESALQ'!BC:BC),NA())</f>
        <v>122.80899999999997</v>
      </c>
      <c r="AD52" s="19">
        <f ca="1">IFERROR(AVERAGEIF('Preço Soja ESALQ'!$C:$C,'Modelo Soja'!$B52,'Preço Soja ESALQ'!BD:BD),NA())</f>
        <v>123.73000000000002</v>
      </c>
      <c r="AE52" s="19">
        <f ca="1">IFERROR(AVERAGEIF('Preço Soja ESALQ'!$C:$C,'Modelo Soja'!$B52,'Preço Soja ESALQ'!BE:BE),NA())</f>
        <v>121.54349999999999</v>
      </c>
      <c r="AF52" s="19">
        <f ca="1">IFERROR(AVERAGEIF('Preço Soja ESALQ'!$C:$C,'Modelo Soja'!$B52,'Preço Soja ESALQ'!BF:BF),NA())</f>
        <v>116.61549999999995</v>
      </c>
      <c r="AG52" s="19">
        <f ca="1">IFERROR(AVERAGEIF('Preço Soja ESALQ'!$C:$C,'Modelo Soja'!$B52,'Preço Soja ESALQ'!BG:BG),NA())</f>
        <v>131.40500000000003</v>
      </c>
      <c r="AH52" s="19">
        <f ca="1">IFERROR(AVERAGEIF('Preço Soja ESALQ'!$C:$C,'Modelo Soja'!$B52,'Preço Soja ESALQ'!AE:AE),NA())</f>
        <v>130.999</v>
      </c>
      <c r="AI52" s="19">
        <f ca="1">IFERROR(AVERAGEIF('Preço Soja ESALQ'!$C:$C,'Modelo Soja'!$B52,'Preço Soja ESALQ'!AF:AF),NA())</f>
        <v>122.46529411764708</v>
      </c>
      <c r="AJ52" s="36">
        <f>+[2]summary!C64</f>
        <v>131.56800000000001</v>
      </c>
      <c r="AK52" s="36">
        <f t="shared" ca="1" si="2"/>
        <v>107.79449910656268</v>
      </c>
      <c r="AL52" s="36">
        <f t="shared" ca="1" si="3"/>
        <v>108.29449910656268</v>
      </c>
      <c r="AN52" s="24">
        <f>+[3]FSORPRA!H51</f>
        <v>478.75</v>
      </c>
      <c r="AO52" s="24">
        <f>+[3]FRONPRA!H51</f>
        <v>380</v>
      </c>
      <c r="AP52" s="24">
        <f>VLOOKUP(B52,'Frete ESALQ'!$C$6:$AL$132,36,FALSE)</f>
        <v>155</v>
      </c>
      <c r="AQ52" s="24">
        <f>VLOOKUP(B52,'Frete ESALQ'!$C$6:$AW$132,47,FALSE)</f>
        <v>146.25</v>
      </c>
      <c r="AR52" s="24">
        <f>VLOOKUP(B52,'Frete ESALQ'!$C$6:$BH$132,58,FALSE)</f>
        <v>148.75</v>
      </c>
      <c r="AS52" s="24">
        <f>VLOOKUP(B52,'Frete ESALQ'!$C$6:$BH$132,32,FALSE)</f>
        <v>145</v>
      </c>
      <c r="AT52" s="24">
        <f t="shared" si="4"/>
        <v>102.84300000000002</v>
      </c>
      <c r="AU52" s="24">
        <f t="shared" si="5"/>
        <v>108.76800000000001</v>
      </c>
      <c r="AV52" s="24">
        <f t="shared" si="6"/>
        <v>122.26800000000001</v>
      </c>
      <c r="AW52" s="24">
        <f t="shared" si="7"/>
        <v>122.79300000000001</v>
      </c>
      <c r="AX52" s="24">
        <f t="shared" ca="1" si="8"/>
        <v>122.48000000000003</v>
      </c>
      <c r="AY52" s="24">
        <f t="shared" ca="1" si="9"/>
        <v>122.29899999999999</v>
      </c>
      <c r="AZ52">
        <f t="shared" si="10"/>
        <v>2</v>
      </c>
      <c r="BA52" s="17">
        <f t="shared" si="11"/>
        <v>45689</v>
      </c>
      <c r="BB52" s="22">
        <f t="shared" ca="1" si="12"/>
        <v>5.0854999999999961</v>
      </c>
      <c r="BC52" s="22">
        <f t="shared" ca="1" si="13"/>
        <v>4.2034999999999627</v>
      </c>
      <c r="BD52" s="22">
        <f t="shared" ca="1" si="14"/>
        <v>3.4190000000000111</v>
      </c>
      <c r="BE52" s="22">
        <f t="shared" ca="1" si="15"/>
        <v>1.7824999999999562</v>
      </c>
      <c r="BF52" s="22">
        <f t="shared" ca="1" si="16"/>
        <v>6.6725000000000136</v>
      </c>
      <c r="BG52" s="22">
        <f t="shared" ca="1" si="17"/>
        <v>7.6165000000000731</v>
      </c>
      <c r="BH52" s="25">
        <f t="shared" ca="1" si="0"/>
        <v>4.7965833333333352</v>
      </c>
      <c r="BJ52" s="27">
        <f t="shared" ca="1" si="22"/>
        <v>5.6099991065627028</v>
      </c>
      <c r="BL52" s="41">
        <f t="shared" si="19"/>
        <v>468.75</v>
      </c>
      <c r="BM52" s="41">
        <f t="shared" si="20"/>
        <v>103.44300000000001</v>
      </c>
    </row>
    <row r="53" spans="2:65" x14ac:dyDescent="0.3">
      <c r="B53" s="17" t="str">
        <f t="shared" si="1"/>
        <v>20253</v>
      </c>
      <c r="C53" s="17">
        <f t="shared" si="21"/>
        <v>45717</v>
      </c>
      <c r="D53" s="19">
        <f ca="1">IFERROR(AVERAGEIF('Preço Soja ESALQ'!$C:$C,'Modelo Soja'!$B53,'Preço Soja ESALQ'!$R:$R),NA())</f>
        <v>114.04263157894736</v>
      </c>
      <c r="E53" s="19">
        <f ca="1">IFERROR(AVERAGEIF('Preço Soja ESALQ'!$C:$C,'Modelo Soja'!$B53,'Preço Soja ESALQ'!S:S),NA())</f>
        <v>104.91842105263159</v>
      </c>
      <c r="F53" s="19">
        <f ca="1">IFERROR(AVERAGEIF('Preço Soja ESALQ'!$C:$C,'Modelo Soja'!$B53,'Preço Soja ESALQ'!T:T),NA())</f>
        <v>119.99578947368421</v>
      </c>
      <c r="G53" s="19">
        <f ca="1">IFERROR(AVERAGEIF('Preço Soja ESALQ'!$C:$C,'Modelo Soja'!$B53,'Preço Soja ESALQ'!U:U),NA())</f>
        <v>112.07</v>
      </c>
      <c r="H53" s="19">
        <f ca="1">IFERROR(AVERAGEIF('Preço Soja ESALQ'!$C:$C,'Modelo Soja'!$B53,'Preço Soja ESALQ'!V:V),NA())</f>
        <v>111.81842105263156</v>
      </c>
      <c r="I53" s="19">
        <f ca="1">IFERROR(AVERAGEIF('Preço Soja ESALQ'!$C:$C,'Modelo Soja'!$B53,'Preço Soja ESALQ'!W:W),NA())</f>
        <v>122.90631578947365</v>
      </c>
      <c r="J53" s="19">
        <f ca="1">IFERROR(AVERAGEIF('Preço Soja ESALQ'!$C:$C,'Modelo Soja'!$B53,'Preço Soja ESALQ'!X:X),NA())</f>
        <v>126.49736842105264</v>
      </c>
      <c r="K53" s="19">
        <f ca="1">IFERROR(AVERAGEIF('Preço Soja ESALQ'!$C:$C,'Modelo Soja'!$B53,'Preço Soja ESALQ'!Y:Y),NA())</f>
        <v>118.03578947368423</v>
      </c>
      <c r="L53" s="19">
        <f ca="1">IFERROR(AVERAGEIF('Preço Soja ESALQ'!$C:$C,'Modelo Soja'!$B53,'Preço Soja ESALQ'!Z:Z),NA())</f>
        <v>119.41157894736841</v>
      </c>
      <c r="M53" s="19">
        <f ca="1">IFERROR(AVERAGEIF('Preço Soja ESALQ'!$C:$C,'Modelo Soja'!$B53,'Preço Soja ESALQ'!AA:AA),NA())</f>
        <v>117.24526315789473</v>
      </c>
      <c r="N53" s="19">
        <f ca="1">IFERROR(AVERAGEIF('Preço Soja ESALQ'!$C:$C,'Modelo Soja'!$B53,'Preço Soja ESALQ'!AB:AB),NA())</f>
        <v>126.48578947368424</v>
      </c>
      <c r="O53" s="19">
        <f ca="1">IFERROR(AVERAGEIF('Preço Soja ESALQ'!$C:$C,'Modelo Soja'!$B53,'Preço Soja ESALQ'!AC:AC),NA())</f>
        <v>112.98857142857142</v>
      </c>
      <c r="P53" s="19" t="e">
        <f ca="1">IFERROR(AVERAGEIF('Preço Soja ESALQ'!$C:$C,'Modelo Soja'!$B53,'Preço Soja ESALQ'!AD:AD),NA())</f>
        <v>#N/A</v>
      </c>
      <c r="Q53" s="19">
        <f ca="1">IFERROR(AVERAGEIF('Preço Soja ESALQ'!$C:$C,'Modelo Soja'!$B53,'Preço Soja ESALQ'!BI:BI),NA())</f>
        <v>124.8957894736842</v>
      </c>
      <c r="R53" s="19">
        <f ca="1">IFERROR(AVERAGEIF('Preço Soja ESALQ'!$C:$C,'Modelo Soja'!$B53,'Preço Soja ESALQ'!BK:BK),NA())</f>
        <v>116.08315789473686</v>
      </c>
      <c r="S53" s="19">
        <f ca="1">IFERROR(AVERAGEIF('Preço Soja ESALQ'!$C:$C,'Modelo Soja'!$B53,'Preço Soja ESALQ'!BL:BL),NA())</f>
        <v>116.15421052631578</v>
      </c>
      <c r="T53" s="19" t="e">
        <f ca="1">IFERROR(AVERAGEIF('Preço Soja ESALQ'!$C:$C,'Modelo Soja'!$B53,'Preço Soja ESALQ'!BM:BM),NA())</f>
        <v>#N/A</v>
      </c>
      <c r="U53" s="19">
        <f ca="1">IFERROR(AVERAGEIF('Preço Soja ESALQ'!$C:$C,'Modelo Soja'!$B53,'Preço Soja ESALQ'!BN:BN),NA())</f>
        <v>115.83315789473684</v>
      </c>
      <c r="AA53" s="19">
        <f ca="1">IFERROR(AVERAGEIF('Preço Soja ESALQ'!$C:$C,'Modelo Soja'!$B53,'Preço Soja ESALQ'!BA:BA),NA())</f>
        <v>114.33388888888888</v>
      </c>
      <c r="AB53" s="19">
        <f ca="1">IFERROR(AVERAGEIF('Preço Soja ESALQ'!$C:$C,'Modelo Soja'!$B53,'Preço Soja ESALQ'!BB:BB),NA())</f>
        <v>129.41000000000005</v>
      </c>
      <c r="AC53" s="19">
        <f ca="1">IFERROR(AVERAGEIF('Preço Soja ESALQ'!$C:$C,'Modelo Soja'!$B53,'Preço Soja ESALQ'!BC:BC),NA())</f>
        <v>124.48368421052629</v>
      </c>
      <c r="AD53" s="19">
        <f ca="1">IFERROR(AVERAGEIF('Preço Soja ESALQ'!$C:$C,'Modelo Soja'!$B53,'Preço Soja ESALQ'!BD:BD),NA())</f>
        <v>125.90473684210527</v>
      </c>
      <c r="AE53" s="19">
        <f ca="1">IFERROR(AVERAGEIF('Preço Soja ESALQ'!$C:$C,'Modelo Soja'!$B53,'Preço Soja ESALQ'!BE:BE),NA())</f>
        <v>120.37315789473685</v>
      </c>
      <c r="AF53" s="19">
        <f ca="1">IFERROR(AVERAGEIF('Preço Soja ESALQ'!$C:$C,'Modelo Soja'!$B53,'Preço Soja ESALQ'!BF:BF),NA())</f>
        <v>117.79526315789469</v>
      </c>
      <c r="AG53" s="19">
        <f ca="1">IFERROR(AVERAGEIF('Preço Soja ESALQ'!$C:$C,'Modelo Soja'!$B53,'Preço Soja ESALQ'!BG:BG),NA())</f>
        <v>129.80684210526317</v>
      </c>
      <c r="AH53" s="19">
        <f ca="1">IFERROR(AVERAGEIF('Preço Soja ESALQ'!$C:$C,'Modelo Soja'!$B53,'Preço Soja ESALQ'!AE:AE),NA())</f>
        <v>130.43315789473684</v>
      </c>
      <c r="AI53" s="19">
        <f ca="1">IFERROR(AVERAGEIF('Preço Soja ESALQ'!$C:$C,'Modelo Soja'!$B53,'Preço Soja ESALQ'!AF:AF),NA())</f>
        <v>122.32789473684211</v>
      </c>
      <c r="AJ53" s="36">
        <f>+[2]summary!C65</f>
        <v>133.49</v>
      </c>
      <c r="AK53" s="36">
        <f t="shared" ca="1" si="2"/>
        <v>109.65175459845265</v>
      </c>
      <c r="AL53" s="36">
        <f t="shared" ca="1" si="3"/>
        <v>110.15175459845265</v>
      </c>
      <c r="AN53" s="24">
        <f>+[3]FSORPRA!H52</f>
        <v>433.32499999999999</v>
      </c>
      <c r="AO53" s="24">
        <f>+[3]FRONPRA!H52</f>
        <v>375.17500000000001</v>
      </c>
      <c r="AP53" s="24">
        <f>VLOOKUP(B53,'Frete ESALQ'!$C$6:$AL$132,36,FALSE)</f>
        <v>174.1</v>
      </c>
      <c r="AQ53" s="24">
        <f>VLOOKUP(B53,'Frete ESALQ'!$C$6:$AW$132,47,FALSE)</f>
        <v>143.75</v>
      </c>
      <c r="AR53" s="24">
        <f>VLOOKUP(B53,'Frete ESALQ'!$C$6:$BH$132,58,FALSE)</f>
        <v>155</v>
      </c>
      <c r="AS53" s="24">
        <f>VLOOKUP(B53,'Frete ESALQ'!$C$6:$BH$132,32,FALSE)</f>
        <v>145</v>
      </c>
      <c r="AT53" s="24">
        <f t="shared" si="4"/>
        <v>107.49050000000001</v>
      </c>
      <c r="AU53" s="24">
        <f t="shared" si="5"/>
        <v>110.9795</v>
      </c>
      <c r="AV53" s="24">
        <f t="shared" si="6"/>
        <v>123.04400000000001</v>
      </c>
      <c r="AW53" s="24">
        <f t="shared" si="7"/>
        <v>124.86500000000001</v>
      </c>
      <c r="AX53" s="24">
        <f t="shared" ca="1" si="8"/>
        <v>120.50684210526317</v>
      </c>
      <c r="AY53" s="24">
        <f t="shared" ca="1" si="9"/>
        <v>121.73315789473683</v>
      </c>
      <c r="AZ53">
        <f t="shared" si="10"/>
        <v>3</v>
      </c>
      <c r="BA53" s="17">
        <f t="shared" si="11"/>
        <v>45717</v>
      </c>
      <c r="BB53" s="22">
        <f t="shared" ca="1" si="12"/>
        <v>6.5036842105264014</v>
      </c>
      <c r="BC53" s="22">
        <f t="shared" ca="1" si="13"/>
        <v>6.4478947368420592</v>
      </c>
      <c r="BD53" s="22">
        <f t="shared" ca="1" si="14"/>
        <v>3.1278947368421228</v>
      </c>
      <c r="BE53" s="22">
        <f t="shared" ca="1" si="15"/>
        <v>3.7526315789473301</v>
      </c>
      <c r="BF53" s="22">
        <f t="shared" ca="1" si="16"/>
        <v>3.9357894736841956</v>
      </c>
      <c r="BG53" s="22">
        <f t="shared" ca="1" si="17"/>
        <v>3.3210526315789366</v>
      </c>
      <c r="BH53" s="25">
        <f t="shared" ca="1" si="0"/>
        <v>4.5148245614035076</v>
      </c>
      <c r="BJ53" s="27">
        <f t="shared" ca="1" si="22"/>
        <v>4.7333335458210737</v>
      </c>
      <c r="BL53" s="41">
        <f t="shared" si="19"/>
        <v>423.32499999999999</v>
      </c>
      <c r="BM53" s="41">
        <f t="shared" si="20"/>
        <v>108.09050000000001</v>
      </c>
    </row>
    <row r="54" spans="2:65" x14ac:dyDescent="0.3">
      <c r="B54" s="17" t="str">
        <f t="shared" si="1"/>
        <v>20254</v>
      </c>
      <c r="C54" s="17">
        <f t="shared" si="21"/>
        <v>45748</v>
      </c>
      <c r="D54" s="19">
        <f ca="1">IFERROR(AVERAGEIF('Preço Soja ESALQ'!$C:$C,'Modelo Soja'!$B54,'Preço Soja ESALQ'!$R:$R),NA())</f>
        <v>116.0305</v>
      </c>
      <c r="E54" s="19">
        <f ca="1">IFERROR(AVERAGEIF('Preço Soja ESALQ'!$C:$C,'Modelo Soja'!$B54,'Preço Soja ESALQ'!S:S),NA())</f>
        <v>105.52649999999998</v>
      </c>
      <c r="F54" s="19">
        <f ca="1">IFERROR(AVERAGEIF('Preço Soja ESALQ'!$C:$C,'Modelo Soja'!$B54,'Preço Soja ESALQ'!T:T),NA())</f>
        <v>119.492</v>
      </c>
      <c r="G54" s="19" t="e">
        <f ca="1">IFERROR(AVERAGEIF('Preço Soja ESALQ'!$C:$C,'Modelo Soja'!$B54,'Preço Soja ESALQ'!U:U),NA())</f>
        <v>#N/A</v>
      </c>
      <c r="H54" s="19">
        <f ca="1">IFERROR(AVERAGEIF('Preço Soja ESALQ'!$C:$C,'Modelo Soja'!$B54,'Preço Soja ESALQ'!V:V),NA())</f>
        <v>113.83399999999999</v>
      </c>
      <c r="I54" s="19">
        <f ca="1">IFERROR(AVERAGEIF('Preço Soja ESALQ'!$C:$C,'Modelo Soja'!$B54,'Preço Soja ESALQ'!W:W),NA())</f>
        <v>121.91249999999999</v>
      </c>
      <c r="J54" s="19">
        <f ca="1">IFERROR(AVERAGEIF('Preço Soja ESALQ'!$C:$C,'Modelo Soja'!$B54,'Preço Soja ESALQ'!X:X),NA())</f>
        <v>124.64850000000001</v>
      </c>
      <c r="K54" s="19">
        <f ca="1">IFERROR(AVERAGEIF('Preço Soja ESALQ'!$C:$C,'Modelo Soja'!$B54,'Preço Soja ESALQ'!Y:Y),NA())</f>
        <v>117.753</v>
      </c>
      <c r="L54" s="19">
        <f ca="1">IFERROR(AVERAGEIF('Preço Soja ESALQ'!$C:$C,'Modelo Soja'!$B54,'Preço Soja ESALQ'!Z:Z),NA())</f>
        <v>118.58900000000001</v>
      </c>
      <c r="M54" s="19">
        <f ca="1">IFERROR(AVERAGEIF('Preço Soja ESALQ'!$C:$C,'Modelo Soja'!$B54,'Preço Soja ESALQ'!AA:AA),NA())</f>
        <v>118.69999999999997</v>
      </c>
      <c r="N54" s="19">
        <f ca="1">IFERROR(AVERAGEIF('Preço Soja ESALQ'!$C:$C,'Modelo Soja'!$B54,'Preço Soja ESALQ'!AB:AB),NA())</f>
        <v>124.62950000000004</v>
      </c>
      <c r="O54" s="19">
        <f ca="1">IFERROR(AVERAGEIF('Preço Soja ESALQ'!$C:$C,'Modelo Soja'!$B54,'Preço Soja ESALQ'!AC:AC),NA())</f>
        <v>113.1375</v>
      </c>
      <c r="P54" s="19" t="e">
        <f ca="1">IFERROR(AVERAGEIF('Preço Soja ESALQ'!$C:$C,'Modelo Soja'!$B54,'Preço Soja ESALQ'!AD:AD),NA())</f>
        <v>#N/A</v>
      </c>
      <c r="Q54" s="19">
        <f ca="1">IFERROR(AVERAGEIF('Preço Soja ESALQ'!$C:$C,'Modelo Soja'!$B54,'Preço Soja ESALQ'!BI:BI),NA())</f>
        <v>125.25100000000002</v>
      </c>
      <c r="R54" s="19">
        <f ca="1">IFERROR(AVERAGEIF('Preço Soja ESALQ'!$C:$C,'Modelo Soja'!$B54,'Preço Soja ESALQ'!BK:BK),NA())</f>
        <v>115.37049999999999</v>
      </c>
      <c r="S54" s="19">
        <f ca="1">IFERROR(AVERAGEIF('Preço Soja ESALQ'!$C:$C,'Modelo Soja'!$B54,'Preço Soja ESALQ'!BL:BL),NA())</f>
        <v>117.3075</v>
      </c>
      <c r="T54" s="19" t="e">
        <f ca="1">IFERROR(AVERAGEIF('Preço Soja ESALQ'!$C:$C,'Modelo Soja'!$B54,'Preço Soja ESALQ'!BM:BM),NA())</f>
        <v>#N/A</v>
      </c>
      <c r="U54" s="19">
        <f ca="1">IFERROR(AVERAGEIF('Preço Soja ESALQ'!$C:$C,'Modelo Soja'!$B54,'Preço Soja ESALQ'!BN:BN),NA())</f>
        <v>115.6575</v>
      </c>
      <c r="AA54" s="19">
        <f ca="1">IFERROR(AVERAGEIF('Preço Soja ESALQ'!$C:$C,'Modelo Soja'!$B54,'Preço Soja ESALQ'!BA:BA),NA())</f>
        <v>116.0865</v>
      </c>
      <c r="AB54" s="19">
        <f ca="1">IFERROR(AVERAGEIF('Preço Soja ESALQ'!$C:$C,'Modelo Soja'!$B54,'Preço Soja ESALQ'!BB:BB),NA())</f>
        <v>130.24499999999998</v>
      </c>
      <c r="AC54" s="19">
        <f ca="1">IFERROR(AVERAGEIF('Preço Soja ESALQ'!$C:$C,'Modelo Soja'!$B54,'Preço Soja ESALQ'!BC:BC),NA())</f>
        <v>126.75450000000001</v>
      </c>
      <c r="AD54" s="19">
        <f ca="1">IFERROR(AVERAGEIF('Preço Soja ESALQ'!$C:$C,'Modelo Soja'!$B54,'Preço Soja ESALQ'!BD:BD),NA())</f>
        <v>128.39699999999996</v>
      </c>
      <c r="AE54" s="19">
        <f ca="1">IFERROR(AVERAGEIF('Preço Soja ESALQ'!$C:$C,'Modelo Soja'!$B54,'Preço Soja ESALQ'!BE:BE),NA())</f>
        <v>121.227</v>
      </c>
      <c r="AF54" s="19">
        <f ca="1">IFERROR(AVERAGEIF('Preço Soja ESALQ'!$C:$C,'Modelo Soja'!$B54,'Preço Soja ESALQ'!BF:BF),NA())</f>
        <v>119.721</v>
      </c>
      <c r="AG54" s="19">
        <f ca="1">IFERROR(AVERAGEIF('Preço Soja ESALQ'!$C:$C,'Modelo Soja'!$B54,'Preço Soja ESALQ'!BG:BG),NA())</f>
        <v>131.4545</v>
      </c>
      <c r="AH54" s="19">
        <f ca="1">IFERROR(AVERAGEIF('Preço Soja ESALQ'!$C:$C,'Modelo Soja'!$B54,'Preço Soja ESALQ'!AE:AE),NA())</f>
        <v>129.98950000000002</v>
      </c>
      <c r="AI54" s="19">
        <f ca="1">IFERROR(AVERAGEIF('Preço Soja ESALQ'!$C:$C,'Modelo Soja'!$B54,'Preço Soja ESALQ'!AF:AF),NA())</f>
        <v>121.9435</v>
      </c>
      <c r="AJ54" s="36">
        <f>+[2]summary!C66</f>
        <v>134.68</v>
      </c>
      <c r="AK54" s="36">
        <f t="shared" ca="1" si="2"/>
        <v>110.93540109870635</v>
      </c>
      <c r="AL54" s="36">
        <f t="shared" ca="1" si="3"/>
        <v>111.43540109870635</v>
      </c>
      <c r="AN54" s="24">
        <f>+[3]FSORPRA!H53</f>
        <v>428.75</v>
      </c>
      <c r="AO54" s="24">
        <f>+[3]FRONPRA!H53</f>
        <v>327.5</v>
      </c>
      <c r="AP54" s="24">
        <f>VLOOKUP(B54,'Frete ESALQ'!$C$6:$AL$132,36,FALSE)</f>
        <v>155.11000000000001</v>
      </c>
      <c r="AQ54" s="24">
        <f>VLOOKUP(B54,'Frete ESALQ'!$C$6:$AW$132,47,FALSE)</f>
        <v>113.83</v>
      </c>
      <c r="AR54" s="24">
        <f>VLOOKUP(B54,'Frete ESALQ'!$C$6:$BH$132,58,FALSE)</f>
        <v>122</v>
      </c>
      <c r="AS54" s="24">
        <f>VLOOKUP(B54,'Frete ESALQ'!$C$6:$BH$132,32,FALSE)</f>
        <v>124</v>
      </c>
      <c r="AT54" s="24">
        <f t="shared" si="4"/>
        <v>108.95500000000001</v>
      </c>
      <c r="AU54" s="24">
        <f t="shared" si="5"/>
        <v>115.03</v>
      </c>
      <c r="AV54" s="24">
        <f t="shared" si="6"/>
        <v>125.3734</v>
      </c>
      <c r="AW54" s="24">
        <f t="shared" si="7"/>
        <v>127.8502</v>
      </c>
      <c r="AX54" s="24">
        <f t="shared" ca="1" si="8"/>
        <v>124.1345</v>
      </c>
      <c r="AY54" s="24">
        <f t="shared" ca="1" si="9"/>
        <v>122.54950000000002</v>
      </c>
      <c r="AZ54">
        <f t="shared" si="10"/>
        <v>4</v>
      </c>
      <c r="BA54" s="17">
        <f t="shared" si="11"/>
        <v>45748</v>
      </c>
      <c r="BB54" s="22">
        <f t="shared" ca="1" si="12"/>
        <v>8.3324999999999818</v>
      </c>
      <c r="BC54" s="22">
        <f t="shared" ca="1" si="13"/>
        <v>9.0015000000000072</v>
      </c>
      <c r="BD54" s="22">
        <f t="shared" ca="1" si="14"/>
        <v>2.5270000000000294</v>
      </c>
      <c r="BE54" s="22">
        <f t="shared" ca="1" si="15"/>
        <v>3.6905000000000001</v>
      </c>
      <c r="BF54" s="22">
        <f t="shared" ca="1" si="16"/>
        <v>5.3410000000000082</v>
      </c>
      <c r="BG54" s="22">
        <f t="shared" ca="1" si="17"/>
        <v>6.8249999999999602</v>
      </c>
      <c r="BH54" s="25">
        <f t="shared" ca="1" si="0"/>
        <v>5.9529166666666642</v>
      </c>
      <c r="BJ54" s="27">
        <f t="shared" ca="1" si="22"/>
        <v>5.4089010987063633</v>
      </c>
      <c r="BL54" s="41">
        <f t="shared" si="19"/>
        <v>418.75</v>
      </c>
      <c r="BM54" s="41">
        <f t="shared" si="20"/>
        <v>109.55500000000001</v>
      </c>
    </row>
    <row r="55" spans="2:65" x14ac:dyDescent="0.3">
      <c r="B55" s="17" t="str">
        <f t="shared" si="1"/>
        <v>20255</v>
      </c>
      <c r="C55" s="17">
        <f t="shared" si="21"/>
        <v>45778</v>
      </c>
      <c r="D55" s="19">
        <f ca="1">IFERROR(AVERAGEIF('Preço Soja ESALQ'!$C:$C,'Modelo Soja'!$B55,'Preço Soja ESALQ'!$R:$R),NA())</f>
        <v>114.45000000000002</v>
      </c>
      <c r="E55" s="19">
        <f ca="1">IFERROR(AVERAGEIF('Preço Soja ESALQ'!$C:$C,'Modelo Soja'!$B55,'Preço Soja ESALQ'!S:S),NA())</f>
        <v>104.82666666666667</v>
      </c>
      <c r="F55" s="19">
        <f ca="1">IFERROR(AVERAGEIF('Preço Soja ESALQ'!$C:$C,'Modelo Soja'!$B55,'Preço Soja ESALQ'!T:T),NA())</f>
        <v>119.32285714285715</v>
      </c>
      <c r="G55" s="19" t="e">
        <f ca="1">IFERROR(AVERAGEIF('Preço Soja ESALQ'!$C:$C,'Modelo Soja'!$B55,'Preço Soja ESALQ'!U:U),NA())</f>
        <v>#N/A</v>
      </c>
      <c r="H55" s="19">
        <f ca="1">IFERROR(AVERAGEIF('Preço Soja ESALQ'!$C:$C,'Modelo Soja'!$B55,'Preço Soja ESALQ'!V:V),NA())</f>
        <v>113.25190476190478</v>
      </c>
      <c r="I55" s="19">
        <f ca="1">IFERROR(AVERAGEIF('Preço Soja ESALQ'!$C:$C,'Modelo Soja'!$B55,'Preço Soja ESALQ'!W:W),NA())</f>
        <v>120.90000000000002</v>
      </c>
      <c r="J55" s="19">
        <f ca="1">IFERROR(AVERAGEIF('Preço Soja ESALQ'!$C:$C,'Modelo Soja'!$B55,'Preço Soja ESALQ'!X:X),NA())</f>
        <v>119.9714285714286</v>
      </c>
      <c r="K55" s="19">
        <f ca="1">IFERROR(AVERAGEIF('Preço Soja ESALQ'!$C:$C,'Modelo Soja'!$B55,'Preço Soja ESALQ'!Y:Y),NA())</f>
        <v>115.18333333333335</v>
      </c>
      <c r="L55" s="19">
        <f ca="1">IFERROR(AVERAGEIF('Preço Soja ESALQ'!$C:$C,'Modelo Soja'!$B55,'Preço Soja ESALQ'!Z:Z),NA())</f>
        <v>115.93904761904763</v>
      </c>
      <c r="M55" s="19">
        <f ca="1">IFERROR(AVERAGEIF('Preço Soja ESALQ'!$C:$C,'Modelo Soja'!$B55,'Preço Soja ESALQ'!AA:AA),NA())</f>
        <v>117.6814285714286</v>
      </c>
      <c r="N55" s="19">
        <f ca="1">IFERROR(AVERAGEIF('Preço Soja ESALQ'!$C:$C,'Modelo Soja'!$B55,'Preço Soja ESALQ'!AB:AB),NA())</f>
        <v>119.18047619047618</v>
      </c>
      <c r="O55" s="19" t="e">
        <f ca="1">IFERROR(AVERAGEIF('Preço Soja ESALQ'!$C:$C,'Modelo Soja'!$B55,'Preço Soja ESALQ'!AC:AC),NA())</f>
        <v>#N/A</v>
      </c>
      <c r="P55" s="19" t="e">
        <f ca="1">IFERROR(AVERAGEIF('Preço Soja ESALQ'!$C:$C,'Modelo Soja'!$B55,'Preço Soja ESALQ'!AD:AD),NA())</f>
        <v>#N/A</v>
      </c>
      <c r="Q55" s="19">
        <f ca="1">IFERROR(AVERAGEIF('Preço Soja ESALQ'!$C:$C,'Modelo Soja'!$B55,'Preço Soja ESALQ'!BI:BI),NA())</f>
        <v>122.67047619047621</v>
      </c>
      <c r="R55" s="19">
        <f ca="1">IFERROR(AVERAGEIF('Preço Soja ESALQ'!$C:$C,'Modelo Soja'!$B55,'Preço Soja ESALQ'!BK:BK),NA())</f>
        <v>111.86</v>
      </c>
      <c r="S55" s="19">
        <f ca="1">IFERROR(AVERAGEIF('Preço Soja ESALQ'!$C:$C,'Modelo Soja'!$B55,'Preço Soja ESALQ'!BL:BL),NA())</f>
        <v>112.75190476190478</v>
      </c>
      <c r="T55" s="19" t="e">
        <f ca="1">IFERROR(AVERAGEIF('Preço Soja ESALQ'!$C:$C,'Modelo Soja'!$B55,'Preço Soja ESALQ'!BM:BM),NA())</f>
        <v>#N/A</v>
      </c>
      <c r="U55" s="19">
        <f ca="1">IFERROR(AVERAGEIF('Preço Soja ESALQ'!$C:$C,'Modelo Soja'!$B55,'Preço Soja ESALQ'!BN:BN),NA())</f>
        <v>111.46714285714287</v>
      </c>
      <c r="AA55" s="19">
        <f ca="1">IFERROR(AVERAGEIF('Preço Soja ESALQ'!$C:$C,'Modelo Soja'!$B55,'Preço Soja ESALQ'!BA:BA),NA())</f>
        <v>114.34285714285711</v>
      </c>
      <c r="AB55" s="19">
        <f ca="1">IFERROR(AVERAGEIF('Preço Soja ESALQ'!$C:$C,'Modelo Soja'!$B55,'Preço Soja ESALQ'!BB:BB),NA())</f>
        <v>128.57857142857145</v>
      </c>
      <c r="AC55" s="19">
        <f ca="1">IFERROR(AVERAGEIF('Preço Soja ESALQ'!$C:$C,'Modelo Soja'!$B55,'Preço Soja ESALQ'!BC:BC),NA())</f>
        <v>125.11904761904763</v>
      </c>
      <c r="AD55" s="19">
        <f ca="1">IFERROR(AVERAGEIF('Preço Soja ESALQ'!$C:$C,'Modelo Soja'!$B55,'Preço Soja ESALQ'!BD:BD),NA())</f>
        <v>126.67666666666666</v>
      </c>
      <c r="AE55" s="19">
        <f ca="1">IFERROR(AVERAGEIF('Preço Soja ESALQ'!$C:$C,'Modelo Soja'!$B55,'Preço Soja ESALQ'!BE:BE),NA())</f>
        <v>120.44999999999997</v>
      </c>
      <c r="AF55" s="19">
        <f ca="1">IFERROR(AVERAGEIF('Preço Soja ESALQ'!$C:$C,'Modelo Soja'!$B55,'Preço Soja ESALQ'!BF:BF),NA())</f>
        <v>118.80666666666667</v>
      </c>
      <c r="AG55" s="19">
        <f ca="1">IFERROR(AVERAGEIF('Preço Soja ESALQ'!$C:$C,'Modelo Soja'!$B55,'Preço Soja ESALQ'!BG:BG),NA())</f>
        <v>128.66190476190474</v>
      </c>
      <c r="AH55" s="19">
        <f ca="1">IFERROR(AVERAGEIF('Preço Soja ESALQ'!$C:$C,'Modelo Soja'!$B55,'Preço Soja ESALQ'!AE:AE),NA())</f>
        <v>127.80761904761907</v>
      </c>
      <c r="AI55" s="19">
        <f ca="1">IFERROR(AVERAGEIF('Preço Soja ESALQ'!$C:$C,'Modelo Soja'!$B55,'Preço Soja ESALQ'!AF:AF),NA())</f>
        <v>121.47666666666666</v>
      </c>
      <c r="AJ55" s="36">
        <f>+[2]summary!C67</f>
        <v>133.09619047619046</v>
      </c>
      <c r="AK55" s="36">
        <f t="shared" ca="1" si="2"/>
        <v>111.9466847041847</v>
      </c>
      <c r="AL55" s="36">
        <f t="shared" ca="1" si="3"/>
        <v>112.4466847041847</v>
      </c>
      <c r="AN55" s="24">
        <f>+[3]FSORPRA!H54</f>
        <v>428</v>
      </c>
      <c r="AO55" s="24">
        <f>+[3]FRONPRA!H54</f>
        <v>322</v>
      </c>
      <c r="AP55" s="24">
        <f>VLOOKUP(B55,'Frete ESALQ'!$C$6:$AL$132,36,FALSE)</f>
        <v>121</v>
      </c>
      <c r="AQ55" s="24">
        <f>VLOOKUP(B55,'Frete ESALQ'!$C$6:$AW$132,47,FALSE)</f>
        <v>125.75</v>
      </c>
      <c r="AR55" s="24">
        <f>VLOOKUP(B55,'Frete ESALQ'!$C$6:$BH$132,58,FALSE)</f>
        <v>117.5</v>
      </c>
      <c r="AS55" s="24">
        <f>VLOOKUP(B55,'Frete ESALQ'!$C$6:$BH$132,32,FALSE)</f>
        <v>117</v>
      </c>
      <c r="AT55" s="24">
        <f t="shared" si="4"/>
        <v>107.41619047619045</v>
      </c>
      <c r="AU55" s="24">
        <f t="shared" si="5"/>
        <v>113.77619047619046</v>
      </c>
      <c r="AV55" s="24">
        <f t="shared" si="6"/>
        <v>125.83619047619045</v>
      </c>
      <c r="AW55" s="24">
        <f t="shared" si="7"/>
        <v>125.55119047619046</v>
      </c>
      <c r="AX55" s="24">
        <f t="shared" ca="1" si="8"/>
        <v>121.61190476190474</v>
      </c>
      <c r="AY55" s="24">
        <f t="shared" ca="1" si="9"/>
        <v>120.78761904761907</v>
      </c>
      <c r="AZ55">
        <f t="shared" si="10"/>
        <v>5</v>
      </c>
      <c r="BA55" s="17">
        <f t="shared" si="11"/>
        <v>45778</v>
      </c>
      <c r="BB55" s="22">
        <f t="shared" ca="1" si="12"/>
        <v>7.6785714285714306</v>
      </c>
      <c r="BC55" s="22">
        <f t="shared" ca="1" si="13"/>
        <v>9.9357142857142833</v>
      </c>
      <c r="BD55" s="22">
        <f t="shared" ca="1" si="14"/>
        <v>2.7685714285713772</v>
      </c>
      <c r="BE55" s="22">
        <f t="shared" ca="1" si="15"/>
        <v>4.3566666666666549</v>
      </c>
      <c r="BF55" s="22">
        <f t="shared" ca="1" si="16"/>
        <v>7.8361904761904668</v>
      </c>
      <c r="BG55" s="22">
        <f t="shared" ca="1" si="17"/>
        <v>9.4814285714285518</v>
      </c>
      <c r="BH55" s="25">
        <f t="shared" ca="1" si="0"/>
        <v>7.0095238095237944</v>
      </c>
      <c r="BJ55" s="27">
        <f t="shared" ca="1" si="22"/>
        <v>7.1200180375180384</v>
      </c>
      <c r="BL55" s="41">
        <f t="shared" si="19"/>
        <v>418</v>
      </c>
      <c r="BM55" s="41">
        <f t="shared" si="20"/>
        <v>108.01619047619046</v>
      </c>
    </row>
    <row r="56" spans="2:65" x14ac:dyDescent="0.3">
      <c r="B56" s="17" t="str">
        <f t="shared" si="1"/>
        <v>20256</v>
      </c>
      <c r="C56" s="17">
        <f t="shared" si="21"/>
        <v>45809</v>
      </c>
      <c r="D56" s="19">
        <f ca="1">IFERROR(AVERAGEIF('Preço Soja ESALQ'!$C:$C,'Modelo Soja'!$B56,'Preço Soja ESALQ'!$R:$R),NA())</f>
        <v>115.95050000000001</v>
      </c>
      <c r="E56" s="19">
        <f ca="1">IFERROR(AVERAGEIF('Preço Soja ESALQ'!$C:$C,'Modelo Soja'!$B56,'Preço Soja ESALQ'!S:S),NA())</f>
        <v>106.44500000000001</v>
      </c>
      <c r="F56" s="19">
        <f ca="1">IFERROR(AVERAGEIF('Preço Soja ESALQ'!$C:$C,'Modelo Soja'!$B56,'Preço Soja ESALQ'!T:T),NA())</f>
        <v>120.64000000000001</v>
      </c>
      <c r="G56" s="19" t="e">
        <f ca="1">IFERROR(AVERAGEIF('Preço Soja ESALQ'!$C:$C,'Modelo Soja'!$B56,'Preço Soja ESALQ'!U:U),NA())</f>
        <v>#N/A</v>
      </c>
      <c r="H56" s="19">
        <f ca="1">IFERROR(AVERAGEIF('Preço Soja ESALQ'!$C:$C,'Modelo Soja'!$B56,'Preço Soja ESALQ'!V:V),NA())</f>
        <v>113.09099999999997</v>
      </c>
      <c r="I56" s="19">
        <f ca="1">IFERROR(AVERAGEIF('Preço Soja ESALQ'!$C:$C,'Modelo Soja'!$B56,'Preço Soja ESALQ'!W:W),NA())</f>
        <v>120.78000000000002</v>
      </c>
      <c r="J56" s="19">
        <f ca="1">IFERROR(AVERAGEIF('Preço Soja ESALQ'!$C:$C,'Modelo Soja'!$B56,'Preço Soja ESALQ'!X:X),NA())</f>
        <v>120.59849999999999</v>
      </c>
      <c r="K56" s="19">
        <f ca="1">IFERROR(AVERAGEIF('Preço Soja ESALQ'!$C:$C,'Modelo Soja'!$B56,'Preço Soja ESALQ'!Y:Y),NA())</f>
        <v>115.84599999999998</v>
      </c>
      <c r="L56" s="19">
        <f ca="1">IFERROR(AVERAGEIF('Preço Soja ESALQ'!$C:$C,'Modelo Soja'!$B56,'Preço Soja ESALQ'!Z:Z),NA())</f>
        <v>116.14750000000001</v>
      </c>
      <c r="M56" s="19">
        <f ca="1">IFERROR(AVERAGEIF('Preço Soja ESALQ'!$C:$C,'Modelo Soja'!$B56,'Preço Soja ESALQ'!AA:AA),NA())</f>
        <v>119.02000000000002</v>
      </c>
      <c r="N56" s="19">
        <f ca="1">IFERROR(AVERAGEIF('Preço Soja ESALQ'!$C:$C,'Modelo Soja'!$B56,'Preço Soja ESALQ'!AB:AB),NA())</f>
        <v>119.83250000000001</v>
      </c>
      <c r="O56" s="19" t="e">
        <f ca="1">IFERROR(AVERAGEIF('Preço Soja ESALQ'!$C:$C,'Modelo Soja'!$B56,'Preço Soja ESALQ'!AC:AC),NA())</f>
        <v>#N/A</v>
      </c>
      <c r="P56" s="19" t="e">
        <f ca="1">IFERROR(AVERAGEIF('Preço Soja ESALQ'!$C:$C,'Modelo Soja'!$B56,'Preço Soja ESALQ'!AD:AD),NA())</f>
        <v>#N/A</v>
      </c>
      <c r="Q56" s="19">
        <f ca="1">IFERROR(AVERAGEIF('Preço Soja ESALQ'!$C:$C,'Modelo Soja'!$B56,'Preço Soja ESALQ'!BI:BI),NA())</f>
        <v>123.24100000000001</v>
      </c>
      <c r="R56" s="19" t="e">
        <f ca="1">IFERROR(AVERAGEIF('Preço Soja ESALQ'!$C:$C,'Modelo Soja'!$B56,'Preço Soja ESALQ'!BK:BK),NA())</f>
        <v>#N/A</v>
      </c>
      <c r="S56" s="19">
        <f ca="1">IFERROR(AVERAGEIF('Preço Soja ESALQ'!$C:$C,'Modelo Soja'!$B56,'Preço Soja ESALQ'!BL:BL),NA())</f>
        <v>111.19950000000001</v>
      </c>
      <c r="T56" s="19" t="e">
        <f ca="1">IFERROR(AVERAGEIF('Preço Soja ESALQ'!$C:$C,'Modelo Soja'!$B56,'Preço Soja ESALQ'!BM:BM),NA())</f>
        <v>#N/A</v>
      </c>
      <c r="U56" s="19">
        <f ca="1">IFERROR(AVERAGEIF('Preço Soja ESALQ'!$C:$C,'Modelo Soja'!$B56,'Preço Soja ESALQ'!BN:BN),NA())</f>
        <v>110.89449999999999</v>
      </c>
      <c r="AA56" s="19">
        <f ca="1">IFERROR(AVERAGEIF('Preço Soja ESALQ'!$C:$C,'Modelo Soja'!$B56,'Preço Soja ESALQ'!BA:BA),NA())</f>
        <v>115.87850000000003</v>
      </c>
      <c r="AB56" s="19">
        <f ca="1">IFERROR(AVERAGEIF('Preço Soja ESALQ'!$C:$C,'Modelo Soja'!$B56,'Preço Soja ESALQ'!BB:BB),NA())</f>
        <v>129.23600000000002</v>
      </c>
      <c r="AC56" s="19">
        <f ca="1">IFERROR(AVERAGEIF('Preço Soja ESALQ'!$C:$C,'Modelo Soja'!$B56,'Preço Soja ESALQ'!BC:BC),NA())</f>
        <v>126.3235</v>
      </c>
      <c r="AD56" s="19">
        <f ca="1">IFERROR(AVERAGEIF('Preço Soja ESALQ'!$C:$C,'Modelo Soja'!$B56,'Preço Soja ESALQ'!BD:BD),NA())</f>
        <v>127.55700000000004</v>
      </c>
      <c r="AE56" s="19">
        <f ca="1">IFERROR(AVERAGEIF('Preço Soja ESALQ'!$C:$C,'Modelo Soja'!$B56,'Preço Soja ESALQ'!BE:BE),NA())</f>
        <v>122.42350000000002</v>
      </c>
      <c r="AF56" s="19">
        <f ca="1">IFERROR(AVERAGEIF('Preço Soja ESALQ'!$C:$C,'Modelo Soja'!$B56,'Preço Soja ESALQ'!BF:BF),NA())</f>
        <v>120.1395</v>
      </c>
      <c r="AG56" s="19">
        <f ca="1">IFERROR(AVERAGEIF('Preço Soja ESALQ'!$C:$C,'Modelo Soja'!$B56,'Preço Soja ESALQ'!BG:BG),NA())</f>
        <v>129.02500000000003</v>
      </c>
      <c r="AH56" s="19">
        <f ca="1">IFERROR(AVERAGEIF('Preço Soja ESALQ'!$C:$C,'Modelo Soja'!$B56,'Preço Soja ESALQ'!AE:AE),NA())</f>
        <v>128.22900000000004</v>
      </c>
      <c r="AI56" s="19">
        <f ca="1">IFERROR(AVERAGEIF('Preço Soja ESALQ'!$C:$C,'Modelo Soja'!$B56,'Preço Soja ESALQ'!AF:AF),NA())</f>
        <v>123.44800000000001</v>
      </c>
      <c r="AJ56" s="36">
        <f>+[2]summary!C68</f>
        <v>134.39599999999999</v>
      </c>
      <c r="AK56" s="36">
        <f t="shared" ca="1" si="2"/>
        <v>114.35225873015875</v>
      </c>
      <c r="AL56" s="36">
        <f t="shared" ca="1" si="3"/>
        <v>114.85225873015875</v>
      </c>
      <c r="AN56" s="24">
        <f>+[3]FSORPRA!H55</f>
        <v>443.25</v>
      </c>
      <c r="AO56" s="24">
        <f>+[3]FRONPRA!H55</f>
        <v>323.07499999999999</v>
      </c>
      <c r="AP56" s="24">
        <f>VLOOKUP(B56,'Frete ESALQ'!$C$6:$AL$132,36,FALSE)</f>
        <v>155.13</v>
      </c>
      <c r="AQ56" s="24">
        <f>VLOOKUP(B56,'Frete ESALQ'!$C$6:$AW$132,47,FALSE)</f>
        <v>134.16999999999999</v>
      </c>
      <c r="AR56" s="24">
        <f>VLOOKUP(B56,'Frete ESALQ'!$C$6:$BH$132,58,FALSE)</f>
        <v>111.25</v>
      </c>
      <c r="AS56" s="24">
        <f>VLOOKUP(B56,'Frete ESALQ'!$C$6:$BH$132,32,FALSE)</f>
        <v>110</v>
      </c>
      <c r="AT56" s="24">
        <f t="shared" si="4"/>
        <v>107.80099999999999</v>
      </c>
      <c r="AU56" s="24">
        <f t="shared" si="5"/>
        <v>115.01149999999998</v>
      </c>
      <c r="AV56" s="24">
        <f t="shared" si="6"/>
        <v>125.08819999999999</v>
      </c>
      <c r="AW56" s="24">
        <f t="shared" si="7"/>
        <v>126.34579999999998</v>
      </c>
      <c r="AX56" s="24">
        <f t="shared" ca="1" si="8"/>
        <v>122.35000000000004</v>
      </c>
      <c r="AY56" s="24">
        <f t="shared" ca="1" si="9"/>
        <v>121.62900000000005</v>
      </c>
      <c r="AZ56">
        <f t="shared" si="10"/>
        <v>6</v>
      </c>
      <c r="BA56" s="17">
        <f t="shared" si="11"/>
        <v>45809</v>
      </c>
      <c r="BB56" s="22">
        <f t="shared" ca="1" si="12"/>
        <v>8.4560000000000031</v>
      </c>
      <c r="BC56" s="22">
        <f t="shared" ca="1" si="13"/>
        <v>10.47750000000002</v>
      </c>
      <c r="BD56" s="22">
        <f t="shared" ca="1" si="14"/>
        <v>3.403499999999994</v>
      </c>
      <c r="BE56" s="22">
        <f t="shared" ca="1" si="15"/>
        <v>4.188999999999993</v>
      </c>
      <c r="BF56" s="22">
        <f t="shared" ca="1" si="16"/>
        <v>7.6305000000000547</v>
      </c>
      <c r="BG56" s="22">
        <f t="shared" ca="1" si="17"/>
        <v>9.1925000000000239</v>
      </c>
      <c r="BH56" s="25">
        <f t="shared" ca="1" si="0"/>
        <v>7.2248333333333479</v>
      </c>
      <c r="BJ56" s="27">
        <f t="shared" ca="1" si="22"/>
        <v>7.907258730158742</v>
      </c>
      <c r="BL56" s="41">
        <f t="shared" si="19"/>
        <v>433.25</v>
      </c>
      <c r="BM56" s="41">
        <f t="shared" si="20"/>
        <v>108.40099999999998</v>
      </c>
    </row>
    <row r="57" spans="2:65" x14ac:dyDescent="0.3">
      <c r="B57" s="17" t="str">
        <f t="shared" si="1"/>
        <v>20257</v>
      </c>
      <c r="C57" s="17">
        <f t="shared" si="21"/>
        <v>45839</v>
      </c>
      <c r="D57" s="19">
        <f ca="1">IFERROR(AVERAGEIF('Preço Soja ESALQ'!$C:$C,'Modelo Soja'!$B57,'Preço Soja ESALQ'!$R:$R),NA())</f>
        <v>115.34913043478262</v>
      </c>
      <c r="E57" s="19">
        <f ca="1">IFERROR(AVERAGEIF('Preço Soja ESALQ'!$C:$C,'Modelo Soja'!$B57,'Preço Soja ESALQ'!S:S),NA())</f>
        <v>109.00782608695656</v>
      </c>
      <c r="F57" s="19">
        <f ca="1">IFERROR(AVERAGEIF('Preço Soja ESALQ'!$C:$C,'Modelo Soja'!$B57,'Preço Soja ESALQ'!T:T),NA())</f>
        <v>120.53695652173917</v>
      </c>
      <c r="G57" s="19" t="e">
        <f ca="1">IFERROR(AVERAGEIF('Preço Soja ESALQ'!$C:$C,'Modelo Soja'!$B57,'Preço Soja ESALQ'!U:U),NA())</f>
        <v>#N/A</v>
      </c>
      <c r="H57" s="19">
        <f ca="1">IFERROR(AVERAGEIF('Preço Soja ESALQ'!$C:$C,'Modelo Soja'!$B57,'Preço Soja ESALQ'!V:V),NA())</f>
        <v>113.26347826086952</v>
      </c>
      <c r="I57" s="19">
        <f ca="1">IFERROR(AVERAGEIF('Preço Soja ESALQ'!$C:$C,'Modelo Soja'!$B57,'Preço Soja ESALQ'!W:W),NA())</f>
        <v>120.63652173913044</v>
      </c>
      <c r="J57" s="19">
        <f ca="1">IFERROR(AVERAGEIF('Preço Soja ESALQ'!$C:$C,'Modelo Soja'!$B57,'Preço Soja ESALQ'!X:X),NA())</f>
        <v>120.34173913043479</v>
      </c>
      <c r="K57" s="19">
        <f ca="1">IFERROR(AVERAGEIF('Preço Soja ESALQ'!$C:$C,'Modelo Soja'!$B57,'Preço Soja ESALQ'!Y:Y),NA())</f>
        <v>115.75565217391303</v>
      </c>
      <c r="L57" s="19">
        <f ca="1">IFERROR(AVERAGEIF('Preço Soja ESALQ'!$C:$C,'Modelo Soja'!$B57,'Preço Soja ESALQ'!Z:Z),NA())</f>
        <v>116.25043478260868</v>
      </c>
      <c r="M57" s="19">
        <f ca="1">IFERROR(AVERAGEIF('Preço Soja ESALQ'!$C:$C,'Modelo Soja'!$B57,'Preço Soja ESALQ'!AA:AA),NA())</f>
        <v>118.11739130434783</v>
      </c>
      <c r="N57" s="19">
        <f ca="1">IFERROR(AVERAGEIF('Preço Soja ESALQ'!$C:$C,'Modelo Soja'!$B57,'Preço Soja ESALQ'!AB:AB),NA())</f>
        <v>120.12565217391305</v>
      </c>
      <c r="O57" s="19" t="e">
        <f ca="1">IFERROR(AVERAGEIF('Preço Soja ESALQ'!$C:$C,'Modelo Soja'!$B57,'Preço Soja ESALQ'!AC:AC),NA())</f>
        <v>#N/A</v>
      </c>
      <c r="P57" s="19" t="e">
        <f ca="1">IFERROR(AVERAGEIF('Preço Soja ESALQ'!$C:$C,'Modelo Soja'!$B57,'Preço Soja ESALQ'!AD:AD),NA())</f>
        <v>#N/A</v>
      </c>
      <c r="Q57" s="19">
        <f ca="1">IFERROR(AVERAGEIF('Preço Soja ESALQ'!$C:$C,'Modelo Soja'!$B57,'Preço Soja ESALQ'!BI:BI),NA())</f>
        <v>123.29391304347821</v>
      </c>
      <c r="R57" s="19">
        <f ca="1">IFERROR(AVERAGEIF('Preço Soja ESALQ'!$C:$C,'Modelo Soja'!$B57,'Preço Soja ESALQ'!BK:BK),NA())</f>
        <v>111.00749999999999</v>
      </c>
      <c r="S57" s="19">
        <f ca="1">IFERROR(AVERAGEIF('Preço Soja ESALQ'!$C:$C,'Modelo Soja'!$B57,'Preço Soja ESALQ'!BL:BL),NA())</f>
        <v>110.43000000000002</v>
      </c>
      <c r="T57" s="19" t="e">
        <f ca="1">IFERROR(AVERAGEIF('Preço Soja ESALQ'!$C:$C,'Modelo Soja'!$B57,'Preço Soja ESALQ'!BM:BM),NA())</f>
        <v>#N/A</v>
      </c>
      <c r="U57" s="19">
        <f ca="1">IFERROR(AVERAGEIF('Preço Soja ESALQ'!$C:$C,'Modelo Soja'!$B57,'Preço Soja ESALQ'!BN:BN),NA())</f>
        <v>110.32173913043479</v>
      </c>
      <c r="AA57" s="19">
        <f ca="1">IFERROR(AVERAGEIF('Preço Soja ESALQ'!$C:$C,'Modelo Soja'!$B57,'Preço Soja ESALQ'!BA:BA),NA())</f>
        <v>119.22</v>
      </c>
      <c r="AB57" s="19">
        <f ca="1">IFERROR(AVERAGEIF('Preço Soja ESALQ'!$C:$C,'Modelo Soja'!$B57,'Preço Soja ESALQ'!BB:BB),NA())</f>
        <v>130.70869565217393</v>
      </c>
      <c r="AC57" s="19">
        <f ca="1">IFERROR(AVERAGEIF('Preço Soja ESALQ'!$C:$C,'Modelo Soja'!$B57,'Preço Soja ESALQ'!BC:BC),NA())</f>
        <v>126.8104347826087</v>
      </c>
      <c r="AD57" s="19">
        <f ca="1">IFERROR(AVERAGEIF('Preço Soja ESALQ'!$C:$C,'Modelo Soja'!$B57,'Preço Soja ESALQ'!BD:BD),NA())</f>
        <v>128.74782608695656</v>
      </c>
      <c r="AE57" s="19">
        <f ca="1">IFERROR(AVERAGEIF('Preço Soja ESALQ'!$C:$C,'Modelo Soja'!$B57,'Preço Soja ESALQ'!BE:BE),NA())</f>
        <v>121.66695652173914</v>
      </c>
      <c r="AF57" s="19">
        <f ca="1">IFERROR(AVERAGEIF('Preço Soja ESALQ'!$C:$C,'Modelo Soja'!$B57,'Preço Soja ESALQ'!BF:BF),NA())</f>
        <v>122.02434782608699</v>
      </c>
      <c r="AG57" s="19">
        <f ca="1">IFERROR(AVERAGEIF('Preço Soja ESALQ'!$C:$C,'Modelo Soja'!$B57,'Preço Soja ESALQ'!BG:BG),NA())</f>
        <v>129.89391304347825</v>
      </c>
      <c r="AH57" s="19">
        <f ca="1">IFERROR(AVERAGEIF('Preço Soja ESALQ'!$C:$C,'Modelo Soja'!$B57,'Preço Soja ESALQ'!AE:AE),NA())</f>
        <v>129.1978260869565</v>
      </c>
      <c r="AI57" s="19">
        <f ca="1">IFERROR(AVERAGEIF('Preço Soja ESALQ'!$C:$C,'Modelo Soja'!$B57,'Preço Soja ESALQ'!AF:AF),NA())</f>
        <v>126.79391304347828</v>
      </c>
      <c r="AJ57" s="36">
        <f>+[2]summary!C69</f>
        <v>136.89130434782606</v>
      </c>
      <c r="AK57" s="36">
        <f t="shared" ca="1" si="2"/>
        <v>118.30223034694777</v>
      </c>
      <c r="AL57" s="36">
        <f t="shared" ca="1" si="3"/>
        <v>118.80223034694777</v>
      </c>
      <c r="AN57" s="24">
        <f>+[3]FSORPRA!H56</f>
        <v>485.2</v>
      </c>
      <c r="AO57" s="24">
        <f>+[3]FRONPRA!H56</f>
        <v>342.625</v>
      </c>
      <c r="AP57" s="24">
        <f>VLOOKUP(B57,'Frete ESALQ'!$C$6:$AL$132,36,FALSE)</f>
        <v>208</v>
      </c>
      <c r="AQ57" s="24">
        <f>VLOOKUP(B57,'Frete ESALQ'!$C$6:$AW$132,47,FALSE)</f>
        <v>181.67</v>
      </c>
      <c r="AR57" s="24">
        <f>VLOOKUP(B57,'Frete ESALQ'!$C$6:$BH$132,58,FALSE)</f>
        <v>123.75</v>
      </c>
      <c r="AS57" s="24">
        <f>VLOOKUP(B57,'Frete ESALQ'!$C$6:$BH$132,32,FALSE)</f>
        <v>125</v>
      </c>
      <c r="AT57" s="24">
        <f t="shared" si="4"/>
        <v>107.77930434782607</v>
      </c>
      <c r="AU57" s="24">
        <f t="shared" si="5"/>
        <v>116.33380434782606</v>
      </c>
      <c r="AV57" s="24">
        <f t="shared" si="6"/>
        <v>124.41130434782606</v>
      </c>
      <c r="AW57" s="24">
        <f t="shared" si="7"/>
        <v>125.99110434782607</v>
      </c>
      <c r="AX57" s="24">
        <f t="shared" ca="1" si="8"/>
        <v>122.46891304347825</v>
      </c>
      <c r="AY57" s="24">
        <f t="shared" ca="1" si="9"/>
        <v>121.6978260869565</v>
      </c>
      <c r="AZ57">
        <f t="shared" si="10"/>
        <v>7</v>
      </c>
      <c r="BA57" s="17">
        <f t="shared" si="11"/>
        <v>45839</v>
      </c>
      <c r="BB57" s="22">
        <f t="shared" ca="1" si="12"/>
        <v>10.072173913043486</v>
      </c>
      <c r="BC57" s="22">
        <f t="shared" ca="1" si="13"/>
        <v>11.05478260869566</v>
      </c>
      <c r="BD57" s="22">
        <f t="shared" ca="1" si="14"/>
        <v>3.5495652173913044</v>
      </c>
      <c r="BE57" s="22">
        <f t="shared" ca="1" si="15"/>
        <v>6.675217391304372</v>
      </c>
      <c r="BF57" s="22">
        <f t="shared" ca="1" si="16"/>
        <v>8.8560869565217075</v>
      </c>
      <c r="BG57" s="22">
        <f t="shared" ca="1" si="17"/>
        <v>9.7682608695651965</v>
      </c>
      <c r="BH57" s="25">
        <f t="shared" ca="1" si="0"/>
        <v>8.3293478260869538</v>
      </c>
      <c r="BJ57" s="27">
        <f t="shared" ca="1" si="22"/>
        <v>9.294404259991218</v>
      </c>
      <c r="BL57" s="41">
        <f t="shared" si="19"/>
        <v>475.2</v>
      </c>
      <c r="BM57" s="41">
        <f t="shared" si="20"/>
        <v>108.37930434782606</v>
      </c>
    </row>
    <row r="58" spans="2:65" x14ac:dyDescent="0.3">
      <c r="B58" s="17" t="str">
        <f t="shared" si="1"/>
        <v>20258</v>
      </c>
      <c r="C58" s="17">
        <f t="shared" si="21"/>
        <v>45870</v>
      </c>
      <c r="D58" s="19">
        <f ca="1">IFERROR(AVERAGEIF('Preço Soja ESALQ'!$C:$C,'Modelo Soja'!$B58,'Preço Soja ESALQ'!$R:$R),NA())</f>
        <v>117.05999999999999</v>
      </c>
      <c r="E58" s="19">
        <f ca="1">IFERROR(AVERAGEIF('Preço Soja ESALQ'!$C:$C,'Modelo Soja'!$B58,'Preço Soja ESALQ'!S:S),NA())</f>
        <v>113.20095238095239</v>
      </c>
      <c r="F58" s="19">
        <f ca="1">IFERROR(AVERAGEIF('Preço Soja ESALQ'!$C:$C,'Modelo Soja'!$B58,'Preço Soja ESALQ'!T:T),NA())</f>
        <v>121.45000000000002</v>
      </c>
      <c r="G58" s="19" t="e">
        <f ca="1">IFERROR(AVERAGEIF('Preço Soja ESALQ'!$C:$C,'Modelo Soja'!$B58,'Preço Soja ESALQ'!U:U),NA())</f>
        <v>#N/A</v>
      </c>
      <c r="H58" s="19">
        <f ca="1">IFERROR(AVERAGEIF('Preço Soja ESALQ'!$C:$C,'Modelo Soja'!$B58,'Preço Soja ESALQ'!V:V),NA())</f>
        <v>116.09333333333333</v>
      </c>
      <c r="I58" s="19">
        <f ca="1">IFERROR(AVERAGEIF('Preço Soja ESALQ'!$C:$C,'Modelo Soja'!$B58,'Preço Soja ESALQ'!W:W),NA())</f>
        <v>123.01428571428571</v>
      </c>
      <c r="J58" s="19">
        <f ca="1">IFERROR(AVERAGEIF('Preço Soja ESALQ'!$C:$C,'Modelo Soja'!$B58,'Preço Soja ESALQ'!X:X),NA())</f>
        <v>123.53761904761905</v>
      </c>
      <c r="K58" s="19">
        <f ca="1">IFERROR(AVERAGEIF('Preço Soja ESALQ'!$C:$C,'Modelo Soja'!$B58,'Preço Soja ESALQ'!Y:Y),NA())</f>
        <v>117.55380952380951</v>
      </c>
      <c r="L58" s="19">
        <f ca="1">IFERROR(AVERAGEIF('Preço Soja ESALQ'!$C:$C,'Modelo Soja'!$B58,'Preço Soja ESALQ'!Z:Z),NA())</f>
        <v>117.93523809523809</v>
      </c>
      <c r="M58" s="19">
        <f ca="1">IFERROR(AVERAGEIF('Preço Soja ESALQ'!$C:$C,'Modelo Soja'!$B58,'Preço Soja ESALQ'!AA:AA),NA())</f>
        <v>119.8847619047619</v>
      </c>
      <c r="N58" s="19">
        <f ca="1">IFERROR(AVERAGEIF('Preço Soja ESALQ'!$C:$C,'Modelo Soja'!$B58,'Preço Soja ESALQ'!AB:AB),NA())</f>
        <v>123.26714285714286</v>
      </c>
      <c r="O58" s="19" t="e">
        <f ca="1">IFERROR(AVERAGEIF('Preço Soja ESALQ'!$C:$C,'Modelo Soja'!$B58,'Preço Soja ESALQ'!AC:AC),NA())</f>
        <v>#N/A</v>
      </c>
      <c r="P58" s="19" t="e">
        <f ca="1">IFERROR(AVERAGEIF('Preço Soja ESALQ'!$C:$C,'Modelo Soja'!$B58,'Preço Soja ESALQ'!AD:AD),NA())</f>
        <v>#N/A</v>
      </c>
      <c r="Q58" s="19">
        <f ca="1">IFERROR(AVERAGEIF('Preço Soja ESALQ'!$C:$C,'Modelo Soja'!$B58,'Preço Soja ESALQ'!BI:BI),NA())</f>
        <v>126.76761904761904</v>
      </c>
      <c r="R58" s="19">
        <f ca="1">IFERROR(AVERAGEIF('Preço Soja ESALQ'!$C:$C,'Modelo Soja'!$B58,'Preço Soja ESALQ'!BK:BK),NA())</f>
        <v>111.94190476190475</v>
      </c>
      <c r="S58" s="19">
        <f ca="1">IFERROR(AVERAGEIF('Preço Soja ESALQ'!$C:$C,'Modelo Soja'!$B58,'Preço Soja ESALQ'!BL:BL),NA())</f>
        <v>112.21904761904761</v>
      </c>
      <c r="T58" s="19" t="e">
        <f ca="1">IFERROR(AVERAGEIF('Preço Soja ESALQ'!$C:$C,'Modelo Soja'!$B58,'Preço Soja ESALQ'!BM:BM),NA())</f>
        <v>#N/A</v>
      </c>
      <c r="U58" s="19">
        <f ca="1">IFERROR(AVERAGEIF('Preço Soja ESALQ'!$C:$C,'Modelo Soja'!$B58,'Preço Soja ESALQ'!BN:BN),NA())</f>
        <v>112.07380952380952</v>
      </c>
      <c r="AA58" s="19">
        <f ca="1">IFERROR(AVERAGEIF('Preço Soja ESALQ'!$C:$C,'Modelo Soja'!$B58,'Preço Soja ESALQ'!BA:BA),NA())</f>
        <v>123.42333333333333</v>
      </c>
      <c r="AB58" s="19">
        <f ca="1">IFERROR(AVERAGEIF('Preço Soja ESALQ'!$C:$C,'Modelo Soja'!$B58,'Preço Soja ESALQ'!BB:BB),NA())</f>
        <v>134.17428571428573</v>
      </c>
      <c r="AC58" s="19">
        <f ca="1">IFERROR(AVERAGEIF('Preço Soja ESALQ'!$C:$C,'Modelo Soja'!$B58,'Preço Soja ESALQ'!BC:BC),NA())</f>
        <v>130.22000000000003</v>
      </c>
      <c r="AD58" s="19">
        <f ca="1">IFERROR(AVERAGEIF('Preço Soja ESALQ'!$C:$C,'Modelo Soja'!$B58,'Preço Soja ESALQ'!BD:BD),NA())</f>
        <v>132.59238095238098</v>
      </c>
      <c r="AE58" s="19">
        <f ca="1">IFERROR(AVERAGEIF('Preço Soja ESALQ'!$C:$C,'Modelo Soja'!$B58,'Preço Soja ESALQ'!BE:BE),NA())</f>
        <v>124.51428571428568</v>
      </c>
      <c r="AF58" s="19">
        <f ca="1">IFERROR(AVERAGEIF('Preço Soja ESALQ'!$C:$C,'Modelo Soja'!$B58,'Preço Soja ESALQ'!BF:BF),NA())</f>
        <v>124.50238095238095</v>
      </c>
      <c r="AG58" s="19">
        <f ca="1">IFERROR(AVERAGEIF('Preço Soja ESALQ'!$C:$C,'Modelo Soja'!$B58,'Preço Soja ESALQ'!BG:BG),NA())</f>
        <v>133.33523809523808</v>
      </c>
      <c r="AH58" s="19">
        <f ca="1">IFERROR(AVERAGEIF('Preço Soja ESALQ'!$C:$C,'Modelo Soja'!$B58,'Preço Soja ESALQ'!AE:AE),NA())</f>
        <v>132.09904761904758</v>
      </c>
      <c r="AI58" s="19">
        <f ca="1">IFERROR(AVERAGEIF('Preço Soja ESALQ'!$C:$C,'Modelo Soja'!$B58,'Preço Soja ESALQ'!AF:AF),NA())</f>
        <v>131.44952380952381</v>
      </c>
      <c r="AJ58" s="36">
        <f>+[2]summary!C70</f>
        <v>140.50047619047618</v>
      </c>
      <c r="AK58" s="36">
        <f t="shared" ca="1" si="2"/>
        <v>122.56836511073469</v>
      </c>
      <c r="AL58" s="36">
        <f t="shared" ca="1" si="3"/>
        <v>123.06836511073469</v>
      </c>
      <c r="AN58" s="24">
        <f>+[3]FSORPRA!H57</f>
        <v>443.18</v>
      </c>
      <c r="AO58" s="24">
        <f>+[3]FRONPRA!H57</f>
        <v>348.02</v>
      </c>
      <c r="AP58" s="24">
        <f>VLOOKUP(B58,'Frete ESALQ'!$C$6:$AL$132,36,FALSE)</f>
        <v>173.91</v>
      </c>
      <c r="AQ58" s="24">
        <f>VLOOKUP(B58,'Frete ESALQ'!$C$6:$AW$132,47,FALSE)</f>
        <v>175</v>
      </c>
      <c r="AR58" s="24">
        <f>VLOOKUP(B58,'Frete ESALQ'!$C$6:$BH$132,58,FALSE)</f>
        <v>140</v>
      </c>
      <c r="AS58" s="24">
        <f>VLOOKUP(B58,'Frete ESALQ'!$C$6:$BH$132,32,FALSE)</f>
        <v>138.75</v>
      </c>
      <c r="AT58" s="24">
        <f t="shared" si="4"/>
        <v>113.90967619047618</v>
      </c>
      <c r="AU58" s="24">
        <f t="shared" si="5"/>
        <v>119.61927619047617</v>
      </c>
      <c r="AV58" s="24">
        <f t="shared" si="6"/>
        <v>130.06587619047619</v>
      </c>
      <c r="AW58" s="24">
        <f t="shared" si="7"/>
        <v>130.00047619047618</v>
      </c>
      <c r="AX58" s="24">
        <f t="shared" ca="1" si="8"/>
        <v>124.93523809523808</v>
      </c>
      <c r="AY58" s="24">
        <f t="shared" ca="1" si="9"/>
        <v>123.77404761904758</v>
      </c>
      <c r="AZ58">
        <f t="shared" si="10"/>
        <v>8</v>
      </c>
      <c r="BA58" s="17">
        <f t="shared" si="11"/>
        <v>45870</v>
      </c>
      <c r="BB58" s="22">
        <f t="shared" ca="1" si="12"/>
        <v>11.160000000000025</v>
      </c>
      <c r="BC58" s="22">
        <f t="shared" ca="1" si="13"/>
        <v>12.666190476190522</v>
      </c>
      <c r="BD58" s="22">
        <f t="shared" ca="1" si="14"/>
        <v>4.629523809523775</v>
      </c>
      <c r="BE58" s="22">
        <f t="shared" ca="1" si="15"/>
        <v>7.4423809523809581</v>
      </c>
      <c r="BF58" s="22">
        <f t="shared" ca="1" si="16"/>
        <v>8.5614285714285359</v>
      </c>
      <c r="BG58" s="22">
        <f t="shared" ca="1" si="17"/>
        <v>10.068095238095225</v>
      </c>
      <c r="BH58" s="25">
        <f t="shared" ca="1" si="0"/>
        <v>9.0879365079365062</v>
      </c>
      <c r="BJ58" s="27">
        <f t="shared" ca="1" si="22"/>
        <v>9.3674127297823038</v>
      </c>
      <c r="BL58" s="41">
        <f t="shared" si="19"/>
        <v>433.18</v>
      </c>
      <c r="BM58" s="41">
        <f t="shared" si="20"/>
        <v>114.50967619047617</v>
      </c>
    </row>
    <row r="59" spans="2:65" x14ac:dyDescent="0.3">
      <c r="B59" s="17" t="str">
        <f t="shared" si="1"/>
        <v>20259</v>
      </c>
      <c r="C59" s="17">
        <f t="shared" si="21"/>
        <v>45901</v>
      </c>
      <c r="D59" s="19">
        <f ca="1">IFERROR(AVERAGEIF('Preço Soja ESALQ'!$C:$C,'Modelo Soja'!$B59,'Preço Soja ESALQ'!$R:$R),NA())</f>
        <v>115.65136363636363</v>
      </c>
      <c r="E59" s="19">
        <f ca="1">IFERROR(AVERAGEIF('Preço Soja ESALQ'!$C:$C,'Modelo Soja'!$B59,'Preço Soja ESALQ'!S:S),NA())</f>
        <v>114.88818181818179</v>
      </c>
      <c r="F59" s="19">
        <f ca="1">IFERROR(AVERAGEIF('Preço Soja ESALQ'!$C:$C,'Modelo Soja'!$B59,'Preço Soja ESALQ'!T:T),NA())</f>
        <v>121.69090909090905</v>
      </c>
      <c r="G59" s="19">
        <f ca="1">IFERROR(AVERAGEIF('Preço Soja ESALQ'!$C:$C,'Modelo Soja'!$B59,'Preço Soja ESALQ'!U:U),NA())</f>
        <v>127.3</v>
      </c>
      <c r="H59" s="19">
        <f ca="1">IFERROR(AVERAGEIF('Preço Soja ESALQ'!$C:$C,'Modelo Soja'!$B59,'Preço Soja ESALQ'!V:V),NA())</f>
        <v>117.7340909090909</v>
      </c>
      <c r="I59" s="19">
        <f ca="1">IFERROR(AVERAGEIF('Preço Soja ESALQ'!$C:$C,'Modelo Soja'!$B59,'Preço Soja ESALQ'!W:W),NA())</f>
        <v>122.46727272727271</v>
      </c>
      <c r="J59" s="19">
        <f ca="1">IFERROR(AVERAGEIF('Preço Soja ESALQ'!$C:$C,'Modelo Soja'!$B59,'Preço Soja ESALQ'!X:X),NA())</f>
        <v>122.49227272727272</v>
      </c>
      <c r="K59" s="19">
        <f ca="1">IFERROR(AVERAGEIF('Preço Soja ESALQ'!$C:$C,'Modelo Soja'!$B59,'Preço Soja ESALQ'!Y:Y),NA())</f>
        <v>117.65499999999999</v>
      </c>
      <c r="L59" s="19">
        <f ca="1">IFERROR(AVERAGEIF('Preço Soja ESALQ'!$C:$C,'Modelo Soja'!$B59,'Preço Soja ESALQ'!Z:Z),NA())</f>
        <v>117.91318181818183</v>
      </c>
      <c r="M59" s="19">
        <f ca="1">IFERROR(AVERAGEIF('Preço Soja ESALQ'!$C:$C,'Modelo Soja'!$B59,'Preço Soja ESALQ'!AA:AA),NA())</f>
        <v>119.48090909090909</v>
      </c>
      <c r="N59" s="19">
        <f ca="1">IFERROR(AVERAGEIF('Preço Soja ESALQ'!$C:$C,'Modelo Soja'!$B59,'Preço Soja ESALQ'!AB:AB),NA())</f>
        <v>122.1259090909091</v>
      </c>
      <c r="O59" s="19">
        <f ca="1">IFERROR(AVERAGEIF('Preço Soja ESALQ'!$C:$C,'Modelo Soja'!$B59,'Preço Soja ESALQ'!AC:AC),NA())</f>
        <v>125</v>
      </c>
      <c r="P59" s="19" t="e">
        <f ca="1">IFERROR(AVERAGEIF('Preço Soja ESALQ'!$C:$C,'Modelo Soja'!$B59,'Preço Soja ESALQ'!AD:AD),NA())</f>
        <v>#N/A</v>
      </c>
      <c r="Q59" s="19">
        <f ca="1">IFERROR(AVERAGEIF('Preço Soja ESALQ'!$C:$C,'Modelo Soja'!$B59,'Preço Soja ESALQ'!BI:BI),NA())</f>
        <v>126.05181818181818</v>
      </c>
      <c r="R59" s="19">
        <f ca="1">IFERROR(AVERAGEIF('Preço Soja ESALQ'!$C:$C,'Modelo Soja'!$B59,'Preço Soja ESALQ'!BK:BK),NA())</f>
        <v>112.87181818181816</v>
      </c>
      <c r="S59" s="19">
        <f ca="1">IFERROR(AVERAGEIF('Preço Soja ESALQ'!$C:$C,'Modelo Soja'!$B59,'Preço Soja ESALQ'!BL:BL),NA())</f>
        <v>113.04363636363637</v>
      </c>
      <c r="T59" s="19" t="e">
        <f ca="1">IFERROR(AVERAGEIF('Preço Soja ESALQ'!$C:$C,'Modelo Soja'!$B59,'Preço Soja ESALQ'!BM:BM),NA())</f>
        <v>#N/A</v>
      </c>
      <c r="U59" s="19">
        <f ca="1">IFERROR(AVERAGEIF('Preço Soja ESALQ'!$C:$C,'Modelo Soja'!$B59,'Preço Soja ESALQ'!BN:BN),NA())</f>
        <v>113.0031818181818</v>
      </c>
      <c r="AA59" s="19">
        <f ca="1">IFERROR(AVERAGEIF('Preço Soja ESALQ'!$C:$C,'Modelo Soja'!$B59,'Preço Soja ESALQ'!BA:BA),NA())</f>
        <v>125.08954545454549</v>
      </c>
      <c r="AB59" s="19">
        <f ca="1">IFERROR(AVERAGEIF('Preço Soja ESALQ'!$C:$C,'Modelo Soja'!$B59,'Preço Soja ESALQ'!BB:BB),NA())</f>
        <v>133.57909090909089</v>
      </c>
      <c r="AC59" s="19">
        <f ca="1">IFERROR(AVERAGEIF('Preço Soja ESALQ'!$C:$C,'Modelo Soja'!$B59,'Preço Soja ESALQ'!BC:BC),NA())</f>
        <v>129.44818181818184</v>
      </c>
      <c r="AD59" s="19">
        <f ca="1">IFERROR(AVERAGEIF('Preço Soja ESALQ'!$C:$C,'Modelo Soja'!$B59,'Preço Soja ESALQ'!BD:BD),NA())</f>
        <v>131.5740909090909</v>
      </c>
      <c r="AE59" s="19">
        <f ca="1">IFERROR(AVERAGEIF('Preço Soja ESALQ'!$C:$C,'Modelo Soja'!$B59,'Preço Soja ESALQ'!BE:BE),NA())</f>
        <v>124.07409090909094</v>
      </c>
      <c r="AF59" s="19">
        <f ca="1">IFERROR(AVERAGEIF('Preço Soja ESALQ'!$C:$C,'Modelo Soja'!$B59,'Preço Soja ESALQ'!BF:BF),NA())</f>
        <v>123.51409090909092</v>
      </c>
      <c r="AG59" s="19">
        <f ca="1">IFERROR(AVERAGEIF('Preço Soja ESALQ'!$C:$C,'Modelo Soja'!$B59,'Preço Soja ESALQ'!BG:BG),NA())</f>
        <v>132.83363636363634</v>
      </c>
      <c r="AH59" s="19">
        <f ca="1">IFERROR(AVERAGEIF('Preço Soja ESALQ'!$C:$C,'Modelo Soja'!$B59,'Preço Soja ESALQ'!AE:AE),NA())</f>
        <v>131.50545454545457</v>
      </c>
      <c r="AI59" s="19">
        <f ca="1">IFERROR(AVERAGEIF('Preço Soja ESALQ'!$C:$C,'Modelo Soja'!$B59,'Preço Soja ESALQ'!AF:AF),NA())</f>
        <v>130.78473684210527</v>
      </c>
      <c r="AJ59" s="36">
        <f>+[2]summary!C71</f>
        <v>138.77409090909092</v>
      </c>
      <c r="AK59" s="36">
        <f t="shared" ca="1" si="2"/>
        <v>124.96628257363548</v>
      </c>
      <c r="AL59" s="36">
        <f t="shared" ca="1" si="3"/>
        <v>125.46628257363548</v>
      </c>
      <c r="AN59" s="24">
        <f>+[3]FSORPRA!H58</f>
        <v>429.35</v>
      </c>
      <c r="AO59" s="24">
        <f>+[3]FRONPRA!H58</f>
        <v>333.125</v>
      </c>
      <c r="AP59" s="24">
        <f>VLOOKUP(B59,'Frete ESALQ'!$C$6:$AL$132,36,FALSE)</f>
        <v>165.43</v>
      </c>
      <c r="AQ59" s="24">
        <f>VLOOKUP(B59,'Frete ESALQ'!$C$6:$AW$132,47,FALSE)</f>
        <v>176</v>
      </c>
      <c r="AR59" s="24">
        <f>VLOOKUP(B59,'Frete ESALQ'!$C$6:$BH$132,58,FALSE)</f>
        <v>139.16999999999999</v>
      </c>
      <c r="AS59" s="24">
        <f>VLOOKUP(B59,'Frete ESALQ'!$C$6:$BH$132,32,FALSE)</f>
        <v>146.25</v>
      </c>
      <c r="AT59" s="24">
        <f t="shared" si="4"/>
        <v>113.01309090909092</v>
      </c>
      <c r="AU59" s="24">
        <f t="shared" si="5"/>
        <v>118.78659090909092</v>
      </c>
      <c r="AV59" s="24">
        <f t="shared" si="6"/>
        <v>128.84829090909091</v>
      </c>
      <c r="AW59" s="24">
        <f t="shared" si="7"/>
        <v>128.21409090909091</v>
      </c>
      <c r="AX59" s="24">
        <f t="shared" ca="1" si="8"/>
        <v>124.48343636363634</v>
      </c>
      <c r="AY59" s="24">
        <f t="shared" ca="1" si="9"/>
        <v>122.73045454545456</v>
      </c>
      <c r="AZ59">
        <f t="shared" si="10"/>
        <v>9</v>
      </c>
      <c r="BA59" s="17">
        <f t="shared" si="11"/>
        <v>45901</v>
      </c>
      <c r="BB59" s="22">
        <f t="shared" ca="1" si="12"/>
        <v>11.11181818181818</v>
      </c>
      <c r="BC59" s="22">
        <f t="shared" ca="1" si="13"/>
        <v>11.79318181818185</v>
      </c>
      <c r="BD59" s="22">
        <f t="shared" ca="1" si="14"/>
        <v>4.5931818181818471</v>
      </c>
      <c r="BE59" s="22">
        <f t="shared" ca="1" si="15"/>
        <v>7.8627272727272981</v>
      </c>
      <c r="BF59" s="22">
        <f t="shared" ca="1" si="16"/>
        <v>9.0131818181818488</v>
      </c>
      <c r="BG59" s="22">
        <f t="shared" ca="1" si="17"/>
        <v>10.70772727272724</v>
      </c>
      <c r="BH59" s="25">
        <f t="shared" ca="1" si="0"/>
        <v>9.180303030303044</v>
      </c>
      <c r="BJ59" s="27">
        <f t="shared" ca="1" si="22"/>
        <v>10.078100755453697</v>
      </c>
      <c r="BL59" s="41">
        <f t="shared" si="19"/>
        <v>419.35</v>
      </c>
      <c r="BM59" s="41">
        <f t="shared" si="20"/>
        <v>113.61309090909091</v>
      </c>
    </row>
    <row r="60" spans="2:65" x14ac:dyDescent="0.3">
      <c r="B60" s="17" t="str">
        <f t="shared" si="1"/>
        <v>202510</v>
      </c>
      <c r="C60" s="17">
        <f t="shared" si="21"/>
        <v>45931</v>
      </c>
      <c r="D60" s="19">
        <f ca="1">IFERROR(AVERAGEIF('Preço Soja ESALQ'!$C:$C,'Modelo Soja'!$B60,'Preço Soja ESALQ'!$R:$R),NA())</f>
        <v>115.89260869565216</v>
      </c>
      <c r="E60" s="19">
        <f ca="1">IFERROR(AVERAGEIF('Preço Soja ESALQ'!$C:$C,'Modelo Soja'!$B60,'Preço Soja ESALQ'!S:S),NA())</f>
        <v>112.86304347826091</v>
      </c>
      <c r="F60" s="19">
        <f ca="1">IFERROR(AVERAGEIF('Preço Soja ESALQ'!$C:$C,'Modelo Soja'!$B60,'Preço Soja ESALQ'!T:T),NA())</f>
        <v>123.00739130434785</v>
      </c>
      <c r="G60" s="19" t="e">
        <f ca="1">IFERROR(AVERAGEIF('Preço Soja ESALQ'!$C:$C,'Modelo Soja'!$B60,'Preço Soja ESALQ'!U:U),NA())</f>
        <v>#N/A</v>
      </c>
      <c r="H60" s="19">
        <f ca="1">IFERROR(AVERAGEIF('Preço Soja ESALQ'!$C:$C,'Modelo Soja'!$B60,'Preço Soja ESALQ'!V:V),NA())</f>
        <v>117.00130434782605</v>
      </c>
      <c r="I60" s="19">
        <f ca="1">IFERROR(AVERAGEIF('Preço Soja ESALQ'!$C:$C,'Modelo Soja'!$B60,'Preço Soja ESALQ'!W:W),NA())</f>
        <v>121.94304347826085</v>
      </c>
      <c r="J60" s="19">
        <f ca="1">IFERROR(AVERAGEIF('Preço Soja ESALQ'!$C:$C,'Modelo Soja'!$B60,'Preço Soja ESALQ'!X:X),NA())</f>
        <v>121.73347826086965</v>
      </c>
      <c r="K60" s="19">
        <f ca="1">IFERROR(AVERAGEIF('Preço Soja ESALQ'!$C:$C,'Modelo Soja'!$B60,'Preço Soja ESALQ'!Y:Y),NA())</f>
        <v>118.89130434782609</v>
      </c>
      <c r="L60" s="19">
        <f ca="1">IFERROR(AVERAGEIF('Preço Soja ESALQ'!$C:$C,'Modelo Soja'!$B60,'Preço Soja ESALQ'!Z:Z),NA())</f>
        <v>119.10434782608698</v>
      </c>
      <c r="M60" s="19">
        <f ca="1">IFERROR(AVERAGEIF('Preço Soja ESALQ'!$C:$C,'Modelo Soja'!$B60,'Preço Soja ESALQ'!AA:AA),NA())</f>
        <v>120.19913043478259</v>
      </c>
      <c r="N60" s="19">
        <f ca="1">IFERROR(AVERAGEIF('Preço Soja ESALQ'!$C:$C,'Modelo Soja'!$B60,'Preço Soja ESALQ'!AB:AB),NA())</f>
        <v>121.12521739130435</v>
      </c>
      <c r="O60" s="19" t="e">
        <f ca="1">IFERROR(AVERAGEIF('Preço Soja ESALQ'!$C:$C,'Modelo Soja'!$B60,'Preço Soja ESALQ'!AC:AC),NA())</f>
        <v>#N/A</v>
      </c>
      <c r="P60" s="19" t="e">
        <f ca="1">IFERROR(AVERAGEIF('Preço Soja ESALQ'!$C:$C,'Modelo Soja'!$B60,'Preço Soja ESALQ'!AD:AD),NA())</f>
        <v>#N/A</v>
      </c>
      <c r="Q60" s="19">
        <f ca="1">IFERROR(AVERAGEIF('Preço Soja ESALQ'!$C:$C,'Modelo Soja'!$B60,'Preço Soja ESALQ'!BI:BI),NA())</f>
        <v>124.46043478260869</v>
      </c>
      <c r="R60" s="19">
        <f ca="1">IFERROR(AVERAGEIF('Preço Soja ESALQ'!$C:$C,'Modelo Soja'!$B60,'Preço Soja ESALQ'!BK:BK),NA())</f>
        <v>115.13739130434784</v>
      </c>
      <c r="S60" s="19">
        <f ca="1">IFERROR(AVERAGEIF('Preço Soja ESALQ'!$C:$C,'Modelo Soja'!$B60,'Preço Soja ESALQ'!BL:BL),NA())</f>
        <v>115.2286956521739</v>
      </c>
      <c r="T60" s="19" t="e">
        <f ca="1">IFERROR(AVERAGEIF('Preço Soja ESALQ'!$C:$C,'Modelo Soja'!$B60,'Preço Soja ESALQ'!BM:BM),NA())</f>
        <v>#N/A</v>
      </c>
      <c r="U60" s="19">
        <f ca="1">IFERROR(AVERAGEIF('Preço Soja ESALQ'!$C:$C,'Modelo Soja'!$B60,'Preço Soja ESALQ'!BN:BN),NA())</f>
        <v>115.26304347826088</v>
      </c>
      <c r="AA60" s="19">
        <f ca="1">IFERROR(AVERAGEIF('Preço Soja ESALQ'!$C:$C,'Modelo Soja'!$B60,'Preço Soja ESALQ'!BA:BA),NA())</f>
        <v>124.05391304347825</v>
      </c>
      <c r="AB60" s="19">
        <f ca="1">IFERROR(AVERAGEIF('Preço Soja ESALQ'!$C:$C,'Modelo Soja'!$B60,'Preço Soja ESALQ'!BB:BB),NA())</f>
        <v>133.71782608695648</v>
      </c>
      <c r="AC60" s="19">
        <f ca="1">IFERROR(AVERAGEIF('Preço Soja ESALQ'!$C:$C,'Modelo Soja'!$B60,'Preço Soja ESALQ'!BC:BC),NA())</f>
        <v>129.13304347826087</v>
      </c>
      <c r="AD60" s="19">
        <f ca="1">IFERROR(AVERAGEIF('Preço Soja ESALQ'!$C:$C,'Modelo Soja'!$B60,'Preço Soja ESALQ'!BD:BD),NA())</f>
        <v>131.17826086956524</v>
      </c>
      <c r="AE60" s="19">
        <f ca="1">IFERROR(AVERAGEIF('Preço Soja ESALQ'!$C:$C,'Modelo Soja'!$B60,'Preço Soja ESALQ'!BE:BE),NA())</f>
        <v>124.15521739130438</v>
      </c>
      <c r="AF60" s="19">
        <f ca="1">IFERROR(AVERAGEIF('Preço Soja ESALQ'!$C:$C,'Modelo Soja'!$B60,'Preço Soja ESALQ'!BF:BF),NA())</f>
        <v>125.12173913043478</v>
      </c>
      <c r="AG60" s="19">
        <f ca="1">IFERROR(AVERAGEIF('Preço Soja ESALQ'!$C:$C,'Modelo Soja'!$B60,'Preço Soja ESALQ'!BG:BG),NA())</f>
        <v>131.09434782608693</v>
      </c>
      <c r="AH60" s="19">
        <f ca="1">IFERROR(AVERAGEIF('Preço Soja ESALQ'!$C:$C,'Modelo Soja'!$B60,'Preço Soja ESALQ'!AE:AE),NA())</f>
        <v>131.10260869565218</v>
      </c>
      <c r="AI60" s="19">
        <f ca="1">IFERROR(AVERAGEIF('Preço Soja ESALQ'!$C:$C,'Modelo Soja'!$B60,'Preço Soja ESALQ'!AF:AF),NA())</f>
        <v>129.27652173913043</v>
      </c>
      <c r="AJ60" s="36">
        <f>+[2]summary!C72</f>
        <v>137.86304347826089</v>
      </c>
      <c r="AK60" s="36">
        <f t="shared" ca="1" si="2"/>
        <v>122.45811092916747</v>
      </c>
      <c r="AL60" s="36">
        <f t="shared" ca="1" si="3"/>
        <v>122.95811092916747</v>
      </c>
      <c r="AN60" s="24">
        <f>+[3]FSORPRA!H59</f>
        <v>434.91999999999996</v>
      </c>
      <c r="AO60" s="24">
        <f>+[3]FRONPRA!H59</f>
        <v>334.52</v>
      </c>
      <c r="AP60" s="24">
        <f>VLOOKUP(B60,'Frete ESALQ'!$C$6:$AL$132,36,FALSE)</f>
        <v>163</v>
      </c>
      <c r="AQ60" s="24">
        <f>VLOOKUP(B60,'Frete ESALQ'!$C$6:$AW$132,47,FALSE)</f>
        <v>166</v>
      </c>
      <c r="AR60" s="24">
        <f>VLOOKUP(B60,'Frete ESALQ'!$C$6:$BH$132,58,FALSE)</f>
        <v>155</v>
      </c>
      <c r="AS60" s="24">
        <f>VLOOKUP(B60,'Frete ESALQ'!$C$6:$BH$132,32,FALSE)</f>
        <v>162</v>
      </c>
      <c r="AT60" s="24">
        <f t="shared" si="4"/>
        <v>111.7678434782609</v>
      </c>
      <c r="AU60" s="24">
        <f t="shared" si="5"/>
        <v>117.79184347826089</v>
      </c>
      <c r="AV60" s="24">
        <f t="shared" si="6"/>
        <v>128.08304347826089</v>
      </c>
      <c r="AW60" s="24">
        <f t="shared" si="7"/>
        <v>127.9030434782609</v>
      </c>
      <c r="AX60" s="24">
        <f t="shared" ca="1" si="8"/>
        <v>121.79434782608693</v>
      </c>
      <c r="AY60" s="24">
        <f t="shared" ca="1" si="9"/>
        <v>121.38260869565218</v>
      </c>
      <c r="AZ60">
        <f t="shared" si="10"/>
        <v>10</v>
      </c>
      <c r="BA60" s="17">
        <f t="shared" si="11"/>
        <v>45931</v>
      </c>
      <c r="BB60" s="22">
        <f t="shared" ca="1" si="12"/>
        <v>11.774782608695631</v>
      </c>
      <c r="BC60" s="22">
        <f t="shared" ca="1" si="13"/>
        <v>10.24173913043478</v>
      </c>
      <c r="BD60" s="22">
        <f t="shared" ca="1" si="14"/>
        <v>3.9560869565217871</v>
      </c>
      <c r="BE60" s="22">
        <f t="shared" ca="1" si="15"/>
        <v>9.2291304347826184</v>
      </c>
      <c r="BF60" s="22">
        <f t="shared" ca="1" si="16"/>
        <v>9.3691304347825337</v>
      </c>
      <c r="BG60" s="22">
        <f t="shared" ca="1" si="17"/>
        <v>9.9691304347825849</v>
      </c>
      <c r="BH60" s="25">
        <f t="shared" ca="1" si="0"/>
        <v>9.0899999999999892</v>
      </c>
      <c r="BJ60" s="27">
        <f t="shared" ca="1" si="22"/>
        <v>9.5950674509065745</v>
      </c>
      <c r="BL60" s="41">
        <f t="shared" si="19"/>
        <v>424.91999999999996</v>
      </c>
      <c r="BM60" s="41">
        <f t="shared" si="20"/>
        <v>112.36784347826089</v>
      </c>
    </row>
    <row r="61" spans="2:65" x14ac:dyDescent="0.3">
      <c r="B61" s="17" t="str">
        <f t="shared" si="1"/>
        <v>202511</v>
      </c>
      <c r="C61" s="17">
        <f t="shared" si="21"/>
        <v>45962</v>
      </c>
      <c r="D61" s="19">
        <f ca="1">IFERROR(AVERAGEIF('Preço Soja ESALQ'!$C:$C,'Modelo Soja'!$B61,'Preço Soja ESALQ'!$R:$R),NA())</f>
        <v>116.68222222222224</v>
      </c>
      <c r="E61" s="19">
        <f ca="1">IFERROR(AVERAGEIF('Preço Soja ESALQ'!$C:$C,'Modelo Soja'!$B61,'Preço Soja ESALQ'!S:S),NA())</f>
        <v>112.02368421052631</v>
      </c>
      <c r="F61" s="19">
        <f ca="1">IFERROR(AVERAGEIF('Preço Soja ESALQ'!$C:$C,'Modelo Soja'!$B61,'Preço Soja ESALQ'!T:T),NA())</f>
        <v>124.80157894736844</v>
      </c>
      <c r="G61" s="19" t="e">
        <f ca="1">IFERROR(AVERAGEIF('Preço Soja ESALQ'!$C:$C,'Modelo Soja'!$B61,'Preço Soja ESALQ'!U:U),NA())</f>
        <v>#N/A</v>
      </c>
      <c r="H61" s="19">
        <f ca="1">IFERROR(AVERAGEIF('Preço Soja ESALQ'!$C:$C,'Modelo Soja'!$B61,'Preço Soja ESALQ'!V:V),NA())</f>
        <v>119.13052631578945</v>
      </c>
      <c r="I61" s="19">
        <f ca="1">IFERROR(AVERAGEIF('Preço Soja ESALQ'!$C:$C,'Modelo Soja'!$B61,'Preço Soja ESALQ'!W:W),NA())</f>
        <v>123.2821052631579</v>
      </c>
      <c r="J61" s="19">
        <f ca="1">IFERROR(AVERAGEIF('Preço Soja ESALQ'!$C:$C,'Modelo Soja'!$B61,'Preço Soja ESALQ'!X:X),NA())</f>
        <v>124.03473684210527</v>
      </c>
      <c r="K61" s="19">
        <f ca="1">IFERROR(AVERAGEIF('Preço Soja ESALQ'!$C:$C,'Modelo Soja'!$B61,'Preço Soja ESALQ'!Y:Y),NA())</f>
        <v>120.78684210526318</v>
      </c>
      <c r="L61" s="19">
        <f ca="1">IFERROR(AVERAGEIF('Preço Soja ESALQ'!$C:$C,'Modelo Soja'!$B61,'Preço Soja ESALQ'!Z:Z),NA())</f>
        <v>121.03894736842099</v>
      </c>
      <c r="M61" s="19">
        <f ca="1">IFERROR(AVERAGEIF('Preço Soja ESALQ'!$C:$C,'Modelo Soja'!$B61,'Preço Soja ESALQ'!AA:AA),NA())</f>
        <v>121.68052631578949</v>
      </c>
      <c r="N61" s="19">
        <f ca="1">IFERROR(AVERAGEIF('Preço Soja ESALQ'!$C:$C,'Modelo Soja'!$B61,'Preço Soja ESALQ'!AB:AB),NA())</f>
        <v>123.16947368421052</v>
      </c>
      <c r="O61" s="19" t="e">
        <f ca="1">IFERROR(AVERAGEIF('Preço Soja ESALQ'!$C:$C,'Modelo Soja'!$B61,'Preço Soja ESALQ'!AC:AC),NA())</f>
        <v>#N/A</v>
      </c>
      <c r="P61" s="19" t="e">
        <f ca="1">IFERROR(AVERAGEIF('Preço Soja ESALQ'!$C:$C,'Modelo Soja'!$B61,'Preço Soja ESALQ'!AD:AD),NA())</f>
        <v>#N/A</v>
      </c>
      <c r="Q61" s="19">
        <f ca="1">IFERROR(AVERAGEIF('Preço Soja ESALQ'!$C:$C,'Modelo Soja'!$B61,'Preço Soja ESALQ'!BI:BI),NA())</f>
        <v>125.96263157894734</v>
      </c>
      <c r="R61" s="19">
        <f ca="1">IFERROR(AVERAGEIF('Preço Soja ESALQ'!$C:$C,'Modelo Soja'!$B61,'Preço Soja ESALQ'!BK:BK),NA())</f>
        <v>117.07315789473687</v>
      </c>
      <c r="S61" s="19">
        <f ca="1">IFERROR(AVERAGEIF('Preço Soja ESALQ'!$C:$C,'Modelo Soja'!$B61,'Preço Soja ESALQ'!BL:BL),NA())</f>
        <v>117.34684210526316</v>
      </c>
      <c r="T61" s="19" t="e">
        <f ca="1">IFERROR(AVERAGEIF('Preço Soja ESALQ'!$C:$C,'Modelo Soja'!$B61,'Preço Soja ESALQ'!BM:BM),NA())</f>
        <v>#N/A</v>
      </c>
      <c r="U61" s="19">
        <f ca="1">IFERROR(AVERAGEIF('Preço Soja ESALQ'!$C:$C,'Modelo Soja'!$B61,'Preço Soja ESALQ'!BN:BN),NA())</f>
        <v>117.21210526315791</v>
      </c>
      <c r="AA61" s="19">
        <f ca="1">IFERROR(AVERAGEIF('Preço Soja ESALQ'!$C:$C,'Modelo Soja'!$B61,'Preço Soja ESALQ'!BA:BA),NA())</f>
        <v>124.50789473684213</v>
      </c>
      <c r="AB61" s="19">
        <f ca="1">IFERROR(AVERAGEIF('Preço Soja ESALQ'!$C:$C,'Modelo Soja'!$B61,'Preço Soja ESALQ'!BB:BB),NA())</f>
        <v>135.81578947368422</v>
      </c>
      <c r="AC61" s="19">
        <f ca="1">IFERROR(AVERAGEIF('Preço Soja ESALQ'!$C:$C,'Modelo Soja'!$B61,'Preço Soja ESALQ'!BC:BC),NA())</f>
        <v>131.22578947368422</v>
      </c>
      <c r="AD61" s="19">
        <f ca="1">IFERROR(AVERAGEIF('Preço Soja ESALQ'!$C:$C,'Modelo Soja'!$B61,'Preço Soja ESALQ'!BD:BD),NA())</f>
        <v>133.02315789473681</v>
      </c>
      <c r="AE61" s="19">
        <f ca="1">IFERROR(AVERAGEIF('Preço Soja ESALQ'!$C:$C,'Modelo Soja'!$B61,'Preço Soja ESALQ'!BE:BE),NA())</f>
        <v>126.82315789473681</v>
      </c>
      <c r="AF61" s="19">
        <f ca="1">IFERROR(AVERAGEIF('Preço Soja ESALQ'!$C:$C,'Modelo Soja'!$B61,'Preço Soja ESALQ'!BF:BF),NA())</f>
        <v>125.46736842105264</v>
      </c>
      <c r="AG61" s="19">
        <f ca="1">IFERROR(AVERAGEIF('Preço Soja ESALQ'!$C:$C,'Modelo Soja'!$B61,'Preço Soja ESALQ'!BG:BG),NA())</f>
        <v>133.23000000000002</v>
      </c>
      <c r="AH61" s="19">
        <f ca="1">IFERROR(AVERAGEIF('Preço Soja ESALQ'!$C:$C,'Modelo Soja'!$B61,'Preço Soja ESALQ'!AE:AE),NA())</f>
        <v>131.93052631578948</v>
      </c>
      <c r="AI61" s="19">
        <f ca="1">IFERROR(AVERAGEIF('Preço Soja ESALQ'!$C:$C,'Modelo Soja'!$B61,'Preço Soja ESALQ'!AF:AF),NA())</f>
        <v>131.39631578947368</v>
      </c>
      <c r="AJ61" s="36">
        <f>+[2]summary!C73</f>
        <v>140.47263157894736</v>
      </c>
      <c r="AK61" s="36">
        <f t="shared" ca="1" si="2"/>
        <v>121.1808171539961</v>
      </c>
      <c r="AL61" s="36">
        <f t="shared" ca="1" si="3"/>
        <v>121.6808171539961</v>
      </c>
      <c r="AN61" s="24">
        <f>+[3]FSORPRA!H60</f>
        <v>424.3</v>
      </c>
      <c r="AO61" s="24">
        <f>+[3]FRONPRA!H60</f>
        <v>315.125</v>
      </c>
      <c r="AP61" s="29">
        <f>(AP60+AP62)/2</f>
        <v>162.5</v>
      </c>
      <c r="AQ61" s="29">
        <f>(AQ60+AQ62)/2</f>
        <v>158</v>
      </c>
      <c r="AR61" s="29">
        <f>(AR60+AR62)/2</f>
        <v>152.125</v>
      </c>
      <c r="AS61" s="29">
        <f>(AS60+AS62)/2</f>
        <v>163.83499999999998</v>
      </c>
      <c r="AT61" s="24">
        <f t="shared" si="4"/>
        <v>115.01463157894736</v>
      </c>
      <c r="AU61" s="24">
        <f t="shared" si="5"/>
        <v>121.56513157894736</v>
      </c>
      <c r="AV61" s="24">
        <f t="shared" si="6"/>
        <v>130.72263157894736</v>
      </c>
      <c r="AW61" s="24">
        <f t="shared" si="7"/>
        <v>130.99263157894737</v>
      </c>
      <c r="AX61" s="24">
        <f t="shared" ca="1" si="8"/>
        <v>124.10250000000002</v>
      </c>
      <c r="AY61" s="24">
        <f t="shared" ca="1" si="9"/>
        <v>122.10042631578948</v>
      </c>
      <c r="AZ61">
        <f t="shared" si="10"/>
        <v>11</v>
      </c>
      <c r="BA61" s="17">
        <f t="shared" si="11"/>
        <v>45962</v>
      </c>
      <c r="BB61" s="22">
        <f t="shared" ca="1" si="12"/>
        <v>12.533684210526317</v>
      </c>
      <c r="BC61" s="22">
        <f t="shared" ca="1" si="13"/>
        <v>10.43894736842104</v>
      </c>
      <c r="BD61" s="22">
        <f t="shared" ca="1" si="14"/>
        <v>5.1426315789473165</v>
      </c>
      <c r="BE61" s="22">
        <f t="shared" ca="1" si="15"/>
        <v>8.7851461988304038</v>
      </c>
      <c r="BF61" s="22">
        <f t="shared" ca="1" si="16"/>
        <v>7.8957894736842036</v>
      </c>
      <c r="BG61" s="22">
        <f t="shared" ca="1" si="17"/>
        <v>10.060526315789502</v>
      </c>
      <c r="BH61" s="25">
        <f t="shared" ca="1" si="0"/>
        <v>9.1427875243664634</v>
      </c>
      <c r="BJ61" s="27">
        <f t="shared" ca="1" si="22"/>
        <v>9.1571329434697866</v>
      </c>
      <c r="BL61" s="41">
        <f t="shared" si="19"/>
        <v>414.3</v>
      </c>
      <c r="BM61" s="41">
        <f t="shared" si="20"/>
        <v>115.61463157894735</v>
      </c>
    </row>
    <row r="62" spans="2:65" x14ac:dyDescent="0.3">
      <c r="B62" s="17" t="str">
        <f t="shared" si="1"/>
        <v>202512</v>
      </c>
      <c r="C62" s="17">
        <f t="shared" si="21"/>
        <v>45992</v>
      </c>
      <c r="D62" s="19">
        <f ca="1">IFERROR(AVERAGEIF('Preço Soja ESALQ'!$C:$C,'Modelo Soja'!$B62,'Preço Soja ESALQ'!$R:$R),NA())</f>
        <v>114.99428571428572</v>
      </c>
      <c r="E62" s="19">
        <f ca="1">IFERROR(AVERAGEIF('Preço Soja ESALQ'!$C:$C,'Modelo Soja'!$B62,'Preço Soja ESALQ'!S:S),NA())</f>
        <v>109.32000000000001</v>
      </c>
      <c r="F62" s="19">
        <f ca="1">IFERROR(AVERAGEIF('Preço Soja ESALQ'!$C:$C,'Modelo Soja'!$B62,'Preço Soja ESALQ'!T:T),NA())</f>
        <v>124.5445</v>
      </c>
      <c r="G62" s="19" t="e">
        <f ca="1">IFERROR(AVERAGEIF('Preço Soja ESALQ'!$C:$C,'Modelo Soja'!$B62,'Preço Soja ESALQ'!U:U),NA())</f>
        <v>#N/A</v>
      </c>
      <c r="H62" s="19">
        <f ca="1">IFERROR(AVERAGEIF('Preço Soja ESALQ'!$C:$C,'Modelo Soja'!$B62,'Preço Soja ESALQ'!V:V),NA())</f>
        <v>119.19650000000004</v>
      </c>
      <c r="I62" s="19">
        <f ca="1">IFERROR(AVERAGEIF('Preço Soja ESALQ'!$C:$C,'Modelo Soja'!$B62,'Preço Soja ESALQ'!W:W),NA())</f>
        <v>123.84200000000003</v>
      </c>
      <c r="J62" s="19">
        <f ca="1">IFERROR(AVERAGEIF('Preço Soja ESALQ'!$C:$C,'Modelo Soja'!$B62,'Preço Soja ESALQ'!X:X),NA())</f>
        <v>125.66249999999999</v>
      </c>
      <c r="K62" s="19">
        <f ca="1">IFERROR(AVERAGEIF('Preço Soja ESALQ'!$C:$C,'Modelo Soja'!$B62,'Preço Soja ESALQ'!Y:Y),NA())</f>
        <v>118.31949999999999</v>
      </c>
      <c r="L62" s="19">
        <f ca="1">IFERROR(AVERAGEIF('Preço Soja ESALQ'!$C:$C,'Modelo Soja'!$B62,'Preço Soja ESALQ'!Z:Z),NA())</f>
        <v>120.07200000000003</v>
      </c>
      <c r="M62" s="19">
        <f ca="1">IFERROR(AVERAGEIF('Preço Soja ESALQ'!$C:$C,'Modelo Soja'!$B62,'Preço Soja ESALQ'!AA:AA),NA())</f>
        <v>119.10249999999999</v>
      </c>
      <c r="N62" s="19">
        <f ca="1">IFERROR(AVERAGEIF('Preço Soja ESALQ'!$C:$C,'Modelo Soja'!$B62,'Preço Soja ESALQ'!AB:AB),NA())</f>
        <v>124.76199999999997</v>
      </c>
      <c r="O62" s="19" t="e">
        <f ca="1">IFERROR(AVERAGEIF('Preço Soja ESALQ'!$C:$C,'Modelo Soja'!$B62,'Preço Soja ESALQ'!AC:AC),NA())</f>
        <v>#N/A</v>
      </c>
      <c r="P62" s="19" t="e">
        <f ca="1">IFERROR(AVERAGEIF('Preço Soja ESALQ'!$C:$C,'Modelo Soja'!$B62,'Preço Soja ESALQ'!AD:AD),NA())</f>
        <v>#N/A</v>
      </c>
      <c r="Q62" s="19">
        <f ca="1">IFERROR(AVERAGEIF('Preço Soja ESALQ'!$C:$C,'Modelo Soja'!$B62,'Preço Soja ESALQ'!BI:BI),NA())</f>
        <v>126.23550000000003</v>
      </c>
      <c r="R62" s="19">
        <f ca="1">IFERROR(AVERAGEIF('Preço Soja ESALQ'!$C:$C,'Modelo Soja'!$B62,'Preço Soja ESALQ'!BK:BK),NA())</f>
        <v>114.22649999999999</v>
      </c>
      <c r="S62" s="19">
        <f ca="1">IFERROR(AVERAGEIF('Preço Soja ESALQ'!$C:$C,'Modelo Soja'!$B62,'Preço Soja ESALQ'!BL:BL),NA())</f>
        <v>114.15049999999999</v>
      </c>
      <c r="T62" s="19" t="e">
        <f ca="1">IFERROR(AVERAGEIF('Preço Soja ESALQ'!$C:$C,'Modelo Soja'!$B62,'Preço Soja ESALQ'!BM:BM),NA())</f>
        <v>#N/A</v>
      </c>
      <c r="U62" s="19">
        <f ca="1">IFERROR(AVERAGEIF('Preço Soja ESALQ'!$C:$C,'Modelo Soja'!$B62,'Preço Soja ESALQ'!BN:BN),NA())</f>
        <v>114.03600000000002</v>
      </c>
      <c r="AA62" s="19">
        <f ca="1">IFERROR(AVERAGEIF('Preço Soja ESALQ'!$C:$C,'Modelo Soja'!$B62,'Preço Soja ESALQ'!BA:BA),NA())</f>
        <v>121.32950000000001</v>
      </c>
      <c r="AB62" s="19">
        <f ca="1">IFERROR(AVERAGEIF('Preço Soja ESALQ'!$C:$C,'Modelo Soja'!$B62,'Preço Soja ESALQ'!BB:BB),NA())</f>
        <v>136.65700000000001</v>
      </c>
      <c r="AC62" s="19">
        <f ca="1">IFERROR(AVERAGEIF('Preço Soja ESALQ'!$C:$C,'Modelo Soja'!$B62,'Preço Soja ESALQ'!BC:BC),NA())</f>
        <v>132.30200000000002</v>
      </c>
      <c r="AD62" s="19">
        <f ca="1">IFERROR(AVERAGEIF('Preço Soja ESALQ'!$C:$C,'Modelo Soja'!$B62,'Preço Soja ESALQ'!BD:BD),NA())</f>
        <v>133.58600000000001</v>
      </c>
      <c r="AE62" s="19">
        <f ca="1">IFERROR(AVERAGEIF('Preço Soja ESALQ'!$C:$C,'Modelo Soja'!$B62,'Preço Soja ESALQ'!BE:BE),NA())</f>
        <v>126.41550000000002</v>
      </c>
      <c r="AF62" s="19">
        <f ca="1">IFERROR(AVERAGEIF('Preço Soja ESALQ'!$C:$C,'Modelo Soja'!$B62,'Preço Soja ESALQ'!BF:BF),NA())</f>
        <v>124.85300000000002</v>
      </c>
      <c r="AG62" s="19">
        <f ca="1">IFERROR(AVERAGEIF('Preço Soja ESALQ'!$C:$C,'Modelo Soja'!$B62,'Preço Soja ESALQ'!BG:BG),NA())</f>
        <v>134.61199999999999</v>
      </c>
      <c r="AH62" s="19">
        <f ca="1">IFERROR(AVERAGEIF('Preço Soja ESALQ'!$C:$C,'Modelo Soja'!$B62,'Preço Soja ESALQ'!AE:AE),NA())</f>
        <v>133.78550000000001</v>
      </c>
      <c r="AI62" s="19">
        <f ca="1">IFERROR(AVERAGEIF('Preço Soja ESALQ'!$C:$C,'Modelo Soja'!$B62,'Preço Soja ESALQ'!AF:AF),NA())</f>
        <v>132.36349999999999</v>
      </c>
      <c r="AJ62" s="36">
        <f>+[2]summary!C74</f>
        <v>142.01349999999996</v>
      </c>
      <c r="AK62" s="36">
        <f t="shared" ca="1" si="2"/>
        <v>119.05885877192982</v>
      </c>
      <c r="AL62" s="36">
        <f t="shared" ca="1" si="3"/>
        <v>119.55885877192982</v>
      </c>
      <c r="AN62" s="24">
        <f>+[3]FSORPRA!H61</f>
        <v>428.2</v>
      </c>
      <c r="AO62" s="24">
        <f>+[3]FRONPRA!H61</f>
        <v>320.25</v>
      </c>
      <c r="AP62" s="24">
        <f>VLOOKUP(B62,'Frete ESALQ'!$C$6:$AL$132,36,FALSE)</f>
        <v>162</v>
      </c>
      <c r="AQ62" s="24">
        <f>VLOOKUP(B62,'Frete ESALQ'!$C$6:$AW$132,47,FALSE)</f>
        <v>150</v>
      </c>
      <c r="AR62" s="24">
        <f>VLOOKUP(B62,'Frete ESALQ'!$C$6:$BH$132,58,FALSE)</f>
        <v>149.25</v>
      </c>
      <c r="AS62" s="24">
        <f>VLOOKUP(B62,'Frete ESALQ'!$C$6:$BH$132,32,FALSE)</f>
        <v>165.67</v>
      </c>
      <c r="AT62" s="24">
        <f t="shared" si="4"/>
        <v>116.32149999999997</v>
      </c>
      <c r="AU62" s="24">
        <f t="shared" si="5"/>
        <v>122.79849999999996</v>
      </c>
      <c r="AV62" s="24">
        <f t="shared" si="6"/>
        <v>132.29349999999997</v>
      </c>
      <c r="AW62" s="24">
        <f t="shared" si="7"/>
        <v>133.01349999999996</v>
      </c>
      <c r="AX62" s="24">
        <f t="shared" ca="1" si="8"/>
        <v>125.657</v>
      </c>
      <c r="AY62" s="24">
        <f t="shared" ca="1" si="9"/>
        <v>123.84530000000001</v>
      </c>
      <c r="AZ62">
        <f t="shared" si="10"/>
        <v>12</v>
      </c>
      <c r="BA62" s="17">
        <f t="shared" si="11"/>
        <v>45992</v>
      </c>
      <c r="BB62" s="22">
        <f t="shared" ca="1" si="12"/>
        <v>12.814999999999984</v>
      </c>
      <c r="BC62" s="22">
        <f t="shared" ca="1" si="13"/>
        <v>13.98250000000003</v>
      </c>
      <c r="BD62" s="22">
        <f t="shared" ca="1" si="14"/>
        <v>7.3130000000000308</v>
      </c>
      <c r="BE62" s="22">
        <f t="shared" ca="1" si="15"/>
        <v>9.8587142857142993</v>
      </c>
      <c r="BF62" s="22">
        <f t="shared" ca="1" si="16"/>
        <v>8.1230000000000189</v>
      </c>
      <c r="BG62" s="22">
        <f t="shared" ca="1" si="17"/>
        <v>9.8500000000000227</v>
      </c>
      <c r="BH62" s="25">
        <f t="shared" ca="1" si="0"/>
        <v>10.323702380952398</v>
      </c>
      <c r="BJ62" s="27">
        <f t="shared" ca="1" si="22"/>
        <v>9.7388587719298165</v>
      </c>
      <c r="BL62" s="41">
        <f t="shared" si="19"/>
        <v>418.2</v>
      </c>
      <c r="BM62" s="41">
        <f t="shared" si="20"/>
        <v>116.92149999999997</v>
      </c>
    </row>
    <row r="63" spans="2:65" x14ac:dyDescent="0.3">
      <c r="B63" s="17" t="str">
        <f t="shared" si="1"/>
        <v>20261</v>
      </c>
      <c r="C63" s="17">
        <f t="shared" si="21"/>
        <v>46023</v>
      </c>
      <c r="D63" s="19">
        <f ca="1">IFERROR(AVERAGEIF('Preço Soja ESALQ'!$C:$C,'Modelo Soja'!$B63,'Preço Soja ESALQ'!$R:$R),NA())</f>
        <v>112.34894736842101</v>
      </c>
      <c r="E63" s="19">
        <f ca="1">IFERROR(AVERAGEIF('Preço Soja ESALQ'!$C:$C,'Modelo Soja'!$B63,'Preço Soja ESALQ'!S:S),NA())</f>
        <v>99.014285714285705</v>
      </c>
      <c r="F63" s="19">
        <f ca="1">IFERROR(AVERAGEIF('Preço Soja ESALQ'!$C:$C,'Modelo Soja'!$B63,'Preço Soja ESALQ'!T:T),NA())</f>
        <v>118.15476190476188</v>
      </c>
      <c r="G63" s="19" t="e">
        <f ca="1">IFERROR(AVERAGEIF('Preço Soja ESALQ'!$C:$C,'Modelo Soja'!$B63,'Preço Soja ESALQ'!U:U),NA())</f>
        <v>#N/A</v>
      </c>
      <c r="H63" s="19">
        <f ca="1">IFERROR(AVERAGEIF('Preço Soja ESALQ'!$C:$C,'Modelo Soja'!$B63,'Preço Soja ESALQ'!V:V),NA())</f>
        <v>113.44476190476189</v>
      </c>
      <c r="I63" s="19">
        <f ca="1">IFERROR(AVERAGEIF('Preço Soja ESALQ'!$C:$C,'Modelo Soja'!$B63,'Preço Soja ESALQ'!W:W),NA())</f>
        <v>119.27095238095242</v>
      </c>
      <c r="J63" s="19">
        <f ca="1">IFERROR(AVERAGEIF('Preço Soja ESALQ'!$C:$C,'Modelo Soja'!$B63,'Preço Soja ESALQ'!X:X),NA())</f>
        <v>121.98238095238096</v>
      </c>
      <c r="K63" s="19">
        <f ca="1">IFERROR(AVERAGEIF('Preço Soja ESALQ'!$C:$C,'Modelo Soja'!$B63,'Preço Soja ESALQ'!Y:Y),NA())</f>
        <v>114.01523809523806</v>
      </c>
      <c r="L63" s="19">
        <f ca="1">IFERROR(AVERAGEIF('Preço Soja ESALQ'!$C:$C,'Modelo Soja'!$B63,'Preço Soja ESALQ'!Z:Z),NA())</f>
        <v>114.99857142857144</v>
      </c>
      <c r="M63" s="19">
        <f ca="1">IFERROR(AVERAGEIF('Preço Soja ESALQ'!$C:$C,'Modelo Soja'!$B63,'Preço Soja ESALQ'!AA:AA),NA())</f>
        <v>117.22619047619045</v>
      </c>
      <c r="N63" s="19">
        <f ca="1">IFERROR(AVERAGEIF('Preço Soja ESALQ'!$C:$C,'Modelo Soja'!$B63,'Preço Soja ESALQ'!AB:AB),NA())</f>
        <v>120.82285714285715</v>
      </c>
      <c r="O63" s="19" t="e">
        <f ca="1">IFERROR(AVERAGEIF('Preço Soja ESALQ'!$C:$C,'Modelo Soja'!$B63,'Preço Soja ESALQ'!AC:AC),NA())</f>
        <v>#N/A</v>
      </c>
      <c r="P63" s="19" t="e">
        <f ca="1">IFERROR(AVERAGEIF('Preço Soja ESALQ'!$C:$C,'Modelo Soja'!$B63,'Preço Soja ESALQ'!AD:AD),NA())</f>
        <v>#N/A</v>
      </c>
      <c r="Q63" s="19">
        <f ca="1">IFERROR(AVERAGEIF('Preço Soja ESALQ'!$C:$C,'Modelo Soja'!$B63,'Preço Soja ESALQ'!BI:BI),NA())</f>
        <v>122.04095238095236</v>
      </c>
      <c r="R63" s="19">
        <f ca="1">IFERROR(AVERAGEIF('Preço Soja ESALQ'!$C:$C,'Modelo Soja'!$B63,'Preço Soja ESALQ'!BK:BK),NA())</f>
        <v>108.43238095238097</v>
      </c>
      <c r="S63" s="19">
        <f ca="1">IFERROR(AVERAGEIF('Preço Soja ESALQ'!$C:$C,'Modelo Soja'!$B63,'Preço Soja ESALQ'!BL:BL),NA())</f>
        <v>108.6657142857143</v>
      </c>
      <c r="T63" s="19" t="e">
        <f ca="1">IFERROR(AVERAGEIF('Preço Soja ESALQ'!$C:$C,'Modelo Soja'!$B63,'Preço Soja ESALQ'!BM:BM),NA())</f>
        <v>#N/A</v>
      </c>
      <c r="U63" s="19">
        <f ca="1">IFERROR(AVERAGEIF('Preço Soja ESALQ'!$C:$C,'Modelo Soja'!$B63,'Preço Soja ESALQ'!BN:BN),NA())</f>
        <v>108.55333333333333</v>
      </c>
      <c r="AA63" s="19">
        <f ca="1">IFERROR(AVERAGEIF('Preço Soja ESALQ'!$C:$C,'Modelo Soja'!$B63,'Preço Soja ESALQ'!BA:BA),NA())</f>
        <v>109.54952380952383</v>
      </c>
      <c r="AB63" s="19">
        <f ca="1">IFERROR(AVERAGEIF('Preço Soja ESALQ'!$C:$C,'Modelo Soja'!$B63,'Preço Soja ESALQ'!BB:BB),NA())</f>
        <v>128.27190476190475</v>
      </c>
      <c r="AC63" s="19">
        <f ca="1">IFERROR(AVERAGEIF('Preço Soja ESALQ'!$C:$C,'Modelo Soja'!$B63,'Preço Soja ESALQ'!BC:BC),NA())</f>
        <v>120.86666666666666</v>
      </c>
      <c r="AD63" s="19">
        <f ca="1">IFERROR(AVERAGEIF('Preço Soja ESALQ'!$C:$C,'Modelo Soja'!$B63,'Preço Soja ESALQ'!BD:BD),NA())</f>
        <v>121.91857142857143</v>
      </c>
      <c r="AE63" s="19">
        <f ca="1">IFERROR(AVERAGEIF('Preço Soja ESALQ'!$C:$C,'Modelo Soja'!$B63,'Preço Soja ESALQ'!BE:BE),NA())</f>
        <v>118.63238095238094</v>
      </c>
      <c r="AF63" s="19">
        <f ca="1">IFERROR(AVERAGEIF('Preço Soja ESALQ'!$C:$C,'Modelo Soja'!$B63,'Preço Soja ESALQ'!BF:BF),NA())</f>
        <v>116.09761904761903</v>
      </c>
      <c r="AG63" s="19">
        <f ca="1">IFERROR(AVERAGEIF('Preço Soja ESALQ'!$C:$C,'Modelo Soja'!$B63,'Preço Soja ESALQ'!BG:BG),NA())</f>
        <v>132.27285714285713</v>
      </c>
      <c r="AH63" s="19">
        <f ca="1">IFERROR(AVERAGEIF('Preço Soja ESALQ'!$C:$C,'Modelo Soja'!$B63,'Preço Soja ESALQ'!AE:AE),NA())</f>
        <v>129.16904761904757</v>
      </c>
      <c r="AI63" s="19">
        <f ca="1">IFERROR(AVERAGEIF('Preço Soja ESALQ'!$C:$C,'Modelo Soja'!$B63,'Preço Soja ESALQ'!AF:AF),NA())</f>
        <v>123.12190476190476</v>
      </c>
      <c r="AJ63" s="36">
        <f>+[2]summary!C75</f>
        <v>130.98285714285717</v>
      </c>
      <c r="AK63" s="36">
        <f t="shared" ca="1" si="2"/>
        <v>107.50706360862171</v>
      </c>
      <c r="AL63" s="36">
        <f t="shared" ca="1" si="3"/>
        <v>108.00706360862171</v>
      </c>
      <c r="AN63" s="24">
        <f>+[3]FSORPRA!H62</f>
        <v>440.12</v>
      </c>
      <c r="AO63" s="24">
        <f>+[3]FRONPRA!H62</f>
        <v>329.6</v>
      </c>
      <c r="AP63" s="24">
        <f>VLOOKUP(B63,'Frete ESALQ'!$C$6:$AL$132,36,FALSE)</f>
        <v>148</v>
      </c>
      <c r="AQ63" s="24">
        <f>VLOOKUP(B63,'Frete ESALQ'!$C$6:$AW$132,47,FALSE)</f>
        <v>151.25</v>
      </c>
      <c r="AR63" s="24">
        <f>VLOOKUP(B63,'Frete ESALQ'!$C$6:$BH$132,58,FALSE)</f>
        <v>150</v>
      </c>
      <c r="AS63" s="24">
        <f>VLOOKUP(B63,'Frete ESALQ'!$C$6:$BH$132,32,FALSE)</f>
        <v>155</v>
      </c>
      <c r="AT63" s="24">
        <f t="shared" si="4"/>
        <v>104.57565714285717</v>
      </c>
      <c r="AU63" s="24">
        <f t="shared" si="5"/>
        <v>111.20685714285717</v>
      </c>
      <c r="AV63" s="24">
        <f t="shared" si="6"/>
        <v>122.10285714285718</v>
      </c>
      <c r="AW63" s="24">
        <f t="shared" si="7"/>
        <v>121.90785714285717</v>
      </c>
      <c r="AX63" s="24">
        <f t="shared" ca="1" si="8"/>
        <v>123.27285714285713</v>
      </c>
      <c r="AY63" s="24">
        <f t="shared" ca="1" si="9"/>
        <v>119.86904761904758</v>
      </c>
      <c r="AZ63">
        <f t="shared" si="10"/>
        <v>1</v>
      </c>
      <c r="BA63" s="17">
        <f t="shared" si="11"/>
        <v>46023</v>
      </c>
      <c r="BB63" s="22">
        <f t="shared" ca="1" si="12"/>
        <v>9.0009523809523273</v>
      </c>
      <c r="BC63" s="22">
        <f t="shared" ca="1" si="13"/>
        <v>6.851428571428599</v>
      </c>
      <c r="BD63" s="22">
        <f t="shared" ca="1" si="14"/>
        <v>1.4061904761904884</v>
      </c>
      <c r="BE63" s="22">
        <f t="shared" ca="1" si="15"/>
        <v>3.7486716791980257</v>
      </c>
      <c r="BF63" s="22">
        <f t="shared" ca="1" si="16"/>
        <v>7.1866666666666106</v>
      </c>
      <c r="BG63" s="22">
        <f t="shared" ca="1" si="17"/>
        <v>11.449999999999989</v>
      </c>
      <c r="BH63" s="25">
        <f t="shared" ca="1" si="0"/>
        <v>6.6073182957393399</v>
      </c>
      <c r="BJ63" s="27">
        <f t="shared" ca="1" si="22"/>
        <v>8.4927778943360082</v>
      </c>
      <c r="BL63" s="41">
        <f t="shared" si="19"/>
        <v>430.12</v>
      </c>
      <c r="BM63" s="41">
        <f t="shared" si="20"/>
        <v>105.17565714285718</v>
      </c>
    </row>
    <row r="64" spans="2:65" x14ac:dyDescent="0.3">
      <c r="B64" s="17" t="str">
        <f t="shared" si="1"/>
        <v>20262</v>
      </c>
      <c r="C64" s="17">
        <f t="shared" si="21"/>
        <v>46054</v>
      </c>
      <c r="D64" s="19">
        <f ca="1">IFERROR(AVERAGEIF('Preço Soja ESALQ'!$C:$C,'Modelo Soja'!$B64,'Preço Soja ESALQ'!$R:$R),NA())</f>
        <v>110.61111111111111</v>
      </c>
      <c r="E64" s="19">
        <f ca="1">IFERROR(AVERAGEIF('Preço Soja ESALQ'!$C:$C,'Modelo Soja'!$B64,'Preço Soja ESALQ'!S:S),NA())</f>
        <v>97.016666666666666</v>
      </c>
      <c r="F64" s="19">
        <f ca="1">IFERROR(AVERAGEIF('Preço Soja ESALQ'!$C:$C,'Modelo Soja'!$B64,'Preço Soja ESALQ'!T:T),NA())</f>
        <v>113.30333333333334</v>
      </c>
      <c r="G64" s="19" t="e">
        <f ca="1">IFERROR(AVERAGEIF('Preço Soja ESALQ'!$C:$C,'Modelo Soja'!$B64,'Preço Soja ESALQ'!U:U),NA())</f>
        <v>#N/A</v>
      </c>
      <c r="H64" s="19">
        <f ca="1">IFERROR(AVERAGEIF('Preço Soja ESALQ'!$C:$C,'Modelo Soja'!$B64,'Preço Soja ESALQ'!V:V),NA())</f>
        <v>108.93444444444444</v>
      </c>
      <c r="I64" s="19">
        <f ca="1">IFERROR(AVERAGEIF('Preço Soja ESALQ'!$C:$C,'Modelo Soja'!$B64,'Preço Soja ESALQ'!W:W),NA())</f>
        <v>115.52166666666666</v>
      </c>
      <c r="J64" s="19">
        <f ca="1">IFERROR(AVERAGEIF('Preço Soja ESALQ'!$C:$C,'Modelo Soja'!$B64,'Preço Soja ESALQ'!X:X),NA())</f>
        <v>116.89222222222222</v>
      </c>
      <c r="K64" s="19">
        <f ca="1">IFERROR(AVERAGEIF('Preço Soja ESALQ'!$C:$C,'Modelo Soja'!$B64,'Preço Soja ESALQ'!Y:Y),NA())</f>
        <v>112.15944444444443</v>
      </c>
      <c r="L64" s="19">
        <f ca="1">IFERROR(AVERAGEIF('Preço Soja ESALQ'!$C:$C,'Modelo Soja'!$B64,'Preço Soja ESALQ'!Z:Z),NA())</f>
        <v>112.68111111111109</v>
      </c>
      <c r="M64" s="19">
        <f ca="1">IFERROR(AVERAGEIF('Preço Soja ESALQ'!$C:$C,'Modelo Soja'!$B64,'Preço Soja ESALQ'!AA:AA),NA())</f>
        <v>112.73999999999998</v>
      </c>
      <c r="N64" s="19">
        <f ca="1">IFERROR(AVERAGEIF('Preço Soja ESALQ'!$C:$C,'Modelo Soja'!$B64,'Preço Soja ESALQ'!AB:AB),NA())</f>
        <v>116.16833333333335</v>
      </c>
      <c r="O64" s="19">
        <f ca="1">IFERROR(AVERAGEIF('Preço Soja ESALQ'!$C:$C,'Modelo Soja'!$B64,'Preço Soja ESALQ'!AC:AC),NA())</f>
        <v>109.66666666666667</v>
      </c>
      <c r="P64" s="19" t="e">
        <f ca="1">IFERROR(AVERAGEIF('Preço Soja ESALQ'!$C:$C,'Modelo Soja'!$B64,'Preço Soja ESALQ'!AD:AD),NA())</f>
        <v>#N/A</v>
      </c>
      <c r="Q64" s="19">
        <f ca="1">IFERROR(AVERAGEIF('Preço Soja ESALQ'!$C:$C,'Modelo Soja'!$B64,'Preço Soja ESALQ'!BI:BI),NA())</f>
        <v>117.33722222222224</v>
      </c>
      <c r="R64" s="19">
        <f ca="1">IFERROR(AVERAGEIF('Preço Soja ESALQ'!$C:$C,'Modelo Soja'!$B64,'Preço Soja ESALQ'!BK:BK),NA())</f>
        <v>106.18944444444448</v>
      </c>
      <c r="S64" s="19">
        <f ca="1">IFERROR(AVERAGEIF('Preço Soja ESALQ'!$C:$C,'Modelo Soja'!$B64,'Preço Soja ESALQ'!BL:BL),NA())</f>
        <v>106.54352941176472</v>
      </c>
      <c r="T64" s="19" t="e">
        <f ca="1">IFERROR(AVERAGEIF('Preço Soja ESALQ'!$C:$C,'Modelo Soja'!$B64,'Preço Soja ESALQ'!BM:BM),NA())</f>
        <v>#N/A</v>
      </c>
      <c r="U64" s="19">
        <f ca="1">IFERROR(AVERAGEIF('Preço Soja ESALQ'!$C:$C,'Modelo Soja'!$B64,'Preço Soja ESALQ'!BN:BN),NA())</f>
        <v>106.34722222222221</v>
      </c>
      <c r="AA64" s="19">
        <f ca="1">IFERROR(AVERAGEIF('Preço Soja ESALQ'!$C:$C,'Modelo Soja'!$B64,'Preço Soja ESALQ'!BA:BA),NA())</f>
        <v>104.03944444444444</v>
      </c>
      <c r="AB64" s="19">
        <f ca="1">IFERROR(AVERAGEIF('Preço Soja ESALQ'!$C:$C,'Modelo Soja'!$B64,'Preço Soja ESALQ'!BB:BB),NA())</f>
        <v>121.78833333333331</v>
      </c>
      <c r="AC64" s="19">
        <f ca="1">IFERROR(AVERAGEIF('Preço Soja ESALQ'!$C:$C,'Modelo Soja'!$B64,'Preço Soja ESALQ'!BC:BC),NA())</f>
        <v>115.61999999999999</v>
      </c>
      <c r="AD64" s="19">
        <f ca="1">IFERROR(AVERAGEIF('Preço Soja ESALQ'!$C:$C,'Modelo Soja'!$B64,'Preço Soja ESALQ'!BD:BD),NA())</f>
        <v>117.57833333333335</v>
      </c>
      <c r="AE64" s="19">
        <f ca="1">IFERROR(AVERAGEIF('Preço Soja ESALQ'!$C:$C,'Modelo Soja'!$B64,'Preço Soja ESALQ'!BE:BE),NA())</f>
        <v>114.04833333333333</v>
      </c>
      <c r="AF64" s="19">
        <f ca="1">IFERROR(AVERAGEIF('Preço Soja ESALQ'!$C:$C,'Modelo Soja'!$B64,'Preço Soja ESALQ'!BF:BF),NA())</f>
        <v>113.16000000000001</v>
      </c>
      <c r="AG64" s="19">
        <f ca="1">IFERROR(AVERAGEIF('Preço Soja ESALQ'!$C:$C,'Modelo Soja'!$B64,'Preço Soja ESALQ'!BG:BG),NA())</f>
        <v>123.90888888888887</v>
      </c>
      <c r="AH64" s="19">
        <f ca="1">IFERROR(AVERAGEIF('Preço Soja ESALQ'!$C:$C,'Modelo Soja'!$B64,'Preço Soja ESALQ'!AE:AE),NA())</f>
        <v>122.00500000000001</v>
      </c>
      <c r="AI64" s="19">
        <f ca="1">IFERROR(AVERAGEIF('Preço Soja ESALQ'!$C:$C,'Modelo Soja'!$B64,'Preço Soja ESALQ'!AF:AF),NA())</f>
        <v>113.61222222222221</v>
      </c>
      <c r="AJ64" s="36">
        <f>+[2]summary!C76</f>
        <v>126.32944444444446</v>
      </c>
      <c r="AK64" s="36">
        <f t="shared" ca="1" si="2"/>
        <v>102.62666577322936</v>
      </c>
      <c r="AL64" s="36">
        <f t="shared" ca="1" si="3"/>
        <v>103.12666577322936</v>
      </c>
      <c r="AN64" s="24">
        <f>+[3]FSORPRA!H63</f>
        <v>461.32499999999999</v>
      </c>
      <c r="AO64" s="24">
        <f>+[3]FRONPRA!H63</f>
        <v>360.32499999999999</v>
      </c>
      <c r="AP64" s="24">
        <f>VLOOKUP(B64,'Frete ESALQ'!$C$6:$AL$132,36,FALSE)</f>
        <v>167.75</v>
      </c>
      <c r="AQ64" s="24">
        <f>VLOOKUP(B64,'Frete ESALQ'!$C$6:$AW$132,47,FALSE)</f>
        <v>161.25</v>
      </c>
      <c r="AR64" s="24">
        <f>VLOOKUP(B64,'Frete ESALQ'!$C$6:$BH$132,58,FALSE)</f>
        <v>155</v>
      </c>
      <c r="AS64" s="24">
        <f>VLOOKUP(B64,'Frete ESALQ'!$C$6:$BH$132,32,FALSE)</f>
        <v>156.25</v>
      </c>
      <c r="AT64" s="24">
        <f t="shared" si="4"/>
        <v>98.649944444444458</v>
      </c>
      <c r="AU64" s="24">
        <f t="shared" si="5"/>
        <v>104.70994444444446</v>
      </c>
      <c r="AV64" s="24">
        <f t="shared" si="6"/>
        <v>116.26444444444446</v>
      </c>
      <c r="AW64" s="24">
        <f t="shared" si="7"/>
        <v>116.65444444444447</v>
      </c>
      <c r="AX64" s="24">
        <f t="shared" ca="1" si="8"/>
        <v>114.60888888888887</v>
      </c>
      <c r="AY64" s="24">
        <f t="shared" ca="1" si="9"/>
        <v>112.63000000000001</v>
      </c>
      <c r="AZ64">
        <f t="shared" si="10"/>
        <v>2</v>
      </c>
      <c r="BA64" s="17">
        <f t="shared" si="11"/>
        <v>46054</v>
      </c>
      <c r="BB64" s="22">
        <f t="shared" ca="1" si="12"/>
        <v>6.2666666666666515</v>
      </c>
      <c r="BC64" s="22">
        <f t="shared" ca="1" si="13"/>
        <v>3.4605555555555583</v>
      </c>
      <c r="BD64" s="22">
        <f t="shared" ca="1" si="14"/>
        <v>1.3083333333333513</v>
      </c>
      <c r="BE64" s="22">
        <f t="shared" ca="1" si="15"/>
        <v>2.5488888888888965</v>
      </c>
      <c r="BF64" s="22">
        <f t="shared" ca="1" si="16"/>
        <v>5.1127777777777936</v>
      </c>
      <c r="BG64" s="22">
        <f t="shared" ca="1" si="17"/>
        <v>7.7405555555555168</v>
      </c>
      <c r="BH64" s="25">
        <f t="shared" ca="1" si="0"/>
        <v>4.4062962962962944</v>
      </c>
      <c r="BJ64" s="27">
        <f t="shared" ca="1" si="22"/>
        <v>5.6099991065627028</v>
      </c>
      <c r="BL64" s="41">
        <f t="shared" si="19"/>
        <v>451.32499999999999</v>
      </c>
      <c r="BM64" s="41">
        <f t="shared" si="20"/>
        <v>99.249944444444466</v>
      </c>
    </row>
    <row r="65" spans="2:65" x14ac:dyDescent="0.3">
      <c r="B65" s="17" t="str">
        <f t="shared" si="1"/>
        <v>20263</v>
      </c>
      <c r="C65" s="17">
        <f t="shared" si="21"/>
        <v>46082</v>
      </c>
      <c r="D65" s="19">
        <f ca="1">IFERROR(AVERAGEIF('Preço Soja ESALQ'!$C:$C,'Modelo Soja'!$B65,'Preço Soja ESALQ'!$R:$R),NA())</f>
        <v>109.5159090909091</v>
      </c>
      <c r="E65" s="19">
        <f ca="1">IFERROR(AVERAGEIF('Preço Soja ESALQ'!$C:$C,'Modelo Soja'!$B65,'Preço Soja ESALQ'!S:S),NA())</f>
        <v>97.131818181818161</v>
      </c>
      <c r="F65" s="19">
        <f ca="1">IFERROR(AVERAGEIF('Preço Soja ESALQ'!$C:$C,'Modelo Soja'!$B65,'Preço Soja ESALQ'!T:T),NA())</f>
        <v>114.89090909090906</v>
      </c>
      <c r="G65" s="19" t="e">
        <f ca="1">IFERROR(AVERAGEIF('Preço Soja ESALQ'!$C:$C,'Modelo Soja'!$B65,'Preço Soja ESALQ'!U:U),NA())</f>
        <v>#N/A</v>
      </c>
      <c r="H65" s="19">
        <f ca="1">IFERROR(AVERAGEIF('Preço Soja ESALQ'!$C:$C,'Modelo Soja'!$B65,'Preço Soja ESALQ'!V:V),NA())</f>
        <v>109.86636363636363</v>
      </c>
      <c r="I65" s="19">
        <f ca="1">IFERROR(AVERAGEIF('Preço Soja ESALQ'!$C:$C,'Modelo Soja'!$B65,'Preço Soja ESALQ'!W:W),NA())</f>
        <v>116.2627272727273</v>
      </c>
      <c r="J65" s="19">
        <f ca="1">IFERROR(AVERAGEIF('Preço Soja ESALQ'!$C:$C,'Modelo Soja'!$B65,'Preço Soja ESALQ'!X:X),NA())</f>
        <v>118.09954545454542</v>
      </c>
      <c r="K65" s="19">
        <f ca="1">IFERROR(AVERAGEIF('Preço Soja ESALQ'!$C:$C,'Modelo Soja'!$B65,'Preço Soja ESALQ'!Y:Y),NA())</f>
        <v>114.53000000000002</v>
      </c>
      <c r="L65" s="19">
        <f ca="1">IFERROR(AVERAGEIF('Preço Soja ESALQ'!$C:$C,'Modelo Soja'!$B65,'Preço Soja ESALQ'!Z:Z),NA())</f>
        <v>115.29727272727273</v>
      </c>
      <c r="M65" s="19">
        <f ca="1">IFERROR(AVERAGEIF('Preço Soja ESALQ'!$C:$C,'Modelo Soja'!$B65,'Preço Soja ESALQ'!AA:AA),NA())</f>
        <v>111.42318181818179</v>
      </c>
      <c r="N65" s="19">
        <f ca="1">IFERROR(AVERAGEIF('Preço Soja ESALQ'!$C:$C,'Modelo Soja'!$B65,'Preço Soja ESALQ'!AB:AB),NA())</f>
        <v>118.19000000000001</v>
      </c>
      <c r="O65" s="19">
        <f ca="1">IFERROR(AVERAGEIF('Preço Soja ESALQ'!$C:$C,'Modelo Soja'!$B65,'Preço Soja ESALQ'!AC:AC),NA())</f>
        <v>110.52666666666666</v>
      </c>
      <c r="P65" s="19" t="e">
        <f ca="1">IFERROR(AVERAGEIF('Preço Soja ESALQ'!$C:$C,'Modelo Soja'!$B65,'Preço Soja ESALQ'!AD:AD),NA())</f>
        <v>#N/A</v>
      </c>
      <c r="Q65" s="19">
        <f ca="1">IFERROR(AVERAGEIF('Preço Soja ESALQ'!$C:$C,'Modelo Soja'!$B65,'Preço Soja ESALQ'!BI:BI),NA())</f>
        <v>119.01363636363637</v>
      </c>
      <c r="R65" s="19">
        <f ca="1">IFERROR(AVERAGEIF('Preço Soja ESALQ'!$C:$C,'Modelo Soja'!$B65,'Preço Soja ESALQ'!BK:BK),NA())</f>
        <v>107.78954545454548</v>
      </c>
      <c r="S65" s="19">
        <f ca="1">IFERROR(AVERAGEIF('Preço Soja ESALQ'!$C:$C,'Modelo Soja'!$B65,'Preço Soja ESALQ'!BL:BL),NA())</f>
        <v>107.90000000000003</v>
      </c>
      <c r="T65" s="19" t="e">
        <f ca="1">IFERROR(AVERAGEIF('Preço Soja ESALQ'!$C:$C,'Modelo Soja'!$B65,'Preço Soja ESALQ'!BM:BM),NA())</f>
        <v>#N/A</v>
      </c>
      <c r="U65" s="19">
        <f ca="1">IFERROR(AVERAGEIF('Preço Soja ESALQ'!$C:$C,'Modelo Soja'!$B65,'Preço Soja ESALQ'!BN:BN),NA())</f>
        <v>107.94727272727272</v>
      </c>
      <c r="AA65" s="19">
        <f ca="1">IFERROR(AVERAGEIF('Preço Soja ESALQ'!$C:$C,'Modelo Soja'!$B65,'Preço Soja ESALQ'!BA:BA),NA())</f>
        <v>102.2881818181818</v>
      </c>
      <c r="AB65" s="19">
        <f ca="1">IFERROR(AVERAGEIF('Preço Soja ESALQ'!$C:$C,'Modelo Soja'!$B65,'Preço Soja ESALQ'!BB:BB),NA())</f>
        <v>123.68772727272726</v>
      </c>
      <c r="AC65" s="19">
        <f ca="1">IFERROR(AVERAGEIF('Preço Soja ESALQ'!$C:$C,'Modelo Soja'!$B65,'Preço Soja ESALQ'!BC:BC),NA())</f>
        <v>118.29590909090912</v>
      </c>
      <c r="AD65" s="19">
        <f ca="1">IFERROR(AVERAGEIF('Preço Soja ESALQ'!$C:$C,'Modelo Soja'!$B65,'Preço Soja ESALQ'!BD:BD),NA())</f>
        <v>120.00818181818182</v>
      </c>
      <c r="AE65" s="19">
        <f ca="1">IFERROR(AVERAGEIF('Preço Soja ESALQ'!$C:$C,'Modelo Soja'!$B65,'Preço Soja ESALQ'!BE:BE),NA())</f>
        <v>113.0090909090909</v>
      </c>
      <c r="AF65" s="19">
        <f ca="1">IFERROR(AVERAGEIF('Preço Soja ESALQ'!$C:$C,'Modelo Soja'!$B65,'Preço Soja ESALQ'!BF:BF),NA())</f>
        <v>112.06454545454548</v>
      </c>
      <c r="AG65" s="19">
        <f ca="1">IFERROR(AVERAGEIF('Preço Soja ESALQ'!$C:$C,'Modelo Soja'!$B65,'Preço Soja ESALQ'!BG:BG),NA())</f>
        <v>125.29772727272729</v>
      </c>
      <c r="AH65" s="19">
        <f ca="1">IFERROR(AVERAGEIF('Preço Soja ESALQ'!$C:$C,'Modelo Soja'!$B65,'Preço Soja ESALQ'!AE:AE),NA())</f>
        <v>122.79681818181815</v>
      </c>
      <c r="AI65" s="19">
        <f ca="1">IFERROR(AVERAGEIF('Preço Soja ESALQ'!$C:$C,'Modelo Soja'!$B65,'Preço Soja ESALQ'!AF:AF),NA())</f>
        <v>115.05045454545453</v>
      </c>
      <c r="AJ65" s="36">
        <f>+[2]summary!C77</f>
        <v>129.37545454545452</v>
      </c>
      <c r="AK65" s="36">
        <f t="shared" ca="1" si="2"/>
        <v>101.86515172763923</v>
      </c>
      <c r="AL65" s="36">
        <f t="shared" ca="1" si="3"/>
        <v>102.36515172763923</v>
      </c>
      <c r="AN65" s="24">
        <f>+[3]FSORPRA!H64</f>
        <v>478.9</v>
      </c>
      <c r="AO65" s="24">
        <f>+[3]FRONPRA!H64</f>
        <v>386.5</v>
      </c>
      <c r="AP65" s="24">
        <f>VLOOKUP(B65,'Frete ESALQ'!$C$6:$AL$132,36,FALSE)</f>
        <v>167.75</v>
      </c>
      <c r="AQ65" s="24">
        <f>VLOOKUP(B65,'Frete ESALQ'!$C$6:$AW$132,47,FALSE)</f>
        <v>161.25</v>
      </c>
      <c r="AR65" s="24">
        <f>VLOOKUP(B65,'Frete ESALQ'!$C$6:$BH$132,58,FALSE)</f>
        <v>155</v>
      </c>
      <c r="AS65" s="24">
        <f>VLOOKUP(B65,'Frete ESALQ'!$C$6:$BH$132,32,FALSE)</f>
        <v>156.25</v>
      </c>
      <c r="AT65" s="24">
        <f t="shared" si="4"/>
        <v>100.64145454545452</v>
      </c>
      <c r="AU65" s="24">
        <f t="shared" si="5"/>
        <v>106.18545454545452</v>
      </c>
      <c r="AV65" s="24">
        <f t="shared" si="6"/>
        <v>119.31045454545452</v>
      </c>
      <c r="AW65" s="24">
        <f t="shared" si="7"/>
        <v>119.70045454545452</v>
      </c>
      <c r="AX65" s="24">
        <f t="shared" ca="1" si="8"/>
        <v>115.99772727272729</v>
      </c>
      <c r="AY65" s="24">
        <f t="shared" ca="1" si="9"/>
        <v>113.42181818181815</v>
      </c>
      <c r="AZ65">
        <f t="shared" si="10"/>
        <v>3</v>
      </c>
      <c r="BA65" s="17">
        <f t="shared" si="11"/>
        <v>46082</v>
      </c>
      <c r="BB65" s="22">
        <f t="shared" ca="1" si="12"/>
        <v>7.4249999999999545</v>
      </c>
      <c r="BC65" s="22">
        <f t="shared" ca="1" si="13"/>
        <v>3.7659090909091049</v>
      </c>
      <c r="BD65" s="22">
        <f t="shared" ca="1" si="14"/>
        <v>1.5859090909091123</v>
      </c>
      <c r="BE65" s="22">
        <f t="shared" ca="1" si="15"/>
        <v>2.5486363636363762</v>
      </c>
      <c r="BF65" s="22">
        <f t="shared" ca="1" si="16"/>
        <v>4.6972727272727326</v>
      </c>
      <c r="BG65" s="22">
        <f t="shared" ca="1" si="17"/>
        <v>7.1077272727272742</v>
      </c>
      <c r="BH65" s="25">
        <f t="shared" ca="1" si="0"/>
        <v>4.5217424242424258</v>
      </c>
      <c r="BJ65" s="27">
        <f t="shared" ca="1" si="22"/>
        <v>4.7333335458210737</v>
      </c>
      <c r="BL65" s="41">
        <f t="shared" si="19"/>
        <v>468.9</v>
      </c>
      <c r="BM65" s="41">
        <f t="shared" si="20"/>
        <v>101.24145454545452</v>
      </c>
    </row>
    <row r="66" spans="2:65" x14ac:dyDescent="0.3">
      <c r="B66" s="17" t="str">
        <f>YEAR(C66)&amp;MONTH(C66)</f>
        <v>20264</v>
      </c>
      <c r="C66" s="17">
        <f t="shared" si="21"/>
        <v>46113</v>
      </c>
      <c r="D66" s="19">
        <f ca="1">IFERROR(AVERAGEIF('Preço Soja ESALQ'!$C:$C,'Modelo Soja'!$B66,'Preço Soja ESALQ'!$R:$R),NA())</f>
        <v>107.97235294117647</v>
      </c>
      <c r="E66" s="19">
        <f ca="1">IFERROR(AVERAGEIF('Preço Soja ESALQ'!$C:$C,'Modelo Soja'!$B66,'Preço Soja ESALQ'!S:S),NA())</f>
        <v>96.896470588235275</v>
      </c>
      <c r="F66" s="19">
        <f ca="1">IFERROR(AVERAGEIF('Preço Soja ESALQ'!$C:$C,'Modelo Soja'!$B66,'Preço Soja ESALQ'!T:T),NA())</f>
        <v>112.43352941176471</v>
      </c>
      <c r="G66" s="19" t="e">
        <f ca="1">IFERROR(AVERAGEIF('Preço Soja ESALQ'!$C:$C,'Modelo Soja'!$B66,'Preço Soja ESALQ'!U:U),NA())</f>
        <v>#N/A</v>
      </c>
      <c r="H66" s="19">
        <f ca="1">IFERROR(AVERAGEIF('Preço Soja ESALQ'!$C:$C,'Modelo Soja'!$B66,'Preço Soja ESALQ'!V:V),NA())</f>
        <v>107.76588235294119</v>
      </c>
      <c r="I66" s="19">
        <f ca="1">IFERROR(AVERAGEIF('Preço Soja ESALQ'!$C:$C,'Modelo Soja'!$B66,'Preço Soja ESALQ'!W:W),NA())</f>
        <v>113.55941176470591</v>
      </c>
      <c r="J66" s="19">
        <f ca="1">IFERROR(AVERAGEIF('Preço Soja ESALQ'!$C:$C,'Modelo Soja'!$B66,'Preço Soja ESALQ'!X:X),NA())</f>
        <v>117.2427777777778</v>
      </c>
      <c r="K66" s="19">
        <f ca="1">IFERROR(AVERAGEIF('Preço Soja ESALQ'!$C:$C,'Modelo Soja'!$B66,'Preço Soja ESALQ'!Y:Y),NA())</f>
        <v>110.89222222222223</v>
      </c>
      <c r="L66" s="19">
        <f ca="1">IFERROR(AVERAGEIF('Preço Soja ESALQ'!$C:$C,'Modelo Soja'!$B66,'Preço Soja ESALQ'!Z:Z),NA())</f>
        <v>111.61882352941178</v>
      </c>
      <c r="M66" s="19">
        <f ca="1">IFERROR(AVERAGEIF('Preço Soja ESALQ'!$C:$C,'Modelo Soja'!$B66,'Preço Soja ESALQ'!AA:AA),NA())</f>
        <v>108.70529411764706</v>
      </c>
      <c r="N66" s="19">
        <f ca="1">IFERROR(AVERAGEIF('Preço Soja ESALQ'!$C:$C,'Modelo Soja'!$B66,'Preço Soja ESALQ'!AB:AB),NA())</f>
        <v>117.78222222222225</v>
      </c>
      <c r="O66" s="19" t="e">
        <f ca="1">IFERROR(AVERAGEIF('Preço Soja ESALQ'!$C:$C,'Modelo Soja'!$B66,'Preço Soja ESALQ'!AC:AC),NA())</f>
        <v>#N/A</v>
      </c>
      <c r="P66" s="19" t="e">
        <f ca="1">IFERROR(AVERAGEIF('Preço Soja ESALQ'!$C:$C,'Modelo Soja'!$B66,'Preço Soja ESALQ'!AD:AD),NA())</f>
        <v>#N/A</v>
      </c>
      <c r="Q66" s="19">
        <f ca="1">IFERROR(AVERAGEIF('Preço Soja ESALQ'!$C:$C,'Modelo Soja'!$B66,'Preço Soja ESALQ'!BI:BI),NA())</f>
        <v>117.94764705882352</v>
      </c>
      <c r="R66" s="19">
        <f ca="1">IFERROR(AVERAGEIF('Preço Soja ESALQ'!$C:$C,'Modelo Soja'!$B66,'Preço Soja ESALQ'!BK:BK),NA())</f>
        <v>105.09176470588235</v>
      </c>
      <c r="S66" s="19">
        <f ca="1">IFERROR(AVERAGEIF('Preço Soja ESALQ'!$C:$C,'Modelo Soja'!$B66,'Preço Soja ESALQ'!BL:BL),NA())</f>
        <v>105.2682352941177</v>
      </c>
      <c r="T66" s="19" t="e">
        <f ca="1">IFERROR(AVERAGEIF('Preço Soja ESALQ'!$C:$C,'Modelo Soja'!$B66,'Preço Soja ESALQ'!BM:BM),NA())</f>
        <v>#N/A</v>
      </c>
      <c r="U66" s="19">
        <f ca="1">IFERROR(AVERAGEIF('Preço Soja ESALQ'!$C:$C,'Modelo Soja'!$B66,'Preço Soja ESALQ'!BN:BN),NA())</f>
        <v>105.25764705882352</v>
      </c>
      <c r="AA66" s="19">
        <f ca="1">IFERROR(AVERAGEIF('Preço Soja ESALQ'!$C:$C,'Modelo Soja'!$B66,'Preço Soja ESALQ'!BA:BA),NA())</f>
        <v>103.03764705882352</v>
      </c>
      <c r="AB66" s="19">
        <f ca="1">IFERROR(AVERAGEIF('Preço Soja ESALQ'!$C:$C,'Modelo Soja'!$B66,'Preço Soja ESALQ'!BB:BB),NA())</f>
        <v>122.6070588235294</v>
      </c>
      <c r="AC66" s="19">
        <f ca="1">IFERROR(AVERAGEIF('Preço Soja ESALQ'!$C:$C,'Modelo Soja'!$B66,'Preço Soja ESALQ'!BC:BC),NA())</f>
        <v>116.9638888888889</v>
      </c>
      <c r="AD66" s="19">
        <f ca="1">IFERROR(AVERAGEIF('Preço Soja ESALQ'!$C:$C,'Modelo Soja'!$B66,'Preço Soja ESALQ'!BD:BD),NA())</f>
        <v>119.11411764705883</v>
      </c>
      <c r="AE66" s="19">
        <f ca="1">IFERROR(AVERAGEIF('Preço Soja ESALQ'!$C:$C,'Modelo Soja'!$B66,'Preço Soja ESALQ'!BE:BE),NA())</f>
        <v>111.76823529411767</v>
      </c>
      <c r="AF66" s="19">
        <f ca="1">IFERROR(AVERAGEIF('Preço Soja ESALQ'!$C:$C,'Modelo Soja'!$B66,'Preço Soja ESALQ'!BF:BF),NA())</f>
        <v>110.91705882352942</v>
      </c>
      <c r="AG66" s="19">
        <f ca="1">IFERROR(AVERAGEIF('Preço Soja ESALQ'!$C:$C,'Modelo Soja'!$B66,'Preço Soja ESALQ'!BG:BG),NA())</f>
        <v>122.45111111111113</v>
      </c>
      <c r="AH66" s="19">
        <f ca="1">IFERROR(AVERAGEIF('Preço Soja ESALQ'!$C:$C,'Modelo Soja'!$B66,'Preço Soja ESALQ'!AE:AE),NA())</f>
        <v>121.5522222222222</v>
      </c>
      <c r="AI66" s="19">
        <f ca="1">IFERROR(AVERAGEIF('Preço Soja ESALQ'!$C:$C,'Modelo Soja'!$B66,'Preço Soja ESALQ'!AF:AF),NA())</f>
        <v>113.79941176470588</v>
      </c>
      <c r="AJ66" s="36">
        <f>+[2]summary!C78</f>
        <v>127.33000000000001</v>
      </c>
      <c r="AK66" s="36">
        <f ca="1">+E66+BJ66</f>
        <v>102.30537168694164</v>
      </c>
      <c r="AL66" s="36">
        <f ca="1">+AK66+0.5</f>
        <v>102.80537168694164</v>
      </c>
      <c r="AN66" s="24">
        <f>+[3]FSORPRA!H65</f>
        <v>0</v>
      </c>
      <c r="AO66" s="24">
        <f>+[3]FRONPRA!H65</f>
        <v>0</v>
      </c>
      <c r="AP66" s="24" t="e">
        <f>VLOOKUP(B66,'Frete ESALQ'!$C$6:$AL$132,36,FALSE)</f>
        <v>#N/A</v>
      </c>
      <c r="AQ66" s="24" t="e">
        <f>VLOOKUP(B66,'Frete ESALQ'!$C$6:$AW$132,47,FALSE)</f>
        <v>#N/A</v>
      </c>
      <c r="AR66" s="24" t="e">
        <f>VLOOKUP(B66,'Frete ESALQ'!$C$6:$BH$132,58,FALSE)</f>
        <v>#N/A</v>
      </c>
      <c r="AS66" s="24" t="e">
        <f>VLOOKUP(B66,'Frete ESALQ'!$C$6:$BH$132,32,FALSE)</f>
        <v>#N/A</v>
      </c>
      <c r="AT66" s="24">
        <f>+AJ66-(AN66*0.06)</f>
        <v>127.33000000000001</v>
      </c>
      <c r="AU66" s="24">
        <f>+AJ66-(AO66*0.06)</f>
        <v>127.33000000000001</v>
      </c>
      <c r="AV66" s="24" t="e">
        <f>+AJ66-AP66*0.06</f>
        <v>#N/A</v>
      </c>
      <c r="AW66" s="24" t="e">
        <f>+AJ66-AQ66*0.06</f>
        <v>#N/A</v>
      </c>
      <c r="AX66" s="24" t="e">
        <f ca="1">+AG66-AR66*0.06</f>
        <v>#N/A</v>
      </c>
      <c r="AY66" s="24" t="e">
        <f ca="1">+AH66-AS66*0.06</f>
        <v>#N/A</v>
      </c>
      <c r="AZ66">
        <f>MONTH(BA66)</f>
        <v>4</v>
      </c>
      <c r="BA66" s="17">
        <f>+C66</f>
        <v>46113</v>
      </c>
      <c r="BB66" s="22">
        <f ca="1">+AB66-I66</f>
        <v>9.0476470588234861</v>
      </c>
      <c r="BC66" s="22">
        <f ca="1">+AC66-K66</f>
        <v>6.0716666666666725</v>
      </c>
      <c r="BD66" s="22">
        <f ca="1">+AE66-M66</f>
        <v>3.0629411764706163</v>
      </c>
      <c r="BE66" s="22">
        <f ca="1">+AF66-D66</f>
        <v>2.9447058823529488</v>
      </c>
      <c r="BF66" s="22">
        <f ca="1">AH66-J66</f>
        <v>4.3094444444443951</v>
      </c>
      <c r="BG66" s="22">
        <f ca="1">+AG66-N66</f>
        <v>4.6688888888888869</v>
      </c>
      <c r="BH66" s="25">
        <f ca="1">AVERAGE(BB66:BG66)</f>
        <v>5.0175490196078343</v>
      </c>
      <c r="BJ66" s="27">
        <f t="shared" ca="1" si="22"/>
        <v>5.4089010987063633</v>
      </c>
      <c r="BL66" s="41">
        <f>+AN66-10</f>
        <v>-10</v>
      </c>
      <c r="BM66" s="41">
        <f>+AJ66-(BL66/1000*60)</f>
        <v>127.93</v>
      </c>
    </row>
    <row r="67" spans="2:65" x14ac:dyDescent="0.3">
      <c r="B67" s="17"/>
      <c r="C67" s="17"/>
      <c r="G67" s="19"/>
    </row>
    <row r="68" spans="2:65" x14ac:dyDescent="0.3">
      <c r="B68" s="17"/>
      <c r="C68" s="17"/>
    </row>
    <row r="69" spans="2:65" x14ac:dyDescent="0.3">
      <c r="B69" s="17"/>
      <c r="C69" s="17"/>
    </row>
    <row r="70" spans="2:65" x14ac:dyDescent="0.3">
      <c r="B70" s="17"/>
      <c r="C70" s="17"/>
    </row>
    <row r="71" spans="2:65" x14ac:dyDescent="0.3">
      <c r="B71" s="17"/>
      <c r="C71" s="17"/>
    </row>
    <row r="72" spans="2:65" x14ac:dyDescent="0.3">
      <c r="B72" s="17"/>
      <c r="C72" s="17"/>
    </row>
    <row r="73" spans="2:65" x14ac:dyDescent="0.3">
      <c r="B73" s="17"/>
      <c r="C73" s="17"/>
    </row>
    <row r="74" spans="2:65" x14ac:dyDescent="0.3">
      <c r="B74" s="17"/>
      <c r="C74" s="17"/>
    </row>
    <row r="75" spans="2:65" x14ac:dyDescent="0.3">
      <c r="B75" s="17"/>
      <c r="C75" s="17"/>
    </row>
    <row r="76" spans="2:65" x14ac:dyDescent="0.3">
      <c r="B76" s="17"/>
      <c r="C76" s="17"/>
    </row>
    <row r="77" spans="2:65" x14ac:dyDescent="0.3">
      <c r="B77" s="17"/>
      <c r="C77" s="17"/>
    </row>
    <row r="78" spans="2:65" x14ac:dyDescent="0.3">
      <c r="B78" s="17"/>
      <c r="C78" s="17"/>
    </row>
    <row r="79" spans="2:65" x14ac:dyDescent="0.3">
      <c r="B79" s="17"/>
      <c r="C79" s="17"/>
    </row>
    <row r="80" spans="2:65" x14ac:dyDescent="0.3">
      <c r="B80" s="17"/>
      <c r="C80" s="17"/>
    </row>
    <row r="81" spans="2:3" x14ac:dyDescent="0.3">
      <c r="B81" s="17"/>
      <c r="C81" s="17"/>
    </row>
    <row r="82" spans="2:3" x14ac:dyDescent="0.3">
      <c r="B82" s="17"/>
      <c r="C82" s="17"/>
    </row>
  </sheetData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CADAC-961D-488E-A6BA-AC4A8DEE3CD2}">
  <dimension ref="B1:W126"/>
  <sheetViews>
    <sheetView topLeftCell="B1" workbookViewId="0">
      <selection activeCell="W1" sqref="W1"/>
    </sheetView>
  </sheetViews>
  <sheetFormatPr defaultRowHeight="14.4" x14ac:dyDescent="0.3"/>
  <cols>
    <col min="2" max="2" width="13.5546875" bestFit="1" customWidth="1"/>
    <col min="6" max="6" width="11.44140625" bestFit="1" customWidth="1"/>
    <col min="7" max="7" width="13.88671875" customWidth="1"/>
    <col min="8" max="8" width="11.44140625" bestFit="1" customWidth="1"/>
    <col min="9" max="10" width="9.44140625" bestFit="1" customWidth="1"/>
    <col min="11" max="11" width="11.44140625" bestFit="1" customWidth="1"/>
    <col min="18" max="18" width="12.33203125" bestFit="1" customWidth="1"/>
    <col min="21" max="21" width="10.33203125" bestFit="1" customWidth="1"/>
  </cols>
  <sheetData>
    <row r="1" spans="2:23" x14ac:dyDescent="0.3">
      <c r="B1" s="55" t="s">
        <v>383</v>
      </c>
      <c r="E1" t="s">
        <v>353</v>
      </c>
      <c r="F1" s="33" t="e">
        <f t="shared" ref="F1:L1" si="0">AVERAGE(F3:F65)</f>
        <v>#REF!</v>
      </c>
      <c r="G1" s="33" t="e">
        <f t="shared" si="0"/>
        <v>#REF!</v>
      </c>
      <c r="H1" s="33" t="e">
        <f t="shared" si="0"/>
        <v>#REF!</v>
      </c>
      <c r="I1" s="33" t="e">
        <f t="shared" si="0"/>
        <v>#REF!</v>
      </c>
      <c r="J1" s="33" t="e">
        <f t="shared" ca="1" si="0"/>
        <v>#REF!</v>
      </c>
      <c r="K1" s="33" t="e">
        <f t="shared" ca="1" si="0"/>
        <v>#REF!</v>
      </c>
      <c r="L1" s="33" t="e">
        <f t="shared" si="0"/>
        <v>#REF!</v>
      </c>
      <c r="P1" t="s">
        <v>354</v>
      </c>
      <c r="Q1" s="33" t="e">
        <f ca="1">AVERAGE(Q3:Q65)</f>
        <v>#REF!</v>
      </c>
      <c r="R1" s="33" t="e">
        <f ca="1">AVERAGE(R3:R65)</f>
        <v>#REF!</v>
      </c>
      <c r="W1" s="33" t="e">
        <f ca="1">AVERAGE(W3:W65)</f>
        <v>#REF!</v>
      </c>
    </row>
    <row r="2" spans="2:23" x14ac:dyDescent="0.3">
      <c r="B2" t="s">
        <v>347</v>
      </c>
      <c r="C2" s="52">
        <v>0.2</v>
      </c>
      <c r="D2" s="38"/>
      <c r="E2" t="s">
        <v>352</v>
      </c>
      <c r="F2" s="15" t="s">
        <v>223</v>
      </c>
      <c r="G2" s="15" t="s">
        <v>224</v>
      </c>
      <c r="H2" s="15" t="s">
        <v>252</v>
      </c>
      <c r="I2" s="15" t="s">
        <v>231</v>
      </c>
      <c r="J2" s="15" t="s">
        <v>216</v>
      </c>
      <c r="K2" s="15" t="s">
        <v>215</v>
      </c>
      <c r="L2" s="15" t="s">
        <v>286</v>
      </c>
      <c r="P2" t="s">
        <v>352</v>
      </c>
      <c r="Q2" s="15" t="s">
        <v>223</v>
      </c>
      <c r="R2" s="15" t="s">
        <v>224</v>
      </c>
      <c r="S2" s="15" t="s">
        <v>252</v>
      </c>
      <c r="T2" s="15" t="s">
        <v>231</v>
      </c>
      <c r="U2" s="15" t="s">
        <v>216</v>
      </c>
      <c r="V2" s="15" t="s">
        <v>215</v>
      </c>
      <c r="W2" s="15" t="s">
        <v>286</v>
      </c>
    </row>
    <row r="3" spans="2:23" x14ac:dyDescent="0.3">
      <c r="B3" t="s">
        <v>348</v>
      </c>
      <c r="C3" s="38">
        <v>0.76</v>
      </c>
      <c r="D3" s="38"/>
      <c r="E3" s="17">
        <f>+'Modelo Soja'!BA3</f>
        <v>44197</v>
      </c>
      <c r="F3" s="32" t="e">
        <f>+(('Modelo Farelo'!AB3*(1+$C$8))*$C$3+('Modelo Oleo'!AA3*(1+$C$8))*$C$2)-('Modelo Soja'!AT3/60*1000)-$C$6</f>
        <v>#REF!</v>
      </c>
      <c r="G3" s="32" t="e">
        <f>+(('Modelo Farelo'!AC3*(1+$C$8))*$C$3+('Modelo Oleo'!AB3*(1+$C$8))*$C$2)-('Modelo Soja'!AU3/60*1000)-$C$6</f>
        <v>#REF!</v>
      </c>
      <c r="H3" s="32" t="e">
        <f>+(('Modelo Farelo'!AD3*(1+$C$8))*$C$3+('Modelo Oleo'!AC3*(1+$C$8))*$C$2)-('Modelo Soja'!AV3/60*1000)-$C$6</f>
        <v>#REF!</v>
      </c>
      <c r="I3" s="32" t="e">
        <f>+(('Modelo Farelo'!AE3*(1+$C$8))*($C$3+1%)+('Modelo Oleo'!AD3*(1+$C$8))*($C$2-1%))-('Modelo Soja'!AW3/60*1000)-$C$6</f>
        <v>#REF!</v>
      </c>
      <c r="J3" s="32" t="e">
        <f ca="1">+(('Modelo Farelo'!AF3*(1+$C$8))*($C$3+1.5%)+('Modelo Oleo'!AE3*(1+$C$8))*($C$2-1.5%))-('Modelo Soja'!AX3/60*1000)-$C$6</f>
        <v>#REF!</v>
      </c>
      <c r="K3" s="32" t="e">
        <f ca="1">+(('Modelo Farelo'!AG3*(1+$C$8))*($C$3+1.5%)+('Modelo Oleo'!AF3*(1+$C$8))*($C$2-1.5%))-('Modelo Soja'!AY3/60*1000)-$C$6</f>
        <v>#REF!</v>
      </c>
      <c r="L3" s="42" t="e">
        <f>+(('Modelo Farelo'!AH3*(1+$C$8))*$C$3+('Modelo Oleo'!AG3*(1+$C$8))*$C$2)-('Modelo Soja'!BM3/60*1000)-$C$6</f>
        <v>#REF!</v>
      </c>
      <c r="P3" s="17">
        <f>+E3</f>
        <v>44197</v>
      </c>
      <c r="Q3" s="33" t="e">
        <f ca="1">+(('Modelo Farelo'!AB3*(1+$C$8))*$C$3+('Modelo Oleo'!AA3*(1+$C$8))*$C$2)-('Modelo Soja'!AK3/60*1000)-$C$6</f>
        <v>#REF!</v>
      </c>
      <c r="R3" s="22" t="e">
        <f ca="1">+(('Modelo Farelo'!AC3*(1+$C$8))*$C$3+('Modelo Oleo'!AB3*(1+$C$8))*$C$2)-('Modelo Soja'!AA3/60*1000)-$C$6</f>
        <v>#REF!</v>
      </c>
      <c r="W3" s="42" t="e">
        <f ca="1">+(('Modelo Farelo'!AH3*(1+$C$8))*$C$3+('Modelo Oleo'!AG3*(1+$C$8))*$C$2)-('Modelo Soja'!AL3/60*1000)-$C$6</f>
        <v>#REF!</v>
      </c>
    </row>
    <row r="4" spans="2:23" x14ac:dyDescent="0.3">
      <c r="B4" t="s">
        <v>349</v>
      </c>
      <c r="C4" s="38">
        <v>0</v>
      </c>
      <c r="D4" s="38"/>
      <c r="E4" s="17">
        <f>+'Modelo Soja'!BA4</f>
        <v>44228</v>
      </c>
      <c r="F4" s="32" t="e">
        <f>+(('Modelo Farelo'!AB4*(1+$C$8))*$C$3+('Modelo Oleo'!AA4*(1+$C$8))*$C$2)-('Modelo Soja'!AT4/60*1000)-$C$6</f>
        <v>#REF!</v>
      </c>
      <c r="G4" s="32" t="e">
        <f>+(('Modelo Farelo'!AC4*(1+$C$8))*$C$3+('Modelo Oleo'!AB4*(1+$C$8))*$C$2)-('Modelo Soja'!AU4/60*1000)-$C$6</f>
        <v>#REF!</v>
      </c>
      <c r="H4" s="32" t="e">
        <f>+(('Modelo Farelo'!AD4*(1+$C$8))*$C$3+('Modelo Oleo'!AC4*(1+$C$8))*$C$2)-('Modelo Soja'!AV4/60*1000)-$C$6</f>
        <v>#REF!</v>
      </c>
      <c r="I4" s="32" t="e">
        <f>+(('Modelo Farelo'!AE4*(1+$C$8))*($C$3+1%)+('Modelo Oleo'!AD4*(1+$C$8))*($C$2-1%))-('Modelo Soja'!AW4/60*1000)-$C$6</f>
        <v>#REF!</v>
      </c>
      <c r="J4" s="32" t="e">
        <f ca="1">+(('Modelo Farelo'!AF4*(1+$C$8))*($C$3+1.5%)+('Modelo Oleo'!AE4*(1+$C$8))*($C$2-1.5%))-('Modelo Soja'!AX4/60*1000)-$C$6</f>
        <v>#REF!</v>
      </c>
      <c r="K4" s="32" t="e">
        <f ca="1">+(('Modelo Farelo'!AG4*(1+$C$8))*($C$3+1.5%)+('Modelo Oleo'!AF4*(1+$C$8))*($C$2-1.5%))-('Modelo Soja'!AY4/60*1000)-$C$6</f>
        <v>#REF!</v>
      </c>
      <c r="L4" s="42" t="e">
        <f>+(('Modelo Farelo'!AH4*(1+$C$8))*$C$3+('Modelo Oleo'!AG4*(1+$C$8))*$C$2)-('Modelo Soja'!BM4/60*1000)-$C$6</f>
        <v>#REF!</v>
      </c>
      <c r="P4" s="17">
        <f t="shared" ref="P4:P65" si="1">+E4</f>
        <v>44228</v>
      </c>
      <c r="Q4" s="33" t="e">
        <f ca="1">+(('Modelo Farelo'!AB4*(1+$C$8))*$C$3+('Modelo Oleo'!AA4*(1+$C$8))*$C$2)-('Modelo Soja'!AK4/60*1000)-$C$6</f>
        <v>#REF!</v>
      </c>
      <c r="R4" s="22" t="e">
        <f ca="1">+(('Modelo Farelo'!AC4*(1+$C$8))*$C$3+('Modelo Oleo'!AB4*(1+$C$8))*$C$2)-('Modelo Soja'!AA4/60*1000)-$C$6</f>
        <v>#REF!</v>
      </c>
      <c r="W4" s="42" t="e">
        <f ca="1">+(('Modelo Farelo'!AH4*(1+$C$8))*$C$3+('Modelo Oleo'!AG4*(1+$C$8))*$C$2)-('Modelo Soja'!AL4/60*1000)-$C$6</f>
        <v>#REF!</v>
      </c>
    </row>
    <row r="5" spans="2:23" x14ac:dyDescent="0.3">
      <c r="E5" s="17">
        <f>+'Modelo Soja'!BA5</f>
        <v>44256</v>
      </c>
      <c r="F5" s="32" t="e">
        <f>+(('Modelo Farelo'!AB5*(1+$C$8))*$C$3+('Modelo Oleo'!AA5*(1+$C$8))*$C$2)-('Modelo Soja'!AT5/60*1000)-$C$6</f>
        <v>#REF!</v>
      </c>
      <c r="G5" s="32" t="e">
        <f>+(('Modelo Farelo'!AC5*(1+$C$8))*$C$3+('Modelo Oleo'!AB5*(1+$C$8))*$C$2)-('Modelo Soja'!AU5/60*1000)-$C$6</f>
        <v>#REF!</v>
      </c>
      <c r="H5" s="32" t="e">
        <f>+(('Modelo Farelo'!AD5*(1+$C$8))*$C$3+('Modelo Oleo'!AC5*(1+$C$8))*$C$2)-('Modelo Soja'!AV5/60*1000)-$C$6</f>
        <v>#REF!</v>
      </c>
      <c r="I5" s="32" t="e">
        <f>+(('Modelo Farelo'!AE5*(1+$C$8))*($C$3+1%)+('Modelo Oleo'!AD5*(1+$C$8))*($C$2-1%))-('Modelo Soja'!AW5/60*1000)-$C$6</f>
        <v>#REF!</v>
      </c>
      <c r="J5" s="32" t="e">
        <f ca="1">+(('Modelo Farelo'!AF5*(1+$C$8))*($C$3+1.5%)+('Modelo Oleo'!AE5*(1+$C$8))*($C$2-1.5%))-('Modelo Soja'!AX5/60*1000)-$C$6</f>
        <v>#REF!</v>
      </c>
      <c r="K5" s="32" t="e">
        <f ca="1">+(('Modelo Farelo'!AG5*(1+$C$8))*($C$3+1.5%)+('Modelo Oleo'!AF5*(1+$C$8))*($C$2-1.5%))-('Modelo Soja'!AY5/60*1000)-$C$6</f>
        <v>#REF!</v>
      </c>
      <c r="L5" s="42" t="e">
        <f>+(('Modelo Farelo'!AH5*(1+$C$8))*$C$3+('Modelo Oleo'!AG5*(1+$C$8))*$C$2)-('Modelo Soja'!BM5/60*1000)-$C$6</f>
        <v>#REF!</v>
      </c>
      <c r="P5" s="17">
        <f t="shared" si="1"/>
        <v>44256</v>
      </c>
      <c r="Q5" s="33" t="e">
        <f ca="1">+(('Modelo Farelo'!AB5*(1+$C$8))*$C$3+('Modelo Oleo'!AA5*(1+$C$8))*$C$2)-('Modelo Soja'!AK5/60*1000)-$C$6</f>
        <v>#REF!</v>
      </c>
      <c r="R5" s="22" t="e">
        <f ca="1">+(('Modelo Farelo'!AC5*(1+$C$8))*$C$3+('Modelo Oleo'!AB5*(1+$C$8))*$C$2)-('Modelo Soja'!AA5/60*1000)-$C$6</f>
        <v>#REF!</v>
      </c>
      <c r="W5" s="42" t="e">
        <f ca="1">+(('Modelo Farelo'!AH5*(1+$C$8))*$C$3+('Modelo Oleo'!AG5*(1+$C$8))*$C$2)-('Modelo Soja'!AL5/60*1000)-$C$6</f>
        <v>#REF!</v>
      </c>
    </row>
    <row r="6" spans="2:23" x14ac:dyDescent="0.3">
      <c r="B6" t="s">
        <v>350</v>
      </c>
      <c r="C6">
        <v>0</v>
      </c>
      <c r="E6" s="17">
        <f>+'Modelo Soja'!BA6</f>
        <v>44287</v>
      </c>
      <c r="F6" s="32" t="e">
        <f>+(('Modelo Farelo'!AB6*(1+$C$8))*$C$3+('Modelo Oleo'!AA6*(1+$C$8))*$C$2)-('Modelo Soja'!AT6/60*1000)-$C$6</f>
        <v>#REF!</v>
      </c>
      <c r="G6" s="32" t="e">
        <f>+(('Modelo Farelo'!AC6*(1+$C$8))*$C$3+('Modelo Oleo'!AB6*(1+$C$8))*$C$2)-('Modelo Soja'!AU6/60*1000)-$C$6</f>
        <v>#REF!</v>
      </c>
      <c r="H6" s="32" t="e">
        <f>+(('Modelo Farelo'!AD6*(1+$C$8))*$C$3+('Modelo Oleo'!AC6*(1+$C$8))*$C$2)-('Modelo Soja'!AV6/60*1000)-$C$6</f>
        <v>#REF!</v>
      </c>
      <c r="I6" s="32" t="e">
        <f>+(('Modelo Farelo'!AE6*(1+$C$8))*($C$3+1%)+('Modelo Oleo'!AD6*(1+$C$8))*($C$2-1%))-('Modelo Soja'!AW6/60*1000)-$C$6</f>
        <v>#REF!</v>
      </c>
      <c r="J6" s="32" t="e">
        <f ca="1">+(('Modelo Farelo'!AF6*(1+$C$8))*($C$3+1.5%)+('Modelo Oleo'!AE6*(1+$C$8))*($C$2-1.5%))-('Modelo Soja'!AX6/60*1000)-$C$6</f>
        <v>#REF!</v>
      </c>
      <c r="K6" s="32" t="e">
        <f ca="1">+(('Modelo Farelo'!AG6*(1+$C$8))*($C$3+1.5%)+('Modelo Oleo'!AF6*(1+$C$8))*($C$2-1.5%))-('Modelo Soja'!AY6/60*1000)-$C$6</f>
        <v>#REF!</v>
      </c>
      <c r="L6" s="42" t="e">
        <f>+(('Modelo Farelo'!AH6*(1+$C$8))*$C$3+('Modelo Oleo'!AG6*(1+$C$8))*$C$2)-('Modelo Soja'!BM6/60*1000)-$C$6</f>
        <v>#REF!</v>
      </c>
      <c r="P6" s="17">
        <f t="shared" si="1"/>
        <v>44287</v>
      </c>
      <c r="Q6" s="33" t="e">
        <f ca="1">+(('Modelo Farelo'!AB6*(1+$C$8))*$C$3+('Modelo Oleo'!AA6*(1+$C$8))*$C$2)-('Modelo Soja'!AK6/60*1000)-$C$6</f>
        <v>#REF!</v>
      </c>
      <c r="R6" s="22" t="e">
        <f ca="1">+(('Modelo Farelo'!AC6*(1+$C$8))*$C$3+('Modelo Oleo'!AB6*(1+$C$8))*$C$2)-('Modelo Soja'!AA6/60*1000)-$C$6</f>
        <v>#REF!</v>
      </c>
      <c r="W6" s="42" t="e">
        <f ca="1">+(('Modelo Farelo'!AH6*(1+$C$8))*$C$3+('Modelo Oleo'!AG6*(1+$C$8))*$C$2)-('Modelo Soja'!AL6/60*1000)-$C$6</f>
        <v>#REF!</v>
      </c>
    </row>
    <row r="7" spans="2:23" x14ac:dyDescent="0.3">
      <c r="E7" s="17">
        <f>+'Modelo Soja'!BA7</f>
        <v>44317</v>
      </c>
      <c r="F7" s="32" t="e">
        <f>+(('Modelo Farelo'!AB7*(1+$C$8))*$C$3+('Modelo Oleo'!AA7*(1+$C$8))*$C$2)-('Modelo Soja'!AT7/60*1000)-$C$6</f>
        <v>#REF!</v>
      </c>
      <c r="G7" s="32" t="e">
        <f>+(('Modelo Farelo'!AC7*(1+$C$8))*$C$3+('Modelo Oleo'!AB7*(1+$C$8))*$C$2)-('Modelo Soja'!AU7/60*1000)-$C$6</f>
        <v>#REF!</v>
      </c>
      <c r="H7" s="32" t="e">
        <f>+(('Modelo Farelo'!AD7*(1+$C$8))*$C$3+('Modelo Oleo'!AC7*(1+$C$8))*$C$2)-('Modelo Soja'!AV7/60*1000)-$C$6</f>
        <v>#REF!</v>
      </c>
      <c r="I7" s="32" t="e">
        <f>+(('Modelo Farelo'!AE7*(1+$C$8))*($C$3+1%)+('Modelo Oleo'!AD7*(1+$C$8))*($C$2-1%))-('Modelo Soja'!AW7/60*1000)-$C$6</f>
        <v>#REF!</v>
      </c>
      <c r="J7" s="32" t="e">
        <f ca="1">+(('Modelo Farelo'!AF7*(1+$C$8))*($C$3+1.5%)+('Modelo Oleo'!AE7*(1+$C$8))*($C$2-1.5%))-('Modelo Soja'!AX7/60*1000)-$C$6</f>
        <v>#REF!</v>
      </c>
      <c r="K7" s="32" t="e">
        <f ca="1">+(('Modelo Farelo'!AG7*(1+$C$8))*($C$3+1.5%)+('Modelo Oleo'!AF7*(1+$C$8))*($C$2-1.5%))-('Modelo Soja'!AY7/60*1000)-$C$6</f>
        <v>#REF!</v>
      </c>
      <c r="L7" s="42" t="e">
        <f>+(('Modelo Farelo'!AH7*(1+$C$8))*$C$3+('Modelo Oleo'!AG7*(1+$C$8))*$C$2)-('Modelo Soja'!BM7/60*1000)-$C$6</f>
        <v>#REF!</v>
      </c>
      <c r="P7" s="17">
        <f t="shared" si="1"/>
        <v>44317</v>
      </c>
      <c r="Q7" s="33" t="e">
        <f ca="1">+(('Modelo Farelo'!AB7*(1+$C$8))*$C$3+('Modelo Oleo'!AA7*(1+$C$8))*$C$2)-('Modelo Soja'!AK7/60*1000)-$C$6</f>
        <v>#REF!</v>
      </c>
      <c r="R7" s="22" t="e">
        <f ca="1">+(('Modelo Farelo'!AC7*(1+$C$8))*$C$3+('Modelo Oleo'!AB7*(1+$C$8))*$C$2)-('Modelo Soja'!AA7/60*1000)-$C$6</f>
        <v>#REF!</v>
      </c>
      <c r="W7" s="42" t="e">
        <f ca="1">+(('Modelo Farelo'!AH7*(1+$C$8))*$C$3+('Modelo Oleo'!AG7*(1+$C$8))*$C$2)-('Modelo Soja'!AL7/60*1000)-$C$6</f>
        <v>#REF!</v>
      </c>
    </row>
    <row r="8" spans="2:23" x14ac:dyDescent="0.3">
      <c r="B8" t="s">
        <v>351</v>
      </c>
      <c r="C8" s="39">
        <v>0</v>
      </c>
      <c r="D8" s="39"/>
      <c r="E8" s="17">
        <f>+'Modelo Soja'!BA8</f>
        <v>44348</v>
      </c>
      <c r="F8" s="32" t="e">
        <f>+(('Modelo Farelo'!AB8*(1+$C$8))*$C$3+('Modelo Oleo'!AA8*(1+$C$8))*$C$2)-('Modelo Soja'!AT8/60*1000)-$C$6</f>
        <v>#REF!</v>
      </c>
      <c r="G8" s="32" t="e">
        <f>+(('Modelo Farelo'!AC8*(1+$C$8))*$C$3+('Modelo Oleo'!AB8*(1+$C$8))*$C$2)-('Modelo Soja'!AU8/60*1000)-$C$6</f>
        <v>#REF!</v>
      </c>
      <c r="H8" s="32" t="e">
        <f>+(('Modelo Farelo'!AD8*(1+$C$8))*$C$3+('Modelo Oleo'!AC8*(1+$C$8))*$C$2)-('Modelo Soja'!AV8/60*1000)-$C$6</f>
        <v>#REF!</v>
      </c>
      <c r="I8" s="32" t="e">
        <f>+(('Modelo Farelo'!AE8*(1+$C$8))*($C$3+1%)+('Modelo Oleo'!AD8*(1+$C$8))*($C$2-1%))-('Modelo Soja'!AW8/60*1000)-$C$6</f>
        <v>#REF!</v>
      </c>
      <c r="J8" s="32" t="e">
        <f ca="1">+(('Modelo Farelo'!AF8*(1+$C$8))*($C$3+1.5%)+('Modelo Oleo'!AE8*(1+$C$8))*($C$2-1.5%))-('Modelo Soja'!AX8/60*1000)-$C$6</f>
        <v>#REF!</v>
      </c>
      <c r="K8" s="32" t="e">
        <f ca="1">+(('Modelo Farelo'!AG8*(1+$C$8))*($C$3+1.5%)+('Modelo Oleo'!AF8*(1+$C$8))*($C$2-1.5%))-('Modelo Soja'!AY8/60*1000)-$C$6</f>
        <v>#REF!</v>
      </c>
      <c r="L8" s="42" t="e">
        <f>+(('Modelo Farelo'!AH8*(1+$C$8))*$C$3+('Modelo Oleo'!AG8*(1+$C$8))*$C$2)-('Modelo Soja'!BM8/60*1000)-$C$6</f>
        <v>#REF!</v>
      </c>
      <c r="P8" s="17">
        <f t="shared" si="1"/>
        <v>44348</v>
      </c>
      <c r="Q8" s="33" t="e">
        <f ca="1">+(('Modelo Farelo'!AB8*(1+$C$8))*$C$3+('Modelo Oleo'!AA8*(1+$C$8))*$C$2)-('Modelo Soja'!AK8/60*1000)-$C$6</f>
        <v>#REF!</v>
      </c>
      <c r="R8" s="22" t="e">
        <f ca="1">+(('Modelo Farelo'!AC8*(1+$C$8))*$C$3+('Modelo Oleo'!AB8*(1+$C$8))*$C$2)-('Modelo Soja'!AA8/60*1000)-$C$6</f>
        <v>#REF!</v>
      </c>
      <c r="W8" s="42" t="e">
        <f ca="1">+(('Modelo Farelo'!AH8*(1+$C$8))*$C$3+('Modelo Oleo'!AG8*(1+$C$8))*$C$2)-('Modelo Soja'!AL8/60*1000)-$C$6</f>
        <v>#REF!</v>
      </c>
    </row>
    <row r="9" spans="2:23" x14ac:dyDescent="0.3">
      <c r="E9" s="17">
        <f>+'Modelo Soja'!BA9</f>
        <v>44378</v>
      </c>
      <c r="F9" s="32" t="e">
        <f>+(('Modelo Farelo'!AB9*(1+$C$8))*$C$3+('Modelo Oleo'!AA9*(1+$C$8))*$C$2)-('Modelo Soja'!AT9/60*1000)-$C$6</f>
        <v>#REF!</v>
      </c>
      <c r="G9" s="32" t="e">
        <f>+(('Modelo Farelo'!AC9*(1+$C$8))*$C$3+('Modelo Oleo'!AB9*(1+$C$8))*$C$2)-('Modelo Soja'!AU9/60*1000)-$C$6</f>
        <v>#REF!</v>
      </c>
      <c r="H9" s="32" t="e">
        <f>+(('Modelo Farelo'!AD9*(1+$C$8))*$C$3+('Modelo Oleo'!AC9*(1+$C$8))*$C$2)-('Modelo Soja'!AV9/60*1000)-$C$6</f>
        <v>#REF!</v>
      </c>
      <c r="I9" s="32" t="e">
        <f>+(('Modelo Farelo'!AE9*(1+$C$8))*($C$3+1%)+('Modelo Oleo'!AD9*(1+$C$8))*($C$2-1%))-('Modelo Soja'!AW9/60*1000)-$C$6</f>
        <v>#REF!</v>
      </c>
      <c r="J9" s="32" t="e">
        <f ca="1">+(('Modelo Farelo'!AF9*(1+$C$8))*($C$3+1.5%)+('Modelo Oleo'!AE9*(1+$C$8))*($C$2-1.5%))-('Modelo Soja'!AX9/60*1000)-$C$6</f>
        <v>#REF!</v>
      </c>
      <c r="K9" s="32" t="e">
        <f ca="1">+(('Modelo Farelo'!AG9*(1+$C$8))*($C$3+1.5%)+('Modelo Oleo'!AF9*(1+$C$8))*($C$2-1.5%))-('Modelo Soja'!AY9/60*1000)-$C$6</f>
        <v>#REF!</v>
      </c>
      <c r="L9" s="42" t="e">
        <f>+(('Modelo Farelo'!AH9*(1+$C$8))*$C$3+('Modelo Oleo'!AG9*(1+$C$8))*$C$2)-('Modelo Soja'!BM9/60*1000)-$C$6</f>
        <v>#REF!</v>
      </c>
      <c r="P9" s="17">
        <f t="shared" si="1"/>
        <v>44378</v>
      </c>
      <c r="Q9" s="33" t="e">
        <f ca="1">+(('Modelo Farelo'!AB9*(1+$C$8))*$C$3+('Modelo Oleo'!AA9*(1+$C$8))*$C$2)-('Modelo Soja'!AK9/60*1000)-$C$6</f>
        <v>#REF!</v>
      </c>
      <c r="R9" s="22" t="e">
        <f ca="1">+(('Modelo Farelo'!AC9*(1+$C$8))*$C$3+('Modelo Oleo'!AB9*(1+$C$8))*$C$2)-('Modelo Soja'!AA9/60*1000)-$C$6</f>
        <v>#REF!</v>
      </c>
      <c r="W9" s="42" t="e">
        <f ca="1">+(('Modelo Farelo'!AH9*(1+$C$8))*$C$3+('Modelo Oleo'!AG9*(1+$C$8))*$C$2)-('Modelo Soja'!AL9/60*1000)-$C$6</f>
        <v>#REF!</v>
      </c>
    </row>
    <row r="10" spans="2:23" x14ac:dyDescent="0.3">
      <c r="E10" s="17">
        <f>+'Modelo Soja'!BA10</f>
        <v>44409</v>
      </c>
      <c r="F10" s="32" t="e">
        <f>+(('Modelo Farelo'!AB10*(1+$C$8))*$C$3+('Modelo Oleo'!AA10*(1+$C$8))*$C$2)-('Modelo Soja'!AT10/60*1000)-$C$6</f>
        <v>#REF!</v>
      </c>
      <c r="G10" s="32" t="e">
        <f>+(('Modelo Farelo'!AC10*(1+$C$8))*$C$3+('Modelo Oleo'!AB10*(1+$C$8))*$C$2)-('Modelo Soja'!AU10/60*1000)-$C$6</f>
        <v>#REF!</v>
      </c>
      <c r="H10" s="32" t="e">
        <f>+(('Modelo Farelo'!AD10*(1+$C$8))*$C$3+('Modelo Oleo'!AC10*(1+$C$8))*$C$2)-('Modelo Soja'!AV10/60*1000)-$C$6</f>
        <v>#REF!</v>
      </c>
      <c r="I10" s="32" t="e">
        <f>+(('Modelo Farelo'!AE10*(1+$C$8))*($C$3+1%)+('Modelo Oleo'!AD10*(1+$C$8))*($C$2-1%))-('Modelo Soja'!AW10/60*1000)-$C$6</f>
        <v>#REF!</v>
      </c>
      <c r="J10" s="32" t="e">
        <f ca="1">+(('Modelo Farelo'!AF10*(1+$C$8))*($C$3+1.5%)+('Modelo Oleo'!AE10*(1+$C$8))*($C$2-1.5%))-('Modelo Soja'!AX10/60*1000)-$C$6</f>
        <v>#REF!</v>
      </c>
      <c r="K10" s="32" t="e">
        <f ca="1">+(('Modelo Farelo'!AG10*(1+$C$8))*($C$3+1.5%)+('Modelo Oleo'!AF10*(1+$C$8))*($C$2-1.5%))-('Modelo Soja'!AY10/60*1000)-$C$6</f>
        <v>#REF!</v>
      </c>
      <c r="L10" s="42" t="e">
        <f>+(('Modelo Farelo'!AH10*(1+$C$8))*$C$3+('Modelo Oleo'!AG10*(1+$C$8))*$C$2)-('Modelo Soja'!BM10/60*1000)-$C$6</f>
        <v>#REF!</v>
      </c>
      <c r="P10" s="17">
        <f t="shared" si="1"/>
        <v>44409</v>
      </c>
      <c r="Q10" s="33" t="e">
        <f ca="1">+(('Modelo Farelo'!AB10*(1+$C$8))*$C$3+('Modelo Oleo'!AA10*(1+$C$8))*$C$2)-('Modelo Soja'!AK10/60*1000)-$C$6</f>
        <v>#REF!</v>
      </c>
      <c r="R10" s="22" t="e">
        <f ca="1">+(('Modelo Farelo'!AC10*(1+$C$8))*$C$3+('Modelo Oleo'!AB10*(1+$C$8))*$C$2)-('Modelo Soja'!AA10/60*1000)-$C$6</f>
        <v>#REF!</v>
      </c>
      <c r="W10" s="42" t="e">
        <f ca="1">+(('Modelo Farelo'!AH10*(1+$C$8))*$C$3+('Modelo Oleo'!AG10*(1+$C$8))*$C$2)-('Modelo Soja'!AL10/60*1000)-$C$6</f>
        <v>#REF!</v>
      </c>
    </row>
    <row r="11" spans="2:23" x14ac:dyDescent="0.3">
      <c r="E11" s="17">
        <f>+'Modelo Soja'!BA11</f>
        <v>44440</v>
      </c>
      <c r="F11" s="32" t="e">
        <f>+(('Modelo Farelo'!AB11*(1+$C$8))*$C$3+('Modelo Oleo'!AA11*(1+$C$8))*$C$2)-('Modelo Soja'!AT11/60*1000)-$C$6</f>
        <v>#REF!</v>
      </c>
      <c r="G11" s="32" t="e">
        <f>+(('Modelo Farelo'!AC11*(1+$C$8))*$C$3+('Modelo Oleo'!AB11*(1+$C$8))*$C$2)-('Modelo Soja'!AU11/60*1000)-$C$6</f>
        <v>#REF!</v>
      </c>
      <c r="H11" s="32" t="e">
        <f>+(('Modelo Farelo'!AD11*(1+$C$8))*$C$3+('Modelo Oleo'!AC11*(1+$C$8))*$C$2)-('Modelo Soja'!AV11/60*1000)-$C$6</f>
        <v>#REF!</v>
      </c>
      <c r="I11" s="32" t="e">
        <f>+(('Modelo Farelo'!AE11*(1+$C$8))*($C$3+1%)+('Modelo Oleo'!AD11*(1+$C$8))*($C$2-1%))-('Modelo Soja'!AW11/60*1000)-$C$6</f>
        <v>#REF!</v>
      </c>
      <c r="J11" s="32" t="e">
        <f ca="1">+(('Modelo Farelo'!AF11*(1+$C$8))*($C$3+1.5%)+('Modelo Oleo'!AE11*(1+$C$8))*($C$2-1.5%))-('Modelo Soja'!AX11/60*1000)-$C$6</f>
        <v>#REF!</v>
      </c>
      <c r="K11" s="32" t="e">
        <f ca="1">+(('Modelo Farelo'!AG11*(1+$C$8))*($C$3+1.5%)+('Modelo Oleo'!AF11*(1+$C$8))*($C$2-1.5%))-('Modelo Soja'!AY11/60*1000)-$C$6</f>
        <v>#REF!</v>
      </c>
      <c r="L11" s="42" t="e">
        <f>+(('Modelo Farelo'!AH11*(1+$C$8))*$C$3+('Modelo Oleo'!AG11*(1+$C$8))*$C$2)-('Modelo Soja'!BM11/60*1000)-$C$6</f>
        <v>#REF!</v>
      </c>
      <c r="P11" s="17">
        <f t="shared" si="1"/>
        <v>44440</v>
      </c>
      <c r="Q11" s="33" t="e">
        <f ca="1">+(('Modelo Farelo'!AB11*(1+$C$8))*$C$3+('Modelo Oleo'!AA11*(1+$C$8))*$C$2)-('Modelo Soja'!AK11/60*1000)-$C$6</f>
        <v>#REF!</v>
      </c>
      <c r="R11" s="22" t="e">
        <f ca="1">+(('Modelo Farelo'!AC11*(1+$C$8))*$C$3+('Modelo Oleo'!AB11*(1+$C$8))*$C$2)-('Modelo Soja'!AA11/60*1000)-$C$6</f>
        <v>#REF!</v>
      </c>
      <c r="W11" s="42" t="e">
        <f ca="1">+(('Modelo Farelo'!AH11*(1+$C$8))*$C$3+('Modelo Oleo'!AG11*(1+$C$8))*$C$2)-('Modelo Soja'!AL11/60*1000)-$C$6</f>
        <v>#REF!</v>
      </c>
    </row>
    <row r="12" spans="2:23" x14ac:dyDescent="0.3">
      <c r="E12" s="17">
        <f>+'Modelo Soja'!BA12</f>
        <v>44470</v>
      </c>
      <c r="F12" s="32" t="e">
        <f>+(('Modelo Farelo'!AB12*(1+$C$8))*$C$3+('Modelo Oleo'!AA12*(1+$C$8))*$C$2)-('Modelo Soja'!AT12/60*1000)-$C$6</f>
        <v>#REF!</v>
      </c>
      <c r="G12" s="32" t="e">
        <f>+(('Modelo Farelo'!AC12*(1+$C$8))*$C$3+('Modelo Oleo'!AB12*(1+$C$8))*$C$2)-('Modelo Soja'!AU12/60*1000)-$C$6</f>
        <v>#REF!</v>
      </c>
      <c r="H12" s="32" t="e">
        <f>+(('Modelo Farelo'!AD12*(1+$C$8))*$C$3+('Modelo Oleo'!AC12*(1+$C$8))*$C$2)-('Modelo Soja'!AV12/60*1000)-$C$6</f>
        <v>#REF!</v>
      </c>
      <c r="I12" s="32" t="e">
        <f>+(('Modelo Farelo'!AE12*(1+$C$8))*($C$3+1%)+('Modelo Oleo'!AD12*(1+$C$8))*($C$2-1%))-('Modelo Soja'!AW12/60*1000)-$C$6</f>
        <v>#REF!</v>
      </c>
      <c r="J12" s="32" t="e">
        <f ca="1">+(('Modelo Farelo'!AF12*(1+$C$8))*($C$3+1.5%)+('Modelo Oleo'!AE12*(1+$C$8))*($C$2-1.5%))-('Modelo Soja'!AX12/60*1000)-$C$6</f>
        <v>#REF!</v>
      </c>
      <c r="K12" s="32" t="e">
        <f ca="1">+(('Modelo Farelo'!AG12*(1+$C$8))*($C$3+1.5%)+('Modelo Oleo'!AF12*(1+$C$8))*($C$2-1.5%))-('Modelo Soja'!AY12/60*1000)-$C$6</f>
        <v>#REF!</v>
      </c>
      <c r="L12" s="42" t="e">
        <f>+(('Modelo Farelo'!AH12*(1+$C$8))*$C$3+('Modelo Oleo'!AG12*(1+$C$8))*$C$2)-('Modelo Soja'!BM12/60*1000)-$C$6</f>
        <v>#REF!</v>
      </c>
      <c r="P12" s="17">
        <f t="shared" si="1"/>
        <v>44470</v>
      </c>
      <c r="Q12" s="33" t="e">
        <f ca="1">+(('Modelo Farelo'!AB12*(1+$C$8))*$C$3+('Modelo Oleo'!AA12*(1+$C$8))*$C$2)-('Modelo Soja'!AK12/60*1000)-$C$6</f>
        <v>#REF!</v>
      </c>
      <c r="R12" s="22" t="e">
        <f ca="1">+(('Modelo Farelo'!AC12*(1+$C$8))*$C$3+('Modelo Oleo'!AB12*(1+$C$8))*$C$2)-('Modelo Soja'!AA12/60*1000)-$C$6</f>
        <v>#REF!</v>
      </c>
      <c r="W12" s="42" t="e">
        <f ca="1">+(('Modelo Farelo'!AH12*(1+$C$8))*$C$3+('Modelo Oleo'!AG12*(1+$C$8))*$C$2)-('Modelo Soja'!AL12/60*1000)-$C$6</f>
        <v>#REF!</v>
      </c>
    </row>
    <row r="13" spans="2:23" x14ac:dyDescent="0.3">
      <c r="E13" s="17">
        <f>+'Modelo Soja'!BA13</f>
        <v>44501</v>
      </c>
      <c r="F13" s="32" t="e">
        <f>+(('Modelo Farelo'!AB13*(1+$C$8))*$C$3+('Modelo Oleo'!AA13*(1+$C$8))*$C$2)-('Modelo Soja'!AT13/60*1000)-$C$6</f>
        <v>#REF!</v>
      </c>
      <c r="G13" s="32" t="e">
        <f>+(('Modelo Farelo'!AC13*(1+$C$8))*$C$3+('Modelo Oleo'!AB13*(1+$C$8))*$C$2)-('Modelo Soja'!AU13/60*1000)-$C$6</f>
        <v>#REF!</v>
      </c>
      <c r="H13" s="32" t="e">
        <f>+(('Modelo Farelo'!AD13*(1+$C$8))*$C$3+('Modelo Oleo'!AC13*(1+$C$8))*$C$2)-('Modelo Soja'!AV13/60*1000)-$C$6</f>
        <v>#REF!</v>
      </c>
      <c r="I13" s="32" t="e">
        <f>+(('Modelo Farelo'!AE13*(1+$C$8))*($C$3+1%)+('Modelo Oleo'!AD13*(1+$C$8))*($C$2-1%))-('Modelo Soja'!AW13/60*1000)-$C$6</f>
        <v>#REF!</v>
      </c>
      <c r="J13" s="32" t="e">
        <f ca="1">+(('Modelo Farelo'!AF13*(1+$C$8))*($C$3+1.5%)+('Modelo Oleo'!AE13*(1+$C$8))*($C$2-1.5%))-('Modelo Soja'!AX13/60*1000)-$C$6</f>
        <v>#REF!</v>
      </c>
      <c r="K13" s="32" t="e">
        <f ca="1">+(('Modelo Farelo'!AG13*(1+$C$8))*($C$3+1.5%)+('Modelo Oleo'!AF13*(1+$C$8))*($C$2-1.5%))-('Modelo Soja'!AY13/60*1000)-$C$6</f>
        <v>#REF!</v>
      </c>
      <c r="L13" s="42" t="e">
        <f>+(('Modelo Farelo'!AH13*(1+$C$8))*$C$3+('Modelo Oleo'!AG13*(1+$C$8))*$C$2)-('Modelo Soja'!BM13/60*1000)-$C$6</f>
        <v>#REF!</v>
      </c>
      <c r="P13" s="17">
        <f t="shared" si="1"/>
        <v>44501</v>
      </c>
      <c r="Q13" s="33" t="e">
        <f ca="1">+(('Modelo Farelo'!AB13*(1+$C$8))*$C$3+('Modelo Oleo'!AA13*(1+$C$8))*$C$2)-('Modelo Soja'!AK13/60*1000)-$C$6</f>
        <v>#REF!</v>
      </c>
      <c r="R13" s="22" t="e">
        <f ca="1">+(('Modelo Farelo'!AC13*(1+$C$8))*$C$3+('Modelo Oleo'!AB13*(1+$C$8))*$C$2)-('Modelo Soja'!AA13/60*1000)-$C$6</f>
        <v>#REF!</v>
      </c>
      <c r="W13" s="42" t="e">
        <f ca="1">+(('Modelo Farelo'!AH13*(1+$C$8))*$C$3+('Modelo Oleo'!AG13*(1+$C$8))*$C$2)-('Modelo Soja'!AL13/60*1000)-$C$6</f>
        <v>#REF!</v>
      </c>
    </row>
    <row r="14" spans="2:23" x14ac:dyDescent="0.3">
      <c r="E14" s="17">
        <f>+'Modelo Soja'!BA14</f>
        <v>44531</v>
      </c>
      <c r="F14" s="32" t="e">
        <f>+(('Modelo Farelo'!AB14*(1+$C$8))*$C$3+('Modelo Oleo'!AA14*(1+$C$8))*$C$2)-('Modelo Soja'!AT14/60*1000)-$C$6</f>
        <v>#REF!</v>
      </c>
      <c r="G14" s="32" t="e">
        <f>+(('Modelo Farelo'!AC14*(1+$C$8))*$C$3+('Modelo Oleo'!AB14*(1+$C$8))*$C$2)-('Modelo Soja'!AU14/60*1000)-$C$6</f>
        <v>#REF!</v>
      </c>
      <c r="H14" s="32" t="e">
        <f>+(('Modelo Farelo'!AD14*(1+$C$8))*$C$3+('Modelo Oleo'!AC14*(1+$C$8))*$C$2)-('Modelo Soja'!AV14/60*1000)-$C$6</f>
        <v>#REF!</v>
      </c>
      <c r="I14" s="32" t="e">
        <f>+(('Modelo Farelo'!AE14*(1+$C$8))*($C$3+1%)+('Modelo Oleo'!AD14*(1+$C$8))*($C$2-1%))-('Modelo Soja'!AW14/60*1000)-$C$6</f>
        <v>#REF!</v>
      </c>
      <c r="J14" s="32" t="e">
        <f ca="1">+(('Modelo Farelo'!AF14*(1+$C$8))*($C$3+1.5%)+('Modelo Oleo'!AE14*(1+$C$8))*($C$2-1.5%))-('Modelo Soja'!AX14/60*1000)-$C$6</f>
        <v>#REF!</v>
      </c>
      <c r="K14" s="32" t="e">
        <f ca="1">+(('Modelo Farelo'!AG14*(1+$C$8))*($C$3+1.5%)+('Modelo Oleo'!AF14*(1+$C$8))*($C$2-1.5%))-('Modelo Soja'!AY14/60*1000)-$C$6</f>
        <v>#REF!</v>
      </c>
      <c r="L14" s="42" t="e">
        <f>+(('Modelo Farelo'!AH14*(1+$C$8))*$C$3+('Modelo Oleo'!AG14*(1+$C$8))*$C$2)-('Modelo Soja'!BM14/60*1000)-$C$6</f>
        <v>#REF!</v>
      </c>
      <c r="P14" s="17">
        <f t="shared" si="1"/>
        <v>44531</v>
      </c>
      <c r="Q14" s="33" t="e">
        <f ca="1">+(('Modelo Farelo'!AB14*(1+$C$8))*$C$3+('Modelo Oleo'!AA14*(1+$C$8))*$C$2)-('Modelo Soja'!AK14/60*1000)-$C$6</f>
        <v>#REF!</v>
      </c>
      <c r="R14" s="22" t="e">
        <f ca="1">+(('Modelo Farelo'!AC14*(1+$C$8))*$C$3+('Modelo Oleo'!AB14*(1+$C$8))*$C$2)-('Modelo Soja'!AA14/60*1000)-$C$6</f>
        <v>#REF!</v>
      </c>
      <c r="W14" s="42" t="e">
        <f ca="1">+(('Modelo Farelo'!AH14*(1+$C$8))*$C$3+('Modelo Oleo'!AG14*(1+$C$8))*$C$2)-('Modelo Soja'!AL14/60*1000)-$C$6</f>
        <v>#REF!</v>
      </c>
    </row>
    <row r="15" spans="2:23" x14ac:dyDescent="0.3">
      <c r="E15" s="17">
        <f>+'Modelo Soja'!BA15</f>
        <v>44562</v>
      </c>
      <c r="F15" s="32" t="e">
        <f>+(('Modelo Farelo'!AB15*(1+$C$8))*$C$3+('Modelo Oleo'!AA15*(1+$C$8))*$C$2)-('Modelo Soja'!AT15/60*1000)-$C$6</f>
        <v>#REF!</v>
      </c>
      <c r="G15" s="32" t="e">
        <f>+(('Modelo Farelo'!AC15*(1+$C$8))*$C$3+('Modelo Oleo'!AB15*(1+$C$8))*$C$2)-('Modelo Soja'!AU15/60*1000)-$C$6</f>
        <v>#REF!</v>
      </c>
      <c r="H15" s="32" t="e">
        <f>+(('Modelo Farelo'!AD15*(1+$C$8))*$C$3+('Modelo Oleo'!AC15*(1+$C$8))*$C$2)-('Modelo Soja'!AV15/60*1000)-$C$6</f>
        <v>#REF!</v>
      </c>
      <c r="I15" s="32" t="e">
        <f>+(('Modelo Farelo'!AE15*(1+$C$8))*($C$3+1%)+('Modelo Oleo'!AD15*(1+$C$8))*($C$2-1%))-('Modelo Soja'!AW15/60*1000)-$C$6</f>
        <v>#REF!</v>
      </c>
      <c r="J15" s="32" t="e">
        <f ca="1">+(('Modelo Farelo'!AF15*(1+$C$8))*($C$3+1.5%)+('Modelo Oleo'!AE15*(1+$C$8))*($C$2-1.5%))-('Modelo Soja'!AX15/60*1000)-$C$6</f>
        <v>#REF!</v>
      </c>
      <c r="K15" s="32" t="e">
        <f ca="1">+(('Modelo Farelo'!AG15*(1+$C$8))*($C$3+1.5%)+('Modelo Oleo'!AF15*(1+$C$8))*($C$2-1.5%))-('Modelo Soja'!AY15/60*1000)-$C$6</f>
        <v>#REF!</v>
      </c>
      <c r="L15" s="42" t="e">
        <f>+(('Modelo Farelo'!AH15*(1+$C$8))*$C$3+('Modelo Oleo'!AG15*(1+$C$8))*$C$2)-('Modelo Soja'!BM15/60*1000)-$C$6</f>
        <v>#REF!</v>
      </c>
      <c r="P15" s="17">
        <f t="shared" si="1"/>
        <v>44562</v>
      </c>
      <c r="Q15" s="33" t="e">
        <f ca="1">+(('Modelo Farelo'!AB15*(1+$C$8))*$C$3+('Modelo Oleo'!AA15*(1+$C$8))*$C$2)-('Modelo Soja'!AK15/60*1000)-$C$6</f>
        <v>#REF!</v>
      </c>
      <c r="R15" s="22" t="e">
        <f ca="1">+(('Modelo Farelo'!AC15*(1+$C$8))*$C$3+('Modelo Oleo'!AB15*(1+$C$8))*$C$2)-('Modelo Soja'!AA15/60*1000)-$C$6</f>
        <v>#REF!</v>
      </c>
      <c r="W15" s="42" t="e">
        <f ca="1">+(('Modelo Farelo'!AH15*(1+$C$8))*$C$3+('Modelo Oleo'!AG15*(1+$C$8))*$C$2)-('Modelo Soja'!AL15/60*1000)-$C$6</f>
        <v>#REF!</v>
      </c>
    </row>
    <row r="16" spans="2:23" x14ac:dyDescent="0.3">
      <c r="E16" s="17">
        <f>+'Modelo Soja'!BA16</f>
        <v>44593</v>
      </c>
      <c r="F16" s="32" t="e">
        <f>+(('Modelo Farelo'!AB16*(1+$C$8))*$C$3+('Modelo Oleo'!AA16*(1+$C$8))*$C$2)-('Modelo Soja'!AT16/60*1000)-$C$6</f>
        <v>#REF!</v>
      </c>
      <c r="G16" s="32" t="e">
        <f>+(('Modelo Farelo'!AC16*(1+$C$8))*$C$3+('Modelo Oleo'!AB16*(1+$C$8))*$C$2)-('Modelo Soja'!AU16/60*1000)-$C$6</f>
        <v>#REF!</v>
      </c>
      <c r="H16" s="32" t="e">
        <f>+(('Modelo Farelo'!AD16*(1+$C$8))*$C$3+('Modelo Oleo'!AC16*(1+$C$8))*$C$2)-('Modelo Soja'!AV16/60*1000)-$C$6</f>
        <v>#REF!</v>
      </c>
      <c r="I16" s="32" t="e">
        <f>+(('Modelo Farelo'!AE16*(1+$C$8))*($C$3+1%)+('Modelo Oleo'!AD16*(1+$C$8))*($C$2-1%))-('Modelo Soja'!AW16/60*1000)-$C$6</f>
        <v>#REF!</v>
      </c>
      <c r="J16" s="32" t="e">
        <f ca="1">+(('Modelo Farelo'!AF16*(1+$C$8))*($C$3+1.5%)+('Modelo Oleo'!AE16*(1+$C$8))*($C$2-1.5%))-('Modelo Soja'!AX16/60*1000)-$C$6</f>
        <v>#REF!</v>
      </c>
      <c r="K16" s="32" t="e">
        <f ca="1">+(('Modelo Farelo'!AG16*(1+$C$8))*($C$3+1.5%)+('Modelo Oleo'!AF16*(1+$C$8))*($C$2-1.5%))-('Modelo Soja'!AY16/60*1000)-$C$6</f>
        <v>#REF!</v>
      </c>
      <c r="L16" s="42" t="e">
        <f>+(('Modelo Farelo'!AH16*(1+$C$8))*$C$3+('Modelo Oleo'!AG16*(1+$C$8))*$C$2)-('Modelo Soja'!BM16/60*1000)-$C$6</f>
        <v>#REF!</v>
      </c>
      <c r="P16" s="17">
        <f t="shared" si="1"/>
        <v>44593</v>
      </c>
      <c r="Q16" s="33" t="e">
        <f ca="1">+(('Modelo Farelo'!AB16*(1+$C$8))*$C$3+('Modelo Oleo'!AA16*(1+$C$8))*$C$2)-('Modelo Soja'!AK16/60*1000)-$C$6</f>
        <v>#REF!</v>
      </c>
      <c r="R16" s="22" t="e">
        <f ca="1">+(('Modelo Farelo'!AC16*(1+$C$8))*$C$3+('Modelo Oleo'!AB16*(1+$C$8))*$C$2)-('Modelo Soja'!AA16/60*1000)-$C$6</f>
        <v>#REF!</v>
      </c>
      <c r="W16" s="42" t="e">
        <f ca="1">+(('Modelo Farelo'!AH16*(1+$C$8))*$C$3+('Modelo Oleo'!AG16*(1+$C$8))*$C$2)-('Modelo Soja'!AL16/60*1000)-$C$6</f>
        <v>#REF!</v>
      </c>
    </row>
    <row r="17" spans="5:23" x14ac:dyDescent="0.3">
      <c r="E17" s="17">
        <f>+'Modelo Soja'!BA17</f>
        <v>44621</v>
      </c>
      <c r="F17" s="32" t="e">
        <f>+(('Modelo Farelo'!AB17*(1+$C$8))*$C$3+('Modelo Oleo'!AA17*(1+$C$8))*$C$2)-('Modelo Soja'!AT17/60*1000)-$C$6</f>
        <v>#REF!</v>
      </c>
      <c r="G17" s="32" t="e">
        <f>+(('Modelo Farelo'!AC17*(1+$C$8))*$C$3+('Modelo Oleo'!AB17*(1+$C$8))*$C$2)-('Modelo Soja'!AU17/60*1000)-$C$6</f>
        <v>#REF!</v>
      </c>
      <c r="H17" s="32" t="e">
        <f>+(('Modelo Farelo'!AD17*(1+$C$8))*$C$3+('Modelo Oleo'!AC17*(1+$C$8))*$C$2)-('Modelo Soja'!AV17/60*1000)-$C$6</f>
        <v>#REF!</v>
      </c>
      <c r="I17" s="32" t="e">
        <f>+(('Modelo Farelo'!AE17*(1+$C$8))*($C$3+1%)+('Modelo Oleo'!AD17*(1+$C$8))*($C$2-1%))-('Modelo Soja'!AW17/60*1000)-$C$6</f>
        <v>#REF!</v>
      </c>
      <c r="J17" s="32" t="e">
        <f ca="1">+(('Modelo Farelo'!AF17*(1+$C$8))*($C$3+1.5%)+('Modelo Oleo'!AE17*(1+$C$8))*($C$2-1.5%))-('Modelo Soja'!AX17/60*1000)-$C$6</f>
        <v>#REF!</v>
      </c>
      <c r="K17" s="32" t="e">
        <f ca="1">+(('Modelo Farelo'!AG17*(1+$C$8))*($C$3+1.5%)+('Modelo Oleo'!AF17*(1+$C$8))*($C$2-1.5%))-('Modelo Soja'!AY17/60*1000)-$C$6</f>
        <v>#REF!</v>
      </c>
      <c r="L17" s="42" t="e">
        <f>+(('Modelo Farelo'!AH17*(1+$C$8))*$C$3+('Modelo Oleo'!AG17*(1+$C$8))*$C$2)-('Modelo Soja'!BM17/60*1000)-$C$6</f>
        <v>#REF!</v>
      </c>
      <c r="P17" s="17">
        <f t="shared" si="1"/>
        <v>44621</v>
      </c>
      <c r="Q17" s="33" t="e">
        <f ca="1">+(('Modelo Farelo'!AB17*(1+$C$8))*$C$3+('Modelo Oleo'!AA17*(1+$C$8))*$C$2)-('Modelo Soja'!AK17/60*1000)-$C$6</f>
        <v>#REF!</v>
      </c>
      <c r="R17" s="22" t="e">
        <f ca="1">+(('Modelo Farelo'!AC17*(1+$C$8))*$C$3+('Modelo Oleo'!AB17*(1+$C$8))*$C$2)-('Modelo Soja'!AA17/60*1000)-$C$6</f>
        <v>#REF!</v>
      </c>
      <c r="W17" s="42" t="e">
        <f ca="1">+(('Modelo Farelo'!AH17*(1+$C$8))*$C$3+('Modelo Oleo'!AG17*(1+$C$8))*$C$2)-('Modelo Soja'!AL17/60*1000)-$C$6</f>
        <v>#REF!</v>
      </c>
    </row>
    <row r="18" spans="5:23" x14ac:dyDescent="0.3">
      <c r="E18" s="17">
        <f>+'Modelo Soja'!BA18</f>
        <v>44652</v>
      </c>
      <c r="F18" s="32" t="e">
        <f>+(('Modelo Farelo'!AB18*(1+$C$8))*$C$3+('Modelo Oleo'!AA18*(1+$C$8))*$C$2)-('Modelo Soja'!AT18/60*1000)-$C$6</f>
        <v>#REF!</v>
      </c>
      <c r="G18" s="32" t="e">
        <f>+(('Modelo Farelo'!AC18*(1+$C$8))*$C$3+('Modelo Oleo'!AB18*(1+$C$8))*$C$2)-('Modelo Soja'!AU18/60*1000)-$C$6</f>
        <v>#REF!</v>
      </c>
      <c r="H18" s="32" t="e">
        <f>+(('Modelo Farelo'!AD18*(1+$C$8))*$C$3+('Modelo Oleo'!AC18*(1+$C$8))*$C$2)-('Modelo Soja'!AV18/60*1000)-$C$6</f>
        <v>#REF!</v>
      </c>
      <c r="I18" s="32" t="e">
        <f>+(('Modelo Farelo'!AE18*(1+$C$8))*($C$3+1%)+('Modelo Oleo'!AD18*(1+$C$8))*($C$2-1%))-('Modelo Soja'!AW18/60*1000)-$C$6</f>
        <v>#REF!</v>
      </c>
      <c r="J18" s="32" t="e">
        <f ca="1">+(('Modelo Farelo'!AF18*(1+$C$8))*($C$3+1.5%)+('Modelo Oleo'!AE18*(1+$C$8))*($C$2-1.5%))-('Modelo Soja'!AX18/60*1000)-$C$6</f>
        <v>#REF!</v>
      </c>
      <c r="K18" s="32" t="e">
        <f ca="1">+(('Modelo Farelo'!AG18*(1+$C$8))*($C$3+1.5%)+('Modelo Oleo'!AF18*(1+$C$8))*($C$2-1.5%))-('Modelo Soja'!AY18/60*1000)-$C$6</f>
        <v>#REF!</v>
      </c>
      <c r="L18" s="42" t="e">
        <f>+(('Modelo Farelo'!AH18*(1+$C$8))*$C$3+('Modelo Oleo'!AG18*(1+$C$8))*$C$2)-('Modelo Soja'!BM18/60*1000)-$C$6</f>
        <v>#REF!</v>
      </c>
      <c r="P18" s="17">
        <f t="shared" si="1"/>
        <v>44652</v>
      </c>
      <c r="Q18" s="33" t="e">
        <f ca="1">+(('Modelo Farelo'!AB18*(1+$C$8))*$C$3+('Modelo Oleo'!AA18*(1+$C$8))*$C$2)-('Modelo Soja'!AK18/60*1000)-$C$6</f>
        <v>#REF!</v>
      </c>
      <c r="R18" s="22" t="e">
        <f ca="1">+(('Modelo Farelo'!AC18*(1+$C$8))*$C$3+('Modelo Oleo'!AB18*(1+$C$8))*$C$2)-('Modelo Soja'!AA18/60*1000)-$C$6</f>
        <v>#REF!</v>
      </c>
      <c r="W18" s="42" t="e">
        <f ca="1">+(('Modelo Farelo'!AH18*(1+$C$8))*$C$3+('Modelo Oleo'!AG18*(1+$C$8))*$C$2)-('Modelo Soja'!AL18/60*1000)-$C$6</f>
        <v>#REF!</v>
      </c>
    </row>
    <row r="19" spans="5:23" x14ac:dyDescent="0.3">
      <c r="E19" s="17">
        <f>+'Modelo Soja'!BA19</f>
        <v>44682</v>
      </c>
      <c r="F19" s="32" t="e">
        <f>+(('Modelo Farelo'!AB19*(1+$C$8))*$C$3+('Modelo Oleo'!AA19*(1+$C$8))*$C$2)-('Modelo Soja'!AT19/60*1000)-$C$6</f>
        <v>#REF!</v>
      </c>
      <c r="G19" s="32" t="e">
        <f>+(('Modelo Farelo'!AC19*(1+$C$8))*$C$3+('Modelo Oleo'!AB19*(1+$C$8))*$C$2)-('Modelo Soja'!AU19/60*1000)-$C$6</f>
        <v>#REF!</v>
      </c>
      <c r="H19" s="32" t="e">
        <f>+(('Modelo Farelo'!AD19*(1+$C$8))*$C$3+('Modelo Oleo'!AC19*(1+$C$8))*$C$2)-('Modelo Soja'!AV19/60*1000)-$C$6</f>
        <v>#REF!</v>
      </c>
      <c r="I19" s="32" t="e">
        <f>+(('Modelo Farelo'!AE19*(1+$C$8))*($C$3+1%)+('Modelo Oleo'!AD19*(1+$C$8))*($C$2-1%))-('Modelo Soja'!AW19/60*1000)-$C$6</f>
        <v>#REF!</v>
      </c>
      <c r="J19" s="32" t="e">
        <f ca="1">+(('Modelo Farelo'!AF19*(1+$C$8))*($C$3+1.5%)+('Modelo Oleo'!AE19*(1+$C$8))*($C$2-1.5%))-('Modelo Soja'!AX19/60*1000)-$C$6</f>
        <v>#REF!</v>
      </c>
      <c r="K19" s="32" t="e">
        <f ca="1">+(('Modelo Farelo'!AG19*(1+$C$8))*($C$3+1.5%)+('Modelo Oleo'!AF19*(1+$C$8))*($C$2-1.5%))-('Modelo Soja'!AY19/60*1000)-$C$6</f>
        <v>#REF!</v>
      </c>
      <c r="L19" s="42" t="e">
        <f>+(('Modelo Farelo'!AH19*(1+$C$8))*$C$3+('Modelo Oleo'!AG19*(1+$C$8))*$C$2)-('Modelo Soja'!BM19/60*1000)-$C$6</f>
        <v>#REF!</v>
      </c>
      <c r="P19" s="17">
        <f t="shared" si="1"/>
        <v>44682</v>
      </c>
      <c r="Q19" s="33" t="e">
        <f ca="1">+(('Modelo Farelo'!AB19*(1+$C$8))*$C$3+('Modelo Oleo'!AA19*(1+$C$8))*$C$2)-('Modelo Soja'!AK19/60*1000)-$C$6</f>
        <v>#REF!</v>
      </c>
      <c r="R19" s="22" t="e">
        <f ca="1">+(('Modelo Farelo'!AC19*(1+$C$8))*$C$3+('Modelo Oleo'!AB19*(1+$C$8))*$C$2)-('Modelo Soja'!AA19/60*1000)-$C$6</f>
        <v>#REF!</v>
      </c>
      <c r="W19" s="42" t="e">
        <f ca="1">+(('Modelo Farelo'!AH19*(1+$C$8))*$C$3+('Modelo Oleo'!AG19*(1+$C$8))*$C$2)-('Modelo Soja'!AL19/60*1000)-$C$6</f>
        <v>#REF!</v>
      </c>
    </row>
    <row r="20" spans="5:23" x14ac:dyDescent="0.3">
      <c r="E20" s="17">
        <f>+'Modelo Soja'!BA20</f>
        <v>44713</v>
      </c>
      <c r="F20" s="32" t="e">
        <f>+(('Modelo Farelo'!AB20*(1+$C$8))*$C$3+('Modelo Oleo'!AA20*(1+$C$8))*$C$2)-('Modelo Soja'!AT20/60*1000)-$C$6</f>
        <v>#REF!</v>
      </c>
      <c r="G20" s="32" t="e">
        <f>+(('Modelo Farelo'!AC20*(1+$C$8))*$C$3+('Modelo Oleo'!AB20*(1+$C$8))*$C$2)-('Modelo Soja'!AU20/60*1000)-$C$6</f>
        <v>#REF!</v>
      </c>
      <c r="H20" s="32" t="e">
        <f>+(('Modelo Farelo'!AD20*(1+$C$8))*$C$3+('Modelo Oleo'!AC20*(1+$C$8))*$C$2)-('Modelo Soja'!AV20/60*1000)-$C$6</f>
        <v>#REF!</v>
      </c>
      <c r="I20" s="32" t="e">
        <f>+(('Modelo Farelo'!AE20*(1+$C$8))*($C$3+1%)+('Modelo Oleo'!AD20*(1+$C$8))*($C$2-1%))-('Modelo Soja'!AW20/60*1000)-$C$6</f>
        <v>#REF!</v>
      </c>
      <c r="J20" s="32" t="e">
        <f ca="1">+(('Modelo Farelo'!AF20*(1+$C$8))*($C$3+1.5%)+('Modelo Oleo'!AE20*(1+$C$8))*($C$2-1.5%))-('Modelo Soja'!AX20/60*1000)-$C$6</f>
        <v>#REF!</v>
      </c>
      <c r="K20" s="32" t="e">
        <f ca="1">+(('Modelo Farelo'!AG20*(1+$C$8))*($C$3+1.5%)+('Modelo Oleo'!AF20*(1+$C$8))*($C$2-1.5%))-('Modelo Soja'!AY20/60*1000)-$C$6</f>
        <v>#REF!</v>
      </c>
      <c r="L20" s="42" t="e">
        <f>+(('Modelo Farelo'!AH20*(1+$C$8))*$C$3+('Modelo Oleo'!AG20*(1+$C$8))*$C$2)-('Modelo Soja'!BM20/60*1000)-$C$6</f>
        <v>#REF!</v>
      </c>
      <c r="P20" s="17">
        <f t="shared" si="1"/>
        <v>44713</v>
      </c>
      <c r="Q20" s="33" t="e">
        <f ca="1">+(('Modelo Farelo'!AB20*(1+$C$8))*$C$3+('Modelo Oleo'!AA20*(1+$C$8))*$C$2)-('Modelo Soja'!AK20/60*1000)-$C$6</f>
        <v>#REF!</v>
      </c>
      <c r="R20" s="22" t="e">
        <f ca="1">+(('Modelo Farelo'!AC20*(1+$C$8))*$C$3+('Modelo Oleo'!AB20*(1+$C$8))*$C$2)-('Modelo Soja'!AA20/60*1000)-$C$6</f>
        <v>#REF!</v>
      </c>
      <c r="W20" s="42" t="e">
        <f ca="1">+(('Modelo Farelo'!AH20*(1+$C$8))*$C$3+('Modelo Oleo'!AG20*(1+$C$8))*$C$2)-('Modelo Soja'!AL20/60*1000)-$C$6</f>
        <v>#REF!</v>
      </c>
    </row>
    <row r="21" spans="5:23" x14ac:dyDescent="0.3">
      <c r="E21" s="17">
        <f>+'Modelo Soja'!BA21</f>
        <v>44743</v>
      </c>
      <c r="F21" s="32" t="e">
        <f>+(('Modelo Farelo'!AB21*(1+$C$8))*$C$3+('Modelo Oleo'!AA21*(1+$C$8))*$C$2)-('Modelo Soja'!AT21/60*1000)-$C$6</f>
        <v>#REF!</v>
      </c>
      <c r="G21" s="32" t="e">
        <f>+(('Modelo Farelo'!AC21*(1+$C$8))*$C$3+('Modelo Oleo'!AB21*(1+$C$8))*$C$2)-('Modelo Soja'!AU21/60*1000)-$C$6</f>
        <v>#REF!</v>
      </c>
      <c r="H21" s="32" t="e">
        <f>+(('Modelo Farelo'!AD21*(1+$C$8))*$C$3+('Modelo Oleo'!AC21*(1+$C$8))*$C$2)-('Modelo Soja'!AV21/60*1000)-$C$6</f>
        <v>#REF!</v>
      </c>
      <c r="I21" s="32" t="e">
        <f>+(('Modelo Farelo'!AE21*(1+$C$8))*($C$3+1%)+('Modelo Oleo'!AD21*(1+$C$8))*($C$2-1%))-('Modelo Soja'!AW21/60*1000)-$C$6</f>
        <v>#REF!</v>
      </c>
      <c r="J21" s="32" t="e">
        <f ca="1">+(('Modelo Farelo'!AF21*(1+$C$8))*($C$3+1.5%)+('Modelo Oleo'!AE21*(1+$C$8))*($C$2-1.5%))-('Modelo Soja'!AX21/60*1000)-$C$6</f>
        <v>#REF!</v>
      </c>
      <c r="K21" s="32" t="e">
        <f ca="1">+(('Modelo Farelo'!AG21*(1+$C$8))*($C$3+1.5%)+('Modelo Oleo'!AF21*(1+$C$8))*($C$2-1.5%))-('Modelo Soja'!AY21/60*1000)-$C$6</f>
        <v>#REF!</v>
      </c>
      <c r="L21" s="42" t="e">
        <f>+(('Modelo Farelo'!AH21*(1+$C$8))*$C$3+('Modelo Oleo'!AG21*(1+$C$8))*$C$2)-('Modelo Soja'!BM21/60*1000)-$C$6</f>
        <v>#REF!</v>
      </c>
      <c r="P21" s="17">
        <f t="shared" si="1"/>
        <v>44743</v>
      </c>
      <c r="Q21" s="33" t="e">
        <f ca="1">+(('Modelo Farelo'!AB21*(1+$C$8))*$C$3+('Modelo Oleo'!AA21*(1+$C$8))*$C$2)-('Modelo Soja'!AK21/60*1000)-$C$6</f>
        <v>#REF!</v>
      </c>
      <c r="R21" s="22" t="e">
        <f ca="1">+(('Modelo Farelo'!AC21*(1+$C$8))*$C$3+('Modelo Oleo'!AB21*(1+$C$8))*$C$2)-('Modelo Soja'!AA21/60*1000)-$C$6</f>
        <v>#REF!</v>
      </c>
      <c r="W21" s="42" t="e">
        <f ca="1">+(('Modelo Farelo'!AH21*(1+$C$8))*$C$3+('Modelo Oleo'!AG21*(1+$C$8))*$C$2)-('Modelo Soja'!AL21/60*1000)-$C$6</f>
        <v>#REF!</v>
      </c>
    </row>
    <row r="22" spans="5:23" x14ac:dyDescent="0.3">
      <c r="E22" s="17">
        <f>+'Modelo Soja'!BA22</f>
        <v>44774</v>
      </c>
      <c r="F22" s="32" t="e">
        <f>+(('Modelo Farelo'!AB22*(1+$C$8))*$C$3+('Modelo Oleo'!AA22*(1+$C$8))*$C$2)-('Modelo Soja'!AT22/60*1000)-$C$6</f>
        <v>#REF!</v>
      </c>
      <c r="G22" s="32" t="e">
        <f>+(('Modelo Farelo'!AC22*(1+$C$8))*$C$3+('Modelo Oleo'!AB22*(1+$C$8))*$C$2)-('Modelo Soja'!AU22/60*1000)-$C$6</f>
        <v>#REF!</v>
      </c>
      <c r="H22" s="32" t="e">
        <f>+(('Modelo Farelo'!AD22*(1+$C$8))*$C$3+('Modelo Oleo'!AC22*(1+$C$8))*$C$2)-('Modelo Soja'!AV22/60*1000)-$C$6</f>
        <v>#REF!</v>
      </c>
      <c r="I22" s="32" t="e">
        <f>+(('Modelo Farelo'!AE22*(1+$C$8))*($C$3+1%)+('Modelo Oleo'!AD22*(1+$C$8))*($C$2-1%))-('Modelo Soja'!AW22/60*1000)-$C$6</f>
        <v>#REF!</v>
      </c>
      <c r="J22" s="32" t="e">
        <f ca="1">+(('Modelo Farelo'!AF22*(1+$C$8))*($C$3+1.5%)+('Modelo Oleo'!AE22*(1+$C$8))*($C$2-1.5%))-('Modelo Soja'!AX22/60*1000)-$C$6</f>
        <v>#REF!</v>
      </c>
      <c r="K22" s="32" t="e">
        <f ca="1">+(('Modelo Farelo'!AG22*(1+$C$8))*($C$3+1.5%)+('Modelo Oleo'!AF22*(1+$C$8))*($C$2-1.5%))-('Modelo Soja'!AY22/60*1000)-$C$6</f>
        <v>#REF!</v>
      </c>
      <c r="L22" s="42" t="e">
        <f>+(('Modelo Farelo'!AH22*(1+$C$8))*$C$3+('Modelo Oleo'!AG22*(1+$C$8))*$C$2)-('Modelo Soja'!BM22/60*1000)-$C$6</f>
        <v>#REF!</v>
      </c>
      <c r="P22" s="17">
        <f t="shared" si="1"/>
        <v>44774</v>
      </c>
      <c r="Q22" s="33" t="e">
        <f ca="1">+(('Modelo Farelo'!AB22*(1+$C$8))*$C$3+('Modelo Oleo'!AA22*(1+$C$8))*$C$2)-('Modelo Soja'!AK22/60*1000)-$C$6</f>
        <v>#REF!</v>
      </c>
      <c r="R22" s="22" t="e">
        <f ca="1">+(('Modelo Farelo'!AC22*(1+$C$8))*$C$3+('Modelo Oleo'!AB22*(1+$C$8))*$C$2)-('Modelo Soja'!AA22/60*1000)-$C$6</f>
        <v>#REF!</v>
      </c>
      <c r="W22" s="42" t="e">
        <f ca="1">+(('Modelo Farelo'!AH22*(1+$C$8))*$C$3+('Modelo Oleo'!AG22*(1+$C$8))*$C$2)-('Modelo Soja'!AL22/60*1000)-$C$6</f>
        <v>#REF!</v>
      </c>
    </row>
    <row r="23" spans="5:23" x14ac:dyDescent="0.3">
      <c r="E23" s="17">
        <f>+'Modelo Soja'!BA23</f>
        <v>44805</v>
      </c>
      <c r="F23" s="32" t="e">
        <f>+(('Modelo Farelo'!AB23*(1+$C$8))*$C$3+('Modelo Oleo'!AA23*(1+$C$8))*$C$2)-('Modelo Soja'!AT23/60*1000)-$C$6</f>
        <v>#REF!</v>
      </c>
      <c r="G23" s="32" t="e">
        <f>+(('Modelo Farelo'!AC23*(1+$C$8))*$C$3+('Modelo Oleo'!AB23*(1+$C$8))*$C$2)-('Modelo Soja'!AU23/60*1000)-$C$6</f>
        <v>#REF!</v>
      </c>
      <c r="H23" s="32" t="e">
        <f>+(('Modelo Farelo'!AD23*(1+$C$8))*$C$3+('Modelo Oleo'!AC23*(1+$C$8))*$C$2)-('Modelo Soja'!AV23/60*1000)-$C$6</f>
        <v>#REF!</v>
      </c>
      <c r="I23" s="32" t="e">
        <f>+(('Modelo Farelo'!AE23*(1+$C$8))*($C$3+1%)+('Modelo Oleo'!AD23*(1+$C$8))*($C$2-1%))-('Modelo Soja'!AW23/60*1000)-$C$6</f>
        <v>#REF!</v>
      </c>
      <c r="J23" s="32" t="e">
        <f ca="1">+(('Modelo Farelo'!AF23*(1+$C$8))*($C$3+1.5%)+('Modelo Oleo'!AE23*(1+$C$8))*($C$2-1.5%))-('Modelo Soja'!AX23/60*1000)-$C$6</f>
        <v>#REF!</v>
      </c>
      <c r="K23" s="32" t="e">
        <f ca="1">+(('Modelo Farelo'!AG23*(1+$C$8))*($C$3+1.5%)+('Modelo Oleo'!AF23*(1+$C$8))*($C$2-1.5%))-('Modelo Soja'!AY23/60*1000)-$C$6</f>
        <v>#REF!</v>
      </c>
      <c r="L23" s="42" t="e">
        <f>+(('Modelo Farelo'!AH23*(1+$C$8))*$C$3+('Modelo Oleo'!AG23*(1+$C$8))*$C$2)-('Modelo Soja'!BM23/60*1000)-$C$6</f>
        <v>#REF!</v>
      </c>
      <c r="P23" s="17">
        <f t="shared" si="1"/>
        <v>44805</v>
      </c>
      <c r="Q23" s="33" t="e">
        <f ca="1">+(('Modelo Farelo'!AB23*(1+$C$8))*$C$3+('Modelo Oleo'!AA23*(1+$C$8))*$C$2)-('Modelo Soja'!AK23/60*1000)-$C$6</f>
        <v>#REF!</v>
      </c>
      <c r="R23" s="22" t="e">
        <f ca="1">+(('Modelo Farelo'!AC23*(1+$C$8))*$C$3+('Modelo Oleo'!AB23*(1+$C$8))*$C$2)-('Modelo Soja'!AA23/60*1000)-$C$6</f>
        <v>#REF!</v>
      </c>
      <c r="W23" s="42" t="e">
        <f ca="1">+(('Modelo Farelo'!AH23*(1+$C$8))*$C$3+('Modelo Oleo'!AG23*(1+$C$8))*$C$2)-('Modelo Soja'!AL23/60*1000)-$C$6</f>
        <v>#REF!</v>
      </c>
    </row>
    <row r="24" spans="5:23" x14ac:dyDescent="0.3">
      <c r="E24" s="17">
        <f>+'Modelo Soja'!BA24</f>
        <v>44835</v>
      </c>
      <c r="F24" s="32" t="e">
        <f>+(('Modelo Farelo'!AB24*(1+$C$8))*$C$3+('Modelo Oleo'!AA24*(1+$C$8))*$C$2)-('Modelo Soja'!AT24/60*1000)-$C$6</f>
        <v>#REF!</v>
      </c>
      <c r="G24" s="32" t="e">
        <f>+(('Modelo Farelo'!AC24*(1+$C$8))*$C$3+('Modelo Oleo'!AB24*(1+$C$8))*$C$2)-('Modelo Soja'!AU24/60*1000)-$C$6</f>
        <v>#REF!</v>
      </c>
      <c r="H24" s="32" t="e">
        <f>+(('Modelo Farelo'!AD24*(1+$C$8))*$C$3+('Modelo Oleo'!AC24*(1+$C$8))*$C$2)-('Modelo Soja'!AV24/60*1000)-$C$6</f>
        <v>#REF!</v>
      </c>
      <c r="I24" s="32" t="e">
        <f>+(('Modelo Farelo'!AE24*(1+$C$8))*($C$3+1%)+('Modelo Oleo'!AD24*(1+$C$8))*($C$2-1%))-('Modelo Soja'!AW24/60*1000)-$C$6</f>
        <v>#REF!</v>
      </c>
      <c r="J24" s="32" t="e">
        <f ca="1">+(('Modelo Farelo'!AF24*(1+$C$8))*($C$3+1.5%)+('Modelo Oleo'!AE24*(1+$C$8))*($C$2-1.5%))-('Modelo Soja'!AX24/60*1000)-$C$6</f>
        <v>#REF!</v>
      </c>
      <c r="K24" s="32" t="e">
        <f ca="1">+(('Modelo Farelo'!AG24*(1+$C$8))*($C$3+1.5%)+('Modelo Oleo'!AF24*(1+$C$8))*($C$2-1.5%))-('Modelo Soja'!AY24/60*1000)-$C$6</f>
        <v>#REF!</v>
      </c>
      <c r="L24" s="42" t="e">
        <f>+(('Modelo Farelo'!AH24*(1+$C$8))*$C$3+('Modelo Oleo'!AG24*(1+$C$8))*$C$2)-('Modelo Soja'!BM24/60*1000)-$C$6</f>
        <v>#REF!</v>
      </c>
      <c r="P24" s="17">
        <f t="shared" si="1"/>
        <v>44835</v>
      </c>
      <c r="Q24" s="33" t="e">
        <f ca="1">+(('Modelo Farelo'!AB24*(1+$C$8))*$C$3+('Modelo Oleo'!AA24*(1+$C$8))*$C$2)-('Modelo Soja'!AK24/60*1000)-$C$6</f>
        <v>#REF!</v>
      </c>
      <c r="R24" s="22" t="e">
        <f ca="1">+(('Modelo Farelo'!AC24*(1+$C$8))*$C$3+('Modelo Oleo'!AB24*(1+$C$8))*$C$2)-('Modelo Soja'!AA24/60*1000)-$C$6</f>
        <v>#REF!</v>
      </c>
      <c r="W24" s="42" t="e">
        <f ca="1">+(('Modelo Farelo'!AH24*(1+$C$8))*$C$3+('Modelo Oleo'!AG24*(1+$C$8))*$C$2)-('Modelo Soja'!AL24/60*1000)-$C$6</f>
        <v>#REF!</v>
      </c>
    </row>
    <row r="25" spans="5:23" x14ac:dyDescent="0.3">
      <c r="E25" s="17">
        <f>+'Modelo Soja'!BA25</f>
        <v>44866</v>
      </c>
      <c r="F25" s="32" t="e">
        <f>+(('Modelo Farelo'!AB25*(1+$C$8))*$C$3+('Modelo Oleo'!AA25*(1+$C$8))*$C$2)-('Modelo Soja'!AT25/60*1000)-$C$6</f>
        <v>#REF!</v>
      </c>
      <c r="G25" s="32" t="e">
        <f>+(('Modelo Farelo'!AC25*(1+$C$8))*$C$3+('Modelo Oleo'!AB25*(1+$C$8))*$C$2)-('Modelo Soja'!AU25/60*1000)-$C$6</f>
        <v>#REF!</v>
      </c>
      <c r="H25" s="32" t="e">
        <f>+(('Modelo Farelo'!AD25*(1+$C$8))*$C$3+('Modelo Oleo'!AC25*(1+$C$8))*$C$2)-('Modelo Soja'!AV25/60*1000)-$C$6</f>
        <v>#REF!</v>
      </c>
      <c r="I25" s="32" t="e">
        <f>+(('Modelo Farelo'!AE25*(1+$C$8))*($C$3+1%)+('Modelo Oleo'!AD25*(1+$C$8))*($C$2-1%))-('Modelo Soja'!AW25/60*1000)-$C$6</f>
        <v>#REF!</v>
      </c>
      <c r="J25" s="32" t="e">
        <f ca="1">+(('Modelo Farelo'!AF25*(1+$C$8))*($C$3+1.5%)+('Modelo Oleo'!AE25*(1+$C$8))*($C$2-1.5%))-('Modelo Soja'!AX25/60*1000)-$C$6</f>
        <v>#REF!</v>
      </c>
      <c r="K25" s="32" t="e">
        <f ca="1">+(('Modelo Farelo'!AG25*(1+$C$8))*($C$3+1.5%)+('Modelo Oleo'!AF25*(1+$C$8))*($C$2-1.5%))-('Modelo Soja'!AY25/60*1000)-$C$6</f>
        <v>#REF!</v>
      </c>
      <c r="L25" s="42" t="e">
        <f>+(('Modelo Farelo'!AH25*(1+$C$8))*$C$3+('Modelo Oleo'!AG25*(1+$C$8))*$C$2)-('Modelo Soja'!BM25/60*1000)-$C$6</f>
        <v>#REF!</v>
      </c>
      <c r="P25" s="17">
        <f t="shared" si="1"/>
        <v>44866</v>
      </c>
      <c r="Q25" s="33" t="e">
        <f ca="1">+(('Modelo Farelo'!AB25*(1+$C$8))*$C$3+('Modelo Oleo'!AA25*(1+$C$8))*$C$2)-('Modelo Soja'!AK25/60*1000)-$C$6</f>
        <v>#REF!</v>
      </c>
      <c r="R25" s="22" t="e">
        <f ca="1">+(('Modelo Farelo'!AC25*(1+$C$8))*$C$3+('Modelo Oleo'!AB25*(1+$C$8))*$C$2)-('Modelo Soja'!AA25/60*1000)-$C$6</f>
        <v>#REF!</v>
      </c>
      <c r="W25" s="42" t="e">
        <f ca="1">+(('Modelo Farelo'!AH25*(1+$C$8))*$C$3+('Modelo Oleo'!AG25*(1+$C$8))*$C$2)-('Modelo Soja'!AL25/60*1000)-$C$6</f>
        <v>#REF!</v>
      </c>
    </row>
    <row r="26" spans="5:23" x14ac:dyDescent="0.3">
      <c r="E26" s="17">
        <f>+'Modelo Soja'!BA26</f>
        <v>44896</v>
      </c>
      <c r="F26" s="32" t="e">
        <f>+(('Modelo Farelo'!AB26*(1+$C$8))*$C$3+('Modelo Oleo'!AA26*(1+$C$8))*$C$2)-('Modelo Soja'!AT26/60*1000)-$C$6</f>
        <v>#REF!</v>
      </c>
      <c r="G26" s="32" t="e">
        <f>+(('Modelo Farelo'!AC26*(1+$C$8))*$C$3+('Modelo Oleo'!AB26*(1+$C$8))*$C$2)-('Modelo Soja'!AU26/60*1000)-$C$6</f>
        <v>#REF!</v>
      </c>
      <c r="H26" s="32" t="e">
        <f>+(('Modelo Farelo'!AD26*(1+$C$8))*$C$3+('Modelo Oleo'!AC26*(1+$C$8))*$C$2)-('Modelo Soja'!AV26/60*1000)-$C$6</f>
        <v>#REF!</v>
      </c>
      <c r="I26" s="32" t="e">
        <f>+(('Modelo Farelo'!AE26*(1+$C$8))*($C$3+1%)+('Modelo Oleo'!AD26*(1+$C$8))*($C$2-1%))-('Modelo Soja'!AW26/60*1000)-$C$6</f>
        <v>#REF!</v>
      </c>
      <c r="J26" s="32" t="e">
        <f ca="1">+(('Modelo Farelo'!AF26*(1+$C$8))*($C$3+1.5%)+('Modelo Oleo'!AE26*(1+$C$8))*($C$2-1.5%))-('Modelo Soja'!AX26/60*1000)-$C$6</f>
        <v>#REF!</v>
      </c>
      <c r="K26" s="32" t="e">
        <f ca="1">+(('Modelo Farelo'!AG26*(1+$C$8))*($C$3+1.5%)+('Modelo Oleo'!AF26*(1+$C$8))*($C$2-1.5%))-('Modelo Soja'!AY26/60*1000)-$C$6</f>
        <v>#REF!</v>
      </c>
      <c r="L26" s="42" t="e">
        <f>+(('Modelo Farelo'!AH26*(1+$C$8))*$C$3+('Modelo Oleo'!AG26*(1+$C$8))*$C$2)-('Modelo Soja'!BM26/60*1000)-$C$6</f>
        <v>#REF!</v>
      </c>
      <c r="P26" s="17">
        <f t="shared" si="1"/>
        <v>44896</v>
      </c>
      <c r="Q26" s="33" t="e">
        <f ca="1">+(('Modelo Farelo'!AB26*(1+$C$8))*$C$3+('Modelo Oleo'!AA26*(1+$C$8))*$C$2)-('Modelo Soja'!AK26/60*1000)-$C$6</f>
        <v>#REF!</v>
      </c>
      <c r="R26" s="22" t="e">
        <f ca="1">+(('Modelo Farelo'!AC26*(1+$C$8))*$C$3+('Modelo Oleo'!AB26*(1+$C$8))*$C$2)-('Modelo Soja'!AA26/60*1000)-$C$6</f>
        <v>#REF!</v>
      </c>
      <c r="W26" s="42" t="e">
        <f ca="1">+(('Modelo Farelo'!AH26*(1+$C$8))*$C$3+('Modelo Oleo'!AG26*(1+$C$8))*$C$2)-('Modelo Soja'!AL26/60*1000)-$C$6</f>
        <v>#REF!</v>
      </c>
    </row>
    <row r="27" spans="5:23" x14ac:dyDescent="0.3">
      <c r="E27" s="17">
        <f>+'Modelo Soja'!BA27</f>
        <v>44927</v>
      </c>
      <c r="F27" s="32" t="e">
        <f>+(('Modelo Farelo'!AB27*(1+$C$8))*$C$3+('Modelo Oleo'!AA27*(1+$C$8))*$C$2)-('Modelo Soja'!AT27/60*1000)-$C$6</f>
        <v>#REF!</v>
      </c>
      <c r="G27" s="32" t="e">
        <f>+(('Modelo Farelo'!AC27*(1+$C$8))*$C$3+('Modelo Oleo'!AB27*(1+$C$8))*$C$2)-('Modelo Soja'!AU27/60*1000)-$C$6</f>
        <v>#REF!</v>
      </c>
      <c r="H27" s="32" t="e">
        <f>+(('Modelo Farelo'!AD27*(1+$C$8))*$C$3+('Modelo Oleo'!AC27*(1+$C$8))*$C$2)-('Modelo Soja'!AV27/60*1000)-$C$6</f>
        <v>#REF!</v>
      </c>
      <c r="I27" s="32" t="e">
        <f>+(('Modelo Farelo'!AE27*(1+$C$8))*($C$3+1%)+('Modelo Oleo'!AD27*(1+$C$8))*($C$2-1%))-('Modelo Soja'!AW27/60*1000)-$C$6</f>
        <v>#REF!</v>
      </c>
      <c r="J27" s="32" t="e">
        <f ca="1">+(('Modelo Farelo'!AF27*(1+$C$8))*($C$3+1.5%)+('Modelo Oleo'!AE27*(1+$C$8))*($C$2-1.5%))-('Modelo Soja'!AX27/60*1000)-$C$6</f>
        <v>#REF!</v>
      </c>
      <c r="K27" s="32" t="e">
        <f ca="1">+(('Modelo Farelo'!AG27*(1+$C$8))*($C$3+1.5%)+('Modelo Oleo'!AF27*(1+$C$8))*($C$2-1.5%))-('Modelo Soja'!AY27/60*1000)-$C$6</f>
        <v>#REF!</v>
      </c>
      <c r="L27" s="42" t="e">
        <f>+(('Modelo Farelo'!AH27*(1+$C$8))*$C$3+('Modelo Oleo'!AG27*(1+$C$8))*$C$2)-('Modelo Soja'!BM27/60*1000)-$C$6</f>
        <v>#REF!</v>
      </c>
      <c r="P27" s="17">
        <f t="shared" si="1"/>
        <v>44927</v>
      </c>
      <c r="Q27" s="33" t="e">
        <f ca="1">+(('Modelo Farelo'!AB27*(1+$C$8))*$C$3+('Modelo Oleo'!AA27*(1+$C$8))*$C$2)-('Modelo Soja'!AK27/60*1000)-$C$6</f>
        <v>#REF!</v>
      </c>
      <c r="R27" s="22" t="e">
        <f ca="1">+(('Modelo Farelo'!AC27*(1+$C$8))*$C$3+('Modelo Oleo'!AB27*(1+$C$8))*$C$2)-('Modelo Soja'!AA27/60*1000)-$C$6</f>
        <v>#REF!</v>
      </c>
      <c r="W27" s="42" t="e">
        <f ca="1">+(('Modelo Farelo'!AH27*(1+$C$8))*$C$3+('Modelo Oleo'!AG27*(1+$C$8))*$C$2)-('Modelo Soja'!AL27/60*1000)-$C$6</f>
        <v>#REF!</v>
      </c>
    </row>
    <row r="28" spans="5:23" x14ac:dyDescent="0.3">
      <c r="E28" s="17">
        <f>+'Modelo Soja'!BA28</f>
        <v>44958</v>
      </c>
      <c r="F28" s="32" t="e">
        <f>+(('Modelo Farelo'!AB28*(1+$C$8))*$C$3+('Modelo Oleo'!AA28*(1+$C$8))*$C$2)-('Modelo Soja'!AT28/60*1000)-$C$6</f>
        <v>#REF!</v>
      </c>
      <c r="G28" s="32" t="e">
        <f>+(('Modelo Farelo'!AC28*(1+$C$8))*$C$3+('Modelo Oleo'!AB28*(1+$C$8))*$C$2)-('Modelo Soja'!AU28/60*1000)-$C$6</f>
        <v>#REF!</v>
      </c>
      <c r="H28" s="32" t="e">
        <f>+(('Modelo Farelo'!AD28*(1+$C$8))*$C$3+('Modelo Oleo'!AC28*(1+$C$8))*$C$2)-('Modelo Soja'!AV28/60*1000)-$C$6</f>
        <v>#REF!</v>
      </c>
      <c r="I28" s="32" t="e">
        <f>+(('Modelo Farelo'!AE28*(1+$C$8))*($C$3+1%)+('Modelo Oleo'!AD28*(1+$C$8))*($C$2-1%))-('Modelo Soja'!AW28/60*1000)-$C$6</f>
        <v>#REF!</v>
      </c>
      <c r="J28" s="32" t="e">
        <f ca="1">+(('Modelo Farelo'!AF28*(1+$C$8))*($C$3+1.5%)+('Modelo Oleo'!AE28*(1+$C$8))*($C$2-1.5%))-('Modelo Soja'!AX28/60*1000)-$C$6</f>
        <v>#REF!</v>
      </c>
      <c r="K28" s="32" t="e">
        <f ca="1">+(('Modelo Farelo'!AG28*(1+$C$8))*($C$3+1.5%)+('Modelo Oleo'!AF28*(1+$C$8))*($C$2-1.5%))-('Modelo Soja'!AY28/60*1000)-$C$6</f>
        <v>#REF!</v>
      </c>
      <c r="L28" s="42" t="e">
        <f>+(('Modelo Farelo'!AH28*(1+$C$8))*$C$3+('Modelo Oleo'!AG28*(1+$C$8))*$C$2)-('Modelo Soja'!BM28/60*1000)-$C$6</f>
        <v>#REF!</v>
      </c>
      <c r="P28" s="17">
        <f t="shared" si="1"/>
        <v>44958</v>
      </c>
      <c r="Q28" s="33" t="e">
        <f ca="1">+(('Modelo Farelo'!AB28*(1+$C$8))*$C$3+('Modelo Oleo'!AA28*(1+$C$8))*$C$2)-('Modelo Soja'!AK28/60*1000)-$C$6</f>
        <v>#REF!</v>
      </c>
      <c r="R28" s="22" t="e">
        <f ca="1">+(('Modelo Farelo'!AC28*(1+$C$8))*$C$3+('Modelo Oleo'!AB28*(1+$C$8))*$C$2)-('Modelo Soja'!AA28/60*1000)-$C$6</f>
        <v>#REF!</v>
      </c>
      <c r="W28" s="42" t="e">
        <f ca="1">+(('Modelo Farelo'!AH28*(1+$C$8))*$C$3+('Modelo Oleo'!AG28*(1+$C$8))*$C$2)-('Modelo Soja'!AL28/60*1000)-$C$6</f>
        <v>#REF!</v>
      </c>
    </row>
    <row r="29" spans="5:23" x14ac:dyDescent="0.3">
      <c r="E29" s="17">
        <f>+'Modelo Soja'!BA29</f>
        <v>44986</v>
      </c>
      <c r="F29" s="32" t="e">
        <f>+(('Modelo Farelo'!AB29*(1+$C$8))*$C$3+('Modelo Oleo'!AA29*(1+$C$8))*$C$2)-('Modelo Soja'!AT29/60*1000)-$C$6</f>
        <v>#REF!</v>
      </c>
      <c r="G29" s="32" t="e">
        <f>+(('Modelo Farelo'!AC29*(1+$C$8))*$C$3+('Modelo Oleo'!AB29*(1+$C$8))*$C$2)-('Modelo Soja'!AU29/60*1000)-$C$6</f>
        <v>#REF!</v>
      </c>
      <c r="H29" s="32" t="e">
        <f>+(('Modelo Farelo'!AD29*(1+$C$8))*$C$3+('Modelo Oleo'!AC29*(1+$C$8))*$C$2)-('Modelo Soja'!AV29/60*1000)-$C$6</f>
        <v>#REF!</v>
      </c>
      <c r="I29" s="32" t="e">
        <f>+(('Modelo Farelo'!AE29*(1+$C$8))*($C$3+1%)+('Modelo Oleo'!AD29*(1+$C$8))*($C$2-1%))-('Modelo Soja'!AW29/60*1000)-$C$6</f>
        <v>#REF!</v>
      </c>
      <c r="J29" s="32" t="e">
        <f ca="1">+(('Modelo Farelo'!AF29*(1+$C$8))*($C$3+1.5%)+('Modelo Oleo'!AE29*(1+$C$8))*($C$2-1.5%))-('Modelo Soja'!AX29/60*1000)-$C$6</f>
        <v>#REF!</v>
      </c>
      <c r="K29" s="32" t="e">
        <f ca="1">+(('Modelo Farelo'!AG29*(1+$C$8))*($C$3+1.5%)+('Modelo Oleo'!AF29*(1+$C$8))*($C$2-1.5%))-('Modelo Soja'!AY29/60*1000)-$C$6</f>
        <v>#REF!</v>
      </c>
      <c r="L29" s="42" t="e">
        <f>+(('Modelo Farelo'!AH29*(1+$C$8))*$C$3+('Modelo Oleo'!AG29*(1+$C$8))*$C$2)-('Modelo Soja'!BM29/60*1000)-$C$6</f>
        <v>#REF!</v>
      </c>
      <c r="P29" s="17">
        <f t="shared" si="1"/>
        <v>44986</v>
      </c>
      <c r="Q29" s="33" t="e">
        <f ca="1">+(('Modelo Farelo'!AB29*(1+$C$8))*$C$3+('Modelo Oleo'!AA29*(1+$C$8))*$C$2)-('Modelo Soja'!AK29/60*1000)-$C$6</f>
        <v>#REF!</v>
      </c>
      <c r="R29" s="22" t="e">
        <f ca="1">+(('Modelo Farelo'!AC29*(1+$C$8))*$C$3+('Modelo Oleo'!AB29*(1+$C$8))*$C$2)-('Modelo Soja'!AA29/60*1000)-$C$6</f>
        <v>#REF!</v>
      </c>
      <c r="W29" s="42" t="e">
        <f ca="1">+(('Modelo Farelo'!AH29*(1+$C$8))*$C$3+('Modelo Oleo'!AG29*(1+$C$8))*$C$2)-('Modelo Soja'!AL29/60*1000)-$C$6</f>
        <v>#REF!</v>
      </c>
    </row>
    <row r="30" spans="5:23" x14ac:dyDescent="0.3">
      <c r="E30" s="17">
        <f>+'Modelo Soja'!BA30</f>
        <v>45017</v>
      </c>
      <c r="F30" s="32" t="e">
        <f>+(('Modelo Farelo'!AB30*(1+$C$8))*$C$3+('Modelo Oleo'!AA30*(1+$C$8))*$C$2)-('Modelo Soja'!AT30/60*1000)-$C$6</f>
        <v>#REF!</v>
      </c>
      <c r="G30" s="32" t="e">
        <f>+(('Modelo Farelo'!AC30*(1+$C$8))*$C$3+('Modelo Oleo'!AB30*(1+$C$8))*$C$2)-('Modelo Soja'!AU30/60*1000)-$C$6</f>
        <v>#REF!</v>
      </c>
      <c r="H30" s="32" t="e">
        <f>+(('Modelo Farelo'!AD30*(1+$C$8))*$C$3+('Modelo Oleo'!AC30*(1+$C$8))*$C$2)-('Modelo Soja'!AV30/60*1000)-$C$6</f>
        <v>#REF!</v>
      </c>
      <c r="I30" s="32" t="e">
        <f>+(('Modelo Farelo'!AE30*(1+$C$8))*($C$3+1%)+('Modelo Oleo'!AD30*(1+$C$8))*($C$2-1%))-('Modelo Soja'!AW30/60*1000)-$C$6</f>
        <v>#REF!</v>
      </c>
      <c r="J30" s="32" t="e">
        <f ca="1">+(('Modelo Farelo'!AF30*(1+$C$8))*($C$3+1.5%)+('Modelo Oleo'!AE30*(1+$C$8))*($C$2-1.5%))-('Modelo Soja'!AX30/60*1000)-$C$6</f>
        <v>#REF!</v>
      </c>
      <c r="K30" s="32" t="e">
        <f ca="1">+(('Modelo Farelo'!AG30*(1+$C$8))*($C$3+1.5%)+('Modelo Oleo'!AF30*(1+$C$8))*($C$2-1.5%))-('Modelo Soja'!AY30/60*1000)-$C$6</f>
        <v>#REF!</v>
      </c>
      <c r="L30" s="42" t="e">
        <f>+(('Modelo Farelo'!AH30*(1+$C$8))*$C$3+('Modelo Oleo'!AG30*(1+$C$8))*$C$2)-('Modelo Soja'!BM30/60*1000)-$C$6</f>
        <v>#REF!</v>
      </c>
      <c r="P30" s="17">
        <f t="shared" si="1"/>
        <v>45017</v>
      </c>
      <c r="Q30" s="33" t="e">
        <f ca="1">+(('Modelo Farelo'!AB30*(1+$C$8))*$C$3+('Modelo Oleo'!AA30*(1+$C$8))*$C$2)-('Modelo Soja'!AK30/60*1000)-$C$6</f>
        <v>#REF!</v>
      </c>
      <c r="R30" s="22" t="e">
        <f ca="1">+(('Modelo Farelo'!AC30*(1+$C$8))*$C$3+('Modelo Oleo'!AB30*(1+$C$8))*$C$2)-('Modelo Soja'!AA30/60*1000)-$C$6</f>
        <v>#REF!</v>
      </c>
      <c r="W30" s="42" t="e">
        <f ca="1">+(('Modelo Farelo'!AH30*(1+$C$8))*$C$3+('Modelo Oleo'!AG30*(1+$C$8))*$C$2)-('Modelo Soja'!AL30/60*1000)-$C$6</f>
        <v>#REF!</v>
      </c>
    </row>
    <row r="31" spans="5:23" x14ac:dyDescent="0.3">
      <c r="E31" s="17">
        <f>+'Modelo Soja'!BA31</f>
        <v>45047</v>
      </c>
      <c r="F31" s="32" t="e">
        <f>+(('Modelo Farelo'!AB31*(1+$C$8))*$C$3+('Modelo Oleo'!AA31*(1+$C$8))*$C$2)-('Modelo Soja'!AT31/60*1000)-$C$6</f>
        <v>#REF!</v>
      </c>
      <c r="G31" s="32" t="e">
        <f>+(('Modelo Farelo'!AC31*(1+$C$8))*$C$3+('Modelo Oleo'!AB31*(1+$C$8))*$C$2)-('Modelo Soja'!AU31/60*1000)-$C$6</f>
        <v>#REF!</v>
      </c>
      <c r="H31" s="32" t="e">
        <f>+(('Modelo Farelo'!AD31*(1+$C$8))*$C$3+('Modelo Oleo'!AC31*(1+$C$8))*$C$2)-('Modelo Soja'!AV31/60*1000)-$C$6</f>
        <v>#REF!</v>
      </c>
      <c r="I31" s="32" t="e">
        <f>+(('Modelo Farelo'!AE31*(1+$C$8))*($C$3+1%)+('Modelo Oleo'!AD31*(1+$C$8))*($C$2-1%))-('Modelo Soja'!AW31/60*1000)-$C$6</f>
        <v>#REF!</v>
      </c>
      <c r="J31" s="32" t="e">
        <f ca="1">+(('Modelo Farelo'!AF31*(1+$C$8))*($C$3+1.5%)+('Modelo Oleo'!AE31*(1+$C$8))*($C$2-1.5%))-('Modelo Soja'!AX31/60*1000)-$C$6</f>
        <v>#REF!</v>
      </c>
      <c r="K31" s="32" t="e">
        <f ca="1">+(('Modelo Farelo'!AG31*(1+$C$8))*($C$3+1.5%)+('Modelo Oleo'!AF31*(1+$C$8))*($C$2-1.5%))-('Modelo Soja'!AY31/60*1000)-$C$6</f>
        <v>#REF!</v>
      </c>
      <c r="L31" s="42" t="e">
        <f>+(('Modelo Farelo'!AH31*(1+$C$8))*$C$3+('Modelo Oleo'!AG31*(1+$C$8))*$C$2)-('Modelo Soja'!BM31/60*1000)-$C$6</f>
        <v>#REF!</v>
      </c>
      <c r="P31" s="17">
        <f t="shared" si="1"/>
        <v>45047</v>
      </c>
      <c r="Q31" s="33" t="e">
        <f ca="1">+(('Modelo Farelo'!AB31*(1+$C$8))*$C$3+('Modelo Oleo'!AA31*(1+$C$8))*$C$2)-('Modelo Soja'!AK31/60*1000)-$C$6</f>
        <v>#REF!</v>
      </c>
      <c r="R31" s="22" t="e">
        <f ca="1">+(('Modelo Farelo'!AC31*(1+$C$8))*$C$3+('Modelo Oleo'!AB31*(1+$C$8))*$C$2)-('Modelo Soja'!AA31/60*1000)-$C$6</f>
        <v>#REF!</v>
      </c>
      <c r="W31" s="42" t="e">
        <f ca="1">+(('Modelo Farelo'!AH31*(1+$C$8))*$C$3+('Modelo Oleo'!AG31*(1+$C$8))*$C$2)-('Modelo Soja'!AL31/60*1000)-$C$6</f>
        <v>#REF!</v>
      </c>
    </row>
    <row r="32" spans="5:23" x14ac:dyDescent="0.3">
      <c r="E32" s="17">
        <f>+'Modelo Soja'!BA32</f>
        <v>45078</v>
      </c>
      <c r="F32" s="32" t="e">
        <f>+(('Modelo Farelo'!AB32*(1+$C$8))*$C$3+('Modelo Oleo'!AA32*(1+$C$8))*$C$2)-('Modelo Soja'!AT32/60*1000)-$C$6</f>
        <v>#REF!</v>
      </c>
      <c r="G32" s="32" t="e">
        <f>+(('Modelo Farelo'!AC32*(1+$C$8))*$C$3+('Modelo Oleo'!AB32*(1+$C$8))*$C$2)-('Modelo Soja'!AU32/60*1000)-$C$6</f>
        <v>#REF!</v>
      </c>
      <c r="H32" s="32" t="e">
        <f>+(('Modelo Farelo'!AD32*(1+$C$8))*$C$3+('Modelo Oleo'!AC32*(1+$C$8))*$C$2)-('Modelo Soja'!AV32/60*1000)-$C$6</f>
        <v>#REF!</v>
      </c>
      <c r="I32" s="32" t="e">
        <f>+(('Modelo Farelo'!AE32*(1+$C$8))*($C$3+1%)+('Modelo Oleo'!AD32*(1+$C$8))*($C$2-1%))-('Modelo Soja'!AW32/60*1000)-$C$6</f>
        <v>#REF!</v>
      </c>
      <c r="J32" s="32" t="e">
        <f ca="1">+(('Modelo Farelo'!AF32*(1+$C$8))*($C$3+1.5%)+('Modelo Oleo'!AE32*(1+$C$8))*($C$2-1.5%))-('Modelo Soja'!AX32/60*1000)-$C$6</f>
        <v>#REF!</v>
      </c>
      <c r="K32" s="32" t="e">
        <f ca="1">+(('Modelo Farelo'!AG32*(1+$C$8))*($C$3+1.5%)+('Modelo Oleo'!AF32*(1+$C$8))*($C$2-1.5%))-('Modelo Soja'!AY32/60*1000)-$C$6</f>
        <v>#REF!</v>
      </c>
      <c r="L32" s="42" t="e">
        <f>+(('Modelo Farelo'!AH32*(1+$C$8))*$C$3+('Modelo Oleo'!AG32*(1+$C$8))*$C$2)-('Modelo Soja'!BM32/60*1000)-$C$6</f>
        <v>#REF!</v>
      </c>
      <c r="P32" s="17">
        <f t="shared" si="1"/>
        <v>45078</v>
      </c>
      <c r="Q32" s="33" t="e">
        <f ca="1">+(('Modelo Farelo'!AB32*(1+$C$8))*$C$3+('Modelo Oleo'!AA32*(1+$C$8))*$C$2)-('Modelo Soja'!AK32/60*1000)-$C$6</f>
        <v>#REF!</v>
      </c>
      <c r="R32" s="22" t="e">
        <f ca="1">+(('Modelo Farelo'!AC32*(1+$C$8))*$C$3+('Modelo Oleo'!AB32*(1+$C$8))*$C$2)-('Modelo Soja'!AA32/60*1000)-$C$6</f>
        <v>#REF!</v>
      </c>
      <c r="W32" s="42" t="e">
        <f ca="1">+(('Modelo Farelo'!AH32*(1+$C$8))*$C$3+('Modelo Oleo'!AG32*(1+$C$8))*$C$2)-('Modelo Soja'!AL32/60*1000)-$C$6</f>
        <v>#REF!</v>
      </c>
    </row>
    <row r="33" spans="5:23" x14ac:dyDescent="0.3">
      <c r="E33" s="17">
        <f>+'Modelo Soja'!BA33</f>
        <v>45108</v>
      </c>
      <c r="F33" s="32" t="e">
        <f>+(('Modelo Farelo'!AB33*(1+$C$8))*$C$3+('Modelo Oleo'!AA33*(1+$C$8))*$C$2)-('Modelo Soja'!AT33/60*1000)-$C$6</f>
        <v>#REF!</v>
      </c>
      <c r="G33" s="32" t="e">
        <f>+(('Modelo Farelo'!AC33*(1+$C$8))*$C$3+('Modelo Oleo'!AB33*(1+$C$8))*$C$2)-('Modelo Soja'!AU33/60*1000)-$C$6</f>
        <v>#REF!</v>
      </c>
      <c r="H33" s="32" t="e">
        <f>+(('Modelo Farelo'!AD33*(1+$C$8))*$C$3+('Modelo Oleo'!AC33*(1+$C$8))*$C$2)-('Modelo Soja'!AV33/60*1000)-$C$6</f>
        <v>#REF!</v>
      </c>
      <c r="I33" s="32" t="e">
        <f>+(('Modelo Farelo'!AE33*(1+$C$8))*($C$3+1%)+('Modelo Oleo'!AD33*(1+$C$8))*($C$2-1%))-('Modelo Soja'!AW33/60*1000)-$C$6</f>
        <v>#REF!</v>
      </c>
      <c r="J33" s="32" t="e">
        <f ca="1">+(('Modelo Farelo'!AF33*(1+$C$8))*($C$3+1.5%)+('Modelo Oleo'!AE33*(1+$C$8))*($C$2-1.5%))-('Modelo Soja'!AX33/60*1000)-$C$6</f>
        <v>#REF!</v>
      </c>
      <c r="K33" s="32" t="e">
        <f ca="1">+(('Modelo Farelo'!AG33*(1+$C$8))*($C$3+1.5%)+('Modelo Oleo'!AF33*(1+$C$8))*($C$2-1.5%))-('Modelo Soja'!AY33/60*1000)-$C$6</f>
        <v>#REF!</v>
      </c>
      <c r="L33" s="42" t="e">
        <f>+(('Modelo Farelo'!AH33*(1+$C$8))*$C$3+('Modelo Oleo'!AG33*(1+$C$8))*$C$2)-('Modelo Soja'!BM33/60*1000)-$C$6</f>
        <v>#REF!</v>
      </c>
      <c r="P33" s="17">
        <f t="shared" si="1"/>
        <v>45108</v>
      </c>
      <c r="Q33" s="33" t="e">
        <f ca="1">+(('Modelo Farelo'!AB33*(1+$C$8))*$C$3+('Modelo Oleo'!AA33*(1+$C$8))*$C$2)-('Modelo Soja'!AK33/60*1000)-$C$6</f>
        <v>#REF!</v>
      </c>
      <c r="R33" s="22" t="e">
        <f ca="1">+(('Modelo Farelo'!AC33*(1+$C$8))*$C$3+('Modelo Oleo'!AB33*(1+$C$8))*$C$2)-('Modelo Soja'!AA33/60*1000)-$C$6</f>
        <v>#REF!</v>
      </c>
      <c r="W33" s="42" t="e">
        <f ca="1">+(('Modelo Farelo'!AH33*(1+$C$8))*$C$3+('Modelo Oleo'!AG33*(1+$C$8))*$C$2)-('Modelo Soja'!AL33/60*1000)-$C$6</f>
        <v>#REF!</v>
      </c>
    </row>
    <row r="34" spans="5:23" x14ac:dyDescent="0.3">
      <c r="E34" s="17">
        <f>+'Modelo Soja'!BA34</f>
        <v>45139</v>
      </c>
      <c r="F34" s="32" t="e">
        <f>+(('Modelo Farelo'!AB34*(1+$C$8))*$C$3+('Modelo Oleo'!AA34*(1+$C$8))*$C$2)-('Modelo Soja'!AT34/60*1000)-$C$6</f>
        <v>#REF!</v>
      </c>
      <c r="G34" s="32" t="e">
        <f>+(('Modelo Farelo'!AC34*(1+$C$8))*$C$3+('Modelo Oleo'!AB34*(1+$C$8))*$C$2)-('Modelo Soja'!AU34/60*1000)-$C$6</f>
        <v>#REF!</v>
      </c>
      <c r="H34" s="32" t="e">
        <f>+(('Modelo Farelo'!AD34*(1+$C$8))*$C$3+('Modelo Oleo'!AC34*(1+$C$8))*$C$2)-('Modelo Soja'!AV34/60*1000)-$C$6</f>
        <v>#REF!</v>
      </c>
      <c r="I34" s="32" t="e">
        <f>+(('Modelo Farelo'!AE34*(1+$C$8))*($C$3+1%)+('Modelo Oleo'!AD34*(1+$C$8))*($C$2-1%))-('Modelo Soja'!AW34/60*1000)-$C$6</f>
        <v>#REF!</v>
      </c>
      <c r="J34" s="32" t="e">
        <f ca="1">+(('Modelo Farelo'!AF34*(1+$C$8))*($C$3+1.5%)+('Modelo Oleo'!AE34*(1+$C$8))*($C$2-1.5%))-('Modelo Soja'!AX34/60*1000)-$C$6</f>
        <v>#REF!</v>
      </c>
      <c r="K34" s="32" t="e">
        <f ca="1">+(('Modelo Farelo'!AG34*(1+$C$8))*($C$3+1.5%)+('Modelo Oleo'!AF34*(1+$C$8))*($C$2-1.5%))-('Modelo Soja'!AY34/60*1000)-$C$6</f>
        <v>#REF!</v>
      </c>
      <c r="L34" s="42" t="e">
        <f>+(('Modelo Farelo'!AH34*(1+$C$8))*$C$3+('Modelo Oleo'!AG34*(1+$C$8))*$C$2)-('Modelo Soja'!BM34/60*1000)-$C$6</f>
        <v>#REF!</v>
      </c>
      <c r="P34" s="17">
        <f t="shared" si="1"/>
        <v>45139</v>
      </c>
      <c r="Q34" s="33" t="e">
        <f ca="1">+(('Modelo Farelo'!AB34*(1+$C$8))*$C$3+('Modelo Oleo'!AA34*(1+$C$8))*$C$2)-('Modelo Soja'!AK34/60*1000)-$C$6</f>
        <v>#REF!</v>
      </c>
      <c r="R34" s="22" t="e">
        <f ca="1">+(('Modelo Farelo'!AC34*(1+$C$8))*$C$3+('Modelo Oleo'!AB34*(1+$C$8))*$C$2)-('Modelo Soja'!AA34/60*1000)-$C$6</f>
        <v>#REF!</v>
      </c>
      <c r="W34" s="42" t="e">
        <f ca="1">+(('Modelo Farelo'!AH34*(1+$C$8))*$C$3+('Modelo Oleo'!AG34*(1+$C$8))*$C$2)-('Modelo Soja'!AL34/60*1000)-$C$6</f>
        <v>#REF!</v>
      </c>
    </row>
    <row r="35" spans="5:23" x14ac:dyDescent="0.3">
      <c r="E35" s="17">
        <f>+'Modelo Soja'!BA35</f>
        <v>45170</v>
      </c>
      <c r="F35" s="32" t="e">
        <f>+(('Modelo Farelo'!AB35*(1+$C$8))*$C$3+('Modelo Oleo'!AA35*(1+$C$8))*$C$2)-('Modelo Soja'!AT35/60*1000)-$C$6</f>
        <v>#REF!</v>
      </c>
      <c r="G35" s="32" t="e">
        <f>+(('Modelo Farelo'!AC35*(1+$C$8))*$C$3+('Modelo Oleo'!AB35*(1+$C$8))*$C$2)-('Modelo Soja'!AU35/60*1000)-$C$6</f>
        <v>#REF!</v>
      </c>
      <c r="H35" s="32" t="e">
        <f>+(('Modelo Farelo'!AD35*(1+$C$8))*$C$3+('Modelo Oleo'!AC35*(1+$C$8))*$C$2)-('Modelo Soja'!AV35/60*1000)-$C$6</f>
        <v>#REF!</v>
      </c>
      <c r="I35" s="32" t="e">
        <f>+(('Modelo Farelo'!AE35*(1+$C$8))*($C$3+1%)+('Modelo Oleo'!AD35*(1+$C$8))*($C$2-1%))-('Modelo Soja'!AW35/60*1000)-$C$6</f>
        <v>#REF!</v>
      </c>
      <c r="J35" s="32" t="e">
        <f ca="1">+(('Modelo Farelo'!AF35*(1+$C$8))*($C$3+1.5%)+('Modelo Oleo'!AE35*(1+$C$8))*($C$2-1.5%))-('Modelo Soja'!AX35/60*1000)-$C$6</f>
        <v>#REF!</v>
      </c>
      <c r="K35" s="32" t="e">
        <f ca="1">+(('Modelo Farelo'!AG35*(1+$C$8))*($C$3+1.5%)+('Modelo Oleo'!AF35*(1+$C$8))*($C$2-1.5%))-('Modelo Soja'!AY35/60*1000)-$C$6</f>
        <v>#REF!</v>
      </c>
      <c r="L35" s="42" t="e">
        <f>+(('Modelo Farelo'!AH35*(1+$C$8))*$C$3+('Modelo Oleo'!AG35*(1+$C$8))*$C$2)-('Modelo Soja'!BM35/60*1000)-$C$6</f>
        <v>#REF!</v>
      </c>
      <c r="P35" s="17">
        <f t="shared" si="1"/>
        <v>45170</v>
      </c>
      <c r="Q35" s="33" t="e">
        <f ca="1">+(('Modelo Farelo'!AB35*(1+$C$8))*$C$3+('Modelo Oleo'!AA35*(1+$C$8))*$C$2)-('Modelo Soja'!AK35/60*1000)-$C$6</f>
        <v>#REF!</v>
      </c>
      <c r="R35" s="22" t="e">
        <f ca="1">+(('Modelo Farelo'!AC35*(1+$C$8))*$C$3+('Modelo Oleo'!AB35*(1+$C$8))*$C$2)-('Modelo Soja'!AA35/60*1000)-$C$6</f>
        <v>#REF!</v>
      </c>
      <c r="W35" s="42" t="e">
        <f ca="1">+(('Modelo Farelo'!AH35*(1+$C$8))*$C$3+('Modelo Oleo'!AG35*(1+$C$8))*$C$2)-('Modelo Soja'!AL35/60*1000)-$C$6</f>
        <v>#REF!</v>
      </c>
    </row>
    <row r="36" spans="5:23" x14ac:dyDescent="0.3">
      <c r="E36" s="17">
        <f>+'Modelo Soja'!BA36</f>
        <v>45200</v>
      </c>
      <c r="F36" s="32" t="e">
        <f>+(('Modelo Farelo'!AB36*(1+$C$8))*$C$3+('Modelo Oleo'!AA36*(1+$C$8))*$C$2)-('Modelo Soja'!AT36/60*1000)-$C$6</f>
        <v>#REF!</v>
      </c>
      <c r="G36" s="32" t="e">
        <f>+(('Modelo Farelo'!AC36*(1+$C$8))*$C$3+('Modelo Oleo'!AB36*(1+$C$8))*$C$2)-('Modelo Soja'!AU36/60*1000)-$C$6</f>
        <v>#REF!</v>
      </c>
      <c r="H36" s="32" t="e">
        <f>+(('Modelo Farelo'!AD36*(1+$C$8))*$C$3+('Modelo Oleo'!AC36*(1+$C$8))*$C$2)-('Modelo Soja'!AV36/60*1000)-$C$6</f>
        <v>#REF!</v>
      </c>
      <c r="I36" s="32" t="e">
        <f>+(('Modelo Farelo'!AE36*(1+$C$8))*($C$3+1%)+('Modelo Oleo'!AD36*(1+$C$8))*($C$2-1%))-('Modelo Soja'!AW36/60*1000)-$C$6</f>
        <v>#REF!</v>
      </c>
      <c r="J36" s="32" t="e">
        <f ca="1">+(('Modelo Farelo'!AF36*(1+$C$8))*($C$3+1.5%)+('Modelo Oleo'!AE36*(1+$C$8))*($C$2-1.5%))-('Modelo Soja'!AX36/60*1000)-$C$6</f>
        <v>#REF!</v>
      </c>
      <c r="K36" s="32" t="e">
        <f ca="1">+(('Modelo Farelo'!AG36*(1+$C$8))*($C$3+1.5%)+('Modelo Oleo'!AF36*(1+$C$8))*($C$2-1.5%))-('Modelo Soja'!AY36/60*1000)-$C$6</f>
        <v>#REF!</v>
      </c>
      <c r="L36" s="42" t="e">
        <f>+(('Modelo Farelo'!AH36*(1+$C$8))*$C$3+('Modelo Oleo'!AG36*(1+$C$8))*$C$2)-('Modelo Soja'!BM36/60*1000)-$C$6</f>
        <v>#REF!</v>
      </c>
      <c r="P36" s="17">
        <f t="shared" si="1"/>
        <v>45200</v>
      </c>
      <c r="Q36" s="33" t="e">
        <f ca="1">+(('Modelo Farelo'!AB36*(1+$C$8))*$C$3+('Modelo Oleo'!AA36*(1+$C$8))*$C$2)-('Modelo Soja'!AK36/60*1000)-$C$6</f>
        <v>#REF!</v>
      </c>
      <c r="R36" s="22" t="e">
        <f ca="1">+(('Modelo Farelo'!AC36*(1+$C$8))*$C$3+('Modelo Oleo'!AB36*(1+$C$8))*$C$2)-('Modelo Soja'!AA36/60*1000)-$C$6</f>
        <v>#REF!</v>
      </c>
      <c r="W36" s="42" t="e">
        <f ca="1">+(('Modelo Farelo'!AH36*(1+$C$8))*$C$3+('Modelo Oleo'!AG36*(1+$C$8))*$C$2)-('Modelo Soja'!AL36/60*1000)-$C$6</f>
        <v>#REF!</v>
      </c>
    </row>
    <row r="37" spans="5:23" x14ac:dyDescent="0.3">
      <c r="E37" s="17">
        <f>+'Modelo Soja'!BA37</f>
        <v>45231</v>
      </c>
      <c r="F37" s="32" t="e">
        <f>+(('Modelo Farelo'!AB37*(1+$C$8))*$C$3+('Modelo Oleo'!AA37*(1+$C$8))*$C$2)-('Modelo Soja'!AT37/60*1000)-$C$6</f>
        <v>#REF!</v>
      </c>
      <c r="G37" s="32" t="e">
        <f>+(('Modelo Farelo'!AC37*(1+$C$8))*$C$3+('Modelo Oleo'!AB37*(1+$C$8))*$C$2)-('Modelo Soja'!AU37/60*1000)-$C$6</f>
        <v>#REF!</v>
      </c>
      <c r="H37" s="32" t="e">
        <f>+(('Modelo Farelo'!AD37*(1+$C$8))*$C$3+('Modelo Oleo'!AC37*(1+$C$8))*$C$2)-('Modelo Soja'!AV37/60*1000)-$C$6</f>
        <v>#REF!</v>
      </c>
      <c r="I37" s="32" t="e">
        <f>+(('Modelo Farelo'!AE37*(1+$C$8))*($C$3+1%)+('Modelo Oleo'!AD37*(1+$C$8))*($C$2-1%))-('Modelo Soja'!AW37/60*1000)-$C$6</f>
        <v>#REF!</v>
      </c>
      <c r="J37" s="32" t="e">
        <f ca="1">+(('Modelo Farelo'!AF37*(1+$C$8))*($C$3+1.5%)+('Modelo Oleo'!AE37*(1+$C$8))*($C$2-1.5%))-('Modelo Soja'!AX37/60*1000)-$C$6</f>
        <v>#REF!</v>
      </c>
      <c r="K37" s="32" t="e">
        <f ca="1">+(('Modelo Farelo'!AG37*(1+$C$8))*($C$3+1.5%)+('Modelo Oleo'!AF37*(1+$C$8))*($C$2-1.5%))-('Modelo Soja'!AY37/60*1000)-$C$6</f>
        <v>#REF!</v>
      </c>
      <c r="L37" s="42" t="e">
        <f>+(('Modelo Farelo'!AH37*(1+$C$8))*$C$3+('Modelo Oleo'!AG37*(1+$C$8))*$C$2)-('Modelo Soja'!BM37/60*1000)-$C$6</f>
        <v>#REF!</v>
      </c>
      <c r="P37" s="17">
        <f t="shared" si="1"/>
        <v>45231</v>
      </c>
      <c r="Q37" s="33" t="e">
        <f ca="1">+(('Modelo Farelo'!AB37*(1+$C$8))*$C$3+('Modelo Oleo'!AA37*(1+$C$8))*$C$2)-('Modelo Soja'!AK37/60*1000)-$C$6</f>
        <v>#REF!</v>
      </c>
      <c r="R37" s="22" t="e">
        <f ca="1">+(('Modelo Farelo'!AC37*(1+$C$8))*$C$3+('Modelo Oleo'!AB37*(1+$C$8))*$C$2)-('Modelo Soja'!AA37/60*1000)-$C$6</f>
        <v>#REF!</v>
      </c>
      <c r="W37" s="42" t="e">
        <f ca="1">+(('Modelo Farelo'!AH37*(1+$C$8))*$C$3+('Modelo Oleo'!AG37*(1+$C$8))*$C$2)-('Modelo Soja'!AL37/60*1000)-$C$6</f>
        <v>#REF!</v>
      </c>
    </row>
    <row r="38" spans="5:23" x14ac:dyDescent="0.3">
      <c r="E38" s="17">
        <f>+'Modelo Soja'!BA38</f>
        <v>45261</v>
      </c>
      <c r="F38" s="32" t="e">
        <f>+(('Modelo Farelo'!AB38*(1+$C$8))*$C$3+('Modelo Oleo'!AA38*(1+$C$8))*$C$2)-('Modelo Soja'!AT38/60*1000)-$C$6</f>
        <v>#REF!</v>
      </c>
      <c r="G38" s="32" t="e">
        <f>+(('Modelo Farelo'!AC38*(1+$C$8))*$C$3+('Modelo Oleo'!AB38*(1+$C$8))*$C$2)-('Modelo Soja'!AU38/60*1000)-$C$6</f>
        <v>#REF!</v>
      </c>
      <c r="H38" s="32" t="e">
        <f>+(('Modelo Farelo'!AD38*(1+$C$8))*$C$3+('Modelo Oleo'!AC38*(1+$C$8))*$C$2)-('Modelo Soja'!AV38/60*1000)-$C$6</f>
        <v>#REF!</v>
      </c>
      <c r="I38" s="32" t="e">
        <f>+(('Modelo Farelo'!AE38*(1+$C$8))*($C$3+1%)+('Modelo Oleo'!AD38*(1+$C$8))*($C$2-1%))-('Modelo Soja'!AW38/60*1000)-$C$6</f>
        <v>#REF!</v>
      </c>
      <c r="J38" s="32" t="e">
        <f ca="1">+(('Modelo Farelo'!AF38*(1+$C$8))*($C$3+1.5%)+('Modelo Oleo'!AE38*(1+$C$8))*($C$2-1.5%))-('Modelo Soja'!AX38/60*1000)-$C$6</f>
        <v>#REF!</v>
      </c>
      <c r="K38" s="32" t="e">
        <f ca="1">+(('Modelo Farelo'!AG38*(1+$C$8))*($C$3+1.5%)+('Modelo Oleo'!AF38*(1+$C$8))*($C$2-1.5%))-('Modelo Soja'!AY38/60*1000)-$C$6</f>
        <v>#REF!</v>
      </c>
      <c r="L38" s="42" t="e">
        <f>+(('Modelo Farelo'!AH38*(1+$C$8))*$C$3+('Modelo Oleo'!AG38*(1+$C$8))*$C$2)-('Modelo Soja'!BM38/60*1000)-$C$6</f>
        <v>#REF!</v>
      </c>
      <c r="P38" s="17">
        <f t="shared" si="1"/>
        <v>45261</v>
      </c>
      <c r="Q38" s="33" t="e">
        <f ca="1">+(('Modelo Farelo'!AB38*(1+$C$8))*$C$3+('Modelo Oleo'!AA38*(1+$C$8))*$C$2)-('Modelo Soja'!AK38/60*1000)-$C$6</f>
        <v>#REF!</v>
      </c>
      <c r="R38" s="22" t="e">
        <f ca="1">+(('Modelo Farelo'!AC38*(1+$C$8))*$C$3+('Modelo Oleo'!AB38*(1+$C$8))*$C$2)-('Modelo Soja'!AA38/60*1000)-$C$6</f>
        <v>#REF!</v>
      </c>
      <c r="U38" t="s">
        <v>355</v>
      </c>
      <c r="W38" s="42" t="e">
        <f ca="1">+(('Modelo Farelo'!AH38*(1+$C$8))*$C$3+('Modelo Oleo'!AG38*(1+$C$8))*$C$2)-('Modelo Soja'!AL38/60*1000)-$C$6</f>
        <v>#REF!</v>
      </c>
    </row>
    <row r="39" spans="5:23" x14ac:dyDescent="0.3">
      <c r="E39" s="17">
        <f>+'Modelo Soja'!BA39</f>
        <v>45292</v>
      </c>
      <c r="F39" s="32" t="e">
        <f>+(('Modelo Farelo'!AB39*(1+$C$8))*$C$3+('Modelo Oleo'!AA39*(1+$C$8))*$C$2)-('Modelo Soja'!AT39/60*1000)-$C$6</f>
        <v>#REF!</v>
      </c>
      <c r="G39" s="32" t="e">
        <f>+(('Modelo Farelo'!AC39*(1+$C$8))*$C$3+('Modelo Oleo'!AB39*(1+$C$8))*$C$2)-('Modelo Soja'!AU39/60*1000)-$C$6</f>
        <v>#REF!</v>
      </c>
      <c r="H39" s="32" t="e">
        <f>+(('Modelo Farelo'!AD39*(1+$C$8))*$C$3+('Modelo Oleo'!AC39*(1+$C$8))*$C$2)-('Modelo Soja'!AV39/60*1000)-$C$6</f>
        <v>#REF!</v>
      </c>
      <c r="I39" s="32" t="e">
        <f>+(('Modelo Farelo'!AE39*(1+$C$8))*($C$3+1%)+('Modelo Oleo'!AD39*(1+$C$8))*($C$2-1%))-('Modelo Soja'!AW39/60*1000)-$C$6</f>
        <v>#REF!</v>
      </c>
      <c r="J39" s="32" t="e">
        <f ca="1">+(('Modelo Farelo'!AF39*(1+$C$8))*($C$3+1.5%)+('Modelo Oleo'!AE39*(1+$C$8))*($C$2-1.5%))-('Modelo Soja'!AX39/60*1000)-$C$6</f>
        <v>#REF!</v>
      </c>
      <c r="K39" s="32" t="e">
        <f ca="1">+(('Modelo Farelo'!AG39*(1+$C$8))*($C$3+1.5%)+('Modelo Oleo'!AF39*(1+$C$8))*($C$2-1.5%))-('Modelo Soja'!AY39/60*1000)-$C$6</f>
        <v>#REF!</v>
      </c>
      <c r="L39" s="42" t="e">
        <f>+(('Modelo Farelo'!AH39*(1+$C$8))*$C$3+('Modelo Oleo'!AG39*(1+$C$8))*$C$2)-('Modelo Soja'!BM39/60*1000)-$C$6</f>
        <v>#REF!</v>
      </c>
      <c r="P39" s="17">
        <f t="shared" si="1"/>
        <v>45292</v>
      </c>
      <c r="Q39" s="33" t="e">
        <f ca="1">+(('Modelo Farelo'!AB39*(1+$C$8))*$C$3+('Modelo Oleo'!AA39*(1+$C$8))*$C$2)-('Modelo Soja'!AK39/60*1000)-$C$6</f>
        <v>#REF!</v>
      </c>
      <c r="R39" s="22" t="e">
        <f ca="1">+(('Modelo Farelo'!AC39*(1+$C$8))*$C$3+('Modelo Oleo'!AB39*(1+$C$8))*$C$2)-('Modelo Soja'!AA39/60*1000)-$C$6</f>
        <v>#REF!</v>
      </c>
      <c r="U39" s="22">
        <f>+'[1]Margem esmagamento stonex'!L3</f>
        <v>284.70270833333274</v>
      </c>
      <c r="W39" s="42" t="e">
        <f ca="1">+(('Modelo Farelo'!AH39*(1+$C$8))*$C$3+('Modelo Oleo'!AG39*(1+$C$8))*$C$2)-('Modelo Soja'!AL39/60*1000)-$C$6</f>
        <v>#REF!</v>
      </c>
    </row>
    <row r="40" spans="5:23" x14ac:dyDescent="0.3">
      <c r="E40" s="17">
        <f>+'Modelo Soja'!BA40</f>
        <v>45323</v>
      </c>
      <c r="F40" s="32" t="e">
        <f>+(('Modelo Farelo'!AB40*(1+$C$8))*$C$3+('Modelo Oleo'!AA40*(1+$C$8))*$C$2)-('Modelo Soja'!AT40/60*1000)-$C$6</f>
        <v>#REF!</v>
      </c>
      <c r="G40" s="32" t="e">
        <f>+(('Modelo Farelo'!AC40*(1+$C$8))*$C$3+('Modelo Oleo'!AB40*(1+$C$8))*$C$2)-('Modelo Soja'!AU40/60*1000)-$C$6</f>
        <v>#REF!</v>
      </c>
      <c r="H40" s="32" t="e">
        <f>+(('Modelo Farelo'!AD40*(1+$C$8))*$C$3+('Modelo Oleo'!AC40*(1+$C$8))*$C$2)-('Modelo Soja'!AV40/60*1000)-$C$6</f>
        <v>#REF!</v>
      </c>
      <c r="I40" s="32" t="e">
        <f>+(('Modelo Farelo'!AE40*(1+$C$8))*($C$3+1%)+('Modelo Oleo'!AD40*(1+$C$8))*($C$2-1%))-('Modelo Soja'!AW40/60*1000)-$C$6</f>
        <v>#REF!</v>
      </c>
      <c r="J40" s="32" t="e">
        <f ca="1">+(('Modelo Farelo'!AF40*(1+$C$8))*($C$3+1.5%)+('Modelo Oleo'!AE40*(1+$C$8))*($C$2-1.5%))-('Modelo Soja'!AX40/60*1000)-$C$6</f>
        <v>#REF!</v>
      </c>
      <c r="K40" s="32" t="e">
        <f ca="1">+(('Modelo Farelo'!AG40*(1+$C$8))*($C$3+1.5%)+('Modelo Oleo'!AF40*(1+$C$8))*($C$2-1.5%))-('Modelo Soja'!AY40/60*1000)-$C$6</f>
        <v>#REF!</v>
      </c>
      <c r="L40" s="42" t="e">
        <f>+(('Modelo Farelo'!AH40*(1+$C$8))*$C$3+('Modelo Oleo'!AG40*(1+$C$8))*$C$2)-('Modelo Soja'!BM40/60*1000)-$C$6</f>
        <v>#REF!</v>
      </c>
      <c r="P40" s="17">
        <f t="shared" si="1"/>
        <v>45323</v>
      </c>
      <c r="Q40" s="33" t="e">
        <f ca="1">+(('Modelo Farelo'!AB40*(1+$C$8))*$C$3+('Modelo Oleo'!AA40*(1+$C$8))*$C$2)-('Modelo Soja'!AK40/60*1000)-$C$6</f>
        <v>#REF!</v>
      </c>
      <c r="R40" s="22" t="e">
        <f ca="1">+(('Modelo Farelo'!AC40*(1+$C$8))*$C$3+('Modelo Oleo'!AB40*(1+$C$8))*$C$2)-('Modelo Soja'!AA40/60*1000)-$C$6</f>
        <v>#REF!</v>
      </c>
      <c r="U40" s="22">
        <f>+'[1]Margem esmagamento stonex'!L4</f>
        <v>285.9854999999996</v>
      </c>
      <c r="W40" s="42" t="e">
        <f ca="1">+(('Modelo Farelo'!AH40*(1+$C$8))*$C$3+('Modelo Oleo'!AG40*(1+$C$8))*$C$2)-('Modelo Soja'!AL40/60*1000)-$C$6</f>
        <v>#REF!</v>
      </c>
    </row>
    <row r="41" spans="5:23" x14ac:dyDescent="0.3">
      <c r="E41" s="17">
        <f>+'Modelo Soja'!BA41</f>
        <v>45352</v>
      </c>
      <c r="F41" s="32" t="e">
        <f>+(('Modelo Farelo'!AB41*(1+$C$8))*$C$3+('Modelo Oleo'!AA41*(1+$C$8))*$C$2)-('Modelo Soja'!AT41/60*1000)-$C$6</f>
        <v>#REF!</v>
      </c>
      <c r="G41" s="32" t="e">
        <f>+(('Modelo Farelo'!AC41*(1+$C$8))*$C$3+('Modelo Oleo'!AB41*(1+$C$8))*$C$2)-('Modelo Soja'!AU41/60*1000)-$C$6</f>
        <v>#REF!</v>
      </c>
      <c r="H41" s="32" t="e">
        <f>+(('Modelo Farelo'!AD41*(1+$C$8))*$C$3+('Modelo Oleo'!AC41*(1+$C$8))*$C$2)-('Modelo Soja'!AV41/60*1000)-$C$6</f>
        <v>#REF!</v>
      </c>
      <c r="I41" s="32" t="e">
        <f>+(('Modelo Farelo'!AE41*(1+$C$8))*($C$3+1%)+('Modelo Oleo'!AD41*(1+$C$8))*($C$2-1%))-('Modelo Soja'!AW41/60*1000)-$C$6</f>
        <v>#REF!</v>
      </c>
      <c r="J41" s="32" t="e">
        <f ca="1">+(('Modelo Farelo'!AF41*(1+$C$8))*($C$3+1.5%)+('Modelo Oleo'!AE41*(1+$C$8))*($C$2-1.5%))-('Modelo Soja'!AX41/60*1000)-$C$6</f>
        <v>#REF!</v>
      </c>
      <c r="K41" s="32" t="e">
        <f ca="1">+(('Modelo Farelo'!AG41*(1+$C$8))*($C$3+1.5%)+('Modelo Oleo'!AF41*(1+$C$8))*($C$2-1.5%))-('Modelo Soja'!AY41/60*1000)-$C$6</f>
        <v>#REF!</v>
      </c>
      <c r="L41" s="42" t="e">
        <f>+(('Modelo Farelo'!AH41*(1+$C$8))*$C$3+('Modelo Oleo'!AG41*(1+$C$8))*$C$2)-('Modelo Soja'!BM41/60*1000)-$C$6</f>
        <v>#REF!</v>
      </c>
      <c r="P41" s="17">
        <f t="shared" si="1"/>
        <v>45352</v>
      </c>
      <c r="Q41" s="33" t="e">
        <f ca="1">+(('Modelo Farelo'!AB41*(1+$C$8))*$C$3+('Modelo Oleo'!AA41*(1+$C$8))*$C$2)-('Modelo Soja'!AK41/60*1000)-$C$6</f>
        <v>#REF!</v>
      </c>
      <c r="R41" s="22" t="e">
        <f ca="1">+(('Modelo Farelo'!AC41*(1+$C$8))*$C$3+('Modelo Oleo'!AB41*(1+$C$8))*$C$2)-('Modelo Soja'!AA41/60*1000)-$C$6</f>
        <v>#REF!</v>
      </c>
      <c r="U41" s="22">
        <f>+'[1]Margem esmagamento stonex'!L5</f>
        <v>158.97833333333327</v>
      </c>
      <c r="W41" s="42" t="e">
        <f ca="1">+(('Modelo Farelo'!AH41*(1+$C$8))*$C$3+('Modelo Oleo'!AG41*(1+$C$8))*$C$2)-('Modelo Soja'!AL41/60*1000)-$C$6</f>
        <v>#REF!</v>
      </c>
    </row>
    <row r="42" spans="5:23" x14ac:dyDescent="0.3">
      <c r="E42" s="17">
        <f>+'Modelo Soja'!BA42</f>
        <v>45383</v>
      </c>
      <c r="F42" s="32" t="e">
        <f>+(('Modelo Farelo'!AB42*(1+$C$8))*$C$3+('Modelo Oleo'!AA42*(1+$C$8))*$C$2)-('Modelo Soja'!AT42/60*1000)-$C$6</f>
        <v>#REF!</v>
      </c>
      <c r="G42" s="32" t="e">
        <f>+(('Modelo Farelo'!AC42*(1+$C$8))*$C$3+('Modelo Oleo'!AB42*(1+$C$8))*$C$2)-('Modelo Soja'!AU42/60*1000)-$C$6</f>
        <v>#REF!</v>
      </c>
      <c r="H42" s="32" t="e">
        <f>+(('Modelo Farelo'!AD42*(1+$C$8))*$C$3+('Modelo Oleo'!AC42*(1+$C$8))*$C$2)-('Modelo Soja'!AV42/60*1000)-$C$6</f>
        <v>#REF!</v>
      </c>
      <c r="I42" s="32" t="e">
        <f>+(('Modelo Farelo'!AE42*(1+$C$8))*($C$3+1%)+('Modelo Oleo'!AD42*(1+$C$8))*($C$2-1%))-('Modelo Soja'!AW42/60*1000)-$C$6</f>
        <v>#REF!</v>
      </c>
      <c r="J42" s="32" t="e">
        <f ca="1">+(('Modelo Farelo'!AF42*(1+$C$8))*($C$3+1.5%)+('Modelo Oleo'!AE42*(1+$C$8))*($C$2-1.5%))-('Modelo Soja'!AX42/60*1000)-$C$6</f>
        <v>#REF!</v>
      </c>
      <c r="K42" s="32" t="e">
        <f ca="1">+(('Modelo Farelo'!AG42*(1+$C$8))*($C$3+1.5%)+('Modelo Oleo'!AF42*(1+$C$8))*($C$2-1.5%))-('Modelo Soja'!AY42/60*1000)-$C$6</f>
        <v>#REF!</v>
      </c>
      <c r="L42" s="42" t="e">
        <f>+(('Modelo Farelo'!AH42*(1+$C$8))*$C$3+('Modelo Oleo'!AG42*(1+$C$8))*$C$2)-('Modelo Soja'!BM42/60*1000)-$C$6</f>
        <v>#REF!</v>
      </c>
      <c r="P42" s="17">
        <f t="shared" si="1"/>
        <v>45383</v>
      </c>
      <c r="Q42" s="33" t="e">
        <f ca="1">+(('Modelo Farelo'!AB42*(1+$C$8))*$C$3+('Modelo Oleo'!AA42*(1+$C$8))*$C$2)-('Modelo Soja'!AK42/60*1000)-$C$6</f>
        <v>#REF!</v>
      </c>
      <c r="R42" s="22" t="e">
        <f ca="1">+(('Modelo Farelo'!AC42*(1+$C$8))*$C$3+('Modelo Oleo'!AB42*(1+$C$8))*$C$2)-('Modelo Soja'!AA42/60*1000)-$C$6</f>
        <v>#REF!</v>
      </c>
      <c r="U42" s="22">
        <f>+'[1]Margem esmagamento stonex'!L6</f>
        <v>148.00916666666623</v>
      </c>
      <c r="W42" s="42" t="e">
        <f ca="1">+(('Modelo Farelo'!AH42*(1+$C$8))*$C$3+('Modelo Oleo'!AG42*(1+$C$8))*$C$2)-('Modelo Soja'!AL42/60*1000)-$C$6</f>
        <v>#REF!</v>
      </c>
    </row>
    <row r="43" spans="5:23" x14ac:dyDescent="0.3">
      <c r="E43" s="17">
        <f>+'Modelo Soja'!BA43</f>
        <v>45413</v>
      </c>
      <c r="F43" s="32" t="e">
        <f>+(('Modelo Farelo'!AB43*(1+$C$8))*$C$3+('Modelo Oleo'!AA43*(1+$C$8))*$C$2)-('Modelo Soja'!AT43/60*1000)-$C$6</f>
        <v>#REF!</v>
      </c>
      <c r="G43" s="32" t="e">
        <f>+(('Modelo Farelo'!AC43*(1+$C$8))*$C$3+('Modelo Oleo'!AB43*(1+$C$8))*$C$2)-('Modelo Soja'!AU43/60*1000)-$C$6</f>
        <v>#REF!</v>
      </c>
      <c r="H43" s="32" t="e">
        <f>+(('Modelo Farelo'!AD43*(1+$C$8))*$C$3+('Modelo Oleo'!AC43*(1+$C$8))*$C$2)-('Modelo Soja'!AV43/60*1000)-$C$6</f>
        <v>#REF!</v>
      </c>
      <c r="I43" s="32" t="e">
        <f>+(('Modelo Farelo'!AE43*(1+$C$8))*($C$3+1%)+('Modelo Oleo'!AD43*(1+$C$8))*($C$2-1%))-('Modelo Soja'!AW43/60*1000)-$C$6</f>
        <v>#REF!</v>
      </c>
      <c r="J43" s="32" t="e">
        <f ca="1">+(('Modelo Farelo'!AF43*(1+$C$8))*($C$3+1.5%)+('Modelo Oleo'!AE43*(1+$C$8))*($C$2-1.5%))-('Modelo Soja'!AX43/60*1000)-$C$6</f>
        <v>#REF!</v>
      </c>
      <c r="K43" s="32" t="e">
        <f ca="1">+(('Modelo Farelo'!AG43*(1+$C$8))*($C$3+1.5%)+('Modelo Oleo'!AF43*(1+$C$8))*($C$2-1.5%))-('Modelo Soja'!AY43/60*1000)-$C$6</f>
        <v>#REF!</v>
      </c>
      <c r="L43" s="42" t="e">
        <f>+(('Modelo Farelo'!AH43*(1+$C$8))*$C$3+('Modelo Oleo'!AG43*(1+$C$8))*$C$2)-('Modelo Soja'!BM43/60*1000)-$C$6</f>
        <v>#REF!</v>
      </c>
      <c r="P43" s="17">
        <f t="shared" si="1"/>
        <v>45413</v>
      </c>
      <c r="Q43" s="33" t="e">
        <f ca="1">+(('Modelo Farelo'!AB43*(1+$C$8))*$C$3+('Modelo Oleo'!AA43*(1+$C$8))*$C$2)-('Modelo Soja'!AK43/60*1000)-$C$6</f>
        <v>#REF!</v>
      </c>
      <c r="R43" s="22" t="e">
        <f ca="1">+(('Modelo Farelo'!AC43*(1+$C$8))*$C$3+('Modelo Oleo'!AB43*(1+$C$8))*$C$2)-('Modelo Soja'!AA43/60*1000)-$C$6</f>
        <v>#REF!</v>
      </c>
      <c r="U43" s="22">
        <f>+'[1]Margem esmagamento stonex'!L7</f>
        <v>252.65416666666616</v>
      </c>
      <c r="W43" s="42" t="e">
        <f ca="1">+(('Modelo Farelo'!AH43*(1+$C$8))*$C$3+('Modelo Oleo'!AG43*(1+$C$8))*$C$2)-('Modelo Soja'!AL43/60*1000)-$C$6</f>
        <v>#REF!</v>
      </c>
    </row>
    <row r="44" spans="5:23" x14ac:dyDescent="0.3">
      <c r="E44" s="17">
        <f>+'Modelo Soja'!BA44</f>
        <v>45444</v>
      </c>
      <c r="F44" s="32" t="e">
        <f>+(('Modelo Farelo'!AB44*(1+$C$8))*$C$3+('Modelo Oleo'!AA44*(1+$C$8))*$C$2)-('Modelo Soja'!AT44/60*1000)-$C$6</f>
        <v>#REF!</v>
      </c>
      <c r="G44" s="32" t="e">
        <f>+(('Modelo Farelo'!AC44*(1+$C$8))*$C$3+('Modelo Oleo'!AB44*(1+$C$8))*$C$2)-('Modelo Soja'!AU44/60*1000)-$C$6</f>
        <v>#REF!</v>
      </c>
      <c r="H44" s="32" t="e">
        <f>+(('Modelo Farelo'!AD44*(1+$C$8))*$C$3+('Modelo Oleo'!AC44*(1+$C$8))*$C$2)-('Modelo Soja'!AV44/60*1000)-$C$6</f>
        <v>#REF!</v>
      </c>
      <c r="I44" s="32" t="e">
        <f>+(('Modelo Farelo'!AE44*(1+$C$8))*($C$3+1%)+('Modelo Oleo'!AD44*(1+$C$8))*($C$2-1%))-('Modelo Soja'!AW44/60*1000)-$C$6</f>
        <v>#REF!</v>
      </c>
      <c r="J44" s="32" t="e">
        <f ca="1">+(('Modelo Farelo'!AF44*(1+$C$8))*($C$3+1.5%)+('Modelo Oleo'!AE44*(1+$C$8))*($C$2-1.5%))-('Modelo Soja'!AX44/60*1000)-$C$6</f>
        <v>#REF!</v>
      </c>
      <c r="K44" s="32" t="e">
        <f ca="1">+(('Modelo Farelo'!AG44*(1+$C$8))*($C$3+1.5%)+('Modelo Oleo'!AF44*(1+$C$8))*($C$2-1.5%))-('Modelo Soja'!AY44/60*1000)-$C$6</f>
        <v>#REF!</v>
      </c>
      <c r="L44" s="42" t="e">
        <f>+(('Modelo Farelo'!AH44*(1+$C$8))*$C$3+('Modelo Oleo'!AG44*(1+$C$8))*$C$2)-('Modelo Soja'!BM44/60*1000)-$C$6</f>
        <v>#REF!</v>
      </c>
      <c r="P44" s="17">
        <f t="shared" si="1"/>
        <v>45444</v>
      </c>
      <c r="Q44" s="33" t="e">
        <f ca="1">+(('Modelo Farelo'!AB44*(1+$C$8))*$C$3+('Modelo Oleo'!AA44*(1+$C$8))*$C$2)-('Modelo Soja'!AK44/60*1000)-$C$6</f>
        <v>#REF!</v>
      </c>
      <c r="R44" s="22" t="e">
        <f ca="1">+(('Modelo Farelo'!AC44*(1+$C$8))*$C$3+('Modelo Oleo'!AB44*(1+$C$8))*$C$2)-('Modelo Soja'!AA44/60*1000)-$C$6</f>
        <v>#REF!</v>
      </c>
      <c r="U44" s="22">
        <f>+'[1]Margem esmagamento stonex'!L8</f>
        <v>257.44208333333302</v>
      </c>
      <c r="W44" s="42" t="e">
        <f ca="1">+(('Modelo Farelo'!AH44*(1+$C$8))*$C$3+('Modelo Oleo'!AG44*(1+$C$8))*$C$2)-('Modelo Soja'!AL44/60*1000)-$C$6</f>
        <v>#REF!</v>
      </c>
    </row>
    <row r="45" spans="5:23" x14ac:dyDescent="0.3">
      <c r="E45" s="17">
        <f>+'Modelo Soja'!BA45</f>
        <v>45474</v>
      </c>
      <c r="F45" s="32" t="e">
        <f>+(('Modelo Farelo'!AB45*(1+$C$8))*$C$3+('Modelo Oleo'!AA45*(1+$C$8))*$C$2)-('Modelo Soja'!AT45/60*1000)-$C$6</f>
        <v>#REF!</v>
      </c>
      <c r="G45" s="32" t="e">
        <f>+(('Modelo Farelo'!AC45*(1+$C$8))*$C$3+('Modelo Oleo'!AB45*(1+$C$8))*$C$2)-('Modelo Soja'!AU45/60*1000)-$C$6</f>
        <v>#REF!</v>
      </c>
      <c r="H45" s="32" t="e">
        <f>+(('Modelo Farelo'!AD45*(1+$C$8))*$C$3+('Modelo Oleo'!AC45*(1+$C$8))*$C$2)-('Modelo Soja'!AV45/60*1000)-$C$6</f>
        <v>#REF!</v>
      </c>
      <c r="I45" s="32" t="e">
        <f>+(('Modelo Farelo'!AE45*(1+$C$8))*($C$3+1%)+('Modelo Oleo'!AD45*(1+$C$8))*($C$2-1%))-('Modelo Soja'!AW45/60*1000)-$C$6</f>
        <v>#REF!</v>
      </c>
      <c r="J45" s="32" t="e">
        <f ca="1">+(('Modelo Farelo'!AF45*(1+$C$8))*($C$3+1.5%)+('Modelo Oleo'!AE45*(1+$C$8))*($C$2-1.5%))-('Modelo Soja'!AX45/60*1000)-$C$6</f>
        <v>#REF!</v>
      </c>
      <c r="K45" s="32" t="e">
        <f ca="1">+(('Modelo Farelo'!AG45*(1+$C$8))*($C$3+1.5%)+('Modelo Oleo'!AF45*(1+$C$8))*($C$2-1.5%))-('Modelo Soja'!AY45/60*1000)-$C$6</f>
        <v>#REF!</v>
      </c>
      <c r="L45" s="42" t="e">
        <f>+(('Modelo Farelo'!AH45*(1+$C$8))*$C$3+('Modelo Oleo'!AG45*(1+$C$8))*$C$2)-('Modelo Soja'!BM45/60*1000)-$C$6</f>
        <v>#REF!</v>
      </c>
      <c r="P45" s="17">
        <f t="shared" si="1"/>
        <v>45474</v>
      </c>
      <c r="Q45" s="33" t="e">
        <f ca="1">+(('Modelo Farelo'!AB45*(1+$C$8))*$C$3+('Modelo Oleo'!AA45*(1+$C$8))*$C$2)-('Modelo Soja'!AK45/60*1000)-$C$6</f>
        <v>#REF!</v>
      </c>
      <c r="R45" s="22" t="e">
        <f ca="1">+(('Modelo Farelo'!AC45*(1+$C$8))*$C$3+('Modelo Oleo'!AB45*(1+$C$8))*$C$2)-('Modelo Soja'!AA45/60*1000)-$C$6</f>
        <v>#REF!</v>
      </c>
      <c r="U45" s="22">
        <f>+'[1]Margem esmagamento stonex'!L9</f>
        <v>369.95270833333302</v>
      </c>
      <c r="W45" s="42" t="e">
        <f ca="1">+(('Modelo Farelo'!AH45*(1+$C$8))*$C$3+('Modelo Oleo'!AG45*(1+$C$8))*$C$2)-('Modelo Soja'!AL45/60*1000)-$C$6</f>
        <v>#REF!</v>
      </c>
    </row>
    <row r="46" spans="5:23" x14ac:dyDescent="0.3">
      <c r="E46" s="17">
        <f>+'Modelo Soja'!BA46</f>
        <v>45505</v>
      </c>
      <c r="F46" s="32" t="e">
        <f>+(('Modelo Farelo'!AB46*(1+$C$8))*$C$3+('Modelo Oleo'!AA46*(1+$C$8))*$C$2)-('Modelo Soja'!AT46/60*1000)-$C$6</f>
        <v>#REF!</v>
      </c>
      <c r="G46" s="32" t="e">
        <f>+(('Modelo Farelo'!AC46*(1+$C$8))*$C$3+('Modelo Oleo'!AB46*(1+$C$8))*$C$2)-('Modelo Soja'!AU46/60*1000)-$C$6</f>
        <v>#REF!</v>
      </c>
      <c r="H46" s="32" t="e">
        <f>+(('Modelo Farelo'!AD46*(1+$C$8))*$C$3+('Modelo Oleo'!AC46*(1+$C$8))*$C$2)-('Modelo Soja'!AV46/60*1000)-$C$6</f>
        <v>#REF!</v>
      </c>
      <c r="I46" s="32" t="e">
        <f>+(('Modelo Farelo'!AE46*(1+$C$8))*($C$3+1%)+('Modelo Oleo'!AD46*(1+$C$8))*($C$2-1%))-('Modelo Soja'!AW46/60*1000)-$C$6</f>
        <v>#REF!</v>
      </c>
      <c r="J46" s="32" t="e">
        <f ca="1">+(('Modelo Farelo'!AF46*(1+$C$8))*($C$3+1.5%)+('Modelo Oleo'!AE46*(1+$C$8))*($C$2-1.5%))-('Modelo Soja'!AX46/60*1000)-$C$6</f>
        <v>#REF!</v>
      </c>
      <c r="K46" s="32" t="e">
        <f ca="1">+(('Modelo Farelo'!AG46*(1+$C$8))*($C$3+1.5%)+('Modelo Oleo'!AF46*(1+$C$8))*($C$2-1.5%))-('Modelo Soja'!AY46/60*1000)-$C$6</f>
        <v>#REF!</v>
      </c>
      <c r="L46" s="42" t="e">
        <f>+(('Modelo Farelo'!AH46*(1+$C$8))*$C$3+('Modelo Oleo'!AG46*(1+$C$8))*$C$2)-('Modelo Soja'!BM46/60*1000)-$C$6</f>
        <v>#REF!</v>
      </c>
      <c r="P46" s="17">
        <f t="shared" si="1"/>
        <v>45505</v>
      </c>
      <c r="Q46" s="33" t="e">
        <f ca="1">+(('Modelo Farelo'!AB46*(1+$C$8))*$C$3+('Modelo Oleo'!AA46*(1+$C$8))*$C$2)-('Modelo Soja'!AK46/60*1000)-$C$6</f>
        <v>#REF!</v>
      </c>
      <c r="R46" s="22" t="e">
        <f ca="1">+(('Modelo Farelo'!AC46*(1+$C$8))*$C$3+('Modelo Oleo'!AB46*(1+$C$8))*$C$2)-('Modelo Soja'!AA46/60*1000)-$C$6</f>
        <v>#REF!</v>
      </c>
      <c r="U46" s="22">
        <f>+'[1]Margem esmagamento stonex'!L10</f>
        <v>247.767333333333</v>
      </c>
      <c r="W46" s="42" t="e">
        <f ca="1">+(('Modelo Farelo'!AH46*(1+$C$8))*$C$3+('Modelo Oleo'!AG46*(1+$C$8))*$C$2)-('Modelo Soja'!AL46/60*1000)-$C$6</f>
        <v>#REF!</v>
      </c>
    </row>
    <row r="47" spans="5:23" x14ac:dyDescent="0.3">
      <c r="E47" s="17">
        <f>+'Modelo Soja'!BA47</f>
        <v>45536</v>
      </c>
      <c r="F47" s="32" t="e">
        <f>+(('Modelo Farelo'!AB47*(1+$C$8))*$C$3+('Modelo Oleo'!AA47*(1+$C$8))*$C$2)-('Modelo Soja'!AT47/60*1000)-$C$6</f>
        <v>#REF!</v>
      </c>
      <c r="G47" s="32" t="e">
        <f>+(('Modelo Farelo'!AC47*(1+$C$8))*$C$3+('Modelo Oleo'!AB47*(1+$C$8))*$C$2)-('Modelo Soja'!AU47/60*1000)-$C$6</f>
        <v>#REF!</v>
      </c>
      <c r="H47" s="32" t="e">
        <f>+(('Modelo Farelo'!AD47*(1+$C$8))*$C$3+('Modelo Oleo'!AC47*(1+$C$8))*$C$2)-('Modelo Soja'!AV47/60*1000)-$C$6</f>
        <v>#REF!</v>
      </c>
      <c r="I47" s="32" t="e">
        <f>+(('Modelo Farelo'!AE47*(1+$C$8))*($C$3+1%)+('Modelo Oleo'!AD47*(1+$C$8))*($C$2-1%))-('Modelo Soja'!AW47/60*1000)-$C$6</f>
        <v>#REF!</v>
      </c>
      <c r="J47" s="32" t="e">
        <f ca="1">+(('Modelo Farelo'!AF47*(1+$C$8))*($C$3+1.5%)+('Modelo Oleo'!AE47*(1+$C$8))*($C$2-1.5%))-('Modelo Soja'!AX47/60*1000)-$C$6</f>
        <v>#REF!</v>
      </c>
      <c r="K47" s="32" t="e">
        <f ca="1">+(('Modelo Farelo'!AG47*(1+$C$8))*($C$3+1.5%)+('Modelo Oleo'!AF47*(1+$C$8))*($C$2-1.5%))-('Modelo Soja'!AY47/60*1000)-$C$6</f>
        <v>#REF!</v>
      </c>
      <c r="L47" s="42" t="e">
        <f>+(('Modelo Farelo'!AH47*(1+$C$8))*$C$3+('Modelo Oleo'!AG47*(1+$C$8))*$C$2)-('Modelo Soja'!BM47/60*1000)-$C$6</f>
        <v>#REF!</v>
      </c>
      <c r="P47" s="17">
        <f t="shared" si="1"/>
        <v>45536</v>
      </c>
      <c r="Q47" s="33" t="e">
        <f ca="1">+(('Modelo Farelo'!AB47*(1+$C$8))*$C$3+('Modelo Oleo'!AA47*(1+$C$8))*$C$2)-('Modelo Soja'!AK47/60*1000)-$C$6</f>
        <v>#REF!</v>
      </c>
      <c r="R47" s="22" t="e">
        <f ca="1">+(('Modelo Farelo'!AC47*(1+$C$8))*$C$3+('Modelo Oleo'!AB47*(1+$C$8))*$C$2)-('Modelo Soja'!AA47/60*1000)-$C$6</f>
        <v>#REF!</v>
      </c>
      <c r="U47" s="22">
        <f>+'[1]Margem esmagamento stonex'!L11</f>
        <v>124.12499999999987</v>
      </c>
      <c r="W47" s="42" t="e">
        <f ca="1">+(('Modelo Farelo'!AH47*(1+$C$8))*$C$3+('Modelo Oleo'!AG47*(1+$C$8))*$C$2)-('Modelo Soja'!AL47/60*1000)-$C$6</f>
        <v>#REF!</v>
      </c>
    </row>
    <row r="48" spans="5:23" x14ac:dyDescent="0.3">
      <c r="E48" s="17">
        <f>+'Modelo Soja'!BA48</f>
        <v>45566</v>
      </c>
      <c r="F48" s="32" t="e">
        <f>+(('Modelo Farelo'!AB48*(1+$C$8))*$C$3+('Modelo Oleo'!AA48*(1+$C$8))*$C$2)-('Modelo Soja'!AT48/60*1000)-$C$6</f>
        <v>#REF!</v>
      </c>
      <c r="G48" s="32" t="e">
        <f>+(('Modelo Farelo'!AC48*(1+$C$8))*$C$3+('Modelo Oleo'!AB48*(1+$C$8))*$C$2)-('Modelo Soja'!AU48/60*1000)-$C$6</f>
        <v>#REF!</v>
      </c>
      <c r="H48" s="32" t="e">
        <f>+(('Modelo Farelo'!AD48*(1+$C$8))*$C$3+('Modelo Oleo'!AC48*(1+$C$8))*$C$2)-('Modelo Soja'!AV48/60*1000)-$C$6</f>
        <v>#REF!</v>
      </c>
      <c r="I48" s="32" t="e">
        <f>+(('Modelo Farelo'!AE48*(1+$C$8))*($C$3+1%)+('Modelo Oleo'!AD48*(1+$C$8))*($C$2-1%))-('Modelo Soja'!AW48/60*1000)-$C$6</f>
        <v>#REF!</v>
      </c>
      <c r="J48" s="32" t="e">
        <f ca="1">+(('Modelo Farelo'!AF48*(1+$C$8))*($C$3+1.5%)+('Modelo Oleo'!AE48*(1+$C$8))*($C$2-1.5%))-('Modelo Soja'!AX48/60*1000)-$C$6</f>
        <v>#REF!</v>
      </c>
      <c r="K48" s="32" t="e">
        <f ca="1">+(('Modelo Farelo'!AG48*(1+$C$8))*($C$3+1.5%)+('Modelo Oleo'!AF48*(1+$C$8))*($C$2-1.5%))-('Modelo Soja'!AY48/60*1000)-$C$6</f>
        <v>#REF!</v>
      </c>
      <c r="L48" s="42" t="e">
        <f>+(('Modelo Farelo'!AH48*(1+$C$8))*$C$3+('Modelo Oleo'!AG48*(1+$C$8))*$C$2)-('Modelo Soja'!BM48/60*1000)-$C$6</f>
        <v>#REF!</v>
      </c>
      <c r="P48" s="17">
        <f t="shared" si="1"/>
        <v>45566</v>
      </c>
      <c r="Q48" s="33" t="e">
        <f ca="1">+(('Modelo Farelo'!AB48*(1+$C$8))*$C$3+('Modelo Oleo'!AA48*(1+$C$8))*$C$2)-('Modelo Soja'!AK48/60*1000)-$C$6</f>
        <v>#REF!</v>
      </c>
      <c r="R48" s="22" t="e">
        <f ca="1">+(('Modelo Farelo'!AC48*(1+$C$8))*$C$3+('Modelo Oleo'!AB48*(1+$C$8))*$C$2)-('Modelo Soja'!AA48/60*1000)-$C$6</f>
        <v>#REF!</v>
      </c>
      <c r="U48" s="22">
        <f>+'[1]Margem esmagamento stonex'!L12</f>
        <v>-18.799999999999841</v>
      </c>
      <c r="W48" s="42" t="e">
        <f ca="1">+(('Modelo Farelo'!AH48*(1+$C$8))*$C$3+('Modelo Oleo'!AG48*(1+$C$8))*$C$2)-('Modelo Soja'!AL48/60*1000)-$C$6</f>
        <v>#REF!</v>
      </c>
    </row>
    <row r="49" spans="5:23" x14ac:dyDescent="0.3">
      <c r="E49" s="17">
        <f>+'Modelo Soja'!BA49</f>
        <v>45597</v>
      </c>
      <c r="F49" s="32" t="e">
        <f>+(('Modelo Farelo'!AB49*(1+$C$8))*$C$3+('Modelo Oleo'!AA49*(1+$C$8))*$C$2)-('Modelo Soja'!AT49/60*1000)-$C$6</f>
        <v>#REF!</v>
      </c>
      <c r="G49" s="32" t="e">
        <f>+(('Modelo Farelo'!AC49*(1+$C$8))*$C$3+('Modelo Oleo'!AB49*(1+$C$8))*$C$2)-('Modelo Soja'!AU49/60*1000)-$C$6</f>
        <v>#REF!</v>
      </c>
      <c r="H49" s="32" t="e">
        <f>+(('Modelo Farelo'!AD49*(1+$C$8))*$C$3+('Modelo Oleo'!AC49*(1+$C$8))*$C$2)-('Modelo Soja'!AV49/60*1000)-$C$6</f>
        <v>#REF!</v>
      </c>
      <c r="I49" s="32" t="e">
        <f>+(('Modelo Farelo'!AE49*(1+$C$8))*($C$3+1%)+('Modelo Oleo'!AD49*(1+$C$8))*($C$2-1%))-('Modelo Soja'!AW49/60*1000)-$C$6</f>
        <v>#REF!</v>
      </c>
      <c r="J49" s="32" t="e">
        <f ca="1">+(('Modelo Farelo'!AF49*(1+$C$8))*($C$3+1.5%)+('Modelo Oleo'!AE49*(1+$C$8))*($C$2-1.5%))-('Modelo Soja'!AX49/60*1000)-$C$6</f>
        <v>#REF!</v>
      </c>
      <c r="K49" s="32" t="e">
        <f ca="1">+(('Modelo Farelo'!AG49*(1+$C$8))*($C$3+1.5%)+('Modelo Oleo'!AF49*(1+$C$8))*($C$2-1.5%))-('Modelo Soja'!AY49/60*1000)-$C$6</f>
        <v>#REF!</v>
      </c>
      <c r="L49" s="42" t="e">
        <f>+(('Modelo Farelo'!AH49*(1+$C$8))*$C$3+('Modelo Oleo'!AG49*(1+$C$8))*$C$2)-('Modelo Soja'!BM49/60*1000)-$C$6</f>
        <v>#REF!</v>
      </c>
      <c r="P49" s="17">
        <f t="shared" si="1"/>
        <v>45597</v>
      </c>
      <c r="Q49" s="33" t="e">
        <f ca="1">+(('Modelo Farelo'!AB49*(1+$C$8))*$C$3+('Modelo Oleo'!AA49*(1+$C$8))*$C$2)-('Modelo Soja'!AK49/60*1000)-$C$6</f>
        <v>#REF!</v>
      </c>
      <c r="R49" s="22" t="e">
        <f ca="1">+(('Modelo Farelo'!AC49*(1+$C$8))*$C$3+('Modelo Oleo'!AB49*(1+$C$8))*$C$2)-('Modelo Soja'!AA49/60*1000)-$C$6</f>
        <v>#REF!</v>
      </c>
      <c r="U49" s="22">
        <f>+'[1]Margem esmagamento stonex'!L13</f>
        <v>29.250000000000099</v>
      </c>
      <c r="W49" s="42" t="e">
        <f ca="1">+(('Modelo Farelo'!AH49*(1+$C$8))*$C$3+('Modelo Oleo'!AG49*(1+$C$8))*$C$2)-('Modelo Soja'!AL49/60*1000)-$C$6</f>
        <v>#REF!</v>
      </c>
    </row>
    <row r="50" spans="5:23" x14ac:dyDescent="0.3">
      <c r="E50" s="17">
        <f>+'Modelo Soja'!BA50</f>
        <v>45627</v>
      </c>
      <c r="F50" s="32" t="e">
        <f>+(('Modelo Farelo'!AB50*(1+$C$8))*$C$3+('Modelo Oleo'!AA50*(1+$C$8))*$C$2)-('Modelo Soja'!AT50/60*1000)-$C$6</f>
        <v>#REF!</v>
      </c>
      <c r="G50" s="32" t="e">
        <f>+(('Modelo Farelo'!AC50*(1+$C$8))*$C$3+('Modelo Oleo'!AB50*(1+$C$8))*$C$2)-('Modelo Soja'!AU50/60*1000)-$C$6</f>
        <v>#REF!</v>
      </c>
      <c r="H50" s="32" t="e">
        <f>+(('Modelo Farelo'!AD50*(1+$C$8))*$C$3+('Modelo Oleo'!AC50*(1+$C$8))*$C$2)-('Modelo Soja'!AV50/60*1000)-$C$6</f>
        <v>#REF!</v>
      </c>
      <c r="I50" s="32" t="e">
        <f>+(('Modelo Farelo'!AE50*(1+$C$8))*($C$3+1%)+('Modelo Oleo'!AD50*(1+$C$8))*($C$2-1%))-('Modelo Soja'!AW50/60*1000)-$C$6</f>
        <v>#REF!</v>
      </c>
      <c r="J50" s="32" t="e">
        <f ca="1">+(('Modelo Farelo'!AF50*(1+$C$8))*($C$3+1.5%)+('Modelo Oleo'!AE50*(1+$C$8))*($C$2-1.5%))-('Modelo Soja'!AX50/60*1000)-$C$6</f>
        <v>#REF!</v>
      </c>
      <c r="K50" s="32" t="e">
        <f ca="1">+(('Modelo Farelo'!AG50*(1+$C$8))*($C$3+1.5%)+('Modelo Oleo'!AF50*(1+$C$8))*($C$2-1.5%))-('Modelo Soja'!AY50/60*1000)-$C$6</f>
        <v>#REF!</v>
      </c>
      <c r="L50" s="42" t="e">
        <f>+(('Modelo Farelo'!AH50*(1+$C$8))*$C$3+('Modelo Oleo'!AG50*(1+$C$8))*$C$2)-('Modelo Soja'!BM50/60*1000)-$C$6</f>
        <v>#REF!</v>
      </c>
      <c r="P50" s="17">
        <f t="shared" si="1"/>
        <v>45627</v>
      </c>
      <c r="Q50" s="33" t="e">
        <f ca="1">+(('Modelo Farelo'!AB50*(1+$C$8))*$C$3+('Modelo Oleo'!AA50*(1+$C$8))*$C$2)-('Modelo Soja'!AK50/60*1000)-$C$6</f>
        <v>#REF!</v>
      </c>
      <c r="R50" s="22" t="e">
        <f ca="1">+(('Modelo Farelo'!AC50*(1+$C$8))*$C$3+('Modelo Oleo'!AB50*(1+$C$8))*$C$2)-('Modelo Soja'!AA50/60*1000)-$C$6</f>
        <v>#REF!</v>
      </c>
      <c r="U50" s="22">
        <f>+'[1]Margem esmagamento stonex'!L14</f>
        <v>21.616666666666649</v>
      </c>
      <c r="W50" s="42" t="e">
        <f ca="1">+(('Modelo Farelo'!AH50*(1+$C$8))*$C$3+('Modelo Oleo'!AG50*(1+$C$8))*$C$2)-('Modelo Soja'!AL50/60*1000)-$C$6</f>
        <v>#REF!</v>
      </c>
    </row>
    <row r="51" spans="5:23" x14ac:dyDescent="0.3">
      <c r="E51" s="17">
        <f>+'Modelo Soja'!BA51</f>
        <v>45658</v>
      </c>
      <c r="F51" s="32" t="e">
        <f>+(('Modelo Farelo'!AB51*(1+$C$8))*$C$3+('Modelo Oleo'!AA51*(1+$C$8))*$C$2)-('Modelo Soja'!AT51/60*1000)-$C$6</f>
        <v>#REF!</v>
      </c>
      <c r="G51" s="32" t="e">
        <f>+(('Modelo Farelo'!AC51*(1+$C$8))*$C$3+('Modelo Oleo'!AB51*(1+$C$8))*$C$2)-('Modelo Soja'!AU51/60*1000)-$C$6</f>
        <v>#REF!</v>
      </c>
      <c r="H51" s="32" t="e">
        <f>+(('Modelo Farelo'!AD51*(1+$C$8))*$C$3+('Modelo Oleo'!AC51*(1+$C$8))*$C$2)-('Modelo Soja'!AV51/60*1000)-$C$6</f>
        <v>#REF!</v>
      </c>
      <c r="I51" s="32" t="e">
        <f>+(('Modelo Farelo'!AE51*(1+$C$8))*($C$3+1%)+('Modelo Oleo'!AD51*(1+$C$8))*($C$2-1%))-('Modelo Soja'!AW51/60*1000)-$C$6</f>
        <v>#REF!</v>
      </c>
      <c r="J51" s="32" t="e">
        <f ca="1">+(('Modelo Farelo'!AF51*(1+$C$8))*($C$3+1.5%)+('Modelo Oleo'!AE51*(1+$C$8))*($C$2-1.5%))-('Modelo Soja'!AX51/60*1000)-$C$6</f>
        <v>#REF!</v>
      </c>
      <c r="K51" s="32" t="e">
        <f ca="1">+(('Modelo Farelo'!AG51*(1+$C$8))*($C$3+1.5%)+('Modelo Oleo'!AF51*(1+$C$8))*($C$2-1.5%))-('Modelo Soja'!AY51/60*1000)-$C$6</f>
        <v>#REF!</v>
      </c>
      <c r="L51" s="42" t="e">
        <f>+(('Modelo Farelo'!AH51*(1+$C$8))*$C$3+('Modelo Oleo'!AG51*(1+$C$8))*$C$2)-('Modelo Soja'!BM51/60*1000)-$C$6</f>
        <v>#REF!</v>
      </c>
      <c r="P51" s="17">
        <f t="shared" si="1"/>
        <v>45658</v>
      </c>
      <c r="Q51" s="33" t="e">
        <f ca="1">+(('Modelo Farelo'!AB51*(1+$C$8))*$C$3+('Modelo Oleo'!AA51*(1+$C$8))*$C$2)-('Modelo Soja'!AK51/60*1000)-$C$6</f>
        <v>#REF!</v>
      </c>
      <c r="R51" s="22" t="e">
        <f ca="1">+(('Modelo Farelo'!AC51*(1+$C$8))*$C$3+('Modelo Oleo'!AB51*(1+$C$8))*$C$2)-('Modelo Soja'!AA51/60*1000)-$C$6</f>
        <v>#REF!</v>
      </c>
      <c r="U51" s="22">
        <f>+'[1]Margem esmagamento stonex'!L15</f>
        <v>410.5999999999998</v>
      </c>
      <c r="W51" s="42" t="e">
        <f ca="1">+(('Modelo Farelo'!AH51*(1+$C$8))*$C$3+('Modelo Oleo'!AG51*(1+$C$8))*$C$2)-('Modelo Soja'!AL51/60*1000)-$C$6</f>
        <v>#REF!</v>
      </c>
    </row>
    <row r="52" spans="5:23" x14ac:dyDescent="0.3">
      <c r="E52" s="17">
        <f>+'Modelo Soja'!BA52</f>
        <v>45689</v>
      </c>
      <c r="F52" s="32" t="e">
        <f>+(('Modelo Farelo'!AB52*(1+$C$8))*$C$3+('Modelo Oleo'!AA52*(1+$C$8))*$C$2)-('Modelo Soja'!AT52/60*1000)-$C$6</f>
        <v>#REF!</v>
      </c>
      <c r="G52" s="32" t="e">
        <f>+(('Modelo Farelo'!AC52*(1+$C$8))*$C$3+('Modelo Oleo'!AB52*(1+$C$8))*$C$2)-('Modelo Soja'!AU52/60*1000)-$C$6</f>
        <v>#REF!</v>
      </c>
      <c r="H52" s="32" t="e">
        <f>+(('Modelo Farelo'!AD52*(1+$C$8))*$C$3+('Modelo Oleo'!AC52*(1+$C$8))*$C$2)-('Modelo Soja'!AV52/60*1000)-$C$6</f>
        <v>#REF!</v>
      </c>
      <c r="I52" s="32" t="e">
        <f>+(('Modelo Farelo'!AE52*(1+$C$8))*($C$3+1%)+('Modelo Oleo'!AD52*(1+$C$8))*($C$2-1%))-('Modelo Soja'!AW52/60*1000)-$C$6</f>
        <v>#REF!</v>
      </c>
      <c r="J52" s="32" t="e">
        <f ca="1">+(('Modelo Farelo'!AF52*(1+$C$8))*($C$3+1.5%)+('Modelo Oleo'!AE52*(1+$C$8))*($C$2-1.5%))-('Modelo Soja'!AX52/60*1000)-$C$6</f>
        <v>#REF!</v>
      </c>
      <c r="K52" s="32" t="e">
        <f ca="1">+(('Modelo Farelo'!AG52*(1+$C$8))*($C$3+1.5%)+('Modelo Oleo'!AF52*(1+$C$8))*($C$2-1.5%))-('Modelo Soja'!AY52/60*1000)-$C$6</f>
        <v>#REF!</v>
      </c>
      <c r="L52" s="42" t="e">
        <f>+(('Modelo Farelo'!AH52*(1+$C$8))*$C$3+('Modelo Oleo'!AG52*(1+$C$8))*$C$2)-('Modelo Soja'!BM52/60*1000)-$C$6</f>
        <v>#REF!</v>
      </c>
      <c r="P52" s="17">
        <f t="shared" si="1"/>
        <v>45689</v>
      </c>
      <c r="Q52" s="33" t="e">
        <f ca="1">+(('Modelo Farelo'!AB52*(1+$C$8))*$C$3+('Modelo Oleo'!AA52*(1+$C$8))*$C$2)-('Modelo Soja'!AK52/60*1000)-$C$6</f>
        <v>#REF!</v>
      </c>
      <c r="R52" s="22" t="e">
        <f ca="1">+(('Modelo Farelo'!AC52*(1+$C$8))*$C$3+('Modelo Oleo'!AB52*(1+$C$8))*$C$2)-('Modelo Soja'!AA52/60*1000)-$C$6</f>
        <v>#REF!</v>
      </c>
      <c r="U52" s="22">
        <f>+'[1]Margem esmagamento stonex'!L16</f>
        <v>405.33333333333303</v>
      </c>
      <c r="W52" s="42" t="e">
        <f ca="1">+(('Modelo Farelo'!AH52*(1+$C$8))*$C$3+('Modelo Oleo'!AG52*(1+$C$8))*$C$2)-('Modelo Soja'!AL52/60*1000)-$C$6</f>
        <v>#REF!</v>
      </c>
    </row>
    <row r="53" spans="5:23" x14ac:dyDescent="0.3">
      <c r="E53" s="17">
        <f>+'Modelo Soja'!BA53</f>
        <v>45717</v>
      </c>
      <c r="F53" s="32" t="e">
        <f>+(('Modelo Farelo'!AB53*(1+$C$8))*$C$3+('Modelo Oleo'!AA53*(1+$C$8))*$C$2)-('Modelo Soja'!AT53/60*1000)-$C$6</f>
        <v>#REF!</v>
      </c>
      <c r="G53" s="32" t="e">
        <f>+(('Modelo Farelo'!AC53*(1+$C$8))*$C$3+('Modelo Oleo'!AB53*(1+$C$8))*$C$2)-('Modelo Soja'!AU53/60*1000)-$C$6</f>
        <v>#REF!</v>
      </c>
      <c r="H53" s="32" t="e">
        <f>+(('Modelo Farelo'!AD53*(1+$C$8))*$C$3+('Modelo Oleo'!AC53*(1+$C$8))*$C$2)-('Modelo Soja'!AV53/60*1000)-$C$6</f>
        <v>#REF!</v>
      </c>
      <c r="I53" s="32" t="e">
        <f>+(('Modelo Farelo'!AE53*(1+$C$8))*($C$3+1%)+('Modelo Oleo'!AD53*(1+$C$8))*($C$2-1%))-('Modelo Soja'!AW53/60*1000)-$C$6</f>
        <v>#REF!</v>
      </c>
      <c r="J53" s="32" t="e">
        <f ca="1">+(('Modelo Farelo'!AF53*(1+$C$8))*($C$3+1.5%)+('Modelo Oleo'!AE53*(1+$C$8))*($C$2-1.5%))-('Modelo Soja'!AX53/60*1000)-$C$6</f>
        <v>#REF!</v>
      </c>
      <c r="K53" s="32" t="e">
        <f ca="1">+(('Modelo Farelo'!AG53*(1+$C$8))*($C$3+1.5%)+('Modelo Oleo'!AF53*(1+$C$8))*($C$2-1.5%))-('Modelo Soja'!AY53/60*1000)-$C$6</f>
        <v>#REF!</v>
      </c>
      <c r="L53" s="42" t="e">
        <f>+(('Modelo Farelo'!AH53*(1+$C$8))*$C$3+('Modelo Oleo'!AG53*(1+$C$8))*$C$2)-('Modelo Soja'!BM53/60*1000)-$C$6</f>
        <v>#REF!</v>
      </c>
      <c r="P53" s="17">
        <f t="shared" si="1"/>
        <v>45717</v>
      </c>
      <c r="Q53" s="33" t="e">
        <f ca="1">+(('Modelo Farelo'!AB53*(1+$C$8))*$C$3+('Modelo Oleo'!AA53*(1+$C$8))*$C$2)-('Modelo Soja'!AK53/60*1000)-$C$6</f>
        <v>#REF!</v>
      </c>
      <c r="R53" s="22" t="e">
        <f ca="1">+(('Modelo Farelo'!AC53*(1+$C$8))*$C$3+('Modelo Oleo'!AB53*(1+$C$8))*$C$2)-('Modelo Soja'!AA53/60*1000)-$C$6</f>
        <v>#REF!</v>
      </c>
      <c r="U53" s="22">
        <f>+'[1]Margem esmagamento stonex'!L17</f>
        <v>226.49999999999977</v>
      </c>
      <c r="W53" s="42" t="e">
        <f ca="1">+(('Modelo Farelo'!AH53*(1+$C$8))*$C$3+('Modelo Oleo'!AG53*(1+$C$8))*$C$2)-('Modelo Soja'!AL53/60*1000)-$C$6</f>
        <v>#REF!</v>
      </c>
    </row>
    <row r="54" spans="5:23" x14ac:dyDescent="0.3">
      <c r="E54" s="17">
        <f>+'Modelo Soja'!BA54</f>
        <v>45748</v>
      </c>
      <c r="F54" s="32" t="e">
        <f>+(('Modelo Farelo'!AB54*(1+$C$8))*$C$3+('Modelo Oleo'!AA54*(1+$C$8))*$C$2)-('Modelo Soja'!AT54/60*1000)-$C$6</f>
        <v>#REF!</v>
      </c>
      <c r="G54" s="32" t="e">
        <f>+(('Modelo Farelo'!AC54*(1+$C$8))*$C$3+('Modelo Oleo'!AB54*(1+$C$8))*$C$2)-('Modelo Soja'!AU54/60*1000)-$C$6</f>
        <v>#REF!</v>
      </c>
      <c r="H54" s="32" t="e">
        <f>+(('Modelo Farelo'!AD54*(1+$C$8))*$C$3+('Modelo Oleo'!AC54*(1+$C$8))*$C$2)-('Modelo Soja'!AV54/60*1000)-$C$6</f>
        <v>#REF!</v>
      </c>
      <c r="I54" s="32" t="e">
        <f>+(('Modelo Farelo'!AE54*(1+$C$8))*($C$3+1%)+('Modelo Oleo'!AD54*(1+$C$8))*($C$2-1%))-('Modelo Soja'!AW54/60*1000)-$C$6</f>
        <v>#REF!</v>
      </c>
      <c r="J54" s="32" t="e">
        <f ca="1">+(('Modelo Farelo'!AF54*(1+$C$8))*($C$3+1.5%)+('Modelo Oleo'!AE54*(1+$C$8))*($C$2-1.5%))-('Modelo Soja'!AX54/60*1000)-$C$6</f>
        <v>#REF!</v>
      </c>
      <c r="K54" s="32" t="e">
        <f ca="1">+(('Modelo Farelo'!AG54*(1+$C$8))*($C$3+1.5%)+('Modelo Oleo'!AF54*(1+$C$8))*($C$2-1.5%))-('Modelo Soja'!AY54/60*1000)-$C$6</f>
        <v>#REF!</v>
      </c>
      <c r="L54" s="42" t="e">
        <f>+(('Modelo Farelo'!AH54*(1+$C$8))*$C$3+('Modelo Oleo'!AG54*(1+$C$8))*$C$2)-('Modelo Soja'!BM54/60*1000)-$C$6</f>
        <v>#REF!</v>
      </c>
      <c r="P54" s="17">
        <f t="shared" si="1"/>
        <v>45748</v>
      </c>
      <c r="Q54" s="33" t="e">
        <f ca="1">+(('Modelo Farelo'!AB54*(1+$C$8))*$C$3+('Modelo Oleo'!AA54*(1+$C$8))*$C$2)-('Modelo Soja'!AK54/60*1000)-$C$6</f>
        <v>#REF!</v>
      </c>
      <c r="R54" s="22" t="e">
        <f ca="1">+(('Modelo Farelo'!AC54*(1+$C$8))*$C$3+('Modelo Oleo'!AB54*(1+$C$8))*$C$2)-('Modelo Soja'!AA54/60*1000)-$C$6</f>
        <v>#REF!</v>
      </c>
      <c r="U54" s="22">
        <f>+'[1]Margem esmagamento stonex'!L18</f>
        <v>176.74999999999974</v>
      </c>
      <c r="W54" s="42" t="e">
        <f ca="1">+(('Modelo Farelo'!AH54*(1+$C$8))*$C$3+('Modelo Oleo'!AG54*(1+$C$8))*$C$2)-('Modelo Soja'!AL54/60*1000)-$C$6</f>
        <v>#REF!</v>
      </c>
    </row>
    <row r="55" spans="5:23" x14ac:dyDescent="0.3">
      <c r="E55" s="17">
        <f>+'Modelo Soja'!BA55</f>
        <v>45778</v>
      </c>
      <c r="F55" s="32" t="e">
        <f>+(('Modelo Farelo'!AB55*(1+$C$8))*$C$3+('Modelo Oleo'!AA55*(1+$C$8))*$C$2)-('Modelo Soja'!AT55/60*1000)-$C$6</f>
        <v>#REF!</v>
      </c>
      <c r="G55" s="32" t="e">
        <f>+(('Modelo Farelo'!AC55*(1+$C$8))*$C$3+('Modelo Oleo'!AB55*(1+$C$8))*$C$2)-('Modelo Soja'!AU55/60*1000)-$C$6</f>
        <v>#REF!</v>
      </c>
      <c r="H55" s="32" t="e">
        <f>+(('Modelo Farelo'!AD55*(1+$C$8))*$C$3+('Modelo Oleo'!AC55*(1+$C$8))*$C$2)-('Modelo Soja'!AV55/60*1000)-$C$6</f>
        <v>#REF!</v>
      </c>
      <c r="I55" s="32" t="e">
        <f>+(('Modelo Farelo'!AE55*(1+$C$8))*($C$3+1%)+('Modelo Oleo'!AD55*(1+$C$8))*($C$2-1%))-('Modelo Soja'!AW55/60*1000)-$C$6</f>
        <v>#REF!</v>
      </c>
      <c r="J55" s="32" t="e">
        <f ca="1">+(('Modelo Farelo'!AF55*(1+$C$8))*($C$3+1.5%)+('Modelo Oleo'!AE55*(1+$C$8))*($C$2-1.5%))-('Modelo Soja'!AX55/60*1000)-$C$6</f>
        <v>#REF!</v>
      </c>
      <c r="K55" s="32" t="e">
        <f ca="1">+(('Modelo Farelo'!AG55*(1+$C$8))*($C$3+1.5%)+('Modelo Oleo'!AF55*(1+$C$8))*($C$2-1.5%))-('Modelo Soja'!AY55/60*1000)-$C$6</f>
        <v>#REF!</v>
      </c>
      <c r="L55" s="42" t="e">
        <f>+(('Modelo Farelo'!AH55*(1+$C$8))*$C$3+('Modelo Oleo'!AG55*(1+$C$8))*$C$2)-('Modelo Soja'!BM55/60*1000)-$C$6</f>
        <v>#REF!</v>
      </c>
      <c r="P55" s="17">
        <f t="shared" si="1"/>
        <v>45778</v>
      </c>
      <c r="Q55" s="33" t="e">
        <f ca="1">+(('Modelo Farelo'!AB55*(1+$C$8))*$C$3+('Modelo Oleo'!AA55*(1+$C$8))*$C$2)-('Modelo Soja'!AK55/60*1000)-$C$6</f>
        <v>#REF!</v>
      </c>
      <c r="R55" s="22" t="e">
        <f ca="1">+(('Modelo Farelo'!AC55*(1+$C$8))*$C$3+('Modelo Oleo'!AB55*(1+$C$8))*$C$2)-('Modelo Soja'!AA55/60*1000)-$C$6</f>
        <v>#REF!</v>
      </c>
      <c r="U55" s="22">
        <f>+'[1]Margem esmagamento stonex'!L19</f>
        <v>209.933333333333</v>
      </c>
      <c r="W55" s="42" t="e">
        <f ca="1">+(('Modelo Farelo'!AH55*(1+$C$8))*$C$3+('Modelo Oleo'!AG55*(1+$C$8))*$C$2)-('Modelo Soja'!AL55/60*1000)-$C$6</f>
        <v>#REF!</v>
      </c>
    </row>
    <row r="56" spans="5:23" x14ac:dyDescent="0.3">
      <c r="E56" s="17">
        <f>+'Modelo Soja'!BA56</f>
        <v>45809</v>
      </c>
      <c r="F56" s="32" t="e">
        <f>+(('Modelo Farelo'!AB56*(1+$C$8))*$C$3+('Modelo Oleo'!AA56*(1+$C$8))*$C$2)-('Modelo Soja'!AT56/60*1000)-$C$6</f>
        <v>#REF!</v>
      </c>
      <c r="G56" s="32" t="e">
        <f>+(('Modelo Farelo'!AC56*(1+$C$8))*$C$3+('Modelo Oleo'!AB56*(1+$C$8))*$C$2)-('Modelo Soja'!AU56/60*1000)-$C$6</f>
        <v>#REF!</v>
      </c>
      <c r="H56" s="32" t="e">
        <f>+(('Modelo Farelo'!AD56*(1+$C$8))*$C$3+('Modelo Oleo'!AC56*(1+$C$8))*$C$2)-('Modelo Soja'!AV56/60*1000)-$C$6</f>
        <v>#REF!</v>
      </c>
      <c r="I56" s="32" t="e">
        <f>+(('Modelo Farelo'!AE56*(1+$C$8))*($C$3+1%)+('Modelo Oleo'!AD56*(1+$C$8))*($C$2-1%))-('Modelo Soja'!AW56/60*1000)-$C$6</f>
        <v>#REF!</v>
      </c>
      <c r="J56" s="32" t="e">
        <f ca="1">+(('Modelo Farelo'!AF56*(1+$C$8))*($C$3+1.5%)+('Modelo Oleo'!AE56*(1+$C$8))*($C$2-1.5%))-('Modelo Soja'!AX56/60*1000)-$C$6</f>
        <v>#REF!</v>
      </c>
      <c r="K56" s="32" t="e">
        <f ca="1">+(('Modelo Farelo'!AG56*(1+$C$8))*($C$3+1.5%)+('Modelo Oleo'!AF56*(1+$C$8))*($C$2-1.5%))-('Modelo Soja'!AY56/60*1000)-$C$6</f>
        <v>#REF!</v>
      </c>
      <c r="L56" s="42" t="e">
        <f>+(('Modelo Farelo'!AH56*(1+$C$8))*$C$3+('Modelo Oleo'!AG56*(1+$C$8))*$C$2)-('Modelo Soja'!BM56/60*1000)-$C$6</f>
        <v>#REF!</v>
      </c>
      <c r="P56" s="17">
        <f t="shared" si="1"/>
        <v>45809</v>
      </c>
      <c r="Q56" s="33" t="e">
        <f ca="1">+(('Modelo Farelo'!AB56*(1+$C$8))*$C$3+('Modelo Oleo'!AA56*(1+$C$8))*$C$2)-('Modelo Soja'!AK56/60*1000)-$C$6</f>
        <v>#REF!</v>
      </c>
      <c r="R56" s="22" t="e">
        <f ca="1">+(('Modelo Farelo'!AC56*(1+$C$8))*$C$3+('Modelo Oleo'!AB56*(1+$C$8))*$C$2)-('Modelo Soja'!AA56/60*1000)-$C$6</f>
        <v>#REF!</v>
      </c>
      <c r="U56" s="22">
        <f>+'[1]Margem esmagamento stonex'!L20</f>
        <v>174.20833333333292</v>
      </c>
      <c r="W56" s="42" t="e">
        <f ca="1">+(('Modelo Farelo'!AH56*(1+$C$8))*$C$3+('Modelo Oleo'!AG56*(1+$C$8))*$C$2)-('Modelo Soja'!AL56/60*1000)-$C$6</f>
        <v>#REF!</v>
      </c>
    </row>
    <row r="57" spans="5:23" x14ac:dyDescent="0.3">
      <c r="E57" s="17">
        <f>+'Modelo Soja'!BA57</f>
        <v>45839</v>
      </c>
      <c r="F57" s="32" t="e">
        <f>+(('Modelo Farelo'!AB57*(1+$C$8))*$C$3+('Modelo Oleo'!AA57*(1+$C$8))*$C$2)-('Modelo Soja'!AT57/60*1000)-$C$6</f>
        <v>#REF!</v>
      </c>
      <c r="G57" s="32" t="e">
        <f>+(('Modelo Farelo'!AC57*(1+$C$8))*$C$3+('Modelo Oleo'!AB57*(1+$C$8))*$C$2)-('Modelo Soja'!AU57/60*1000)-$C$6</f>
        <v>#REF!</v>
      </c>
      <c r="H57" s="32" t="e">
        <f>+(('Modelo Farelo'!AD57*(1+$C$8))*$C$3+('Modelo Oleo'!AC57*(1+$C$8))*$C$2)-('Modelo Soja'!AV57/60*1000)-$C$6</f>
        <v>#REF!</v>
      </c>
      <c r="I57" s="32" t="e">
        <f>+(('Modelo Farelo'!AE57*(1+$C$8))*($C$3+1%)+('Modelo Oleo'!AD57*(1+$C$8))*($C$2-1%))-('Modelo Soja'!AW57/60*1000)-$C$6</f>
        <v>#REF!</v>
      </c>
      <c r="J57" s="32" t="e">
        <f ca="1">+(('Modelo Farelo'!AF57*(1+$C$8))*($C$3+1.5%)+('Modelo Oleo'!AE57*(1+$C$8))*($C$2-1.5%))-('Modelo Soja'!AX57/60*1000)-$C$6</f>
        <v>#REF!</v>
      </c>
      <c r="K57" s="32" t="e">
        <f ca="1">+(('Modelo Farelo'!AG57*(1+$C$8))*($C$3+1.5%)+('Modelo Oleo'!AF57*(1+$C$8))*($C$2-1.5%))-('Modelo Soja'!AY57/60*1000)-$C$6</f>
        <v>#REF!</v>
      </c>
      <c r="L57" s="42" t="e">
        <f>+(('Modelo Farelo'!AH57*(1+$C$8))*$C$3+('Modelo Oleo'!AG57*(1+$C$8))*$C$2)-('Modelo Soja'!BM57/60*1000)-$C$6</f>
        <v>#REF!</v>
      </c>
      <c r="P57" s="17">
        <f t="shared" si="1"/>
        <v>45839</v>
      </c>
      <c r="Q57" s="33" t="e">
        <f ca="1">+(('Modelo Farelo'!AB57*(1+$C$8))*$C$3+('Modelo Oleo'!AA57*(1+$C$8))*$C$2)-('Modelo Soja'!AK57/60*1000)-$C$6</f>
        <v>#REF!</v>
      </c>
      <c r="R57" s="22" t="e">
        <f ca="1">+(('Modelo Farelo'!AC57*(1+$C$8))*$C$3+('Modelo Oleo'!AB57*(1+$C$8))*$C$2)-('Modelo Soja'!AA57/60*1000)-$C$6</f>
        <v>#REF!</v>
      </c>
      <c r="U57" s="22">
        <f>+'[1]Margem esmagamento stonex'!L21</f>
        <v>147.67333333333286</v>
      </c>
      <c r="W57" s="42" t="e">
        <f ca="1">+(('Modelo Farelo'!AH57*(1+$C$8))*$C$3+('Modelo Oleo'!AG57*(1+$C$8))*$C$2)-('Modelo Soja'!AL57/60*1000)-$C$6</f>
        <v>#REF!</v>
      </c>
    </row>
    <row r="58" spans="5:23" x14ac:dyDescent="0.3">
      <c r="E58" s="17">
        <f>+'Modelo Soja'!BA58</f>
        <v>45870</v>
      </c>
      <c r="F58" s="32" t="e">
        <f>+(('Modelo Farelo'!AB58*(1+$C$8))*$C$3+('Modelo Oleo'!AA58*(1+$C$8))*$C$2)-('Modelo Soja'!AT58/60*1000)-$C$6</f>
        <v>#REF!</v>
      </c>
      <c r="G58" s="32" t="e">
        <f>+(('Modelo Farelo'!AC58*(1+$C$8))*$C$3+('Modelo Oleo'!AB58*(1+$C$8))*$C$2)-('Modelo Soja'!AU58/60*1000)-$C$6</f>
        <v>#REF!</v>
      </c>
      <c r="H58" s="32" t="e">
        <f>+(('Modelo Farelo'!AD58*(1+$C$8))*$C$3+('Modelo Oleo'!AC58*(1+$C$8))*$C$2)-('Modelo Soja'!AV58/60*1000)-$C$6</f>
        <v>#REF!</v>
      </c>
      <c r="I58" s="32" t="e">
        <f>+(('Modelo Farelo'!AE58*(1+$C$8))*($C$3+1%)+('Modelo Oleo'!AD58*(1+$C$8))*($C$2-1%))-('Modelo Soja'!AW58/60*1000)-$C$6</f>
        <v>#REF!</v>
      </c>
      <c r="J58" s="32" t="e">
        <f ca="1">+(('Modelo Farelo'!AF58*(1+$C$8))*($C$3+1.5%)+('Modelo Oleo'!AE58*(1+$C$8))*($C$2-1.5%))-('Modelo Soja'!AX58/60*1000)-$C$6</f>
        <v>#REF!</v>
      </c>
      <c r="K58" s="32" t="e">
        <f ca="1">+(('Modelo Farelo'!AG58*(1+$C$8))*($C$3+1.5%)+('Modelo Oleo'!AF58*(1+$C$8))*($C$2-1.5%))-('Modelo Soja'!AY58/60*1000)-$C$6</f>
        <v>#REF!</v>
      </c>
      <c r="L58" s="42" t="e">
        <f>+(('Modelo Farelo'!AH58*(1+$C$8))*$C$3+('Modelo Oleo'!AG58*(1+$C$8))*$C$2)-('Modelo Soja'!BM58/60*1000)-$C$6</f>
        <v>#REF!</v>
      </c>
      <c r="P58" s="17">
        <f t="shared" si="1"/>
        <v>45870</v>
      </c>
      <c r="Q58" s="33" t="e">
        <f ca="1">+(('Modelo Farelo'!AB58*(1+$C$8))*$C$3+('Modelo Oleo'!AA58*(1+$C$8))*$C$2)-('Modelo Soja'!AK58/60*1000)-$C$6</f>
        <v>#REF!</v>
      </c>
      <c r="R58" s="22" t="e">
        <f ca="1">+(('Modelo Farelo'!AC58*(1+$C$8))*$C$3+('Modelo Oleo'!AB58*(1+$C$8))*$C$2)-('Modelo Soja'!AA58/60*1000)-$C$6</f>
        <v>#REF!</v>
      </c>
      <c r="U58" s="22">
        <f>+'[1]Margem esmagamento stonex'!L22</f>
        <v>70.183333333332925</v>
      </c>
      <c r="W58" s="42" t="e">
        <f ca="1">+(('Modelo Farelo'!AH58*(1+$C$8))*$C$3+('Modelo Oleo'!AG58*(1+$C$8))*$C$2)-('Modelo Soja'!AL58/60*1000)-$C$6</f>
        <v>#REF!</v>
      </c>
    </row>
    <row r="59" spans="5:23" x14ac:dyDescent="0.3">
      <c r="E59" s="17">
        <f>+'Modelo Soja'!BA59</f>
        <v>45901</v>
      </c>
      <c r="F59" s="32" t="e">
        <f>+(('Modelo Farelo'!AB59*(1+$C$8))*$C$3+('Modelo Oleo'!AA59*(1+$C$8))*$C$2)-('Modelo Soja'!AT59/60*1000)-$C$6</f>
        <v>#REF!</v>
      </c>
      <c r="G59" s="32" t="e">
        <f>+(('Modelo Farelo'!AC59*(1+$C$8))*$C$3+('Modelo Oleo'!AB59*(1+$C$8))*$C$2)-('Modelo Soja'!AU59/60*1000)-$C$6</f>
        <v>#REF!</v>
      </c>
      <c r="H59" s="32" t="e">
        <f>+(('Modelo Farelo'!AD59*(1+$C$8))*$C$3+('Modelo Oleo'!AC59*(1+$C$8))*$C$2)-('Modelo Soja'!AV59/60*1000)-$C$6</f>
        <v>#REF!</v>
      </c>
      <c r="I59" s="32" t="e">
        <f>+(('Modelo Farelo'!AE59*(1+$C$8))*($C$3+1%)+('Modelo Oleo'!AD59*(1+$C$8))*($C$2-1%))-('Modelo Soja'!AW59/60*1000)-$C$6</f>
        <v>#REF!</v>
      </c>
      <c r="J59" s="32" t="e">
        <f ca="1">+(('Modelo Farelo'!AF59*(1+$C$8))*($C$3+1.5%)+('Modelo Oleo'!AE59*(1+$C$8))*($C$2-1.5%))-('Modelo Soja'!AX59/60*1000)-$C$6</f>
        <v>#REF!</v>
      </c>
      <c r="K59" s="32" t="e">
        <f ca="1">+(('Modelo Farelo'!AG59*(1+$C$8))*($C$3+1.5%)+('Modelo Oleo'!AF59*(1+$C$8))*($C$2-1.5%))-('Modelo Soja'!AY59/60*1000)-$C$6</f>
        <v>#REF!</v>
      </c>
      <c r="L59" s="42" t="e">
        <f>+(('Modelo Farelo'!AH59*(1+$C$8))*$C$3+('Modelo Oleo'!AG59*(1+$C$8))*$C$2)-('Modelo Soja'!BM59/60*1000)-$C$6</f>
        <v>#REF!</v>
      </c>
      <c r="P59" s="17">
        <f t="shared" si="1"/>
        <v>45901</v>
      </c>
      <c r="Q59" s="33" t="e">
        <f ca="1">+(('Modelo Farelo'!AB59*(1+$C$8))*$C$3+('Modelo Oleo'!AA59*(1+$C$8))*$C$2)-('Modelo Soja'!AK59/60*1000)-$C$6</f>
        <v>#REF!</v>
      </c>
      <c r="R59" s="22" t="e">
        <f ca="1">+(('Modelo Farelo'!AC59*(1+$C$8))*$C$3+('Modelo Oleo'!AB59*(1+$C$8))*$C$2)-('Modelo Soja'!AA59/60*1000)-$C$6</f>
        <v>#REF!</v>
      </c>
      <c r="U59" s="22">
        <f>+'[1]Margem esmagamento stonex'!L23</f>
        <v>200.70833333333303</v>
      </c>
      <c r="W59" s="42" t="e">
        <f ca="1">+(('Modelo Farelo'!AH59*(1+$C$8))*$C$3+('Modelo Oleo'!AG59*(1+$C$8))*$C$2)-('Modelo Soja'!AL59/60*1000)-$C$6</f>
        <v>#REF!</v>
      </c>
    </row>
    <row r="60" spans="5:23" x14ac:dyDescent="0.3">
      <c r="E60" s="17">
        <f>+'Modelo Soja'!BA60</f>
        <v>45931</v>
      </c>
      <c r="F60" s="32" t="e">
        <f>+(('Modelo Farelo'!AB60*(1+$C$8))*$C$3+('Modelo Oleo'!AA60*(1+$C$8))*$C$2)-('Modelo Soja'!AT60/60*1000)-$C$6</f>
        <v>#REF!</v>
      </c>
      <c r="G60" s="32" t="e">
        <f>+(('Modelo Farelo'!AC60*(1+$C$8))*$C$3+('Modelo Oleo'!AB60*(1+$C$8))*$C$2)-('Modelo Soja'!AU60/60*1000)-$C$6</f>
        <v>#REF!</v>
      </c>
      <c r="H60" s="32" t="e">
        <f>+(('Modelo Farelo'!AD60*(1+$C$8))*$C$3+('Modelo Oleo'!AC60*(1+$C$8))*$C$2)-('Modelo Soja'!AV60/60*1000)-$C$6</f>
        <v>#REF!</v>
      </c>
      <c r="I60" s="32" t="e">
        <f>+(('Modelo Farelo'!AE60*(1+$C$8))*($C$3+1%)+('Modelo Oleo'!AD60*(1+$C$8))*($C$2-1%))-('Modelo Soja'!AW60/60*1000)-$C$6</f>
        <v>#REF!</v>
      </c>
      <c r="J60" s="32" t="e">
        <f ca="1">+(('Modelo Farelo'!AF60*(1+$C$8))*($C$3+1.5%)+('Modelo Oleo'!AE60*(1+$C$8))*($C$2-1.5%))-('Modelo Soja'!AX60/60*1000)-$C$6</f>
        <v>#REF!</v>
      </c>
      <c r="K60" s="32" t="e">
        <f ca="1">+(('Modelo Farelo'!AG60*(1+$C$8))*($C$3+1.5%)+('Modelo Oleo'!AF60*(1+$C$8))*($C$2-1.5%))-('Modelo Soja'!AY60/60*1000)-$C$6</f>
        <v>#REF!</v>
      </c>
      <c r="L60" s="42" t="e">
        <f>+(('Modelo Farelo'!AH60*(1+$C$8))*$C$3+('Modelo Oleo'!AG60*(1+$C$8))*$C$2)-('Modelo Soja'!BM60/60*1000)-$C$6</f>
        <v>#REF!</v>
      </c>
      <c r="P60" s="17">
        <f t="shared" si="1"/>
        <v>45931</v>
      </c>
      <c r="Q60" s="33" t="e">
        <f ca="1">+(('Modelo Farelo'!AB60*(1+$C$8))*$C$3+('Modelo Oleo'!AA60*(1+$C$8))*$C$2)-('Modelo Soja'!AK60/60*1000)-$C$6</f>
        <v>#REF!</v>
      </c>
      <c r="R60" s="22" t="e">
        <f ca="1">+(('Modelo Farelo'!AC60*(1+$C$8))*$C$3+('Modelo Oleo'!AB60*(1+$C$8))*$C$2)-('Modelo Soja'!AA60/60*1000)-$C$6</f>
        <v>#REF!</v>
      </c>
      <c r="U60" s="22">
        <f>+'[1]Margem esmagamento stonex'!L24</f>
        <v>307.4999999999996</v>
      </c>
      <c r="W60" s="42" t="e">
        <f ca="1">+(('Modelo Farelo'!AH60*(1+$C$8))*$C$3+('Modelo Oleo'!AG60*(1+$C$8))*$C$2)-('Modelo Soja'!AL60/60*1000)-$C$6</f>
        <v>#REF!</v>
      </c>
    </row>
    <row r="61" spans="5:23" x14ac:dyDescent="0.3">
      <c r="E61" s="17">
        <f>+'Modelo Soja'!BA61</f>
        <v>45962</v>
      </c>
      <c r="F61" s="32" t="e">
        <f>+(('Modelo Farelo'!AB61*(1+$C$8))*$C$3+('Modelo Oleo'!AA61*(1+$C$8))*$C$2)-('Modelo Soja'!AT61/60*1000)-$C$6</f>
        <v>#REF!</v>
      </c>
      <c r="G61" s="32" t="e">
        <f>+(('Modelo Farelo'!AC61*(1+$C$8))*$C$3+('Modelo Oleo'!AB61*(1+$C$8))*$C$2)-('Modelo Soja'!AU61/60*1000)-$C$6</f>
        <v>#REF!</v>
      </c>
      <c r="H61" s="32" t="e">
        <f>+(('Modelo Farelo'!AD61*(1+$C$8))*$C$3+('Modelo Oleo'!AC61*(1+$C$8))*$C$2)-('Modelo Soja'!AV61/60*1000)-$C$6</f>
        <v>#REF!</v>
      </c>
      <c r="I61" s="32" t="e">
        <f>+(('Modelo Farelo'!AE61*(1+$C$8))*($C$3+1%)+('Modelo Oleo'!AD61*(1+$C$8))*($C$2-1%))-('Modelo Soja'!AW61/60*1000)-$C$6</f>
        <v>#REF!</v>
      </c>
      <c r="J61" s="32" t="e">
        <f ca="1">+(('Modelo Farelo'!AF61*(1+$C$8))*($C$3+1.5%)+('Modelo Oleo'!AE61*(1+$C$8))*($C$2-1.5%))-('Modelo Soja'!AX61/60*1000)-$C$6</f>
        <v>#REF!</v>
      </c>
      <c r="K61" s="32" t="e">
        <f ca="1">+(('Modelo Farelo'!AG61*(1+$C$8))*($C$3+1.5%)+('Modelo Oleo'!AF61*(1+$C$8))*($C$2-1.5%))-('Modelo Soja'!AY61/60*1000)-$C$6</f>
        <v>#REF!</v>
      </c>
      <c r="L61" s="42" t="e">
        <f>+(('Modelo Farelo'!AH61*(1+$C$8))*$C$3+('Modelo Oleo'!AG61*(1+$C$8))*$C$2)-('Modelo Soja'!BM61/60*1000)-$C$6</f>
        <v>#REF!</v>
      </c>
      <c r="P61" s="17">
        <f t="shared" si="1"/>
        <v>45962</v>
      </c>
      <c r="Q61" s="33" t="e">
        <f ca="1">+(('Modelo Farelo'!AB61*(1+$C$8))*$C$3+('Modelo Oleo'!AA61*(1+$C$8))*$C$2)-('Modelo Soja'!AK61/60*1000)-$C$6</f>
        <v>#REF!</v>
      </c>
      <c r="R61" s="22" t="e">
        <f ca="1">+(('Modelo Farelo'!AC61*(1+$C$8))*$C$3+('Modelo Oleo'!AB61*(1+$C$8))*$C$2)-('Modelo Soja'!AA61/60*1000)-$C$6</f>
        <v>#REF!</v>
      </c>
      <c r="U61" s="22">
        <f>+'[1]Margem esmagamento stonex'!L25</f>
        <v>403.91666666666652</v>
      </c>
      <c r="W61" s="42" t="e">
        <f ca="1">+(('Modelo Farelo'!AH61*(1+$C$8))*$C$3+('Modelo Oleo'!AG61*(1+$C$8))*$C$2)-('Modelo Soja'!AL61/60*1000)-$C$6</f>
        <v>#REF!</v>
      </c>
    </row>
    <row r="62" spans="5:23" x14ac:dyDescent="0.3">
      <c r="E62" s="17">
        <f>+'Modelo Soja'!BA62</f>
        <v>45992</v>
      </c>
      <c r="F62" s="32" t="e">
        <f>+(('Modelo Farelo'!AB62*(1+$C$8))*$C$3+('Modelo Oleo'!AA62*(1+$C$8))*$C$2)-('Modelo Soja'!AT62/60*1000)-$C$6</f>
        <v>#REF!</v>
      </c>
      <c r="G62" s="32" t="e">
        <f>+(('Modelo Farelo'!AC62*(1+$C$8))*$C$3+('Modelo Oleo'!AB62*(1+$C$8))*$C$2)-('Modelo Soja'!AU62/60*1000)-$C$6</f>
        <v>#REF!</v>
      </c>
      <c r="H62" s="32" t="e">
        <f>+(('Modelo Farelo'!AD62*(1+$C$8))*$C$3+('Modelo Oleo'!AC62*(1+$C$8))*$C$2)-('Modelo Soja'!AV62/60*1000)-$C$6</f>
        <v>#REF!</v>
      </c>
      <c r="I62" s="32" t="e">
        <f>+(('Modelo Farelo'!AE62*(1+$C$8))*($C$3+1%)+('Modelo Oleo'!AD62*(1+$C$8))*($C$2-1%))-('Modelo Soja'!AW62/60*1000)-$C$6</f>
        <v>#REF!</v>
      </c>
      <c r="J62" s="32" t="e">
        <f ca="1">+(('Modelo Farelo'!AF62*(1+$C$8))*($C$3+1.5%)+('Modelo Oleo'!AE62*(1+$C$8))*($C$2-1.5%))-('Modelo Soja'!AX62/60*1000)-$C$6</f>
        <v>#REF!</v>
      </c>
      <c r="K62" s="32" t="e">
        <f ca="1">+(('Modelo Farelo'!AG62*(1+$C$8))*($C$3+1.5%)+('Modelo Oleo'!AF62*(1+$C$8))*($C$2-1.5%))-('Modelo Soja'!AY62/60*1000)-$C$6</f>
        <v>#REF!</v>
      </c>
      <c r="L62" s="42" t="e">
        <f>+(('Modelo Farelo'!AH62*(1+$C$8))*$C$3+('Modelo Oleo'!AG62*(1+$C$8))*$C$2)-('Modelo Soja'!BM62/60*1000)-$C$6</f>
        <v>#REF!</v>
      </c>
      <c r="P62" s="17">
        <f t="shared" si="1"/>
        <v>45992</v>
      </c>
      <c r="Q62" s="33" t="e">
        <f ca="1">+(('Modelo Farelo'!AB62*(1+$C$8))*$C$3+('Modelo Oleo'!AA62*(1+$C$8))*$C$2)-('Modelo Soja'!AK62/60*1000)-$C$6</f>
        <v>#REF!</v>
      </c>
      <c r="R62" s="22" t="e">
        <f ca="1">+(('Modelo Farelo'!AC62*(1+$C$8))*$C$3+('Modelo Oleo'!AB62*(1+$C$8))*$C$2)-('Modelo Soja'!AA62/60*1000)-$C$6</f>
        <v>#REF!</v>
      </c>
      <c r="U62" s="22">
        <f>+'[1]Margem esmagamento stonex'!L26</f>
        <v>297.83333333333303</v>
      </c>
      <c r="W62" s="42" t="e">
        <f ca="1">+(('Modelo Farelo'!AH62*(1+$C$8))*$C$3+('Modelo Oleo'!AG62*(1+$C$8))*$C$2)-('Modelo Soja'!AL62/60*1000)-$C$6</f>
        <v>#REF!</v>
      </c>
    </row>
    <row r="63" spans="5:23" x14ac:dyDescent="0.3">
      <c r="E63" s="17">
        <f>+'Modelo Soja'!BA63</f>
        <v>46023</v>
      </c>
      <c r="F63" s="32" t="e">
        <f>+(('Modelo Farelo'!AB63*(1+$C$8))*$C$3+('Modelo Oleo'!AA63*(1+$C$8))*$C$2)-('Modelo Soja'!AT63/60*1000)-$C$6</f>
        <v>#REF!</v>
      </c>
      <c r="G63" s="32" t="e">
        <f>+(('Modelo Farelo'!AC63*(1+$C$8))*$C$3+('Modelo Oleo'!AB63*(1+$C$8))*$C$2)-('Modelo Soja'!AU63/60*1000)-$C$6</f>
        <v>#REF!</v>
      </c>
      <c r="H63" s="32" t="e">
        <f>+(('Modelo Farelo'!AD63*(1+$C$8))*$C$3+('Modelo Oleo'!AC63*(1+$C$8))*$C$2)-('Modelo Soja'!AV63/60*1000)-$C$6</f>
        <v>#REF!</v>
      </c>
      <c r="I63" s="32" t="e">
        <f>+(('Modelo Farelo'!AE63*(1+$C$8))*($C$3+1%)+('Modelo Oleo'!AD63*(1+$C$8))*($C$2-1%))-('Modelo Soja'!AW63/60*1000)-$C$6</f>
        <v>#REF!</v>
      </c>
      <c r="J63" s="32" t="e">
        <f ca="1">+(('Modelo Farelo'!AF63*(1+$C$8))*($C$3+1.5%)+('Modelo Oleo'!AE63*(1+$C$8))*($C$2-1.5%))-('Modelo Soja'!AX63/60*1000)-$C$6</f>
        <v>#REF!</v>
      </c>
      <c r="K63" s="32" t="e">
        <f ca="1">+(('Modelo Farelo'!AG63*(1+$C$8))*($C$3+1.5%)+('Modelo Oleo'!AF63*(1+$C$8))*($C$2-1.5%))-('Modelo Soja'!AY63/60*1000)-$C$6</f>
        <v>#REF!</v>
      </c>
      <c r="L63" s="42" t="e">
        <f>+(('Modelo Farelo'!AH63*(1+$C$8))*$C$3+('Modelo Oleo'!AG63*(1+$C$8))*$C$2)-('Modelo Soja'!BM63/60*1000)-$C$6</f>
        <v>#REF!</v>
      </c>
      <c r="P63" s="17">
        <f t="shared" si="1"/>
        <v>46023</v>
      </c>
      <c r="Q63" s="33" t="e">
        <f ca="1">+(('Modelo Farelo'!AB63*(1+$C$8))*$C$3+('Modelo Oleo'!AA63*(1+$C$8))*$C$2)-('Modelo Soja'!AK63/60*1000)-$C$6</f>
        <v>#REF!</v>
      </c>
      <c r="R63" s="22" t="e">
        <f ca="1">+(('Modelo Farelo'!AC63*(1+$C$8))*$C$3+('Modelo Oleo'!AB63*(1+$C$8))*$C$2)-('Modelo Soja'!AA63/60*1000)-$C$6</f>
        <v>#REF!</v>
      </c>
      <c r="U63" s="22">
        <f>+'[1]Margem esmagamento stonex'!L27</f>
        <v>318.53333333333302</v>
      </c>
      <c r="W63" s="42" t="e">
        <f ca="1">+(('Modelo Farelo'!AH63*(1+$C$8))*$C$3+('Modelo Oleo'!AG63*(1+$C$8))*$C$2)-('Modelo Soja'!AL63/60*1000)-$C$6</f>
        <v>#REF!</v>
      </c>
    </row>
    <row r="64" spans="5:23" x14ac:dyDescent="0.3">
      <c r="E64" s="17">
        <f>+'Modelo Soja'!BA64</f>
        <v>46054</v>
      </c>
      <c r="F64" s="32" t="e">
        <f>+(('Modelo Farelo'!AB64*(1+$C$8))*$C$3+('Modelo Oleo'!AA64*(1+$C$8))*$C$2)-('Modelo Soja'!AT64/60*1000)-$C$6</f>
        <v>#REF!</v>
      </c>
      <c r="G64" s="32" t="e">
        <f>+(('Modelo Farelo'!AC64*(1+$C$8))*$C$3+('Modelo Oleo'!AB64*(1+$C$8))*$C$2)-('Modelo Soja'!AU64/60*1000)-$C$6</f>
        <v>#REF!</v>
      </c>
      <c r="H64" s="32" t="e">
        <f>+(('Modelo Farelo'!AD64*(1+$C$8))*$C$3+('Modelo Oleo'!AC64*(1+$C$8))*$C$2)-('Modelo Soja'!AV64/60*1000)-$C$6</f>
        <v>#REF!</v>
      </c>
      <c r="I64" s="32" t="e">
        <f>+(('Modelo Farelo'!AE64*(1+$C$8))*($C$3+1%)+('Modelo Oleo'!AD64*(1+$C$8))*($C$2-1%))-('Modelo Soja'!AW64/60*1000)-$C$6</f>
        <v>#REF!</v>
      </c>
      <c r="J64" s="32" t="e">
        <f ca="1">+(('Modelo Farelo'!AF64*(1+$C$8))*($C$3+1.5%)+('Modelo Oleo'!AE64*(1+$C$8))*($C$2-1.5%))-('Modelo Soja'!AX64/60*1000)-$C$6</f>
        <v>#REF!</v>
      </c>
      <c r="K64" s="32" t="e">
        <f ca="1">+(('Modelo Farelo'!AG64*(1+$C$8))*($C$3+1.5%)+('Modelo Oleo'!AF64*(1+$C$8))*($C$2-1.5%))-('Modelo Soja'!AY64/60*1000)-$C$6</f>
        <v>#REF!</v>
      </c>
      <c r="L64" s="42" t="e">
        <f>+(('Modelo Farelo'!AH64*(1+$C$8))*$C$3+('Modelo Oleo'!AG64*(1+$C$8))*$C$2)-('Modelo Soja'!BM64/60*1000)-$C$6</f>
        <v>#REF!</v>
      </c>
      <c r="P64" s="17">
        <f t="shared" si="1"/>
        <v>46054</v>
      </c>
      <c r="Q64" s="33" t="e">
        <f ca="1">+(('Modelo Farelo'!AB64*(1+$C$8))*$C$3+('Modelo Oleo'!AA64*(1+$C$8))*$C$2)-('Modelo Soja'!AK64/60*1000)-$C$6</f>
        <v>#REF!</v>
      </c>
      <c r="R64" s="22" t="e">
        <f ca="1">+(('Modelo Farelo'!AC64*(1+$C$8))*$C$3+('Modelo Oleo'!AB64*(1+$C$8))*$C$2)-('Modelo Soja'!AA64/60*1000)-$C$6</f>
        <v>#REF!</v>
      </c>
      <c r="U64" s="22">
        <f>+'[1]Margem esmagamento stonex'!L28</f>
        <v>366.41666666666629</v>
      </c>
      <c r="W64" s="42" t="e">
        <f ca="1">+(('Modelo Farelo'!AH64*(1+$C$8))*$C$3+('Modelo Oleo'!AG64*(1+$C$8))*$C$2)-('Modelo Soja'!AL64/60*1000)-$C$6</f>
        <v>#REF!</v>
      </c>
    </row>
    <row r="65" spans="5:23" x14ac:dyDescent="0.3">
      <c r="E65" s="17">
        <f>+'Modelo Soja'!BA65</f>
        <v>46082</v>
      </c>
      <c r="F65" s="32" t="e">
        <f>+(('Modelo Farelo'!AB65*(1+$C$8))*$C$3+('Modelo Oleo'!AA65*(1+$C$8))*$C$2)-('Modelo Soja'!AT65/60*1000)-$C$6</f>
        <v>#REF!</v>
      </c>
      <c r="G65" s="32" t="e">
        <f>+(('Modelo Farelo'!AC65*(1+$C$8))*$C$3+('Modelo Oleo'!AB65*(1+$C$8))*$C$2)-('Modelo Soja'!AU65/60*1000)-$C$6</f>
        <v>#REF!</v>
      </c>
      <c r="H65" s="32" t="e">
        <f>+(('Modelo Farelo'!AD65*(1+$C$8))*$C$3+('Modelo Oleo'!AC65*(1+$C$8))*$C$2)-('Modelo Soja'!AV65/60*1000)-$C$6</f>
        <v>#REF!</v>
      </c>
      <c r="I65" s="32" t="e">
        <f>+(('Modelo Farelo'!AE65*(1+$C$8))*($C$3+1%)+('Modelo Oleo'!AD65*(1+$C$8))*($C$2-1%))-('Modelo Soja'!AW65/60*1000)-$C$6</f>
        <v>#REF!</v>
      </c>
      <c r="J65" s="32" t="e">
        <f ca="1">+(('Modelo Farelo'!AF65*(1+$C$8))*($C$3+1.5%)+('Modelo Oleo'!AE65*(1+$C$8))*($C$2-1.5%))-('Modelo Soja'!AX65/60*1000)-$C$6</f>
        <v>#REF!</v>
      </c>
      <c r="K65" s="32" t="e">
        <f ca="1">+(('Modelo Farelo'!AG65*(1+$C$8))*($C$3+1.5%)+('Modelo Oleo'!AF65*(1+$C$8))*($C$2-1.5%))-('Modelo Soja'!AY65/60*1000)-$C$6</f>
        <v>#REF!</v>
      </c>
      <c r="L65" s="42" t="e">
        <f>+(('Modelo Farelo'!AH65*(1+$C$8))*$C$3+('Modelo Oleo'!AG65*(1+$C$8))*$C$2)-('Modelo Soja'!BM65/60*1000)-$C$6</f>
        <v>#REF!</v>
      </c>
      <c r="P65" s="17">
        <f t="shared" si="1"/>
        <v>46082</v>
      </c>
      <c r="Q65" s="33" t="e">
        <f ca="1">+(('Modelo Farelo'!AB65*(1+$C$8))*$C$3+('Modelo Oleo'!AA65*(1+$C$8))*$C$2)-('Modelo Soja'!AK65/60*1000)-$C$6</f>
        <v>#REF!</v>
      </c>
      <c r="R65" s="22" t="e">
        <f ca="1">+(('Modelo Farelo'!AC65*(1+$C$8))*$C$3+('Modelo Oleo'!AB65*(1+$C$8))*$C$2)-('Modelo Soja'!AA65/60*1000)-$C$6</f>
        <v>#REF!</v>
      </c>
      <c r="U65" s="22">
        <f>+'[1]Margem esmagamento stonex'!L29</f>
        <v>324.166666666666</v>
      </c>
      <c r="W65" s="42" t="e">
        <f ca="1">+(('Modelo Farelo'!AH65*(1+$C$8))*$C$3+('Modelo Oleo'!AG65*(1+$C$8))*$C$2)-('Modelo Soja'!AL65/60*1000)-$C$6</f>
        <v>#REF!</v>
      </c>
    </row>
    <row r="66" spans="5:23" x14ac:dyDescent="0.3">
      <c r="E66" s="17"/>
      <c r="F66" s="32"/>
      <c r="G66" s="32"/>
      <c r="H66" s="32"/>
      <c r="I66" s="32"/>
      <c r="J66" s="32"/>
      <c r="K66" s="32"/>
    </row>
    <row r="67" spans="5:23" x14ac:dyDescent="0.3">
      <c r="E67" s="17"/>
      <c r="F67" s="32"/>
      <c r="G67" s="32"/>
      <c r="H67" s="32"/>
      <c r="I67" s="32"/>
      <c r="J67" s="32"/>
      <c r="K67" s="32"/>
    </row>
    <row r="68" spans="5:23" x14ac:dyDescent="0.3">
      <c r="E68" s="17"/>
      <c r="F68" s="32"/>
      <c r="G68" s="32"/>
      <c r="H68" s="32"/>
      <c r="I68" s="32"/>
      <c r="J68" s="32"/>
      <c r="K68" s="32"/>
    </row>
    <row r="69" spans="5:23" x14ac:dyDescent="0.3">
      <c r="E69" s="17"/>
      <c r="F69" s="32"/>
      <c r="G69" s="32"/>
      <c r="H69" s="32"/>
      <c r="I69" s="32"/>
      <c r="J69" s="32"/>
      <c r="K69" s="32"/>
    </row>
    <row r="70" spans="5:23" x14ac:dyDescent="0.3">
      <c r="E70" s="17"/>
      <c r="F70" s="32"/>
      <c r="G70" s="32"/>
      <c r="H70" s="32"/>
      <c r="I70" s="32"/>
      <c r="J70" s="32"/>
      <c r="K70" s="32"/>
    </row>
    <row r="71" spans="5:23" x14ac:dyDescent="0.3">
      <c r="E71" s="17"/>
      <c r="F71" s="32"/>
      <c r="G71" s="32"/>
      <c r="H71" s="32"/>
      <c r="I71" s="32"/>
      <c r="J71" s="32"/>
      <c r="K71" s="32"/>
    </row>
    <row r="72" spans="5:23" x14ac:dyDescent="0.3">
      <c r="E72" s="17"/>
      <c r="F72" s="32"/>
      <c r="G72" s="32"/>
      <c r="H72" s="32"/>
      <c r="I72" s="32"/>
      <c r="J72" s="32"/>
      <c r="K72" s="32"/>
    </row>
    <row r="73" spans="5:23" x14ac:dyDescent="0.3">
      <c r="E73" s="17"/>
      <c r="F73" s="32"/>
      <c r="G73" s="32"/>
      <c r="H73" s="32"/>
      <c r="I73" s="32"/>
      <c r="J73" s="32"/>
      <c r="K73" s="32"/>
    </row>
    <row r="74" spans="5:23" x14ac:dyDescent="0.3">
      <c r="E74" s="17"/>
      <c r="F74" s="32"/>
      <c r="G74" s="32"/>
      <c r="H74" s="32"/>
      <c r="I74" s="32"/>
      <c r="J74" s="32"/>
      <c r="K74" s="32"/>
    </row>
    <row r="75" spans="5:23" x14ac:dyDescent="0.3">
      <c r="E75" s="17"/>
      <c r="F75" s="32"/>
      <c r="G75" s="32"/>
      <c r="H75" s="32"/>
      <c r="I75" s="32"/>
      <c r="J75" s="32"/>
      <c r="K75" s="32"/>
    </row>
    <row r="76" spans="5:23" x14ac:dyDescent="0.3">
      <c r="E76" s="17"/>
      <c r="F76" s="32"/>
      <c r="G76" s="32"/>
      <c r="H76" s="32"/>
      <c r="I76" s="32"/>
      <c r="J76" s="32"/>
      <c r="K76" s="32"/>
    </row>
    <row r="77" spans="5:23" x14ac:dyDescent="0.3">
      <c r="E77" s="17"/>
      <c r="F77" s="32"/>
      <c r="G77" s="32"/>
      <c r="H77" s="32"/>
      <c r="I77" s="32"/>
      <c r="J77" s="32"/>
      <c r="K77" s="32"/>
    </row>
    <row r="78" spans="5:23" x14ac:dyDescent="0.3">
      <c r="E78" s="17"/>
      <c r="F78" s="32"/>
      <c r="G78" s="32"/>
      <c r="H78" s="32"/>
      <c r="I78" s="32"/>
      <c r="J78" s="32"/>
      <c r="K78" s="32"/>
    </row>
    <row r="79" spans="5:23" x14ac:dyDescent="0.3">
      <c r="E79" s="17"/>
      <c r="F79" s="32"/>
      <c r="G79" s="32"/>
      <c r="H79" s="32"/>
      <c r="I79" s="32"/>
      <c r="J79" s="32"/>
      <c r="K79" s="32"/>
    </row>
    <row r="80" spans="5:23" x14ac:dyDescent="0.3">
      <c r="E80" s="17"/>
      <c r="F80" s="32"/>
      <c r="G80" s="32"/>
      <c r="H80" s="32"/>
      <c r="I80" s="32"/>
      <c r="J80" s="32"/>
      <c r="K80" s="32"/>
    </row>
    <row r="81" spans="5:11" x14ac:dyDescent="0.3">
      <c r="E81" s="17"/>
      <c r="F81" s="32"/>
      <c r="G81" s="32"/>
      <c r="H81" s="32"/>
      <c r="I81" s="32"/>
      <c r="J81" s="32"/>
      <c r="K81" s="32"/>
    </row>
    <row r="82" spans="5:11" x14ac:dyDescent="0.3">
      <c r="E82" s="17"/>
      <c r="F82" s="32"/>
      <c r="G82" s="32"/>
      <c r="H82" s="32"/>
      <c r="I82" s="32"/>
      <c r="J82" s="32"/>
      <c r="K82" s="32"/>
    </row>
    <row r="83" spans="5:11" x14ac:dyDescent="0.3">
      <c r="E83" s="17"/>
      <c r="F83" s="32"/>
      <c r="G83" s="32"/>
      <c r="H83" s="32"/>
      <c r="I83" s="32"/>
      <c r="J83" s="32"/>
      <c r="K83" s="32"/>
    </row>
    <row r="84" spans="5:11" x14ac:dyDescent="0.3">
      <c r="E84" s="17"/>
      <c r="F84" s="32"/>
      <c r="G84" s="32"/>
      <c r="H84" s="32"/>
      <c r="I84" s="32"/>
      <c r="J84" s="32"/>
      <c r="K84" s="32"/>
    </row>
    <row r="85" spans="5:11" x14ac:dyDescent="0.3">
      <c r="E85" s="17"/>
      <c r="F85" s="32"/>
      <c r="G85" s="32"/>
      <c r="H85" s="32"/>
      <c r="I85" s="32"/>
      <c r="J85" s="32"/>
      <c r="K85" s="32"/>
    </row>
    <row r="86" spans="5:11" x14ac:dyDescent="0.3">
      <c r="E86" s="17"/>
      <c r="F86" s="32"/>
      <c r="G86" s="32"/>
      <c r="H86" s="32"/>
      <c r="I86" s="32"/>
      <c r="J86" s="32"/>
      <c r="K86" s="32"/>
    </row>
    <row r="87" spans="5:11" x14ac:dyDescent="0.3">
      <c r="E87" s="17"/>
      <c r="F87" s="32"/>
      <c r="G87" s="32"/>
      <c r="H87" s="32"/>
      <c r="I87" s="32"/>
      <c r="J87" s="32"/>
      <c r="K87" s="32"/>
    </row>
    <row r="88" spans="5:11" x14ac:dyDescent="0.3">
      <c r="E88" s="17"/>
      <c r="F88" s="32"/>
      <c r="G88" s="32"/>
      <c r="H88" s="32"/>
      <c r="I88" s="32"/>
      <c r="J88" s="32"/>
      <c r="K88" s="32"/>
    </row>
    <row r="89" spans="5:11" x14ac:dyDescent="0.3">
      <c r="E89" s="17"/>
      <c r="F89" s="32"/>
      <c r="G89" s="32"/>
      <c r="H89" s="32"/>
      <c r="I89" s="32"/>
      <c r="J89" s="32"/>
      <c r="K89" s="32"/>
    </row>
    <row r="90" spans="5:11" x14ac:dyDescent="0.3">
      <c r="E90" s="17"/>
      <c r="F90" s="32"/>
      <c r="G90" s="32"/>
      <c r="H90" s="32"/>
      <c r="I90" s="32"/>
      <c r="J90" s="32"/>
      <c r="K90" s="32"/>
    </row>
    <row r="91" spans="5:11" x14ac:dyDescent="0.3">
      <c r="E91" s="17"/>
      <c r="F91" s="32"/>
      <c r="G91" s="32"/>
      <c r="H91" s="32"/>
      <c r="I91" s="32"/>
      <c r="J91" s="32"/>
      <c r="K91" s="32"/>
    </row>
    <row r="92" spans="5:11" x14ac:dyDescent="0.3">
      <c r="E92" s="17"/>
      <c r="F92" s="32"/>
      <c r="G92" s="32"/>
      <c r="H92" s="32"/>
      <c r="I92" s="32"/>
      <c r="J92" s="32"/>
      <c r="K92" s="32"/>
    </row>
    <row r="93" spans="5:11" x14ac:dyDescent="0.3">
      <c r="E93" s="17"/>
      <c r="F93" s="32"/>
      <c r="G93" s="32"/>
      <c r="H93" s="32"/>
      <c r="I93" s="32"/>
      <c r="J93" s="32"/>
      <c r="K93" s="32"/>
    </row>
    <row r="94" spans="5:11" x14ac:dyDescent="0.3">
      <c r="E94" s="17"/>
      <c r="F94" s="32"/>
      <c r="G94" s="32"/>
      <c r="H94" s="32"/>
      <c r="I94" s="32"/>
      <c r="J94" s="32"/>
      <c r="K94" s="32"/>
    </row>
    <row r="95" spans="5:11" x14ac:dyDescent="0.3">
      <c r="E95" s="17"/>
      <c r="F95" s="32"/>
      <c r="G95" s="32"/>
      <c r="H95" s="32"/>
      <c r="I95" s="32"/>
      <c r="J95" s="32"/>
      <c r="K95" s="32"/>
    </row>
    <row r="96" spans="5:11" x14ac:dyDescent="0.3">
      <c r="E96" s="17"/>
      <c r="F96" s="32"/>
      <c r="G96" s="32"/>
      <c r="H96" s="32"/>
      <c r="I96" s="32"/>
      <c r="J96" s="32"/>
      <c r="K96" s="32"/>
    </row>
    <row r="97" spans="5:11" x14ac:dyDescent="0.3">
      <c r="E97" s="17"/>
      <c r="F97" s="32"/>
      <c r="G97" s="32"/>
      <c r="H97" s="32"/>
      <c r="I97" s="32"/>
      <c r="J97" s="32"/>
      <c r="K97" s="32"/>
    </row>
    <row r="98" spans="5:11" x14ac:dyDescent="0.3">
      <c r="E98" s="17"/>
      <c r="F98" s="32"/>
      <c r="G98" s="32"/>
      <c r="H98" s="32"/>
      <c r="I98" s="32"/>
      <c r="J98" s="32"/>
      <c r="K98" s="32"/>
    </row>
    <row r="99" spans="5:11" x14ac:dyDescent="0.3">
      <c r="E99" s="17"/>
      <c r="F99" s="32"/>
      <c r="G99" s="32"/>
      <c r="H99" s="32"/>
      <c r="I99" s="32"/>
      <c r="J99" s="32"/>
      <c r="K99" s="32"/>
    </row>
    <row r="100" spans="5:11" x14ac:dyDescent="0.3">
      <c r="E100" s="17"/>
      <c r="F100" s="32"/>
      <c r="G100" s="32"/>
      <c r="H100" s="32"/>
      <c r="I100" s="32"/>
      <c r="J100" s="32"/>
      <c r="K100" s="32"/>
    </row>
    <row r="101" spans="5:11" x14ac:dyDescent="0.3">
      <c r="E101" s="17"/>
      <c r="F101" s="32"/>
      <c r="G101" s="32"/>
      <c r="H101" s="32"/>
      <c r="I101" s="32"/>
      <c r="J101" s="32"/>
      <c r="K101" s="32"/>
    </row>
    <row r="102" spans="5:11" x14ac:dyDescent="0.3">
      <c r="E102" s="17"/>
      <c r="F102" s="32"/>
      <c r="G102" s="32"/>
      <c r="H102" s="32"/>
      <c r="I102" s="32"/>
      <c r="J102" s="32"/>
      <c r="K102" s="32"/>
    </row>
    <row r="103" spans="5:11" x14ac:dyDescent="0.3">
      <c r="E103" s="17"/>
      <c r="F103" s="32"/>
      <c r="G103" s="32"/>
      <c r="H103" s="32"/>
      <c r="I103" s="32"/>
      <c r="J103" s="32"/>
      <c r="K103" s="32"/>
    </row>
    <row r="104" spans="5:11" x14ac:dyDescent="0.3">
      <c r="E104" s="17"/>
      <c r="F104" s="32"/>
      <c r="G104" s="32"/>
      <c r="H104" s="32"/>
      <c r="I104" s="32"/>
      <c r="J104" s="32"/>
      <c r="K104" s="32"/>
    </row>
    <row r="105" spans="5:11" x14ac:dyDescent="0.3">
      <c r="E105" s="17"/>
      <c r="F105" s="32"/>
      <c r="G105" s="32"/>
      <c r="H105" s="32"/>
      <c r="I105" s="32"/>
      <c r="J105" s="32"/>
      <c r="K105" s="32"/>
    </row>
    <row r="106" spans="5:11" x14ac:dyDescent="0.3">
      <c r="E106" s="17"/>
      <c r="F106" s="32"/>
      <c r="G106" s="32"/>
      <c r="H106" s="32"/>
      <c r="I106" s="32"/>
      <c r="J106" s="32"/>
      <c r="K106" s="32"/>
    </row>
    <row r="107" spans="5:11" x14ac:dyDescent="0.3">
      <c r="E107" s="17"/>
      <c r="F107" s="32"/>
      <c r="G107" s="32"/>
      <c r="H107" s="32"/>
      <c r="I107" s="32"/>
      <c r="J107" s="32"/>
      <c r="K107" s="32"/>
    </row>
    <row r="108" spans="5:11" x14ac:dyDescent="0.3">
      <c r="E108" s="17"/>
      <c r="F108" s="32"/>
      <c r="G108" s="32"/>
      <c r="H108" s="32"/>
      <c r="I108" s="32"/>
      <c r="J108" s="32"/>
      <c r="K108" s="32"/>
    </row>
    <row r="109" spans="5:11" x14ac:dyDescent="0.3">
      <c r="E109" s="17"/>
      <c r="F109" s="32"/>
      <c r="G109" s="32"/>
      <c r="H109" s="32"/>
      <c r="I109" s="32"/>
      <c r="J109" s="32"/>
      <c r="K109" s="32"/>
    </row>
    <row r="110" spans="5:11" x14ac:dyDescent="0.3">
      <c r="E110" s="17"/>
      <c r="F110" s="32"/>
      <c r="G110" s="32"/>
      <c r="H110" s="32"/>
      <c r="I110" s="32"/>
      <c r="J110" s="32"/>
      <c r="K110" s="32"/>
    </row>
    <row r="111" spans="5:11" x14ac:dyDescent="0.3">
      <c r="E111" s="17"/>
      <c r="F111" s="32"/>
      <c r="G111" s="32"/>
      <c r="H111" s="32"/>
      <c r="I111" s="32"/>
      <c r="J111" s="32"/>
      <c r="K111" s="32"/>
    </row>
    <row r="112" spans="5:11" x14ac:dyDescent="0.3">
      <c r="E112" s="17"/>
      <c r="F112" s="32"/>
      <c r="G112" s="32"/>
      <c r="H112" s="32"/>
      <c r="I112" s="32"/>
      <c r="J112" s="32"/>
      <c r="K112" s="32"/>
    </row>
    <row r="113" spans="5:11" x14ac:dyDescent="0.3">
      <c r="E113" s="17"/>
      <c r="F113" s="32"/>
      <c r="G113" s="32"/>
      <c r="H113" s="32"/>
      <c r="I113" s="32"/>
      <c r="J113" s="32"/>
      <c r="K113" s="32"/>
    </row>
    <row r="114" spans="5:11" x14ac:dyDescent="0.3">
      <c r="E114" s="17"/>
      <c r="F114" s="32"/>
      <c r="G114" s="32"/>
      <c r="H114" s="32"/>
      <c r="I114" s="32"/>
      <c r="J114" s="32"/>
      <c r="K114" s="32"/>
    </row>
    <row r="115" spans="5:11" x14ac:dyDescent="0.3">
      <c r="E115" s="17"/>
      <c r="F115" s="32"/>
      <c r="G115" s="32"/>
      <c r="H115" s="32"/>
      <c r="I115" s="32"/>
      <c r="J115" s="32"/>
      <c r="K115" s="32"/>
    </row>
    <row r="116" spans="5:11" x14ac:dyDescent="0.3">
      <c r="E116" s="17"/>
      <c r="F116" s="32"/>
      <c r="G116" s="32"/>
      <c r="H116" s="32"/>
      <c r="I116" s="32"/>
      <c r="J116" s="32"/>
      <c r="K116" s="32"/>
    </row>
    <row r="117" spans="5:11" x14ac:dyDescent="0.3">
      <c r="E117" s="17"/>
      <c r="F117" s="32"/>
      <c r="G117" s="32"/>
      <c r="H117" s="32"/>
      <c r="I117" s="32"/>
      <c r="J117" s="32"/>
      <c r="K117" s="32"/>
    </row>
    <row r="118" spans="5:11" x14ac:dyDescent="0.3">
      <c r="E118" s="17"/>
      <c r="F118" s="32"/>
      <c r="G118" s="32"/>
      <c r="H118" s="32"/>
      <c r="I118" s="32"/>
      <c r="J118" s="32"/>
      <c r="K118" s="32"/>
    </row>
    <row r="119" spans="5:11" x14ac:dyDescent="0.3">
      <c r="E119" s="17"/>
      <c r="F119" s="32"/>
      <c r="G119" s="32"/>
      <c r="H119" s="32"/>
      <c r="I119" s="32"/>
      <c r="J119" s="32"/>
      <c r="K119" s="32"/>
    </row>
    <row r="120" spans="5:11" x14ac:dyDescent="0.3">
      <c r="E120" s="17"/>
      <c r="F120" s="32"/>
      <c r="G120" s="32"/>
      <c r="H120" s="32"/>
      <c r="I120" s="32"/>
      <c r="J120" s="32"/>
      <c r="K120" s="32"/>
    </row>
    <row r="121" spans="5:11" x14ac:dyDescent="0.3">
      <c r="E121" s="17"/>
      <c r="F121" s="32"/>
      <c r="G121" s="32"/>
      <c r="H121" s="32"/>
      <c r="I121" s="32"/>
      <c r="J121" s="32"/>
      <c r="K121" s="32"/>
    </row>
    <row r="122" spans="5:11" x14ac:dyDescent="0.3">
      <c r="E122" s="17"/>
      <c r="F122" s="32"/>
      <c r="G122" s="32"/>
      <c r="H122" s="32"/>
      <c r="I122" s="32"/>
      <c r="J122" s="32"/>
      <c r="K122" s="32"/>
    </row>
    <row r="123" spans="5:11" x14ac:dyDescent="0.3">
      <c r="E123" s="17"/>
      <c r="F123" s="32"/>
      <c r="G123" s="32"/>
      <c r="H123" s="32"/>
      <c r="I123" s="32"/>
      <c r="J123" s="32"/>
      <c r="K123" s="32"/>
    </row>
    <row r="124" spans="5:11" x14ac:dyDescent="0.3">
      <c r="E124" s="17"/>
      <c r="F124" s="32"/>
      <c r="G124" s="32"/>
      <c r="H124" s="32"/>
      <c r="I124" s="32"/>
      <c r="J124" s="32"/>
      <c r="K124" s="32"/>
    </row>
    <row r="125" spans="5:11" x14ac:dyDescent="0.3">
      <c r="E125" s="17"/>
      <c r="F125" s="32"/>
      <c r="G125" s="32"/>
      <c r="H125" s="32"/>
      <c r="I125" s="32"/>
      <c r="J125" s="32"/>
      <c r="K125" s="32"/>
    </row>
    <row r="126" spans="5:11" x14ac:dyDescent="0.3">
      <c r="E126" s="17"/>
      <c r="F126" s="32"/>
      <c r="G126" s="32"/>
      <c r="H126" s="32"/>
      <c r="I126" s="32"/>
      <c r="J126" s="32"/>
      <c r="K126" s="32"/>
    </row>
  </sheetData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B3426-31EA-4694-BE44-5E92C90258DF}">
  <dimension ref="B1:AX65"/>
  <sheetViews>
    <sheetView topLeftCell="AM1" workbookViewId="0">
      <selection activeCell="BH34" sqref="BH34"/>
    </sheetView>
  </sheetViews>
  <sheetFormatPr defaultRowHeight="14.4" x14ac:dyDescent="0.3"/>
  <cols>
    <col min="2" max="2" width="11.33203125" customWidth="1"/>
    <col min="4" max="14" width="12.6640625" customWidth="1"/>
    <col min="18" max="18" width="9.44140625" bestFit="1" customWidth="1"/>
    <col min="32" max="32" width="6.88671875" bestFit="1" customWidth="1"/>
    <col min="33" max="33" width="11.33203125" bestFit="1" customWidth="1"/>
    <col min="34" max="34" width="9.44140625" bestFit="1" customWidth="1"/>
  </cols>
  <sheetData>
    <row r="1" spans="2:50" x14ac:dyDescent="0.3">
      <c r="D1" s="1" t="s">
        <v>147</v>
      </c>
      <c r="E1" s="1" t="s">
        <v>148</v>
      </c>
      <c r="F1" s="1" t="s">
        <v>149</v>
      </c>
      <c r="G1" s="1" t="s">
        <v>150</v>
      </c>
      <c r="H1" s="1" t="s">
        <v>151</v>
      </c>
      <c r="I1" s="1" t="s">
        <v>152</v>
      </c>
      <c r="J1" s="1" t="s">
        <v>153</v>
      </c>
      <c r="K1" s="1" t="s">
        <v>154</v>
      </c>
      <c r="L1" s="1" t="s">
        <v>155</v>
      </c>
      <c r="M1" s="1" t="s">
        <v>156</v>
      </c>
      <c r="N1" s="1" t="s">
        <v>158</v>
      </c>
      <c r="R1" t="s">
        <v>345</v>
      </c>
      <c r="T1" t="s">
        <v>227</v>
      </c>
      <c r="AB1" t="s">
        <v>222</v>
      </c>
      <c r="AS1" t="s">
        <v>388</v>
      </c>
    </row>
    <row r="2" spans="2:50" x14ac:dyDescent="0.3">
      <c r="B2" s="30" t="s">
        <v>209</v>
      </c>
      <c r="C2" t="s">
        <v>210</v>
      </c>
      <c r="D2" s="1" t="s">
        <v>211</v>
      </c>
      <c r="E2" s="1" t="s">
        <v>229</v>
      </c>
      <c r="F2" s="1" t="s">
        <v>232</v>
      </c>
      <c r="G2" s="1" t="s">
        <v>234</v>
      </c>
      <c r="H2" s="1" t="s">
        <v>233</v>
      </c>
      <c r="I2" s="1" t="s">
        <v>235</v>
      </c>
      <c r="J2" s="1" t="s">
        <v>236</v>
      </c>
      <c r="K2" s="1" t="s">
        <v>237</v>
      </c>
      <c r="L2" s="1" t="s">
        <v>238</v>
      </c>
      <c r="M2" s="1" t="s">
        <v>239</v>
      </c>
      <c r="N2" s="1" t="s">
        <v>240</v>
      </c>
      <c r="O2" s="1" t="s">
        <v>246</v>
      </c>
      <c r="R2" s="1" t="s">
        <v>344</v>
      </c>
      <c r="T2" s="15" t="s">
        <v>220</v>
      </c>
      <c r="U2" s="15" t="s">
        <v>221</v>
      </c>
      <c r="V2" s="15" t="s">
        <v>228</v>
      </c>
      <c r="W2" s="15" t="s">
        <v>230</v>
      </c>
      <c r="X2" s="35" t="s">
        <v>341</v>
      </c>
      <c r="Y2" s="35" t="s">
        <v>342</v>
      </c>
      <c r="Z2" s="35" t="s">
        <v>386</v>
      </c>
      <c r="AB2" s="15" t="s">
        <v>223</v>
      </c>
      <c r="AC2" s="15" t="s">
        <v>224</v>
      </c>
      <c r="AD2" s="15" t="s">
        <v>229</v>
      </c>
      <c r="AE2" s="15" t="s">
        <v>231</v>
      </c>
      <c r="AF2" s="15" t="s">
        <v>387</v>
      </c>
      <c r="AG2" s="15" t="s">
        <v>390</v>
      </c>
      <c r="AH2" s="15" t="s">
        <v>286</v>
      </c>
      <c r="AS2" s="15" t="s">
        <v>224</v>
      </c>
      <c r="AT2" s="15" t="s">
        <v>389</v>
      </c>
      <c r="AU2" s="15" t="s">
        <v>229</v>
      </c>
      <c r="AV2" s="15" t="s">
        <v>231</v>
      </c>
      <c r="AW2" s="15" t="s">
        <v>387</v>
      </c>
      <c r="AX2" s="15" t="s">
        <v>390</v>
      </c>
    </row>
    <row r="3" spans="2:50" x14ac:dyDescent="0.3">
      <c r="B3" s="31" t="str">
        <f>YEAR(C3)&amp;MONTH(C3)</f>
        <v>20211</v>
      </c>
      <c r="C3" s="17">
        <v>44197</v>
      </c>
      <c r="D3" s="32">
        <f ca="1">IFERROR(AVERAGEIF('Preço Soja ESALQ'!$C:$C,'Modelo Soja'!$B3,'Preço Soja ESALQ'!E:E),NA())</f>
        <v>3028.8178571428575</v>
      </c>
      <c r="E3" s="32">
        <f ca="1">IFERROR(AVERAGEIF('Preço Soja ESALQ'!$C:$C,'Modelo Soja'!$B3,'Preço Soja ESALQ'!F:F),NA())</f>
        <v>3050.7015000000001</v>
      </c>
      <c r="F3" s="32">
        <f ca="1">IFERROR(AVERAGEIF('Preço Soja ESALQ'!$C:$C,'Modelo Soja'!$B3,'Preço Soja ESALQ'!G:G),NA())</f>
        <v>3212.5170000000003</v>
      </c>
      <c r="G3" s="32">
        <f ca="1">IFERROR(AVERAGEIF('Preço Soja ESALQ'!$C:$C,'Modelo Soja'!$B3,'Preço Soja ESALQ'!H:H),NA())</f>
        <v>2701.2113333333341</v>
      </c>
      <c r="H3" s="32">
        <f ca="1">IFERROR(AVERAGEIF('Preço Soja ESALQ'!$C:$C,'Modelo Soja'!$B3,'Preço Soja ESALQ'!I:I),NA())</f>
        <v>2720.5165000000006</v>
      </c>
      <c r="I3" s="32">
        <f ca="1">IFERROR(AVERAGEIF('Preço Soja ESALQ'!$C:$C,'Modelo Soja'!$B3,'Preço Soja ESALQ'!J:J),NA())</f>
        <v>2774.7830000000008</v>
      </c>
      <c r="J3" s="32">
        <f ca="1">IFERROR(AVERAGEIF('Preço Soja ESALQ'!$C:$C,'Modelo Soja'!$B3,'Preço Soja ESALQ'!K:K),NA())</f>
        <v>2762.2555000000002</v>
      </c>
      <c r="K3" s="32">
        <f ca="1">IFERROR(AVERAGEIF('Preço Soja ESALQ'!$C:$C,'Modelo Soja'!$B3,'Preço Soja ESALQ'!L:L),NA())</f>
        <v>2778.1285714285709</v>
      </c>
      <c r="L3" s="37">
        <f ca="1">M3+(L4-M4)</f>
        <v>2593.3873333333336</v>
      </c>
      <c r="M3" s="32">
        <f ca="1">IFERROR(AVERAGEIF('Preço Soja ESALQ'!$C:$C,'Modelo Soja'!$B3,'Preço Soja ESALQ'!N:N),NA())</f>
        <v>2678.7629999999999</v>
      </c>
      <c r="N3" s="32">
        <f ca="1">IFERROR(AVERAGEIF('Preço Soja ESALQ'!$C:$C,'Modelo Soja'!$B3,'Preço Soja ESALQ'!P:P),NA())</f>
        <v>2726.4009999999994</v>
      </c>
      <c r="P3" s="33"/>
      <c r="Q3" s="33"/>
      <c r="R3" s="32" t="e">
        <f>+#REF!/0.90718</f>
        <v>#REF!</v>
      </c>
      <c r="T3" s="36">
        <f>+[3]FSORPRA!H2</f>
        <v>237.5</v>
      </c>
      <c r="U3" s="36">
        <f>+[3]FRONPRA!H2</f>
        <v>176.25</v>
      </c>
      <c r="V3" s="36">
        <f>VLOOKUP(B3,'Frete ESALQ'!$C$6:$AL$132,36,FALSE)</f>
        <v>86.07</v>
      </c>
      <c r="W3" s="36">
        <f>VLOOKUP(B3,'Frete ESALQ'!$C$6:$AW$132,47,FALSE)</f>
        <v>71.63</v>
      </c>
      <c r="X3" s="36">
        <f>VLOOKUP(B3,'Frete ESALQ'!$C$6:$BH$132,58,FALSE)</f>
        <v>52.83</v>
      </c>
      <c r="Y3" s="36">
        <f>VLOOKUP(B3,'Frete ESALQ'!$C$6:$BH$132,32,FALSE)</f>
        <v>61.11</v>
      </c>
      <c r="Z3" s="36">
        <f>+'Estudo PR'!T3*560</f>
        <v>69.712037914691933</v>
      </c>
      <c r="AB3" s="33" t="e">
        <f>+R3-T3</f>
        <v>#REF!</v>
      </c>
      <c r="AC3" s="33" t="e">
        <f>+R3-U3</f>
        <v>#REF!</v>
      </c>
      <c r="AD3" s="33" t="e">
        <f>+R3-V3</f>
        <v>#REF!</v>
      </c>
      <c r="AE3" s="33" t="e">
        <f>+R3-W3</f>
        <v>#REF!</v>
      </c>
      <c r="AF3" s="33" t="e">
        <f>+R3-Z3</f>
        <v>#REF!</v>
      </c>
      <c r="AG3" s="33" t="e">
        <f>+R3-'Estudo PR'!F3</f>
        <v>#REF!</v>
      </c>
      <c r="AH3" s="41" t="e">
        <f>+R3-'Modelo Soja'!BL3</f>
        <v>#REF!</v>
      </c>
      <c r="AS3" s="33">
        <f ca="1">AVERAGE(L3:L65)</f>
        <v>2071.3466176772372</v>
      </c>
      <c r="AT3" s="33">
        <f ca="1">+AVERAGE(D3:D65)</f>
        <v>2312.1179717235727</v>
      </c>
      <c r="AU3" s="33">
        <f ca="1">AVERAGE(E3:E65)</f>
        <v>2288.9272698281666</v>
      </c>
      <c r="AV3" s="33">
        <f ca="1">AVERAGE(F3:F65)</f>
        <v>2333.2481382894994</v>
      </c>
      <c r="AW3" s="33">
        <f ca="1">AVERAGE(G3:G65)</f>
        <v>2264.1864076533002</v>
      </c>
      <c r="AX3" s="33">
        <f ca="1">AVERAGE(I3:I65)</f>
        <v>2268.2387214887976</v>
      </c>
    </row>
    <row r="4" spans="2:50" x14ac:dyDescent="0.3">
      <c r="B4" s="31" t="str">
        <f t="shared" ref="B4:B65" si="0">YEAR(C4)&amp;MONTH(C4)</f>
        <v>20212</v>
      </c>
      <c r="C4" s="17">
        <f>EDATE(C3,1)</f>
        <v>44228</v>
      </c>
      <c r="D4" s="32">
        <f ca="1">IFERROR(AVERAGEIF('Preço Soja ESALQ'!$C:$C,'Modelo Soja'!$B4,'Preço Soja ESALQ'!E:E),NA())</f>
        <v>3063.5233333333326</v>
      </c>
      <c r="E4" s="32">
        <f ca="1">IFERROR(AVERAGEIF('Preço Soja ESALQ'!$C:$C,'Modelo Soja'!$B4,'Preço Soja ESALQ'!F:F),NA())</f>
        <v>3131.5800000000004</v>
      </c>
      <c r="F4" s="32">
        <f ca="1">IFERROR(AVERAGEIF('Preço Soja ESALQ'!$C:$C,'Modelo Soja'!$B4,'Preço Soja ESALQ'!G:G),NA())</f>
        <v>3260.1672222222219</v>
      </c>
      <c r="G4" s="32">
        <f ca="1">IFERROR(AVERAGEIF('Preço Soja ESALQ'!$C:$C,'Modelo Soja'!$B4,'Preço Soja ESALQ'!H:H),NA())</f>
        <v>2816.742777777778</v>
      </c>
      <c r="H4" s="32">
        <f ca="1">IFERROR(AVERAGEIF('Preço Soja ESALQ'!$C:$C,'Modelo Soja'!$B4,'Preço Soja ESALQ'!I:I),NA())</f>
        <v>2958.3833333333332</v>
      </c>
      <c r="I4" s="32">
        <f ca="1">IFERROR(AVERAGEIF('Preço Soja ESALQ'!$C:$C,'Modelo Soja'!$B4,'Preço Soja ESALQ'!J:J),NA())</f>
        <v>2868.7172222222216</v>
      </c>
      <c r="J4" s="32">
        <f ca="1">IFERROR(AVERAGEIF('Preço Soja ESALQ'!$C:$C,'Modelo Soja'!$B4,'Preço Soja ESALQ'!K:K),NA())</f>
        <v>2819.0500000000006</v>
      </c>
      <c r="K4" s="32">
        <f ca="1">IFERROR(AVERAGEIF('Preço Soja ESALQ'!$C:$C,'Modelo Soja'!$B4,'Preço Soja ESALQ'!L:L),NA())</f>
        <v>2762.8500000000004</v>
      </c>
      <c r="L4" s="32">
        <f ca="1">IFERROR(AVERAGEIF('Preço Soja ESALQ'!$C:$C,'Modelo Soja'!$B4,'Preço Soja ESALQ'!M:M),NA())</f>
        <v>2580.9659999999999</v>
      </c>
      <c r="M4" s="32">
        <f ca="1">IFERROR(AVERAGEIF('Preço Soja ESALQ'!$C:$C,'Modelo Soja'!$B4,'Preço Soja ESALQ'!N:N),NA())</f>
        <v>2666.3416666666662</v>
      </c>
      <c r="N4" s="32">
        <f ca="1">IFERROR(AVERAGEIF('Preço Soja ESALQ'!$C:$C,'Modelo Soja'!$B4,'Preço Soja ESALQ'!P:P),NA())</f>
        <v>2810.7172222222225</v>
      </c>
      <c r="P4" s="33"/>
      <c r="Q4" s="33"/>
      <c r="R4" s="32" t="e">
        <f>+#REF!/0.90718</f>
        <v>#REF!</v>
      </c>
      <c r="T4" s="36">
        <f>+[3]FSORPRA!H3</f>
        <v>304.16750000000002</v>
      </c>
      <c r="U4" s="36">
        <f>+[3]FRONPRA!H3</f>
        <v>247.5</v>
      </c>
      <c r="V4" s="36">
        <f>VLOOKUP(B4,'Frete ESALQ'!$C$6:$AL$132,36,FALSE)</f>
        <v>131.08000000000001</v>
      </c>
      <c r="W4" s="36">
        <f>VLOOKUP(B4,'Frete ESALQ'!$C$6:$AW$132,47,FALSE)</f>
        <v>113.68</v>
      </c>
      <c r="X4" s="36">
        <f>VLOOKUP(B4,'Frete ESALQ'!$C$6:$BH$132,58,FALSE)</f>
        <v>61.48</v>
      </c>
      <c r="Y4" s="36">
        <f>VLOOKUP(B4,'Frete ESALQ'!$C$6:$BH$132,32,FALSE)</f>
        <v>69.66</v>
      </c>
      <c r="Z4" s="36">
        <f>+'Estudo PR'!T4*560</f>
        <v>109.6915050740354</v>
      </c>
      <c r="AB4" s="33" t="e">
        <f t="shared" ref="AB4:AB65" si="1">+R4-T4</f>
        <v>#REF!</v>
      </c>
      <c r="AC4" s="33" t="e">
        <f t="shared" ref="AC4:AC65" si="2">+R4-U4</f>
        <v>#REF!</v>
      </c>
      <c r="AD4" s="33" t="e">
        <f t="shared" ref="AD4:AD65" si="3">+R4-V4</f>
        <v>#REF!</v>
      </c>
      <c r="AE4" s="33" t="e">
        <f t="shared" ref="AE4:AE65" si="4">+R4-W4</f>
        <v>#REF!</v>
      </c>
      <c r="AF4" s="33" t="e">
        <f t="shared" ref="AF4:AF65" si="5">+R4-Z4</f>
        <v>#REF!</v>
      </c>
      <c r="AG4" s="33" t="e">
        <f>+R4-'Estudo PR'!F4</f>
        <v>#REF!</v>
      </c>
      <c r="AH4" s="41" t="e">
        <f>+R4-'Modelo Soja'!BL4</f>
        <v>#REF!</v>
      </c>
    </row>
    <row r="5" spans="2:50" x14ac:dyDescent="0.3">
      <c r="B5" s="31" t="str">
        <f t="shared" si="0"/>
        <v>20213</v>
      </c>
      <c r="C5" s="17">
        <f t="shared" ref="C5:C65" si="6">EDATE(C4,1)</f>
        <v>44256</v>
      </c>
      <c r="D5" s="32">
        <f ca="1">IFERROR(AVERAGEIF('Preço Soja ESALQ'!$C:$C,'Modelo Soja'!$B5,'Preço Soja ESALQ'!E:E),NA())</f>
        <v>2522.387826086956</v>
      </c>
      <c r="E5" s="32">
        <f ca="1">IFERROR(AVERAGEIF('Preço Soja ESALQ'!$C:$C,'Modelo Soja'!$B5,'Preço Soja ESALQ'!F:F),NA())</f>
        <v>2613.3204347826086</v>
      </c>
      <c r="F5" s="32">
        <f ca="1">IFERROR(AVERAGEIF('Preço Soja ESALQ'!$C:$C,'Modelo Soja'!$B5,'Preço Soja ESALQ'!G:G),NA())</f>
        <v>2773.1330434782608</v>
      </c>
      <c r="G5" s="32">
        <f ca="1">IFERROR(AVERAGEIF('Preço Soja ESALQ'!$C:$C,'Modelo Soja'!$B5,'Preço Soja ESALQ'!H:H),NA())</f>
        <v>2413.01652173913</v>
      </c>
      <c r="H5" s="32">
        <f ca="1">IFERROR(AVERAGEIF('Preço Soja ESALQ'!$C:$C,'Modelo Soja'!$B5,'Preço Soja ESALQ'!I:I),NA())</f>
        <v>2666.2086956521739</v>
      </c>
      <c r="I5" s="32">
        <f ca="1">IFERROR(AVERAGEIF('Preço Soja ESALQ'!$C:$C,'Modelo Soja'!$B5,'Preço Soja ESALQ'!J:J),NA())</f>
        <v>2631.0947826086958</v>
      </c>
      <c r="J5" s="32">
        <f ca="1">IFERROR(AVERAGEIF('Preço Soja ESALQ'!$C:$C,'Modelo Soja'!$B5,'Preço Soja ESALQ'!K:K),NA())</f>
        <v>2644.1213043478269</v>
      </c>
      <c r="K5" s="32">
        <f ca="1">IFERROR(AVERAGEIF('Preço Soja ESALQ'!$C:$C,'Modelo Soja'!$B5,'Preço Soja ESALQ'!L:L),NA())</f>
        <v>2574.2913043478261</v>
      </c>
      <c r="L5" s="37">
        <f ca="1">M5+(L4-M4)</f>
        <v>2199.139550724638</v>
      </c>
      <c r="M5" s="32">
        <f ca="1">IFERROR(AVERAGEIF('Preço Soja ESALQ'!$C:$C,'Modelo Soja'!$B5,'Preço Soja ESALQ'!N:N),NA())</f>
        <v>2284.5152173913043</v>
      </c>
      <c r="N5" s="32">
        <f ca="1">IFERROR(AVERAGEIF('Preço Soja ESALQ'!$C:$C,'Modelo Soja'!$B5,'Preço Soja ESALQ'!P:P),NA())</f>
        <v>2677.1739130434785</v>
      </c>
      <c r="P5" s="33"/>
      <c r="Q5" s="33"/>
      <c r="R5" s="32" t="e">
        <f>+#REF!/0.90718</f>
        <v>#REF!</v>
      </c>
      <c r="T5" s="36">
        <f>+[3]FSORPRA!H4</f>
        <v>320</v>
      </c>
      <c r="U5" s="36">
        <f>+[3]FRONPRA!H4</f>
        <v>273.75</v>
      </c>
      <c r="V5" s="36">
        <f>VLOOKUP(B5,'Frete ESALQ'!$C$6:$AL$132,36,FALSE)</f>
        <v>184.08</v>
      </c>
      <c r="W5" s="36">
        <f>VLOOKUP(B5,'Frete ESALQ'!$C$6:$AW$132,47,FALSE)</f>
        <v>151.22</v>
      </c>
      <c r="X5" s="36">
        <f>VLOOKUP(B5,'Frete ESALQ'!$C$6:$BH$132,58,FALSE)</f>
        <v>123.2</v>
      </c>
      <c r="Y5" s="36">
        <f>VLOOKUP(B5,'Frete ESALQ'!$C$6:$BH$132,32,FALSE)</f>
        <v>124.1</v>
      </c>
      <c r="Z5" s="36">
        <f>+'Estudo PR'!T5*560</f>
        <v>157.75169411197686</v>
      </c>
      <c r="AB5" s="33" t="e">
        <f t="shared" si="1"/>
        <v>#REF!</v>
      </c>
      <c r="AC5" s="33" t="e">
        <f t="shared" si="2"/>
        <v>#REF!</v>
      </c>
      <c r="AD5" s="33" t="e">
        <f t="shared" si="3"/>
        <v>#REF!</v>
      </c>
      <c r="AE5" s="33" t="e">
        <f t="shared" si="4"/>
        <v>#REF!</v>
      </c>
      <c r="AF5" s="33" t="e">
        <f t="shared" si="5"/>
        <v>#REF!</v>
      </c>
      <c r="AG5" s="33" t="e">
        <f>+R5-'Estudo PR'!F5</f>
        <v>#REF!</v>
      </c>
      <c r="AH5" s="41" t="e">
        <f>+R5-'Modelo Soja'!BL5</f>
        <v>#REF!</v>
      </c>
      <c r="AS5" t="s">
        <v>222</v>
      </c>
    </row>
    <row r="6" spans="2:50" x14ac:dyDescent="0.3">
      <c r="B6" s="31" t="str">
        <f t="shared" si="0"/>
        <v>20214</v>
      </c>
      <c r="C6" s="17">
        <f t="shared" si="6"/>
        <v>44287</v>
      </c>
      <c r="D6" s="32">
        <f ca="1">IFERROR(AVERAGEIF('Preço Soja ESALQ'!$C:$C,'Modelo Soja'!$B6,'Preço Soja ESALQ'!E:E),NA())</f>
        <v>2504.8240000000001</v>
      </c>
      <c r="E6" s="32">
        <f ca="1">IFERROR(AVERAGEIF('Preço Soja ESALQ'!$C:$C,'Modelo Soja'!$B6,'Preço Soja ESALQ'!F:F),NA())</f>
        <v>2548.6319999999996</v>
      </c>
      <c r="F6" s="32">
        <f ca="1">IFERROR(AVERAGEIF('Preço Soja ESALQ'!$C:$C,'Modelo Soja'!$B6,'Preço Soja ESALQ'!G:G),NA())</f>
        <v>2601.4155000000001</v>
      </c>
      <c r="G6" s="32">
        <f ca="1">IFERROR(AVERAGEIF('Preço Soja ESALQ'!$C:$C,'Modelo Soja'!$B6,'Preço Soja ESALQ'!H:H),NA())</f>
        <v>2417.9490000000001</v>
      </c>
      <c r="H6" s="32">
        <f ca="1">IFERROR(AVERAGEIF('Preço Soja ESALQ'!$C:$C,'Modelo Soja'!$B6,'Preço Soja ESALQ'!I:I),NA())</f>
        <v>2426.9170000000004</v>
      </c>
      <c r="I6" s="32">
        <f ca="1">IFERROR(AVERAGEIF('Preço Soja ESALQ'!$C:$C,'Modelo Soja'!$B6,'Preço Soja ESALQ'!J:J),NA())</f>
        <v>2495.2539999999999</v>
      </c>
      <c r="J6" s="32">
        <f ca="1">IFERROR(AVERAGEIF('Preço Soja ESALQ'!$C:$C,'Modelo Soja'!$B6,'Preço Soja ESALQ'!K:K),NA())</f>
        <v>2403.35</v>
      </c>
      <c r="K6" s="32">
        <f ca="1">IFERROR(AVERAGEIF('Preço Soja ESALQ'!$C:$C,'Modelo Soja'!$B6,'Preço Soja ESALQ'!L:L),NA())</f>
        <v>2452.3435000000004</v>
      </c>
      <c r="L6" s="32">
        <f ca="1">IFERROR(AVERAGEIF('Preço Soja ESALQ'!$C:$C,'Modelo Soja'!$B6,'Preço Soja ESALQ'!M:M),NA())</f>
        <v>2380.7683333333334</v>
      </c>
      <c r="M6" s="32">
        <f ca="1">IFERROR(AVERAGEIF('Preço Soja ESALQ'!$C:$C,'Modelo Soja'!$B6,'Preço Soja ESALQ'!N:N),NA())</f>
        <v>2253.0880000000002</v>
      </c>
      <c r="N6" s="32">
        <f ca="1">IFERROR(AVERAGEIF('Preço Soja ESALQ'!$C:$C,'Modelo Soja'!$B6,'Preço Soja ESALQ'!P:P),NA())</f>
        <v>2407.58</v>
      </c>
      <c r="P6" s="33"/>
      <c r="Q6" s="33"/>
      <c r="R6" s="32" t="e">
        <f>+#REF!/0.90718</f>
        <v>#REF!</v>
      </c>
      <c r="T6" s="36">
        <f>+[3]FSORPRA!H5</f>
        <v>307</v>
      </c>
      <c r="U6" s="36">
        <f>+[3]FRONPRA!H5</f>
        <v>263</v>
      </c>
      <c r="V6" s="36">
        <f>VLOOKUP(B6,'Frete ESALQ'!$C$6:$AL$132,36,FALSE)</f>
        <v>94.82</v>
      </c>
      <c r="W6" s="36">
        <f>VLOOKUP(B6,'Frete ESALQ'!$C$6:$AW$132,47,FALSE)</f>
        <v>123.97</v>
      </c>
      <c r="X6" s="36">
        <f>VLOOKUP(B6,'Frete ESALQ'!$C$6:$BH$132,58,FALSE)</f>
        <v>121.3</v>
      </c>
      <c r="Y6" s="36">
        <f>VLOOKUP(B6,'Frete ESALQ'!$C$6:$BH$132,32,FALSE)</f>
        <v>129.03</v>
      </c>
      <c r="Z6" s="36">
        <f>+'Estudo PR'!T6*560</f>
        <v>94.392665542078333</v>
      </c>
      <c r="AB6" s="33" t="e">
        <f t="shared" si="1"/>
        <v>#REF!</v>
      </c>
      <c r="AC6" s="33" t="e">
        <f t="shared" si="2"/>
        <v>#REF!</v>
      </c>
      <c r="AD6" s="33" t="e">
        <f t="shared" si="3"/>
        <v>#REF!</v>
      </c>
      <c r="AE6" s="33" t="e">
        <f t="shared" si="4"/>
        <v>#REF!</v>
      </c>
      <c r="AF6" s="33" t="e">
        <f t="shared" si="5"/>
        <v>#REF!</v>
      </c>
      <c r="AG6" s="33" t="e">
        <f>+R6-'Estudo PR'!F6</f>
        <v>#REF!</v>
      </c>
      <c r="AH6" s="41" t="e">
        <f>+R6-'Modelo Soja'!BL6</f>
        <v>#REF!</v>
      </c>
      <c r="AS6" s="15" t="s">
        <v>224</v>
      </c>
      <c r="AT6" s="15" t="s">
        <v>389</v>
      </c>
      <c r="AU6" s="15" t="s">
        <v>252</v>
      </c>
      <c r="AV6" s="15" t="s">
        <v>231</v>
      </c>
      <c r="AW6" s="15" t="s">
        <v>387</v>
      </c>
      <c r="AX6" s="15" t="s">
        <v>390</v>
      </c>
    </row>
    <row r="7" spans="2:50" x14ac:dyDescent="0.3">
      <c r="B7" s="31" t="str">
        <f t="shared" si="0"/>
        <v>20215</v>
      </c>
      <c r="C7" s="17">
        <f t="shared" si="6"/>
        <v>44317</v>
      </c>
      <c r="D7" s="32">
        <f ca="1">IFERROR(AVERAGEIF('Preço Soja ESALQ'!$C:$C,'Modelo Soja'!$B7,'Preço Soja ESALQ'!E:E),NA())</f>
        <v>2425.9352380952382</v>
      </c>
      <c r="E7" s="32">
        <f ca="1">IFERROR(AVERAGEIF('Preço Soja ESALQ'!$C:$C,'Modelo Soja'!$B7,'Preço Soja ESALQ'!F:F),NA())</f>
        <v>2467.0247619047623</v>
      </c>
      <c r="F7" s="32">
        <f ca="1">IFERROR(AVERAGEIF('Preço Soja ESALQ'!$C:$C,'Modelo Soja'!$B7,'Preço Soja ESALQ'!G:G),NA())</f>
        <v>2546.0552380952381</v>
      </c>
      <c r="G7" s="32">
        <f ca="1">IFERROR(AVERAGEIF('Preço Soja ESALQ'!$C:$C,'Modelo Soja'!$B7,'Preço Soja ESALQ'!H:H),NA())</f>
        <v>2346.2671428571425</v>
      </c>
      <c r="H7" s="32">
        <f ca="1">IFERROR(AVERAGEIF('Preço Soja ESALQ'!$C:$C,'Modelo Soja'!$B7,'Preço Soja ESALQ'!I:I),NA())</f>
        <v>2444.6042857142861</v>
      </c>
      <c r="I7" s="32">
        <f ca="1">IFERROR(AVERAGEIF('Preço Soja ESALQ'!$C:$C,'Modelo Soja'!$B7,'Preço Soja ESALQ'!J:J),NA())</f>
        <v>2499.207142857143</v>
      </c>
      <c r="J7" s="32">
        <f ca="1">IFERROR(AVERAGEIF('Preço Soja ESALQ'!$C:$C,'Modelo Soja'!$B7,'Preço Soja ESALQ'!K:K),NA())</f>
        <v>2333.861904761905</v>
      </c>
      <c r="K7" s="32">
        <f ca="1">IFERROR(AVERAGEIF('Preço Soja ESALQ'!$C:$C,'Modelo Soja'!$B7,'Preço Soja ESALQ'!L:L),NA())</f>
        <v>2416.0027777777777</v>
      </c>
      <c r="L7" s="32">
        <f ca="1">IFERROR(AVERAGEIF('Preço Soja ESALQ'!$C:$C,'Modelo Soja'!$B7,'Preço Soja ESALQ'!M:M),NA())</f>
        <v>2399.4542105263158</v>
      </c>
      <c r="M7" s="32">
        <f ca="1">IFERROR(AVERAGEIF('Preço Soja ESALQ'!$C:$C,'Modelo Soja'!$B7,'Preço Soja ESALQ'!N:N),NA())</f>
        <v>2208.0609523809521</v>
      </c>
      <c r="N7" s="32">
        <f ca="1">IFERROR(AVERAGEIF('Preço Soja ESALQ'!$C:$C,'Modelo Soja'!$B7,'Preço Soja ESALQ'!P:P),NA())</f>
        <v>2352.1280952380948</v>
      </c>
      <c r="P7" s="33"/>
      <c r="Q7" s="33"/>
      <c r="R7" s="32" t="e">
        <f>+#REF!/0.90718</f>
        <v>#REF!</v>
      </c>
      <c r="T7" s="36">
        <f>+[3]FSORPRA!H6</f>
        <v>289.25</v>
      </c>
      <c r="U7" s="36">
        <f>+[3]FRONPRA!H6</f>
        <v>265</v>
      </c>
      <c r="V7" s="36">
        <f>VLOOKUP(B7,'Frete ESALQ'!$C$6:$AL$132,36,FALSE)</f>
        <v>101.73</v>
      </c>
      <c r="W7" s="36">
        <f>VLOOKUP(B7,'Frete ESALQ'!$C$6:$AW$132,47,FALSE)</f>
        <v>104.75</v>
      </c>
      <c r="X7" s="36">
        <f>VLOOKUP(B7,'Frete ESALQ'!$C$6:$BH$132,58,FALSE)</f>
        <v>95</v>
      </c>
      <c r="Y7" s="36">
        <f>VLOOKUP(B7,'Frete ESALQ'!$C$6:$BH$132,32,FALSE)</f>
        <v>98.38</v>
      </c>
      <c r="Z7" s="36">
        <f>+'Estudo PR'!T7*560</f>
        <v>92.024814844565825</v>
      </c>
      <c r="AB7" s="33" t="e">
        <f t="shared" si="1"/>
        <v>#REF!</v>
      </c>
      <c r="AC7" s="33" t="e">
        <f t="shared" si="2"/>
        <v>#REF!</v>
      </c>
      <c r="AD7" s="33" t="e">
        <f t="shared" si="3"/>
        <v>#REF!</v>
      </c>
      <c r="AE7" s="33" t="e">
        <f t="shared" si="4"/>
        <v>#REF!</v>
      </c>
      <c r="AF7" s="33" t="e">
        <f t="shared" si="5"/>
        <v>#REF!</v>
      </c>
      <c r="AG7" s="33" t="e">
        <f>+R7-'Estudo PR'!F7</f>
        <v>#REF!</v>
      </c>
      <c r="AH7" s="41" t="e">
        <f>+R7-'Modelo Soja'!BL7</f>
        <v>#REF!</v>
      </c>
      <c r="AS7" s="33" t="e">
        <f>AVERAGE(AC3:AC65)</f>
        <v>#REF!</v>
      </c>
      <c r="AT7" s="33" t="e">
        <f>AVERAGE('Estudo PR'!AP3:AP65)</f>
        <v>#REF!</v>
      </c>
      <c r="AU7" s="33" t="e">
        <f>AVERAGE(AD3:AD65)</f>
        <v>#REF!</v>
      </c>
      <c r="AV7" s="33" t="e">
        <f>AVERAGE(AE3:AE65)</f>
        <v>#REF!</v>
      </c>
      <c r="AW7" s="33" t="e">
        <f>AVERAGE(AF3:AF65)</f>
        <v>#REF!</v>
      </c>
      <c r="AX7" s="33" t="e">
        <f>AVERAGE(AG3:AG65)</f>
        <v>#REF!</v>
      </c>
    </row>
    <row r="8" spans="2:50" x14ac:dyDescent="0.3">
      <c r="B8" s="31" t="str">
        <f t="shared" si="0"/>
        <v>20216</v>
      </c>
      <c r="C8" s="17">
        <f t="shared" si="6"/>
        <v>44348</v>
      </c>
      <c r="D8" s="32">
        <f ca="1">IFERROR(AVERAGEIF('Preço Soja ESALQ'!$C:$C,'Modelo Soja'!$B8,'Preço Soja ESALQ'!E:E),NA())</f>
        <v>2229.244285714286</v>
      </c>
      <c r="E8" s="32">
        <f ca="1">IFERROR(AVERAGEIF('Preço Soja ESALQ'!$C:$C,'Modelo Soja'!$B8,'Preço Soja ESALQ'!F:F),NA())</f>
        <v>2290.8747619047622</v>
      </c>
      <c r="F8" s="32">
        <f ca="1">IFERROR(AVERAGEIF('Preço Soja ESALQ'!$C:$C,'Modelo Soja'!$B8,'Preço Soja ESALQ'!G:G),NA())</f>
        <v>2356.437142857143</v>
      </c>
      <c r="G8" s="32">
        <f ca="1">IFERROR(AVERAGEIF('Preço Soja ESALQ'!$C:$C,'Modelo Soja'!$B8,'Preço Soja ESALQ'!H:H),NA())</f>
        <v>2204.3434999999999</v>
      </c>
      <c r="H8" s="32">
        <f ca="1">IFERROR(AVERAGEIF('Preço Soja ESALQ'!$C:$C,'Modelo Soja'!$B8,'Preço Soja ESALQ'!I:I),NA())</f>
        <v>2284.281428571428</v>
      </c>
      <c r="I8" s="32">
        <f ca="1">IFERROR(AVERAGEIF('Preço Soja ESALQ'!$C:$C,'Modelo Soja'!$B8,'Preço Soja ESALQ'!J:J),NA())</f>
        <v>2365.2947619047623</v>
      </c>
      <c r="J8" s="32">
        <f ca="1">IFERROR(AVERAGEIF('Preço Soja ESALQ'!$C:$C,'Modelo Soja'!$B8,'Preço Soja ESALQ'!K:K),NA())</f>
        <v>2132.9066666666672</v>
      </c>
      <c r="K8" s="32">
        <f ca="1">IFERROR(AVERAGEIF('Preço Soja ESALQ'!$C:$C,'Modelo Soja'!$B8,'Preço Soja ESALQ'!L:L),NA())</f>
        <v>2313.81</v>
      </c>
      <c r="L8" s="32">
        <f ca="1">IFERROR(AVERAGEIF('Preço Soja ESALQ'!$C:$C,'Modelo Soja'!$B8,'Preço Soja ESALQ'!M:M),NA())</f>
        <v>2351.4916666666668</v>
      </c>
      <c r="M8" s="32">
        <f ca="1">IFERROR(AVERAGEIF('Preço Soja ESALQ'!$C:$C,'Modelo Soja'!$B8,'Preço Soja ESALQ'!N:N),NA())</f>
        <v>2055.4019047619054</v>
      </c>
      <c r="N8" s="32">
        <f ca="1">IFERROR(AVERAGEIF('Preço Soja ESALQ'!$C:$C,'Modelo Soja'!$B8,'Preço Soja ESALQ'!P:P),NA())</f>
        <v>2133.9438095238097</v>
      </c>
      <c r="P8" s="33"/>
      <c r="Q8" s="33"/>
      <c r="R8" s="32" t="e">
        <f>+#REF!/0.90718</f>
        <v>#REF!</v>
      </c>
      <c r="T8" s="36">
        <f>+[3]FSORPRA!H7</f>
        <v>295.83249999999998</v>
      </c>
      <c r="U8" s="36">
        <f>+[3]FRONPRA!H7</f>
        <v>242.5</v>
      </c>
      <c r="V8" s="36">
        <f>VLOOKUP(B8,'Frete ESALQ'!$C$6:$AL$132,36,FALSE)</f>
        <v>96.49</v>
      </c>
      <c r="W8" s="36">
        <f>VLOOKUP(B8,'Frete ESALQ'!$C$6:$AW$132,47,FALSE)</f>
        <v>84.57</v>
      </c>
      <c r="X8" s="36">
        <f>VLOOKUP(B8,'Frete ESALQ'!$C$6:$BH$132,58,FALSE)</f>
        <v>94.83</v>
      </c>
      <c r="Y8" s="36">
        <f>VLOOKUP(B8,'Frete ESALQ'!$C$6:$BH$132,32,FALSE)</f>
        <v>84</v>
      </c>
      <c r="Z8" s="36">
        <f>+'Estudo PR'!T8*560</f>
        <v>88.036454869199659</v>
      </c>
      <c r="AB8" s="33" t="e">
        <f t="shared" si="1"/>
        <v>#REF!</v>
      </c>
      <c r="AC8" s="33" t="e">
        <f t="shared" si="2"/>
        <v>#REF!</v>
      </c>
      <c r="AD8" s="33" t="e">
        <f t="shared" si="3"/>
        <v>#REF!</v>
      </c>
      <c r="AE8" s="33" t="e">
        <f t="shared" si="4"/>
        <v>#REF!</v>
      </c>
      <c r="AF8" s="33" t="e">
        <f t="shared" si="5"/>
        <v>#REF!</v>
      </c>
      <c r="AG8" s="33" t="e">
        <f>+R8-'Estudo PR'!F8</f>
        <v>#REF!</v>
      </c>
      <c r="AH8" s="41" t="e">
        <f>+R8-'Modelo Soja'!BL8</f>
        <v>#REF!</v>
      </c>
    </row>
    <row r="9" spans="2:50" x14ac:dyDescent="0.3">
      <c r="B9" s="31" t="str">
        <f t="shared" si="0"/>
        <v>20217</v>
      </c>
      <c r="C9" s="17">
        <f t="shared" si="6"/>
        <v>44378</v>
      </c>
      <c r="D9" s="32">
        <f ca="1">IFERROR(AVERAGEIF('Preço Soja ESALQ'!$C:$C,'Modelo Soja'!$B9,'Preço Soja ESALQ'!E:E),NA())</f>
        <v>2284.0272727272732</v>
      </c>
      <c r="E9" s="32">
        <f ca="1">IFERROR(AVERAGEIF('Preço Soja ESALQ'!$C:$C,'Modelo Soja'!$B9,'Preço Soja ESALQ'!F:F),NA())</f>
        <v>2330.6477272727275</v>
      </c>
      <c r="F9" s="32">
        <f ca="1">IFERROR(AVERAGEIF('Preço Soja ESALQ'!$C:$C,'Modelo Soja'!$B9,'Preço Soja ESALQ'!G:G),NA())</f>
        <v>2409.3072727272734</v>
      </c>
      <c r="G9" s="32">
        <f ca="1">IFERROR(AVERAGEIF('Preço Soja ESALQ'!$C:$C,'Modelo Soja'!$B9,'Preço Soja ESALQ'!H:H),NA())</f>
        <v>2200.0022727272731</v>
      </c>
      <c r="H9" s="32">
        <f ca="1">IFERROR(AVERAGEIF('Preço Soja ESALQ'!$C:$C,'Modelo Soja'!$B9,'Preço Soja ESALQ'!I:I),NA())</f>
        <v>2285.8909090909096</v>
      </c>
      <c r="I9" s="32">
        <f ca="1">IFERROR(AVERAGEIF('Preço Soja ESALQ'!$C:$C,'Modelo Soja'!$B9,'Preço Soja ESALQ'!J:J),NA())</f>
        <v>2286.1481818181819</v>
      </c>
      <c r="J9" s="32">
        <f ca="1">IFERROR(AVERAGEIF('Preço Soja ESALQ'!$C:$C,'Modelo Soja'!$B9,'Preço Soja ESALQ'!K:K),NA())</f>
        <v>2165.8486363636362</v>
      </c>
      <c r="K9" s="32">
        <f ca="1">IFERROR(AVERAGEIF('Preço Soja ESALQ'!$C:$C,'Modelo Soja'!$B9,'Preço Soja ESALQ'!L:L),NA())</f>
        <v>2192.3844444444444</v>
      </c>
      <c r="L9" s="32">
        <f ca="1">IFERROR(AVERAGEIF('Preço Soja ESALQ'!$C:$C,'Modelo Soja'!$B9,'Preço Soja ESALQ'!M:M),NA())</f>
        <v>2193.4194444444438</v>
      </c>
      <c r="M9" s="32">
        <f ca="1">IFERROR(AVERAGEIF('Preço Soja ESALQ'!$C:$C,'Modelo Soja'!$B9,'Preço Soja ESALQ'!N:N),NA())</f>
        <v>2054.2449999999999</v>
      </c>
      <c r="N9" s="32">
        <f ca="1">IFERROR(AVERAGEIF('Preço Soja ESALQ'!$C:$C,'Modelo Soja'!$B9,'Preço Soja ESALQ'!P:P),NA())</f>
        <v>2148.9722727272724</v>
      </c>
      <c r="P9" s="33"/>
      <c r="Q9" s="33"/>
      <c r="R9" s="32" t="e">
        <f>+#REF!/0.90718</f>
        <v>#REF!</v>
      </c>
      <c r="T9" s="36">
        <f>+[3]FSORPRA!H8</f>
        <v>325</v>
      </c>
      <c r="U9" s="36">
        <f>+[3]FRONPRA!H8</f>
        <v>270</v>
      </c>
      <c r="V9" s="36">
        <f>VLOOKUP(B9,'Frete ESALQ'!$C$6:$AL$132,36,FALSE)</f>
        <v>86.17</v>
      </c>
      <c r="W9" s="36">
        <f>VLOOKUP(B9,'Frete ESALQ'!$C$6:$AW$132,47,FALSE)</f>
        <v>80.75</v>
      </c>
      <c r="X9" s="36">
        <f>VLOOKUP(B9,'Frete ESALQ'!$C$6:$BH$132,58,FALSE)</f>
        <v>77.680000000000007</v>
      </c>
      <c r="Y9" s="36">
        <f>VLOOKUP(B9,'Frete ESALQ'!$C$6:$BH$132,32,FALSE)</f>
        <v>72</v>
      </c>
      <c r="Z9" s="36">
        <f>+'Estudo PR'!T9*560</f>
        <v>81.55423782365385</v>
      </c>
      <c r="AB9" s="33" t="e">
        <f t="shared" si="1"/>
        <v>#REF!</v>
      </c>
      <c r="AC9" s="33" t="e">
        <f t="shared" si="2"/>
        <v>#REF!</v>
      </c>
      <c r="AD9" s="33" t="e">
        <f t="shared" si="3"/>
        <v>#REF!</v>
      </c>
      <c r="AE9" s="33" t="e">
        <f t="shared" si="4"/>
        <v>#REF!</v>
      </c>
      <c r="AF9" s="33" t="e">
        <f t="shared" si="5"/>
        <v>#REF!</v>
      </c>
      <c r="AG9" s="33" t="e">
        <f>+R9-'Estudo PR'!F9</f>
        <v>#REF!</v>
      </c>
      <c r="AH9" s="41" t="e">
        <f>+R9-'Modelo Soja'!BL9</f>
        <v>#REF!</v>
      </c>
      <c r="AS9" s="57" t="e">
        <f t="shared" ref="AS9:AX9" ca="1" si="7">+AS3/AS7-1</f>
        <v>#REF!</v>
      </c>
      <c r="AT9" s="57" t="e">
        <f t="shared" ca="1" si="7"/>
        <v>#REF!</v>
      </c>
      <c r="AU9" s="57" t="e">
        <f t="shared" ca="1" si="7"/>
        <v>#REF!</v>
      </c>
      <c r="AV9" s="57" t="e">
        <f t="shared" ca="1" si="7"/>
        <v>#REF!</v>
      </c>
      <c r="AW9" s="57" t="e">
        <f t="shared" ca="1" si="7"/>
        <v>#REF!</v>
      </c>
      <c r="AX9" s="57" t="e">
        <f t="shared" ca="1" si="7"/>
        <v>#REF!</v>
      </c>
    </row>
    <row r="10" spans="2:50" x14ac:dyDescent="0.3">
      <c r="B10" s="31" t="str">
        <f t="shared" si="0"/>
        <v>20218</v>
      </c>
      <c r="C10" s="17">
        <f t="shared" si="6"/>
        <v>44409</v>
      </c>
      <c r="D10" s="32">
        <f ca="1">IFERROR(AVERAGEIF('Preço Soja ESALQ'!$C:$C,'Modelo Soja'!$B10,'Preço Soja ESALQ'!E:E),NA())</f>
        <v>2303.3672727272728</v>
      </c>
      <c r="E10" s="32">
        <f ca="1">IFERROR(AVERAGEIF('Preço Soja ESALQ'!$C:$C,'Modelo Soja'!$B10,'Preço Soja ESALQ'!F:F),NA())</f>
        <v>2374.6759090909086</v>
      </c>
      <c r="F10" s="32">
        <f ca="1">IFERROR(AVERAGEIF('Preço Soja ESALQ'!$C:$C,'Modelo Soja'!$B10,'Preço Soja ESALQ'!G:G),NA())</f>
        <v>2414.3772727272731</v>
      </c>
      <c r="G10" s="32">
        <f ca="1">IFERROR(AVERAGEIF('Preço Soja ESALQ'!$C:$C,'Modelo Soja'!$B10,'Preço Soja ESALQ'!H:H),NA())</f>
        <v>2216.2772727272732</v>
      </c>
      <c r="H10" s="32">
        <f ca="1">IFERROR(AVERAGEIF('Preço Soja ESALQ'!$C:$C,'Modelo Soja'!$B10,'Preço Soja ESALQ'!I:I),NA())</f>
        <v>2288.83</v>
      </c>
      <c r="I10" s="32">
        <f ca="1">IFERROR(AVERAGEIF('Preço Soja ESALQ'!$C:$C,'Modelo Soja'!$B10,'Preço Soja ESALQ'!J:J),NA())</f>
        <v>2333.9781818181818</v>
      </c>
      <c r="J10" s="32">
        <f ca="1">IFERROR(AVERAGEIF('Preço Soja ESALQ'!$C:$C,'Modelo Soja'!$B10,'Preço Soja ESALQ'!K:K),NA())</f>
        <v>2212.2818181818188</v>
      </c>
      <c r="K10" s="32">
        <f ca="1">IFERROR(AVERAGEIF('Preço Soja ESALQ'!$C:$C,'Modelo Soja'!$B10,'Preço Soja ESALQ'!L:L),NA())</f>
        <v>2171.65</v>
      </c>
      <c r="L10" s="32">
        <f ca="1">IFERROR(AVERAGEIF('Preço Soja ESALQ'!$C:$C,'Modelo Soja'!$B10,'Preço Soja ESALQ'!M:M),NA())</f>
        <v>2250.9657142857145</v>
      </c>
      <c r="M10" s="32">
        <f ca="1">IFERROR(AVERAGEIF('Preço Soja ESALQ'!$C:$C,'Modelo Soja'!$B10,'Preço Soja ESALQ'!N:N),NA())</f>
        <v>2099.3095454545455</v>
      </c>
      <c r="N10" s="32">
        <f ca="1">IFERROR(AVERAGEIF('Preço Soja ESALQ'!$C:$C,'Modelo Soja'!$B10,'Preço Soja ESALQ'!P:P),NA())</f>
        <v>2205.5068181818183</v>
      </c>
      <c r="P10" s="33"/>
      <c r="Q10" s="33"/>
      <c r="R10" s="32" t="e">
        <f>+#REF!/0.90718</f>
        <v>#REF!</v>
      </c>
      <c r="T10" s="36">
        <f>+[3]FSORPRA!H9</f>
        <v>310</v>
      </c>
      <c r="U10" s="36">
        <f>+[3]FRONPRA!H9</f>
        <v>273.75</v>
      </c>
      <c r="V10" s="36">
        <f>VLOOKUP(B10,'Frete ESALQ'!$C$6:$AL$132,36,FALSE)</f>
        <v>80.27</v>
      </c>
      <c r="W10" s="36">
        <f>VLOOKUP(B10,'Frete ESALQ'!$C$6:$AW$132,47,FALSE)</f>
        <v>67.33</v>
      </c>
      <c r="X10" s="36">
        <f>VLOOKUP(B10,'Frete ESALQ'!$C$6:$BH$132,58,FALSE)</f>
        <v>83.38</v>
      </c>
      <c r="Y10" s="36">
        <f>VLOOKUP(B10,'Frete ESALQ'!$C$6:$BH$132,32,FALSE)</f>
        <v>87.23</v>
      </c>
      <c r="Z10" s="36">
        <f>+'Estudo PR'!T10*560</f>
        <v>71.246816076257801</v>
      </c>
      <c r="AB10" s="33" t="e">
        <f t="shared" si="1"/>
        <v>#REF!</v>
      </c>
      <c r="AC10" s="33" t="e">
        <f t="shared" si="2"/>
        <v>#REF!</v>
      </c>
      <c r="AD10" s="33" t="e">
        <f t="shared" si="3"/>
        <v>#REF!</v>
      </c>
      <c r="AE10" s="33" t="e">
        <f t="shared" si="4"/>
        <v>#REF!</v>
      </c>
      <c r="AF10" s="33" t="e">
        <f t="shared" si="5"/>
        <v>#REF!</v>
      </c>
      <c r="AG10" s="33" t="e">
        <f>+R10-'Estudo PR'!F10</f>
        <v>#REF!</v>
      </c>
      <c r="AH10" s="41" t="e">
        <f>+R10-'Modelo Soja'!BL10</f>
        <v>#REF!</v>
      </c>
    </row>
    <row r="11" spans="2:50" x14ac:dyDescent="0.3">
      <c r="B11" s="31" t="str">
        <f t="shared" si="0"/>
        <v>20219</v>
      </c>
      <c r="C11" s="17">
        <f t="shared" si="6"/>
        <v>44440</v>
      </c>
      <c r="D11" s="32">
        <f ca="1">IFERROR(AVERAGEIF('Preço Soja ESALQ'!$C:$C,'Modelo Soja'!$B11,'Preço Soja ESALQ'!E:E),NA())</f>
        <v>2327.034285714285</v>
      </c>
      <c r="E11" s="32">
        <f ca="1">IFERROR(AVERAGEIF('Preço Soja ESALQ'!$C:$C,'Modelo Soja'!$B11,'Preço Soja ESALQ'!F:F),NA())</f>
        <v>2366.0133333333324</v>
      </c>
      <c r="F11" s="32">
        <f ca="1">IFERROR(AVERAGEIF('Preço Soja ESALQ'!$C:$C,'Modelo Soja'!$B11,'Preço Soja ESALQ'!G:G),NA())</f>
        <v>2379.5999999999995</v>
      </c>
      <c r="G11" s="32">
        <f ca="1">IFERROR(AVERAGEIF('Preço Soja ESALQ'!$C:$C,'Modelo Soja'!$B11,'Preço Soja ESALQ'!H:H),NA())</f>
        <v>2223.4842857142858</v>
      </c>
      <c r="H11" s="32">
        <f ca="1">IFERROR(AVERAGEIF('Preço Soja ESALQ'!$C:$C,'Modelo Soja'!$B11,'Preço Soja ESALQ'!I:I),NA())</f>
        <v>2253.8890476190477</v>
      </c>
      <c r="I11" s="32">
        <f ca="1">IFERROR(AVERAGEIF('Preço Soja ESALQ'!$C:$C,'Modelo Soja'!$B11,'Preço Soja ESALQ'!J:J),NA())</f>
        <v>2399.9019047619054</v>
      </c>
      <c r="J11" s="32">
        <f ca="1">IFERROR(AVERAGEIF('Preço Soja ESALQ'!$C:$C,'Modelo Soja'!$B11,'Preço Soja ESALQ'!K:K),NA())</f>
        <v>2143.6409523809521</v>
      </c>
      <c r="K11" s="32">
        <f ca="1">IFERROR(AVERAGEIF('Preço Soja ESALQ'!$C:$C,'Modelo Soja'!$B11,'Preço Soja ESALQ'!L:L),NA())</f>
        <v>2177.77</v>
      </c>
      <c r="L11" s="32">
        <f ca="1">IFERROR(AVERAGEIF('Preço Soja ESALQ'!$C:$C,'Modelo Soja'!$B11,'Preço Soja ESALQ'!M:M),NA())</f>
        <v>2233.1582352941168</v>
      </c>
      <c r="M11" s="32">
        <f ca="1">IFERROR(AVERAGEIF('Preço Soja ESALQ'!$C:$C,'Modelo Soja'!$B11,'Preço Soja ESALQ'!N:N),NA())</f>
        <v>2127.8457142857137</v>
      </c>
      <c r="N11" s="32">
        <f ca="1">IFERROR(AVERAGEIF('Preço Soja ESALQ'!$C:$C,'Modelo Soja'!$B11,'Preço Soja ESALQ'!P:P),NA())</f>
        <v>2159.6785714285716</v>
      </c>
      <c r="P11" s="33"/>
      <c r="Q11" s="33"/>
      <c r="R11" s="32" t="e">
        <f>+#REF!/0.90718</f>
        <v>#REF!</v>
      </c>
      <c r="T11" s="36">
        <f>+[3]FSORPRA!H10</f>
        <v>291.25</v>
      </c>
      <c r="U11" s="36">
        <f>+[3]FRONPRA!H10</f>
        <v>255</v>
      </c>
      <c r="V11" s="36">
        <f>VLOOKUP(B11,'Frete ESALQ'!$C$6:$AL$132,36,FALSE)</f>
        <v>68</v>
      </c>
      <c r="W11" s="36">
        <f>VLOOKUP(B11,'Frete ESALQ'!$C$6:$AW$132,47,FALSE)</f>
        <v>68</v>
      </c>
      <c r="X11" s="36">
        <f>VLOOKUP(B11,'Frete ESALQ'!$C$6:$BH$132,58,FALSE)</f>
        <v>91.24</v>
      </c>
      <c r="Y11" s="36">
        <f>VLOOKUP(B11,'Frete ESALQ'!$C$6:$BH$132,32,FALSE)</f>
        <v>96.6</v>
      </c>
      <c r="Z11" s="36">
        <f>+'Estudo PR'!T11*560</f>
        <v>68.097294026293952</v>
      </c>
      <c r="AB11" s="33" t="e">
        <f t="shared" si="1"/>
        <v>#REF!</v>
      </c>
      <c r="AC11" s="33" t="e">
        <f t="shared" si="2"/>
        <v>#REF!</v>
      </c>
      <c r="AD11" s="33" t="e">
        <f t="shared" si="3"/>
        <v>#REF!</v>
      </c>
      <c r="AE11" s="33" t="e">
        <f t="shared" si="4"/>
        <v>#REF!</v>
      </c>
      <c r="AF11" s="33" t="e">
        <f t="shared" si="5"/>
        <v>#REF!</v>
      </c>
      <c r="AG11" s="33" t="e">
        <f>+R11-'Estudo PR'!F11</f>
        <v>#REF!</v>
      </c>
      <c r="AH11" s="41" t="e">
        <f>+R11-'Modelo Soja'!BL11</f>
        <v>#REF!</v>
      </c>
    </row>
    <row r="12" spans="2:50" x14ac:dyDescent="0.3">
      <c r="B12" s="31" t="str">
        <f t="shared" si="0"/>
        <v>202110</v>
      </c>
      <c r="C12" s="17">
        <f t="shared" si="6"/>
        <v>44470</v>
      </c>
      <c r="D12" s="32">
        <f ca="1">IFERROR(AVERAGEIF('Preço Soja ESALQ'!$C:$C,'Modelo Soja'!$B12,'Preço Soja ESALQ'!E:E),NA())</f>
        <v>2292.9160000000002</v>
      </c>
      <c r="E12" s="32">
        <f ca="1">IFERROR(AVERAGEIF('Preço Soja ESALQ'!$C:$C,'Modelo Soja'!$B12,'Preço Soja ESALQ'!F:F),NA())</f>
        <v>2256.4605000000001</v>
      </c>
      <c r="F12" s="32">
        <f ca="1">IFERROR(AVERAGEIF('Preço Soja ESALQ'!$C:$C,'Modelo Soja'!$B12,'Preço Soja ESALQ'!G:G),NA())</f>
        <v>2335.9014999999995</v>
      </c>
      <c r="G12" s="32">
        <f ca="1">IFERROR(AVERAGEIF('Preço Soja ESALQ'!$C:$C,'Modelo Soja'!$B12,'Preço Soja ESALQ'!H:H),NA())</f>
        <v>2098.6905000000002</v>
      </c>
      <c r="H12" s="32">
        <f ca="1">IFERROR(AVERAGEIF('Preço Soja ESALQ'!$C:$C,'Modelo Soja'!$B12,'Preço Soja ESALQ'!I:I),NA())</f>
        <v>2198.3954999999996</v>
      </c>
      <c r="I12" s="32">
        <f ca="1">IFERROR(AVERAGEIF('Preço Soja ESALQ'!$C:$C,'Modelo Soja'!$B12,'Preço Soja ESALQ'!J:J),NA())</f>
        <v>2379.2815000000001</v>
      </c>
      <c r="J12" s="32">
        <f ca="1">IFERROR(AVERAGEIF('Preço Soja ESALQ'!$C:$C,'Modelo Soja'!$B12,'Preço Soja ESALQ'!K:K),NA())</f>
        <v>2106.2675000000004</v>
      </c>
      <c r="K12" s="37">
        <f ca="1">L12+(K11-L11)</f>
        <v>2172.1809313725498</v>
      </c>
      <c r="L12" s="32">
        <f ca="1">IFERROR(AVERAGEIF('Preço Soja ESALQ'!$C:$C,'Modelo Soja'!$B12,'Preço Soja ESALQ'!M:M),NA())</f>
        <v>2227.5691666666667</v>
      </c>
      <c r="M12" s="32">
        <f ca="1">IFERROR(AVERAGEIF('Preço Soja ESALQ'!$C:$C,'Modelo Soja'!$B12,'Preço Soja ESALQ'!N:N),NA())</f>
        <v>2055.4659999999999</v>
      </c>
      <c r="N12" s="32">
        <f ca="1">IFERROR(AVERAGEIF('Preço Soja ESALQ'!$C:$C,'Modelo Soja'!$B12,'Preço Soja ESALQ'!P:P),NA())</f>
        <v>2108.6669999999999</v>
      </c>
      <c r="P12" s="33"/>
      <c r="Q12" s="33"/>
      <c r="R12" s="32" t="e">
        <f>+#REF!/0.90718</f>
        <v>#REF!</v>
      </c>
      <c r="T12" s="36">
        <f>+[3]FSORPRA!H11</f>
        <v>313</v>
      </c>
      <c r="U12" s="36">
        <f>+[3]FRONPRA!H11</f>
        <v>232</v>
      </c>
      <c r="V12" s="36">
        <f>VLOOKUP(B12,'Frete ESALQ'!$C$6:$AL$132,36,FALSE)</f>
        <v>68</v>
      </c>
      <c r="W12" s="36">
        <f>VLOOKUP(B12,'Frete ESALQ'!$C$6:$AW$132,47,FALSE)</f>
        <v>72</v>
      </c>
      <c r="X12" s="36">
        <f>VLOOKUP(B12,'Frete ESALQ'!$C$6:$BH$132,58,FALSE)</f>
        <v>85.59</v>
      </c>
      <c r="Y12" s="36">
        <f>VLOOKUP(B12,'Frete ESALQ'!$C$6:$BH$132,32,FALSE)</f>
        <v>91.5</v>
      </c>
      <c r="Z12" s="36">
        <f>+'Estudo PR'!T12*560</f>
        <v>68.638310975446487</v>
      </c>
      <c r="AB12" s="33" t="e">
        <f t="shared" si="1"/>
        <v>#REF!</v>
      </c>
      <c r="AC12" s="33" t="e">
        <f t="shared" si="2"/>
        <v>#REF!</v>
      </c>
      <c r="AD12" s="33" t="e">
        <f t="shared" si="3"/>
        <v>#REF!</v>
      </c>
      <c r="AE12" s="33" t="e">
        <f t="shared" si="4"/>
        <v>#REF!</v>
      </c>
      <c r="AF12" s="33" t="e">
        <f t="shared" si="5"/>
        <v>#REF!</v>
      </c>
      <c r="AG12" s="33" t="e">
        <f>+R12-'Estudo PR'!F12</f>
        <v>#REF!</v>
      </c>
      <c r="AH12" s="41" t="e">
        <f>+R12-'Modelo Soja'!BL12</f>
        <v>#REF!</v>
      </c>
    </row>
    <row r="13" spans="2:50" x14ac:dyDescent="0.3">
      <c r="B13" s="31" t="str">
        <f t="shared" si="0"/>
        <v>202111</v>
      </c>
      <c r="C13" s="17">
        <f t="shared" si="6"/>
        <v>44501</v>
      </c>
      <c r="D13" s="32">
        <f ca="1">IFERROR(AVERAGEIF('Preço Soja ESALQ'!$C:$C,'Modelo Soja'!$B13,'Preço Soja ESALQ'!E:E),NA())</f>
        <v>2168.8784999999998</v>
      </c>
      <c r="E13" s="32">
        <f ca="1">IFERROR(AVERAGEIF('Preço Soja ESALQ'!$C:$C,'Modelo Soja'!$B13,'Preço Soja ESALQ'!F:F),NA())</f>
        <v>2158.4420000000005</v>
      </c>
      <c r="F13" s="32">
        <f ca="1">IFERROR(AVERAGEIF('Preço Soja ESALQ'!$C:$C,'Modelo Soja'!$B13,'Preço Soja ESALQ'!G:G),NA())</f>
        <v>2237.8654999999999</v>
      </c>
      <c r="G13" s="32">
        <f ca="1">IFERROR(AVERAGEIF('Preço Soja ESALQ'!$C:$C,'Modelo Soja'!$B13,'Preço Soja ESALQ'!H:H),NA())</f>
        <v>2071.8895000000002</v>
      </c>
      <c r="H13" s="32">
        <f ca="1">IFERROR(AVERAGEIF('Preço Soja ESALQ'!$C:$C,'Modelo Soja'!$B13,'Preço Soja ESALQ'!I:I),NA())</f>
        <v>2153.1610000000005</v>
      </c>
      <c r="I13" s="32">
        <f ca="1">IFERROR(AVERAGEIF('Preço Soja ESALQ'!$C:$C,'Modelo Soja'!$B13,'Preço Soja ESALQ'!J:J),NA())</f>
        <v>2337.5494999999996</v>
      </c>
      <c r="J13" s="32">
        <f ca="1">IFERROR(AVERAGEIF('Preço Soja ESALQ'!$C:$C,'Modelo Soja'!$B13,'Preço Soja ESALQ'!K:K),NA())</f>
        <v>2055.1669999999999</v>
      </c>
      <c r="K13" s="37">
        <f ca="1">+K14-(L14-L13)</f>
        <v>2192.2313571428572</v>
      </c>
      <c r="L13" s="32">
        <f ca="1">IFERROR(AVERAGEIF('Preço Soja ESALQ'!$C:$C,'Modelo Soja'!$B13,'Preço Soja ESALQ'!M:M),NA())</f>
        <v>2137.7745000000004</v>
      </c>
      <c r="M13" s="32">
        <f ca="1">IFERROR(AVERAGEIF('Preço Soja ESALQ'!$C:$C,'Modelo Soja'!$B13,'Preço Soja ESALQ'!N:N),NA())</f>
        <v>2002.2205000000001</v>
      </c>
      <c r="N13" s="32">
        <f ca="1">IFERROR(AVERAGEIF('Preço Soja ESALQ'!$C:$C,'Modelo Soja'!$B13,'Preço Soja ESALQ'!P:P),NA())</f>
        <v>2057.6165000000001</v>
      </c>
      <c r="P13" s="33"/>
      <c r="Q13" s="33"/>
      <c r="R13" s="32" t="e">
        <f>+#REF!/0.90718</f>
        <v>#REF!</v>
      </c>
      <c r="T13" s="36">
        <f>+[3]FSORPRA!H12</f>
        <v>318.75</v>
      </c>
      <c r="U13" s="36">
        <f>+[3]FRONPRA!H12</f>
        <v>243.75</v>
      </c>
      <c r="V13" s="36">
        <f>VLOOKUP(B13,'Frete ESALQ'!$C$6:$AL$132,36,FALSE)</f>
        <v>68</v>
      </c>
      <c r="W13" s="36">
        <f>VLOOKUP(B13,'Frete ESALQ'!$C$6:$AW$132,47,FALSE)</f>
        <v>70</v>
      </c>
      <c r="X13" s="36">
        <f>VLOOKUP(B13,'Frete ESALQ'!$C$6:$BH$132,58,FALSE)</f>
        <v>76.08</v>
      </c>
      <c r="Y13" s="36">
        <f>VLOOKUP(B13,'Frete ESALQ'!$C$6:$BH$132,32,FALSE)</f>
        <v>73.5</v>
      </c>
      <c r="Z13" s="36">
        <f>+'Estudo PR'!T13*560</f>
        <v>70.892548263582086</v>
      </c>
      <c r="AB13" s="33" t="e">
        <f t="shared" si="1"/>
        <v>#REF!</v>
      </c>
      <c r="AC13" s="33" t="e">
        <f t="shared" si="2"/>
        <v>#REF!</v>
      </c>
      <c r="AD13" s="33" t="e">
        <f t="shared" si="3"/>
        <v>#REF!</v>
      </c>
      <c r="AE13" s="33" t="e">
        <f t="shared" si="4"/>
        <v>#REF!</v>
      </c>
      <c r="AF13" s="33" t="e">
        <f t="shared" si="5"/>
        <v>#REF!</v>
      </c>
      <c r="AG13" s="33" t="e">
        <f>+R13-'Estudo PR'!F13</f>
        <v>#REF!</v>
      </c>
      <c r="AH13" s="41" t="e">
        <f>+R13-'Modelo Soja'!BL13</f>
        <v>#REF!</v>
      </c>
    </row>
    <row r="14" spans="2:50" x14ac:dyDescent="0.3">
      <c r="B14" s="31" t="str">
        <f t="shared" si="0"/>
        <v>202112</v>
      </c>
      <c r="C14" s="17">
        <f t="shared" si="6"/>
        <v>44531</v>
      </c>
      <c r="D14" s="32">
        <f ca="1">IFERROR(AVERAGEIF('Preço Soja ESALQ'!$C:$C,'Modelo Soja'!$B14,'Preço Soja ESALQ'!E:E),NA())</f>
        <v>2360.8785714285714</v>
      </c>
      <c r="E14" s="32">
        <f ca="1">IFERROR(AVERAGEIF('Preço Soja ESALQ'!$C:$C,'Modelo Soja'!$B14,'Preço Soja ESALQ'!F:F),NA())</f>
        <v>2290.9566666666669</v>
      </c>
      <c r="F14" s="32">
        <f ca="1">IFERROR(AVERAGEIF('Preço Soja ESALQ'!$C:$C,'Modelo Soja'!$B14,'Preço Soja ESALQ'!G:G),NA())</f>
        <v>2374.2295238095235</v>
      </c>
      <c r="G14" s="32">
        <f ca="1">IFERROR(AVERAGEIF('Preço Soja ESALQ'!$C:$C,'Modelo Soja'!$B14,'Preço Soja ESALQ'!H:H),NA())</f>
        <v>2245.686666666667</v>
      </c>
      <c r="H14" s="32">
        <f ca="1">IFERROR(AVERAGEIF('Preço Soja ESALQ'!$C:$C,'Modelo Soja'!$B14,'Preço Soja ESALQ'!I:I),NA())</f>
        <v>2246.8895238095233</v>
      </c>
      <c r="I14" s="32">
        <f ca="1">IFERROR(AVERAGEIF('Preço Soja ESALQ'!$C:$C,'Modelo Soja'!$B14,'Preço Soja ESALQ'!J:J),NA())</f>
        <v>2348.1566666666663</v>
      </c>
      <c r="J14" s="32">
        <f ca="1">IFERROR(AVERAGEIF('Preço Soja ESALQ'!$C:$C,'Modelo Soja'!$B14,'Preço Soja ESALQ'!K:K),NA())</f>
        <v>2161.2576190476188</v>
      </c>
      <c r="K14" s="32">
        <f ca="1">IFERROR(AVERAGEIF('Preço Soja ESALQ'!$C:$C,'Modelo Soja'!$B14,'Preço Soja ESALQ'!L:L),NA())</f>
        <v>2305.3406666666665</v>
      </c>
      <c r="L14" s="32">
        <f ca="1">IFERROR(AVERAGEIF('Preço Soja ESALQ'!$C:$C,'Modelo Soja'!$B14,'Preço Soja ESALQ'!M:M),NA())</f>
        <v>2250.8838095238098</v>
      </c>
      <c r="M14" s="32">
        <f ca="1">IFERROR(AVERAGEIF('Preço Soja ESALQ'!$C:$C,'Modelo Soja'!$B14,'Preço Soja ESALQ'!N:N),NA())</f>
        <v>2145.9890476190476</v>
      </c>
      <c r="N14" s="32">
        <f ca="1">IFERROR(AVERAGEIF('Preço Soja ESALQ'!$C:$C,'Modelo Soja'!$B14,'Preço Soja ESALQ'!P:P),NA())</f>
        <v>2162.1557142857146</v>
      </c>
      <c r="P14" s="33"/>
      <c r="Q14" s="33"/>
      <c r="R14" s="32" t="e">
        <f>+#REF!/0.90718</f>
        <v>#REF!</v>
      </c>
      <c r="T14" s="36">
        <f>+[3]FSORPRA!H13</f>
        <v>352</v>
      </c>
      <c r="U14" s="36">
        <f>+[3]FRONPRA!H13</f>
        <v>266</v>
      </c>
      <c r="V14" s="36">
        <f>VLOOKUP(B14,'Frete ESALQ'!$C$6:$AL$132,36,FALSE)</f>
        <v>76.2</v>
      </c>
      <c r="W14" s="36">
        <f>VLOOKUP(B14,'Frete ESALQ'!$C$6:$AW$132,47,FALSE)</f>
        <v>67.67</v>
      </c>
      <c r="X14" s="36">
        <f>VLOOKUP(B14,'Frete ESALQ'!$C$6:$BH$132,58,FALSE)</f>
        <v>92.96</v>
      </c>
      <c r="Y14" s="36">
        <f>VLOOKUP(B14,'Frete ESALQ'!$C$6:$BH$132,32,FALSE)</f>
        <v>91.67</v>
      </c>
      <c r="Z14" s="36">
        <f>+'Estudo PR'!T14*560</f>
        <v>73.048534018796701</v>
      </c>
      <c r="AB14" s="33" t="e">
        <f t="shared" si="1"/>
        <v>#REF!</v>
      </c>
      <c r="AC14" s="33" t="e">
        <f t="shared" si="2"/>
        <v>#REF!</v>
      </c>
      <c r="AD14" s="33" t="e">
        <f t="shared" si="3"/>
        <v>#REF!</v>
      </c>
      <c r="AE14" s="33" t="e">
        <f t="shared" si="4"/>
        <v>#REF!</v>
      </c>
      <c r="AF14" s="33" t="e">
        <f t="shared" si="5"/>
        <v>#REF!</v>
      </c>
      <c r="AG14" s="33" t="e">
        <f>+R14-'Estudo PR'!F14</f>
        <v>#REF!</v>
      </c>
      <c r="AH14" s="41" t="e">
        <f>+R14-'Modelo Soja'!BL14</f>
        <v>#REF!</v>
      </c>
    </row>
    <row r="15" spans="2:50" x14ac:dyDescent="0.3">
      <c r="B15" s="31" t="str">
        <f t="shared" si="0"/>
        <v>20221</v>
      </c>
      <c r="C15" s="17">
        <f t="shared" si="6"/>
        <v>44562</v>
      </c>
      <c r="D15" s="32">
        <f ca="1">IFERROR(AVERAGEIF('Preço Soja ESALQ'!$C:$C,'Modelo Soja'!$B15,'Preço Soja ESALQ'!E:E),NA())</f>
        <v>2719.9128571428573</v>
      </c>
      <c r="E15" s="32">
        <f ca="1">IFERROR(AVERAGEIF('Preço Soja ESALQ'!$C:$C,'Modelo Soja'!$B15,'Preço Soja ESALQ'!F:F),NA())</f>
        <v>2666.9542857142851</v>
      </c>
      <c r="F15" s="32">
        <f ca="1">IFERROR(AVERAGEIF('Preço Soja ESALQ'!$C:$C,'Modelo Soja'!$B15,'Preço Soja ESALQ'!G:G),NA())</f>
        <v>2679.0433333333335</v>
      </c>
      <c r="G15" s="32">
        <f ca="1">IFERROR(AVERAGEIF('Preço Soja ESALQ'!$C:$C,'Modelo Soja'!$B15,'Preço Soja ESALQ'!H:H),NA())</f>
        <v>2585.6909523809527</v>
      </c>
      <c r="H15" s="32">
        <f ca="1">IFERROR(AVERAGEIF('Preço Soja ESALQ'!$C:$C,'Modelo Soja'!$B15,'Preço Soja ESALQ'!I:I),NA())</f>
        <v>2592.4938095238094</v>
      </c>
      <c r="I15" s="32">
        <f ca="1">IFERROR(AVERAGEIF('Preço Soja ESALQ'!$C:$C,'Modelo Soja'!$B15,'Preço Soja ESALQ'!J:J),NA())</f>
        <v>2723.0047619047618</v>
      </c>
      <c r="J15" s="32">
        <f ca="1">IFERROR(AVERAGEIF('Preço Soja ESALQ'!$C:$C,'Modelo Soja'!$B15,'Preço Soja ESALQ'!K:K),NA())</f>
        <v>2549.4038095238088</v>
      </c>
      <c r="K15" s="32">
        <f ca="1">IFERROR(AVERAGEIF('Preço Soja ESALQ'!$C:$C,'Modelo Soja'!$B15,'Preço Soja ESALQ'!L:L),NA())</f>
        <v>2682.7342857142858</v>
      </c>
      <c r="L15" s="32">
        <f ca="1">IFERROR(AVERAGEIF('Preço Soja ESALQ'!$C:$C,'Modelo Soja'!$B15,'Preço Soja ESALQ'!M:M),NA())</f>
        <v>2489.0482352941171</v>
      </c>
      <c r="M15" s="32">
        <f ca="1">IFERROR(AVERAGEIF('Preço Soja ESALQ'!$C:$C,'Modelo Soja'!$B15,'Preço Soja ESALQ'!N:N),NA())</f>
        <v>2415.9800000000005</v>
      </c>
      <c r="N15" s="32">
        <f ca="1">IFERROR(AVERAGEIF('Preço Soja ESALQ'!$C:$C,'Modelo Soja'!$B15,'Preço Soja ESALQ'!P:P),NA())</f>
        <v>2572.8542857142861</v>
      </c>
      <c r="P15" s="33"/>
      <c r="Q15" s="33"/>
      <c r="R15" s="32" t="e">
        <f>+#REF!/0.90718</f>
        <v>#REF!</v>
      </c>
      <c r="T15" s="36">
        <f>+[3]FSORPRA!H14</f>
        <v>375.625</v>
      </c>
      <c r="U15" s="36">
        <f>+[3]FRONPRA!H14</f>
        <v>285</v>
      </c>
      <c r="V15" s="36">
        <f>VLOOKUP(B15,'Frete ESALQ'!$C$6:$AL$132,36,FALSE)</f>
        <v>74.849999999999994</v>
      </c>
      <c r="W15" s="36">
        <f>VLOOKUP(B15,'Frete ESALQ'!$C$6:$AW$132,47,FALSE)</f>
        <v>71.75</v>
      </c>
      <c r="X15" s="36">
        <f>VLOOKUP(B15,'Frete ESALQ'!$C$6:$BH$132,58,FALSE)</f>
        <v>121.72</v>
      </c>
      <c r="Y15" s="36">
        <f>VLOOKUP(B15,'Frete ESALQ'!$C$6:$BH$132,32,FALSE)</f>
        <v>127.6</v>
      </c>
      <c r="Z15" s="36">
        <f>+'Estudo PR'!T15*560</f>
        <v>69.176801349505979</v>
      </c>
      <c r="AB15" s="33" t="e">
        <f t="shared" si="1"/>
        <v>#REF!</v>
      </c>
      <c r="AC15" s="33" t="e">
        <f t="shared" si="2"/>
        <v>#REF!</v>
      </c>
      <c r="AD15" s="33" t="e">
        <f t="shared" si="3"/>
        <v>#REF!</v>
      </c>
      <c r="AE15" s="33" t="e">
        <f t="shared" si="4"/>
        <v>#REF!</v>
      </c>
      <c r="AF15" s="33" t="e">
        <f t="shared" si="5"/>
        <v>#REF!</v>
      </c>
      <c r="AG15" s="33" t="e">
        <f>+R15-'Estudo PR'!F15</f>
        <v>#REF!</v>
      </c>
      <c r="AH15" s="41" t="e">
        <f>+R15-'Modelo Soja'!BL15</f>
        <v>#REF!</v>
      </c>
    </row>
    <row r="16" spans="2:50" x14ac:dyDescent="0.3">
      <c r="B16" s="31" t="str">
        <f t="shared" si="0"/>
        <v>20222</v>
      </c>
      <c r="C16" s="17">
        <f t="shared" si="6"/>
        <v>44593</v>
      </c>
      <c r="D16" s="32">
        <f ca="1">IFERROR(AVERAGEIF('Preço Soja ESALQ'!$C:$C,'Modelo Soja'!$B16,'Preço Soja ESALQ'!E:E),NA())</f>
        <v>2919.0226315789473</v>
      </c>
      <c r="E16" s="32">
        <f ca="1">IFERROR(AVERAGEIF('Preço Soja ESALQ'!$C:$C,'Modelo Soja'!$B16,'Preço Soja ESALQ'!F:F),NA())</f>
        <v>3009.302105263158</v>
      </c>
      <c r="F16" s="32">
        <f ca="1">IFERROR(AVERAGEIF('Preço Soja ESALQ'!$C:$C,'Modelo Soja'!$B16,'Preço Soja ESALQ'!G:G),NA())</f>
        <v>3035.7478947368422</v>
      </c>
      <c r="G16" s="32">
        <f ca="1">IFERROR(AVERAGEIF('Preço Soja ESALQ'!$C:$C,'Modelo Soja'!$B16,'Preço Soja ESALQ'!H:H),NA())</f>
        <v>2756.0984210526317</v>
      </c>
      <c r="H16" s="32">
        <f ca="1">IFERROR(AVERAGEIF('Preço Soja ESALQ'!$C:$C,'Modelo Soja'!$B16,'Preço Soja ESALQ'!I:I),NA())</f>
        <v>2788.4326315789476</v>
      </c>
      <c r="I16" s="32">
        <f ca="1">IFERROR(AVERAGEIF('Preço Soja ESALQ'!$C:$C,'Modelo Soja'!$B16,'Preço Soja ESALQ'!J:J),NA())</f>
        <v>2863.2378947368429</v>
      </c>
      <c r="J16" s="32">
        <f ca="1">IFERROR(AVERAGEIF('Preço Soja ESALQ'!$C:$C,'Modelo Soja'!$B16,'Preço Soja ESALQ'!K:K),NA())</f>
        <v>2769.9736842105262</v>
      </c>
      <c r="K16" s="32">
        <f ca="1">IFERROR(AVERAGEIF('Preço Soja ESALQ'!$C:$C,'Modelo Soja'!$B16,'Preço Soja ESALQ'!L:L),NA())</f>
        <v>2822.2784210526315</v>
      </c>
      <c r="L16" s="32">
        <f ca="1">IFERROR(AVERAGEIF('Preço Soja ESALQ'!$C:$C,'Modelo Soja'!$B16,'Preço Soja ESALQ'!M:M),NA())</f>
        <v>2634.0839999999998</v>
      </c>
      <c r="M16" s="32">
        <f ca="1">IFERROR(AVERAGEIF('Preço Soja ESALQ'!$C:$C,'Modelo Soja'!$B16,'Preço Soja ESALQ'!N:N),NA())</f>
        <v>2602.7347368421051</v>
      </c>
      <c r="N16" s="32">
        <f ca="1">IFERROR(AVERAGEIF('Preço Soja ESALQ'!$C:$C,'Modelo Soja'!$B16,'Preço Soja ESALQ'!P:P),NA())</f>
        <v>2826.66</v>
      </c>
      <c r="P16" s="33"/>
      <c r="Q16" s="33"/>
      <c r="R16" s="32" t="e">
        <f>+#REF!/0.90718</f>
        <v>#REF!</v>
      </c>
      <c r="T16" s="36">
        <f>+[3]FSORPRA!H15</f>
        <v>396.25</v>
      </c>
      <c r="U16" s="36">
        <f>+[3]FRONPRA!H15</f>
        <v>293.75</v>
      </c>
      <c r="V16" s="36">
        <f>VLOOKUP(B16,'Frete ESALQ'!$C$6:$AL$132,36,FALSE)</f>
        <v>99.95</v>
      </c>
      <c r="W16" s="36">
        <f>VLOOKUP(B16,'Frete ESALQ'!$C$6:$AW$132,47,FALSE)</f>
        <v>70</v>
      </c>
      <c r="X16" s="36">
        <f>VLOOKUP(B16,'Frete ESALQ'!$C$6:$BH$132,58,FALSE)</f>
        <v>92.53</v>
      </c>
      <c r="Y16" s="36">
        <f>VLOOKUP(B16,'Frete ESALQ'!$C$6:$BH$132,32,FALSE)</f>
        <v>102.79</v>
      </c>
      <c r="Z16" s="36">
        <f>+'Estudo PR'!T16*560</f>
        <v>89.049656465044052</v>
      </c>
      <c r="AB16" s="33" t="e">
        <f t="shared" si="1"/>
        <v>#REF!</v>
      </c>
      <c r="AC16" s="33" t="e">
        <f t="shared" si="2"/>
        <v>#REF!</v>
      </c>
      <c r="AD16" s="33" t="e">
        <f t="shared" si="3"/>
        <v>#REF!</v>
      </c>
      <c r="AE16" s="33" t="e">
        <f t="shared" si="4"/>
        <v>#REF!</v>
      </c>
      <c r="AF16" s="33" t="e">
        <f t="shared" si="5"/>
        <v>#REF!</v>
      </c>
      <c r="AG16" s="33" t="e">
        <f>+R16-'Estudo PR'!F16</f>
        <v>#REF!</v>
      </c>
      <c r="AH16" s="41" t="e">
        <f>+R16-'Modelo Soja'!BL16</f>
        <v>#REF!</v>
      </c>
    </row>
    <row r="17" spans="2:34" x14ac:dyDescent="0.3">
      <c r="B17" s="31" t="str">
        <f t="shared" si="0"/>
        <v>20223</v>
      </c>
      <c r="C17" s="17">
        <f t="shared" si="6"/>
        <v>44621</v>
      </c>
      <c r="D17" s="32">
        <f ca="1">IFERROR(AVERAGEIF('Preço Soja ESALQ'!$C:$C,'Modelo Soja'!$B17,'Preço Soja ESALQ'!E:E),NA())</f>
        <v>2976.1709090909089</v>
      </c>
      <c r="E17" s="32">
        <f ca="1">IFERROR(AVERAGEIF('Preço Soja ESALQ'!$C:$C,'Modelo Soja'!$B17,'Preço Soja ESALQ'!F:F),NA())</f>
        <v>3015.8872727272728</v>
      </c>
      <c r="F17" s="32">
        <f ca="1">IFERROR(AVERAGEIF('Preço Soja ESALQ'!$C:$C,'Modelo Soja'!$B17,'Preço Soja ESALQ'!G:G),NA())</f>
        <v>3116.2468181818181</v>
      </c>
      <c r="G17" s="32">
        <f ca="1">IFERROR(AVERAGEIF('Preço Soja ESALQ'!$C:$C,'Modelo Soja'!$B17,'Preço Soja ESALQ'!H:H),NA())</f>
        <v>2788.3386363636364</v>
      </c>
      <c r="H17" s="32">
        <f ca="1">IFERROR(AVERAGEIF('Preço Soja ESALQ'!$C:$C,'Modelo Soja'!$B17,'Preço Soja ESALQ'!I:I),NA())</f>
        <v>2917.0299999999993</v>
      </c>
      <c r="I17" s="32">
        <f ca="1">IFERROR(AVERAGEIF('Preço Soja ESALQ'!$C:$C,'Modelo Soja'!$B17,'Preço Soja ESALQ'!J:J),NA())</f>
        <v>2971.216363636363</v>
      </c>
      <c r="J17" s="32">
        <f ca="1">IFERROR(AVERAGEIF('Preço Soja ESALQ'!$C:$C,'Modelo Soja'!$B17,'Preço Soja ESALQ'!K:K),NA())</f>
        <v>2833.2822727272728</v>
      </c>
      <c r="K17" s="32">
        <f ca="1">IFERROR(AVERAGEIF('Preço Soja ESALQ'!$C:$C,'Modelo Soja'!$B17,'Preço Soja ESALQ'!L:L),NA())</f>
        <v>2902.4859090909094</v>
      </c>
      <c r="L17" s="32">
        <f ca="1">IFERROR(AVERAGEIF('Preço Soja ESALQ'!$C:$C,'Modelo Soja'!$B17,'Preço Soja ESALQ'!M:M),NA())</f>
        <v>2521.92</v>
      </c>
      <c r="M17" s="32">
        <f ca="1">IFERROR(AVERAGEIF('Preço Soja ESALQ'!$C:$C,'Modelo Soja'!$B17,'Preço Soja ESALQ'!N:N),NA())</f>
        <v>2675.6068181818177</v>
      </c>
      <c r="N17" s="32">
        <f ca="1">IFERROR(AVERAGEIF('Preço Soja ESALQ'!$C:$C,'Modelo Soja'!$B17,'Preço Soja ESALQ'!P:P),NA())</f>
        <v>2882.2622727272728</v>
      </c>
      <c r="P17" s="33"/>
      <c r="Q17" s="33"/>
      <c r="R17" s="32" t="e">
        <f>+#REF!/0.90718</f>
        <v>#REF!</v>
      </c>
      <c r="T17" s="36">
        <f>+[3]FSORPRA!H16</f>
        <v>420.625</v>
      </c>
      <c r="U17" s="36">
        <f>+[3]FRONPRA!H16</f>
        <v>320</v>
      </c>
      <c r="V17" s="36">
        <f>VLOOKUP(B17,'Frete ESALQ'!$C$6:$AL$132,36,FALSE)</f>
        <v>146.59</v>
      </c>
      <c r="W17" s="36">
        <f>VLOOKUP(B17,'Frete ESALQ'!$C$6:$AW$132,47,FALSE)</f>
        <v>118.4</v>
      </c>
      <c r="X17" s="36">
        <f>VLOOKUP(B17,'Frete ESALQ'!$C$6:$BH$132,58,FALSE)</f>
        <v>102.63</v>
      </c>
      <c r="Y17" s="36">
        <f>VLOOKUP(B17,'Frete ESALQ'!$C$6:$BH$132,32,FALSE)</f>
        <v>110.96</v>
      </c>
      <c r="Z17" s="36">
        <f>+'Estudo PR'!T17*560</f>
        <v>122.40369400487323</v>
      </c>
      <c r="AB17" s="33" t="e">
        <f t="shared" si="1"/>
        <v>#REF!</v>
      </c>
      <c r="AC17" s="33" t="e">
        <f t="shared" si="2"/>
        <v>#REF!</v>
      </c>
      <c r="AD17" s="33" t="e">
        <f t="shared" si="3"/>
        <v>#REF!</v>
      </c>
      <c r="AE17" s="33" t="e">
        <f t="shared" si="4"/>
        <v>#REF!</v>
      </c>
      <c r="AF17" s="33" t="e">
        <f t="shared" si="5"/>
        <v>#REF!</v>
      </c>
      <c r="AG17" s="33" t="e">
        <f>+R17-'Estudo PR'!F17</f>
        <v>#REF!</v>
      </c>
      <c r="AH17" s="41" t="e">
        <f>+R17-'Modelo Soja'!BL17</f>
        <v>#REF!</v>
      </c>
    </row>
    <row r="18" spans="2:34" x14ac:dyDescent="0.3">
      <c r="B18" s="31" t="str">
        <f t="shared" si="0"/>
        <v>20224</v>
      </c>
      <c r="C18" s="17">
        <f t="shared" si="6"/>
        <v>44652</v>
      </c>
      <c r="D18" s="32">
        <f ca="1">IFERROR(AVERAGEIF('Preço Soja ESALQ'!$C:$C,'Modelo Soja'!$B18,'Preço Soja ESALQ'!E:E),NA())</f>
        <v>2637.5810526315786</v>
      </c>
      <c r="E18" s="32">
        <f ca="1">IFERROR(AVERAGEIF('Preço Soja ESALQ'!$C:$C,'Modelo Soja'!$B18,'Preço Soja ESALQ'!F:F),NA())</f>
        <v>2670.988947368422</v>
      </c>
      <c r="F18" s="32">
        <f ca="1">IFERROR(AVERAGEIF('Preço Soja ESALQ'!$C:$C,'Modelo Soja'!$B18,'Preço Soja ESALQ'!G:G),NA())</f>
        <v>2763.2694444444442</v>
      </c>
      <c r="G18" s="32">
        <f ca="1">IFERROR(AVERAGEIF('Preço Soja ESALQ'!$C:$C,'Modelo Soja'!$B18,'Preço Soja ESALQ'!H:H),NA())</f>
        <v>2401.761578947368</v>
      </c>
      <c r="H18" s="32">
        <f ca="1">IFERROR(AVERAGEIF('Preço Soja ESALQ'!$C:$C,'Modelo Soja'!$B18,'Preço Soja ESALQ'!I:I),NA())</f>
        <v>2662.4494444444445</v>
      </c>
      <c r="I18" s="32">
        <f ca="1">IFERROR(AVERAGEIF('Preço Soja ESALQ'!$C:$C,'Modelo Soja'!$B18,'Preço Soja ESALQ'!J:J),NA())</f>
        <v>2650.2505263157891</v>
      </c>
      <c r="J18" s="32">
        <f ca="1">IFERROR(AVERAGEIF('Preço Soja ESALQ'!$C:$C,'Modelo Soja'!$B18,'Preço Soja ESALQ'!K:K),NA())</f>
        <v>2464.2536842105264</v>
      </c>
      <c r="K18" s="32">
        <f ca="1">IFERROR(AVERAGEIF('Preço Soja ESALQ'!$C:$C,'Modelo Soja'!$B18,'Preço Soja ESALQ'!L:L),NA())</f>
        <v>2500.7952631578951</v>
      </c>
      <c r="L18" s="32">
        <f ca="1">IFERROR(AVERAGEIF('Preço Soja ESALQ'!$C:$C,'Modelo Soja'!$B18,'Preço Soja ESALQ'!M:M),NA())</f>
        <v>2386.4666666666667</v>
      </c>
      <c r="M18" s="32">
        <f ca="1">IFERROR(AVERAGEIF('Preço Soja ESALQ'!$C:$C,'Modelo Soja'!$B18,'Preço Soja ESALQ'!N:N),NA())</f>
        <v>2298.257894736842</v>
      </c>
      <c r="N18" s="32">
        <f ca="1">IFERROR(AVERAGEIF('Preço Soja ESALQ'!$C:$C,'Modelo Soja'!$B18,'Preço Soja ESALQ'!P:P),NA())</f>
        <v>2494.9842105263156</v>
      </c>
      <c r="P18" s="33"/>
      <c r="Q18" s="33"/>
      <c r="R18" s="32" t="e">
        <f>+#REF!/0.90718</f>
        <v>#REF!</v>
      </c>
      <c r="T18" s="36">
        <f>+[3]FSORPRA!H17</f>
        <v>474.4</v>
      </c>
      <c r="U18" s="36">
        <f>+[3]FRONPRA!H17</f>
        <v>317</v>
      </c>
      <c r="V18" s="36">
        <f>VLOOKUP(B18,'Frete ESALQ'!$C$6:$AL$132,36,FALSE)</f>
        <v>127.59</v>
      </c>
      <c r="W18" s="36">
        <f>VLOOKUP(B18,'Frete ESALQ'!$C$6:$AW$132,47,FALSE)</f>
        <v>105.25</v>
      </c>
      <c r="X18" s="36">
        <f>VLOOKUP(B18,'Frete ESALQ'!$C$6:$BH$132,58,FALSE)</f>
        <v>99.55</v>
      </c>
      <c r="Y18" s="36">
        <f>VLOOKUP(B18,'Frete ESALQ'!$C$6:$BH$132,32,FALSE)</f>
        <v>107.48</v>
      </c>
      <c r="Z18" s="36">
        <f>+'Estudo PR'!T18*560</f>
        <v>102.59045706482449</v>
      </c>
      <c r="AB18" s="33" t="e">
        <f t="shared" si="1"/>
        <v>#REF!</v>
      </c>
      <c r="AC18" s="33" t="e">
        <f t="shared" si="2"/>
        <v>#REF!</v>
      </c>
      <c r="AD18" s="33" t="e">
        <f t="shared" si="3"/>
        <v>#REF!</v>
      </c>
      <c r="AE18" s="33" t="e">
        <f t="shared" si="4"/>
        <v>#REF!</v>
      </c>
      <c r="AF18" s="33" t="e">
        <f t="shared" si="5"/>
        <v>#REF!</v>
      </c>
      <c r="AG18" s="33" t="e">
        <f>+R18-'Estudo PR'!F18</f>
        <v>#REF!</v>
      </c>
      <c r="AH18" s="41" t="e">
        <f>+R18-'Modelo Soja'!BL18</f>
        <v>#REF!</v>
      </c>
    </row>
    <row r="19" spans="2:34" x14ac:dyDescent="0.3">
      <c r="B19" s="31" t="str">
        <f t="shared" si="0"/>
        <v>20225</v>
      </c>
      <c r="C19" s="17">
        <f t="shared" si="6"/>
        <v>44682</v>
      </c>
      <c r="D19" s="32">
        <f ca="1">IFERROR(AVERAGEIF('Preço Soja ESALQ'!$C:$C,'Modelo Soja'!$B19,'Preço Soja ESALQ'!E:E),NA())</f>
        <v>2451.4359090909093</v>
      </c>
      <c r="E19" s="32">
        <f ca="1">IFERROR(AVERAGEIF('Preço Soja ESALQ'!$C:$C,'Modelo Soja'!$B19,'Preço Soja ESALQ'!F:F),NA())</f>
        <v>2502.9959090909088</v>
      </c>
      <c r="F19" s="32">
        <f ca="1">IFERROR(AVERAGEIF('Preço Soja ESALQ'!$C:$C,'Modelo Soja'!$B19,'Preço Soja ESALQ'!G:G),NA())</f>
        <v>2542.2681818181823</v>
      </c>
      <c r="G19" s="32">
        <f ca="1">IFERROR(AVERAGEIF('Preço Soja ESALQ'!$C:$C,'Modelo Soja'!$B19,'Preço Soja ESALQ'!H:H),NA())</f>
        <v>2273.318181818182</v>
      </c>
      <c r="H19" s="32">
        <f ca="1">IFERROR(AVERAGEIF('Preço Soja ESALQ'!$C:$C,'Modelo Soja'!$B19,'Preço Soja ESALQ'!I:I),NA())</f>
        <v>2498.3663636363644</v>
      </c>
      <c r="I19" s="32">
        <f ca="1">IFERROR(AVERAGEIF('Preço Soja ESALQ'!$C:$C,'Modelo Soja'!$B19,'Preço Soja ESALQ'!J:J),NA())</f>
        <v>2447.3622727272723</v>
      </c>
      <c r="J19" s="32">
        <f ca="1">IFERROR(AVERAGEIF('Preço Soja ESALQ'!$C:$C,'Modelo Soja'!$B19,'Preço Soja ESALQ'!K:K),NA())</f>
        <v>2263.2350000000001</v>
      </c>
      <c r="K19" s="32">
        <f ca="1">IFERROR(AVERAGEIF('Preço Soja ESALQ'!$C:$C,'Modelo Soja'!$B19,'Preço Soja ESALQ'!L:L),NA())</f>
        <v>2328.574090909091</v>
      </c>
      <c r="L19" s="32">
        <f ca="1">IFERROR(AVERAGEIF('Preço Soja ESALQ'!$C:$C,'Modelo Soja'!$B19,'Preço Soja ESALQ'!M:M),NA())</f>
        <v>2258.3818181818178</v>
      </c>
      <c r="M19" s="32">
        <f ca="1">IFERROR(AVERAGEIF('Preço Soja ESALQ'!$C:$C,'Modelo Soja'!$B19,'Preço Soja ESALQ'!N:N),NA())</f>
        <v>2116.7636363636366</v>
      </c>
      <c r="N19" s="32">
        <f ca="1">IFERROR(AVERAGEIF('Preço Soja ESALQ'!$C:$C,'Modelo Soja'!$B19,'Preço Soja ESALQ'!P:P),NA())</f>
        <v>2310.4054545454546</v>
      </c>
      <c r="P19" s="33"/>
      <c r="Q19" s="33"/>
      <c r="R19" s="32" t="e">
        <f>+#REF!/0.90718</f>
        <v>#REF!</v>
      </c>
      <c r="T19" s="36">
        <f>+[3]FSORPRA!H18</f>
        <v>465</v>
      </c>
      <c r="U19" s="36">
        <f>+[3]FRONPRA!H18</f>
        <v>330</v>
      </c>
      <c r="V19" s="36">
        <f>VLOOKUP(B19,'Frete ESALQ'!$C$6:$AL$132,36,FALSE)</f>
        <v>127.5</v>
      </c>
      <c r="W19" s="36">
        <f>VLOOKUP(B19,'Frete ESALQ'!$C$6:$AW$132,47,FALSE)</f>
        <v>109.2</v>
      </c>
      <c r="X19" s="36">
        <f>VLOOKUP(B19,'Frete ESALQ'!$C$6:$BH$132,58,FALSE)</f>
        <v>122.4</v>
      </c>
      <c r="Y19" s="36">
        <f>VLOOKUP(B19,'Frete ESALQ'!$C$6:$BH$132,32,FALSE)</f>
        <v>130.56</v>
      </c>
      <c r="Z19" s="36">
        <f>+'Estudo PR'!T19*560</f>
        <v>103.85573138404692</v>
      </c>
      <c r="AB19" s="33" t="e">
        <f t="shared" si="1"/>
        <v>#REF!</v>
      </c>
      <c r="AC19" s="33" t="e">
        <f t="shared" si="2"/>
        <v>#REF!</v>
      </c>
      <c r="AD19" s="33" t="e">
        <f t="shared" si="3"/>
        <v>#REF!</v>
      </c>
      <c r="AE19" s="33" t="e">
        <f t="shared" si="4"/>
        <v>#REF!</v>
      </c>
      <c r="AF19" s="33" t="e">
        <f t="shared" si="5"/>
        <v>#REF!</v>
      </c>
      <c r="AG19" s="33" t="e">
        <f>+R19-'Estudo PR'!F19</f>
        <v>#REF!</v>
      </c>
      <c r="AH19" s="41" t="e">
        <f>+R19-'Modelo Soja'!BL19</f>
        <v>#REF!</v>
      </c>
    </row>
    <row r="20" spans="2:34" x14ac:dyDescent="0.3">
      <c r="B20" s="31" t="str">
        <f t="shared" si="0"/>
        <v>20226</v>
      </c>
      <c r="C20" s="17">
        <f t="shared" si="6"/>
        <v>44713</v>
      </c>
      <c r="D20" s="32">
        <f ca="1">IFERROR(AVERAGEIF('Preço Soja ESALQ'!$C:$C,'Modelo Soja'!$B20,'Preço Soja ESALQ'!E:E),NA())</f>
        <v>2454.2833333333338</v>
      </c>
      <c r="E20" s="32">
        <f ca="1">IFERROR(AVERAGEIF('Preço Soja ESALQ'!$C:$C,'Modelo Soja'!$B20,'Preço Soja ESALQ'!F:F),NA())</f>
        <v>2386.5814285714278</v>
      </c>
      <c r="F20" s="32">
        <f ca="1">IFERROR(AVERAGEIF('Preço Soja ESALQ'!$C:$C,'Modelo Soja'!$B20,'Preço Soja ESALQ'!G:G),NA())</f>
        <v>2423.5833333333339</v>
      </c>
      <c r="G20" s="32">
        <f ca="1">IFERROR(AVERAGEIF('Preço Soja ESALQ'!$C:$C,'Modelo Soja'!$B20,'Preço Soja ESALQ'!H:H),NA())</f>
        <v>2277.2538095238092</v>
      </c>
      <c r="H20" s="32">
        <f ca="1">IFERROR(AVERAGEIF('Preço Soja ESALQ'!$C:$C,'Modelo Soja'!$B20,'Preço Soja ESALQ'!I:I),NA())</f>
        <v>2402.1509523809532</v>
      </c>
      <c r="I20" s="32">
        <f ca="1">IFERROR(AVERAGEIF('Preço Soja ESALQ'!$C:$C,'Modelo Soja'!$B20,'Preço Soja ESALQ'!J:J),NA())</f>
        <v>2458.7971428571436</v>
      </c>
      <c r="J20" s="32">
        <f ca="1">IFERROR(AVERAGEIF('Preço Soja ESALQ'!$C:$C,'Modelo Soja'!$B20,'Preço Soja ESALQ'!K:K),NA())</f>
        <v>2360.945238095238</v>
      </c>
      <c r="K20" s="32">
        <f ca="1">IFERROR(AVERAGEIF('Preço Soja ESALQ'!$C:$C,'Modelo Soja'!$B20,'Preço Soja ESALQ'!L:L),NA())</f>
        <v>2393.617619047619</v>
      </c>
      <c r="L20" s="32">
        <f ca="1">IFERROR(AVERAGEIF('Preço Soja ESALQ'!$C:$C,'Modelo Soja'!$B20,'Preço Soja ESALQ'!M:M),NA())</f>
        <v>2287.600952380953</v>
      </c>
      <c r="M20" s="32">
        <f ca="1">IFERROR(AVERAGEIF('Preço Soja ESALQ'!$C:$C,'Modelo Soja'!$B20,'Preço Soja ESALQ'!N:N),NA())</f>
        <v>2142.1671428571426</v>
      </c>
      <c r="N20" s="32">
        <f ca="1">IFERROR(AVERAGEIF('Preço Soja ESALQ'!$C:$C,'Modelo Soja'!$B20,'Preço Soja ESALQ'!P:P),NA())</f>
        <v>2368.6823809523812</v>
      </c>
      <c r="P20" s="33"/>
      <c r="Q20" s="33"/>
      <c r="R20" s="32" t="e">
        <f>+#REF!/0.90718</f>
        <v>#REF!</v>
      </c>
      <c r="T20" s="36">
        <f>+[3]FSORPRA!H19</f>
        <v>535</v>
      </c>
      <c r="U20" s="36">
        <f>+[3]FRONPRA!H19</f>
        <v>373.75</v>
      </c>
      <c r="V20" s="36">
        <f>VLOOKUP(B20,'Frete ESALQ'!$C$6:$AL$132,36,FALSE)</f>
        <v>110</v>
      </c>
      <c r="W20" s="36">
        <f>VLOOKUP(B20,'Frete ESALQ'!$C$6:$AW$132,47,FALSE)</f>
        <v>115.3</v>
      </c>
      <c r="X20" s="36">
        <f>VLOOKUP(B20,'Frete ESALQ'!$C$6:$BH$132,58,FALSE)</f>
        <v>92.46</v>
      </c>
      <c r="Y20" s="36">
        <f>VLOOKUP(B20,'Frete ESALQ'!$C$6:$BH$132,32,FALSE)</f>
        <v>101.66</v>
      </c>
      <c r="Z20" s="36">
        <f>+'Estudo PR'!T20*560</f>
        <v>102.66396765469783</v>
      </c>
      <c r="AB20" s="33" t="e">
        <f t="shared" si="1"/>
        <v>#REF!</v>
      </c>
      <c r="AC20" s="33" t="e">
        <f t="shared" si="2"/>
        <v>#REF!</v>
      </c>
      <c r="AD20" s="33" t="e">
        <f t="shared" si="3"/>
        <v>#REF!</v>
      </c>
      <c r="AE20" s="33" t="e">
        <f t="shared" si="4"/>
        <v>#REF!</v>
      </c>
      <c r="AF20" s="33" t="e">
        <f t="shared" si="5"/>
        <v>#REF!</v>
      </c>
      <c r="AG20" s="33" t="e">
        <f>+R20-'Estudo PR'!F20</f>
        <v>#REF!</v>
      </c>
      <c r="AH20" s="41" t="e">
        <f>+R20-'Modelo Soja'!BL20</f>
        <v>#REF!</v>
      </c>
    </row>
    <row r="21" spans="2:34" x14ac:dyDescent="0.3">
      <c r="B21" s="31" t="str">
        <f t="shared" si="0"/>
        <v>20227</v>
      </c>
      <c r="C21" s="17">
        <f t="shared" si="6"/>
        <v>44743</v>
      </c>
      <c r="D21" s="32">
        <f ca="1">IFERROR(AVERAGEIF('Preço Soja ESALQ'!$C:$C,'Modelo Soja'!$B21,'Preço Soja ESALQ'!E:E),NA())</f>
        <v>2601.7633333333333</v>
      </c>
      <c r="E21" s="32">
        <f ca="1">IFERROR(AVERAGEIF('Preço Soja ESALQ'!$C:$C,'Modelo Soja'!$B21,'Preço Soja ESALQ'!F:F),NA())</f>
        <v>2497.6319047619045</v>
      </c>
      <c r="F21" s="32">
        <f ca="1">IFERROR(AVERAGEIF('Preço Soja ESALQ'!$C:$C,'Modelo Soja'!$B21,'Preço Soja ESALQ'!G:G),NA())</f>
        <v>2566.2480952380956</v>
      </c>
      <c r="G21" s="32">
        <f ca="1">IFERROR(AVERAGEIF('Preço Soja ESALQ'!$C:$C,'Modelo Soja'!$B21,'Preço Soja ESALQ'!H:H),NA())</f>
        <v>2601.5504761904763</v>
      </c>
      <c r="H21" s="32">
        <f ca="1">IFERROR(AVERAGEIF('Preço Soja ESALQ'!$C:$C,'Modelo Soja'!$B21,'Preço Soja ESALQ'!I:I),NA())</f>
        <v>2492.5566666666668</v>
      </c>
      <c r="I21" s="32">
        <f ca="1">IFERROR(AVERAGEIF('Preço Soja ESALQ'!$C:$C,'Modelo Soja'!$B21,'Preço Soja ESALQ'!J:J),NA())</f>
        <v>2630.724285714286</v>
      </c>
      <c r="J21" s="32">
        <f ca="1">IFERROR(AVERAGEIF('Preço Soja ESALQ'!$C:$C,'Modelo Soja'!$B21,'Preço Soja ESALQ'!K:K),NA())</f>
        <v>2558.1142857142854</v>
      </c>
      <c r="K21" s="32">
        <f ca="1">IFERROR(AVERAGEIF('Preço Soja ESALQ'!$C:$C,'Modelo Soja'!$B21,'Preço Soja ESALQ'!L:L),NA())</f>
        <v>2600.1652380952387</v>
      </c>
      <c r="L21" s="32">
        <f ca="1">IFERROR(AVERAGEIF('Preço Soja ESALQ'!$C:$C,'Modelo Soja'!$B21,'Preço Soja ESALQ'!M:M),NA())</f>
        <v>2444.651904761904</v>
      </c>
      <c r="M21" s="32">
        <f ca="1">IFERROR(AVERAGEIF('Preço Soja ESALQ'!$C:$C,'Modelo Soja'!$B21,'Preço Soja ESALQ'!N:N),NA())</f>
        <v>2319.8171428571432</v>
      </c>
      <c r="N21" s="32">
        <f ca="1">IFERROR(AVERAGEIF('Preço Soja ESALQ'!$C:$C,'Modelo Soja'!$B21,'Preço Soja ESALQ'!P:P),NA())</f>
        <v>2579.8352380952383</v>
      </c>
      <c r="P21" s="33"/>
      <c r="Q21" s="33"/>
      <c r="R21" s="32" t="e">
        <f>+#REF!/0.90718</f>
        <v>#REF!</v>
      </c>
      <c r="T21" s="36">
        <f>+[3]FSORPRA!H20</f>
        <v>530</v>
      </c>
      <c r="U21" s="36">
        <f>+[3]FRONPRA!H20</f>
        <v>398</v>
      </c>
      <c r="V21" s="36">
        <f>VLOOKUP(B21,'Frete ESALQ'!$C$6:$AL$132,36,FALSE)</f>
        <v>147.75</v>
      </c>
      <c r="W21" s="36">
        <f>VLOOKUP(B21,'Frete ESALQ'!$C$6:$AW$132,47,FALSE)</f>
        <v>125</v>
      </c>
      <c r="X21" s="36">
        <f>VLOOKUP(B21,'Frete ESALQ'!$C$6:$BH$132,58,FALSE)</f>
        <v>121</v>
      </c>
      <c r="Y21" s="36">
        <f>VLOOKUP(B21,'Frete ESALQ'!$C$6:$BH$132,32,FALSE)</f>
        <v>100</v>
      </c>
      <c r="Z21" s="36">
        <f>+'Estudo PR'!T21*560</f>
        <v>133.37646718611938</v>
      </c>
      <c r="AB21" s="33" t="e">
        <f t="shared" si="1"/>
        <v>#REF!</v>
      </c>
      <c r="AC21" s="33" t="e">
        <f t="shared" si="2"/>
        <v>#REF!</v>
      </c>
      <c r="AD21" s="33" t="e">
        <f t="shared" si="3"/>
        <v>#REF!</v>
      </c>
      <c r="AE21" s="33" t="e">
        <f t="shared" si="4"/>
        <v>#REF!</v>
      </c>
      <c r="AF21" s="33" t="e">
        <f t="shared" si="5"/>
        <v>#REF!</v>
      </c>
      <c r="AG21" s="33" t="e">
        <f>+R21-'Estudo PR'!F21</f>
        <v>#REF!</v>
      </c>
      <c r="AH21" s="41" t="e">
        <f>+R21-'Modelo Soja'!BL21</f>
        <v>#REF!</v>
      </c>
    </row>
    <row r="22" spans="2:34" x14ac:dyDescent="0.3">
      <c r="B22" s="31" t="str">
        <f t="shared" si="0"/>
        <v>20228</v>
      </c>
      <c r="C22" s="17">
        <f t="shared" si="6"/>
        <v>44774</v>
      </c>
      <c r="D22" s="32">
        <f ca="1">IFERROR(AVERAGEIF('Preço Soja ESALQ'!$C:$C,'Modelo Soja'!$B22,'Preço Soja ESALQ'!E:E),NA())</f>
        <v>2602.5086956521745</v>
      </c>
      <c r="E22" s="32">
        <f ca="1">IFERROR(AVERAGEIF('Preço Soja ESALQ'!$C:$C,'Modelo Soja'!$B22,'Preço Soja ESALQ'!F:F),NA())</f>
        <v>2584.1973913043475</v>
      </c>
      <c r="F22" s="32">
        <f ca="1">IFERROR(AVERAGEIF('Preço Soja ESALQ'!$C:$C,'Modelo Soja'!$B22,'Preço Soja ESALQ'!G:G),NA())</f>
        <v>2632.4791304347832</v>
      </c>
      <c r="G22" s="32">
        <f ca="1">IFERROR(AVERAGEIF('Preço Soja ESALQ'!$C:$C,'Modelo Soja'!$B22,'Preço Soja ESALQ'!H:H),NA())</f>
        <v>2556.851304347826</v>
      </c>
      <c r="H22" s="32">
        <f ca="1">IFERROR(AVERAGEIF('Preço Soja ESALQ'!$C:$C,'Modelo Soja'!$B22,'Preço Soja ESALQ'!I:I),NA())</f>
        <v>2542.1695652173912</v>
      </c>
      <c r="I22" s="32">
        <f ca="1">IFERROR(AVERAGEIF('Preço Soja ESALQ'!$C:$C,'Modelo Soja'!$B22,'Preço Soja ESALQ'!J:J),NA())</f>
        <v>2603.179565217391</v>
      </c>
      <c r="J22" s="32">
        <f ca="1">IFERROR(AVERAGEIF('Preço Soja ESALQ'!$C:$C,'Modelo Soja'!$B22,'Preço Soja ESALQ'!K:K),NA())</f>
        <v>2577.1760869565219</v>
      </c>
      <c r="K22" s="32">
        <f ca="1">IFERROR(AVERAGEIF('Preço Soja ESALQ'!$C:$C,'Modelo Soja'!$B22,'Preço Soja ESALQ'!L:L),NA())</f>
        <v>2493.8100000000004</v>
      </c>
      <c r="L22" s="32">
        <f ca="1">IFERROR(AVERAGEIF('Preço Soja ESALQ'!$C:$C,'Modelo Soja'!$B22,'Preço Soja ESALQ'!M:M),NA())</f>
        <v>2434.0122727272733</v>
      </c>
      <c r="M22" s="32">
        <f ca="1">IFERROR(AVERAGEIF('Preço Soja ESALQ'!$C:$C,'Modelo Soja'!$B22,'Preço Soja ESALQ'!N:N),NA())</f>
        <v>2295.4039130434785</v>
      </c>
      <c r="N22" s="32">
        <f ca="1">IFERROR(AVERAGEIF('Preço Soja ESALQ'!$C:$C,'Modelo Soja'!$B22,'Preço Soja ESALQ'!P:P),NA())</f>
        <v>2615.8430434782608</v>
      </c>
      <c r="P22" s="33"/>
      <c r="Q22" s="33"/>
      <c r="R22" s="32" t="e">
        <f>+#REF!/0.90718</f>
        <v>#REF!</v>
      </c>
      <c r="T22" s="36">
        <f>+[3]FSORPRA!H21</f>
        <v>474.875</v>
      </c>
      <c r="U22" s="36">
        <f>+[3]FRONPRA!H21</f>
        <v>355</v>
      </c>
      <c r="V22" s="36">
        <f>VLOOKUP(B22,'Frete ESALQ'!$C$6:$AL$132,36,FALSE)</f>
        <v>140.82</v>
      </c>
      <c r="W22" s="36">
        <f>VLOOKUP(B22,'Frete ESALQ'!$C$6:$AW$132,47,FALSE)</f>
        <v>126.75</v>
      </c>
      <c r="X22" s="36">
        <f>VLOOKUP(B22,'Frete ESALQ'!$C$6:$BH$132,58,FALSE)</f>
        <v>111.58</v>
      </c>
      <c r="Y22" s="36">
        <f>VLOOKUP(B22,'Frete ESALQ'!$C$6:$BH$132,32,FALSE)</f>
        <v>116.89</v>
      </c>
      <c r="Z22" s="36">
        <f>+'Estudo PR'!T22*560</f>
        <v>123.19242027472086</v>
      </c>
      <c r="AB22" s="33" t="e">
        <f t="shared" si="1"/>
        <v>#REF!</v>
      </c>
      <c r="AC22" s="33" t="e">
        <f t="shared" si="2"/>
        <v>#REF!</v>
      </c>
      <c r="AD22" s="33" t="e">
        <f t="shared" si="3"/>
        <v>#REF!</v>
      </c>
      <c r="AE22" s="33" t="e">
        <f t="shared" si="4"/>
        <v>#REF!</v>
      </c>
      <c r="AF22" s="33" t="e">
        <f t="shared" si="5"/>
        <v>#REF!</v>
      </c>
      <c r="AG22" s="33" t="e">
        <f>+R22-'Estudo PR'!F22</f>
        <v>#REF!</v>
      </c>
      <c r="AH22" s="41" t="e">
        <f>+R22-'Modelo Soja'!BL22</f>
        <v>#REF!</v>
      </c>
    </row>
    <row r="23" spans="2:34" x14ac:dyDescent="0.3">
      <c r="B23" s="31" t="str">
        <f t="shared" si="0"/>
        <v>20229</v>
      </c>
      <c r="C23" s="17">
        <f t="shared" si="6"/>
        <v>44805</v>
      </c>
      <c r="D23" s="32">
        <f ca="1">IFERROR(AVERAGEIF('Preço Soja ESALQ'!$C:$C,'Modelo Soja'!$B23,'Preço Soja ESALQ'!E:E),NA())</f>
        <v>2672.0966666666668</v>
      </c>
      <c r="E23" s="32">
        <f ca="1">IFERROR(AVERAGEIF('Preço Soja ESALQ'!$C:$C,'Modelo Soja'!$B23,'Preço Soja ESALQ'!F:F),NA())</f>
        <v>2688.7538095238097</v>
      </c>
      <c r="F23" s="32">
        <f ca="1">IFERROR(AVERAGEIF('Preço Soja ESALQ'!$C:$C,'Modelo Soja'!$B23,'Preço Soja ESALQ'!G:G),NA())</f>
        <v>2730.5228571428574</v>
      </c>
      <c r="G23" s="32">
        <f ca="1">IFERROR(AVERAGEIF('Preço Soja ESALQ'!$C:$C,'Modelo Soja'!$B23,'Preço Soja ESALQ'!H:H),NA())</f>
        <v>2689.864761904762</v>
      </c>
      <c r="H23" s="32">
        <f ca="1">IFERROR(AVERAGEIF('Preço Soja ESALQ'!$C:$C,'Modelo Soja'!$B23,'Preço Soja ESALQ'!I:I),NA())</f>
        <v>2564.7485714285713</v>
      </c>
      <c r="I23" s="32">
        <f ca="1">IFERROR(AVERAGEIF('Preço Soja ESALQ'!$C:$C,'Modelo Soja'!$B23,'Preço Soja ESALQ'!J:J),NA())</f>
        <v>2643.5138095238099</v>
      </c>
      <c r="J23" s="32">
        <f ca="1">IFERROR(AVERAGEIF('Preço Soja ESALQ'!$C:$C,'Modelo Soja'!$B23,'Preço Soja ESALQ'!K:K),NA())</f>
        <v>2553.1338095238098</v>
      </c>
      <c r="K23" s="32">
        <f ca="1">IFERROR(AVERAGEIF('Preço Soja ESALQ'!$C:$C,'Modelo Soja'!$B23,'Preço Soja ESALQ'!L:L),NA())</f>
        <v>2584.1133333333332</v>
      </c>
      <c r="L23" s="32">
        <f ca="1">IFERROR(AVERAGEIF('Preço Soja ESALQ'!$C:$C,'Modelo Soja'!$B23,'Preço Soja ESALQ'!M:M),NA())</f>
        <v>2447.1884999999993</v>
      </c>
      <c r="M23" s="32">
        <f ca="1">IFERROR(AVERAGEIF('Preço Soja ESALQ'!$C:$C,'Modelo Soja'!$B23,'Preço Soja ESALQ'!N:N),NA())</f>
        <v>2373.6695238095235</v>
      </c>
      <c r="N23" s="32">
        <f ca="1">IFERROR(AVERAGEIF('Preço Soja ESALQ'!$C:$C,'Modelo Soja'!$B23,'Preço Soja ESALQ'!P:P),NA())</f>
        <v>2577.3342857142861</v>
      </c>
      <c r="P23" s="33"/>
      <c r="Q23" s="33"/>
      <c r="R23" s="32" t="e">
        <f>+#REF!/0.90718</f>
        <v>#REF!</v>
      </c>
      <c r="T23" s="36">
        <f>+[3]FSORPRA!H22</f>
        <v>434</v>
      </c>
      <c r="U23" s="36">
        <f>+[3]FRONPRA!H22</f>
        <v>298</v>
      </c>
      <c r="V23" s="37">
        <f>(V22+V24)/2</f>
        <v>138.12</v>
      </c>
      <c r="W23" s="37">
        <f>(W22+W24)/2</f>
        <v>111.375</v>
      </c>
      <c r="X23" s="37">
        <f>(X22+X24)/2</f>
        <v>114.9</v>
      </c>
      <c r="Y23" s="37">
        <f>(Y22+Y24)/2</f>
        <v>119.68</v>
      </c>
      <c r="Z23" s="37">
        <f>+'Estudo PR'!T23*560</f>
        <v>113.70963290224115</v>
      </c>
      <c r="AB23" s="33" t="e">
        <f t="shared" si="1"/>
        <v>#REF!</v>
      </c>
      <c r="AC23" s="33" t="e">
        <f t="shared" si="2"/>
        <v>#REF!</v>
      </c>
      <c r="AD23" s="33" t="e">
        <f t="shared" si="3"/>
        <v>#REF!</v>
      </c>
      <c r="AE23" s="33" t="e">
        <f t="shared" si="4"/>
        <v>#REF!</v>
      </c>
      <c r="AF23" s="33" t="e">
        <f t="shared" si="5"/>
        <v>#REF!</v>
      </c>
      <c r="AG23" s="33" t="e">
        <f>+R23-'Estudo PR'!F23</f>
        <v>#REF!</v>
      </c>
      <c r="AH23" s="41" t="e">
        <f>+R23-'Modelo Soja'!BL23</f>
        <v>#REF!</v>
      </c>
    </row>
    <row r="24" spans="2:34" x14ac:dyDescent="0.3">
      <c r="B24" s="31" t="str">
        <f t="shared" si="0"/>
        <v>202210</v>
      </c>
      <c r="C24" s="17">
        <f t="shared" si="6"/>
        <v>44835</v>
      </c>
      <c r="D24" s="32">
        <f ca="1">IFERROR(AVERAGEIF('Preço Soja ESALQ'!$C:$C,'Modelo Soja'!$B24,'Preço Soja ESALQ'!E:E),NA())</f>
        <v>2776.7205000000004</v>
      </c>
      <c r="E24" s="32">
        <f ca="1">IFERROR(AVERAGEIF('Preço Soja ESALQ'!$C:$C,'Modelo Soja'!$B24,'Preço Soja ESALQ'!F:F),NA())</f>
        <v>2839.2804999999994</v>
      </c>
      <c r="F24" s="32">
        <f ca="1">IFERROR(AVERAGEIF('Preço Soja ESALQ'!$C:$C,'Modelo Soja'!$B24,'Preço Soja ESALQ'!G:G),NA())</f>
        <v>2871.7585000000008</v>
      </c>
      <c r="G24" s="32">
        <f ca="1">IFERROR(AVERAGEIF('Preço Soja ESALQ'!$C:$C,'Modelo Soja'!$B24,'Preço Soja ESALQ'!H:H),NA())</f>
        <v>2813.2375000000002</v>
      </c>
      <c r="H24" s="32">
        <f ca="1">IFERROR(AVERAGEIF('Preço Soja ESALQ'!$C:$C,'Modelo Soja'!$B24,'Preço Soja ESALQ'!I:I),NA())</f>
        <v>2698.4375000000009</v>
      </c>
      <c r="I24" s="32">
        <f ca="1">IFERROR(AVERAGEIF('Preço Soja ESALQ'!$C:$C,'Modelo Soja'!$B24,'Preço Soja ESALQ'!J:J),NA())</f>
        <v>2737.5824999999995</v>
      </c>
      <c r="J24" s="32">
        <f ca="1">IFERROR(AVERAGEIF('Preço Soja ESALQ'!$C:$C,'Modelo Soja'!$B24,'Preço Soja ESALQ'!K:K),NA())</f>
        <v>2626.951</v>
      </c>
      <c r="K24" s="32">
        <f ca="1">IFERROR(AVERAGEIF('Preço Soja ESALQ'!$C:$C,'Modelo Soja'!$B24,'Preço Soja ESALQ'!L:L),NA())</f>
        <v>2588.9275000000002</v>
      </c>
      <c r="L24" s="32">
        <f ca="1">IFERROR(AVERAGEIF('Preço Soja ESALQ'!$C:$C,'Modelo Soja'!$B24,'Preço Soja ESALQ'!M:M),NA())</f>
        <v>2502.0754999999999</v>
      </c>
      <c r="M24" s="32">
        <f ca="1">IFERROR(AVERAGEIF('Preço Soja ESALQ'!$C:$C,'Modelo Soja'!$B24,'Preço Soja ESALQ'!N:N),NA())</f>
        <v>2443.7620000000002</v>
      </c>
      <c r="N24" s="32">
        <f ca="1">IFERROR(AVERAGEIF('Preço Soja ESALQ'!$C:$C,'Modelo Soja'!$B24,'Preço Soja ESALQ'!P:P),NA())</f>
        <v>2673.0395000000003</v>
      </c>
      <c r="P24" s="33"/>
      <c r="Q24" s="33"/>
      <c r="R24" s="32" t="e">
        <f>+#REF!/0.90718</f>
        <v>#REF!</v>
      </c>
      <c r="T24" s="36">
        <f>+[3]FSORPRA!H23</f>
        <v>400</v>
      </c>
      <c r="U24" s="36">
        <f>+[3]FRONPRA!H23</f>
        <v>280</v>
      </c>
      <c r="V24" s="36">
        <f>VLOOKUP(B24,'Frete ESALQ'!$C$6:$AL$132,36,FALSE)</f>
        <v>135.41999999999999</v>
      </c>
      <c r="W24" s="36">
        <f>VLOOKUP(B24,'Frete ESALQ'!$C$6:$AW$132,47,FALSE)</f>
        <v>96</v>
      </c>
      <c r="X24" s="36">
        <f>VLOOKUP(B24,'Frete ESALQ'!$C$6:$BH$132,58,FALSE)</f>
        <v>118.22</v>
      </c>
      <c r="Y24" s="36">
        <f>VLOOKUP(B24,'Frete ESALQ'!$C$6:$BH$132,32,FALSE)</f>
        <v>122.47</v>
      </c>
      <c r="Z24" s="36">
        <f>+'Estudo PR'!T24*560</f>
        <v>104.22684552976141</v>
      </c>
      <c r="AB24" s="33" t="e">
        <f t="shared" si="1"/>
        <v>#REF!</v>
      </c>
      <c r="AC24" s="33" t="e">
        <f t="shared" si="2"/>
        <v>#REF!</v>
      </c>
      <c r="AD24" s="33" t="e">
        <f t="shared" si="3"/>
        <v>#REF!</v>
      </c>
      <c r="AE24" s="33" t="e">
        <f t="shared" si="4"/>
        <v>#REF!</v>
      </c>
      <c r="AF24" s="33" t="e">
        <f t="shared" si="5"/>
        <v>#REF!</v>
      </c>
      <c r="AG24" s="33" t="e">
        <f>+R24-'Estudo PR'!F24</f>
        <v>#REF!</v>
      </c>
      <c r="AH24" s="41" t="e">
        <f>+R24-'Modelo Soja'!BL24</f>
        <v>#REF!</v>
      </c>
    </row>
    <row r="25" spans="2:34" x14ac:dyDescent="0.3">
      <c r="B25" s="31" t="str">
        <f t="shared" si="0"/>
        <v>202211</v>
      </c>
      <c r="C25" s="17">
        <f t="shared" si="6"/>
        <v>44866</v>
      </c>
      <c r="D25" s="32">
        <f ca="1">IFERROR(AVERAGEIF('Preço Soja ESALQ'!$C:$C,'Modelo Soja'!$B25,'Preço Soja ESALQ'!E:E),NA())</f>
        <v>2707.0574999999999</v>
      </c>
      <c r="E25" s="32">
        <f ca="1">IFERROR(AVERAGEIF('Preço Soja ESALQ'!$C:$C,'Modelo Soja'!$B25,'Preço Soja ESALQ'!F:F),NA())</f>
        <v>2811.9474999999993</v>
      </c>
      <c r="F25" s="32">
        <f ca="1">IFERROR(AVERAGEIF('Preço Soja ESALQ'!$C:$C,'Modelo Soja'!$B25,'Preço Soja ESALQ'!G:G),NA())</f>
        <v>2825.8052631578953</v>
      </c>
      <c r="G25" s="32">
        <f ca="1">IFERROR(AVERAGEIF('Preço Soja ESALQ'!$C:$C,'Modelo Soja'!$B25,'Preço Soja ESALQ'!H:H),NA())</f>
        <v>2887.1589473684212</v>
      </c>
      <c r="H25" s="32">
        <f ca="1">IFERROR(AVERAGEIF('Preço Soja ESALQ'!$C:$C,'Modelo Soja'!$B25,'Preço Soja ESALQ'!I:I),NA())</f>
        <v>2678.1519999999996</v>
      </c>
      <c r="I25" s="32">
        <f ca="1">IFERROR(AVERAGEIF('Preço Soja ESALQ'!$C:$C,'Modelo Soja'!$B25,'Preço Soja ESALQ'!J:J),NA())</f>
        <v>2785.2255</v>
      </c>
      <c r="J25" s="32">
        <f ca="1">IFERROR(AVERAGEIF('Preço Soja ESALQ'!$C:$C,'Modelo Soja'!$B25,'Preço Soja ESALQ'!K:K),NA())</f>
        <v>2570.1326315789474</v>
      </c>
      <c r="K25" s="32">
        <f ca="1">IFERROR(AVERAGEIF('Preço Soja ESALQ'!$C:$C,'Modelo Soja'!$B25,'Preço Soja ESALQ'!L:L),NA())</f>
        <v>2622.5175000000004</v>
      </c>
      <c r="L25" s="32">
        <f ca="1">IFERROR(AVERAGEIF('Preço Soja ESALQ'!$C:$C,'Modelo Soja'!$B25,'Preço Soja ESALQ'!M:M),NA())</f>
        <v>2455.5252631578951</v>
      </c>
      <c r="M25" s="32">
        <f ca="1">IFERROR(AVERAGEIF('Preço Soja ESALQ'!$C:$C,'Modelo Soja'!$B25,'Preço Soja ESALQ'!N:N),NA())</f>
        <v>2443.9849999999997</v>
      </c>
      <c r="N25" s="32">
        <f ca="1">IFERROR(AVERAGEIF('Preço Soja ESALQ'!$C:$C,'Modelo Soja'!$B25,'Preço Soja ESALQ'!P:P),NA())</f>
        <v>2615.4573684210518</v>
      </c>
      <c r="P25" s="33"/>
      <c r="Q25" s="33"/>
      <c r="R25" s="32" t="e">
        <f>+#REF!/0.90718</f>
        <v>#REF!</v>
      </c>
      <c r="T25" s="36">
        <f>+[3]FSORPRA!H24</f>
        <v>385</v>
      </c>
      <c r="U25" s="36">
        <f>+[3]FRONPRA!H24</f>
        <v>290</v>
      </c>
      <c r="V25" s="36">
        <f>VLOOKUP(B25,'Frete ESALQ'!$C$6:$AL$132,36,FALSE)</f>
        <v>120</v>
      </c>
      <c r="W25" s="36">
        <f>VLOOKUP(B25,'Frete ESALQ'!$C$6:$AW$132,47,FALSE)</f>
        <v>97.5</v>
      </c>
      <c r="X25" s="36">
        <f>VLOOKUP(B25,'Frete ESALQ'!$C$6:$BH$132,58,FALSE)</f>
        <v>137</v>
      </c>
      <c r="Y25" s="36">
        <f>VLOOKUP(B25,'Frete ESALQ'!$C$6:$BH$132,32,FALSE)</f>
        <v>133</v>
      </c>
      <c r="Z25" s="36">
        <f>+'Estudo PR'!T25*560</f>
        <v>99.74565346614186</v>
      </c>
      <c r="AB25" s="33" t="e">
        <f t="shared" si="1"/>
        <v>#REF!</v>
      </c>
      <c r="AC25" s="33" t="e">
        <f t="shared" si="2"/>
        <v>#REF!</v>
      </c>
      <c r="AD25" s="33" t="e">
        <f t="shared" si="3"/>
        <v>#REF!</v>
      </c>
      <c r="AE25" s="33" t="e">
        <f t="shared" si="4"/>
        <v>#REF!</v>
      </c>
      <c r="AF25" s="33" t="e">
        <f t="shared" si="5"/>
        <v>#REF!</v>
      </c>
      <c r="AG25" s="33" t="e">
        <f>+R25-'Estudo PR'!F25</f>
        <v>#REF!</v>
      </c>
      <c r="AH25" s="41" t="e">
        <f>+R25-'Modelo Soja'!BL25</f>
        <v>#REF!</v>
      </c>
    </row>
    <row r="26" spans="2:34" x14ac:dyDescent="0.3">
      <c r="B26" s="31" t="str">
        <f t="shared" si="0"/>
        <v>202212</v>
      </c>
      <c r="C26" s="17">
        <f t="shared" si="6"/>
        <v>44896</v>
      </c>
      <c r="D26" s="32">
        <f ca="1">IFERROR(AVERAGEIF('Preço Soja ESALQ'!$C:$C,'Modelo Soja'!$B26,'Preço Soja ESALQ'!E:E),NA())</f>
        <v>2860.2373684210529</v>
      </c>
      <c r="E26" s="32">
        <f ca="1">IFERROR(AVERAGEIF('Preço Soja ESALQ'!$C:$C,'Modelo Soja'!$B26,'Preço Soja ESALQ'!F:F),NA())</f>
        <v>2798.3231578947366</v>
      </c>
      <c r="F26" s="32">
        <f ca="1">IFERROR(AVERAGEIF('Preço Soja ESALQ'!$C:$C,'Modelo Soja'!$B26,'Preço Soja ESALQ'!G:G),NA())</f>
        <v>2928.21052631579</v>
      </c>
      <c r="G26" s="32">
        <f ca="1">IFERROR(AVERAGEIF('Preço Soja ESALQ'!$C:$C,'Modelo Soja'!$B26,'Preço Soja ESALQ'!H:H),NA())</f>
        <v>2890.7073684210527</v>
      </c>
      <c r="H26" s="32">
        <f ca="1">IFERROR(AVERAGEIF('Preço Soja ESALQ'!$C:$C,'Modelo Soja'!$B26,'Preço Soja ESALQ'!I:I),NA())</f>
        <v>2715.8447368421052</v>
      </c>
      <c r="I26" s="32">
        <f ca="1">IFERROR(AVERAGEIF('Preço Soja ESALQ'!$C:$C,'Modelo Soja'!$B26,'Preço Soja ESALQ'!J:J),NA())</f>
        <v>2887.2268421052631</v>
      </c>
      <c r="J26" s="32">
        <f ca="1">IFERROR(AVERAGEIF('Preço Soja ESALQ'!$C:$C,'Modelo Soja'!$B26,'Preço Soja ESALQ'!K:K),NA())</f>
        <v>2654.9852631578947</v>
      </c>
      <c r="K26" s="32">
        <f ca="1">IFERROR(AVERAGEIF('Preço Soja ESALQ'!$C:$C,'Modelo Soja'!$B26,'Preço Soja ESALQ'!L:L),NA())</f>
        <v>2815.5384210526313</v>
      </c>
      <c r="L26" s="32">
        <f ca="1">IFERROR(AVERAGEIF('Preço Soja ESALQ'!$C:$C,'Modelo Soja'!$B26,'Preço Soja ESALQ'!M:M),NA())</f>
        <v>2574.3320000000003</v>
      </c>
      <c r="M26" s="32">
        <f ca="1">IFERROR(AVERAGEIF('Preço Soja ESALQ'!$C:$C,'Modelo Soja'!$B26,'Preço Soja ESALQ'!N:N),NA())</f>
        <v>2587.4663157894738</v>
      </c>
      <c r="N26" s="32">
        <f ca="1">IFERROR(AVERAGEIF('Preço Soja ESALQ'!$C:$C,'Modelo Soja'!$B26,'Preço Soja ESALQ'!P:P),NA())</f>
        <v>2695.6689473684205</v>
      </c>
      <c r="P26" s="33"/>
      <c r="Q26" s="33"/>
      <c r="R26" s="32" t="e">
        <f>+#REF!/0.90718</f>
        <v>#REF!</v>
      </c>
      <c r="T26" s="36">
        <f>+[3]FSORPRA!H25</f>
        <v>457.5</v>
      </c>
      <c r="U26" s="36">
        <f>+[3]FRONPRA!H25</f>
        <v>288.75</v>
      </c>
      <c r="V26" s="37">
        <f>+(V25*2+V28)/3</f>
        <v>131.63999999999999</v>
      </c>
      <c r="W26" s="37">
        <f>+(W25*2+W28)/3</f>
        <v>111.66666666666667</v>
      </c>
      <c r="X26" s="37">
        <f>+(X25*2+X28)/3</f>
        <v>136</v>
      </c>
      <c r="Y26" s="37">
        <f>+(Y25*2+Y28)/3</f>
        <v>136.91333333333333</v>
      </c>
      <c r="Z26" s="37">
        <f>+'Estudo PR'!T26*560</f>
        <v>112.9527737167644</v>
      </c>
      <c r="AB26" s="33" t="e">
        <f t="shared" si="1"/>
        <v>#REF!</v>
      </c>
      <c r="AC26" s="33" t="e">
        <f t="shared" si="2"/>
        <v>#REF!</v>
      </c>
      <c r="AD26" s="33" t="e">
        <f t="shared" si="3"/>
        <v>#REF!</v>
      </c>
      <c r="AE26" s="33" t="e">
        <f t="shared" si="4"/>
        <v>#REF!</v>
      </c>
      <c r="AF26" s="33" t="e">
        <f t="shared" si="5"/>
        <v>#REF!</v>
      </c>
      <c r="AG26" s="33" t="e">
        <f>+R26-'Estudo PR'!F26</f>
        <v>#REF!</v>
      </c>
      <c r="AH26" s="41" t="e">
        <f>+R26-'Modelo Soja'!BL26</f>
        <v>#REF!</v>
      </c>
    </row>
    <row r="27" spans="2:34" x14ac:dyDescent="0.3">
      <c r="B27" s="31" t="str">
        <f t="shared" si="0"/>
        <v>20231</v>
      </c>
      <c r="C27" s="17">
        <f t="shared" si="6"/>
        <v>44927</v>
      </c>
      <c r="D27" s="32">
        <f ca="1">IFERROR(AVERAGEIF('Preço Soja ESALQ'!$C:$C,'Modelo Soja'!$B27,'Preço Soja ESALQ'!E:E),NA())</f>
        <v>2964.9645454545457</v>
      </c>
      <c r="E27" s="32">
        <f ca="1">IFERROR(AVERAGEIF('Preço Soja ESALQ'!$C:$C,'Modelo Soja'!$B27,'Preço Soja ESALQ'!F:F),NA())</f>
        <v>2826.4881818181816</v>
      </c>
      <c r="F27" s="32">
        <f ca="1">IFERROR(AVERAGEIF('Preço Soja ESALQ'!$C:$C,'Modelo Soja'!$B27,'Preço Soja ESALQ'!G:G),NA())</f>
        <v>3005.6577272727268</v>
      </c>
      <c r="G27" s="32">
        <f ca="1">IFERROR(AVERAGEIF('Preço Soja ESALQ'!$C:$C,'Modelo Soja'!$B27,'Preço Soja ESALQ'!H:H),NA())</f>
        <v>2925.1059090909098</v>
      </c>
      <c r="H27" s="32">
        <f ca="1">IFERROR(AVERAGEIF('Preço Soja ESALQ'!$C:$C,'Modelo Soja'!$B27,'Preço Soja ESALQ'!I:I),NA())</f>
        <v>2812.9604545454549</v>
      </c>
      <c r="I27" s="32">
        <f ca="1">IFERROR(AVERAGEIF('Preço Soja ESALQ'!$C:$C,'Modelo Soja'!$B27,'Preço Soja ESALQ'!J:J),NA())</f>
        <v>2958.5249999999996</v>
      </c>
      <c r="J27" s="32">
        <f ca="1">IFERROR(AVERAGEIF('Preço Soja ESALQ'!$C:$C,'Modelo Soja'!$B27,'Preço Soja ESALQ'!K:K),NA())</f>
        <v>2697.9209090909089</v>
      </c>
      <c r="K27" s="32">
        <f ca="1">IFERROR(AVERAGEIF('Preço Soja ESALQ'!$C:$C,'Modelo Soja'!$B27,'Preço Soja ESALQ'!L:L),NA())</f>
        <v>2771.5190909090911</v>
      </c>
      <c r="L27" s="32">
        <f ca="1">IFERROR(AVERAGEIF('Preço Soja ESALQ'!$C:$C,'Modelo Soja'!$B27,'Preço Soja ESALQ'!M:M),NA())</f>
        <v>2712.2999999999997</v>
      </c>
      <c r="M27" s="32">
        <f ca="1">IFERROR(AVERAGEIF('Preço Soja ESALQ'!$C:$C,'Modelo Soja'!$B27,'Preço Soja ESALQ'!N:N),NA())</f>
        <v>2763.7468181818185</v>
      </c>
      <c r="N27" s="32">
        <f ca="1">IFERROR(AVERAGEIF('Preço Soja ESALQ'!$C:$C,'Modelo Soja'!$B27,'Preço Soja ESALQ'!P:P),NA())</f>
        <v>2789.758181818182</v>
      </c>
      <c r="O27" s="32"/>
      <c r="P27" s="33"/>
      <c r="Q27" s="33"/>
      <c r="R27" s="32" t="e">
        <f>+#REF!/0.90718</f>
        <v>#REF!</v>
      </c>
      <c r="T27" s="36">
        <f>+[3]FSORPRA!H26</f>
        <v>450</v>
      </c>
      <c r="U27" s="36">
        <f>+[3]FRONPRA!H26</f>
        <v>340</v>
      </c>
      <c r="V27" s="37">
        <f>+(V28*2+V25)/3</f>
        <v>143.28</v>
      </c>
      <c r="W27" s="37">
        <f>+(W28*2+W25)/3</f>
        <v>125.83333333333333</v>
      </c>
      <c r="X27" s="37">
        <f>+(X28*2+X25)/3</f>
        <v>135</v>
      </c>
      <c r="Y27" s="37">
        <f>+(Y28*2+Y25)/3</f>
        <v>140.82666666666668</v>
      </c>
      <c r="Z27" s="37">
        <f>+'Estudo PR'!T27*560</f>
        <v>126.15989396738694</v>
      </c>
      <c r="AB27" s="33" t="e">
        <f t="shared" si="1"/>
        <v>#REF!</v>
      </c>
      <c r="AC27" s="33" t="e">
        <f t="shared" si="2"/>
        <v>#REF!</v>
      </c>
      <c r="AD27" s="33" t="e">
        <f t="shared" si="3"/>
        <v>#REF!</v>
      </c>
      <c r="AE27" s="33" t="e">
        <f t="shared" si="4"/>
        <v>#REF!</v>
      </c>
      <c r="AF27" s="33" t="e">
        <f t="shared" si="5"/>
        <v>#REF!</v>
      </c>
      <c r="AG27" s="33" t="e">
        <f>+R27-'Estudo PR'!F27</f>
        <v>#REF!</v>
      </c>
      <c r="AH27" s="41" t="e">
        <f>+R27-'Modelo Soja'!BL27</f>
        <v>#REF!</v>
      </c>
    </row>
    <row r="28" spans="2:34" x14ac:dyDescent="0.3">
      <c r="B28" s="31" t="str">
        <f t="shared" si="0"/>
        <v>20232</v>
      </c>
      <c r="C28" s="17">
        <f t="shared" si="6"/>
        <v>44958</v>
      </c>
      <c r="D28" s="32">
        <f ca="1">IFERROR(AVERAGEIF('Preço Soja ESALQ'!$C:$C,'Modelo Soja'!$B28,'Preço Soja ESALQ'!E:E),NA())</f>
        <v>2962.64</v>
      </c>
      <c r="E28" s="32">
        <f ca="1">IFERROR(AVERAGEIF('Preço Soja ESALQ'!$C:$C,'Modelo Soja'!$B28,'Preço Soja ESALQ'!F:F),NA())</f>
        <v>2854.3866666666672</v>
      </c>
      <c r="F28" s="32">
        <f ca="1">IFERROR(AVERAGEIF('Preço Soja ESALQ'!$C:$C,'Modelo Soja'!$B28,'Preço Soja ESALQ'!G:G),NA())</f>
        <v>2965.8816666666676</v>
      </c>
      <c r="G28" s="32">
        <f ca="1">IFERROR(AVERAGEIF('Preço Soja ESALQ'!$C:$C,'Modelo Soja'!$B28,'Preço Soja ESALQ'!H:H),NA())</f>
        <v>2874.0294444444453</v>
      </c>
      <c r="H28" s="32">
        <f ca="1">IFERROR(AVERAGEIF('Preço Soja ESALQ'!$C:$C,'Modelo Soja'!$B28,'Preço Soja ESALQ'!I:I),NA())</f>
        <v>2803.1299999999992</v>
      </c>
      <c r="I28" s="32">
        <f ca="1">IFERROR(AVERAGEIF('Preço Soja ESALQ'!$C:$C,'Modelo Soja'!$B28,'Preço Soja ESALQ'!J:J),NA())</f>
        <v>2953.1788888888891</v>
      </c>
      <c r="J28" s="32">
        <f ca="1">IFERROR(AVERAGEIF('Preço Soja ESALQ'!$C:$C,'Modelo Soja'!$B28,'Preço Soja ESALQ'!K:K),NA())</f>
        <v>2714.7033333333334</v>
      </c>
      <c r="K28" s="32">
        <f ca="1">IFERROR(AVERAGEIF('Preço Soja ESALQ'!$C:$C,'Modelo Soja'!$B28,'Preço Soja ESALQ'!L:L),NA())</f>
        <v>2692.9044444444444</v>
      </c>
      <c r="L28" s="32">
        <f ca="1">IFERROR(AVERAGEIF('Preço Soja ESALQ'!$C:$C,'Modelo Soja'!$B28,'Preço Soja ESALQ'!M:M),NA())</f>
        <v>2695.6890909090907</v>
      </c>
      <c r="M28" s="32">
        <f ca="1">IFERROR(AVERAGEIF('Preço Soja ESALQ'!$C:$C,'Modelo Soja'!$B28,'Preço Soja ESALQ'!N:N),NA())</f>
        <v>2731.5566666666664</v>
      </c>
      <c r="N28" s="32">
        <f ca="1">IFERROR(AVERAGEIF('Preço Soja ESALQ'!$C:$C,'Modelo Soja'!$B28,'Preço Soja ESALQ'!P:P),NA())</f>
        <v>2825.1388888888887</v>
      </c>
      <c r="O28" s="32"/>
      <c r="P28" s="33"/>
      <c r="Q28" s="33"/>
      <c r="R28" s="32" t="e">
        <f>+#REF!/0.90718</f>
        <v>#REF!</v>
      </c>
      <c r="T28" s="36">
        <f>+[3]FSORPRA!H27</f>
        <v>518.5</v>
      </c>
      <c r="U28" s="36">
        <f>+[3]FRONPRA!H27</f>
        <v>392.5</v>
      </c>
      <c r="V28" s="36">
        <f>VLOOKUP(B28,'Frete ESALQ'!$C$6:$AL$132,36,FALSE)</f>
        <v>154.91999999999999</v>
      </c>
      <c r="W28" s="36">
        <f>VLOOKUP(B28,'Frete ESALQ'!$C$6:$AW$132,47,FALSE)</f>
        <v>140</v>
      </c>
      <c r="X28" s="36">
        <f>VLOOKUP(B28,'Frete ESALQ'!$C$6:$BH$132,58,FALSE)</f>
        <v>134</v>
      </c>
      <c r="Y28" s="36">
        <f>VLOOKUP(B28,'Frete ESALQ'!$C$6:$BH$132,32,FALSE)</f>
        <v>144.74</v>
      </c>
      <c r="Z28" s="36">
        <f>+'Estudo PR'!T28*560</f>
        <v>139.36701421800947</v>
      </c>
      <c r="AB28" s="33" t="e">
        <f t="shared" si="1"/>
        <v>#REF!</v>
      </c>
      <c r="AC28" s="33" t="e">
        <f t="shared" si="2"/>
        <v>#REF!</v>
      </c>
      <c r="AD28" s="33" t="e">
        <f t="shared" si="3"/>
        <v>#REF!</v>
      </c>
      <c r="AE28" s="33" t="e">
        <f t="shared" si="4"/>
        <v>#REF!</v>
      </c>
      <c r="AF28" s="33" t="e">
        <f t="shared" si="5"/>
        <v>#REF!</v>
      </c>
      <c r="AG28" s="33" t="e">
        <f>+R28-'Estudo PR'!F28</f>
        <v>#REF!</v>
      </c>
      <c r="AH28" s="41" t="e">
        <f>+R28-'Modelo Soja'!BL28</f>
        <v>#REF!</v>
      </c>
    </row>
    <row r="29" spans="2:34" x14ac:dyDescent="0.3">
      <c r="B29" s="31" t="str">
        <f t="shared" si="0"/>
        <v>20233</v>
      </c>
      <c r="C29" s="17">
        <f t="shared" si="6"/>
        <v>44986</v>
      </c>
      <c r="D29" s="32">
        <f ca="1">IFERROR(AVERAGEIF('Preço Soja ESALQ'!$C:$C,'Modelo Soja'!$B29,'Preço Soja ESALQ'!E:E),NA())</f>
        <v>2759.22</v>
      </c>
      <c r="E29" s="32">
        <f ca="1">IFERROR(AVERAGEIF('Preço Soja ESALQ'!$C:$C,'Modelo Soja'!$B29,'Preço Soja ESALQ'!F:F),NA())</f>
        <v>2777.8869565217392</v>
      </c>
      <c r="F29" s="32">
        <f ca="1">IFERROR(AVERAGEIF('Preço Soja ESALQ'!$C:$C,'Modelo Soja'!$B29,'Preço Soja ESALQ'!G:G),NA())</f>
        <v>2801.63</v>
      </c>
      <c r="G29" s="32">
        <f ca="1">IFERROR(AVERAGEIF('Preço Soja ESALQ'!$C:$C,'Modelo Soja'!$B29,'Preço Soja ESALQ'!H:H),NA())</f>
        <v>2707.3013043478263</v>
      </c>
      <c r="H29" s="32">
        <f ca="1">IFERROR(AVERAGEIF('Preço Soja ESALQ'!$C:$C,'Modelo Soja'!$B29,'Preço Soja ESALQ'!I:I),NA())</f>
        <v>2721.6865217391305</v>
      </c>
      <c r="I29" s="32">
        <f ca="1">IFERROR(AVERAGEIF('Preço Soja ESALQ'!$C:$C,'Modelo Soja'!$B29,'Preço Soja ESALQ'!J:J),NA())</f>
        <v>2672.3108695652177</v>
      </c>
      <c r="J29" s="32">
        <f ca="1">IFERROR(AVERAGEIF('Preço Soja ESALQ'!$C:$C,'Modelo Soja'!$B29,'Preço Soja ESALQ'!K:K),NA())</f>
        <v>2681.183043478261</v>
      </c>
      <c r="K29" s="32">
        <f ca="1">IFERROR(AVERAGEIF('Preço Soja ESALQ'!$C:$C,'Modelo Soja'!$B29,'Preço Soja ESALQ'!L:L),NA())</f>
        <v>2540.9230434782608</v>
      </c>
      <c r="L29" s="32">
        <f ca="1">IFERROR(AVERAGEIF('Preço Soja ESALQ'!$C:$C,'Modelo Soja'!$B29,'Preço Soja ESALQ'!M:M),NA())</f>
        <v>2517</v>
      </c>
      <c r="M29" s="32">
        <f ca="1">IFERROR(AVERAGEIF('Preço Soja ESALQ'!$C:$C,'Modelo Soja'!$B29,'Preço Soja ESALQ'!N:N),NA())</f>
        <v>2493.9243478260873</v>
      </c>
      <c r="N29" s="32">
        <f ca="1">IFERROR(AVERAGEIF('Preço Soja ESALQ'!$C:$C,'Modelo Soja'!$B29,'Preço Soja ESALQ'!P:P),NA())</f>
        <v>2732.8152173913045</v>
      </c>
      <c r="O29" s="32"/>
      <c r="P29" s="33"/>
      <c r="Q29" s="33"/>
      <c r="R29" s="32" t="e">
        <f>+#REF!/0.90718</f>
        <v>#REF!</v>
      </c>
      <c r="T29" s="36">
        <f>+[3]FSORPRA!H28</f>
        <v>441.6</v>
      </c>
      <c r="U29" s="36">
        <f>+[3]FRONPRA!H28</f>
        <v>326</v>
      </c>
      <c r="V29" s="36">
        <f>VLOOKUP(B29,'Frete ESALQ'!$C$6:$AL$132,36,FALSE)</f>
        <v>181.34</v>
      </c>
      <c r="W29" s="36">
        <f>VLOOKUP(B29,'Frete ESALQ'!$C$6:$AW$132,47,FALSE)</f>
        <v>184.33</v>
      </c>
      <c r="X29" s="36">
        <f>VLOOKUP(B29,'Frete ESALQ'!$C$6:$BH$132,58,FALSE)</f>
        <v>124.85</v>
      </c>
      <c r="Y29" s="36">
        <f>VLOOKUP(B29,'Frete ESALQ'!$C$6:$BH$132,32,FALSE)</f>
        <v>134.22</v>
      </c>
      <c r="Z29" s="36">
        <f>+'Estudo PR'!T29*560</f>
        <v>163.16477253862425</v>
      </c>
      <c r="AB29" s="33" t="e">
        <f t="shared" si="1"/>
        <v>#REF!</v>
      </c>
      <c r="AC29" s="33" t="e">
        <f t="shared" si="2"/>
        <v>#REF!</v>
      </c>
      <c r="AD29" s="33" t="e">
        <f t="shared" si="3"/>
        <v>#REF!</v>
      </c>
      <c r="AE29" s="33" t="e">
        <f t="shared" si="4"/>
        <v>#REF!</v>
      </c>
      <c r="AF29" s="33" t="e">
        <f t="shared" si="5"/>
        <v>#REF!</v>
      </c>
      <c r="AG29" s="33" t="e">
        <f>+R29-'Estudo PR'!F29</f>
        <v>#REF!</v>
      </c>
      <c r="AH29" s="41" t="e">
        <f>+R29-'Modelo Soja'!BL29</f>
        <v>#REF!</v>
      </c>
    </row>
    <row r="30" spans="2:34" x14ac:dyDescent="0.3">
      <c r="B30" s="31" t="str">
        <f t="shared" si="0"/>
        <v>20234</v>
      </c>
      <c r="C30" s="17">
        <f t="shared" si="6"/>
        <v>45017</v>
      </c>
      <c r="D30" s="32">
        <f ca="1">IFERROR(AVERAGEIF('Preço Soja ESALQ'!$C:$C,'Modelo Soja'!$B30,'Preço Soja ESALQ'!E:E),NA())</f>
        <v>2478.6938888888894</v>
      </c>
      <c r="E30" s="32">
        <f ca="1">IFERROR(AVERAGEIF('Preço Soja ESALQ'!$C:$C,'Modelo Soja'!$B30,'Preço Soja ESALQ'!F:F),NA())</f>
        <v>2503.0844444444442</v>
      </c>
      <c r="F30" s="32">
        <f ca="1">IFERROR(AVERAGEIF('Preço Soja ESALQ'!$C:$C,'Modelo Soja'!$B30,'Preço Soja ESALQ'!G:G),NA())</f>
        <v>2539.7683333333325</v>
      </c>
      <c r="G30" s="32">
        <f ca="1">IFERROR(AVERAGEIF('Preço Soja ESALQ'!$C:$C,'Modelo Soja'!$B30,'Preço Soja ESALQ'!H:H),NA())</f>
        <v>2454.8000000000002</v>
      </c>
      <c r="H30" s="32">
        <f ca="1">IFERROR(AVERAGEIF('Preço Soja ESALQ'!$C:$C,'Modelo Soja'!$B30,'Preço Soja ESALQ'!I:I),NA())</f>
        <v>2440.6138888888891</v>
      </c>
      <c r="I30" s="32">
        <f ca="1">IFERROR(AVERAGEIF('Preço Soja ESALQ'!$C:$C,'Modelo Soja'!$B30,'Preço Soja ESALQ'!J:J),NA())</f>
        <v>2406.6822222222227</v>
      </c>
      <c r="J30" s="32">
        <f ca="1">IFERROR(AVERAGEIF('Preço Soja ESALQ'!$C:$C,'Modelo Soja'!$B30,'Preço Soja ESALQ'!K:K),NA())</f>
        <v>2409.8594444444443</v>
      </c>
      <c r="K30" s="32">
        <f ca="1">IFERROR(AVERAGEIF('Preço Soja ESALQ'!$C:$C,'Modelo Soja'!$B30,'Preço Soja ESALQ'!L:L),NA())</f>
        <v>2310.5433333333331</v>
      </c>
      <c r="L30" s="32">
        <f ca="1">IFERROR(AVERAGEIF('Preço Soja ESALQ'!$C:$C,'Modelo Soja'!$B30,'Preço Soja ESALQ'!M:M),NA())</f>
        <v>2236.2322222222224</v>
      </c>
      <c r="M30" s="32">
        <f ca="1">IFERROR(AVERAGEIF('Preço Soja ESALQ'!$C:$C,'Modelo Soja'!$B30,'Preço Soja ESALQ'!N:N),NA())</f>
        <v>2209.9077777777775</v>
      </c>
      <c r="N30" s="32">
        <f ca="1">IFERROR(AVERAGEIF('Preço Soja ESALQ'!$C:$C,'Modelo Soja'!$B30,'Preço Soja ESALQ'!P:P),NA())</f>
        <v>2460.9477777777779</v>
      </c>
      <c r="O30" s="32"/>
      <c r="P30" s="33"/>
      <c r="Q30" s="33"/>
      <c r="R30" s="32" t="e">
        <f>+#REF!/0.90718</f>
        <v>#REF!</v>
      </c>
      <c r="T30" s="36">
        <f>+[3]FSORPRA!H29</f>
        <v>468.25</v>
      </c>
      <c r="U30" s="36">
        <f>+[3]FRONPRA!H29</f>
        <v>350</v>
      </c>
      <c r="V30" s="36">
        <f>VLOOKUP(B30,'Frete ESALQ'!$C$6:$AL$132,36,FALSE)</f>
        <v>193.29</v>
      </c>
      <c r="W30" s="36">
        <f>VLOOKUP(B30,'Frete ESALQ'!$C$6:$AW$132,47,FALSE)</f>
        <v>162.6</v>
      </c>
      <c r="X30" s="36">
        <f>VLOOKUP(B30,'Frete ESALQ'!$C$6:$BH$132,58,FALSE)</f>
        <v>132.5</v>
      </c>
      <c r="Y30" s="36">
        <f>VLOOKUP(B30,'Frete ESALQ'!$C$6:$BH$132,32,FALSE)</f>
        <v>130</v>
      </c>
      <c r="Z30" s="36">
        <f>+'Estudo PR'!T30*560</f>
        <v>159.61410233753716</v>
      </c>
      <c r="AB30" s="33" t="e">
        <f t="shared" si="1"/>
        <v>#REF!</v>
      </c>
      <c r="AC30" s="33" t="e">
        <f t="shared" si="2"/>
        <v>#REF!</v>
      </c>
      <c r="AD30" s="33" t="e">
        <f t="shared" si="3"/>
        <v>#REF!</v>
      </c>
      <c r="AE30" s="33" t="e">
        <f t="shared" si="4"/>
        <v>#REF!</v>
      </c>
      <c r="AF30" s="33" t="e">
        <f t="shared" si="5"/>
        <v>#REF!</v>
      </c>
      <c r="AG30" s="33" t="e">
        <f>+R30-'Estudo PR'!F30</f>
        <v>#REF!</v>
      </c>
      <c r="AH30" s="41" t="e">
        <f>+R30-'Modelo Soja'!BL30</f>
        <v>#REF!</v>
      </c>
    </row>
    <row r="31" spans="2:34" x14ac:dyDescent="0.3">
      <c r="B31" s="31" t="str">
        <f t="shared" si="0"/>
        <v>20235</v>
      </c>
      <c r="C31" s="17">
        <f t="shared" si="6"/>
        <v>45047</v>
      </c>
      <c r="D31" s="32">
        <f ca="1">IFERROR(AVERAGEIF('Preço Soja ESALQ'!$C:$C,'Modelo Soja'!$B31,'Preço Soja ESALQ'!E:E),NA())</f>
        <v>2341.9790909090912</v>
      </c>
      <c r="E31" s="32">
        <f ca="1">IFERROR(AVERAGEIF('Preço Soja ESALQ'!$C:$C,'Modelo Soja'!$B31,'Preço Soja ESALQ'!F:F),NA())</f>
        <v>2339.3140909090916</v>
      </c>
      <c r="F31" s="32">
        <f ca="1">IFERROR(AVERAGEIF('Preço Soja ESALQ'!$C:$C,'Modelo Soja'!$B31,'Preço Soja ESALQ'!G:G),NA())</f>
        <v>2351.4613636363629</v>
      </c>
      <c r="G31" s="32">
        <f ca="1">IFERROR(AVERAGEIF('Preço Soja ESALQ'!$C:$C,'Modelo Soja'!$B31,'Preço Soja ESALQ'!H:H),NA())</f>
        <v>2261.8100000000004</v>
      </c>
      <c r="H31" s="32">
        <f ca="1">IFERROR(AVERAGEIF('Preço Soja ESALQ'!$C:$C,'Modelo Soja'!$B31,'Preço Soja ESALQ'!I:I),NA())</f>
        <v>2260.0009090909093</v>
      </c>
      <c r="I31" s="32">
        <f ca="1">IFERROR(AVERAGEIF('Preço Soja ESALQ'!$C:$C,'Modelo Soja'!$B31,'Preço Soja ESALQ'!J:J),NA())</f>
        <v>2236.9222727272731</v>
      </c>
      <c r="J31" s="32">
        <f ca="1">IFERROR(AVERAGEIF('Preço Soja ESALQ'!$C:$C,'Modelo Soja'!$B31,'Preço Soja ESALQ'!K:K),NA())</f>
        <v>2272.505454545455</v>
      </c>
      <c r="K31" s="32">
        <f ca="1">IFERROR(AVERAGEIF('Preço Soja ESALQ'!$C:$C,'Modelo Soja'!$B31,'Preço Soja ESALQ'!L:L),NA())</f>
        <v>2232.4509090909091</v>
      </c>
      <c r="L31" s="32">
        <f ca="1">IFERROR(AVERAGEIF('Preço Soja ESALQ'!$C:$C,'Modelo Soja'!$B31,'Preço Soja ESALQ'!M:M),NA())</f>
        <v>2097.4890909090918</v>
      </c>
      <c r="M31" s="32">
        <f ca="1">IFERROR(AVERAGEIF('Preço Soja ESALQ'!$C:$C,'Modelo Soja'!$B31,'Preço Soja ESALQ'!N:N),NA())</f>
        <v>2121.9027272727271</v>
      </c>
      <c r="N31" s="32">
        <f ca="1">IFERROR(AVERAGEIF('Preço Soja ESALQ'!$C:$C,'Modelo Soja'!$B31,'Preço Soja ESALQ'!P:P),NA())</f>
        <v>2291.2568181818183</v>
      </c>
      <c r="O31" s="32"/>
      <c r="P31" s="33"/>
      <c r="Q31" s="33"/>
      <c r="R31" s="32" t="e">
        <f>+#REF!/0.90718</f>
        <v>#REF!</v>
      </c>
      <c r="T31" s="36">
        <f>+[3]FSORPRA!H30</f>
        <v>465</v>
      </c>
      <c r="U31" s="36">
        <f>+[3]FRONPRA!H30</f>
        <v>347.75</v>
      </c>
      <c r="V31" s="37">
        <f>(V30+V32)/2</f>
        <v>176.5</v>
      </c>
      <c r="W31" s="37">
        <f>(W30+W32)/2</f>
        <v>154.63499999999999</v>
      </c>
      <c r="X31" s="37">
        <f>(X30+X32)/2</f>
        <v>122.91499999999999</v>
      </c>
      <c r="Y31" s="37">
        <f>(Y30+Y32)/2</f>
        <v>125</v>
      </c>
      <c r="Z31" s="37">
        <f>+'Estudo PR'!T31*560</f>
        <v>152.47436474147855</v>
      </c>
      <c r="AB31" s="33" t="e">
        <f t="shared" si="1"/>
        <v>#REF!</v>
      </c>
      <c r="AC31" s="33" t="e">
        <f t="shared" si="2"/>
        <v>#REF!</v>
      </c>
      <c r="AD31" s="33" t="e">
        <f t="shared" si="3"/>
        <v>#REF!</v>
      </c>
      <c r="AE31" s="33" t="e">
        <f t="shared" si="4"/>
        <v>#REF!</v>
      </c>
      <c r="AF31" s="33" t="e">
        <f t="shared" si="5"/>
        <v>#REF!</v>
      </c>
      <c r="AG31" s="33" t="e">
        <f>+R31-'Estudo PR'!F31</f>
        <v>#REF!</v>
      </c>
      <c r="AH31" s="41" t="e">
        <f>+R31-'Modelo Soja'!BL31</f>
        <v>#REF!</v>
      </c>
    </row>
    <row r="32" spans="2:34" x14ac:dyDescent="0.3">
      <c r="B32" s="31" t="str">
        <f t="shared" si="0"/>
        <v>20236</v>
      </c>
      <c r="C32" s="17">
        <f t="shared" si="6"/>
        <v>45078</v>
      </c>
      <c r="D32" s="32">
        <f ca="1">IFERROR(AVERAGEIF('Preço Soja ESALQ'!$C:$C,'Modelo Soja'!$B32,'Preço Soja ESALQ'!E:E),NA())</f>
        <v>2264.1080952380953</v>
      </c>
      <c r="E32" s="32">
        <f ca="1">IFERROR(AVERAGEIF('Preço Soja ESALQ'!$C:$C,'Modelo Soja'!$B32,'Preço Soja ESALQ'!F:F),NA())</f>
        <v>2240.1295238095236</v>
      </c>
      <c r="F32" s="32">
        <f ca="1">IFERROR(AVERAGEIF('Preço Soja ESALQ'!$C:$C,'Modelo Soja'!$B32,'Preço Soja ESALQ'!G:G),NA())</f>
        <v>2267.1076190476188</v>
      </c>
      <c r="G32" s="32">
        <f ca="1">IFERROR(AVERAGEIF('Preço Soja ESALQ'!$C:$C,'Modelo Soja'!$B32,'Preço Soja ESALQ'!H:H),NA())</f>
        <v>2127.220952380952</v>
      </c>
      <c r="H32" s="32">
        <f ca="1">IFERROR(AVERAGEIF('Preço Soja ESALQ'!$C:$C,'Modelo Soja'!$B32,'Preço Soja ESALQ'!I:I),NA())</f>
        <v>2197.1799999999994</v>
      </c>
      <c r="I32" s="32">
        <f ca="1">IFERROR(AVERAGEIF('Preço Soja ESALQ'!$C:$C,'Modelo Soja'!$B32,'Preço Soja ESALQ'!J:J),NA())</f>
        <v>2184.7685714285717</v>
      </c>
      <c r="J32" s="32">
        <f ca="1">IFERROR(AVERAGEIF('Preço Soja ESALQ'!$C:$C,'Modelo Soja'!$B32,'Preço Soja ESALQ'!K:K),NA())</f>
        <v>2174.1952380952389</v>
      </c>
      <c r="K32" s="32">
        <f ca="1">IFERROR(AVERAGEIF('Preço Soja ESALQ'!$C:$C,'Modelo Soja'!$B32,'Preço Soja ESALQ'!L:L),NA())</f>
        <v>2062.2523076923076</v>
      </c>
      <c r="L32" s="32">
        <f ca="1">IFERROR(AVERAGEIF('Preço Soja ESALQ'!$C:$C,'Modelo Soja'!$B32,'Preço Soja ESALQ'!M:M),NA())</f>
        <v>2018.7080952380948</v>
      </c>
      <c r="M32" s="32">
        <f ca="1">IFERROR(AVERAGEIF('Preço Soja ESALQ'!$C:$C,'Modelo Soja'!$B32,'Preço Soja ESALQ'!N:N),NA())</f>
        <v>1996.3290476190482</v>
      </c>
      <c r="N32" s="32">
        <f ca="1">IFERROR(AVERAGEIF('Preço Soja ESALQ'!$C:$C,'Modelo Soja'!$B32,'Preço Soja ESALQ'!P:P),NA())</f>
        <v>2191.9738095238099</v>
      </c>
      <c r="O32" s="32"/>
      <c r="P32" s="33"/>
      <c r="Q32" s="33"/>
      <c r="R32" s="32" t="e">
        <f>+#REF!/0.90718</f>
        <v>#REF!</v>
      </c>
      <c r="T32" s="36">
        <f>+[3]FSORPRA!H31</f>
        <v>502</v>
      </c>
      <c r="U32" s="36">
        <f>+[3]FRONPRA!H31</f>
        <v>357</v>
      </c>
      <c r="V32" s="36">
        <f>VLOOKUP(B32,'Frete ESALQ'!$C$6:$AL$132,36,FALSE)</f>
        <v>159.71</v>
      </c>
      <c r="W32" s="36">
        <f>VLOOKUP(B32,'Frete ESALQ'!$C$6:$AW$132,47,FALSE)</f>
        <v>146.66999999999999</v>
      </c>
      <c r="X32" s="36">
        <f>VLOOKUP(B32,'Frete ESALQ'!$C$6:$BH$132,58,FALSE)</f>
        <v>113.33</v>
      </c>
      <c r="Y32" s="36">
        <f>VLOOKUP(B32,'Frete ESALQ'!$C$6:$BH$132,32,FALSE)</f>
        <v>120</v>
      </c>
      <c r="Z32" s="36">
        <f>+'Estudo PR'!T32*560</f>
        <v>145.33462714542</v>
      </c>
      <c r="AB32" s="33" t="e">
        <f t="shared" si="1"/>
        <v>#REF!</v>
      </c>
      <c r="AC32" s="33" t="e">
        <f t="shared" si="2"/>
        <v>#REF!</v>
      </c>
      <c r="AD32" s="33" t="e">
        <f t="shared" si="3"/>
        <v>#REF!</v>
      </c>
      <c r="AE32" s="33" t="e">
        <f t="shared" si="4"/>
        <v>#REF!</v>
      </c>
      <c r="AF32" s="33" t="e">
        <f t="shared" si="5"/>
        <v>#REF!</v>
      </c>
      <c r="AG32" s="33" t="e">
        <f>+R32-'Estudo PR'!F32</f>
        <v>#REF!</v>
      </c>
      <c r="AH32" s="41" t="e">
        <f>+R32-'Modelo Soja'!BL32</f>
        <v>#REF!</v>
      </c>
    </row>
    <row r="33" spans="2:34" x14ac:dyDescent="0.3">
      <c r="B33" s="31" t="str">
        <f t="shared" si="0"/>
        <v>20237</v>
      </c>
      <c r="C33" s="17">
        <f t="shared" si="6"/>
        <v>45108</v>
      </c>
      <c r="D33" s="32">
        <f ca="1">IFERROR(AVERAGEIF('Preço Soja ESALQ'!$C:$C,'Modelo Soja'!$B33,'Preço Soja ESALQ'!E:E),NA())</f>
        <v>2363.6966666666667</v>
      </c>
      <c r="E33" s="32">
        <f ca="1">IFERROR(AVERAGEIF('Preço Soja ESALQ'!$C:$C,'Modelo Soja'!$B33,'Preço Soja ESALQ'!F:F),NA())</f>
        <v>2285.3338095238091</v>
      </c>
      <c r="F33" s="32">
        <f ca="1">IFERROR(AVERAGEIF('Preço Soja ESALQ'!$C:$C,'Modelo Soja'!$B33,'Preço Soja ESALQ'!G:G),NA())</f>
        <v>2352.8852380952371</v>
      </c>
      <c r="G33" s="32">
        <f ca="1">IFERROR(AVERAGEIF('Preço Soja ESALQ'!$C:$C,'Modelo Soja'!$B33,'Preço Soja ESALQ'!H:H),NA())</f>
        <v>2215.4033333333332</v>
      </c>
      <c r="H33" s="32">
        <f ca="1">IFERROR(AVERAGEIF('Preço Soja ESALQ'!$C:$C,'Modelo Soja'!$B33,'Preço Soja ESALQ'!I:I),NA())</f>
        <v>2235.4985714285708</v>
      </c>
      <c r="I33" s="32">
        <f ca="1">IFERROR(AVERAGEIF('Preço Soja ESALQ'!$C:$C,'Modelo Soja'!$B33,'Preço Soja ESALQ'!J:J),NA())</f>
        <v>2242.0828571428569</v>
      </c>
      <c r="J33" s="32">
        <f ca="1">IFERROR(AVERAGEIF('Preço Soja ESALQ'!$C:$C,'Modelo Soja'!$B33,'Preço Soja ESALQ'!K:K),NA())</f>
        <v>2186.3909523809525</v>
      </c>
      <c r="K33" s="32">
        <f ca="1">IFERROR(AVERAGEIF('Preço Soja ESALQ'!$C:$C,'Modelo Soja'!$B33,'Preço Soja ESALQ'!L:L),NA())</f>
        <v>2145.351052631579</v>
      </c>
      <c r="L33" s="32">
        <f ca="1">IFERROR(AVERAGEIF('Preço Soja ESALQ'!$C:$C,'Modelo Soja'!$B33,'Preço Soja ESALQ'!M:M),NA())</f>
        <v>2047.2514285714285</v>
      </c>
      <c r="M33" s="32">
        <f ca="1">IFERROR(AVERAGEIF('Preço Soja ESALQ'!$C:$C,'Modelo Soja'!$B33,'Preço Soja ESALQ'!N:N),NA())</f>
        <v>2084.7614285714285</v>
      </c>
      <c r="N33" s="32">
        <f ca="1">IFERROR(AVERAGEIF('Preço Soja ESALQ'!$C:$C,'Modelo Soja'!$B33,'Preço Soja ESALQ'!P:P),NA())</f>
        <v>2257.9671428571432</v>
      </c>
      <c r="O33" s="32"/>
      <c r="P33" s="33"/>
      <c r="Q33" s="33"/>
      <c r="R33" s="32" t="e">
        <f>+#REF!/0.90718</f>
        <v>#REF!</v>
      </c>
      <c r="T33" s="36">
        <f>+[3]FSORPRA!H32</f>
        <v>526.4375</v>
      </c>
      <c r="U33" s="36">
        <f>+[3]FRONPRA!H32</f>
        <v>399.89749999999998</v>
      </c>
      <c r="V33" s="36">
        <f>VLOOKUP(B33,'Frete ESALQ'!$C$6:$AL$132,36,FALSE)</f>
        <v>159.71</v>
      </c>
      <c r="W33" s="36">
        <f>VLOOKUP(B33,'Frete ESALQ'!$C$6:$AW$132,47,FALSE)</f>
        <v>146.66999999999999</v>
      </c>
      <c r="X33" s="36">
        <f>VLOOKUP(B33,'Frete ESALQ'!$C$6:$BH$132,58,FALSE)</f>
        <v>113.33</v>
      </c>
      <c r="Y33" s="36">
        <f>VLOOKUP(B33,'Frete ESALQ'!$C$6:$BH$132,32,FALSE)</f>
        <v>120</v>
      </c>
      <c r="Z33" s="36">
        <f>+'Estudo PR'!T33*560</f>
        <v>145.33462714542</v>
      </c>
      <c r="AB33" s="33" t="e">
        <f t="shared" si="1"/>
        <v>#REF!</v>
      </c>
      <c r="AC33" s="33" t="e">
        <f t="shared" si="2"/>
        <v>#REF!</v>
      </c>
      <c r="AD33" s="33" t="e">
        <f t="shared" si="3"/>
        <v>#REF!</v>
      </c>
      <c r="AE33" s="33" t="e">
        <f t="shared" si="4"/>
        <v>#REF!</v>
      </c>
      <c r="AF33" s="33" t="e">
        <f t="shared" si="5"/>
        <v>#REF!</v>
      </c>
      <c r="AG33" s="33" t="e">
        <f>+R33-'Estudo PR'!F33</f>
        <v>#REF!</v>
      </c>
      <c r="AH33" s="41" t="e">
        <f>+R33-'Modelo Soja'!BL33</f>
        <v>#REF!</v>
      </c>
    </row>
    <row r="34" spans="2:34" x14ac:dyDescent="0.3">
      <c r="B34" s="31" t="str">
        <f t="shared" si="0"/>
        <v>20238</v>
      </c>
      <c r="C34" s="17">
        <f t="shared" si="6"/>
        <v>45139</v>
      </c>
      <c r="D34" s="32">
        <f ca="1">IFERROR(AVERAGEIF('Preço Soja ESALQ'!$C:$C,'Modelo Soja'!$B34,'Preço Soja ESALQ'!E:E),NA())</f>
        <v>2347.5668181818182</v>
      </c>
      <c r="E34" s="32">
        <f ca="1">IFERROR(AVERAGEIF('Preço Soja ESALQ'!$C:$C,'Modelo Soja'!$B34,'Preço Soja ESALQ'!F:F),NA())</f>
        <v>2270.8708695652172</v>
      </c>
      <c r="F34" s="32">
        <f ca="1">IFERROR(AVERAGEIF('Preço Soja ESALQ'!$C:$C,'Modelo Soja'!$B34,'Preço Soja ESALQ'!G:G),NA())</f>
        <v>2331.7086363636354</v>
      </c>
      <c r="G34" s="32">
        <f ca="1">IFERROR(AVERAGEIF('Preço Soja ESALQ'!$C:$C,'Modelo Soja'!$B34,'Preço Soja ESALQ'!H:H),NA())</f>
        <v>2253.6881818181819</v>
      </c>
      <c r="H34" s="32">
        <f ca="1">IFERROR(AVERAGEIF('Preço Soja ESALQ'!$C:$C,'Modelo Soja'!$B34,'Preço Soja ESALQ'!I:I),NA())</f>
        <v>2252.4269565217396</v>
      </c>
      <c r="I34" s="32">
        <f ca="1">IFERROR(AVERAGEIF('Preço Soja ESALQ'!$C:$C,'Modelo Soja'!$B34,'Preço Soja ESALQ'!J:J),NA())</f>
        <v>2254.4813636363633</v>
      </c>
      <c r="J34" s="32">
        <f ca="1">IFERROR(AVERAGEIF('Preço Soja ESALQ'!$C:$C,'Modelo Soja'!$B34,'Preço Soja ESALQ'!K:K),NA())</f>
        <v>2186.1726086956523</v>
      </c>
      <c r="K34" s="32">
        <f ca="1">IFERROR(AVERAGEIF('Preço Soja ESALQ'!$C:$C,'Modelo Soja'!$B34,'Preço Soja ESALQ'!L:L),NA())</f>
        <v>2184.4172727272721</v>
      </c>
      <c r="L34" s="32">
        <f ca="1">IFERROR(AVERAGEIF('Preço Soja ESALQ'!$C:$C,'Modelo Soja'!$B34,'Preço Soja ESALQ'!M:M),NA())</f>
        <v>2016.1686363636363</v>
      </c>
      <c r="M34" s="32">
        <f ca="1">IFERROR(AVERAGEIF('Preço Soja ESALQ'!$C:$C,'Modelo Soja'!$B34,'Preço Soja ESALQ'!N:N),NA())</f>
        <v>2082.0845454545452</v>
      </c>
      <c r="N34" s="32">
        <f ca="1">IFERROR(AVERAGEIF('Preço Soja ESALQ'!$C:$C,'Modelo Soja'!$B34,'Preço Soja ESALQ'!P:P),NA())</f>
        <v>2308.3746666666671</v>
      </c>
      <c r="O34" s="32"/>
      <c r="P34" s="33"/>
      <c r="Q34" s="33"/>
      <c r="R34" s="32" t="e">
        <f>+#REF!/0.90718</f>
        <v>#REF!</v>
      </c>
      <c r="T34" s="36">
        <f>+[3]FSORPRA!H33</f>
        <v>486.25</v>
      </c>
      <c r="U34" s="36">
        <f>+[3]FRONPRA!H33</f>
        <v>396.875</v>
      </c>
      <c r="V34" s="36">
        <f>VLOOKUP(B34,'Frete ESALQ'!$C$6:$AL$132,36,FALSE)</f>
        <v>193.11</v>
      </c>
      <c r="W34" s="36">
        <f>VLOOKUP(B34,'Frete ESALQ'!$C$6:$AW$132,47,FALSE)</f>
        <v>172.58</v>
      </c>
      <c r="X34" s="36">
        <f>VLOOKUP(B34,'Frete ESALQ'!$C$6:$BH$132,58,FALSE)</f>
        <v>127.5</v>
      </c>
      <c r="Y34" s="36">
        <f>VLOOKUP(B34,'Frete ESALQ'!$C$6:$BH$132,32,FALSE)</f>
        <v>130.16999999999999</v>
      </c>
      <c r="Z34" s="36">
        <f>+'Estudo PR'!T34*560</f>
        <v>175.46126114547354</v>
      </c>
      <c r="AB34" s="33" t="e">
        <f t="shared" si="1"/>
        <v>#REF!</v>
      </c>
      <c r="AC34" s="33" t="e">
        <f t="shared" si="2"/>
        <v>#REF!</v>
      </c>
      <c r="AD34" s="33" t="e">
        <f t="shared" si="3"/>
        <v>#REF!</v>
      </c>
      <c r="AE34" s="33" t="e">
        <f t="shared" si="4"/>
        <v>#REF!</v>
      </c>
      <c r="AF34" s="33" t="e">
        <f t="shared" si="5"/>
        <v>#REF!</v>
      </c>
      <c r="AG34" s="33" t="e">
        <f>+R34-'Estudo PR'!F34</f>
        <v>#REF!</v>
      </c>
      <c r="AH34" s="41" t="e">
        <f>+R34-'Modelo Soja'!BL34</f>
        <v>#REF!</v>
      </c>
    </row>
    <row r="35" spans="2:34" x14ac:dyDescent="0.3">
      <c r="B35" s="31" t="str">
        <f t="shared" si="0"/>
        <v>20239</v>
      </c>
      <c r="C35" s="17">
        <f t="shared" si="6"/>
        <v>45170</v>
      </c>
      <c r="D35" s="32">
        <f ca="1">IFERROR(AVERAGEIF('Preço Soja ESALQ'!$C:$C,'Modelo Soja'!$B35,'Preço Soja ESALQ'!E:E),NA())</f>
        <v>2337.1465000000003</v>
      </c>
      <c r="E35" s="32">
        <f ca="1">IFERROR(AVERAGEIF('Preço Soja ESALQ'!$C:$C,'Modelo Soja'!$B35,'Preço Soja ESALQ'!F:F),NA())</f>
        <v>2257.4810000000002</v>
      </c>
      <c r="F35" s="32">
        <f ca="1">IFERROR(AVERAGEIF('Preço Soja ESALQ'!$C:$C,'Modelo Soja'!$B35,'Preço Soja ESALQ'!G:G),NA())</f>
        <v>2307.5255000000002</v>
      </c>
      <c r="G35" s="32">
        <f ca="1">IFERROR(AVERAGEIF('Preço Soja ESALQ'!$C:$C,'Modelo Soja'!$B35,'Preço Soja ESALQ'!H:H),NA())</f>
        <v>2256.8900000000003</v>
      </c>
      <c r="H35" s="32">
        <f ca="1">IFERROR(AVERAGEIF('Preço Soja ESALQ'!$C:$C,'Modelo Soja'!$B35,'Preço Soja ESALQ'!I:I),NA())</f>
        <v>2286.5550000000003</v>
      </c>
      <c r="I35" s="32">
        <f ca="1">IFERROR(AVERAGEIF('Preço Soja ESALQ'!$C:$C,'Modelo Soja'!$B35,'Preço Soja ESALQ'!J:J),NA())</f>
        <v>2245.0234999999998</v>
      </c>
      <c r="J35" s="32">
        <f ca="1">IFERROR(AVERAGEIF('Preço Soja ESALQ'!$C:$C,'Modelo Soja'!$B35,'Preço Soja ESALQ'!K:K),NA())</f>
        <v>2222.2309999999993</v>
      </c>
      <c r="K35" s="32">
        <f ca="1">IFERROR(AVERAGEIF('Preço Soja ESALQ'!$C:$C,'Modelo Soja'!$B35,'Preço Soja ESALQ'!L:L),NA())</f>
        <v>2137.4299999999998</v>
      </c>
      <c r="L35" s="32">
        <f ca="1">IFERROR(AVERAGEIF('Preço Soja ESALQ'!$C:$C,'Modelo Soja'!$B35,'Preço Soja ESALQ'!M:M),NA())</f>
        <v>2041.1380000000004</v>
      </c>
      <c r="M35" s="32">
        <f ca="1">IFERROR(AVERAGEIF('Preço Soja ESALQ'!$C:$C,'Modelo Soja'!$B35,'Preço Soja ESALQ'!N:N),NA())</f>
        <v>2084.2004999999999</v>
      </c>
      <c r="N35" s="32">
        <f ca="1">IFERROR(AVERAGEIF('Preço Soja ESALQ'!$C:$C,'Modelo Soja'!$B35,'Preço Soja ESALQ'!P:P),NA())</f>
        <v>2281.7429999999995</v>
      </c>
      <c r="O35" s="32"/>
      <c r="P35" s="33"/>
      <c r="Q35" s="33"/>
      <c r="R35" s="32" t="e">
        <f>+#REF!/0.90718</f>
        <v>#REF!</v>
      </c>
      <c r="T35" s="36">
        <f>+[3]FSORPRA!H34</f>
        <v>509.6</v>
      </c>
      <c r="U35" s="36">
        <f>+[3]FRONPRA!H34</f>
        <v>391.3</v>
      </c>
      <c r="V35" s="36">
        <f>VLOOKUP(B35,'Frete ESALQ'!$C$6:$AL$132,36,FALSE)</f>
        <v>182.6</v>
      </c>
      <c r="W35" s="36">
        <f>VLOOKUP(B35,'Frete ESALQ'!$C$6:$AW$132,47,FALSE)</f>
        <v>197.5</v>
      </c>
      <c r="X35" s="36">
        <f>VLOOKUP(B35,'Frete ESALQ'!$C$6:$BH$132,58,FALSE)</f>
        <v>153.75</v>
      </c>
      <c r="Y35" s="36">
        <f>VLOOKUP(B35,'Frete ESALQ'!$C$6:$BH$132,32,FALSE)</f>
        <v>155.91</v>
      </c>
      <c r="Z35" s="36">
        <f>+'Estudo PR'!T35*560</f>
        <v>170.41838969662891</v>
      </c>
      <c r="AB35" s="33" t="e">
        <f t="shared" si="1"/>
        <v>#REF!</v>
      </c>
      <c r="AC35" s="33" t="e">
        <f t="shared" si="2"/>
        <v>#REF!</v>
      </c>
      <c r="AD35" s="33" t="e">
        <f t="shared" si="3"/>
        <v>#REF!</v>
      </c>
      <c r="AE35" s="33" t="e">
        <f t="shared" si="4"/>
        <v>#REF!</v>
      </c>
      <c r="AF35" s="33" t="e">
        <f t="shared" si="5"/>
        <v>#REF!</v>
      </c>
      <c r="AG35" s="33" t="e">
        <f>+R35-'Estudo PR'!F35</f>
        <v>#REF!</v>
      </c>
      <c r="AH35" s="41" t="e">
        <f>+R35-'Modelo Soja'!BL35</f>
        <v>#REF!</v>
      </c>
    </row>
    <row r="36" spans="2:34" x14ac:dyDescent="0.3">
      <c r="B36" s="31" t="str">
        <f t="shared" si="0"/>
        <v>202310</v>
      </c>
      <c r="C36" s="17">
        <f t="shared" si="6"/>
        <v>45200</v>
      </c>
      <c r="D36" s="32">
        <f ca="1">IFERROR(AVERAGEIF('Preço Soja ESALQ'!$C:$C,'Modelo Soja'!$B36,'Preço Soja ESALQ'!E:E),NA())</f>
        <v>2373.7452380952377</v>
      </c>
      <c r="E36" s="32">
        <f ca="1">IFERROR(AVERAGEIF('Preço Soja ESALQ'!$C:$C,'Modelo Soja'!$B36,'Preço Soja ESALQ'!F:F),NA())</f>
        <v>2286.434285714286</v>
      </c>
      <c r="F36" s="32">
        <f ca="1">IFERROR(AVERAGEIF('Preço Soja ESALQ'!$C:$C,'Modelo Soja'!$B36,'Preço Soja ESALQ'!G:G),NA())</f>
        <v>2335.4209523809523</v>
      </c>
      <c r="G36" s="32">
        <f ca="1">IFERROR(AVERAGEIF('Preço Soja ESALQ'!$C:$C,'Modelo Soja'!$B36,'Preço Soja ESALQ'!H:H),NA())</f>
        <v>2284.232857142857</v>
      </c>
      <c r="H36" s="32">
        <f ca="1">IFERROR(AVERAGEIF('Preço Soja ESALQ'!$C:$C,'Modelo Soja'!$B36,'Preço Soja ESALQ'!I:I),NA())</f>
        <v>2300.1080952380953</v>
      </c>
      <c r="I36" s="32">
        <f ca="1">IFERROR(AVERAGEIF('Preço Soja ESALQ'!$C:$C,'Modelo Soja'!$B36,'Preço Soja ESALQ'!J:J),NA())</f>
        <v>2294.1423809523812</v>
      </c>
      <c r="J36" s="32">
        <f ca="1">IFERROR(AVERAGEIF('Preço Soja ESALQ'!$C:$C,'Modelo Soja'!$B36,'Preço Soja ESALQ'!K:K),NA())</f>
        <v>2220.492631578948</v>
      </c>
      <c r="K36" s="32">
        <f ca="1">IFERROR(AVERAGEIF('Preço Soja ESALQ'!$C:$C,'Modelo Soja'!$B36,'Preço Soja ESALQ'!L:L),NA())</f>
        <v>2155.6738095238097</v>
      </c>
      <c r="L36" s="32">
        <f ca="1">IFERROR(AVERAGEIF('Preço Soja ESALQ'!$C:$C,'Modelo Soja'!$B36,'Preço Soja ESALQ'!M:M),NA())</f>
        <v>2069.0935294117644</v>
      </c>
      <c r="M36" s="32">
        <f ca="1">IFERROR(AVERAGEIF('Preço Soja ESALQ'!$C:$C,'Modelo Soja'!$B36,'Preço Soja ESALQ'!N:N),NA())</f>
        <v>2147.8923809523812</v>
      </c>
      <c r="N36" s="32">
        <f ca="1">IFERROR(AVERAGEIF('Preço Soja ESALQ'!$C:$C,'Modelo Soja'!$B36,'Preço Soja ESALQ'!P:P),NA())</f>
        <v>2273.0726315789475</v>
      </c>
      <c r="O36" s="32"/>
      <c r="P36" s="33"/>
      <c r="Q36" s="33"/>
      <c r="R36" s="32" t="e">
        <f>+#REF!/0.90718</f>
        <v>#REF!</v>
      </c>
      <c r="T36" s="36">
        <f>+[3]FSORPRA!H35</f>
        <v>518.75</v>
      </c>
      <c r="U36" s="36">
        <f>+[3]FRONPRA!H35</f>
        <v>390</v>
      </c>
      <c r="V36" s="36">
        <f>VLOOKUP(B36,'Frete ESALQ'!$C$6:$AL$132,36,FALSE)</f>
        <v>167.75</v>
      </c>
      <c r="W36" s="36">
        <f>VLOOKUP(B36,'Frete ESALQ'!$C$6:$AW$132,47,FALSE)</f>
        <v>150</v>
      </c>
      <c r="X36" s="36">
        <f>VLOOKUP(B36,'Frete ESALQ'!$C$6:$BH$132,58,FALSE)</f>
        <v>120</v>
      </c>
      <c r="Y36" s="36">
        <f>VLOOKUP(B36,'Frete ESALQ'!$C$6:$BH$132,32,FALSE)</f>
        <v>186.85</v>
      </c>
      <c r="Z36" s="36">
        <f>+'Estudo PR'!T36*560</f>
        <v>131.15136423273623</v>
      </c>
      <c r="AB36" s="33" t="e">
        <f t="shared" si="1"/>
        <v>#REF!</v>
      </c>
      <c r="AC36" s="33" t="e">
        <f t="shared" si="2"/>
        <v>#REF!</v>
      </c>
      <c r="AD36" s="33" t="e">
        <f t="shared" si="3"/>
        <v>#REF!</v>
      </c>
      <c r="AE36" s="33" t="e">
        <f t="shared" si="4"/>
        <v>#REF!</v>
      </c>
      <c r="AF36" s="33" t="e">
        <f t="shared" si="5"/>
        <v>#REF!</v>
      </c>
      <c r="AG36" s="33" t="e">
        <f>+R36-'Estudo PR'!F36</f>
        <v>#REF!</v>
      </c>
      <c r="AH36" s="41" t="e">
        <f>+R36-'Modelo Soja'!BL36</f>
        <v>#REF!</v>
      </c>
    </row>
    <row r="37" spans="2:34" x14ac:dyDescent="0.3">
      <c r="B37" s="31" t="str">
        <f t="shared" si="0"/>
        <v>202311</v>
      </c>
      <c r="C37" s="17">
        <f t="shared" si="6"/>
        <v>45231</v>
      </c>
      <c r="D37" s="32">
        <f ca="1">IFERROR(AVERAGEIF('Preço Soja ESALQ'!$C:$C,'Modelo Soja'!$B37,'Preço Soja ESALQ'!E:E),NA())</f>
        <v>2554.6889999999999</v>
      </c>
      <c r="E37" s="32">
        <f ca="1">IFERROR(AVERAGEIF('Preço Soja ESALQ'!$C:$C,'Modelo Soja'!$B37,'Preço Soja ESALQ'!F:F),NA())</f>
        <v>2458.1340000000005</v>
      </c>
      <c r="F37" s="32">
        <f ca="1">IFERROR(AVERAGEIF('Preço Soja ESALQ'!$C:$C,'Modelo Soja'!$B37,'Preço Soja ESALQ'!G:G),NA())</f>
        <v>2512.3739999999998</v>
      </c>
      <c r="G37" s="32">
        <f ca="1">IFERROR(AVERAGEIF('Preço Soja ESALQ'!$C:$C,'Modelo Soja'!$B37,'Preço Soja ESALQ'!H:H),NA())</f>
        <v>2487.8334999999993</v>
      </c>
      <c r="H37" s="32">
        <f ca="1">IFERROR(AVERAGEIF('Preço Soja ESALQ'!$C:$C,'Modelo Soja'!$B37,'Preço Soja ESALQ'!I:I),NA())</f>
        <v>2436.7730000000001</v>
      </c>
      <c r="I37" s="32">
        <f ca="1">IFERROR(AVERAGEIF('Preço Soja ESALQ'!$C:$C,'Modelo Soja'!$B37,'Preço Soja ESALQ'!J:J),NA())</f>
        <v>2477.1064999999999</v>
      </c>
      <c r="J37" s="32">
        <f ca="1">IFERROR(AVERAGEIF('Preço Soja ESALQ'!$C:$C,'Modelo Soja'!$B37,'Preço Soja ESALQ'!K:K),NA())</f>
        <v>2447.0733333333333</v>
      </c>
      <c r="K37" s="32">
        <f ca="1">IFERROR(AVERAGEIF('Preço Soja ESALQ'!$C:$C,'Modelo Soja'!$B37,'Preço Soja ESALQ'!L:L),NA())</f>
        <v>2351.4138461538464</v>
      </c>
      <c r="L37" s="32">
        <f ca="1">IFERROR(AVERAGEIF('Preço Soja ESALQ'!$C:$C,'Modelo Soja'!$B37,'Preço Soja ESALQ'!M:M),NA())</f>
        <v>2286.84</v>
      </c>
      <c r="M37" s="32">
        <f ca="1">IFERROR(AVERAGEIF('Preço Soja ESALQ'!$C:$C,'Modelo Soja'!$B37,'Preço Soja ESALQ'!N:N),NA())</f>
        <v>2360.75</v>
      </c>
      <c r="N37" s="32">
        <f ca="1">IFERROR(AVERAGEIF('Preço Soja ESALQ'!$C:$C,'Modelo Soja'!$B37,'Preço Soja ESALQ'!P:P),NA())</f>
        <v>2465.3960000000002</v>
      </c>
      <c r="O37" s="32"/>
      <c r="P37" s="33"/>
      <c r="Q37" s="33"/>
      <c r="R37" s="32" t="e">
        <f>+#REF!/0.90718</f>
        <v>#REF!</v>
      </c>
      <c r="T37" s="36">
        <f>+[3]FSORPRA!H36</f>
        <v>495</v>
      </c>
      <c r="U37" s="36">
        <f>+[3]FRONPRA!H36</f>
        <v>366.66750000000002</v>
      </c>
      <c r="V37" s="37">
        <f>(V36+V38)/2</f>
        <v>166.375</v>
      </c>
      <c r="W37" s="37">
        <f>(W36+W38)/2</f>
        <v>152.5</v>
      </c>
      <c r="X37" s="37">
        <f>(X36+X38)/2</f>
        <v>132.5</v>
      </c>
      <c r="Y37" s="37">
        <f>(Y36+Y38)/2</f>
        <v>163.42500000000001</v>
      </c>
      <c r="Z37" s="37">
        <f>+'Estudo PR'!T37*560</f>
        <v>138.72959006078133</v>
      </c>
      <c r="AB37" s="33" t="e">
        <f t="shared" si="1"/>
        <v>#REF!</v>
      </c>
      <c r="AC37" s="33" t="e">
        <f t="shared" si="2"/>
        <v>#REF!</v>
      </c>
      <c r="AD37" s="33" t="e">
        <f t="shared" si="3"/>
        <v>#REF!</v>
      </c>
      <c r="AE37" s="33" t="e">
        <f t="shared" si="4"/>
        <v>#REF!</v>
      </c>
      <c r="AF37" s="33" t="e">
        <f t="shared" si="5"/>
        <v>#REF!</v>
      </c>
      <c r="AG37" s="33" t="e">
        <f>+R37-'Estudo PR'!F37</f>
        <v>#REF!</v>
      </c>
      <c r="AH37" s="41" t="e">
        <f>+R37-'Modelo Soja'!BL37</f>
        <v>#REF!</v>
      </c>
    </row>
    <row r="38" spans="2:34" x14ac:dyDescent="0.3">
      <c r="B38" s="31" t="str">
        <f t="shared" si="0"/>
        <v>202312</v>
      </c>
      <c r="C38" s="17">
        <f t="shared" si="6"/>
        <v>45261</v>
      </c>
      <c r="D38" s="32">
        <f ca="1">IFERROR(AVERAGEIF('Preço Soja ESALQ'!$C:$C,'Modelo Soja'!$B38,'Preço Soja ESALQ'!E:E),NA())</f>
        <v>2458.7852631578949</v>
      </c>
      <c r="E38" s="32">
        <f ca="1">IFERROR(AVERAGEIF('Preço Soja ESALQ'!$C:$C,'Modelo Soja'!$B38,'Preço Soja ESALQ'!F:F),NA())</f>
        <v>2505.4215789473687</v>
      </c>
      <c r="F38" s="32">
        <f ca="1">IFERROR(AVERAGEIF('Preço Soja ESALQ'!$C:$C,'Modelo Soja'!$B38,'Preço Soja ESALQ'!G:G),NA())</f>
        <v>2503.9336842105258</v>
      </c>
      <c r="G38" s="32">
        <f ca="1">IFERROR(AVERAGEIF('Preço Soja ESALQ'!$C:$C,'Modelo Soja'!$B38,'Preço Soja ESALQ'!H:H),NA())</f>
        <v>2312.0052631578947</v>
      </c>
      <c r="H38" s="32">
        <f ca="1">IFERROR(AVERAGEIF('Preço Soja ESALQ'!$C:$C,'Modelo Soja'!$B38,'Preço Soja ESALQ'!I:I),NA())</f>
        <v>2472.371052631579</v>
      </c>
      <c r="I38" s="32">
        <f ca="1">IFERROR(AVERAGEIF('Preço Soja ESALQ'!$C:$C,'Modelo Soja'!$B38,'Preço Soja ESALQ'!J:J),NA())</f>
        <v>2369.4084210526307</v>
      </c>
      <c r="J38" s="32">
        <f ca="1">IFERROR(AVERAGEIF('Preço Soja ESALQ'!$C:$C,'Modelo Soja'!$B38,'Preço Soja ESALQ'!K:K),NA())</f>
        <v>2474.8916666666673</v>
      </c>
      <c r="K38" s="32">
        <f ca="1">IFERROR(AVERAGEIF('Preço Soja ESALQ'!$C:$C,'Modelo Soja'!$B38,'Preço Soja ESALQ'!L:L),NA())</f>
        <v>2248.7815384615387</v>
      </c>
      <c r="L38" s="32">
        <f ca="1">IFERROR(AVERAGEIF('Preço Soja ESALQ'!$C:$C,'Modelo Soja'!$B38,'Preço Soja ESALQ'!M:M),NA())</f>
        <v>1984.4883333333335</v>
      </c>
      <c r="M38" s="32">
        <f ca="1">IFERROR(AVERAGEIF('Preço Soja ESALQ'!$C:$C,'Modelo Soja'!$B38,'Preço Soja ESALQ'!N:N),NA())</f>
        <v>2218.6052631578946</v>
      </c>
      <c r="N38" s="32">
        <f ca="1">IFERROR(AVERAGEIF('Preço Soja ESALQ'!$C:$C,'Modelo Soja'!$B38,'Preço Soja ESALQ'!P:P),NA())</f>
        <v>2484.3825000000002</v>
      </c>
      <c r="O38" s="32"/>
      <c r="P38" s="33"/>
      <c r="Q38" s="33"/>
      <c r="R38" s="32" t="e">
        <f>+#REF!/0.90718</f>
        <v>#REF!</v>
      </c>
      <c r="T38" s="36">
        <f>+[3]FSORPRA!H37</f>
        <v>485.6</v>
      </c>
      <c r="U38" s="36">
        <f>+[3]FRONPRA!H37</f>
        <v>366</v>
      </c>
      <c r="V38" s="36">
        <f>VLOOKUP(B38,'Frete ESALQ'!$C$6:$AL$132,36,FALSE)</f>
        <v>165</v>
      </c>
      <c r="W38" s="36">
        <f>VLOOKUP(B38,'Frete ESALQ'!$C$6:$AW$132,47,FALSE)</f>
        <v>155</v>
      </c>
      <c r="X38" s="36">
        <f>VLOOKUP(B38,'Frete ESALQ'!$C$6:$BH$132,58,FALSE)</f>
        <v>145</v>
      </c>
      <c r="Y38" s="36">
        <f>VLOOKUP(B38,'Frete ESALQ'!$C$6:$BH$132,32,FALSE)</f>
        <v>140</v>
      </c>
      <c r="Z38" s="36">
        <f>+'Estudo PR'!T38*560</f>
        <v>146.30781588882644</v>
      </c>
      <c r="AB38" s="33" t="e">
        <f t="shared" si="1"/>
        <v>#REF!</v>
      </c>
      <c r="AC38" s="33" t="e">
        <f t="shared" si="2"/>
        <v>#REF!</v>
      </c>
      <c r="AD38" s="33" t="e">
        <f t="shared" si="3"/>
        <v>#REF!</v>
      </c>
      <c r="AE38" s="33" t="e">
        <f t="shared" si="4"/>
        <v>#REF!</v>
      </c>
      <c r="AF38" s="33" t="e">
        <f t="shared" si="5"/>
        <v>#REF!</v>
      </c>
      <c r="AG38" s="33" t="e">
        <f>+R38-'Estudo PR'!F38</f>
        <v>#REF!</v>
      </c>
      <c r="AH38" s="41" t="e">
        <f>+R38-'Modelo Soja'!BL38</f>
        <v>#REF!</v>
      </c>
    </row>
    <row r="39" spans="2:34" x14ac:dyDescent="0.3">
      <c r="B39" s="31" t="str">
        <f t="shared" si="0"/>
        <v>20241</v>
      </c>
      <c r="C39" s="17">
        <f t="shared" si="6"/>
        <v>45292</v>
      </c>
      <c r="D39" s="32">
        <f ca="1">IFERROR(AVERAGEIF('Preço Soja ESALQ'!$C:$C,'Modelo Soja'!$B39,'Preço Soja ESALQ'!E:E),NA())</f>
        <v>2273.8850000000002</v>
      </c>
      <c r="E39" s="32">
        <f ca="1">IFERROR(AVERAGEIF('Preço Soja ESALQ'!$C:$C,'Modelo Soja'!$B39,'Preço Soja ESALQ'!F:F),NA())</f>
        <v>2274.9536363636366</v>
      </c>
      <c r="F39" s="32">
        <f ca="1">IFERROR(AVERAGEIF('Preço Soja ESALQ'!$C:$C,'Modelo Soja'!$B39,'Preço Soja ESALQ'!G:G),NA())</f>
        <v>2277.9381818181823</v>
      </c>
      <c r="G39" s="32">
        <f ca="1">IFERROR(AVERAGEIF('Preço Soja ESALQ'!$C:$C,'Modelo Soja'!$B39,'Preço Soja ESALQ'!H:H),NA())</f>
        <v>2294.344761904762</v>
      </c>
      <c r="H39" s="32">
        <f ca="1">IFERROR(AVERAGEIF('Preço Soja ESALQ'!$C:$C,'Modelo Soja'!$B39,'Preço Soja ESALQ'!I:I),NA())</f>
        <v>2238.1204545454548</v>
      </c>
      <c r="I39" s="32">
        <f ca="1">IFERROR(AVERAGEIF('Preço Soja ESALQ'!$C:$C,'Modelo Soja'!$B39,'Preço Soja ESALQ'!J:J),NA())</f>
        <v>2217.7563636363634</v>
      </c>
      <c r="J39" s="32">
        <f ca="1">IFERROR(AVERAGEIF('Preço Soja ESALQ'!$C:$C,'Modelo Soja'!$B39,'Preço Soja ESALQ'!K:K),NA())</f>
        <v>2570.0500000000002</v>
      </c>
      <c r="K39" s="32">
        <f ca="1">IFERROR(AVERAGEIF('Preço Soja ESALQ'!$C:$C,'Modelo Soja'!$B39,'Preço Soja ESALQ'!L:L),NA())</f>
        <v>2219.4823809523809</v>
      </c>
      <c r="L39" s="32">
        <f ca="1">IFERROR(AVERAGEIF('Preço Soja ESALQ'!$C:$C,'Modelo Soja'!$B39,'Preço Soja ESALQ'!M:M),NA())</f>
        <v>1895.9386363636368</v>
      </c>
      <c r="M39" s="32">
        <f ca="1">IFERROR(AVERAGEIF('Preço Soja ESALQ'!$C:$C,'Modelo Soja'!$B39,'Preço Soja ESALQ'!N:N),NA())</f>
        <v>2025.8854545454544</v>
      </c>
      <c r="N39" s="32">
        <f ca="1">IFERROR(AVERAGEIF('Preço Soja ESALQ'!$C:$C,'Modelo Soja'!$B39,'Preço Soja ESALQ'!P:P),NA())</f>
        <v>2405.35</v>
      </c>
      <c r="O39" s="32"/>
      <c r="P39" s="33"/>
      <c r="Q39" s="33"/>
      <c r="R39" s="32" t="e">
        <f>+#REF!/0.90718</f>
        <v>#REF!</v>
      </c>
      <c r="T39" s="36">
        <f>+[3]FSORPRA!H38</f>
        <v>452.5</v>
      </c>
      <c r="U39" s="36">
        <f>+[3]FRONPRA!H38</f>
        <v>323.75</v>
      </c>
      <c r="V39" s="36">
        <f>VLOOKUP(B39,'Frete ESALQ'!$C$6:$AL$132,36,FALSE)</f>
        <v>180.2</v>
      </c>
      <c r="W39" s="36">
        <f>VLOOKUP(B39,'Frete ESALQ'!$C$6:$AW$132,47,FALSE)</f>
        <v>160</v>
      </c>
      <c r="X39" s="36">
        <f>VLOOKUP(B39,'Frete ESALQ'!$C$6:$BH$132,58,FALSE)</f>
        <v>155</v>
      </c>
      <c r="Y39" s="36">
        <f>VLOOKUP(B39,'Frete ESALQ'!$C$6:$BH$132,32,FALSE)</f>
        <v>151.38999999999999</v>
      </c>
      <c r="Z39" s="36">
        <f>+'Estudo PR'!T39*560</f>
        <v>159.96016815272978</v>
      </c>
      <c r="AB39" s="33" t="e">
        <f t="shared" si="1"/>
        <v>#REF!</v>
      </c>
      <c r="AC39" s="33" t="e">
        <f t="shared" si="2"/>
        <v>#REF!</v>
      </c>
      <c r="AD39" s="33" t="e">
        <f t="shared" si="3"/>
        <v>#REF!</v>
      </c>
      <c r="AE39" s="33" t="e">
        <f t="shared" si="4"/>
        <v>#REF!</v>
      </c>
      <c r="AF39" s="33" t="e">
        <f t="shared" si="5"/>
        <v>#REF!</v>
      </c>
      <c r="AG39" s="33" t="e">
        <f>+R39-'Estudo PR'!F39</f>
        <v>#REF!</v>
      </c>
      <c r="AH39" s="41" t="e">
        <f>+R39-'Modelo Soja'!BL39</f>
        <v>#REF!</v>
      </c>
    </row>
    <row r="40" spans="2:34" x14ac:dyDescent="0.3">
      <c r="B40" s="31" t="str">
        <f t="shared" si="0"/>
        <v>20242</v>
      </c>
      <c r="C40" s="17">
        <f t="shared" si="6"/>
        <v>45323</v>
      </c>
      <c r="D40" s="32">
        <f ca="1">IFERROR(AVERAGEIF('Preço Soja ESALQ'!$C:$C,'Modelo Soja'!$B40,'Preço Soja ESALQ'!E:E),NA())</f>
        <v>2173.5273684210529</v>
      </c>
      <c r="E40" s="32">
        <f ca="1">IFERROR(AVERAGEIF('Preço Soja ESALQ'!$C:$C,'Modelo Soja'!$B40,'Preço Soja ESALQ'!F:F),NA())</f>
        <v>2172.0336842105271</v>
      </c>
      <c r="F40" s="32">
        <f ca="1">IFERROR(AVERAGEIF('Preço Soja ESALQ'!$C:$C,'Modelo Soja'!$B40,'Preço Soja ESALQ'!G:G),NA())</f>
        <v>2213.6405263157899</v>
      </c>
      <c r="G40" s="32">
        <f ca="1">IFERROR(AVERAGEIF('Preço Soja ESALQ'!$C:$C,'Modelo Soja'!$B40,'Preço Soja ESALQ'!H:H),NA())</f>
        <v>2063.0399999999995</v>
      </c>
      <c r="H40" s="32">
        <f ca="1">IFERROR(AVERAGEIF('Preço Soja ESALQ'!$C:$C,'Modelo Soja'!$B40,'Preço Soja ESALQ'!I:I),NA())</f>
        <v>1988.1378947368423</v>
      </c>
      <c r="I40" s="32">
        <f ca="1">IFERROR(AVERAGEIF('Preço Soja ESALQ'!$C:$C,'Modelo Soja'!$B40,'Preço Soja ESALQ'!J:J),NA())</f>
        <v>2002.7394736842102</v>
      </c>
      <c r="J40" s="32">
        <f ca="1">IFERROR(AVERAGEIF('Preço Soja ESALQ'!$C:$C,'Modelo Soja'!$B40,'Preço Soja ESALQ'!K:K),NA())</f>
        <v>1924.33</v>
      </c>
      <c r="K40" s="32">
        <f ca="1">IFERROR(AVERAGEIF('Preço Soja ESALQ'!$C:$C,'Modelo Soja'!$B40,'Preço Soja ESALQ'!L:L),NA())</f>
        <v>1993.3883333333335</v>
      </c>
      <c r="L40" s="32">
        <f ca="1">IFERROR(AVERAGEIF('Preço Soja ESALQ'!$C:$C,'Modelo Soja'!$B40,'Preço Soja ESALQ'!M:M),NA())</f>
        <v>1753.7015789473685</v>
      </c>
      <c r="M40" s="32">
        <f ca="1">IFERROR(AVERAGEIF('Preço Soja ESALQ'!$C:$C,'Modelo Soja'!$B40,'Preço Soja ESALQ'!N:N),NA())</f>
        <v>1858.066842105263</v>
      </c>
      <c r="N40" s="37">
        <f ca="1">M40+(N39-M39)</f>
        <v>2237.5313875598085</v>
      </c>
      <c r="O40" s="32"/>
      <c r="P40" s="33"/>
      <c r="Q40" s="33"/>
      <c r="R40" s="32" t="e">
        <f>+#REF!/0.90718</f>
        <v>#REF!</v>
      </c>
      <c r="T40" s="36">
        <f>+[3]FSORPRA!H39</f>
        <v>440.625</v>
      </c>
      <c r="U40" s="36">
        <f>+[3]FRONPRA!H39</f>
        <v>317.5</v>
      </c>
      <c r="V40" s="36">
        <f>VLOOKUP(B40,'Frete ESALQ'!$C$6:$AL$132,36,FALSE)</f>
        <v>149.99</v>
      </c>
      <c r="W40" s="36">
        <f>VLOOKUP(B40,'Frete ESALQ'!$C$6:$AW$132,47,FALSE)</f>
        <v>133.5</v>
      </c>
      <c r="X40" s="36">
        <f>VLOOKUP(B40,'Frete ESALQ'!$C$6:$BH$132,58,FALSE)</f>
        <v>141.66999999999999</v>
      </c>
      <c r="Y40" s="36">
        <f>VLOOKUP(B40,'Frete ESALQ'!$C$6:$BH$132,32,FALSE)</f>
        <v>141.66999999999999</v>
      </c>
      <c r="Z40" s="36">
        <f>+'Estudo PR'!T40*560</f>
        <v>133.05272819771332</v>
      </c>
      <c r="AB40" s="33" t="e">
        <f t="shared" si="1"/>
        <v>#REF!</v>
      </c>
      <c r="AC40" s="33" t="e">
        <f t="shared" si="2"/>
        <v>#REF!</v>
      </c>
      <c r="AD40" s="33" t="e">
        <f t="shared" si="3"/>
        <v>#REF!</v>
      </c>
      <c r="AE40" s="33" t="e">
        <f t="shared" si="4"/>
        <v>#REF!</v>
      </c>
      <c r="AF40" s="33" t="e">
        <f t="shared" si="5"/>
        <v>#REF!</v>
      </c>
      <c r="AG40" s="33" t="e">
        <f>+R40-'Estudo PR'!F40</f>
        <v>#REF!</v>
      </c>
      <c r="AH40" s="41" t="e">
        <f>+R40-'Modelo Soja'!BL40</f>
        <v>#REF!</v>
      </c>
    </row>
    <row r="41" spans="2:34" x14ac:dyDescent="0.3">
      <c r="B41" s="31" t="str">
        <f t="shared" si="0"/>
        <v>20243</v>
      </c>
      <c r="C41" s="17">
        <f t="shared" si="6"/>
        <v>45352</v>
      </c>
      <c r="D41" s="32">
        <f ca="1">IFERROR(AVERAGEIF('Preço Soja ESALQ'!$C:$C,'Modelo Soja'!$B41,'Preço Soja ESALQ'!E:E),NA())</f>
        <v>2082.9445000000005</v>
      </c>
      <c r="E41" s="32">
        <f ca="1">IFERROR(AVERAGEIF('Preço Soja ESALQ'!$C:$C,'Modelo Soja'!$B41,'Preço Soja ESALQ'!F:F),NA())</f>
        <v>2119.7865000000006</v>
      </c>
      <c r="F41" s="32">
        <f ca="1">IFERROR(AVERAGEIF('Preço Soja ESALQ'!$C:$C,'Modelo Soja'!$B41,'Preço Soja ESALQ'!G:G),NA())</f>
        <v>2149.7505000000006</v>
      </c>
      <c r="G41" s="32">
        <f ca="1">IFERROR(AVERAGEIF('Preço Soja ESALQ'!$C:$C,'Modelo Soja'!$B41,'Preço Soja ESALQ'!H:H),NA())</f>
        <v>1887.0785000000001</v>
      </c>
      <c r="H41" s="32">
        <f ca="1">IFERROR(AVERAGEIF('Preço Soja ESALQ'!$C:$C,'Modelo Soja'!$B41,'Preço Soja ESALQ'!I:I),NA())</f>
        <v>1869.4714999999997</v>
      </c>
      <c r="I41" s="32">
        <f ca="1">IFERROR(AVERAGEIF('Preço Soja ESALQ'!$C:$C,'Modelo Soja'!$B41,'Preço Soja ESALQ'!J:J),NA())</f>
        <v>1883.1470000000004</v>
      </c>
      <c r="J41" s="32">
        <f ca="1">IFERROR(AVERAGEIF('Preço Soja ESALQ'!$C:$C,'Modelo Soja'!$B41,'Preço Soja ESALQ'!K:K),NA())</f>
        <v>1909.0176470588233</v>
      </c>
      <c r="K41" s="32">
        <f ca="1">IFERROR(AVERAGEIF('Preço Soja ESALQ'!$C:$C,'Modelo Soja'!$B41,'Preço Soja ESALQ'!L:L),NA())</f>
        <v>1904.7819999999999</v>
      </c>
      <c r="L41" s="32">
        <f ca="1">IFERROR(AVERAGEIF('Preço Soja ESALQ'!$C:$C,'Modelo Soja'!$B41,'Preço Soja ESALQ'!M:M),NA())</f>
        <v>1664.8545000000001</v>
      </c>
      <c r="M41" s="32">
        <f ca="1">IFERROR(AVERAGEIF('Preço Soja ESALQ'!$C:$C,'Modelo Soja'!$B41,'Preço Soja ESALQ'!N:N),NA())</f>
        <v>1738.4990000000003</v>
      </c>
      <c r="N41" s="32">
        <f ca="1">IFERROR(AVERAGEIF('Preço Soja ESALQ'!$C:$C,'Modelo Soja'!$B41,'Preço Soja ESALQ'!P:P),NA())</f>
        <v>1870.1076470588232</v>
      </c>
      <c r="O41" s="32"/>
      <c r="P41" s="33"/>
      <c r="Q41" s="33"/>
      <c r="R41" s="32" t="e">
        <f>+#REF!/0.90718</f>
        <v>#REF!</v>
      </c>
      <c r="T41" s="36">
        <f>+[3]FSORPRA!H40</f>
        <v>401</v>
      </c>
      <c r="U41" s="36">
        <f>+[3]FRONPRA!H40</f>
        <v>300</v>
      </c>
      <c r="V41" s="36">
        <f>VLOOKUP(B41,'Frete ESALQ'!$C$6:$AL$132,36,FALSE)</f>
        <v>145.56</v>
      </c>
      <c r="W41" s="36">
        <f>VLOOKUP(B41,'Frete ESALQ'!$C$6:$AW$132,47,FALSE)</f>
        <v>132.24</v>
      </c>
      <c r="X41" s="36">
        <f>VLOOKUP(B41,'Frete ESALQ'!$C$6:$BH$132,58,FALSE)</f>
        <v>122.68</v>
      </c>
      <c r="Y41" s="36">
        <f>VLOOKUP(B41,'Frete ESALQ'!$C$6:$BH$132,32,FALSE)</f>
        <v>140.63</v>
      </c>
      <c r="Z41" s="36">
        <f>+'Estudo PR'!T41*560</f>
        <v>126.67011968832838</v>
      </c>
      <c r="AB41" s="33" t="e">
        <f t="shared" si="1"/>
        <v>#REF!</v>
      </c>
      <c r="AC41" s="33" t="e">
        <f t="shared" si="2"/>
        <v>#REF!</v>
      </c>
      <c r="AD41" s="33" t="e">
        <f t="shared" si="3"/>
        <v>#REF!</v>
      </c>
      <c r="AE41" s="33" t="e">
        <f t="shared" si="4"/>
        <v>#REF!</v>
      </c>
      <c r="AF41" s="33" t="e">
        <f t="shared" si="5"/>
        <v>#REF!</v>
      </c>
      <c r="AG41" s="33" t="e">
        <f>+R41-'Estudo PR'!F41</f>
        <v>#REF!</v>
      </c>
      <c r="AH41" s="41" t="e">
        <f>+R41-'Modelo Soja'!BL41</f>
        <v>#REF!</v>
      </c>
    </row>
    <row r="42" spans="2:34" x14ac:dyDescent="0.3">
      <c r="B42" s="31" t="str">
        <f t="shared" si="0"/>
        <v>20244</v>
      </c>
      <c r="C42" s="17">
        <f t="shared" si="6"/>
        <v>45383</v>
      </c>
      <c r="D42" s="32">
        <f ca="1">IFERROR(AVERAGEIF('Preço Soja ESALQ'!$C:$C,'Modelo Soja'!$B42,'Preço Soja ESALQ'!E:E),NA())</f>
        <v>2062.5913636363634</v>
      </c>
      <c r="E42" s="32">
        <f ca="1">IFERROR(AVERAGEIF('Preço Soja ESALQ'!$C:$C,'Modelo Soja'!$B42,'Preço Soja ESALQ'!F:F),NA())</f>
        <v>2060.6045454545456</v>
      </c>
      <c r="F42" s="32">
        <f ca="1">IFERROR(AVERAGEIF('Preço Soja ESALQ'!$C:$C,'Modelo Soja'!$B42,'Preço Soja ESALQ'!G:G),NA())</f>
        <v>2077.6722727272722</v>
      </c>
      <c r="G42" s="32">
        <f ca="1">IFERROR(AVERAGEIF('Preço Soja ESALQ'!$C:$C,'Modelo Soja'!$B42,'Preço Soja ESALQ'!H:H),NA())</f>
        <v>2006.6286363636361</v>
      </c>
      <c r="H42" s="32">
        <f ca="1">IFERROR(AVERAGEIF('Preço Soja ESALQ'!$C:$C,'Modelo Soja'!$B42,'Preço Soja ESALQ'!I:I),NA())</f>
        <v>1855.3595454545452</v>
      </c>
      <c r="I42" s="32">
        <f ca="1">IFERROR(AVERAGEIF('Preço Soja ESALQ'!$C:$C,'Modelo Soja'!$B42,'Preço Soja ESALQ'!J:J),NA())</f>
        <v>1888.0631818181821</v>
      </c>
      <c r="J42" s="32">
        <f ca="1">IFERROR(AVERAGEIF('Preço Soja ESALQ'!$C:$C,'Modelo Soja'!$B42,'Preço Soja ESALQ'!K:K),NA())</f>
        <v>1822.7081818181812</v>
      </c>
      <c r="K42" s="32">
        <f ca="1">IFERROR(AVERAGEIF('Preço Soja ESALQ'!$C:$C,'Modelo Soja'!$B42,'Preço Soja ESALQ'!L:L),NA())</f>
        <v>1911.9349999999999</v>
      </c>
      <c r="L42" s="32">
        <f ca="1">IFERROR(AVERAGEIF('Preço Soja ESALQ'!$C:$C,'Modelo Soja'!$B42,'Preço Soja ESALQ'!M:M),NA())</f>
        <v>1686.1072727272724</v>
      </c>
      <c r="M42" s="32">
        <f ca="1">IFERROR(AVERAGEIF('Preço Soja ESALQ'!$C:$C,'Modelo Soja'!$B42,'Preço Soja ESALQ'!N:N),NA())</f>
        <v>1780.8849999999998</v>
      </c>
      <c r="N42" s="32">
        <f ca="1">IFERROR(AVERAGEIF('Preço Soja ESALQ'!$C:$C,'Modelo Soja'!$B42,'Preço Soja ESALQ'!P:P),NA())</f>
        <v>1871.7368181818185</v>
      </c>
      <c r="O42" s="32"/>
      <c r="P42" s="33"/>
      <c r="Q42" s="33"/>
      <c r="R42" s="32" t="e">
        <f>+#REF!/0.90718</f>
        <v>#REF!</v>
      </c>
      <c r="T42" s="36">
        <f>+[3]FSORPRA!H41</f>
        <v>403.75</v>
      </c>
      <c r="U42" s="36">
        <f>+[3]FRONPRA!H41</f>
        <v>306.25</v>
      </c>
      <c r="V42" s="36">
        <f>VLOOKUP(B42,'Frete ESALQ'!$C$6:$AL$132,36,FALSE)</f>
        <v>122.5</v>
      </c>
      <c r="W42" s="36">
        <f>VLOOKUP(B42,'Frete ESALQ'!$C$6:$AW$132,47,FALSE)</f>
        <v>117.45</v>
      </c>
      <c r="X42" s="36">
        <f>VLOOKUP(B42,'Frete ESALQ'!$C$6:$BH$132,58,FALSE)</f>
        <v>124.29</v>
      </c>
      <c r="Y42" s="36">
        <f>VLOOKUP(B42,'Frete ESALQ'!$C$6:$BH$132,32,FALSE)</f>
        <v>136.5</v>
      </c>
      <c r="Z42" s="36">
        <f>+'Estudo PR'!T42*560</f>
        <v>111.09285458001982</v>
      </c>
      <c r="AB42" s="33" t="e">
        <f t="shared" si="1"/>
        <v>#REF!</v>
      </c>
      <c r="AC42" s="33" t="e">
        <f t="shared" si="2"/>
        <v>#REF!</v>
      </c>
      <c r="AD42" s="33" t="e">
        <f t="shared" si="3"/>
        <v>#REF!</v>
      </c>
      <c r="AE42" s="33" t="e">
        <f t="shared" si="4"/>
        <v>#REF!</v>
      </c>
      <c r="AF42" s="33" t="e">
        <f t="shared" si="5"/>
        <v>#REF!</v>
      </c>
      <c r="AG42" s="33" t="e">
        <f>+R42-'Estudo PR'!F42</f>
        <v>#REF!</v>
      </c>
      <c r="AH42" s="41" t="e">
        <f>+R42-'Modelo Soja'!BL42</f>
        <v>#REF!</v>
      </c>
    </row>
    <row r="43" spans="2:34" x14ac:dyDescent="0.3">
      <c r="B43" s="31" t="str">
        <f t="shared" si="0"/>
        <v>20245</v>
      </c>
      <c r="C43" s="17">
        <f t="shared" si="6"/>
        <v>45413</v>
      </c>
      <c r="D43" s="32">
        <f ca="1">IFERROR(AVERAGEIF('Preço Soja ESALQ'!$C:$C,'Modelo Soja'!$B43,'Preço Soja ESALQ'!E:E),NA())</f>
        <v>2242.818571428571</v>
      </c>
      <c r="E43" s="32">
        <f ca="1">IFERROR(AVERAGEIF('Preço Soja ESALQ'!$C:$C,'Modelo Soja'!$B43,'Preço Soja ESALQ'!F:F),NA())</f>
        <v>2247.2757142857145</v>
      </c>
      <c r="F43" s="32">
        <f ca="1">IFERROR(AVERAGEIF('Preço Soja ESALQ'!$C:$C,'Modelo Soja'!$B43,'Preço Soja ESALQ'!G:G),NA())</f>
        <v>2211.7390476190485</v>
      </c>
      <c r="G43" s="32">
        <f ca="1">IFERROR(AVERAGEIF('Preço Soja ESALQ'!$C:$C,'Modelo Soja'!$B43,'Preço Soja ESALQ'!H:H),NA())</f>
        <v>2385.7271428571426</v>
      </c>
      <c r="H43" s="32">
        <f ca="1">IFERROR(AVERAGEIF('Preço Soja ESALQ'!$C:$C,'Modelo Soja'!$B43,'Preço Soja ESALQ'!I:I),NA())</f>
        <v>2099.0357142857142</v>
      </c>
      <c r="I43" s="32">
        <f ca="1">IFERROR(AVERAGEIF('Preço Soja ESALQ'!$C:$C,'Modelo Soja'!$B43,'Preço Soja ESALQ'!J:J),NA())</f>
        <v>2114.7133333333336</v>
      </c>
      <c r="J43" s="32">
        <f ca="1">IFERROR(AVERAGEIF('Preço Soja ESALQ'!$C:$C,'Modelo Soja'!$B43,'Preço Soja ESALQ'!K:K),NA())</f>
        <v>2070.8828571428576</v>
      </c>
      <c r="K43" s="32">
        <f ca="1">IFERROR(AVERAGEIF('Preço Soja ESALQ'!$C:$C,'Modelo Soja'!$B43,'Preço Soja ESALQ'!L:L),NA())</f>
        <v>2137.2676190476186</v>
      </c>
      <c r="L43" s="32">
        <f ca="1">IFERROR(AVERAGEIF('Preço Soja ESALQ'!$C:$C,'Modelo Soja'!$B43,'Preço Soja ESALQ'!M:M),NA())</f>
        <v>1985.0714285714287</v>
      </c>
      <c r="M43" s="32">
        <f ca="1">IFERROR(AVERAGEIF('Preço Soja ESALQ'!$C:$C,'Modelo Soja'!$B43,'Preço Soja ESALQ'!N:N),NA())</f>
        <v>2057.9333333333329</v>
      </c>
      <c r="N43" s="32">
        <f ca="1">IFERROR(AVERAGEIF('Preço Soja ESALQ'!$C:$C,'Modelo Soja'!$B43,'Preço Soja ESALQ'!P:P),NA())</f>
        <v>2024.7338095238101</v>
      </c>
      <c r="O43" s="32"/>
      <c r="P43" s="33"/>
      <c r="Q43" s="33"/>
      <c r="R43" s="32" t="e">
        <f>+#REF!/0.90718</f>
        <v>#REF!</v>
      </c>
      <c r="T43" s="36">
        <f>+[3]FSORPRA!H42</f>
        <v>443.125</v>
      </c>
      <c r="U43" s="36">
        <f>+[3]FRONPRA!H42</f>
        <v>343</v>
      </c>
      <c r="V43" s="37">
        <f>(V42+V44)/2</f>
        <v>145.63499999999999</v>
      </c>
      <c r="W43" s="37">
        <f>(W42+W44)/2</f>
        <v>128.155</v>
      </c>
      <c r="X43" s="37">
        <f>(X42+X44)/2</f>
        <v>123.76</v>
      </c>
      <c r="Y43" s="37">
        <f>(Y42+Y44)/2</f>
        <v>130.33500000000001</v>
      </c>
      <c r="Z43" s="37">
        <f>+'Estudo PR'!T43*560</f>
        <v>132.25109165394809</v>
      </c>
      <c r="AB43" s="33" t="e">
        <f t="shared" si="1"/>
        <v>#REF!</v>
      </c>
      <c r="AC43" s="33" t="e">
        <f t="shared" si="2"/>
        <v>#REF!</v>
      </c>
      <c r="AD43" s="33" t="e">
        <f t="shared" si="3"/>
        <v>#REF!</v>
      </c>
      <c r="AE43" s="33" t="e">
        <f t="shared" si="4"/>
        <v>#REF!</v>
      </c>
      <c r="AF43" s="33" t="e">
        <f t="shared" si="5"/>
        <v>#REF!</v>
      </c>
      <c r="AG43" s="33" t="e">
        <f>+R43-'Estudo PR'!F43</f>
        <v>#REF!</v>
      </c>
      <c r="AH43" s="41" t="e">
        <f>+R43-'Modelo Soja'!BL43</f>
        <v>#REF!</v>
      </c>
    </row>
    <row r="44" spans="2:34" x14ac:dyDescent="0.3">
      <c r="B44" s="31" t="str">
        <f t="shared" si="0"/>
        <v>20246</v>
      </c>
      <c r="C44" s="17">
        <f t="shared" si="6"/>
        <v>45444</v>
      </c>
      <c r="D44" s="32">
        <f ca="1">IFERROR(AVERAGEIF('Preço Soja ESALQ'!$C:$C,'Modelo Soja'!$B44,'Preço Soja ESALQ'!E:E),NA())</f>
        <v>2300.8420000000001</v>
      </c>
      <c r="E44" s="32">
        <f ca="1">IFERROR(AVERAGEIF('Preço Soja ESALQ'!$C:$C,'Modelo Soja'!$B44,'Preço Soja ESALQ'!F:F),NA())</f>
        <v>2316.7220000000007</v>
      </c>
      <c r="F44" s="32">
        <f ca="1">IFERROR(AVERAGEIF('Preço Soja ESALQ'!$C:$C,'Modelo Soja'!$B44,'Preço Soja ESALQ'!G:G),NA())</f>
        <v>2285.1759999999999</v>
      </c>
      <c r="G44" s="32">
        <f ca="1">IFERROR(AVERAGEIF('Preço Soja ESALQ'!$C:$C,'Modelo Soja'!$B44,'Preço Soja ESALQ'!H:H),NA())</f>
        <v>2357.9430000000002</v>
      </c>
      <c r="H44" s="32">
        <f ca="1">IFERROR(AVERAGEIF('Preço Soja ESALQ'!$C:$C,'Modelo Soja'!$B44,'Preço Soja ESALQ'!I:I),NA())</f>
        <v>2243.7550000000001</v>
      </c>
      <c r="I44" s="32">
        <f ca="1">IFERROR(AVERAGEIF('Preço Soja ESALQ'!$C:$C,'Modelo Soja'!$B44,'Preço Soja ESALQ'!J:J),NA())</f>
        <v>2192.7665000000006</v>
      </c>
      <c r="J44" s="32">
        <f ca="1">IFERROR(AVERAGEIF('Preço Soja ESALQ'!$C:$C,'Modelo Soja'!$B44,'Preço Soja ESALQ'!K:K),NA())</f>
        <v>2272.2759999999994</v>
      </c>
      <c r="K44" s="32">
        <f ca="1">IFERROR(AVERAGEIF('Preço Soja ESALQ'!$C:$C,'Modelo Soja'!$B44,'Preço Soja ESALQ'!L:L),NA())</f>
        <v>2240.0285714285715</v>
      </c>
      <c r="L44" s="32">
        <f ca="1">IFERROR(AVERAGEIF('Preço Soja ESALQ'!$C:$C,'Modelo Soja'!$B44,'Preço Soja ESALQ'!M:M),NA())</f>
        <v>2012.1490000000001</v>
      </c>
      <c r="M44" s="32">
        <f ca="1">IFERROR(AVERAGEIF('Preço Soja ESALQ'!$C:$C,'Modelo Soja'!$B44,'Preço Soja ESALQ'!N:N),NA())</f>
        <v>2136.4484999999995</v>
      </c>
      <c r="N44" s="32">
        <f ca="1">IFERROR(AVERAGEIF('Preço Soja ESALQ'!$C:$C,'Modelo Soja'!$B44,'Preço Soja ESALQ'!P:P),NA())</f>
        <v>2242.7065000000002</v>
      </c>
      <c r="O44" s="32"/>
      <c r="P44" s="33"/>
      <c r="Q44" s="33"/>
      <c r="R44" s="32" t="e">
        <f>+#REF!/0.90718</f>
        <v>#REF!</v>
      </c>
      <c r="T44" s="36">
        <f>+[3]FSORPRA!H43</f>
        <v>464.57499999999999</v>
      </c>
      <c r="U44" s="36">
        <f>+[3]FRONPRA!H43</f>
        <v>367.5</v>
      </c>
      <c r="V44" s="36">
        <f>VLOOKUP(B44,'Frete ESALQ'!$C$6:$AL$132,36,FALSE)</f>
        <v>168.77</v>
      </c>
      <c r="W44" s="36">
        <f>VLOOKUP(B44,'Frete ESALQ'!$C$6:$AW$132,47,FALSE)</f>
        <v>138.86000000000001</v>
      </c>
      <c r="X44" s="36">
        <f>VLOOKUP(B44,'Frete ESALQ'!$C$6:$BH$132,58,FALSE)</f>
        <v>123.23</v>
      </c>
      <c r="Y44" s="36">
        <f>VLOOKUP(B44,'Frete ESALQ'!$C$6:$BH$132,32,FALSE)</f>
        <v>124.17</v>
      </c>
      <c r="Z44" s="36">
        <f>+'Estudo PR'!T44*560</f>
        <v>153.40932872787639</v>
      </c>
      <c r="AB44" s="33" t="e">
        <f t="shared" si="1"/>
        <v>#REF!</v>
      </c>
      <c r="AC44" s="33" t="e">
        <f t="shared" si="2"/>
        <v>#REF!</v>
      </c>
      <c r="AD44" s="33" t="e">
        <f t="shared" si="3"/>
        <v>#REF!</v>
      </c>
      <c r="AE44" s="33" t="e">
        <f t="shared" si="4"/>
        <v>#REF!</v>
      </c>
      <c r="AF44" s="33" t="e">
        <f t="shared" si="5"/>
        <v>#REF!</v>
      </c>
      <c r="AG44" s="33" t="e">
        <f>+R44-'Estudo PR'!F44</f>
        <v>#REF!</v>
      </c>
      <c r="AH44" s="41" t="e">
        <f>+R44-'Modelo Soja'!BL44</f>
        <v>#REF!</v>
      </c>
    </row>
    <row r="45" spans="2:34" x14ac:dyDescent="0.3">
      <c r="B45" s="31" t="str">
        <f t="shared" si="0"/>
        <v>20247</v>
      </c>
      <c r="C45" s="17">
        <f t="shared" si="6"/>
        <v>45474</v>
      </c>
      <c r="D45" s="32">
        <f ca="1">IFERROR(AVERAGEIF('Preço Soja ESALQ'!$C:$C,'Modelo Soja'!$B45,'Preço Soja ESALQ'!E:E),NA())</f>
        <v>2222.4178260869562</v>
      </c>
      <c r="E45" s="32">
        <f ca="1">IFERROR(AVERAGEIF('Preço Soja ESALQ'!$C:$C,'Modelo Soja'!$B45,'Preço Soja ESALQ'!F:F),NA())</f>
        <v>2156.3695652173915</v>
      </c>
      <c r="F45" s="32">
        <f ca="1">IFERROR(AVERAGEIF('Preço Soja ESALQ'!$C:$C,'Modelo Soja'!$B45,'Preço Soja ESALQ'!G:G),NA())</f>
        <v>2196.4195652173912</v>
      </c>
      <c r="G45" s="32">
        <f ca="1">IFERROR(AVERAGEIF('Preço Soja ESALQ'!$C:$C,'Modelo Soja'!$B45,'Preço Soja ESALQ'!H:H),NA())</f>
        <v>2227.0508695652165</v>
      </c>
      <c r="H45" s="32">
        <f ca="1">IFERROR(AVERAGEIF('Preço Soja ESALQ'!$C:$C,'Modelo Soja'!$B45,'Preço Soja ESALQ'!I:I),NA())</f>
        <v>2156.7865217391295</v>
      </c>
      <c r="I45" s="32">
        <f ca="1">IFERROR(AVERAGEIF('Preço Soja ESALQ'!$C:$C,'Modelo Soja'!$B45,'Preço Soja ESALQ'!J:J),NA())</f>
        <v>2125.052173913044</v>
      </c>
      <c r="J45" s="32">
        <f ca="1">IFERROR(AVERAGEIF('Preço Soja ESALQ'!$C:$C,'Modelo Soja'!$B45,'Preço Soja ESALQ'!K:K),NA())</f>
        <v>2093.6656249999996</v>
      </c>
      <c r="K45" s="32">
        <f ca="1">IFERROR(AVERAGEIF('Preço Soja ESALQ'!$C:$C,'Modelo Soja'!$B45,'Preço Soja ESALQ'!L:L),NA())</f>
        <v>2065.7931578947369</v>
      </c>
      <c r="L45" s="32">
        <f ca="1">IFERROR(AVERAGEIF('Preço Soja ESALQ'!$C:$C,'Modelo Soja'!$B45,'Preço Soja ESALQ'!M:M),NA())</f>
        <v>1962.9895652173911</v>
      </c>
      <c r="M45" s="32">
        <f ca="1">IFERROR(AVERAGEIF('Preço Soja ESALQ'!$C:$C,'Modelo Soja'!$B45,'Preço Soja ESALQ'!N:N),NA())</f>
        <v>2039.2113043478257</v>
      </c>
      <c r="N45" s="32">
        <f ca="1">IFERROR(AVERAGEIF('Preço Soja ESALQ'!$C:$C,'Modelo Soja'!$B45,'Preço Soja ESALQ'!P:P),NA())</f>
        <v>2179.7869565217393</v>
      </c>
      <c r="O45" s="32"/>
      <c r="P45" s="33"/>
      <c r="Q45" s="33"/>
      <c r="R45" s="32" t="e">
        <f>+#REF!/0.90718</f>
        <v>#REF!</v>
      </c>
      <c r="T45" s="36">
        <f>+[3]FSORPRA!H44</f>
        <v>457.5</v>
      </c>
      <c r="U45" s="36">
        <f>+[3]FRONPRA!H44</f>
        <v>351.25</v>
      </c>
      <c r="V45" s="36">
        <f>VLOOKUP(B45,'Frete ESALQ'!$C$6:$AL$132,36,FALSE)</f>
        <v>177</v>
      </c>
      <c r="W45" s="36">
        <f>VLOOKUP(B45,'Frete ESALQ'!$C$6:$AW$132,47,FALSE)</f>
        <v>142.22</v>
      </c>
      <c r="X45" s="36">
        <f>VLOOKUP(B45,'Frete ESALQ'!$C$6:$BH$132,58,FALSE)</f>
        <v>123</v>
      </c>
      <c r="Y45" s="36">
        <f>VLOOKUP(B45,'Frete ESALQ'!$C$6:$BH$132,32,FALSE)</f>
        <v>120.83</v>
      </c>
      <c r="Z45" s="36">
        <f>+'Estudo PR'!T45*560</f>
        <v>147.02672021849145</v>
      </c>
      <c r="AB45" s="33" t="e">
        <f t="shared" si="1"/>
        <v>#REF!</v>
      </c>
      <c r="AC45" s="33" t="e">
        <f t="shared" si="2"/>
        <v>#REF!</v>
      </c>
      <c r="AD45" s="33" t="e">
        <f t="shared" si="3"/>
        <v>#REF!</v>
      </c>
      <c r="AE45" s="33" t="e">
        <f t="shared" si="4"/>
        <v>#REF!</v>
      </c>
      <c r="AF45" s="33" t="e">
        <f t="shared" si="5"/>
        <v>#REF!</v>
      </c>
      <c r="AG45" s="33" t="e">
        <f>+R45-'Estudo PR'!F45</f>
        <v>#REF!</v>
      </c>
      <c r="AH45" s="41" t="e">
        <f>+R45-'Modelo Soja'!BL45</f>
        <v>#REF!</v>
      </c>
    </row>
    <row r="46" spans="2:34" x14ac:dyDescent="0.3">
      <c r="B46" s="31" t="str">
        <f t="shared" si="0"/>
        <v>20248</v>
      </c>
      <c r="C46" s="17">
        <f t="shared" si="6"/>
        <v>45505</v>
      </c>
      <c r="D46" s="32">
        <f ca="1">IFERROR(AVERAGEIF('Preço Soja ESALQ'!$C:$C,'Modelo Soja'!$B46,'Preço Soja ESALQ'!E:E),NA())</f>
        <v>2149.6799999999998</v>
      </c>
      <c r="E46" s="32">
        <f ca="1">IFERROR(AVERAGEIF('Preço Soja ESALQ'!$C:$C,'Modelo Soja'!$B46,'Preço Soja ESALQ'!F:F),NA())</f>
        <v>1979.3118181818181</v>
      </c>
      <c r="F46" s="32">
        <f ca="1">IFERROR(AVERAGEIF('Preço Soja ESALQ'!$C:$C,'Modelo Soja'!$B46,'Preço Soja ESALQ'!G:G),NA())</f>
        <v>2074.820454545455</v>
      </c>
      <c r="G46" s="32">
        <f ca="1">IFERROR(AVERAGEIF('Preço Soja ESALQ'!$C:$C,'Modelo Soja'!$B46,'Preço Soja ESALQ'!H:H),NA())</f>
        <v>2231.3222727272728</v>
      </c>
      <c r="H46" s="32">
        <f ca="1">IFERROR(AVERAGEIF('Preço Soja ESALQ'!$C:$C,'Modelo Soja'!$B46,'Preço Soja ESALQ'!I:I),NA())</f>
        <v>2067.411818181818</v>
      </c>
      <c r="I46" s="32">
        <f ca="1">IFERROR(AVERAGEIF('Preço Soja ESALQ'!$C:$C,'Modelo Soja'!$B46,'Preço Soja ESALQ'!J:J),NA())</f>
        <v>2104.8445454545454</v>
      </c>
      <c r="J46" s="32">
        <f ca="1">IFERROR(AVERAGEIF('Preço Soja ESALQ'!$C:$C,'Modelo Soja'!$B46,'Preço Soja ESALQ'!K:K),NA())</f>
        <v>1961.2657142857138</v>
      </c>
      <c r="K46" s="32">
        <f ca="1">IFERROR(AVERAGEIF('Preço Soja ESALQ'!$C:$C,'Modelo Soja'!$B46,'Preço Soja ESALQ'!L:L),NA())</f>
        <v>1988.4909090909089</v>
      </c>
      <c r="L46" s="32">
        <f ca="1">IFERROR(AVERAGEIF('Preço Soja ESALQ'!$C:$C,'Modelo Soja'!$B46,'Preço Soja ESALQ'!M:M),NA())</f>
        <v>1938.4890909090916</v>
      </c>
      <c r="M46" s="32">
        <f ca="1">IFERROR(AVERAGEIF('Preço Soja ESALQ'!$C:$C,'Modelo Soja'!$B46,'Preço Soja ESALQ'!N:N),NA())</f>
        <v>1982.6559090909084</v>
      </c>
      <c r="N46" s="32">
        <f ca="1">IFERROR(AVERAGEIF('Preço Soja ESALQ'!$C:$C,'Modelo Soja'!$B46,'Preço Soja ESALQ'!P:P),NA())</f>
        <v>2055.148181818181</v>
      </c>
      <c r="O46" s="32"/>
      <c r="P46" s="33"/>
      <c r="Q46" s="33"/>
      <c r="R46" s="32" t="e">
        <f>+#REF!/0.90718</f>
        <v>#REF!</v>
      </c>
      <c r="T46" s="36">
        <f>+[3]FSORPRA!H45</f>
        <v>396</v>
      </c>
      <c r="U46" s="36">
        <f>+[3]FRONPRA!H45</f>
        <v>293</v>
      </c>
      <c r="V46" s="36">
        <f>VLOOKUP(B46,'Frete ESALQ'!$C$6:$AL$132,36,FALSE)</f>
        <v>151.75</v>
      </c>
      <c r="W46" s="36">
        <f>VLOOKUP(B46,'Frete ESALQ'!$C$6:$AW$132,47,FALSE)</f>
        <v>124.29</v>
      </c>
      <c r="X46" s="36">
        <f>VLOOKUP(B46,'Frete ESALQ'!$C$6:$BH$132,58,FALSE)</f>
        <v>119.35</v>
      </c>
      <c r="Y46" s="36">
        <f>VLOOKUP(B46,'Frete ESALQ'!$C$6:$BH$132,32,FALSE)</f>
        <v>130.75</v>
      </c>
      <c r="Z46" s="36">
        <f>+'Estudo PR'!T46*560</f>
        <v>127.26785337510375</v>
      </c>
      <c r="AB46" s="33" t="e">
        <f t="shared" si="1"/>
        <v>#REF!</v>
      </c>
      <c r="AC46" s="33" t="e">
        <f t="shared" si="2"/>
        <v>#REF!</v>
      </c>
      <c r="AD46" s="33" t="e">
        <f t="shared" si="3"/>
        <v>#REF!</v>
      </c>
      <c r="AE46" s="33" t="e">
        <f t="shared" si="4"/>
        <v>#REF!</v>
      </c>
      <c r="AF46" s="33" t="e">
        <f t="shared" si="5"/>
        <v>#REF!</v>
      </c>
      <c r="AG46" s="33" t="e">
        <f>+R46-'Estudo PR'!F46</f>
        <v>#REF!</v>
      </c>
      <c r="AH46" s="41" t="e">
        <f>+R46-'Modelo Soja'!BL46</f>
        <v>#REF!</v>
      </c>
    </row>
    <row r="47" spans="2:34" x14ac:dyDescent="0.3">
      <c r="B47" s="31" t="str">
        <f t="shared" si="0"/>
        <v>20249</v>
      </c>
      <c r="C47" s="17">
        <f t="shared" si="6"/>
        <v>45536</v>
      </c>
      <c r="D47" s="32">
        <f ca="1">IFERROR(AVERAGEIF('Preço Soja ESALQ'!$C:$C,'Modelo Soja'!$B47,'Preço Soja ESALQ'!E:E),NA())</f>
        <v>2227.537619047619</v>
      </c>
      <c r="E47" s="32">
        <f ca="1">IFERROR(AVERAGEIF('Preço Soja ESALQ'!$C:$C,'Modelo Soja'!$B47,'Preço Soja ESALQ'!F:F),NA())</f>
        <v>2066.7852380952377</v>
      </c>
      <c r="F47" s="32">
        <f ca="1">IFERROR(AVERAGEIF('Preço Soja ESALQ'!$C:$C,'Modelo Soja'!$B47,'Preço Soja ESALQ'!G:G),NA())</f>
        <v>2139.2119047619049</v>
      </c>
      <c r="G47" s="32">
        <f ca="1">IFERROR(AVERAGEIF('Preço Soja ESALQ'!$C:$C,'Modelo Soja'!$B47,'Preço Soja ESALQ'!H:H),NA())</f>
        <v>2366.5795238095238</v>
      </c>
      <c r="H47" s="32">
        <f ca="1">IFERROR(AVERAGEIF('Preço Soja ESALQ'!$C:$C,'Modelo Soja'!$B47,'Preço Soja ESALQ'!I:I),NA())</f>
        <v>2073.85380952381</v>
      </c>
      <c r="I47" s="32">
        <f ca="1">IFERROR(AVERAGEIF('Preço Soja ESALQ'!$C:$C,'Modelo Soja'!$B47,'Preço Soja ESALQ'!J:J),NA())</f>
        <v>2120.6819047619047</v>
      </c>
      <c r="J47" s="32">
        <f ca="1">IFERROR(AVERAGEIF('Preço Soja ESALQ'!$C:$C,'Modelo Soja'!$B47,'Preço Soja ESALQ'!K:K),NA())</f>
        <v>2037.9066666666661</v>
      </c>
      <c r="K47" s="32">
        <f ca="1">IFERROR(AVERAGEIF('Preço Soja ESALQ'!$C:$C,'Modelo Soja'!$B47,'Preço Soja ESALQ'!L:L),NA())</f>
        <v>2083.878421052631</v>
      </c>
      <c r="L47" s="32">
        <f ca="1">IFERROR(AVERAGEIF('Preço Soja ESALQ'!$C:$C,'Modelo Soja'!$B47,'Preço Soja ESALQ'!M:M),NA())</f>
        <v>1986.7313333333334</v>
      </c>
      <c r="M47" s="32">
        <f ca="1">IFERROR(AVERAGEIF('Preço Soja ESALQ'!$C:$C,'Modelo Soja'!$B47,'Preço Soja ESALQ'!N:N),NA())</f>
        <v>2081.9233333333336</v>
      </c>
      <c r="N47" s="32">
        <f ca="1">IFERROR(AVERAGEIF('Preço Soja ESALQ'!$C:$C,'Modelo Soja'!$B47,'Preço Soja ESALQ'!P:P),NA())</f>
        <v>2044.1409523809523</v>
      </c>
      <c r="O47" s="32"/>
      <c r="P47" s="33"/>
      <c r="Q47" s="33"/>
      <c r="R47" s="32" t="e">
        <f>+#REF!/0.90718</f>
        <v>#REF!</v>
      </c>
      <c r="T47" s="36">
        <f>+[3]FSORPRA!H46</f>
        <v>408.75</v>
      </c>
      <c r="U47" s="36">
        <f>+[3]FRONPRA!H46</f>
        <v>292.5</v>
      </c>
      <c r="V47" s="36">
        <f>VLOOKUP(B47,'Frete ESALQ'!$C$6:$AL$132,36,FALSE)</f>
        <v>144.30000000000001</v>
      </c>
      <c r="W47" s="36">
        <f>VLOOKUP(B47,'Frete ESALQ'!$C$6:$AW$132,47,FALSE)</f>
        <v>125.44</v>
      </c>
      <c r="X47" s="36">
        <f>VLOOKUP(B47,'Frete ESALQ'!$C$6:$BH$132,58,FALSE)</f>
        <v>141.55000000000001</v>
      </c>
      <c r="Y47" s="36">
        <f>VLOOKUP(B47,'Frete ESALQ'!$C$6:$BH$132,32,FALSE)</f>
        <v>129.59</v>
      </c>
      <c r="Z47" s="36">
        <f>+'Estudo PR'!T47*560</f>
        <v>127.46057032693389</v>
      </c>
      <c r="AB47" s="33" t="e">
        <f t="shared" si="1"/>
        <v>#REF!</v>
      </c>
      <c r="AC47" s="33" t="e">
        <f t="shared" si="2"/>
        <v>#REF!</v>
      </c>
      <c r="AD47" s="33" t="e">
        <f t="shared" si="3"/>
        <v>#REF!</v>
      </c>
      <c r="AE47" s="33" t="e">
        <f t="shared" si="4"/>
        <v>#REF!</v>
      </c>
      <c r="AF47" s="33" t="e">
        <f t="shared" si="5"/>
        <v>#REF!</v>
      </c>
      <c r="AG47" s="33" t="e">
        <f>+R47-'Estudo PR'!F47</f>
        <v>#REF!</v>
      </c>
      <c r="AH47" s="41" t="e">
        <f>+R47-'Modelo Soja'!BL47</f>
        <v>#REF!</v>
      </c>
    </row>
    <row r="48" spans="2:34" x14ac:dyDescent="0.3">
      <c r="B48" s="31" t="str">
        <f t="shared" si="0"/>
        <v>202410</v>
      </c>
      <c r="C48" s="17">
        <f t="shared" si="6"/>
        <v>45566</v>
      </c>
      <c r="D48" s="32">
        <f ca="1">IFERROR(AVERAGEIF('Preço Soja ESALQ'!$C:$C,'Modelo Soja'!$B48,'Preço Soja ESALQ'!E:E),NA())</f>
        <v>2233.5556521739131</v>
      </c>
      <c r="E48" s="32">
        <f ca="1">IFERROR(AVERAGEIF('Preço Soja ESALQ'!$C:$C,'Modelo Soja'!$B48,'Preço Soja ESALQ'!F:F),NA())</f>
        <v>2149.6726086956523</v>
      </c>
      <c r="F48" s="32">
        <f ca="1">IFERROR(AVERAGEIF('Preço Soja ESALQ'!$C:$C,'Modelo Soja'!$B48,'Preço Soja ESALQ'!G:G),NA())</f>
        <v>2186.9882608695652</v>
      </c>
      <c r="G48" s="32">
        <f ca="1">IFERROR(AVERAGEIF('Preço Soja ESALQ'!$C:$C,'Modelo Soja'!$B48,'Preço Soja ESALQ'!H:H),NA())</f>
        <v>2292.1408695652176</v>
      </c>
      <c r="H48" s="32">
        <f ca="1">IFERROR(AVERAGEIF('Preço Soja ESALQ'!$C:$C,'Modelo Soja'!$B48,'Preço Soja ESALQ'!I:I),NA())</f>
        <v>2110.2400000000002</v>
      </c>
      <c r="I48" s="32">
        <f ca="1">IFERROR(AVERAGEIF('Preço Soja ESALQ'!$C:$C,'Modelo Soja'!$B48,'Preço Soja ESALQ'!J:J),NA())</f>
        <v>2117.9830434782612</v>
      </c>
      <c r="J48" s="32">
        <f ca="1">IFERROR(AVERAGEIF('Preço Soja ESALQ'!$C:$C,'Modelo Soja'!$B48,'Preço Soja ESALQ'!K:K),NA())</f>
        <v>2036.0195652173916</v>
      </c>
      <c r="K48" s="32">
        <f ca="1">IFERROR(AVERAGEIF('Preço Soja ESALQ'!$C:$C,'Modelo Soja'!$B48,'Preço Soja ESALQ'!L:L),NA())</f>
        <v>1991.7464705882355</v>
      </c>
      <c r="L48" s="32">
        <f ca="1">IFERROR(AVERAGEIF('Preço Soja ESALQ'!$C:$C,'Modelo Soja'!$B48,'Preço Soja ESALQ'!M:M),NA())</f>
        <v>2008.3391304347826</v>
      </c>
      <c r="M48" s="32">
        <f ca="1">IFERROR(AVERAGEIF('Preço Soja ESALQ'!$C:$C,'Modelo Soja'!$B48,'Preço Soja ESALQ'!N:N),NA())</f>
        <v>2016.7947826086959</v>
      </c>
      <c r="N48" s="32">
        <f ca="1">IFERROR(AVERAGEIF('Preço Soja ESALQ'!$C:$C,'Modelo Soja'!$B48,'Preço Soja ESALQ'!P:P),NA())</f>
        <v>2052.1534782608701</v>
      </c>
      <c r="O48" s="32"/>
      <c r="P48" s="33"/>
      <c r="Q48" s="33"/>
      <c r="R48" s="32" t="e">
        <f>+#REF!/0.90718</f>
        <v>#REF!</v>
      </c>
      <c r="T48" s="36">
        <f>+[3]FSORPRA!H47</f>
        <v>393.75</v>
      </c>
      <c r="U48" s="36">
        <f>+[3]FRONPRA!H47</f>
        <v>287.5</v>
      </c>
      <c r="V48" s="36">
        <f>VLOOKUP(B48,'Frete ESALQ'!$C$6:$AL$132,36,FALSE)</f>
        <v>137.07</v>
      </c>
      <c r="W48" s="36">
        <f>VLOOKUP(B48,'Frete ESALQ'!$C$6:$AW$132,47,FALSE)</f>
        <v>113.57</v>
      </c>
      <c r="X48" s="36">
        <f>VLOOKUP(B48,'Frete ESALQ'!$C$6:$BH$132,58,FALSE)</f>
        <v>140</v>
      </c>
      <c r="Y48" s="36">
        <f>VLOOKUP(B48,'Frete ESALQ'!$C$6:$BH$132,32,FALSE)</f>
        <v>143</v>
      </c>
      <c r="Z48" s="36">
        <f>+'Estudo PR'!T48*560</f>
        <v>117.21975419712426</v>
      </c>
      <c r="AB48" s="33" t="e">
        <f t="shared" si="1"/>
        <v>#REF!</v>
      </c>
      <c r="AC48" s="33" t="e">
        <f t="shared" si="2"/>
        <v>#REF!</v>
      </c>
      <c r="AD48" s="33" t="e">
        <f t="shared" si="3"/>
        <v>#REF!</v>
      </c>
      <c r="AE48" s="33" t="e">
        <f t="shared" si="4"/>
        <v>#REF!</v>
      </c>
      <c r="AF48" s="33" t="e">
        <f t="shared" si="5"/>
        <v>#REF!</v>
      </c>
      <c r="AG48" s="33" t="e">
        <f>+R48-'Estudo PR'!F48</f>
        <v>#REF!</v>
      </c>
      <c r="AH48" s="41" t="e">
        <f>+R48-'Modelo Soja'!BL48</f>
        <v>#REF!</v>
      </c>
    </row>
    <row r="49" spans="2:34" x14ac:dyDescent="0.3">
      <c r="B49" s="31" t="str">
        <f t="shared" si="0"/>
        <v>202411</v>
      </c>
      <c r="C49" s="17">
        <f t="shared" si="6"/>
        <v>45597</v>
      </c>
      <c r="D49" s="32">
        <f ca="1">IFERROR(AVERAGEIF('Preço Soja ESALQ'!$C:$C,'Modelo Soja'!$B49,'Preço Soja ESALQ'!E:E),NA())</f>
        <v>2087.9100000000003</v>
      </c>
      <c r="E49" s="32">
        <f ca="1">IFERROR(AVERAGEIF('Preço Soja ESALQ'!$C:$C,'Modelo Soja'!$B49,'Preço Soja ESALQ'!F:F),NA())</f>
        <v>2007.6984210526314</v>
      </c>
      <c r="F49" s="32">
        <f ca="1">IFERROR(AVERAGEIF('Preço Soja ESALQ'!$C:$C,'Modelo Soja'!$B49,'Preço Soja ESALQ'!G:G),NA())</f>
        <v>2014.7806666666668</v>
      </c>
      <c r="G49" s="32">
        <f ca="1">IFERROR(AVERAGEIF('Preço Soja ESALQ'!$C:$C,'Modelo Soja'!$B49,'Preço Soja ESALQ'!H:H),NA())</f>
        <v>2133.7684210526318</v>
      </c>
      <c r="H49" s="32">
        <f ca="1">IFERROR(AVERAGEIF('Preço Soja ESALQ'!$C:$C,'Modelo Soja'!$B49,'Preço Soja ESALQ'!I:I),NA())</f>
        <v>2083.8852631578952</v>
      </c>
      <c r="I49" s="32">
        <f ca="1">IFERROR(AVERAGEIF('Preço Soja ESALQ'!$C:$C,'Modelo Soja'!$B49,'Preço Soja ESALQ'!J:J),NA())</f>
        <v>2042.1363157894743</v>
      </c>
      <c r="J49" s="32">
        <f ca="1">IFERROR(AVERAGEIF('Preço Soja ESALQ'!$C:$C,'Modelo Soja'!$B49,'Preço Soja ESALQ'!K:K),NA())</f>
        <v>1944.6326315789477</v>
      </c>
      <c r="K49" s="32">
        <f ca="1">IFERROR(AVERAGEIF('Preço Soja ESALQ'!$C:$C,'Modelo Soja'!$B49,'Preço Soja ESALQ'!L:L),NA())</f>
        <v>1942.9433333333332</v>
      </c>
      <c r="L49" s="32">
        <f ca="1">IFERROR(AVERAGEIF('Preço Soja ESALQ'!$C:$C,'Modelo Soja'!$B49,'Preço Soja ESALQ'!M:M),NA())</f>
        <v>1902.9478947368425</v>
      </c>
      <c r="M49" s="32">
        <f ca="1">IFERROR(AVERAGEIF('Preço Soja ESALQ'!$C:$C,'Modelo Soja'!$B49,'Preço Soja ESALQ'!N:N),NA())</f>
        <v>1866.9357894736841</v>
      </c>
      <c r="N49" s="32">
        <f ca="1">IFERROR(AVERAGEIF('Preço Soja ESALQ'!$C:$C,'Modelo Soja'!$B49,'Preço Soja ESALQ'!P:P),NA())</f>
        <v>1985.3673684210528</v>
      </c>
      <c r="O49" s="32"/>
      <c r="P49" s="33"/>
      <c r="Q49" s="33"/>
      <c r="R49" s="32" t="e">
        <f>+#REF!/0.90718</f>
        <v>#REF!</v>
      </c>
      <c r="T49" s="36">
        <f>+[3]FSORPRA!H48</f>
        <v>370.76</v>
      </c>
      <c r="U49" s="36">
        <f>+[3]FRONPRA!H48</f>
        <v>248.71999999999997</v>
      </c>
      <c r="V49" s="36">
        <f>VLOOKUP(B49,'Frete ESALQ'!$C$6:$AL$132,36,FALSE)</f>
        <v>137.66</v>
      </c>
      <c r="W49" s="36">
        <f>VLOOKUP(B49,'Frete ESALQ'!$C$6:$AW$132,47,FALSE)</f>
        <v>106.67</v>
      </c>
      <c r="X49" s="36">
        <f>VLOOKUP(B49,'Frete ESALQ'!$C$6:$BH$132,58,FALSE)</f>
        <v>135</v>
      </c>
      <c r="Y49" s="36">
        <f>VLOOKUP(B49,'Frete ESALQ'!$C$6:$BH$132,32,FALSE)</f>
        <v>137.5</v>
      </c>
      <c r="Z49" s="36">
        <f>+'Estudo PR'!T49*560</f>
        <v>110.24819128711812</v>
      </c>
      <c r="AB49" s="33" t="e">
        <f t="shared" si="1"/>
        <v>#REF!</v>
      </c>
      <c r="AC49" s="33" t="e">
        <f t="shared" si="2"/>
        <v>#REF!</v>
      </c>
      <c r="AD49" s="33" t="e">
        <f t="shared" si="3"/>
        <v>#REF!</v>
      </c>
      <c r="AE49" s="33" t="e">
        <f t="shared" si="4"/>
        <v>#REF!</v>
      </c>
      <c r="AF49" s="33" t="e">
        <f t="shared" si="5"/>
        <v>#REF!</v>
      </c>
      <c r="AG49" s="33" t="e">
        <f>+R49-'Estudo PR'!F49</f>
        <v>#REF!</v>
      </c>
      <c r="AH49" s="41" t="e">
        <f>+R49-'Modelo Soja'!BL49</f>
        <v>#REF!</v>
      </c>
    </row>
    <row r="50" spans="2:34" x14ac:dyDescent="0.3">
      <c r="B50" s="31" t="str">
        <f t="shared" si="0"/>
        <v>202412</v>
      </c>
      <c r="C50" s="17">
        <f t="shared" si="6"/>
        <v>45627</v>
      </c>
      <c r="D50" s="32">
        <f ca="1">IFERROR(AVERAGEIF('Preço Soja ESALQ'!$C:$C,'Modelo Soja'!$B50,'Preço Soja ESALQ'!E:E),NA())</f>
        <v>2096.4563157894736</v>
      </c>
      <c r="E50" s="32">
        <f ca="1">IFERROR(AVERAGEIF('Preço Soja ESALQ'!$C:$C,'Modelo Soja'!$B50,'Preço Soja ESALQ'!F:F),NA())</f>
        <v>1917.9410526315785</v>
      </c>
      <c r="F50" s="32">
        <f ca="1">IFERROR(AVERAGEIF('Preço Soja ESALQ'!$C:$C,'Modelo Soja'!$B50,'Preço Soja ESALQ'!G:G),NA())</f>
        <v>1987.1810526315794</v>
      </c>
      <c r="G50" s="32">
        <f ca="1">IFERROR(AVERAGEIF('Preço Soja ESALQ'!$C:$C,'Modelo Soja'!$B50,'Preço Soja ESALQ'!H:H),NA())</f>
        <v>2184.4842105263156</v>
      </c>
      <c r="H50" s="32">
        <f ca="1">IFERROR(AVERAGEIF('Preço Soja ESALQ'!$C:$C,'Modelo Soja'!$B50,'Preço Soja ESALQ'!I:I),NA())</f>
        <v>1992.0494736842111</v>
      </c>
      <c r="I50" s="32">
        <f ca="1">IFERROR(AVERAGEIF('Preço Soja ESALQ'!$C:$C,'Modelo Soja'!$B50,'Preço Soja ESALQ'!J:J),NA())</f>
        <v>1993.7368421052627</v>
      </c>
      <c r="J50" s="32">
        <f ca="1">IFERROR(AVERAGEIF('Preço Soja ESALQ'!$C:$C,'Modelo Soja'!$B50,'Preço Soja ESALQ'!K:K),NA())</f>
        <v>1908.4426315789478</v>
      </c>
      <c r="K50" s="32">
        <f ca="1">IFERROR(AVERAGEIF('Preço Soja ESALQ'!$C:$C,'Modelo Soja'!$B50,'Preço Soja ESALQ'!L:L),NA())</f>
        <v>1884.7826315789475</v>
      </c>
      <c r="L50" s="32">
        <f ca="1">IFERROR(AVERAGEIF('Preço Soja ESALQ'!$C:$C,'Modelo Soja'!$B50,'Preço Soja ESALQ'!M:M),NA())</f>
        <v>1949.9068421052634</v>
      </c>
      <c r="M50" s="32">
        <f ca="1">IFERROR(AVERAGEIF('Preço Soja ESALQ'!$C:$C,'Modelo Soja'!$B50,'Preço Soja ESALQ'!N:N),NA())</f>
        <v>1905.2273684210527</v>
      </c>
      <c r="N50" s="32">
        <f ca="1">IFERROR(AVERAGEIF('Preço Soja ESALQ'!$C:$C,'Modelo Soja'!$B50,'Preço Soja ESALQ'!P:P),NA())</f>
        <v>1919.5921052631575</v>
      </c>
      <c r="O50" s="32"/>
      <c r="P50" s="33"/>
      <c r="Q50" s="33"/>
      <c r="R50" s="32" t="e">
        <f>+#REF!/0.90718</f>
        <v>#REF!</v>
      </c>
      <c r="T50" s="36">
        <f>+[3]FSORPRA!H49</f>
        <v>323.27499999999998</v>
      </c>
      <c r="U50" s="36">
        <f>+[3]FRONPRA!H49</f>
        <v>219.42500000000001</v>
      </c>
      <c r="V50" s="36">
        <f>VLOOKUP(B50,'Frete ESALQ'!$C$6:$AL$132,36,FALSE)</f>
        <v>122.55</v>
      </c>
      <c r="W50" s="36">
        <f>VLOOKUP(B50,'Frete ESALQ'!$C$6:$AW$132,47,FALSE)</f>
        <v>102.5</v>
      </c>
      <c r="X50" s="36">
        <f>VLOOKUP(B50,'Frete ESALQ'!$C$6:$BH$132,58,FALSE)</f>
        <v>130</v>
      </c>
      <c r="Y50" s="36">
        <f>VLOOKUP(B50,'Frete ESALQ'!$C$6:$BH$132,32,FALSE)</f>
        <v>130</v>
      </c>
      <c r="Z50" s="36">
        <f>+'Estudo PR'!T50*560</f>
        <v>101.66615792433127</v>
      </c>
      <c r="AB50" s="33" t="e">
        <f t="shared" si="1"/>
        <v>#REF!</v>
      </c>
      <c r="AC50" s="33" t="e">
        <f t="shared" si="2"/>
        <v>#REF!</v>
      </c>
      <c r="AD50" s="33" t="e">
        <f t="shared" si="3"/>
        <v>#REF!</v>
      </c>
      <c r="AE50" s="33" t="e">
        <f t="shared" si="4"/>
        <v>#REF!</v>
      </c>
      <c r="AF50" s="33" t="e">
        <f t="shared" si="5"/>
        <v>#REF!</v>
      </c>
      <c r="AG50" s="33" t="e">
        <f>+R50-'Estudo PR'!F50</f>
        <v>#REF!</v>
      </c>
      <c r="AH50" s="41" t="e">
        <f>+R50-'Modelo Soja'!BL50</f>
        <v>#REF!</v>
      </c>
    </row>
    <row r="51" spans="2:34" x14ac:dyDescent="0.3">
      <c r="B51" s="31" t="str">
        <f t="shared" si="0"/>
        <v>20251</v>
      </c>
      <c r="C51" s="17">
        <f t="shared" si="6"/>
        <v>45658</v>
      </c>
      <c r="D51" s="32">
        <f ca="1">IFERROR(AVERAGEIF('Preço Soja ESALQ'!$C:$C,'Modelo Soja'!$B51,'Preço Soja ESALQ'!E:E),NA())</f>
        <v>2118.8904545454548</v>
      </c>
      <c r="E51" s="32">
        <f ca="1">IFERROR(AVERAGEIF('Preço Soja ESALQ'!$C:$C,'Modelo Soja'!$B51,'Preço Soja ESALQ'!F:F),NA())</f>
        <v>1972.7595454545444</v>
      </c>
      <c r="F51" s="32">
        <f ca="1">IFERROR(AVERAGEIF('Preço Soja ESALQ'!$C:$C,'Modelo Soja'!$B51,'Preço Soja ESALQ'!G:G),NA())</f>
        <v>2036.2418181818177</v>
      </c>
      <c r="G51" s="32">
        <f ca="1">IFERROR(AVERAGEIF('Preço Soja ESALQ'!$C:$C,'Modelo Soja'!$B51,'Preço Soja ESALQ'!H:H),NA())</f>
        <v>2075.3309090909097</v>
      </c>
      <c r="H51" s="32">
        <f ca="1">IFERROR(AVERAGEIF('Preço Soja ESALQ'!$C:$C,'Modelo Soja'!$B51,'Preço Soja ESALQ'!I:I),NA())</f>
        <v>1976.9859090909088</v>
      </c>
      <c r="I51" s="32">
        <f ca="1">IFERROR(AVERAGEIF('Preço Soja ESALQ'!$C:$C,'Modelo Soja'!$B51,'Preço Soja ESALQ'!J:J),NA())</f>
        <v>1973.9163636363637</v>
      </c>
      <c r="J51" s="32">
        <f ca="1">IFERROR(AVERAGEIF('Preço Soja ESALQ'!$C:$C,'Modelo Soja'!$B51,'Preço Soja ESALQ'!K:K),NA())</f>
        <v>1929.1449999999998</v>
      </c>
      <c r="K51" s="32">
        <f ca="1">IFERROR(AVERAGEIF('Preço Soja ESALQ'!$C:$C,'Modelo Soja'!$B51,'Preço Soja ESALQ'!L:L),NA())</f>
        <v>1904.666923076923</v>
      </c>
      <c r="L51" s="32">
        <f ca="1">IFERROR(AVERAGEIF('Preço Soja ESALQ'!$C:$C,'Modelo Soja'!$B51,'Preço Soja ESALQ'!M:M),NA())</f>
        <v>1889.6013636363632</v>
      </c>
      <c r="M51" s="32">
        <f ca="1">IFERROR(AVERAGEIF('Preço Soja ESALQ'!$C:$C,'Modelo Soja'!$B51,'Preço Soja ESALQ'!N:N),NA())</f>
        <v>1891.9509090909089</v>
      </c>
      <c r="N51" s="32">
        <f ca="1">IFERROR(AVERAGEIF('Preço Soja ESALQ'!$C:$C,'Modelo Soja'!$B51,'Preço Soja ESALQ'!P:P),NA())</f>
        <v>1858.8018181818181</v>
      </c>
      <c r="O51" s="32"/>
      <c r="P51" s="33"/>
      <c r="Q51" s="33"/>
      <c r="R51" s="32" t="e">
        <f>+#REF!/0.90718</f>
        <v>#REF!</v>
      </c>
      <c r="T51" s="36">
        <f>+[3]FSORPRA!H50</f>
        <v>343.33333333333331</v>
      </c>
      <c r="U51" s="36">
        <f>+[3]FRONPRA!H50</f>
        <v>256.66666666666669</v>
      </c>
      <c r="V51" s="36">
        <f>VLOOKUP(B51,'Frete ESALQ'!$C$6:$AL$132,36,FALSE)</f>
        <v>146</v>
      </c>
      <c r="W51" s="36">
        <f>VLOOKUP(B51,'Frete ESALQ'!$C$6:$AW$132,47,FALSE)</f>
        <v>113.33</v>
      </c>
      <c r="X51" s="36">
        <f>VLOOKUP(B51,'Frete ESALQ'!$C$6:$BH$132,58,FALSE)</f>
        <v>136.66999999999999</v>
      </c>
      <c r="Y51" s="36">
        <f>VLOOKUP(B51,'Frete ESALQ'!$C$6:$BH$132,32,FALSE)</f>
        <v>132.5</v>
      </c>
      <c r="Z51" s="36">
        <f>+'Estudo PR'!T51*560</f>
        <v>134.44847725386245</v>
      </c>
      <c r="AB51" s="33" t="e">
        <f t="shared" si="1"/>
        <v>#REF!</v>
      </c>
      <c r="AC51" s="33" t="e">
        <f t="shared" si="2"/>
        <v>#REF!</v>
      </c>
      <c r="AD51" s="33" t="e">
        <f t="shared" si="3"/>
        <v>#REF!</v>
      </c>
      <c r="AE51" s="33" t="e">
        <f t="shared" si="4"/>
        <v>#REF!</v>
      </c>
      <c r="AF51" s="33" t="e">
        <f t="shared" si="5"/>
        <v>#REF!</v>
      </c>
      <c r="AG51" s="33" t="e">
        <f>+R51-'Estudo PR'!F51</f>
        <v>#REF!</v>
      </c>
      <c r="AH51" s="41" t="e">
        <f>+R51-'Modelo Soja'!BL51</f>
        <v>#REF!</v>
      </c>
    </row>
    <row r="52" spans="2:34" x14ac:dyDescent="0.3">
      <c r="B52" s="31" t="str">
        <f t="shared" si="0"/>
        <v>20252</v>
      </c>
      <c r="C52" s="17">
        <f t="shared" si="6"/>
        <v>45689</v>
      </c>
      <c r="D52" s="32">
        <f ca="1">IFERROR(AVERAGEIF('Preço Soja ESALQ'!$C:$C,'Modelo Soja'!$B52,'Preço Soja ESALQ'!E:E),NA())</f>
        <v>2008.0545000000002</v>
      </c>
      <c r="E52" s="32">
        <f ca="1">IFERROR(AVERAGEIF('Preço Soja ESALQ'!$C:$C,'Modelo Soja'!$B52,'Preço Soja ESALQ'!F:F),NA())</f>
        <v>1968.0319999999999</v>
      </c>
      <c r="F52" s="32">
        <f ca="1">IFERROR(AVERAGEIF('Preço Soja ESALQ'!$C:$C,'Modelo Soja'!$B52,'Preço Soja ESALQ'!G:G),NA())</f>
        <v>1957.7020000000005</v>
      </c>
      <c r="G52" s="32">
        <f ca="1">IFERROR(AVERAGEIF('Preço Soja ESALQ'!$C:$C,'Modelo Soja'!$B52,'Preço Soja ESALQ'!H:H),NA())</f>
        <v>2062.6985</v>
      </c>
      <c r="H52" s="32">
        <f ca="1">IFERROR(AVERAGEIF('Preço Soja ESALQ'!$C:$C,'Modelo Soja'!$B52,'Preço Soja ESALQ'!I:I),NA())</f>
        <v>1920.8295000000005</v>
      </c>
      <c r="I52" s="32">
        <f ca="1">IFERROR(AVERAGEIF('Preço Soja ESALQ'!$C:$C,'Modelo Soja'!$B52,'Preço Soja ESALQ'!J:J),NA())</f>
        <v>1883.6134999999999</v>
      </c>
      <c r="J52" s="32">
        <f ca="1">IFERROR(AVERAGEIF('Preço Soja ESALQ'!$C:$C,'Modelo Soja'!$B52,'Preço Soja ESALQ'!K:K),NA())</f>
        <v>1882.6994999999995</v>
      </c>
      <c r="K52" s="32">
        <f ca="1">IFERROR(AVERAGEIF('Preço Soja ESALQ'!$C:$C,'Modelo Soja'!$B52,'Preço Soja ESALQ'!L:L),NA())</f>
        <v>1921.7511111111114</v>
      </c>
      <c r="L52" s="32">
        <f ca="1">IFERROR(AVERAGEIF('Preço Soja ESALQ'!$C:$C,'Modelo Soja'!$B52,'Preço Soja ESALQ'!M:M),NA())</f>
        <v>1677.2085000000002</v>
      </c>
      <c r="M52" s="32">
        <f ca="1">IFERROR(AVERAGEIF('Preço Soja ESALQ'!$C:$C,'Modelo Soja'!$B52,'Preço Soja ESALQ'!N:N),NA())</f>
        <v>1775.2710000000002</v>
      </c>
      <c r="N52" s="32">
        <f ca="1">IFERROR(AVERAGEIF('Preço Soja ESALQ'!$C:$C,'Modelo Soja'!$B52,'Preço Soja ESALQ'!P:P),NA())</f>
        <v>1818.5855000000004</v>
      </c>
      <c r="O52" s="32"/>
      <c r="P52" s="33"/>
      <c r="Q52" s="33"/>
      <c r="R52" s="32" t="e">
        <f>+#REF!/0.90718</f>
        <v>#REF!</v>
      </c>
      <c r="T52" s="36">
        <f>+[3]FSORPRA!H51</f>
        <v>478.75</v>
      </c>
      <c r="U52" s="36">
        <f>+[3]FRONPRA!H51</f>
        <v>380</v>
      </c>
      <c r="V52" s="36">
        <f>VLOOKUP(B52,'Frete ESALQ'!$C$6:$AL$132,36,FALSE)</f>
        <v>155</v>
      </c>
      <c r="W52" s="36">
        <f>VLOOKUP(B52,'Frete ESALQ'!$C$6:$AW$132,47,FALSE)</f>
        <v>146.25</v>
      </c>
      <c r="X52" s="36">
        <f>VLOOKUP(B52,'Frete ESALQ'!$C$6:$BH$132,58,FALSE)</f>
        <v>148.75</v>
      </c>
      <c r="Y52" s="36">
        <f>VLOOKUP(B52,'Frete ESALQ'!$C$6:$BH$132,32,FALSE)</f>
        <v>145</v>
      </c>
      <c r="Z52" s="36">
        <f>+'Estudo PR'!T52*560</f>
        <v>145.88511312822985</v>
      </c>
      <c r="AB52" s="33" t="e">
        <f t="shared" si="1"/>
        <v>#REF!</v>
      </c>
      <c r="AC52" s="33" t="e">
        <f t="shared" si="2"/>
        <v>#REF!</v>
      </c>
      <c r="AD52" s="33" t="e">
        <f t="shared" si="3"/>
        <v>#REF!</v>
      </c>
      <c r="AE52" s="33" t="e">
        <f t="shared" si="4"/>
        <v>#REF!</v>
      </c>
      <c r="AF52" s="33" t="e">
        <f t="shared" si="5"/>
        <v>#REF!</v>
      </c>
      <c r="AG52" s="33" t="e">
        <f>+R52-'Estudo PR'!F52</f>
        <v>#REF!</v>
      </c>
      <c r="AH52" s="41" t="e">
        <f>+R52-'Modelo Soja'!BL52</f>
        <v>#REF!</v>
      </c>
    </row>
    <row r="53" spans="2:34" x14ac:dyDescent="0.3">
      <c r="B53" s="31" t="str">
        <f t="shared" si="0"/>
        <v>20253</v>
      </c>
      <c r="C53" s="17">
        <f t="shared" si="6"/>
        <v>45717</v>
      </c>
      <c r="D53" s="32">
        <f ca="1">IFERROR(AVERAGEIF('Preço Soja ESALQ'!$C:$C,'Modelo Soja'!$B53,'Preço Soja ESALQ'!E:E),NA())</f>
        <v>1949.4326315789478</v>
      </c>
      <c r="E53" s="32">
        <f ca="1">IFERROR(AVERAGEIF('Preço Soja ESALQ'!$C:$C,'Modelo Soja'!$B53,'Preço Soja ESALQ'!F:F),NA())</f>
        <v>1823.6768421052627</v>
      </c>
      <c r="F53" s="32">
        <f ca="1">IFERROR(AVERAGEIF('Preço Soja ESALQ'!$C:$C,'Modelo Soja'!$B53,'Preço Soja ESALQ'!G:G),NA())</f>
        <v>1896.3142105263155</v>
      </c>
      <c r="G53" s="32">
        <f ca="1">IFERROR(AVERAGEIF('Preço Soja ESALQ'!$C:$C,'Modelo Soja'!$B53,'Preço Soja ESALQ'!H:H),NA())</f>
        <v>1980.3836842105263</v>
      </c>
      <c r="H53" s="32">
        <f ca="1">IFERROR(AVERAGEIF('Preço Soja ESALQ'!$C:$C,'Modelo Soja'!$B53,'Preço Soja ESALQ'!I:I),NA())</f>
        <v>1856.3247368421053</v>
      </c>
      <c r="I53" s="32">
        <f ca="1">IFERROR(AVERAGEIF('Preço Soja ESALQ'!$C:$C,'Modelo Soja'!$B53,'Preço Soja ESALQ'!J:J),NA())</f>
        <v>1879.1868421052634</v>
      </c>
      <c r="J53" s="32">
        <f ca="1">IFERROR(AVERAGEIF('Preço Soja ESALQ'!$C:$C,'Modelo Soja'!$B53,'Preço Soja ESALQ'!K:K),NA())</f>
        <v>1859.2421052631578</v>
      </c>
      <c r="K53" s="32">
        <f ca="1">IFERROR(AVERAGEIF('Preço Soja ESALQ'!$C:$C,'Modelo Soja'!$B53,'Preço Soja ESALQ'!L:L),NA())</f>
        <v>1819.8015789473682</v>
      </c>
      <c r="L53" s="32">
        <f ca="1">IFERROR(AVERAGEIF('Preço Soja ESALQ'!$C:$C,'Modelo Soja'!$B53,'Preço Soja ESALQ'!M:M),NA())</f>
        <v>1699.2905263157893</v>
      </c>
      <c r="M53" s="32">
        <f ca="1">IFERROR(AVERAGEIF('Preço Soja ESALQ'!$C:$C,'Modelo Soja'!$B53,'Preço Soja ESALQ'!N:N),NA())</f>
        <v>1825.0621052631575</v>
      </c>
      <c r="N53" s="32">
        <f ca="1">IFERROR(AVERAGEIF('Preço Soja ESALQ'!$C:$C,'Modelo Soja'!$B53,'Preço Soja ESALQ'!P:P),NA())</f>
        <v>1838.5894736842108</v>
      </c>
      <c r="O53" s="32"/>
      <c r="P53" s="33"/>
      <c r="Q53" s="33"/>
      <c r="R53" s="32" t="e">
        <f>+#REF!/0.90718</f>
        <v>#REF!</v>
      </c>
      <c r="T53" s="36">
        <f>+[3]FSORPRA!H52</f>
        <v>433.32499999999999</v>
      </c>
      <c r="U53" s="36">
        <f>+[3]FRONPRA!H52</f>
        <v>375.17500000000001</v>
      </c>
      <c r="V53" s="36">
        <f>VLOOKUP(B53,'Frete ESALQ'!$C$6:$AL$132,36,FALSE)</f>
        <v>174.1</v>
      </c>
      <c r="W53" s="36">
        <f>VLOOKUP(B53,'Frete ESALQ'!$C$6:$AW$132,47,FALSE)</f>
        <v>143.75</v>
      </c>
      <c r="X53" s="36">
        <f>VLOOKUP(B53,'Frete ESALQ'!$C$6:$BH$132,58,FALSE)</f>
        <v>155</v>
      </c>
      <c r="Y53" s="36">
        <f>VLOOKUP(B53,'Frete ESALQ'!$C$6:$BH$132,32,FALSE)</f>
        <v>145</v>
      </c>
      <c r="Z53" s="36">
        <f>+'Estudo PR'!T53*560</f>
        <v>158.70461777385063</v>
      </c>
      <c r="AB53" s="33" t="e">
        <f t="shared" si="1"/>
        <v>#REF!</v>
      </c>
      <c r="AC53" s="33" t="e">
        <f t="shared" si="2"/>
        <v>#REF!</v>
      </c>
      <c r="AD53" s="33" t="e">
        <f t="shared" si="3"/>
        <v>#REF!</v>
      </c>
      <c r="AE53" s="33" t="e">
        <f t="shared" si="4"/>
        <v>#REF!</v>
      </c>
      <c r="AF53" s="33" t="e">
        <f t="shared" si="5"/>
        <v>#REF!</v>
      </c>
      <c r="AG53" s="33" t="e">
        <f>+R53-'Estudo PR'!F53</f>
        <v>#REF!</v>
      </c>
      <c r="AH53" s="41" t="e">
        <f>+R53-'Modelo Soja'!BL53</f>
        <v>#REF!</v>
      </c>
    </row>
    <row r="54" spans="2:34" x14ac:dyDescent="0.3">
      <c r="B54" s="31" t="str">
        <f t="shared" si="0"/>
        <v>20254</v>
      </c>
      <c r="C54" s="17">
        <f t="shared" si="6"/>
        <v>45748</v>
      </c>
      <c r="D54" s="32">
        <f ca="1">IFERROR(AVERAGEIF('Preço Soja ESALQ'!$C:$C,'Modelo Soja'!$B54,'Preço Soja ESALQ'!E:E),NA())</f>
        <v>1879.5094736842104</v>
      </c>
      <c r="E54" s="32">
        <f ca="1">IFERROR(AVERAGEIF('Preço Soja ESALQ'!$C:$C,'Modelo Soja'!$B54,'Preço Soja ESALQ'!F:F),NA())</f>
        <v>1818.7678947368415</v>
      </c>
      <c r="F54" s="32">
        <f ca="1">IFERROR(AVERAGEIF('Preço Soja ESALQ'!$C:$C,'Modelo Soja'!$B54,'Preço Soja ESALQ'!G:G),NA())</f>
        <v>1831.2557894736838</v>
      </c>
      <c r="G54" s="32">
        <f ca="1">IFERROR(AVERAGEIF('Preço Soja ESALQ'!$C:$C,'Modelo Soja'!$B54,'Preço Soja ESALQ'!H:H),NA())</f>
        <v>1930.3305263157895</v>
      </c>
      <c r="H54" s="32">
        <f ca="1">IFERROR(AVERAGEIF('Preço Soja ESALQ'!$C:$C,'Modelo Soja'!$B54,'Preço Soja ESALQ'!I:I),NA())</f>
        <v>1820.1642105263156</v>
      </c>
      <c r="I54" s="32">
        <f ca="1">IFERROR(AVERAGEIF('Preço Soja ESALQ'!$C:$C,'Modelo Soja'!$B54,'Preço Soja ESALQ'!J:J),NA())</f>
        <v>1856.3121052631579</v>
      </c>
      <c r="J54" s="32">
        <f ca="1">IFERROR(AVERAGEIF('Preço Soja ESALQ'!$C:$C,'Modelo Soja'!$B54,'Preço Soja ESALQ'!K:K),NA())</f>
        <v>1815.3394736842104</v>
      </c>
      <c r="K54" s="32">
        <f ca="1">IFERROR(AVERAGEIF('Preço Soja ESALQ'!$C:$C,'Modelo Soja'!$B54,'Preço Soja ESALQ'!L:L),NA())</f>
        <v>1772.9989473684211</v>
      </c>
      <c r="L54" s="32">
        <f ca="1">IFERROR(AVERAGEIF('Preço Soja ESALQ'!$C:$C,'Modelo Soja'!$B54,'Preço Soja ESALQ'!M:M),NA())</f>
        <v>1693.367777777778</v>
      </c>
      <c r="M54" s="32">
        <f ca="1">IFERROR(AVERAGEIF('Preço Soja ESALQ'!$C:$C,'Modelo Soja'!$B54,'Preço Soja ESALQ'!N:N),NA())</f>
        <v>1743.0063157894738</v>
      </c>
      <c r="N54" s="32">
        <f ca="1">IFERROR(AVERAGEIF('Preço Soja ESALQ'!$C:$C,'Modelo Soja'!$B54,'Preço Soja ESALQ'!P:P),NA())</f>
        <v>1818.6921052631581</v>
      </c>
      <c r="O54" s="32"/>
      <c r="P54" s="33"/>
      <c r="Q54" s="33"/>
      <c r="R54" s="32" t="e">
        <f>+#REF!/0.90718</f>
        <v>#REF!</v>
      </c>
      <c r="T54" s="36">
        <f>+[3]FSORPRA!H53</f>
        <v>428.75</v>
      </c>
      <c r="U54" s="36">
        <f>+[3]FRONPRA!H53</f>
        <v>327.5</v>
      </c>
      <c r="V54" s="36">
        <f>VLOOKUP(B54,'Frete ESALQ'!$C$6:$AL$132,36,FALSE)</f>
        <v>155.11000000000001</v>
      </c>
      <c r="W54" s="36">
        <f>VLOOKUP(B54,'Frete ESALQ'!$C$6:$AW$132,47,FALSE)</f>
        <v>113.83</v>
      </c>
      <c r="X54" s="36">
        <f>VLOOKUP(B54,'Frete ESALQ'!$C$6:$BH$132,58,FALSE)</f>
        <v>122</v>
      </c>
      <c r="Y54" s="36">
        <f>VLOOKUP(B54,'Frete ESALQ'!$C$6:$BH$132,32,FALSE)</f>
        <v>124</v>
      </c>
      <c r="Z54" s="36">
        <f>+'Estudo PR'!T54*560</f>
        <v>128.40766862130826</v>
      </c>
      <c r="AB54" s="33" t="e">
        <f t="shared" si="1"/>
        <v>#REF!</v>
      </c>
      <c r="AC54" s="33" t="e">
        <f t="shared" si="2"/>
        <v>#REF!</v>
      </c>
      <c r="AD54" s="33" t="e">
        <f t="shared" si="3"/>
        <v>#REF!</v>
      </c>
      <c r="AE54" s="33" t="e">
        <f t="shared" si="4"/>
        <v>#REF!</v>
      </c>
      <c r="AF54" s="33" t="e">
        <f t="shared" si="5"/>
        <v>#REF!</v>
      </c>
      <c r="AG54" s="33" t="e">
        <f>+R54-'Estudo PR'!F54</f>
        <v>#REF!</v>
      </c>
      <c r="AH54" s="41" t="e">
        <f>+R54-'Modelo Soja'!BL54</f>
        <v>#REF!</v>
      </c>
    </row>
    <row r="55" spans="2:34" x14ac:dyDescent="0.3">
      <c r="B55" s="31" t="str">
        <f t="shared" si="0"/>
        <v>20255</v>
      </c>
      <c r="C55" s="17">
        <f t="shared" si="6"/>
        <v>45778</v>
      </c>
      <c r="D55" s="32">
        <f ca="1">IFERROR(AVERAGEIF('Preço Soja ESALQ'!$C:$C,'Modelo Soja'!$B55,'Preço Soja ESALQ'!E:E),NA())</f>
        <v>1792.5714285714282</v>
      </c>
      <c r="E55" s="32">
        <f ca="1">IFERROR(AVERAGEIF('Preço Soja ESALQ'!$C:$C,'Modelo Soja'!$B55,'Preço Soja ESALQ'!F:F),NA())</f>
        <v>1750.7157142857138</v>
      </c>
      <c r="F55" s="32">
        <f ca="1">IFERROR(AVERAGEIF('Preço Soja ESALQ'!$C:$C,'Modelo Soja'!$B55,'Preço Soja ESALQ'!G:G),NA())</f>
        <v>1774.4284999999995</v>
      </c>
      <c r="G55" s="32">
        <f ca="1">IFERROR(AVERAGEIF('Preço Soja ESALQ'!$C:$C,'Modelo Soja'!$B55,'Preço Soja ESALQ'!H:H),NA())</f>
        <v>1833.5752380952381</v>
      </c>
      <c r="H55" s="32">
        <f ca="1">IFERROR(AVERAGEIF('Preço Soja ESALQ'!$C:$C,'Modelo Soja'!$B55,'Preço Soja ESALQ'!I:I),NA())</f>
        <v>1804.7423809523807</v>
      </c>
      <c r="I55" s="32">
        <f ca="1">IFERROR(AVERAGEIF('Preço Soja ESALQ'!$C:$C,'Modelo Soja'!$B55,'Preço Soja ESALQ'!J:J),NA())</f>
        <v>1793.1533333333336</v>
      </c>
      <c r="J55" s="32">
        <f ca="1">IFERROR(AVERAGEIF('Preço Soja ESALQ'!$C:$C,'Modelo Soja'!$B55,'Preço Soja ESALQ'!K:K),NA())</f>
        <v>1752.0809523809523</v>
      </c>
      <c r="K55" s="32">
        <f ca="1">IFERROR(AVERAGEIF('Preço Soja ESALQ'!$C:$C,'Modelo Soja'!$B55,'Preço Soja ESALQ'!L:L),NA())</f>
        <v>1662.8065000000001</v>
      </c>
      <c r="L55" s="32">
        <f ca="1">IFERROR(AVERAGEIF('Preço Soja ESALQ'!$C:$C,'Modelo Soja'!$B55,'Preço Soja ESALQ'!M:M),NA())</f>
        <v>1610.7164285714287</v>
      </c>
      <c r="M55" s="32">
        <f ca="1">IFERROR(AVERAGEIF('Preço Soja ESALQ'!$C:$C,'Modelo Soja'!$B55,'Preço Soja ESALQ'!N:N),NA())</f>
        <v>1639.3923809523812</v>
      </c>
      <c r="N55" s="32">
        <f ca="1">IFERROR(AVERAGEIF('Preço Soja ESALQ'!$C:$C,'Modelo Soja'!$B55,'Preço Soja ESALQ'!P:P),NA())</f>
        <v>1764.9380952380955</v>
      </c>
      <c r="O55" s="32"/>
      <c r="P55" s="33"/>
      <c r="Q55" s="33"/>
      <c r="R55" s="32" t="e">
        <f>+#REF!/0.90718</f>
        <v>#REF!</v>
      </c>
      <c r="T55" s="36">
        <f>+[3]FSORPRA!H54</f>
        <v>428</v>
      </c>
      <c r="U55" s="36">
        <f>+[3]FRONPRA!H54</f>
        <v>322</v>
      </c>
      <c r="V55" s="36">
        <f>VLOOKUP(B55,'Frete ESALQ'!$C$6:$AL$132,36,FALSE)</f>
        <v>121</v>
      </c>
      <c r="W55" s="36">
        <f>VLOOKUP(B55,'Frete ESALQ'!$C$6:$AW$132,47,FALSE)</f>
        <v>125.75</v>
      </c>
      <c r="X55" s="36">
        <f>VLOOKUP(B55,'Frete ESALQ'!$C$6:$BH$132,58,FALSE)</f>
        <v>117.5</v>
      </c>
      <c r="Y55" s="36">
        <f>VLOOKUP(B55,'Frete ESALQ'!$C$6:$BH$132,32,FALSE)</f>
        <v>117</v>
      </c>
      <c r="Z55" s="36">
        <f>+'Estudo PR'!T55*560</f>
        <v>114.16426272525237</v>
      </c>
      <c r="AB55" s="33" t="e">
        <f t="shared" si="1"/>
        <v>#REF!</v>
      </c>
      <c r="AC55" s="33" t="e">
        <f t="shared" si="2"/>
        <v>#REF!</v>
      </c>
      <c r="AD55" s="33" t="e">
        <f t="shared" si="3"/>
        <v>#REF!</v>
      </c>
      <c r="AE55" s="33" t="e">
        <f t="shared" si="4"/>
        <v>#REF!</v>
      </c>
      <c r="AF55" s="33" t="e">
        <f t="shared" si="5"/>
        <v>#REF!</v>
      </c>
      <c r="AG55" s="33" t="e">
        <f>+R55-'Estudo PR'!F55</f>
        <v>#REF!</v>
      </c>
      <c r="AH55" s="41" t="e">
        <f>+R55-'Modelo Soja'!BL55</f>
        <v>#REF!</v>
      </c>
    </row>
    <row r="56" spans="2:34" x14ac:dyDescent="0.3">
      <c r="B56" s="31" t="str">
        <f t="shared" si="0"/>
        <v>20256</v>
      </c>
      <c r="C56" s="17">
        <f t="shared" si="6"/>
        <v>45809</v>
      </c>
      <c r="D56" s="32">
        <f ca="1">IFERROR(AVERAGEIF('Preço Soja ESALQ'!$C:$C,'Modelo Soja'!$B56,'Preço Soja ESALQ'!E:E),NA())</f>
        <v>1759.1315000000006</v>
      </c>
      <c r="E56" s="32">
        <f ca="1">IFERROR(AVERAGEIF('Preço Soja ESALQ'!$C:$C,'Modelo Soja'!$B56,'Preço Soja ESALQ'!F:F),NA())</f>
        <v>1772.5554999999999</v>
      </c>
      <c r="F56" s="32">
        <f ca="1">IFERROR(AVERAGEIF('Preço Soja ESALQ'!$C:$C,'Modelo Soja'!$B56,'Preço Soja ESALQ'!G:G),NA())</f>
        <v>1755.8890000000004</v>
      </c>
      <c r="G56" s="32">
        <f ca="1">IFERROR(AVERAGEIF('Preço Soja ESALQ'!$C:$C,'Modelo Soja'!$B56,'Preço Soja ESALQ'!H:H),NA())</f>
        <v>1812.3705263157894</v>
      </c>
      <c r="H56" s="32">
        <f ca="1">IFERROR(AVERAGEIF('Preço Soja ESALQ'!$C:$C,'Modelo Soja'!$B56,'Preço Soja ESALQ'!I:I),NA())</f>
        <v>1744.2519999999997</v>
      </c>
      <c r="I56" s="32">
        <f ca="1">IFERROR(AVERAGEIF('Preço Soja ESALQ'!$C:$C,'Modelo Soja'!$B56,'Preço Soja ESALQ'!J:J),NA())</f>
        <v>1705.2524999999994</v>
      </c>
      <c r="J56" s="32">
        <f ca="1">IFERROR(AVERAGEIF('Preço Soja ESALQ'!$C:$C,'Modelo Soja'!$B56,'Preço Soja ESALQ'!K:K),NA())</f>
        <v>1660.6155000000003</v>
      </c>
      <c r="K56" s="32">
        <f ca="1">IFERROR(AVERAGEIF('Preço Soja ESALQ'!$C:$C,'Modelo Soja'!$B56,'Preço Soja ESALQ'!L:L),NA())</f>
        <v>1708.4055000000001</v>
      </c>
      <c r="L56" s="32">
        <f ca="1">IFERROR(AVERAGEIF('Preço Soja ESALQ'!$C:$C,'Modelo Soja'!$B56,'Preço Soja ESALQ'!M:M),NA())</f>
        <v>1576.81</v>
      </c>
      <c r="M56" s="32">
        <f ca="1">IFERROR(AVERAGEIF('Preço Soja ESALQ'!$C:$C,'Modelo Soja'!$B56,'Preço Soja ESALQ'!N:N),NA())</f>
        <v>1607.0055000000004</v>
      </c>
      <c r="N56" s="32">
        <f ca="1">IFERROR(AVERAGEIF('Preço Soja ESALQ'!$C:$C,'Modelo Soja'!$B56,'Preço Soja ESALQ'!P:P),NA())</f>
        <v>1718.1840000000004</v>
      </c>
      <c r="O56" s="32"/>
      <c r="P56" s="33"/>
      <c r="Q56" s="33"/>
      <c r="R56" s="32" t="e">
        <f>+#REF!/0.90718</f>
        <v>#REF!</v>
      </c>
      <c r="T56" s="36">
        <f>+[3]FSORPRA!H55</f>
        <v>443.25</v>
      </c>
      <c r="U56" s="36">
        <f>+[3]FRONPRA!H55</f>
        <v>323.07499999999999</v>
      </c>
      <c r="V56" s="36">
        <f>VLOOKUP(B56,'Frete ESALQ'!$C$6:$AL$132,36,FALSE)</f>
        <v>155.13</v>
      </c>
      <c r="W56" s="36">
        <f>VLOOKUP(B56,'Frete ESALQ'!$C$6:$AW$132,47,FALSE)</f>
        <v>134.16999999999999</v>
      </c>
      <c r="X56" s="36">
        <f>VLOOKUP(B56,'Frete ESALQ'!$C$6:$BH$132,58,FALSE)</f>
        <v>111.25</v>
      </c>
      <c r="Y56" s="36">
        <f>VLOOKUP(B56,'Frete ESALQ'!$C$6:$BH$132,32,FALSE)</f>
        <v>110</v>
      </c>
      <c r="Z56" s="36">
        <f>+'Estudo PR'!T56*560</f>
        <v>135.14126114547352</v>
      </c>
      <c r="AB56" s="33" t="e">
        <f t="shared" si="1"/>
        <v>#REF!</v>
      </c>
      <c r="AC56" s="33" t="e">
        <f t="shared" si="2"/>
        <v>#REF!</v>
      </c>
      <c r="AD56" s="33" t="e">
        <f t="shared" si="3"/>
        <v>#REF!</v>
      </c>
      <c r="AE56" s="33" t="e">
        <f t="shared" si="4"/>
        <v>#REF!</v>
      </c>
      <c r="AF56" s="33" t="e">
        <f t="shared" si="5"/>
        <v>#REF!</v>
      </c>
      <c r="AG56" s="33" t="e">
        <f>+R56-'Estudo PR'!F56</f>
        <v>#REF!</v>
      </c>
      <c r="AH56" s="41" t="e">
        <f>+R56-'Modelo Soja'!BL56</f>
        <v>#REF!</v>
      </c>
    </row>
    <row r="57" spans="2:34" x14ac:dyDescent="0.3">
      <c r="B57" s="31" t="str">
        <f t="shared" si="0"/>
        <v>20257</v>
      </c>
      <c r="C57" s="17">
        <f t="shared" si="6"/>
        <v>45839</v>
      </c>
      <c r="D57" s="32">
        <f ca="1">IFERROR(AVERAGEIF('Preço Soja ESALQ'!$C:$C,'Modelo Soja'!$B57,'Preço Soja ESALQ'!E:E),NA())</f>
        <v>1711.7191304347823</v>
      </c>
      <c r="E57" s="32">
        <f ca="1">IFERROR(AVERAGEIF('Preço Soja ESALQ'!$C:$C,'Modelo Soja'!$B57,'Preço Soja ESALQ'!F:F),NA())</f>
        <v>1640.4734782608698</v>
      </c>
      <c r="F57" s="32">
        <f ca="1">IFERROR(AVERAGEIF('Preço Soja ESALQ'!$C:$C,'Modelo Soja'!$B57,'Preço Soja ESALQ'!G:G),NA())</f>
        <v>1663.9830434782609</v>
      </c>
      <c r="G57" s="32">
        <f ca="1">IFERROR(AVERAGEIF('Preço Soja ESALQ'!$C:$C,'Modelo Soja'!$B57,'Preço Soja ESALQ'!H:H),NA())</f>
        <v>1684.1104761904762</v>
      </c>
      <c r="H57" s="32">
        <f ca="1">IFERROR(AVERAGEIF('Preço Soja ESALQ'!$C:$C,'Modelo Soja'!$B57,'Preço Soja ESALQ'!I:I),NA())</f>
        <v>1653.880434782609</v>
      </c>
      <c r="I57" s="32">
        <f ca="1">IFERROR(AVERAGEIF('Preço Soja ESALQ'!$C:$C,'Modelo Soja'!$B57,'Preço Soja ESALQ'!J:J),NA())</f>
        <v>1599.7808695652168</v>
      </c>
      <c r="J57" s="32">
        <f ca="1">IFERROR(AVERAGEIF('Preço Soja ESALQ'!$C:$C,'Modelo Soja'!$B57,'Preço Soja ESALQ'!K:K),NA())</f>
        <v>1577.7152173913048</v>
      </c>
      <c r="K57" s="32">
        <f ca="1">IFERROR(AVERAGEIF('Preço Soja ESALQ'!$C:$C,'Modelo Soja'!$B57,'Preço Soja ESALQ'!L:L),NA())</f>
        <v>1626.5490909090911</v>
      </c>
      <c r="L57" s="32">
        <f ca="1">IFERROR(AVERAGEIF('Preço Soja ESALQ'!$C:$C,'Modelo Soja'!$B57,'Preço Soja ESALQ'!M:M),NA())</f>
        <v>1465.4404347826082</v>
      </c>
      <c r="M57" s="32">
        <f ca="1">IFERROR(AVERAGEIF('Preço Soja ESALQ'!$C:$C,'Modelo Soja'!$B57,'Preço Soja ESALQ'!N:N),NA())</f>
        <v>1499.0808695652172</v>
      </c>
      <c r="N57" s="32">
        <f ca="1">IFERROR(AVERAGEIF('Preço Soja ESALQ'!$C:$C,'Modelo Soja'!$B57,'Preço Soja ESALQ'!P:P),NA())</f>
        <v>1619.83</v>
      </c>
      <c r="O57" s="32"/>
      <c r="P57" s="33"/>
      <c r="Q57" s="33"/>
      <c r="R57" s="32" t="e">
        <f>+#REF!/0.90718</f>
        <v>#REF!</v>
      </c>
      <c r="T57" s="36">
        <f>+[3]FSORPRA!H56</f>
        <v>485.2</v>
      </c>
      <c r="U57" s="36">
        <f>+[3]FRONPRA!H56</f>
        <v>342.625</v>
      </c>
      <c r="V57" s="36">
        <f>VLOOKUP(B57,'Frete ESALQ'!$C$6:$AL$132,36,FALSE)</f>
        <v>208</v>
      </c>
      <c r="W57" s="36">
        <f>VLOOKUP(B57,'Frete ESALQ'!$C$6:$AW$132,47,FALSE)</f>
        <v>181.67</v>
      </c>
      <c r="X57" s="36">
        <f>VLOOKUP(B57,'Frete ESALQ'!$C$6:$BH$132,58,FALSE)</f>
        <v>123.75</v>
      </c>
      <c r="Y57" s="36">
        <f>VLOOKUP(B57,'Frete ESALQ'!$C$6:$BH$132,32,FALSE)</f>
        <v>125</v>
      </c>
      <c r="Z57" s="36">
        <f>+'Estudo PR'!T57*560</f>
        <v>189.88767504752727</v>
      </c>
      <c r="AB57" s="33" t="e">
        <f t="shared" si="1"/>
        <v>#REF!</v>
      </c>
      <c r="AC57" s="33" t="e">
        <f t="shared" si="2"/>
        <v>#REF!</v>
      </c>
      <c r="AD57" s="33" t="e">
        <f t="shared" si="3"/>
        <v>#REF!</v>
      </c>
      <c r="AE57" s="33" t="e">
        <f t="shared" si="4"/>
        <v>#REF!</v>
      </c>
      <c r="AF57" s="33" t="e">
        <f t="shared" si="5"/>
        <v>#REF!</v>
      </c>
      <c r="AG57" s="33" t="e">
        <f>+R57-'Estudo PR'!F57</f>
        <v>#REF!</v>
      </c>
      <c r="AH57" s="41" t="e">
        <f>+R57-'Modelo Soja'!BL57</f>
        <v>#REF!</v>
      </c>
    </row>
    <row r="58" spans="2:34" x14ac:dyDescent="0.3">
      <c r="B58" s="31" t="str">
        <f t="shared" si="0"/>
        <v>20258</v>
      </c>
      <c r="C58" s="17">
        <f t="shared" si="6"/>
        <v>45870</v>
      </c>
      <c r="D58" s="32">
        <f ca="1">IFERROR(AVERAGEIF('Preço Soja ESALQ'!$C:$C,'Modelo Soja'!$B58,'Preço Soja ESALQ'!E:E),NA())</f>
        <v>1671.200952380952</v>
      </c>
      <c r="E58" s="32">
        <f ca="1">IFERROR(AVERAGEIF('Preço Soja ESALQ'!$C:$C,'Modelo Soja'!$B58,'Preço Soja ESALQ'!F:F),NA())</f>
        <v>1574.8695238095238</v>
      </c>
      <c r="F58" s="32">
        <f ca="1">IFERROR(AVERAGEIF('Preço Soja ESALQ'!$C:$C,'Modelo Soja'!$B58,'Preço Soja ESALQ'!G:G),NA())</f>
        <v>1591.8971428571426</v>
      </c>
      <c r="G58" s="32">
        <f ca="1">IFERROR(AVERAGEIF('Preço Soja ESALQ'!$C:$C,'Modelo Soja'!$B58,'Preço Soja ESALQ'!H:H),NA())</f>
        <v>1791.2376190476195</v>
      </c>
      <c r="H58" s="32">
        <f ca="1">IFERROR(AVERAGEIF('Preço Soja ESALQ'!$C:$C,'Modelo Soja'!$B58,'Preço Soja ESALQ'!I:I),NA())</f>
        <v>1609.0404761904761</v>
      </c>
      <c r="I58" s="32">
        <f ca="1">IFERROR(AVERAGEIF('Preço Soja ESALQ'!$C:$C,'Modelo Soja'!$B58,'Preço Soja ESALQ'!J:J),NA())</f>
        <v>1662.1171428571424</v>
      </c>
      <c r="J58" s="32">
        <f ca="1">IFERROR(AVERAGEIF('Preço Soja ESALQ'!$C:$C,'Modelo Soja'!$B58,'Preço Soja ESALQ'!K:K),NA())</f>
        <v>1572.4442857142853</v>
      </c>
      <c r="K58" s="32">
        <f ca="1">IFERROR(AVERAGEIF('Preço Soja ESALQ'!$C:$C,'Modelo Soja'!$B58,'Preço Soja ESALQ'!L:L),NA())</f>
        <v>1562.8320000000006</v>
      </c>
      <c r="L58" s="32">
        <f ca="1">IFERROR(AVERAGEIF('Preço Soja ESALQ'!$C:$C,'Modelo Soja'!$B58,'Preço Soja ESALQ'!M:M),NA())</f>
        <v>1484.9444999999998</v>
      </c>
      <c r="M58" s="32">
        <f ca="1">IFERROR(AVERAGEIF('Preço Soja ESALQ'!$C:$C,'Modelo Soja'!$B58,'Preço Soja ESALQ'!N:N),NA())</f>
        <v>1550.6180952380951</v>
      </c>
      <c r="N58" s="32">
        <f ca="1">IFERROR(AVERAGEIF('Preço Soja ESALQ'!$C:$C,'Modelo Soja'!$B58,'Preço Soja ESALQ'!P:P),NA())</f>
        <v>1605.8952380952383</v>
      </c>
      <c r="O58" s="32"/>
      <c r="P58" s="33"/>
      <c r="Q58" s="33"/>
      <c r="R58" s="32" t="e">
        <f>+#REF!/0.90718</f>
        <v>#REF!</v>
      </c>
      <c r="T58" s="36">
        <f>+[3]FSORPRA!H57</f>
        <v>443.18</v>
      </c>
      <c r="U58" s="36">
        <f>+[3]FRONPRA!H57</f>
        <v>348.02</v>
      </c>
      <c r="V58" s="36">
        <f>VLOOKUP(B58,'Frete ESALQ'!$C$6:$AL$132,36,FALSE)</f>
        <v>173.91</v>
      </c>
      <c r="W58" s="36">
        <f>VLOOKUP(B58,'Frete ESALQ'!$C$6:$AW$132,47,FALSE)</f>
        <v>175</v>
      </c>
      <c r="X58" s="36">
        <f>VLOOKUP(B58,'Frete ESALQ'!$C$6:$BH$132,58,FALSE)</f>
        <v>140</v>
      </c>
      <c r="Y58" s="36">
        <f>VLOOKUP(B58,'Frete ESALQ'!$C$6:$BH$132,32,FALSE)</f>
        <v>138.75</v>
      </c>
      <c r="Z58" s="36">
        <f>+'Estudo PR'!T58*560</f>
        <v>161.75752269258575</v>
      </c>
      <c r="AB58" s="33" t="e">
        <f t="shared" si="1"/>
        <v>#REF!</v>
      </c>
      <c r="AC58" s="33" t="e">
        <f t="shared" si="2"/>
        <v>#REF!</v>
      </c>
      <c r="AD58" s="33" t="e">
        <f t="shared" si="3"/>
        <v>#REF!</v>
      </c>
      <c r="AE58" s="33" t="e">
        <f t="shared" si="4"/>
        <v>#REF!</v>
      </c>
      <c r="AF58" s="33" t="e">
        <f t="shared" si="5"/>
        <v>#REF!</v>
      </c>
      <c r="AG58" s="33" t="e">
        <f>+R58-'Estudo PR'!F58</f>
        <v>#REF!</v>
      </c>
      <c r="AH58" s="41" t="e">
        <f>+R58-'Modelo Soja'!BL58</f>
        <v>#REF!</v>
      </c>
    </row>
    <row r="59" spans="2:34" x14ac:dyDescent="0.3">
      <c r="B59" s="31" t="str">
        <f t="shared" si="0"/>
        <v>20259</v>
      </c>
      <c r="C59" s="17">
        <f t="shared" si="6"/>
        <v>45901</v>
      </c>
      <c r="D59" s="32">
        <f ca="1">IFERROR(AVERAGEIF('Preço Soja ESALQ'!$C:$C,'Modelo Soja'!$B59,'Preço Soja ESALQ'!E:E),NA())</f>
        <v>1643.1218181818185</v>
      </c>
      <c r="E59" s="32">
        <f ca="1">IFERROR(AVERAGEIF('Preço Soja ESALQ'!$C:$C,'Modelo Soja'!$B59,'Preço Soja ESALQ'!F:F),NA())</f>
        <v>1621.7709090909091</v>
      </c>
      <c r="F59" s="32">
        <f ca="1">IFERROR(AVERAGEIF('Preço Soja ESALQ'!$C:$C,'Modelo Soja'!$B59,'Preço Soja ESALQ'!G:G),NA())</f>
        <v>1597.7836363636366</v>
      </c>
      <c r="G59" s="32">
        <f ca="1">IFERROR(AVERAGEIF('Preço Soja ESALQ'!$C:$C,'Modelo Soja'!$B59,'Preço Soja ESALQ'!H:H),NA())</f>
        <v>1939.3145454545454</v>
      </c>
      <c r="H59" s="32">
        <f ca="1">IFERROR(AVERAGEIF('Preço Soja ESALQ'!$C:$C,'Modelo Soja'!$B59,'Preço Soja ESALQ'!I:I),NA())</f>
        <v>1628.7572727272725</v>
      </c>
      <c r="I59" s="32">
        <f ca="1">IFERROR(AVERAGEIF('Preço Soja ESALQ'!$C:$C,'Modelo Soja'!$B59,'Preço Soja ESALQ'!J:J),NA())</f>
        <v>1660.528181818182</v>
      </c>
      <c r="J59" s="32">
        <f ca="1">IFERROR(AVERAGEIF('Preço Soja ESALQ'!$C:$C,'Modelo Soja'!$B59,'Preço Soja ESALQ'!K:K),NA())</f>
        <v>1549.8054545454543</v>
      </c>
      <c r="K59" s="32">
        <f ca="1">IFERROR(AVERAGEIF('Preço Soja ESALQ'!$C:$C,'Modelo Soja'!$B59,'Preço Soja ESALQ'!L:L),NA())</f>
        <v>1560.8999999999999</v>
      </c>
      <c r="L59" s="32">
        <f ca="1">IFERROR(AVERAGEIF('Preço Soja ESALQ'!$C:$C,'Modelo Soja'!$B59,'Preço Soja ESALQ'!M:M),NA())</f>
        <v>1501.390909090909</v>
      </c>
      <c r="M59" s="32">
        <f ca="1">IFERROR(AVERAGEIF('Preço Soja ESALQ'!$C:$C,'Modelo Soja'!$B59,'Preço Soja ESALQ'!N:N),NA())</f>
        <v>1597.3759090909093</v>
      </c>
      <c r="N59" s="32">
        <f ca="1">IFERROR(AVERAGEIF('Preço Soja ESALQ'!$C:$C,'Modelo Soja'!$B59,'Preço Soja ESALQ'!P:P),NA())</f>
        <v>1583.2645454545454</v>
      </c>
      <c r="O59" s="32"/>
      <c r="P59" s="33"/>
      <c r="Q59" s="33"/>
      <c r="R59" s="32" t="e">
        <f>+#REF!/0.90718</f>
        <v>#REF!</v>
      </c>
      <c r="T59" s="36">
        <f>+[3]FSORPRA!H58</f>
        <v>429.35</v>
      </c>
      <c r="U59" s="36">
        <f>+[3]FRONPRA!H58</f>
        <v>333.125</v>
      </c>
      <c r="V59" s="36">
        <f>VLOOKUP(B59,'Frete ESALQ'!$C$6:$AL$132,36,FALSE)</f>
        <v>165.43</v>
      </c>
      <c r="W59" s="36">
        <f>VLOOKUP(B59,'Frete ESALQ'!$C$6:$AW$132,47,FALSE)</f>
        <v>176</v>
      </c>
      <c r="X59" s="36">
        <f>VLOOKUP(B59,'Frete ESALQ'!$C$6:$BH$132,58,FALSE)</f>
        <v>139.16999999999999</v>
      </c>
      <c r="Y59" s="36">
        <f>VLOOKUP(B59,'Frete ESALQ'!$C$6:$BH$132,32,FALSE)</f>
        <v>146.25</v>
      </c>
      <c r="Z59" s="36">
        <f>+'Estudo PR'!T59*560</f>
        <v>151.95564837871851</v>
      </c>
      <c r="AB59" s="33" t="e">
        <f t="shared" si="1"/>
        <v>#REF!</v>
      </c>
      <c r="AC59" s="33" t="e">
        <f t="shared" si="2"/>
        <v>#REF!</v>
      </c>
      <c r="AD59" s="33" t="e">
        <f t="shared" si="3"/>
        <v>#REF!</v>
      </c>
      <c r="AE59" s="33" t="e">
        <f t="shared" si="4"/>
        <v>#REF!</v>
      </c>
      <c r="AF59" s="33" t="e">
        <f t="shared" si="5"/>
        <v>#REF!</v>
      </c>
      <c r="AG59" s="33" t="e">
        <f>+R59-'Estudo PR'!F59</f>
        <v>#REF!</v>
      </c>
      <c r="AH59" s="41" t="e">
        <f>+R59-'Modelo Soja'!BL59</f>
        <v>#REF!</v>
      </c>
    </row>
    <row r="60" spans="2:34" x14ac:dyDescent="0.3">
      <c r="B60" s="31" t="str">
        <f t="shared" si="0"/>
        <v>202510</v>
      </c>
      <c r="C60" s="17">
        <f t="shared" si="6"/>
        <v>45931</v>
      </c>
      <c r="D60" s="32">
        <f ca="1">IFERROR(AVERAGEIF('Preço Soja ESALQ'!$C:$C,'Modelo Soja'!$B60,'Preço Soja ESALQ'!E:E),NA())</f>
        <v>1637.7156521739132</v>
      </c>
      <c r="E60" s="32">
        <f ca="1">IFERROR(AVERAGEIF('Preço Soja ESALQ'!$C:$C,'Modelo Soja'!$B60,'Preço Soja ESALQ'!F:F),NA())</f>
        <v>1596.0904347826088</v>
      </c>
      <c r="F60" s="32">
        <f ca="1">IFERROR(AVERAGEIF('Preço Soja ESALQ'!$C:$C,'Modelo Soja'!$B60,'Preço Soja ESALQ'!G:G),NA())</f>
        <v>1602.4008695652174</v>
      </c>
      <c r="G60" s="32">
        <f ca="1">IFERROR(AVERAGEIF('Preço Soja ESALQ'!$C:$C,'Modelo Soja'!$B60,'Preço Soja ESALQ'!H:H),NA())</f>
        <v>1809.4704347826084</v>
      </c>
      <c r="H60" s="32">
        <f ca="1">IFERROR(AVERAGEIF('Preço Soja ESALQ'!$C:$C,'Modelo Soja'!$B60,'Preço Soja ESALQ'!I:I),NA())</f>
        <v>1621.1321739130435</v>
      </c>
      <c r="I60" s="32">
        <f ca="1">IFERROR(AVERAGEIF('Preço Soja ESALQ'!$C:$C,'Modelo Soja'!$B60,'Preço Soja ESALQ'!J:J),NA())</f>
        <v>1637.2034782608694</v>
      </c>
      <c r="J60" s="32">
        <f ca="1">IFERROR(AVERAGEIF('Preço Soja ESALQ'!$C:$C,'Modelo Soja'!$B60,'Preço Soja ESALQ'!K:K),NA())</f>
        <v>1554.6765217391307</v>
      </c>
      <c r="K60" s="32">
        <f ca="1">IFERROR(AVERAGEIF('Preço Soja ESALQ'!$C:$C,'Modelo Soja'!$B60,'Preço Soja ESALQ'!L:L),NA())</f>
        <v>1549.6139130434783</v>
      </c>
      <c r="L60" s="32">
        <f ca="1">IFERROR(AVERAGEIF('Preço Soja ESALQ'!$C:$C,'Modelo Soja'!$B60,'Preço Soja ESALQ'!M:M),NA())</f>
        <v>1438.1621739130437</v>
      </c>
      <c r="M60" s="32">
        <f ca="1">IFERROR(AVERAGEIF('Preço Soja ESALQ'!$C:$C,'Modelo Soja'!$B60,'Preço Soja ESALQ'!N:N),NA())</f>
        <v>1540.6104347826088</v>
      </c>
      <c r="N60" s="32">
        <f ca="1">IFERROR(AVERAGEIF('Preço Soja ESALQ'!$C:$C,'Modelo Soja'!$B60,'Preço Soja ESALQ'!P:P),NA())</f>
        <v>1546.2230434782612</v>
      </c>
      <c r="O60" s="32"/>
      <c r="P60" s="33"/>
      <c r="Q60" s="33"/>
      <c r="R60" s="32" t="e">
        <f>+#REF!/0.90718</f>
        <v>#REF!</v>
      </c>
      <c r="T60" s="36">
        <f>+[3]FSORPRA!H59</f>
        <v>434.91999999999996</v>
      </c>
      <c r="U60" s="36">
        <f>+[3]FRONPRA!H59</f>
        <v>334.52</v>
      </c>
      <c r="V60" s="36">
        <f>VLOOKUP(B60,'Frete ESALQ'!$C$6:$AL$132,36,FALSE)</f>
        <v>163</v>
      </c>
      <c r="W60" s="36">
        <f>VLOOKUP(B60,'Frete ESALQ'!$C$6:$AW$132,47,FALSE)</f>
        <v>166</v>
      </c>
      <c r="X60" s="36">
        <f>VLOOKUP(B60,'Frete ESALQ'!$C$6:$BH$132,58,FALSE)</f>
        <v>155</v>
      </c>
      <c r="Y60" s="36">
        <f>VLOOKUP(B60,'Frete ESALQ'!$C$6:$BH$132,32,FALSE)</f>
        <v>162</v>
      </c>
      <c r="Z60" s="36">
        <f>+'Estudo PR'!T60*560</f>
        <v>152.42313974348676</v>
      </c>
      <c r="AB60" s="33" t="e">
        <f t="shared" si="1"/>
        <v>#REF!</v>
      </c>
      <c r="AC60" s="33" t="e">
        <f t="shared" si="2"/>
        <v>#REF!</v>
      </c>
      <c r="AD60" s="33" t="e">
        <f t="shared" si="3"/>
        <v>#REF!</v>
      </c>
      <c r="AE60" s="33" t="e">
        <f t="shared" si="4"/>
        <v>#REF!</v>
      </c>
      <c r="AF60" s="33" t="e">
        <f t="shared" si="5"/>
        <v>#REF!</v>
      </c>
      <c r="AG60" s="33" t="e">
        <f>+R60-'Estudo PR'!F60</f>
        <v>#REF!</v>
      </c>
      <c r="AH60" s="41" t="e">
        <f>+R60-'Modelo Soja'!BL60</f>
        <v>#REF!</v>
      </c>
    </row>
    <row r="61" spans="2:34" x14ac:dyDescent="0.3">
      <c r="B61" s="31" t="str">
        <f t="shared" si="0"/>
        <v>202511</v>
      </c>
      <c r="C61" s="17">
        <f t="shared" si="6"/>
        <v>45962</v>
      </c>
      <c r="D61" s="32">
        <f ca="1">IFERROR(AVERAGEIF('Preço Soja ESALQ'!$C:$C,'Modelo Soja'!$B61,'Preço Soja ESALQ'!E:E),NA())</f>
        <v>1775.9126315789476</v>
      </c>
      <c r="E61" s="32">
        <f ca="1">IFERROR(AVERAGEIF('Preço Soja ESALQ'!$C:$C,'Modelo Soja'!$B61,'Preço Soja ESALQ'!F:F),NA())</f>
        <v>1713.957894736842</v>
      </c>
      <c r="F61" s="32">
        <f ca="1">IFERROR(AVERAGEIF('Preço Soja ESALQ'!$C:$C,'Modelo Soja'!$B61,'Preço Soja ESALQ'!G:G),NA())</f>
        <v>1740.3473684210526</v>
      </c>
      <c r="G61" s="32">
        <f ca="1">IFERROR(AVERAGEIF('Preço Soja ESALQ'!$C:$C,'Modelo Soja'!$B61,'Preço Soja ESALQ'!H:H),NA())</f>
        <v>1733.9131578947363</v>
      </c>
      <c r="H61" s="32">
        <f ca="1">IFERROR(AVERAGEIF('Preço Soja ESALQ'!$C:$C,'Modelo Soja'!$B61,'Preço Soja ESALQ'!I:I),NA())</f>
        <v>1716.0657894736842</v>
      </c>
      <c r="I61" s="32">
        <f ca="1">IFERROR(AVERAGEIF('Preço Soja ESALQ'!$C:$C,'Modelo Soja'!$B61,'Preço Soja ESALQ'!J:J),NA())</f>
        <v>1729.2094736842103</v>
      </c>
      <c r="J61" s="32">
        <f ca="1">IFERROR(AVERAGEIF('Preço Soja ESALQ'!$C:$C,'Modelo Soja'!$B61,'Preço Soja ESALQ'!K:K),NA())</f>
        <v>1657.2373684210534</v>
      </c>
      <c r="K61" s="32">
        <f ca="1">IFERROR(AVERAGEIF('Preço Soja ESALQ'!$C:$C,'Modelo Soja'!$B61,'Preço Soja ESALQ'!L:L),NA())</f>
        <v>1650.0273684210526</v>
      </c>
      <c r="L61" s="32">
        <f ca="1">IFERROR(AVERAGEIF('Preço Soja ESALQ'!$C:$C,'Modelo Soja'!$B61,'Preço Soja ESALQ'!M:M),NA())</f>
        <v>1536.7394736842105</v>
      </c>
      <c r="M61" s="32">
        <f ca="1">IFERROR(AVERAGEIF('Preço Soja ESALQ'!$C:$C,'Modelo Soja'!$B61,'Preço Soja ESALQ'!N:N),NA())</f>
        <v>1633.163157894737</v>
      </c>
      <c r="N61" s="32">
        <f ca="1">IFERROR(AVERAGEIF('Preço Soja ESALQ'!$C:$C,'Modelo Soja'!$B61,'Preço Soja ESALQ'!P:P),NA())</f>
        <v>1663.3073684210522</v>
      </c>
      <c r="O61" s="32"/>
      <c r="P61" s="33"/>
      <c r="Q61" s="33"/>
      <c r="R61" s="32" t="e">
        <f>+#REF!/0.90718</f>
        <v>#REF!</v>
      </c>
      <c r="T61" s="36">
        <f>+[3]FSORPRA!H60</f>
        <v>424.3</v>
      </c>
      <c r="U61" s="36">
        <f>+[3]FRONPRA!H60</f>
        <v>315.125</v>
      </c>
      <c r="V61" s="37">
        <f>(V60+V62)/2</f>
        <v>162.5</v>
      </c>
      <c r="W61" s="37">
        <f>(W60+W62)/2</f>
        <v>158</v>
      </c>
      <c r="X61" s="37">
        <f>(X60+X62)/2</f>
        <v>152.125</v>
      </c>
      <c r="Y61" s="37">
        <f>(Y60+Y62)/2</f>
        <v>163.83499999999998</v>
      </c>
      <c r="Z61" s="37">
        <f>+'Estudo PR'!T61*560</f>
        <v>153.56637748681288</v>
      </c>
      <c r="AB61" s="33" t="e">
        <f t="shared" si="1"/>
        <v>#REF!</v>
      </c>
      <c r="AC61" s="33" t="e">
        <f t="shared" si="2"/>
        <v>#REF!</v>
      </c>
      <c r="AD61" s="33" t="e">
        <f t="shared" si="3"/>
        <v>#REF!</v>
      </c>
      <c r="AE61" s="33" t="e">
        <f t="shared" si="4"/>
        <v>#REF!</v>
      </c>
      <c r="AF61" s="33" t="e">
        <f t="shared" si="5"/>
        <v>#REF!</v>
      </c>
      <c r="AG61" s="33" t="e">
        <f>+R61-'Estudo PR'!F61</f>
        <v>#REF!</v>
      </c>
      <c r="AH61" s="41" t="e">
        <f>+R61-'Modelo Soja'!BL61</f>
        <v>#REF!</v>
      </c>
    </row>
    <row r="62" spans="2:34" x14ac:dyDescent="0.3">
      <c r="B62" s="31" t="str">
        <f t="shared" si="0"/>
        <v>202512</v>
      </c>
      <c r="C62" s="17">
        <f t="shared" si="6"/>
        <v>45992</v>
      </c>
      <c r="D62" s="32">
        <f ca="1">IFERROR(AVERAGEIF('Preço Soja ESALQ'!$C:$C,'Modelo Soja'!$B62,'Preço Soja ESALQ'!E:E),NA())</f>
        <v>1838.5940000000003</v>
      </c>
      <c r="E62" s="32">
        <f ca="1">IFERROR(AVERAGEIF('Preço Soja ESALQ'!$C:$C,'Modelo Soja'!$B62,'Preço Soja ESALQ'!F:F),NA())</f>
        <v>1863.1280000000002</v>
      </c>
      <c r="F62" s="32">
        <f ca="1">IFERROR(AVERAGEIF('Preço Soja ESALQ'!$C:$C,'Modelo Soja'!$B62,'Preço Soja ESALQ'!G:G),NA())</f>
        <v>1844.9194999999995</v>
      </c>
      <c r="G62" s="32">
        <f ca="1">IFERROR(AVERAGEIF('Preço Soja ESALQ'!$C:$C,'Modelo Soja'!$B62,'Preço Soja ESALQ'!H:H),NA())</f>
        <v>1757.3800000000003</v>
      </c>
      <c r="H62" s="32">
        <f ca="1">IFERROR(AVERAGEIF('Preço Soja ESALQ'!$C:$C,'Modelo Soja'!$B62,'Preço Soja ESALQ'!I:I),NA())</f>
        <v>1781.5454999999997</v>
      </c>
      <c r="I62" s="32">
        <f ca="1">IFERROR(AVERAGEIF('Preço Soja ESALQ'!$C:$C,'Modelo Soja'!$B62,'Preço Soja ESALQ'!J:J),NA())</f>
        <v>1815.7059999999997</v>
      </c>
      <c r="J62" s="32">
        <f ca="1">IFERROR(AVERAGEIF('Preço Soja ESALQ'!$C:$C,'Modelo Soja'!$B62,'Preço Soja ESALQ'!K:K),NA())</f>
        <v>1741.7205000000001</v>
      </c>
      <c r="K62" s="32">
        <f ca="1">IFERROR(AVERAGEIF('Preço Soja ESALQ'!$C:$C,'Modelo Soja'!$B62,'Preço Soja ESALQ'!L:L),NA())</f>
        <v>1681.8049999999998</v>
      </c>
      <c r="L62" s="32">
        <f ca="1">IFERROR(AVERAGEIF('Preço Soja ESALQ'!$C:$C,'Modelo Soja'!$B62,'Preço Soja ESALQ'!M:M),NA())</f>
        <v>1563.3260000000002</v>
      </c>
      <c r="M62" s="32">
        <f ca="1">IFERROR(AVERAGEIF('Preço Soja ESALQ'!$C:$C,'Modelo Soja'!$B62,'Preço Soja ESALQ'!N:N),NA())</f>
        <v>1666.5104999999999</v>
      </c>
      <c r="N62" s="32">
        <f ca="1">IFERROR(AVERAGEIF('Preço Soja ESALQ'!$C:$C,'Modelo Soja'!$B62,'Preço Soja ESALQ'!P:P),NA())</f>
        <v>1718.8424999999995</v>
      </c>
      <c r="O62" s="32"/>
      <c r="P62" s="33"/>
      <c r="Q62" s="33"/>
      <c r="R62" s="32" t="e">
        <f>+#REF!/0.90718</f>
        <v>#REF!</v>
      </c>
      <c r="T62" s="36">
        <f>+[3]FSORPRA!H61</f>
        <v>428.2</v>
      </c>
      <c r="U62" s="36">
        <f>+[3]FRONPRA!H61</f>
        <v>320.25</v>
      </c>
      <c r="V62" s="36">
        <f>VLOOKUP(B62,'Frete ESALQ'!$C$6:$AL$132,36,FALSE)</f>
        <v>162</v>
      </c>
      <c r="W62" s="36">
        <f>VLOOKUP(B62,'Frete ESALQ'!$C$6:$AW$132,47,FALSE)</f>
        <v>150</v>
      </c>
      <c r="X62" s="36">
        <f>VLOOKUP(B62,'Frete ESALQ'!$C$6:$BH$132,58,FALSE)</f>
        <v>149.25</v>
      </c>
      <c r="Y62" s="36">
        <f>VLOOKUP(B62,'Frete ESALQ'!$C$6:$BH$132,32,FALSE)</f>
        <v>165.67</v>
      </c>
      <c r="Z62" s="36">
        <f>+'Estudo PR'!T62*560</f>
        <v>154.70961523013895</v>
      </c>
      <c r="AB62" s="33" t="e">
        <f t="shared" si="1"/>
        <v>#REF!</v>
      </c>
      <c r="AC62" s="33" t="e">
        <f t="shared" si="2"/>
        <v>#REF!</v>
      </c>
      <c r="AD62" s="33" t="e">
        <f t="shared" si="3"/>
        <v>#REF!</v>
      </c>
      <c r="AE62" s="33" t="e">
        <f t="shared" si="4"/>
        <v>#REF!</v>
      </c>
      <c r="AF62" s="33" t="e">
        <f t="shared" si="5"/>
        <v>#REF!</v>
      </c>
      <c r="AG62" s="33" t="e">
        <f>+R62-'Estudo PR'!F62</f>
        <v>#REF!</v>
      </c>
      <c r="AH62" s="41" t="e">
        <f>+R62-'Modelo Soja'!BL62</f>
        <v>#REF!</v>
      </c>
    </row>
    <row r="63" spans="2:34" x14ac:dyDescent="0.3">
      <c r="B63" s="31" t="str">
        <f t="shared" si="0"/>
        <v>20261</v>
      </c>
      <c r="C63" s="17">
        <f t="shared" si="6"/>
        <v>46023</v>
      </c>
      <c r="D63" s="32">
        <f ca="1">IFERROR(AVERAGEIF('Preço Soja ESALQ'!$C:$C,'Modelo Soja'!$B63,'Preço Soja ESALQ'!E:E),NA())</f>
        <v>1878.3523809523806</v>
      </c>
      <c r="E63" s="32">
        <f ca="1">IFERROR(AVERAGEIF('Preço Soja ESALQ'!$C:$C,'Modelo Soja'!$B63,'Preço Soja ESALQ'!F:F),NA())</f>
        <v>1914.5566666666664</v>
      </c>
      <c r="F63" s="32">
        <f ca="1">IFERROR(AVERAGEIF('Preço Soja ESALQ'!$C:$C,'Modelo Soja'!$B63,'Preço Soja ESALQ'!G:G),NA())</f>
        <v>1900.5214285714292</v>
      </c>
      <c r="G63" s="32">
        <f ca="1">IFERROR(AVERAGEIF('Preço Soja ESALQ'!$C:$C,'Modelo Soja'!$B63,'Preço Soja ESALQ'!H:H),NA())</f>
        <v>1734.746875</v>
      </c>
      <c r="H63" s="32">
        <f ca="1">IFERROR(AVERAGEIF('Preço Soja ESALQ'!$C:$C,'Modelo Soja'!$B63,'Preço Soja ESALQ'!I:I),NA())</f>
        <v>1814.9980952380952</v>
      </c>
      <c r="I63" s="32">
        <f ca="1">IFERROR(AVERAGEIF('Preço Soja ESALQ'!$C:$C,'Modelo Soja'!$B63,'Preço Soja ESALQ'!J:J),NA())</f>
        <v>1833.4866666666665</v>
      </c>
      <c r="J63" s="32">
        <f ca="1">IFERROR(AVERAGEIF('Preço Soja ESALQ'!$C:$C,'Modelo Soja'!$B63,'Preço Soja ESALQ'!K:K),NA())</f>
        <v>1788.4399999999998</v>
      </c>
      <c r="K63" s="32">
        <f ca="1">IFERROR(AVERAGEIF('Preço Soja ESALQ'!$C:$C,'Modelo Soja'!$B63,'Preço Soja ESALQ'!L:L),NA())</f>
        <v>1708.4121052631579</v>
      </c>
      <c r="L63" s="32">
        <f ca="1">IFERROR(AVERAGEIF('Preço Soja ESALQ'!$C:$C,'Modelo Soja'!$B63,'Preço Soja ESALQ'!M:M),NA())</f>
        <v>1493.3157142857144</v>
      </c>
      <c r="M63" s="32">
        <f ca="1">IFERROR(AVERAGEIF('Preço Soja ESALQ'!$C:$C,'Modelo Soja'!$B63,'Preço Soja ESALQ'!N:N),NA())</f>
        <v>1671.0114285714287</v>
      </c>
      <c r="N63" s="32">
        <f ca="1">IFERROR(AVERAGEIF('Preço Soja ESALQ'!$C:$C,'Modelo Soja'!$B63,'Preço Soja ESALQ'!P:P),NA())</f>
        <v>1763.2928571428572</v>
      </c>
      <c r="O63" s="32"/>
      <c r="P63" s="33"/>
      <c r="Q63" s="33"/>
      <c r="R63" s="32" t="e">
        <f>+#REF!/0.90718</f>
        <v>#REF!</v>
      </c>
      <c r="T63" s="36">
        <f>+[3]FSORPRA!H62</f>
        <v>440.12</v>
      </c>
      <c r="U63" s="36">
        <f>+[3]FRONPRA!H62</f>
        <v>329.6</v>
      </c>
      <c r="V63" s="36">
        <f>VLOOKUP(B63,'Frete ESALQ'!$C$6:$AL$132,36,FALSE)</f>
        <v>148</v>
      </c>
      <c r="W63" s="36">
        <f>VLOOKUP(B63,'Frete ESALQ'!$C$6:$AW$132,47,FALSE)</f>
        <v>151.25</v>
      </c>
      <c r="X63" s="36">
        <f>VLOOKUP(B63,'Frete ESALQ'!$C$6:$BH$132,58,FALSE)</f>
        <v>150</v>
      </c>
      <c r="Y63" s="36">
        <f>VLOOKUP(B63,'Frete ESALQ'!$C$6:$BH$132,32,FALSE)</f>
        <v>155</v>
      </c>
      <c r="Z63" s="36">
        <f>+'Estudo PR'!T63*560</f>
        <v>147.37789916191394</v>
      </c>
      <c r="AB63" s="33" t="e">
        <f t="shared" si="1"/>
        <v>#REF!</v>
      </c>
      <c r="AC63" s="33" t="e">
        <f t="shared" si="2"/>
        <v>#REF!</v>
      </c>
      <c r="AD63" s="33" t="e">
        <f t="shared" si="3"/>
        <v>#REF!</v>
      </c>
      <c r="AE63" s="33" t="e">
        <f t="shared" si="4"/>
        <v>#REF!</v>
      </c>
      <c r="AF63" s="33" t="e">
        <f t="shared" si="5"/>
        <v>#REF!</v>
      </c>
      <c r="AG63" s="33" t="e">
        <f>+R63-'Estudo PR'!F63</f>
        <v>#REF!</v>
      </c>
      <c r="AH63" s="41" t="e">
        <f>+R63-'Modelo Soja'!BL63</f>
        <v>#REF!</v>
      </c>
    </row>
    <row r="64" spans="2:34" x14ac:dyDescent="0.3">
      <c r="B64" s="31" t="str">
        <f t="shared" si="0"/>
        <v>20262</v>
      </c>
      <c r="C64" s="17">
        <f t="shared" si="6"/>
        <v>46054</v>
      </c>
      <c r="D64" s="32">
        <f ca="1">IFERROR(AVERAGEIF('Preço Soja ESALQ'!$C:$C,'Modelo Soja'!$B64,'Preço Soja ESALQ'!E:E),NA())</f>
        <v>1887.9027777777778</v>
      </c>
      <c r="E64" s="32">
        <f ca="1">IFERROR(AVERAGEIF('Preço Soja ESALQ'!$C:$C,'Modelo Soja'!$B64,'Preço Soja ESALQ'!F:F),NA())</f>
        <v>1893.7277777777781</v>
      </c>
      <c r="F64" s="32">
        <f ca="1">IFERROR(AVERAGEIF('Preço Soja ESALQ'!$C:$C,'Modelo Soja'!$B64,'Preço Soja ESALQ'!G:G),NA())</f>
        <v>1883.3861111111114</v>
      </c>
      <c r="G64" s="32">
        <f ca="1">IFERROR(AVERAGEIF('Preço Soja ESALQ'!$C:$C,'Modelo Soja'!$B64,'Preço Soja ESALQ'!H:H),NA())</f>
        <v>1701.6066666666666</v>
      </c>
      <c r="H64" s="32">
        <f ca="1">IFERROR(AVERAGEIF('Preço Soja ESALQ'!$C:$C,'Modelo Soja'!$B64,'Preço Soja ESALQ'!I:I),NA())</f>
        <v>1806.4927777777773</v>
      </c>
      <c r="I64" s="32">
        <f ca="1">IFERROR(AVERAGEIF('Preço Soja ESALQ'!$C:$C,'Modelo Soja'!$B64,'Preço Soja ESALQ'!J:J),NA())</f>
        <v>1843.4088888888889</v>
      </c>
      <c r="J64" s="32">
        <f ca="1">IFERROR(AVERAGEIF('Preço Soja ESALQ'!$C:$C,'Modelo Soja'!$B64,'Preço Soja ESALQ'!K:K),NA())</f>
        <v>1722.6505555555552</v>
      </c>
      <c r="K64" s="32">
        <f ca="1">IFERROR(AVERAGEIF('Preço Soja ESALQ'!$C:$C,'Modelo Soja'!$B64,'Preço Soja ESALQ'!L:L),NA())</f>
        <v>1735.2583333333332</v>
      </c>
      <c r="L64" s="32">
        <f ca="1">IFERROR(AVERAGEIF('Preço Soja ESALQ'!$C:$C,'Modelo Soja'!$B64,'Preço Soja ESALQ'!M:M),NA())</f>
        <v>1585.38</v>
      </c>
      <c r="M64" s="32">
        <f ca="1">IFERROR(AVERAGEIF('Preço Soja ESALQ'!$C:$C,'Modelo Soja'!$B64,'Preço Soja ESALQ'!N:N),NA())</f>
        <v>1699.8666666666668</v>
      </c>
      <c r="N64" s="32">
        <f ca="1">IFERROR(AVERAGEIF('Preço Soja ESALQ'!$C:$C,'Modelo Soja'!$B64,'Preço Soja ESALQ'!P:P),NA())</f>
        <v>1767.3944444444444</v>
      </c>
      <c r="O64" s="32"/>
      <c r="P64" s="33"/>
      <c r="Q64" s="33"/>
      <c r="R64" s="32" t="e">
        <f>+#REF!/0.90718</f>
        <v>#REF!</v>
      </c>
      <c r="T64" s="36">
        <f>+[3]FSORPRA!H63</f>
        <v>461.32499999999999</v>
      </c>
      <c r="U64" s="36">
        <f>+[3]FRONPRA!H63</f>
        <v>360.32499999999999</v>
      </c>
      <c r="V64" s="36">
        <f>VLOOKUP(B64,'Frete ESALQ'!$C$6:$AL$132,36,FALSE)</f>
        <v>167.75</v>
      </c>
      <c r="W64" s="36">
        <f>VLOOKUP(B64,'Frete ESALQ'!$C$6:$AW$132,47,FALSE)</f>
        <v>161.25</v>
      </c>
      <c r="X64" s="36">
        <f>VLOOKUP(B64,'Frete ESALQ'!$C$6:$BH$132,58,FALSE)</f>
        <v>155</v>
      </c>
      <c r="Y64" s="36">
        <f>VLOOKUP(B64,'Frete ESALQ'!$C$6:$BH$132,32,FALSE)</f>
        <v>156.25</v>
      </c>
      <c r="Z64" s="36">
        <f>+'Estudo PR'!T64*560</f>
        <v>158.20221169036336</v>
      </c>
      <c r="AB64" s="33" t="e">
        <f t="shared" si="1"/>
        <v>#REF!</v>
      </c>
      <c r="AC64" s="33" t="e">
        <f t="shared" si="2"/>
        <v>#REF!</v>
      </c>
      <c r="AD64" s="33" t="e">
        <f t="shared" si="3"/>
        <v>#REF!</v>
      </c>
      <c r="AE64" s="33" t="e">
        <f t="shared" si="4"/>
        <v>#REF!</v>
      </c>
      <c r="AF64" s="33" t="e">
        <f t="shared" si="5"/>
        <v>#REF!</v>
      </c>
      <c r="AG64" s="33" t="e">
        <f>+R64-'Estudo PR'!F64</f>
        <v>#REF!</v>
      </c>
      <c r="AH64" s="41" t="e">
        <f>+R64-'Modelo Soja'!BL64</f>
        <v>#REF!</v>
      </c>
    </row>
    <row r="65" spans="2:34" x14ac:dyDescent="0.3">
      <c r="B65" s="31" t="str">
        <f t="shared" si="0"/>
        <v>20263</v>
      </c>
      <c r="C65" s="17">
        <f t="shared" si="6"/>
        <v>46082</v>
      </c>
      <c r="D65" s="32">
        <f ca="1">IFERROR(AVERAGEIF('Preço Soja ESALQ'!$C:$C,'Modelo Soja'!$B65,'Preço Soja ESALQ'!E:E),NA())</f>
        <v>1859.2963636363631</v>
      </c>
      <c r="E65" s="32">
        <f ca="1">IFERROR(AVERAGEIF('Preço Soja ESALQ'!$C:$C,'Modelo Soja'!$B65,'Preço Soja ESALQ'!F:F),NA())</f>
        <v>1851.0418181818177</v>
      </c>
      <c r="F65" s="32">
        <f ca="1">IFERROR(AVERAGEIF('Preço Soja ESALQ'!$C:$C,'Modelo Soja'!$B65,'Preço Soja ESALQ'!G:G),NA())</f>
        <v>1810.6995454545447</v>
      </c>
      <c r="G65" s="32">
        <f ca="1">IFERROR(AVERAGEIF('Preço Soja ESALQ'!$C:$C,'Modelo Soja'!$B65,'Preço Soja ESALQ'!H:H),NA())</f>
        <v>1729.4528571428573</v>
      </c>
      <c r="H65" s="32">
        <f ca="1">IFERROR(AVERAGEIF('Preço Soja ESALQ'!$C:$C,'Modelo Soja'!$B65,'Preço Soja ESALQ'!I:I),NA())</f>
        <v>1759.3786363636361</v>
      </c>
      <c r="I65" s="32">
        <f ca="1">IFERROR(AVERAGEIF('Preço Soja ESALQ'!$C:$C,'Modelo Soja'!$B65,'Preço Soja ESALQ'!J:J),NA())</f>
        <v>1807.2222727272724</v>
      </c>
      <c r="J65" s="32">
        <f ca="1">IFERROR(AVERAGEIF('Preço Soja ESALQ'!$C:$C,'Modelo Soja'!$B65,'Preço Soja ESALQ'!K:K),NA())</f>
        <v>1726.9540909090911</v>
      </c>
      <c r="K65" s="32">
        <f ca="1">IFERROR(AVERAGEIF('Preço Soja ESALQ'!$C:$C,'Modelo Soja'!$B65,'Preço Soja ESALQ'!L:L),NA())</f>
        <v>1714.6549999999995</v>
      </c>
      <c r="L65" s="32">
        <f ca="1">IFERROR(AVERAGEIF('Preço Soja ESALQ'!$C:$C,'Modelo Soja'!$B65,'Preço Soja ESALQ'!M:M),NA())</f>
        <v>1575.2533333333333</v>
      </c>
      <c r="M65" s="32">
        <f ca="1">IFERROR(AVERAGEIF('Preço Soja ESALQ'!$C:$C,'Modelo Soja'!$B65,'Preço Soja ESALQ'!N:N),NA())</f>
        <v>1660.4349999999999</v>
      </c>
      <c r="N65" s="32">
        <f ca="1">IFERROR(AVERAGEIF('Preço Soja ESALQ'!$C:$C,'Modelo Soja'!$B65,'Preço Soja ESALQ'!P:P),NA())</f>
        <v>1764.3909090909096</v>
      </c>
      <c r="O65" s="32"/>
      <c r="P65" s="33"/>
      <c r="Q65" s="33"/>
      <c r="R65" s="32" t="e">
        <f>+#REF!/0.90718</f>
        <v>#REF!</v>
      </c>
      <c r="T65" s="36">
        <f>+[3]FSORPRA!H64</f>
        <v>478.9</v>
      </c>
      <c r="U65" s="36">
        <f>+[3]FRONPRA!H64</f>
        <v>386.5</v>
      </c>
      <c r="V65" s="36">
        <f>VLOOKUP(B65,'Frete ESALQ'!$C$6:$AL$132,36,FALSE)</f>
        <v>167.75</v>
      </c>
      <c r="W65" s="36">
        <f>VLOOKUP(B65,'Frete ESALQ'!$C$6:$AW$132,47,FALSE)</f>
        <v>161.25</v>
      </c>
      <c r="X65" s="36">
        <f>VLOOKUP(B65,'Frete ESALQ'!$C$6:$BH$132,58,FALSE)</f>
        <v>155</v>
      </c>
      <c r="Y65" s="36">
        <f>VLOOKUP(B65,'Frete ESALQ'!$C$6:$BH$132,32,FALSE)</f>
        <v>156.25</v>
      </c>
      <c r="Z65" s="36">
        <f>+'Estudo PR'!T65*560</f>
        <v>158.20221169036336</v>
      </c>
      <c r="AB65" s="33" t="e">
        <f t="shared" si="1"/>
        <v>#REF!</v>
      </c>
      <c r="AC65" s="33" t="e">
        <f t="shared" si="2"/>
        <v>#REF!</v>
      </c>
      <c r="AD65" s="33" t="e">
        <f t="shared" si="3"/>
        <v>#REF!</v>
      </c>
      <c r="AE65" s="33" t="e">
        <f t="shared" si="4"/>
        <v>#REF!</v>
      </c>
      <c r="AF65" s="33" t="e">
        <f t="shared" si="5"/>
        <v>#REF!</v>
      </c>
      <c r="AG65" s="33" t="e">
        <f>+R65-'Estudo PR'!F65</f>
        <v>#REF!</v>
      </c>
      <c r="AH65" s="41" t="e">
        <f>+R65-'Modelo Soja'!BL65</f>
        <v>#REF!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91367-D5EC-496F-B0F7-A2FDBDB45D73}">
  <dimension ref="B1:AG65"/>
  <sheetViews>
    <sheetView workbookViewId="0">
      <selection activeCell="M24" sqref="M24"/>
    </sheetView>
  </sheetViews>
  <sheetFormatPr defaultRowHeight="14.4" x14ac:dyDescent="0.3"/>
  <cols>
    <col min="2" max="2" width="10.109375" customWidth="1"/>
    <col min="4" max="4" width="13.6640625" customWidth="1"/>
    <col min="8" max="8" width="9.44140625" bestFit="1" customWidth="1"/>
    <col min="26" max="26" width="4.5546875" customWidth="1"/>
    <col min="27" max="27" width="11.5546875" customWidth="1"/>
    <col min="28" max="28" width="13.6640625" bestFit="1" customWidth="1"/>
    <col min="29" max="29" width="12" customWidth="1"/>
    <col min="30" max="30" width="10" customWidth="1"/>
    <col min="31" max="31" width="11.33203125" customWidth="1"/>
    <col min="32" max="32" width="11.33203125" bestFit="1" customWidth="1"/>
    <col min="33" max="33" width="9.44140625" bestFit="1" customWidth="1"/>
  </cols>
  <sheetData>
    <row r="1" spans="2:33" x14ac:dyDescent="0.3">
      <c r="D1" s="1" t="s">
        <v>159</v>
      </c>
      <c r="T1" t="s">
        <v>227</v>
      </c>
      <c r="AA1" t="s">
        <v>346</v>
      </c>
    </row>
    <row r="2" spans="2:33" x14ac:dyDescent="0.3">
      <c r="B2" s="30" t="s">
        <v>209</v>
      </c>
      <c r="C2" t="s">
        <v>210</v>
      </c>
      <c r="D2" s="1" t="s">
        <v>241</v>
      </c>
      <c r="E2" t="s">
        <v>219</v>
      </c>
      <c r="F2" t="s">
        <v>245</v>
      </c>
      <c r="H2" t="s">
        <v>244</v>
      </c>
      <c r="T2" s="15" t="s">
        <v>220</v>
      </c>
      <c r="U2" s="15" t="s">
        <v>221</v>
      </c>
      <c r="V2" s="15" t="s">
        <v>228</v>
      </c>
      <c r="W2" s="15" t="s">
        <v>230</v>
      </c>
      <c r="X2" s="35" t="s">
        <v>341</v>
      </c>
      <c r="Y2" s="35" t="s">
        <v>342</v>
      </c>
      <c r="AA2" s="15" t="s">
        <v>223</v>
      </c>
      <c r="AB2" s="15" t="s">
        <v>224</v>
      </c>
      <c r="AC2" s="15" t="s">
        <v>229</v>
      </c>
      <c r="AD2" s="15" t="s">
        <v>231</v>
      </c>
      <c r="AE2" s="15" t="s">
        <v>216</v>
      </c>
      <c r="AF2" s="15" t="s">
        <v>215</v>
      </c>
      <c r="AG2" s="15" t="s">
        <v>286</v>
      </c>
    </row>
    <row r="3" spans="2:33" x14ac:dyDescent="0.3">
      <c r="B3" s="31" t="str">
        <f>YEAR(C3)&amp;MONTH(C3)</f>
        <v>20211</v>
      </c>
      <c r="C3" s="17">
        <v>44197</v>
      </c>
      <c r="D3" s="32">
        <f ca="1">IFERROR(AVERAGEIF('Preço Soja ESALQ'!$C:$C,'Modelo Soja'!$B3,'Preço Soja ESALQ'!Q:Q),NA())</f>
        <v>6097.5814999999984</v>
      </c>
      <c r="E3" s="32">
        <f>+[5]mensal!C2</f>
        <v>5544.4026806526608</v>
      </c>
      <c r="H3" s="32">
        <f ca="1">+D3*0.88</f>
        <v>5365.8717199999983</v>
      </c>
      <c r="T3" s="36">
        <f>+[3]FSORPRA!H2</f>
        <v>237.5</v>
      </c>
      <c r="U3" s="36">
        <f>+[3]FRONPRA!H2</f>
        <v>176.25</v>
      </c>
      <c r="V3" s="36">
        <f>VLOOKUP(B3,'Frete ESALQ'!$C$6:$AL$132,36,FALSE)</f>
        <v>86.07</v>
      </c>
      <c r="W3" s="36">
        <f>VLOOKUP(B3,'Frete ESALQ'!$C$6:$AW$132,47,FALSE)</f>
        <v>71.63</v>
      </c>
      <c r="X3" s="36">
        <f>VLOOKUP(B3,'Frete ESALQ'!$C$6:$BH$132,58,FALSE)</f>
        <v>52.83</v>
      </c>
      <c r="Y3" s="36">
        <f>VLOOKUP(B3,'Frete ESALQ'!$C$6:$BH$132,32,FALSE)</f>
        <v>61.11</v>
      </c>
      <c r="AA3" s="33">
        <f>+E3-T3</f>
        <v>5306.9026806526608</v>
      </c>
      <c r="AB3" s="33">
        <f>+E3-U3</f>
        <v>5368.1526806526608</v>
      </c>
      <c r="AC3" s="33">
        <f>+E3-V3</f>
        <v>5458.3326806526611</v>
      </c>
      <c r="AD3" s="33">
        <f>+E3-W3</f>
        <v>5472.7726806526607</v>
      </c>
      <c r="AE3" s="33">
        <f>+E3-X3</f>
        <v>5491.5726806526609</v>
      </c>
      <c r="AF3" s="33">
        <f>+E3-Y3</f>
        <v>5483.2926806526611</v>
      </c>
      <c r="AG3" s="41">
        <f>+E3-'Modelo Soja'!BL3</f>
        <v>5316.9026806526608</v>
      </c>
    </row>
    <row r="4" spans="2:33" x14ac:dyDescent="0.3">
      <c r="B4" s="31" t="str">
        <f t="shared" ref="B4:B65" si="0">YEAR(C4)&amp;MONTH(C4)</f>
        <v>20212</v>
      </c>
      <c r="C4" s="17">
        <f>EDATE(C3,1)</f>
        <v>44228</v>
      </c>
      <c r="D4" s="32">
        <f ca="1">IFERROR(AVERAGEIF('Preço Soja ESALQ'!$C:$C,'Modelo Soja'!$B4,'Preço Soja ESALQ'!Q:Q),NA())</f>
        <v>5978.8672222222231</v>
      </c>
      <c r="E4" s="32">
        <f>+[5]mensal!C3</f>
        <v>5747.9166533795596</v>
      </c>
      <c r="H4" s="32">
        <f t="shared" ref="H4:H65" ca="1" si="1">+D4*0.88</f>
        <v>5261.4031555555566</v>
      </c>
      <c r="T4" s="36">
        <f>+[3]FSORPRA!H3</f>
        <v>304.16750000000002</v>
      </c>
      <c r="U4" s="36">
        <f>+[3]FRONPRA!H3</f>
        <v>247.5</v>
      </c>
      <c r="V4" s="36">
        <f>VLOOKUP(B4,'Frete ESALQ'!$C$6:$AL$132,36,FALSE)</f>
        <v>131.08000000000001</v>
      </c>
      <c r="W4" s="36">
        <f>VLOOKUP(B4,'Frete ESALQ'!$C$6:$AW$132,47,FALSE)</f>
        <v>113.68</v>
      </c>
      <c r="X4" s="36">
        <f>VLOOKUP(B4,'Frete ESALQ'!$C$6:$BH$132,58,FALSE)</f>
        <v>61.48</v>
      </c>
      <c r="Y4" s="36">
        <f>VLOOKUP(B4,'Frete ESALQ'!$C$6:$BH$132,32,FALSE)</f>
        <v>69.66</v>
      </c>
      <c r="AA4" s="33">
        <f t="shared" ref="AA4:AA65" si="2">+E4-T4</f>
        <v>5443.7491533795601</v>
      </c>
      <c r="AB4" s="33">
        <f t="shared" ref="AB4:AB65" si="3">+E4-U4</f>
        <v>5500.4166533795596</v>
      </c>
      <c r="AC4" s="33">
        <f t="shared" ref="AC4:AC65" si="4">+E4-V4</f>
        <v>5616.8366533795597</v>
      </c>
      <c r="AD4" s="33">
        <f t="shared" ref="AD4:AD65" si="5">+E4-W4</f>
        <v>5634.2366533795594</v>
      </c>
      <c r="AE4" s="33">
        <f t="shared" ref="AE4:AE65" si="6">+E4-X4</f>
        <v>5686.4366533795601</v>
      </c>
      <c r="AF4" s="33">
        <f t="shared" ref="AF4:AF65" si="7">+E4-Y4</f>
        <v>5678.2566533795598</v>
      </c>
      <c r="AG4" s="41">
        <f>+E4-'Modelo Soja'!BL4</f>
        <v>5453.7491533795601</v>
      </c>
    </row>
    <row r="5" spans="2:33" x14ac:dyDescent="0.3">
      <c r="B5" s="31" t="str">
        <f t="shared" si="0"/>
        <v>20213</v>
      </c>
      <c r="C5" s="17">
        <f t="shared" ref="C5:C65" si="8">EDATE(C4,1)</f>
        <v>44256</v>
      </c>
      <c r="D5" s="32">
        <f ca="1">IFERROR(AVERAGEIF('Preço Soja ESALQ'!$C:$C,'Modelo Soja'!$B5,'Preço Soja ESALQ'!Q:Q),NA())</f>
        <v>7045.6608695652167</v>
      </c>
      <c r="E5" s="32">
        <f>+[5]mensal!C4</f>
        <v>6820.0369806721574</v>
      </c>
      <c r="H5" s="32">
        <f t="shared" ca="1" si="1"/>
        <v>6200.1815652173909</v>
      </c>
      <c r="T5" s="36">
        <f>+[3]FSORPRA!H4</f>
        <v>320</v>
      </c>
      <c r="U5" s="36">
        <f>+[3]FRONPRA!H4</f>
        <v>273.75</v>
      </c>
      <c r="V5" s="36">
        <f>VLOOKUP(B5,'Frete ESALQ'!$C$6:$AL$132,36,FALSE)</f>
        <v>184.08</v>
      </c>
      <c r="W5" s="36">
        <f>VLOOKUP(B5,'Frete ESALQ'!$C$6:$AW$132,47,FALSE)</f>
        <v>151.22</v>
      </c>
      <c r="X5" s="36">
        <f>VLOOKUP(B5,'Frete ESALQ'!$C$6:$BH$132,58,FALSE)</f>
        <v>123.2</v>
      </c>
      <c r="Y5" s="36">
        <f>VLOOKUP(B5,'Frete ESALQ'!$C$6:$BH$132,32,FALSE)</f>
        <v>124.1</v>
      </c>
      <c r="AA5" s="33">
        <f t="shared" si="2"/>
        <v>6500.0369806721574</v>
      </c>
      <c r="AB5" s="33">
        <f t="shared" si="3"/>
        <v>6546.2869806721574</v>
      </c>
      <c r="AC5" s="33">
        <f t="shared" si="4"/>
        <v>6635.9569806721574</v>
      </c>
      <c r="AD5" s="33">
        <f t="shared" si="5"/>
        <v>6668.8169806721571</v>
      </c>
      <c r="AE5" s="33">
        <f t="shared" si="6"/>
        <v>6696.8369806721576</v>
      </c>
      <c r="AF5" s="33">
        <f t="shared" si="7"/>
        <v>6695.936980672157</v>
      </c>
      <c r="AG5" s="41">
        <f>+E5-'Modelo Soja'!BL5</f>
        <v>6510.0369806721574</v>
      </c>
    </row>
    <row r="6" spans="2:33" x14ac:dyDescent="0.3">
      <c r="B6" s="31" t="str">
        <f t="shared" si="0"/>
        <v>20214</v>
      </c>
      <c r="C6" s="17">
        <f t="shared" si="8"/>
        <v>44287</v>
      </c>
      <c r="D6" s="32">
        <f ca="1">IFERROR(AVERAGEIF('Preço Soja ESALQ'!$C:$C,'Modelo Soja'!$B6,'Preço Soja ESALQ'!Q:Q),NA())</f>
        <v>7429.3750000000018</v>
      </c>
      <c r="E6" s="32">
        <f>+[5]mensal!C5</f>
        <v>6947.0664672199982</v>
      </c>
      <c r="H6" s="32">
        <f t="shared" ca="1" si="1"/>
        <v>6537.8500000000013</v>
      </c>
      <c r="T6" s="36">
        <f>+[3]FSORPRA!H5</f>
        <v>307</v>
      </c>
      <c r="U6" s="36">
        <f>+[3]FRONPRA!H5</f>
        <v>263</v>
      </c>
      <c r="V6" s="36">
        <f>VLOOKUP(B6,'Frete ESALQ'!$C$6:$AL$132,36,FALSE)</f>
        <v>94.82</v>
      </c>
      <c r="W6" s="36">
        <f>VLOOKUP(B6,'Frete ESALQ'!$C$6:$AW$132,47,FALSE)</f>
        <v>123.97</v>
      </c>
      <c r="X6" s="36">
        <f>VLOOKUP(B6,'Frete ESALQ'!$C$6:$BH$132,58,FALSE)</f>
        <v>121.3</v>
      </c>
      <c r="Y6" s="36">
        <f>VLOOKUP(B6,'Frete ESALQ'!$C$6:$BH$132,32,FALSE)</f>
        <v>129.03</v>
      </c>
      <c r="AA6" s="33">
        <f t="shared" si="2"/>
        <v>6640.0664672199982</v>
      </c>
      <c r="AB6" s="33">
        <f t="shared" si="3"/>
        <v>6684.0664672199982</v>
      </c>
      <c r="AC6" s="33">
        <f t="shared" si="4"/>
        <v>6852.2464672199985</v>
      </c>
      <c r="AD6" s="33">
        <f t="shared" si="5"/>
        <v>6823.096467219998</v>
      </c>
      <c r="AE6" s="33">
        <f t="shared" si="6"/>
        <v>6825.766467219998</v>
      </c>
      <c r="AF6" s="33">
        <f t="shared" si="7"/>
        <v>6818.0364672199985</v>
      </c>
      <c r="AG6" s="41">
        <f>+E6-'Modelo Soja'!BL6</f>
        <v>6650.0664672199982</v>
      </c>
    </row>
    <row r="7" spans="2:33" x14ac:dyDescent="0.3">
      <c r="B7" s="31" t="str">
        <f t="shared" si="0"/>
        <v>20215</v>
      </c>
      <c r="C7" s="17">
        <f t="shared" si="8"/>
        <v>44317</v>
      </c>
      <c r="D7" s="32">
        <f ca="1">IFERROR(AVERAGEIF('Preço Soja ESALQ'!$C:$C,'Modelo Soja'!$B7,'Preço Soja ESALQ'!Q:Q),NA())</f>
        <v>7638.496666666666</v>
      </c>
      <c r="E7" s="32">
        <f>+[5]mensal!C6</f>
        <v>7124.9095481884588</v>
      </c>
      <c r="H7" s="32">
        <f t="shared" ca="1" si="1"/>
        <v>6721.877066666666</v>
      </c>
      <c r="T7" s="36">
        <f>+[3]FSORPRA!H6</f>
        <v>289.25</v>
      </c>
      <c r="U7" s="36">
        <f>+[3]FRONPRA!H6</f>
        <v>265</v>
      </c>
      <c r="V7" s="36">
        <f>VLOOKUP(B7,'Frete ESALQ'!$C$6:$AL$132,36,FALSE)</f>
        <v>101.73</v>
      </c>
      <c r="W7" s="36">
        <f>VLOOKUP(B7,'Frete ESALQ'!$C$6:$AW$132,47,FALSE)</f>
        <v>104.75</v>
      </c>
      <c r="X7" s="36">
        <f>VLOOKUP(B7,'Frete ESALQ'!$C$6:$BH$132,58,FALSE)</f>
        <v>95</v>
      </c>
      <c r="Y7" s="36">
        <f>VLOOKUP(B7,'Frete ESALQ'!$C$6:$BH$132,32,FALSE)</f>
        <v>98.38</v>
      </c>
      <c r="AA7" s="33">
        <f t="shared" si="2"/>
        <v>6835.6595481884588</v>
      </c>
      <c r="AB7" s="33">
        <f t="shared" si="3"/>
        <v>6859.9095481884588</v>
      </c>
      <c r="AC7" s="33">
        <f t="shared" si="4"/>
        <v>7023.1795481884592</v>
      </c>
      <c r="AD7" s="33">
        <f t="shared" si="5"/>
        <v>7020.1595481884588</v>
      </c>
      <c r="AE7" s="33">
        <f t="shared" si="6"/>
        <v>7029.9095481884588</v>
      </c>
      <c r="AF7" s="33">
        <f t="shared" si="7"/>
        <v>7026.5295481884586</v>
      </c>
      <c r="AG7" s="41">
        <f>+E7-'Modelo Soja'!BL7</f>
        <v>6845.6595481884588</v>
      </c>
    </row>
    <row r="8" spans="2:33" x14ac:dyDescent="0.3">
      <c r="B8" s="31" t="str">
        <f t="shared" si="0"/>
        <v>20216</v>
      </c>
      <c r="C8" s="17">
        <f t="shared" si="8"/>
        <v>44348</v>
      </c>
      <c r="D8" s="32">
        <f ca="1">IFERROR(AVERAGEIF('Preço Soja ESALQ'!$C:$C,'Modelo Soja'!$B8,'Preço Soja ESALQ'!Q:Q),NA())</f>
        <v>6990.8223809523834</v>
      </c>
      <c r="E8" s="32">
        <f>+[5]mensal!C7</f>
        <v>5891.1729976659999</v>
      </c>
      <c r="H8" s="32">
        <f t="shared" ca="1" si="1"/>
        <v>6151.923695238097</v>
      </c>
      <c r="T8" s="36">
        <f>+[3]FSORPRA!H7</f>
        <v>295.83249999999998</v>
      </c>
      <c r="U8" s="36">
        <f>+[3]FRONPRA!H7</f>
        <v>242.5</v>
      </c>
      <c r="V8" s="36">
        <f>VLOOKUP(B8,'Frete ESALQ'!$C$6:$AL$132,36,FALSE)</f>
        <v>96.49</v>
      </c>
      <c r="W8" s="36">
        <f>VLOOKUP(B8,'Frete ESALQ'!$C$6:$AW$132,47,FALSE)</f>
        <v>84.57</v>
      </c>
      <c r="X8" s="36">
        <f>VLOOKUP(B8,'Frete ESALQ'!$C$6:$BH$132,58,FALSE)</f>
        <v>94.83</v>
      </c>
      <c r="Y8" s="36">
        <f>VLOOKUP(B8,'Frete ESALQ'!$C$6:$BH$132,32,FALSE)</f>
        <v>84</v>
      </c>
      <c r="AA8" s="33">
        <f t="shared" si="2"/>
        <v>5595.3404976660004</v>
      </c>
      <c r="AB8" s="33">
        <f t="shared" si="3"/>
        <v>5648.6729976659999</v>
      </c>
      <c r="AC8" s="33">
        <f t="shared" si="4"/>
        <v>5794.6829976660001</v>
      </c>
      <c r="AD8" s="33">
        <f t="shared" si="5"/>
        <v>5806.6029976660002</v>
      </c>
      <c r="AE8" s="33">
        <f t="shared" si="6"/>
        <v>5796.342997666</v>
      </c>
      <c r="AF8" s="33">
        <f t="shared" si="7"/>
        <v>5807.1729976659999</v>
      </c>
      <c r="AG8" s="41">
        <f>+E8-'Modelo Soja'!BL8</f>
        <v>5605.3404976660004</v>
      </c>
    </row>
    <row r="9" spans="2:33" x14ac:dyDescent="0.3">
      <c r="B9" s="31" t="str">
        <f t="shared" si="0"/>
        <v>20217</v>
      </c>
      <c r="C9" s="17">
        <f t="shared" si="8"/>
        <v>44378</v>
      </c>
      <c r="D9" s="32">
        <f ca="1">IFERROR(AVERAGEIF('Preço Soja ESALQ'!$C:$C,'Modelo Soja'!$B9,'Preço Soja ESALQ'!Q:Q),NA())</f>
        <v>7047.86409090909</v>
      </c>
      <c r="E9" s="32">
        <f>+[5]mensal!C8</f>
        <v>6499.823936111</v>
      </c>
      <c r="H9" s="32">
        <f t="shared" ca="1" si="1"/>
        <v>6202.1203999999989</v>
      </c>
      <c r="T9" s="36">
        <f>+[3]FSORPRA!H8</f>
        <v>325</v>
      </c>
      <c r="U9" s="36">
        <f>+[3]FRONPRA!H8</f>
        <v>270</v>
      </c>
      <c r="V9" s="36">
        <f>VLOOKUP(B9,'Frete ESALQ'!$C$6:$AL$132,36,FALSE)</f>
        <v>86.17</v>
      </c>
      <c r="W9" s="36">
        <f>VLOOKUP(B9,'Frete ESALQ'!$C$6:$AW$132,47,FALSE)</f>
        <v>80.75</v>
      </c>
      <c r="X9" s="36">
        <f>VLOOKUP(B9,'Frete ESALQ'!$C$6:$BH$132,58,FALSE)</f>
        <v>77.680000000000007</v>
      </c>
      <c r="Y9" s="36">
        <f>VLOOKUP(B9,'Frete ESALQ'!$C$6:$BH$132,32,FALSE)</f>
        <v>72</v>
      </c>
      <c r="AA9" s="33">
        <f t="shared" si="2"/>
        <v>6174.823936111</v>
      </c>
      <c r="AB9" s="33">
        <f t="shared" si="3"/>
        <v>6229.823936111</v>
      </c>
      <c r="AC9" s="33">
        <f t="shared" si="4"/>
        <v>6413.6539361109999</v>
      </c>
      <c r="AD9" s="33">
        <f t="shared" si="5"/>
        <v>6419.073936111</v>
      </c>
      <c r="AE9" s="33">
        <f t="shared" si="6"/>
        <v>6422.1439361109997</v>
      </c>
      <c r="AF9" s="33">
        <f t="shared" si="7"/>
        <v>6427.823936111</v>
      </c>
      <c r="AG9" s="41">
        <f>+E9-'Modelo Soja'!BL9</f>
        <v>6184.823936111</v>
      </c>
    </row>
    <row r="10" spans="2:33" x14ac:dyDescent="0.3">
      <c r="B10" s="31" t="str">
        <f t="shared" si="0"/>
        <v>20218</v>
      </c>
      <c r="C10" s="17">
        <f t="shared" si="8"/>
        <v>44409</v>
      </c>
      <c r="D10" s="32">
        <f ca="1">IFERROR(AVERAGEIF('Preço Soja ESALQ'!$C:$C,'Modelo Soja'!$B10,'Preço Soja ESALQ'!Q:Q),NA())</f>
        <v>7477.1781818181807</v>
      </c>
      <c r="E10" s="32">
        <f>+[5]mensal!C9</f>
        <v>6851.8666896382983</v>
      </c>
      <c r="H10" s="32">
        <f t="shared" ca="1" si="1"/>
        <v>6579.9167999999991</v>
      </c>
      <c r="T10" s="36">
        <f>+[3]FSORPRA!H9</f>
        <v>310</v>
      </c>
      <c r="U10" s="36">
        <f>+[3]FRONPRA!H9</f>
        <v>273.75</v>
      </c>
      <c r="V10" s="36">
        <f>VLOOKUP(B10,'Frete ESALQ'!$C$6:$AL$132,36,FALSE)</f>
        <v>80.27</v>
      </c>
      <c r="W10" s="36">
        <f>VLOOKUP(B10,'Frete ESALQ'!$C$6:$AW$132,47,FALSE)</f>
        <v>67.33</v>
      </c>
      <c r="X10" s="36">
        <f>VLOOKUP(B10,'Frete ESALQ'!$C$6:$BH$132,58,FALSE)</f>
        <v>83.38</v>
      </c>
      <c r="Y10" s="36">
        <f>VLOOKUP(B10,'Frete ESALQ'!$C$6:$BH$132,32,FALSE)</f>
        <v>87.23</v>
      </c>
      <c r="AA10" s="33">
        <f t="shared" si="2"/>
        <v>6541.8666896382983</v>
      </c>
      <c r="AB10" s="33">
        <f t="shared" si="3"/>
        <v>6578.1166896382983</v>
      </c>
      <c r="AC10" s="33">
        <f t="shared" si="4"/>
        <v>6771.5966896382979</v>
      </c>
      <c r="AD10" s="33">
        <f t="shared" si="5"/>
        <v>6784.5366896382984</v>
      </c>
      <c r="AE10" s="33">
        <f t="shared" si="6"/>
        <v>6768.4866896382982</v>
      </c>
      <c r="AF10" s="33">
        <f t="shared" si="7"/>
        <v>6764.6366896382988</v>
      </c>
      <c r="AG10" s="41">
        <f>+E10-'Modelo Soja'!BL10</f>
        <v>6551.8666896382983</v>
      </c>
    </row>
    <row r="11" spans="2:33" x14ac:dyDescent="0.3">
      <c r="B11" s="31" t="str">
        <f t="shared" si="0"/>
        <v>20219</v>
      </c>
      <c r="C11" s="17">
        <f t="shared" si="8"/>
        <v>44440</v>
      </c>
      <c r="D11" s="32">
        <f ca="1">IFERROR(AVERAGEIF('Preço Soja ESALQ'!$C:$C,'Modelo Soja'!$B11,'Preço Soja ESALQ'!Q:Q),NA())</f>
        <v>7496.1452380952387</v>
      </c>
      <c r="E11" s="32">
        <f>+[5]mensal!C10</f>
        <v>6866.8014408916988</v>
      </c>
      <c r="H11" s="32">
        <f t="shared" ca="1" si="1"/>
        <v>6596.6078095238099</v>
      </c>
      <c r="T11" s="36">
        <f>+[3]FSORPRA!H10</f>
        <v>291.25</v>
      </c>
      <c r="U11" s="36">
        <f>+[3]FRONPRA!H10</f>
        <v>255</v>
      </c>
      <c r="V11" s="36">
        <f>VLOOKUP(B11,'Frete ESALQ'!$C$6:$AL$132,36,FALSE)</f>
        <v>68</v>
      </c>
      <c r="W11" s="36">
        <f>VLOOKUP(B11,'Frete ESALQ'!$C$6:$AW$132,47,FALSE)</f>
        <v>68</v>
      </c>
      <c r="X11" s="36">
        <f>VLOOKUP(B11,'Frete ESALQ'!$C$6:$BH$132,58,FALSE)</f>
        <v>91.24</v>
      </c>
      <c r="Y11" s="36">
        <f>VLOOKUP(B11,'Frete ESALQ'!$C$6:$BH$132,32,FALSE)</f>
        <v>96.6</v>
      </c>
      <c r="AA11" s="33">
        <f t="shared" si="2"/>
        <v>6575.5514408916988</v>
      </c>
      <c r="AB11" s="33">
        <f t="shared" si="3"/>
        <v>6611.8014408916988</v>
      </c>
      <c r="AC11" s="33">
        <f t="shared" si="4"/>
        <v>6798.8014408916988</v>
      </c>
      <c r="AD11" s="33">
        <f t="shared" si="5"/>
        <v>6798.8014408916988</v>
      </c>
      <c r="AE11" s="33">
        <f t="shared" si="6"/>
        <v>6775.561440891699</v>
      </c>
      <c r="AF11" s="33">
        <f t="shared" si="7"/>
        <v>6770.2014408916984</v>
      </c>
      <c r="AG11" s="41">
        <f>+E11-'Modelo Soja'!BL11</f>
        <v>6585.5514408916988</v>
      </c>
    </row>
    <row r="12" spans="2:33" x14ac:dyDescent="0.3">
      <c r="B12" s="31" t="str">
        <f t="shared" si="0"/>
        <v>202110</v>
      </c>
      <c r="C12" s="17">
        <f t="shared" si="8"/>
        <v>44470</v>
      </c>
      <c r="D12" s="32">
        <f ca="1">IFERROR(AVERAGEIF('Preço Soja ESALQ'!$C:$C,'Modelo Soja'!$B12,'Preço Soja ESALQ'!Q:Q),NA())</f>
        <v>8236.7200000000012</v>
      </c>
      <c r="E12" s="32">
        <f>+[5]mensal!C11</f>
        <v>7634.1253795460752</v>
      </c>
      <c r="H12" s="32">
        <f t="shared" ca="1" si="1"/>
        <v>7248.3136000000013</v>
      </c>
      <c r="T12" s="36">
        <f>+[3]FSORPRA!H11</f>
        <v>313</v>
      </c>
      <c r="U12" s="36">
        <f>+[3]FRONPRA!H11</f>
        <v>232</v>
      </c>
      <c r="V12" s="36">
        <f>VLOOKUP(B12,'Frete ESALQ'!$C$6:$AL$132,36,FALSE)</f>
        <v>68</v>
      </c>
      <c r="W12" s="36">
        <f>VLOOKUP(B12,'Frete ESALQ'!$C$6:$AW$132,47,FALSE)</f>
        <v>72</v>
      </c>
      <c r="X12" s="36">
        <f>VLOOKUP(B12,'Frete ESALQ'!$C$6:$BH$132,58,FALSE)</f>
        <v>85.59</v>
      </c>
      <c r="Y12" s="36">
        <f>VLOOKUP(B12,'Frete ESALQ'!$C$6:$BH$132,32,FALSE)</f>
        <v>91.5</v>
      </c>
      <c r="AA12" s="33">
        <f t="shared" si="2"/>
        <v>7321.1253795460752</v>
      </c>
      <c r="AB12" s="33">
        <f t="shared" si="3"/>
        <v>7402.1253795460752</v>
      </c>
      <c r="AC12" s="33">
        <f t="shared" si="4"/>
        <v>7566.1253795460752</v>
      </c>
      <c r="AD12" s="33">
        <f t="shared" si="5"/>
        <v>7562.1253795460752</v>
      </c>
      <c r="AE12" s="33">
        <f t="shared" si="6"/>
        <v>7548.5353795460751</v>
      </c>
      <c r="AF12" s="33">
        <f t="shared" si="7"/>
        <v>7542.6253795460752</v>
      </c>
      <c r="AG12" s="41">
        <f>+E12-'Modelo Soja'!BL12</f>
        <v>7331.1253795460752</v>
      </c>
    </row>
    <row r="13" spans="2:33" x14ac:dyDescent="0.3">
      <c r="B13" s="31" t="str">
        <f t="shared" si="0"/>
        <v>202111</v>
      </c>
      <c r="C13" s="17">
        <f t="shared" si="8"/>
        <v>44501</v>
      </c>
      <c r="D13" s="32">
        <f ca="1">IFERROR(AVERAGEIF('Preço Soja ESALQ'!$C:$C,'Modelo Soja'!$B13,'Preço Soja ESALQ'!Q:Q),NA())</f>
        <v>8398.9134999999987</v>
      </c>
      <c r="E13" s="32">
        <f>+[5]mensal!C12</f>
        <v>7635.589871343499</v>
      </c>
      <c r="H13" s="32">
        <f t="shared" ca="1" si="1"/>
        <v>7391.0438799999993</v>
      </c>
      <c r="T13" s="36">
        <f>+[3]FSORPRA!H12</f>
        <v>318.75</v>
      </c>
      <c r="U13" s="36">
        <f>+[3]FRONPRA!H12</f>
        <v>243.75</v>
      </c>
      <c r="V13" s="36">
        <f>VLOOKUP(B13,'Frete ESALQ'!$C$6:$AL$132,36,FALSE)</f>
        <v>68</v>
      </c>
      <c r="W13" s="36">
        <f>VLOOKUP(B13,'Frete ESALQ'!$C$6:$AW$132,47,FALSE)</f>
        <v>70</v>
      </c>
      <c r="X13" s="36">
        <f>VLOOKUP(B13,'Frete ESALQ'!$C$6:$BH$132,58,FALSE)</f>
        <v>76.08</v>
      </c>
      <c r="Y13" s="36">
        <f>VLOOKUP(B13,'Frete ESALQ'!$C$6:$BH$132,32,FALSE)</f>
        <v>73.5</v>
      </c>
      <c r="AA13" s="33">
        <f t="shared" si="2"/>
        <v>7316.839871343499</v>
      </c>
      <c r="AB13" s="33">
        <f t="shared" si="3"/>
        <v>7391.839871343499</v>
      </c>
      <c r="AC13" s="33">
        <f t="shared" si="4"/>
        <v>7567.589871343499</v>
      </c>
      <c r="AD13" s="33">
        <f t="shared" si="5"/>
        <v>7565.589871343499</v>
      </c>
      <c r="AE13" s="33">
        <f t="shared" si="6"/>
        <v>7559.5098713434991</v>
      </c>
      <c r="AF13" s="33">
        <f t="shared" si="7"/>
        <v>7562.089871343499</v>
      </c>
      <c r="AG13" s="41">
        <f>+E13-'Modelo Soja'!BL13</f>
        <v>7326.839871343499</v>
      </c>
    </row>
    <row r="14" spans="2:33" x14ac:dyDescent="0.3">
      <c r="B14" s="31" t="str">
        <f t="shared" si="0"/>
        <v>202112</v>
      </c>
      <c r="C14" s="17">
        <f t="shared" si="8"/>
        <v>44531</v>
      </c>
      <c r="D14" s="32">
        <f ca="1">IFERROR(AVERAGEIF('Preço Soja ESALQ'!$C:$C,'Modelo Soja'!$B14,'Preço Soja ESALQ'!Q:Q),NA())</f>
        <v>8315.286666666665</v>
      </c>
      <c r="E14" s="32">
        <f>+[5]mensal!C13</f>
        <v>7476.6046034584351</v>
      </c>
      <c r="H14" s="32">
        <f t="shared" ca="1" si="1"/>
        <v>7317.4522666666653</v>
      </c>
      <c r="T14" s="36">
        <f>+[3]FSORPRA!H13</f>
        <v>352</v>
      </c>
      <c r="U14" s="36">
        <f>+[3]FRONPRA!H13</f>
        <v>266</v>
      </c>
      <c r="V14" s="36">
        <f>VLOOKUP(B14,'Frete ESALQ'!$C$6:$AL$132,36,FALSE)</f>
        <v>76.2</v>
      </c>
      <c r="W14" s="36">
        <f>VLOOKUP(B14,'Frete ESALQ'!$C$6:$AW$132,47,FALSE)</f>
        <v>67.67</v>
      </c>
      <c r="X14" s="36">
        <f>VLOOKUP(B14,'Frete ESALQ'!$C$6:$BH$132,58,FALSE)</f>
        <v>92.96</v>
      </c>
      <c r="Y14" s="36">
        <f>VLOOKUP(B14,'Frete ESALQ'!$C$6:$BH$132,32,FALSE)</f>
        <v>91.67</v>
      </c>
      <c r="AA14" s="33">
        <f t="shared" si="2"/>
        <v>7124.6046034584351</v>
      </c>
      <c r="AB14" s="33">
        <f t="shared" si="3"/>
        <v>7210.6046034584351</v>
      </c>
      <c r="AC14" s="33">
        <f t="shared" si="4"/>
        <v>7400.4046034584353</v>
      </c>
      <c r="AD14" s="33">
        <f t="shared" si="5"/>
        <v>7408.934603458435</v>
      </c>
      <c r="AE14" s="33">
        <f t="shared" si="6"/>
        <v>7383.6446034584351</v>
      </c>
      <c r="AF14" s="33">
        <f t="shared" si="7"/>
        <v>7384.934603458435</v>
      </c>
      <c r="AG14" s="41">
        <f>+E14-'Modelo Soja'!BL14</f>
        <v>7134.6046034584351</v>
      </c>
    </row>
    <row r="15" spans="2:33" x14ac:dyDescent="0.3">
      <c r="B15" s="31" t="str">
        <f t="shared" si="0"/>
        <v>20221</v>
      </c>
      <c r="C15" s="17">
        <f t="shared" si="8"/>
        <v>44562</v>
      </c>
      <c r="D15" s="32">
        <f ca="1">IFERROR(AVERAGEIF('Preço Soja ESALQ'!$C:$C,'Modelo Soja'!$B15,'Preço Soja ESALQ'!Q:Q),NA())</f>
        <v>8338.0633333333335</v>
      </c>
      <c r="E15" s="32">
        <f>+[5]mensal!C14</f>
        <v>7510.4032746190478</v>
      </c>
      <c r="H15" s="32">
        <f t="shared" ca="1" si="1"/>
        <v>7337.4957333333332</v>
      </c>
      <c r="T15" s="36">
        <f>+[3]FSORPRA!H14</f>
        <v>375.625</v>
      </c>
      <c r="U15" s="36">
        <f>+[3]FRONPRA!H14</f>
        <v>285</v>
      </c>
      <c r="V15" s="36">
        <f>VLOOKUP(B15,'Frete ESALQ'!$C$6:$AL$132,36,FALSE)</f>
        <v>74.849999999999994</v>
      </c>
      <c r="W15" s="36">
        <f>VLOOKUP(B15,'Frete ESALQ'!$C$6:$AW$132,47,FALSE)</f>
        <v>71.75</v>
      </c>
      <c r="X15" s="36">
        <f>VLOOKUP(B15,'Frete ESALQ'!$C$6:$BH$132,58,FALSE)</f>
        <v>121.72</v>
      </c>
      <c r="Y15" s="36">
        <f>VLOOKUP(B15,'Frete ESALQ'!$C$6:$BH$132,32,FALSE)</f>
        <v>127.6</v>
      </c>
      <c r="AA15" s="33">
        <f t="shared" si="2"/>
        <v>7134.7782746190478</v>
      </c>
      <c r="AB15" s="33">
        <f t="shared" si="3"/>
        <v>7225.4032746190478</v>
      </c>
      <c r="AC15" s="33">
        <f t="shared" si="4"/>
        <v>7435.5532746190474</v>
      </c>
      <c r="AD15" s="33">
        <f t="shared" si="5"/>
        <v>7438.6532746190478</v>
      </c>
      <c r="AE15" s="33">
        <f t="shared" si="6"/>
        <v>7388.6832746190476</v>
      </c>
      <c r="AF15" s="33">
        <f t="shared" si="7"/>
        <v>7382.8032746190474</v>
      </c>
      <c r="AG15" s="41">
        <f>+E15-'Modelo Soja'!BL15</f>
        <v>7144.7782746190478</v>
      </c>
    </row>
    <row r="16" spans="2:33" x14ac:dyDescent="0.3">
      <c r="B16" s="31" t="str">
        <f t="shared" si="0"/>
        <v>20222</v>
      </c>
      <c r="C16" s="17">
        <f t="shared" si="8"/>
        <v>44593</v>
      </c>
      <c r="D16" s="32">
        <f ca="1">IFERROR(AVERAGEIF('Preço Soja ESALQ'!$C:$C,'Modelo Soja'!$B16,'Preço Soja ESALQ'!Q:Q),NA())</f>
        <v>8578.1194736842117</v>
      </c>
      <c r="E16" s="32">
        <f>+[5]mensal!C15</f>
        <v>7888.8914828499983</v>
      </c>
      <c r="H16" s="32">
        <f t="shared" ca="1" si="1"/>
        <v>7548.7451368421061</v>
      </c>
      <c r="T16" s="36">
        <f>+[3]FSORPRA!H15</f>
        <v>396.25</v>
      </c>
      <c r="U16" s="36">
        <f>+[3]FRONPRA!H15</f>
        <v>293.75</v>
      </c>
      <c r="V16" s="36">
        <f>VLOOKUP(B16,'Frete ESALQ'!$C$6:$AL$132,36,FALSE)</f>
        <v>99.95</v>
      </c>
      <c r="W16" s="36">
        <f>VLOOKUP(B16,'Frete ESALQ'!$C$6:$AW$132,47,FALSE)</f>
        <v>70</v>
      </c>
      <c r="X16" s="36">
        <f>VLOOKUP(B16,'Frete ESALQ'!$C$6:$BH$132,58,FALSE)</f>
        <v>92.53</v>
      </c>
      <c r="Y16" s="36">
        <f>VLOOKUP(B16,'Frete ESALQ'!$C$6:$BH$132,32,FALSE)</f>
        <v>102.79</v>
      </c>
      <c r="AA16" s="33">
        <f t="shared" si="2"/>
        <v>7492.6414828499983</v>
      </c>
      <c r="AB16" s="33">
        <f t="shared" si="3"/>
        <v>7595.1414828499983</v>
      </c>
      <c r="AC16" s="33">
        <f t="shared" si="4"/>
        <v>7788.9414828499985</v>
      </c>
      <c r="AD16" s="33">
        <f t="shared" si="5"/>
        <v>7818.8914828499983</v>
      </c>
      <c r="AE16" s="33">
        <f t="shared" si="6"/>
        <v>7796.3614828499985</v>
      </c>
      <c r="AF16" s="33">
        <f t="shared" si="7"/>
        <v>7786.1014828499983</v>
      </c>
      <c r="AG16" s="41">
        <f>+E16-'Modelo Soja'!BL16</f>
        <v>7502.6414828499983</v>
      </c>
    </row>
    <row r="17" spans="2:33" x14ac:dyDescent="0.3">
      <c r="B17" s="31" t="str">
        <f t="shared" si="0"/>
        <v>20223</v>
      </c>
      <c r="C17" s="17">
        <f t="shared" si="8"/>
        <v>44621</v>
      </c>
      <c r="D17" s="32">
        <f ca="1">IFERROR(AVERAGEIF('Preço Soja ESALQ'!$C:$C,'Modelo Soja'!$B17,'Preço Soja ESALQ'!Q:Q),NA())</f>
        <v>9353.9549999999981</v>
      </c>
      <c r="E17" s="32">
        <f>+[5]mensal!C16</f>
        <v>8650.622948695649</v>
      </c>
      <c r="H17" s="32">
        <f t="shared" ca="1" si="1"/>
        <v>8231.4803999999986</v>
      </c>
      <c r="T17" s="36">
        <f>+[3]FSORPRA!H16</f>
        <v>420.625</v>
      </c>
      <c r="U17" s="36">
        <f>+[3]FRONPRA!H16</f>
        <v>320</v>
      </c>
      <c r="V17" s="36">
        <f>VLOOKUP(B17,'Frete ESALQ'!$C$6:$AL$132,36,FALSE)</f>
        <v>146.59</v>
      </c>
      <c r="W17" s="36">
        <f>VLOOKUP(B17,'Frete ESALQ'!$C$6:$AW$132,47,FALSE)</f>
        <v>118.4</v>
      </c>
      <c r="X17" s="36">
        <f>VLOOKUP(B17,'Frete ESALQ'!$C$6:$BH$132,58,FALSE)</f>
        <v>102.63</v>
      </c>
      <c r="Y17" s="36">
        <f>VLOOKUP(B17,'Frete ESALQ'!$C$6:$BH$132,32,FALSE)</f>
        <v>110.96</v>
      </c>
      <c r="AA17" s="33">
        <f t="shared" si="2"/>
        <v>8229.997948695649</v>
      </c>
      <c r="AB17" s="33">
        <f t="shared" si="3"/>
        <v>8330.622948695649</v>
      </c>
      <c r="AC17" s="33">
        <f t="shared" si="4"/>
        <v>8504.0329486956489</v>
      </c>
      <c r="AD17" s="33">
        <f t="shared" si="5"/>
        <v>8532.2229486956494</v>
      </c>
      <c r="AE17" s="33">
        <f t="shared" si="6"/>
        <v>8547.9929486956498</v>
      </c>
      <c r="AF17" s="33">
        <f t="shared" si="7"/>
        <v>8539.6629486956499</v>
      </c>
      <c r="AG17" s="41">
        <f>+E17-'Modelo Soja'!BL17</f>
        <v>8239.997948695649</v>
      </c>
    </row>
    <row r="18" spans="2:33" x14ac:dyDescent="0.3">
      <c r="B18" s="31" t="str">
        <f t="shared" si="0"/>
        <v>20224</v>
      </c>
      <c r="C18" s="17">
        <f t="shared" si="8"/>
        <v>44652</v>
      </c>
      <c r="D18" s="32">
        <f ca="1">IFERROR(AVERAGEIF('Preço Soja ESALQ'!$C:$C,'Modelo Soja'!$B18,'Preço Soja ESALQ'!Q:Q),NA())</f>
        <v>9201.4536842105281</v>
      </c>
      <c r="E18" s="32">
        <f>+[5]mensal!C17</f>
        <v>8622.7853803333328</v>
      </c>
      <c r="H18" s="32">
        <f t="shared" ca="1" si="1"/>
        <v>8097.2792421052645</v>
      </c>
      <c r="T18" s="36">
        <f>+[3]FSORPRA!H17</f>
        <v>474.4</v>
      </c>
      <c r="U18" s="36">
        <f>+[3]FRONPRA!H17</f>
        <v>317</v>
      </c>
      <c r="V18" s="36">
        <f>VLOOKUP(B18,'Frete ESALQ'!$C$6:$AL$132,36,FALSE)</f>
        <v>127.59</v>
      </c>
      <c r="W18" s="36">
        <f>VLOOKUP(B18,'Frete ESALQ'!$C$6:$AW$132,47,FALSE)</f>
        <v>105.25</v>
      </c>
      <c r="X18" s="36">
        <f>VLOOKUP(B18,'Frete ESALQ'!$C$6:$BH$132,58,FALSE)</f>
        <v>99.55</v>
      </c>
      <c r="Y18" s="36">
        <f>VLOOKUP(B18,'Frete ESALQ'!$C$6:$BH$132,32,FALSE)</f>
        <v>107.48</v>
      </c>
      <c r="AA18" s="33">
        <f t="shared" si="2"/>
        <v>8148.3853803333332</v>
      </c>
      <c r="AB18" s="33">
        <f t="shared" si="3"/>
        <v>8305.7853803333328</v>
      </c>
      <c r="AC18" s="33">
        <f t="shared" si="4"/>
        <v>8495.1953803333327</v>
      </c>
      <c r="AD18" s="33">
        <f t="shared" si="5"/>
        <v>8517.5353803333328</v>
      </c>
      <c r="AE18" s="33">
        <f t="shared" si="6"/>
        <v>8523.2353803333335</v>
      </c>
      <c r="AF18" s="33">
        <f t="shared" si="7"/>
        <v>8515.3053803333332</v>
      </c>
      <c r="AG18" s="41">
        <f>+E18-'Modelo Soja'!BL18</f>
        <v>8158.3853803333332</v>
      </c>
    </row>
    <row r="19" spans="2:33" x14ac:dyDescent="0.3">
      <c r="B19" s="31" t="str">
        <f t="shared" si="0"/>
        <v>20225</v>
      </c>
      <c r="C19" s="17">
        <f t="shared" si="8"/>
        <v>44682</v>
      </c>
      <c r="D19" s="32">
        <f ca="1">IFERROR(AVERAGEIF('Preço Soja ESALQ'!$C:$C,'Modelo Soja'!$B19,'Preço Soja ESALQ'!Q:Q),NA())</f>
        <v>9715.5077272727249</v>
      </c>
      <c r="E19" s="32">
        <f>+[5]mensal!C18</f>
        <v>9140.9271790909097</v>
      </c>
      <c r="H19" s="32">
        <f t="shared" ca="1" si="1"/>
        <v>8549.6467999999986</v>
      </c>
      <c r="T19" s="36">
        <f>+[3]FSORPRA!H18</f>
        <v>465</v>
      </c>
      <c r="U19" s="36">
        <f>+[3]FRONPRA!H18</f>
        <v>330</v>
      </c>
      <c r="V19" s="36">
        <f>VLOOKUP(B19,'Frete ESALQ'!$C$6:$AL$132,36,FALSE)</f>
        <v>127.5</v>
      </c>
      <c r="W19" s="36">
        <f>VLOOKUP(B19,'Frete ESALQ'!$C$6:$AW$132,47,FALSE)</f>
        <v>109.2</v>
      </c>
      <c r="X19" s="36">
        <f>VLOOKUP(B19,'Frete ESALQ'!$C$6:$BH$132,58,FALSE)</f>
        <v>122.4</v>
      </c>
      <c r="Y19" s="36">
        <f>VLOOKUP(B19,'Frete ESALQ'!$C$6:$BH$132,32,FALSE)</f>
        <v>130.56</v>
      </c>
      <c r="AA19" s="33">
        <f t="shared" si="2"/>
        <v>8675.9271790909097</v>
      </c>
      <c r="AB19" s="33">
        <f t="shared" si="3"/>
        <v>8810.9271790909097</v>
      </c>
      <c r="AC19" s="33">
        <f t="shared" si="4"/>
        <v>9013.4271790909097</v>
      </c>
      <c r="AD19" s="33">
        <f t="shared" si="5"/>
        <v>9031.727179090909</v>
      </c>
      <c r="AE19" s="33">
        <f t="shared" si="6"/>
        <v>9018.5271790909101</v>
      </c>
      <c r="AF19" s="33">
        <f t="shared" si="7"/>
        <v>9010.3671790909102</v>
      </c>
      <c r="AG19" s="41">
        <f>+E19-'Modelo Soja'!BL19</f>
        <v>8685.9271790909097</v>
      </c>
    </row>
    <row r="20" spans="2:33" x14ac:dyDescent="0.3">
      <c r="B20" s="31" t="str">
        <f t="shared" si="0"/>
        <v>20226</v>
      </c>
      <c r="C20" s="17">
        <f t="shared" si="8"/>
        <v>44713</v>
      </c>
      <c r="D20" s="32">
        <f ca="1">IFERROR(AVERAGEIF('Preço Soja ESALQ'!$C:$C,'Modelo Soja'!$B20,'Preço Soja ESALQ'!Q:Q),NA())</f>
        <v>9168.165714285713</v>
      </c>
      <c r="E20" s="32">
        <f>+[5]mensal!C19</f>
        <v>8097.9163633636381</v>
      </c>
      <c r="H20" s="32">
        <f t="shared" ca="1" si="1"/>
        <v>8067.9858285714272</v>
      </c>
      <c r="T20" s="36">
        <f>+[3]FSORPRA!H19</f>
        <v>535</v>
      </c>
      <c r="U20" s="36">
        <f>+[3]FRONPRA!H19</f>
        <v>373.75</v>
      </c>
      <c r="V20" s="36">
        <f>VLOOKUP(B20,'Frete ESALQ'!$C$6:$AL$132,36,FALSE)</f>
        <v>110</v>
      </c>
      <c r="W20" s="36">
        <f>VLOOKUP(B20,'Frete ESALQ'!$C$6:$AW$132,47,FALSE)</f>
        <v>115.3</v>
      </c>
      <c r="X20" s="36">
        <f>VLOOKUP(B20,'Frete ESALQ'!$C$6:$BH$132,58,FALSE)</f>
        <v>92.46</v>
      </c>
      <c r="Y20" s="36">
        <f>VLOOKUP(B20,'Frete ESALQ'!$C$6:$BH$132,32,FALSE)</f>
        <v>101.66</v>
      </c>
      <c r="AA20" s="33">
        <f t="shared" si="2"/>
        <v>7562.9163633636381</v>
      </c>
      <c r="AB20" s="33">
        <f t="shared" si="3"/>
        <v>7724.1663633636381</v>
      </c>
      <c r="AC20" s="33">
        <f t="shared" si="4"/>
        <v>7987.9163633636381</v>
      </c>
      <c r="AD20" s="33">
        <f t="shared" si="5"/>
        <v>7982.6163633636379</v>
      </c>
      <c r="AE20" s="33">
        <f t="shared" si="6"/>
        <v>8005.456363363638</v>
      </c>
      <c r="AF20" s="33">
        <f t="shared" si="7"/>
        <v>7996.2563633636382</v>
      </c>
      <c r="AG20" s="41">
        <f>+E20-'Modelo Soja'!BL20</f>
        <v>7572.9163633636381</v>
      </c>
    </row>
    <row r="21" spans="2:33" x14ac:dyDescent="0.3">
      <c r="B21" s="31" t="str">
        <f t="shared" si="0"/>
        <v>20227</v>
      </c>
      <c r="C21" s="17">
        <f t="shared" si="8"/>
        <v>44743</v>
      </c>
      <c r="D21" s="32">
        <f ca="1">IFERROR(AVERAGEIF('Preço Soja ESALQ'!$C:$C,'Modelo Soja'!$B21,'Preço Soja ESALQ'!Q:Q),NA())</f>
        <v>8163.08</v>
      </c>
      <c r="E21" s="32">
        <f>+[5]mensal!C20</f>
        <v>7066.7722575238095</v>
      </c>
      <c r="H21" s="32">
        <f t="shared" ca="1" si="1"/>
        <v>7183.5104000000001</v>
      </c>
      <c r="T21" s="36">
        <f>+[3]FSORPRA!H20</f>
        <v>530</v>
      </c>
      <c r="U21" s="36">
        <f>+[3]FRONPRA!H20</f>
        <v>398</v>
      </c>
      <c r="V21" s="36">
        <f>VLOOKUP(B21,'Frete ESALQ'!$C$6:$AL$132,36,FALSE)</f>
        <v>147.75</v>
      </c>
      <c r="W21" s="36">
        <f>VLOOKUP(B21,'Frete ESALQ'!$C$6:$AW$132,47,FALSE)</f>
        <v>125</v>
      </c>
      <c r="X21" s="36">
        <f>VLOOKUP(B21,'Frete ESALQ'!$C$6:$BH$132,58,FALSE)</f>
        <v>121</v>
      </c>
      <c r="Y21" s="36">
        <f>VLOOKUP(B21,'Frete ESALQ'!$C$6:$BH$132,32,FALSE)</f>
        <v>100</v>
      </c>
      <c r="AA21" s="33">
        <f t="shared" si="2"/>
        <v>6536.7722575238095</v>
      </c>
      <c r="AB21" s="33">
        <f t="shared" si="3"/>
        <v>6668.7722575238095</v>
      </c>
      <c r="AC21" s="33">
        <f t="shared" si="4"/>
        <v>6919.0222575238095</v>
      </c>
      <c r="AD21" s="33">
        <f t="shared" si="5"/>
        <v>6941.7722575238095</v>
      </c>
      <c r="AE21" s="33">
        <f t="shared" si="6"/>
        <v>6945.7722575238095</v>
      </c>
      <c r="AF21" s="33">
        <f t="shared" si="7"/>
        <v>6966.7722575238095</v>
      </c>
      <c r="AG21" s="41">
        <f>+E21-'Modelo Soja'!BL21</f>
        <v>6546.7722575238095</v>
      </c>
    </row>
    <row r="22" spans="2:33" x14ac:dyDescent="0.3">
      <c r="B22" s="31" t="str">
        <f t="shared" si="0"/>
        <v>20228</v>
      </c>
      <c r="C22" s="17">
        <f t="shared" si="8"/>
        <v>44774</v>
      </c>
      <c r="D22" s="32">
        <f ca="1">IFERROR(AVERAGEIF('Preço Soja ESALQ'!$C:$C,'Modelo Soja'!$B22,'Preço Soja ESALQ'!Q:Q),NA())</f>
        <v>7771.6139130434776</v>
      </c>
      <c r="E22" s="32">
        <f>+[5]mensal!C21</f>
        <v>7096.3803166956504</v>
      </c>
      <c r="H22" s="32">
        <f t="shared" ca="1" si="1"/>
        <v>6839.0202434782605</v>
      </c>
      <c r="T22" s="36">
        <f>+[3]FSORPRA!H21</f>
        <v>474.875</v>
      </c>
      <c r="U22" s="36">
        <f>+[3]FRONPRA!H21</f>
        <v>355</v>
      </c>
      <c r="V22" s="36">
        <f>VLOOKUP(B22,'Frete ESALQ'!$C$6:$AL$132,36,FALSE)</f>
        <v>140.82</v>
      </c>
      <c r="W22" s="36">
        <f>VLOOKUP(B22,'Frete ESALQ'!$C$6:$AW$132,47,FALSE)</f>
        <v>126.75</v>
      </c>
      <c r="X22" s="36">
        <f>VLOOKUP(B22,'Frete ESALQ'!$C$6:$BH$132,58,FALSE)</f>
        <v>111.58</v>
      </c>
      <c r="Y22" s="36">
        <f>VLOOKUP(B22,'Frete ESALQ'!$C$6:$BH$132,32,FALSE)</f>
        <v>116.89</v>
      </c>
      <c r="AA22" s="33">
        <f t="shared" si="2"/>
        <v>6621.5053166956504</v>
      </c>
      <c r="AB22" s="33">
        <f t="shared" si="3"/>
        <v>6741.3803166956504</v>
      </c>
      <c r="AC22" s="33">
        <f t="shared" si="4"/>
        <v>6955.5603166956507</v>
      </c>
      <c r="AD22" s="33">
        <f t="shared" si="5"/>
        <v>6969.6303166956504</v>
      </c>
      <c r="AE22" s="33">
        <f t="shared" si="6"/>
        <v>6984.8003166956505</v>
      </c>
      <c r="AF22" s="33">
        <f t="shared" si="7"/>
        <v>6979.4903166956501</v>
      </c>
      <c r="AG22" s="41">
        <f>+E22-'Modelo Soja'!BL22</f>
        <v>6631.5053166956504</v>
      </c>
    </row>
    <row r="23" spans="2:33" x14ac:dyDescent="0.3">
      <c r="B23" s="31" t="str">
        <f t="shared" si="0"/>
        <v>20229</v>
      </c>
      <c r="C23" s="17">
        <f t="shared" si="8"/>
        <v>44805</v>
      </c>
      <c r="D23" s="32">
        <f ca="1">IFERROR(AVERAGEIF('Preço Soja ESALQ'!$C:$C,'Modelo Soja'!$B23,'Preço Soja ESALQ'!Q:Q),NA())</f>
        <v>7357.0304761904754</v>
      </c>
      <c r="E23" s="32">
        <f>+[5]mensal!C22</f>
        <v>6397.7521325000007</v>
      </c>
      <c r="H23" s="32">
        <f t="shared" ca="1" si="1"/>
        <v>6474.186819047618</v>
      </c>
      <c r="T23" s="36">
        <f>+[3]FSORPRA!H22</f>
        <v>434</v>
      </c>
      <c r="U23" s="36">
        <f>+[3]FRONPRA!H22</f>
        <v>298</v>
      </c>
      <c r="V23" s="37">
        <f>(V22+V24)/2</f>
        <v>138.12</v>
      </c>
      <c r="W23" s="37">
        <f>(W22+W24)/2</f>
        <v>111.375</v>
      </c>
      <c r="X23" s="37">
        <f>(X22+X24)/2</f>
        <v>114.9</v>
      </c>
      <c r="Y23" s="37">
        <f>(Y22+Y24)/2</f>
        <v>119.68</v>
      </c>
      <c r="AA23" s="33">
        <f t="shared" si="2"/>
        <v>5963.7521325000007</v>
      </c>
      <c r="AB23" s="33">
        <f t="shared" si="3"/>
        <v>6099.7521325000007</v>
      </c>
      <c r="AC23" s="33">
        <f t="shared" si="4"/>
        <v>6259.6321325000008</v>
      </c>
      <c r="AD23" s="33">
        <f t="shared" si="5"/>
        <v>6286.3771325000007</v>
      </c>
      <c r="AE23" s="33">
        <f t="shared" si="6"/>
        <v>6282.8521325000011</v>
      </c>
      <c r="AF23" s="33">
        <f t="shared" si="7"/>
        <v>6278.0721325000004</v>
      </c>
      <c r="AG23" s="41">
        <f>+E23-'Modelo Soja'!BL23</f>
        <v>5973.7521325000007</v>
      </c>
    </row>
    <row r="24" spans="2:33" x14ac:dyDescent="0.3">
      <c r="B24" s="31" t="str">
        <f t="shared" si="0"/>
        <v>202210</v>
      </c>
      <c r="C24" s="17">
        <f t="shared" si="8"/>
        <v>44835</v>
      </c>
      <c r="D24" s="32">
        <f ca="1">IFERROR(AVERAGEIF('Preço Soja ESALQ'!$C:$C,'Modelo Soja'!$B24,'Preço Soja ESALQ'!Q:Q),NA())</f>
        <v>7218.4325000000008</v>
      </c>
      <c r="E24" s="32">
        <f>+[5]mensal!C23</f>
        <v>6730.8277140476175</v>
      </c>
      <c r="H24" s="32">
        <f t="shared" ca="1" si="1"/>
        <v>6352.2206000000006</v>
      </c>
      <c r="T24" s="36">
        <f>+[3]FSORPRA!H23</f>
        <v>400</v>
      </c>
      <c r="U24" s="36">
        <f>+[3]FRONPRA!H23</f>
        <v>280</v>
      </c>
      <c r="V24" s="36">
        <f>VLOOKUP(B24,'Frete ESALQ'!$C$6:$AL$132,36,FALSE)</f>
        <v>135.41999999999999</v>
      </c>
      <c r="W24" s="36">
        <f>VLOOKUP(B24,'Frete ESALQ'!$C$6:$AW$132,47,FALSE)</f>
        <v>96</v>
      </c>
      <c r="X24" s="36">
        <f>VLOOKUP(B24,'Frete ESALQ'!$C$6:$BH$132,58,FALSE)</f>
        <v>118.22</v>
      </c>
      <c r="Y24" s="36">
        <f>VLOOKUP(B24,'Frete ESALQ'!$C$6:$BH$132,32,FALSE)</f>
        <v>122.47</v>
      </c>
      <c r="AA24" s="33">
        <f t="shared" si="2"/>
        <v>6330.8277140476175</v>
      </c>
      <c r="AB24" s="33">
        <f t="shared" si="3"/>
        <v>6450.8277140476175</v>
      </c>
      <c r="AC24" s="33">
        <f t="shared" si="4"/>
        <v>6595.4077140476174</v>
      </c>
      <c r="AD24" s="33">
        <f t="shared" si="5"/>
        <v>6634.8277140476175</v>
      </c>
      <c r="AE24" s="33">
        <f t="shared" si="6"/>
        <v>6612.6077140476173</v>
      </c>
      <c r="AF24" s="33">
        <f t="shared" si="7"/>
        <v>6608.3577140476173</v>
      </c>
      <c r="AG24" s="41">
        <f>+E24-'Modelo Soja'!BL24</f>
        <v>6340.8277140476175</v>
      </c>
    </row>
    <row r="25" spans="2:33" x14ac:dyDescent="0.3">
      <c r="B25" s="31" t="str">
        <f t="shared" si="0"/>
        <v>202211</v>
      </c>
      <c r="C25" s="17">
        <f t="shared" si="8"/>
        <v>44866</v>
      </c>
      <c r="D25" s="32">
        <f ca="1">IFERROR(AVERAGEIF('Preço Soja ESALQ'!$C:$C,'Modelo Soja'!$B25,'Preço Soja ESALQ'!Q:Q),NA())</f>
        <v>7884.7335000000003</v>
      </c>
      <c r="E25" s="32">
        <f>+[5]mensal!C24</f>
        <v>7114.3804593181812</v>
      </c>
      <c r="H25" s="32">
        <f t="shared" ca="1" si="1"/>
        <v>6938.5654800000002</v>
      </c>
      <c r="T25" s="36">
        <f>+[3]FSORPRA!H24</f>
        <v>385</v>
      </c>
      <c r="U25" s="36">
        <f>+[3]FRONPRA!H24</f>
        <v>290</v>
      </c>
      <c r="V25" s="36">
        <f>VLOOKUP(B25,'Frete ESALQ'!$C$6:$AL$132,36,FALSE)</f>
        <v>120</v>
      </c>
      <c r="W25" s="36">
        <f>VLOOKUP(B25,'Frete ESALQ'!$C$6:$AW$132,47,FALSE)</f>
        <v>97.5</v>
      </c>
      <c r="X25" s="36">
        <f>VLOOKUP(B25,'Frete ESALQ'!$C$6:$BH$132,58,FALSE)</f>
        <v>137</v>
      </c>
      <c r="Y25" s="36">
        <f>VLOOKUP(B25,'Frete ESALQ'!$C$6:$BH$132,32,FALSE)</f>
        <v>133</v>
      </c>
      <c r="AA25" s="33">
        <f t="shared" si="2"/>
        <v>6729.3804593181812</v>
      </c>
      <c r="AB25" s="33">
        <f t="shared" si="3"/>
        <v>6824.3804593181812</v>
      </c>
      <c r="AC25" s="33">
        <f t="shared" si="4"/>
        <v>6994.3804593181812</v>
      </c>
      <c r="AD25" s="33">
        <f t="shared" si="5"/>
        <v>7016.8804593181812</v>
      </c>
      <c r="AE25" s="33">
        <f t="shared" si="6"/>
        <v>6977.3804593181812</v>
      </c>
      <c r="AF25" s="33">
        <f t="shared" si="7"/>
        <v>6981.3804593181812</v>
      </c>
      <c r="AG25" s="41">
        <f>+E25-'Modelo Soja'!BL25</f>
        <v>6739.3804593181812</v>
      </c>
    </row>
    <row r="26" spans="2:33" x14ac:dyDescent="0.3">
      <c r="B26" s="31" t="str">
        <f t="shared" si="0"/>
        <v>202212</v>
      </c>
      <c r="C26" s="17">
        <f t="shared" si="8"/>
        <v>44896</v>
      </c>
      <c r="D26" s="32">
        <f ca="1">IFERROR(AVERAGEIF('Preço Soja ESALQ'!$C:$C,'Modelo Soja'!$B26,'Preço Soja ESALQ'!Q:Q),NA())</f>
        <v>7362.7152380952393</v>
      </c>
      <c r="E26" s="32">
        <f>+[5]mensal!C25</f>
        <v>6456.5643112727294</v>
      </c>
      <c r="H26" s="32">
        <f t="shared" ca="1" si="1"/>
        <v>6479.1894095238104</v>
      </c>
      <c r="T26" s="36">
        <f>+[3]FSORPRA!H25</f>
        <v>457.5</v>
      </c>
      <c r="U26" s="36">
        <f>+[3]FRONPRA!H25</f>
        <v>288.75</v>
      </c>
      <c r="V26" s="37">
        <f>+(V25*2+V28)/3</f>
        <v>131.63999999999999</v>
      </c>
      <c r="W26" s="37">
        <f>+(W25*2+W28)/3</f>
        <v>111.66666666666667</v>
      </c>
      <c r="X26" s="37">
        <f>+(X25*2+X28)/3</f>
        <v>136</v>
      </c>
      <c r="Y26" s="37">
        <f>+(Y25*2+Y28)/3</f>
        <v>136.91333333333333</v>
      </c>
      <c r="AA26" s="33">
        <f t="shared" si="2"/>
        <v>5999.0643112727294</v>
      </c>
      <c r="AB26" s="33">
        <f t="shared" si="3"/>
        <v>6167.8143112727294</v>
      </c>
      <c r="AC26" s="33">
        <f t="shared" si="4"/>
        <v>6324.924311272729</v>
      </c>
      <c r="AD26" s="33">
        <f t="shared" si="5"/>
        <v>6344.8976446060624</v>
      </c>
      <c r="AE26" s="33">
        <f t="shared" si="6"/>
        <v>6320.5643112727294</v>
      </c>
      <c r="AF26" s="33">
        <f t="shared" si="7"/>
        <v>6319.6509779393964</v>
      </c>
      <c r="AG26" s="41">
        <f>+E26-'Modelo Soja'!BL26</f>
        <v>6009.0643112727294</v>
      </c>
    </row>
    <row r="27" spans="2:33" x14ac:dyDescent="0.3">
      <c r="B27" s="31" t="str">
        <f t="shared" si="0"/>
        <v>20231</v>
      </c>
      <c r="C27" s="17">
        <f t="shared" si="8"/>
        <v>44927</v>
      </c>
      <c r="D27" s="32">
        <f ca="1">IFERROR(AVERAGEIF('Preço Soja ESALQ'!$C:$C,'Modelo Soja'!$B27,'Preço Soja ESALQ'!Q:Q),NA())</f>
        <v>6945.4250000000002</v>
      </c>
      <c r="E27" s="32">
        <f>+[5]mensal!C26</f>
        <v>6101.9268512727258</v>
      </c>
      <c r="F27" s="32"/>
      <c r="G27" s="32"/>
      <c r="H27" s="32">
        <f t="shared" ca="1" si="1"/>
        <v>6111.9740000000002</v>
      </c>
      <c r="T27" s="36">
        <f>+[3]FSORPRA!H26</f>
        <v>450</v>
      </c>
      <c r="U27" s="36">
        <f>+[3]FRONPRA!H26</f>
        <v>340</v>
      </c>
      <c r="V27" s="37">
        <f>+(V28*2+V25)/3</f>
        <v>143.28</v>
      </c>
      <c r="W27" s="37">
        <f>+(W28*2+W25)/3</f>
        <v>125.83333333333333</v>
      </c>
      <c r="X27" s="37">
        <f>+(X28*2+X25)/3</f>
        <v>135</v>
      </c>
      <c r="Y27" s="37">
        <f>+(Y28*2+Y25)/3</f>
        <v>140.82666666666668</v>
      </c>
      <c r="AA27" s="33">
        <f t="shared" si="2"/>
        <v>5651.9268512727258</v>
      </c>
      <c r="AB27" s="33">
        <f t="shared" si="3"/>
        <v>5761.9268512727258</v>
      </c>
      <c r="AC27" s="33">
        <f t="shared" si="4"/>
        <v>5958.6468512727261</v>
      </c>
      <c r="AD27" s="33">
        <f t="shared" si="5"/>
        <v>5976.0935179393928</v>
      </c>
      <c r="AE27" s="33">
        <f t="shared" si="6"/>
        <v>5966.9268512727258</v>
      </c>
      <c r="AF27" s="33">
        <f t="shared" si="7"/>
        <v>5961.100184606059</v>
      </c>
      <c r="AG27" s="41">
        <f>+E27-'Modelo Soja'!BL27</f>
        <v>5661.9268512727258</v>
      </c>
    </row>
    <row r="28" spans="2:33" x14ac:dyDescent="0.3">
      <c r="B28" s="31" t="str">
        <f t="shared" si="0"/>
        <v>20232</v>
      </c>
      <c r="C28" s="17">
        <f t="shared" si="8"/>
        <v>44958</v>
      </c>
      <c r="D28" s="32">
        <f ca="1">IFERROR(AVERAGEIF('Preço Soja ESALQ'!$C:$C,'Modelo Soja'!$B28,'Preço Soja ESALQ'!Q:Q),NA())</f>
        <v>6526.9427777777782</v>
      </c>
      <c r="E28" s="32">
        <f>+[5]mensal!C27</f>
        <v>5932.9275063000005</v>
      </c>
      <c r="F28" s="32"/>
      <c r="G28" s="32"/>
      <c r="H28" s="32">
        <f t="shared" ca="1" si="1"/>
        <v>5743.7096444444451</v>
      </c>
      <c r="T28" s="36">
        <f>+[3]FSORPRA!H27</f>
        <v>518.5</v>
      </c>
      <c r="U28" s="36">
        <f>+[3]FRONPRA!H27</f>
        <v>392.5</v>
      </c>
      <c r="V28" s="36">
        <f>VLOOKUP(B28,'Frete ESALQ'!$C$6:$AL$132,36,FALSE)</f>
        <v>154.91999999999999</v>
      </c>
      <c r="W28" s="36">
        <f>VLOOKUP(B28,'Frete ESALQ'!$C$6:$AW$132,47,FALSE)</f>
        <v>140</v>
      </c>
      <c r="X28" s="36">
        <f>VLOOKUP(B28,'Frete ESALQ'!$C$6:$BH$132,58,FALSE)</f>
        <v>134</v>
      </c>
      <c r="Y28" s="36">
        <f>VLOOKUP(B28,'Frete ESALQ'!$C$6:$BH$132,32,FALSE)</f>
        <v>144.74</v>
      </c>
      <c r="AA28" s="33">
        <f t="shared" si="2"/>
        <v>5414.4275063000005</v>
      </c>
      <c r="AB28" s="33">
        <f t="shared" si="3"/>
        <v>5540.4275063000005</v>
      </c>
      <c r="AC28" s="33">
        <f t="shared" si="4"/>
        <v>5778.0075063000004</v>
      </c>
      <c r="AD28" s="33">
        <f t="shared" si="5"/>
        <v>5792.9275063000005</v>
      </c>
      <c r="AE28" s="33">
        <f t="shared" si="6"/>
        <v>5798.9275063000005</v>
      </c>
      <c r="AF28" s="33">
        <f t="shared" si="7"/>
        <v>5788.1875063000007</v>
      </c>
      <c r="AG28" s="41">
        <f>+E28-'Modelo Soja'!BL28</f>
        <v>5424.4275063000005</v>
      </c>
    </row>
    <row r="29" spans="2:33" x14ac:dyDescent="0.3">
      <c r="B29" s="31" t="str">
        <f t="shared" si="0"/>
        <v>20233</v>
      </c>
      <c r="C29" s="17">
        <f t="shared" si="8"/>
        <v>44986</v>
      </c>
      <c r="D29" s="32">
        <f ca="1">IFERROR(AVERAGEIF('Preço Soja ESALQ'!$C:$C,'Modelo Soja'!$B29,'Preço Soja ESALQ'!Q:Q),NA())</f>
        <v>6131.8269565217388</v>
      </c>
      <c r="E29" s="32">
        <f>+[5]mensal!C28</f>
        <v>5400.8614693913041</v>
      </c>
      <c r="F29" s="32"/>
      <c r="G29" s="32"/>
      <c r="H29" s="32">
        <f t="shared" ca="1" si="1"/>
        <v>5396.0077217391299</v>
      </c>
      <c r="T29" s="36">
        <f>+[3]FSORPRA!H28</f>
        <v>441.6</v>
      </c>
      <c r="U29" s="36">
        <f>+[3]FRONPRA!H28</f>
        <v>326</v>
      </c>
      <c r="V29" s="36">
        <f>VLOOKUP(B29,'Frete ESALQ'!$C$6:$AL$132,36,FALSE)</f>
        <v>181.34</v>
      </c>
      <c r="W29" s="36">
        <f>VLOOKUP(B29,'Frete ESALQ'!$C$6:$AW$132,47,FALSE)</f>
        <v>184.33</v>
      </c>
      <c r="X29" s="36">
        <f>VLOOKUP(B29,'Frete ESALQ'!$C$6:$BH$132,58,FALSE)</f>
        <v>124.85</v>
      </c>
      <c r="Y29" s="36">
        <f>VLOOKUP(B29,'Frete ESALQ'!$C$6:$BH$132,32,FALSE)</f>
        <v>134.22</v>
      </c>
      <c r="AA29" s="33">
        <f t="shared" si="2"/>
        <v>4959.2614693913038</v>
      </c>
      <c r="AB29" s="33">
        <f t="shared" si="3"/>
        <v>5074.8614693913041</v>
      </c>
      <c r="AC29" s="33">
        <f t="shared" si="4"/>
        <v>5219.521469391304</v>
      </c>
      <c r="AD29" s="33">
        <f t="shared" si="5"/>
        <v>5216.5314693913042</v>
      </c>
      <c r="AE29" s="33">
        <f t="shared" si="6"/>
        <v>5276.0114693913038</v>
      </c>
      <c r="AF29" s="33">
        <f t="shared" si="7"/>
        <v>5266.6414693913039</v>
      </c>
      <c r="AG29" s="41">
        <f>+E29-'Modelo Soja'!BL29</f>
        <v>4969.2614693913038</v>
      </c>
    </row>
    <row r="30" spans="2:33" x14ac:dyDescent="0.3">
      <c r="B30" s="31" t="str">
        <f t="shared" si="0"/>
        <v>20234</v>
      </c>
      <c r="C30" s="17">
        <f t="shared" si="8"/>
        <v>45017</v>
      </c>
      <c r="D30" s="32">
        <f ca="1">IFERROR(AVERAGEIF('Preço Soja ESALQ'!$C:$C,'Modelo Soja'!$B30,'Preço Soja ESALQ'!Q:Q),NA())</f>
        <v>5486.3366666666661</v>
      </c>
      <c r="E30" s="32">
        <f>+[5]mensal!C29</f>
        <v>4724.0803943999999</v>
      </c>
      <c r="F30" s="32"/>
      <c r="G30" s="32"/>
      <c r="H30" s="32">
        <f t="shared" ca="1" si="1"/>
        <v>4827.9762666666666</v>
      </c>
      <c r="T30" s="36">
        <f>+[3]FSORPRA!H29</f>
        <v>468.25</v>
      </c>
      <c r="U30" s="36">
        <f>+[3]FRONPRA!H29</f>
        <v>350</v>
      </c>
      <c r="V30" s="36">
        <f>VLOOKUP(B30,'Frete ESALQ'!$C$6:$AL$132,36,FALSE)</f>
        <v>193.29</v>
      </c>
      <c r="W30" s="36">
        <f>VLOOKUP(B30,'Frete ESALQ'!$C$6:$AW$132,47,FALSE)</f>
        <v>162.6</v>
      </c>
      <c r="X30" s="36">
        <f>VLOOKUP(B30,'Frete ESALQ'!$C$6:$BH$132,58,FALSE)</f>
        <v>132.5</v>
      </c>
      <c r="Y30" s="36">
        <f>VLOOKUP(B30,'Frete ESALQ'!$C$6:$BH$132,32,FALSE)</f>
        <v>130</v>
      </c>
      <c r="AA30" s="33">
        <f t="shared" si="2"/>
        <v>4255.8303943999999</v>
      </c>
      <c r="AB30" s="33">
        <f t="shared" si="3"/>
        <v>4374.0803943999999</v>
      </c>
      <c r="AC30" s="33">
        <f t="shared" si="4"/>
        <v>4530.7903944</v>
      </c>
      <c r="AD30" s="33">
        <f t="shared" si="5"/>
        <v>4561.4803943999996</v>
      </c>
      <c r="AE30" s="33">
        <f t="shared" si="6"/>
        <v>4591.5803943999999</v>
      </c>
      <c r="AF30" s="33">
        <f t="shared" si="7"/>
        <v>4594.0803943999999</v>
      </c>
      <c r="AG30" s="41">
        <f>+E30-'Modelo Soja'!BL30</f>
        <v>4265.8303943999999</v>
      </c>
    </row>
    <row r="31" spans="2:33" x14ac:dyDescent="0.3">
      <c r="B31" s="31" t="str">
        <f t="shared" si="0"/>
        <v>20235</v>
      </c>
      <c r="C31" s="17">
        <f t="shared" si="8"/>
        <v>45047</v>
      </c>
      <c r="D31" s="32">
        <f ca="1">IFERROR(AVERAGEIF('Preço Soja ESALQ'!$C:$C,'Modelo Soja'!$B31,'Preço Soja ESALQ'!Q:Q),NA())</f>
        <v>5176.1509090909094</v>
      </c>
      <c r="E31" s="32">
        <f>+[5]mensal!C30</f>
        <v>4464.729038391305</v>
      </c>
      <c r="F31" s="32"/>
      <c r="G31" s="32"/>
      <c r="H31" s="32">
        <f t="shared" ca="1" si="1"/>
        <v>4555.0128000000004</v>
      </c>
      <c r="T31" s="36">
        <f>+[3]FSORPRA!H30</f>
        <v>465</v>
      </c>
      <c r="U31" s="36">
        <f>+[3]FRONPRA!H30</f>
        <v>347.75</v>
      </c>
      <c r="V31" s="37">
        <f>(V30+V32)/2</f>
        <v>176.5</v>
      </c>
      <c r="W31" s="37">
        <f>(W30+W32)/2</f>
        <v>154.63499999999999</v>
      </c>
      <c r="X31" s="37">
        <f>(X30+X32)/2</f>
        <v>122.91499999999999</v>
      </c>
      <c r="Y31" s="37">
        <f>(Y30+Y32)/2</f>
        <v>125</v>
      </c>
      <c r="AA31" s="33">
        <f t="shared" si="2"/>
        <v>3999.729038391305</v>
      </c>
      <c r="AB31" s="33">
        <f t="shared" si="3"/>
        <v>4116.979038391305</v>
      </c>
      <c r="AC31" s="33">
        <f t="shared" si="4"/>
        <v>4288.229038391305</v>
      </c>
      <c r="AD31" s="33">
        <f t="shared" si="5"/>
        <v>4310.0940383913048</v>
      </c>
      <c r="AE31" s="33">
        <f t="shared" si="6"/>
        <v>4341.8140383913051</v>
      </c>
      <c r="AF31" s="33">
        <f t="shared" si="7"/>
        <v>4339.729038391305</v>
      </c>
      <c r="AG31" s="41">
        <f>+E31-'Modelo Soja'!BL31</f>
        <v>4009.729038391305</v>
      </c>
    </row>
    <row r="32" spans="2:33" x14ac:dyDescent="0.3">
      <c r="B32" s="31" t="str">
        <f t="shared" si="0"/>
        <v>20236</v>
      </c>
      <c r="C32" s="17">
        <f t="shared" si="8"/>
        <v>45078</v>
      </c>
      <c r="D32" s="32">
        <f ca="1">IFERROR(AVERAGEIF('Preço Soja ESALQ'!$C:$C,'Modelo Soja'!$B32,'Preço Soja ESALQ'!Q:Q),NA())</f>
        <v>4998.2485714285731</v>
      </c>
      <c r="E32" s="32">
        <f>+[5]mensal!C31</f>
        <v>4540.7592626818196</v>
      </c>
      <c r="F32" s="32"/>
      <c r="G32" s="32"/>
      <c r="H32" s="32">
        <f t="shared" ca="1" si="1"/>
        <v>4398.458742857144</v>
      </c>
      <c r="T32" s="36">
        <f>+[3]FSORPRA!H31</f>
        <v>502</v>
      </c>
      <c r="U32" s="36">
        <f>+[3]FRONPRA!H31</f>
        <v>357</v>
      </c>
      <c r="V32" s="36">
        <f>VLOOKUP(B32,'Frete ESALQ'!$C$6:$AL$132,36,FALSE)</f>
        <v>159.71</v>
      </c>
      <c r="W32" s="36">
        <f>VLOOKUP(B32,'Frete ESALQ'!$C$6:$AW$132,47,FALSE)</f>
        <v>146.66999999999999</v>
      </c>
      <c r="X32" s="36">
        <f>VLOOKUP(B32,'Frete ESALQ'!$C$6:$BH$132,58,FALSE)</f>
        <v>113.33</v>
      </c>
      <c r="Y32" s="36">
        <f>VLOOKUP(B32,'Frete ESALQ'!$C$6:$BH$132,32,FALSE)</f>
        <v>120</v>
      </c>
      <c r="AA32" s="33">
        <f t="shared" si="2"/>
        <v>4038.7592626818196</v>
      </c>
      <c r="AB32" s="33">
        <f t="shared" si="3"/>
        <v>4183.7592626818196</v>
      </c>
      <c r="AC32" s="33">
        <f t="shared" si="4"/>
        <v>4381.0492626818195</v>
      </c>
      <c r="AD32" s="33">
        <f t="shared" si="5"/>
        <v>4394.0892626818195</v>
      </c>
      <c r="AE32" s="33">
        <f t="shared" si="6"/>
        <v>4427.4292626818196</v>
      </c>
      <c r="AF32" s="33">
        <f t="shared" si="7"/>
        <v>4420.7592626818196</v>
      </c>
      <c r="AG32" s="41">
        <f>+E32-'Modelo Soja'!BL32</f>
        <v>4048.7592626818196</v>
      </c>
    </row>
    <row r="33" spans="2:33" x14ac:dyDescent="0.3">
      <c r="B33" s="31" t="str">
        <f t="shared" si="0"/>
        <v>20237</v>
      </c>
      <c r="C33" s="17">
        <f t="shared" si="8"/>
        <v>45108</v>
      </c>
      <c r="D33" s="32">
        <f ca="1">IFERROR(AVERAGEIF('Preço Soja ESALQ'!$C:$C,'Modelo Soja'!$B33,'Preço Soja ESALQ'!Q:Q),NA())</f>
        <v>5091.5790476190477</v>
      </c>
      <c r="E33" s="32">
        <f>+[5]mensal!C32</f>
        <v>4731.067068095238</v>
      </c>
      <c r="F33" s="32"/>
      <c r="G33" s="32"/>
      <c r="H33" s="32">
        <f t="shared" ca="1" si="1"/>
        <v>4480.5895619047624</v>
      </c>
      <c r="T33" s="36">
        <f>+[3]FSORPRA!H32</f>
        <v>526.4375</v>
      </c>
      <c r="U33" s="36">
        <f>+[3]FRONPRA!H32</f>
        <v>399.89749999999998</v>
      </c>
      <c r="V33" s="36">
        <f>VLOOKUP(B33,'Frete ESALQ'!$C$6:$AL$132,36,FALSE)</f>
        <v>159.71</v>
      </c>
      <c r="W33" s="36">
        <f>VLOOKUP(B33,'Frete ESALQ'!$C$6:$AW$132,47,FALSE)</f>
        <v>146.66999999999999</v>
      </c>
      <c r="X33" s="36">
        <f>VLOOKUP(B33,'Frete ESALQ'!$C$6:$BH$132,58,FALSE)</f>
        <v>113.33</v>
      </c>
      <c r="Y33" s="36">
        <f>VLOOKUP(B33,'Frete ESALQ'!$C$6:$BH$132,32,FALSE)</f>
        <v>120</v>
      </c>
      <c r="AA33" s="33">
        <f t="shared" si="2"/>
        <v>4204.629568095238</v>
      </c>
      <c r="AB33" s="33">
        <f t="shared" si="3"/>
        <v>4331.169568095238</v>
      </c>
      <c r="AC33" s="33">
        <f t="shared" si="4"/>
        <v>4571.357068095238</v>
      </c>
      <c r="AD33" s="33">
        <f t="shared" si="5"/>
        <v>4584.397068095238</v>
      </c>
      <c r="AE33" s="33">
        <f t="shared" si="6"/>
        <v>4617.7370680952381</v>
      </c>
      <c r="AF33" s="33">
        <f t="shared" si="7"/>
        <v>4611.067068095238</v>
      </c>
      <c r="AG33" s="41">
        <f>+E33-'Modelo Soja'!BL33</f>
        <v>4214.629568095238</v>
      </c>
    </row>
    <row r="34" spans="2:33" x14ac:dyDescent="0.3">
      <c r="B34" s="31" t="str">
        <f t="shared" si="0"/>
        <v>20238</v>
      </c>
      <c r="C34" s="17">
        <f t="shared" si="8"/>
        <v>45139</v>
      </c>
      <c r="D34" s="32">
        <f ca="1">IFERROR(AVERAGEIF('Preço Soja ESALQ'!$C:$C,'Modelo Soja'!$B34,'Preço Soja ESALQ'!Q:Q),NA())</f>
        <v>5208.329565217392</v>
      </c>
      <c r="E34" s="32">
        <f>+[5]mensal!C33</f>
        <v>4722.7573432608697</v>
      </c>
      <c r="F34" s="32"/>
      <c r="G34" s="32"/>
      <c r="H34" s="32">
        <f t="shared" ca="1" si="1"/>
        <v>4583.3300173913049</v>
      </c>
      <c r="T34" s="36">
        <f>+[3]FSORPRA!H33</f>
        <v>486.25</v>
      </c>
      <c r="U34" s="36">
        <f>+[3]FRONPRA!H33</f>
        <v>396.875</v>
      </c>
      <c r="V34" s="36">
        <f>VLOOKUP(B34,'Frete ESALQ'!$C$6:$AL$132,36,FALSE)</f>
        <v>193.11</v>
      </c>
      <c r="W34" s="36">
        <f>VLOOKUP(B34,'Frete ESALQ'!$C$6:$AW$132,47,FALSE)</f>
        <v>172.58</v>
      </c>
      <c r="X34" s="36">
        <f>VLOOKUP(B34,'Frete ESALQ'!$C$6:$BH$132,58,FALSE)</f>
        <v>127.5</v>
      </c>
      <c r="Y34" s="36">
        <f>VLOOKUP(B34,'Frete ESALQ'!$C$6:$BH$132,32,FALSE)</f>
        <v>130.16999999999999</v>
      </c>
      <c r="AA34" s="33">
        <f t="shared" si="2"/>
        <v>4236.5073432608697</v>
      </c>
      <c r="AB34" s="33">
        <f t="shared" si="3"/>
        <v>4325.8823432608697</v>
      </c>
      <c r="AC34" s="33">
        <f t="shared" si="4"/>
        <v>4529.64734326087</v>
      </c>
      <c r="AD34" s="33">
        <f t="shared" si="5"/>
        <v>4550.1773432608697</v>
      </c>
      <c r="AE34" s="33">
        <f t="shared" si="6"/>
        <v>4595.2573432608697</v>
      </c>
      <c r="AF34" s="33">
        <f t="shared" si="7"/>
        <v>4592.5873432608696</v>
      </c>
      <c r="AG34" s="41">
        <f>+E34-'Modelo Soja'!BL34</f>
        <v>4246.5073432608697</v>
      </c>
    </row>
    <row r="35" spans="2:33" x14ac:dyDescent="0.3">
      <c r="B35" s="31" t="str">
        <f t="shared" si="0"/>
        <v>20239</v>
      </c>
      <c r="C35" s="17">
        <f t="shared" si="8"/>
        <v>45170</v>
      </c>
      <c r="D35" s="32">
        <f ca="1">IFERROR(AVERAGEIF('Preço Soja ESALQ'!$C:$C,'Modelo Soja'!$B35,'Preço Soja ESALQ'!Q:Q),NA())</f>
        <v>5246.9394999999995</v>
      </c>
      <c r="E35" s="32">
        <f>+[5]mensal!C34</f>
        <v>4538.5485531904769</v>
      </c>
      <c r="F35" s="32"/>
      <c r="G35" s="32"/>
      <c r="H35" s="32">
        <f t="shared" ca="1" si="1"/>
        <v>4617.3067599999995</v>
      </c>
      <c r="T35" s="36">
        <f>+[3]FSORPRA!H34</f>
        <v>509.6</v>
      </c>
      <c r="U35" s="36">
        <f>+[3]FRONPRA!H34</f>
        <v>391.3</v>
      </c>
      <c r="V35" s="36">
        <f>VLOOKUP(B35,'Frete ESALQ'!$C$6:$AL$132,36,FALSE)</f>
        <v>182.6</v>
      </c>
      <c r="W35" s="36">
        <f>VLOOKUP(B35,'Frete ESALQ'!$C$6:$AW$132,47,FALSE)</f>
        <v>197.5</v>
      </c>
      <c r="X35" s="36">
        <f>VLOOKUP(B35,'Frete ESALQ'!$C$6:$BH$132,58,FALSE)</f>
        <v>153.75</v>
      </c>
      <c r="Y35" s="36">
        <f>VLOOKUP(B35,'Frete ESALQ'!$C$6:$BH$132,32,FALSE)</f>
        <v>155.91</v>
      </c>
      <c r="AA35" s="33">
        <f t="shared" si="2"/>
        <v>4028.948553190477</v>
      </c>
      <c r="AB35" s="33">
        <f t="shared" si="3"/>
        <v>4147.2485531904767</v>
      </c>
      <c r="AC35" s="33">
        <f t="shared" si="4"/>
        <v>4355.9485531904766</v>
      </c>
      <c r="AD35" s="33">
        <f t="shared" si="5"/>
        <v>4341.0485531904769</v>
      </c>
      <c r="AE35" s="33">
        <f t="shared" si="6"/>
        <v>4384.7985531904769</v>
      </c>
      <c r="AF35" s="33">
        <f t="shared" si="7"/>
        <v>4382.6385531904771</v>
      </c>
      <c r="AG35" s="41">
        <f>+E35-'Modelo Soja'!BL35</f>
        <v>4038.948553190477</v>
      </c>
    </row>
    <row r="36" spans="2:33" x14ac:dyDescent="0.3">
      <c r="B36" s="31" t="str">
        <f t="shared" si="0"/>
        <v>202310</v>
      </c>
      <c r="C36" s="17">
        <f t="shared" si="8"/>
        <v>45200</v>
      </c>
      <c r="D36" s="32">
        <f ca="1">IFERROR(AVERAGEIF('Preço Soja ESALQ'!$C:$C,'Modelo Soja'!$B36,'Preço Soja ESALQ'!Q:Q),NA())</f>
        <v>5281.5680952380953</v>
      </c>
      <c r="E36" s="32">
        <f>+[5]mensal!C35</f>
        <v>4544.2165025909107</v>
      </c>
      <c r="F36" s="32"/>
      <c r="G36" s="32"/>
      <c r="H36" s="32">
        <f t="shared" ca="1" si="1"/>
        <v>4647.779923809524</v>
      </c>
      <c r="T36" s="36">
        <f>+[3]FSORPRA!H35</f>
        <v>518.75</v>
      </c>
      <c r="U36" s="36">
        <f>+[3]FRONPRA!H35</f>
        <v>390</v>
      </c>
      <c r="V36" s="36">
        <f>VLOOKUP(B36,'Frete ESALQ'!$C$6:$AL$132,36,FALSE)</f>
        <v>167.75</v>
      </c>
      <c r="W36" s="36">
        <f>VLOOKUP(B36,'Frete ESALQ'!$C$6:$AW$132,47,FALSE)</f>
        <v>150</v>
      </c>
      <c r="X36" s="36">
        <f>VLOOKUP(B36,'Frete ESALQ'!$C$6:$BH$132,58,FALSE)</f>
        <v>120</v>
      </c>
      <c r="Y36" s="36">
        <f>VLOOKUP(B36,'Frete ESALQ'!$C$6:$BH$132,32,FALSE)</f>
        <v>186.85</v>
      </c>
      <c r="AA36" s="33">
        <f t="shared" si="2"/>
        <v>4025.4665025909107</v>
      </c>
      <c r="AB36" s="33">
        <f t="shared" si="3"/>
        <v>4154.2165025909107</v>
      </c>
      <c r="AC36" s="33">
        <f t="shared" si="4"/>
        <v>4376.4665025909107</v>
      </c>
      <c r="AD36" s="33">
        <f t="shared" si="5"/>
        <v>4394.2165025909107</v>
      </c>
      <c r="AE36" s="33">
        <f t="shared" si="6"/>
        <v>4424.2165025909107</v>
      </c>
      <c r="AF36" s="33">
        <f t="shared" si="7"/>
        <v>4357.3665025909104</v>
      </c>
      <c r="AG36" s="41">
        <f>+E36-'Modelo Soja'!BL36</f>
        <v>4035.4665025909107</v>
      </c>
    </row>
    <row r="37" spans="2:33" x14ac:dyDescent="0.3">
      <c r="B37" s="31" t="str">
        <f t="shared" si="0"/>
        <v>202311</v>
      </c>
      <c r="C37" s="17">
        <f t="shared" si="8"/>
        <v>45231</v>
      </c>
      <c r="D37" s="32">
        <f ca="1">IFERROR(AVERAGEIF('Preço Soja ESALQ'!$C:$C,'Modelo Soja'!$B37,'Preço Soja ESALQ'!Q:Q),NA())</f>
        <v>5473.7290000000012</v>
      </c>
      <c r="E37" s="32">
        <f>+[5]mensal!C36</f>
        <v>4815.356968363636</v>
      </c>
      <c r="F37" s="32"/>
      <c r="G37" s="32"/>
      <c r="H37" s="32">
        <f t="shared" ca="1" si="1"/>
        <v>4816.8815200000008</v>
      </c>
      <c r="T37" s="36">
        <f>+[3]FSORPRA!H36</f>
        <v>495</v>
      </c>
      <c r="U37" s="36">
        <f>+[3]FRONPRA!H36</f>
        <v>366.66750000000002</v>
      </c>
      <c r="V37" s="37">
        <f>(V36+V38)/2</f>
        <v>166.375</v>
      </c>
      <c r="W37" s="37">
        <f>(W36+W38)/2</f>
        <v>152.5</v>
      </c>
      <c r="X37" s="37">
        <f>(X36+X38)/2</f>
        <v>132.5</v>
      </c>
      <c r="Y37" s="37">
        <f>(Y36+Y38)/2</f>
        <v>163.42500000000001</v>
      </c>
      <c r="AA37" s="33">
        <f t="shared" si="2"/>
        <v>4320.356968363636</v>
      </c>
      <c r="AB37" s="33">
        <f t="shared" si="3"/>
        <v>4448.6894683636365</v>
      </c>
      <c r="AC37" s="33">
        <f t="shared" si="4"/>
        <v>4648.981968363636</v>
      </c>
      <c r="AD37" s="33">
        <f t="shared" si="5"/>
        <v>4662.856968363636</v>
      </c>
      <c r="AE37" s="33">
        <f t="shared" si="6"/>
        <v>4682.856968363636</v>
      </c>
      <c r="AF37" s="33">
        <f t="shared" si="7"/>
        <v>4651.9319683636359</v>
      </c>
      <c r="AG37" s="41">
        <f>+E37-'Modelo Soja'!BL37</f>
        <v>4330.356968363636</v>
      </c>
    </row>
    <row r="38" spans="2:33" x14ac:dyDescent="0.3">
      <c r="B38" s="31" t="str">
        <f t="shared" si="0"/>
        <v>202312</v>
      </c>
      <c r="C38" s="17">
        <f t="shared" si="8"/>
        <v>45261</v>
      </c>
      <c r="D38" s="32">
        <f ca="1">IFERROR(AVERAGEIF('Preço Soja ESALQ'!$C:$C,'Modelo Soja'!$B38,'Preço Soja ESALQ'!Q:Q),NA())</f>
        <v>5471.0536842105275</v>
      </c>
      <c r="E38" s="32">
        <f>+[5]mensal!C37</f>
        <v>4335.490083857143</v>
      </c>
      <c r="F38" s="32"/>
      <c r="G38" s="32"/>
      <c r="H38" s="32">
        <f t="shared" ca="1" si="1"/>
        <v>4814.5272421052641</v>
      </c>
      <c r="I38" s="33"/>
      <c r="J38" s="33"/>
      <c r="T38" s="36">
        <f>+[3]FSORPRA!H37</f>
        <v>485.6</v>
      </c>
      <c r="U38" s="36">
        <f>+[3]FRONPRA!H37</f>
        <v>366</v>
      </c>
      <c r="V38" s="36">
        <f>VLOOKUP(B38,'Frete ESALQ'!$C$6:$AL$132,36,FALSE)</f>
        <v>165</v>
      </c>
      <c r="W38" s="36">
        <f>VLOOKUP(B38,'Frete ESALQ'!$C$6:$AW$132,47,FALSE)</f>
        <v>155</v>
      </c>
      <c r="X38" s="36">
        <f>VLOOKUP(B38,'Frete ESALQ'!$C$6:$BH$132,58,FALSE)</f>
        <v>145</v>
      </c>
      <c r="Y38" s="36">
        <f>VLOOKUP(B38,'Frete ESALQ'!$C$6:$BH$132,32,FALSE)</f>
        <v>140</v>
      </c>
      <c r="AA38" s="33">
        <f t="shared" si="2"/>
        <v>3849.8900838571431</v>
      </c>
      <c r="AB38" s="33">
        <f t="shared" si="3"/>
        <v>3969.490083857143</v>
      </c>
      <c r="AC38" s="33">
        <f t="shared" si="4"/>
        <v>4170.490083857143</v>
      </c>
      <c r="AD38" s="33">
        <f t="shared" si="5"/>
        <v>4180.490083857143</v>
      </c>
      <c r="AE38" s="33">
        <f t="shared" si="6"/>
        <v>4190.490083857143</v>
      </c>
      <c r="AF38" s="33">
        <f t="shared" si="7"/>
        <v>4195.490083857143</v>
      </c>
      <c r="AG38" s="41">
        <f>+E38-'Modelo Soja'!BL38</f>
        <v>3859.8900838571431</v>
      </c>
    </row>
    <row r="39" spans="2:33" x14ac:dyDescent="0.3">
      <c r="B39" s="31" t="str">
        <f t="shared" si="0"/>
        <v>20241</v>
      </c>
      <c r="C39" s="17">
        <f t="shared" si="8"/>
        <v>45292</v>
      </c>
      <c r="D39" s="32">
        <f ca="1">IFERROR(AVERAGEIF('Preço Soja ESALQ'!$C:$C,'Modelo Soja'!$B39,'Preço Soja ESALQ'!Q:Q),NA())</f>
        <v>5058.2372727272732</v>
      </c>
      <c r="E39" s="32">
        <f>+[5]mensal!C38</f>
        <v>4076.5912183043483</v>
      </c>
      <c r="F39" s="32"/>
      <c r="G39" s="32"/>
      <c r="H39" s="32">
        <f t="shared" ca="1" si="1"/>
        <v>4451.2488000000003</v>
      </c>
      <c r="I39" s="33"/>
      <c r="J39" s="33"/>
      <c r="T39" s="36">
        <f>+[3]FSORPRA!H38</f>
        <v>452.5</v>
      </c>
      <c r="U39" s="36">
        <f>+[3]FRONPRA!H38</f>
        <v>323.75</v>
      </c>
      <c r="V39" s="36">
        <f>VLOOKUP(B39,'Frete ESALQ'!$C$6:$AL$132,36,FALSE)</f>
        <v>180.2</v>
      </c>
      <c r="W39" s="36">
        <f>VLOOKUP(B39,'Frete ESALQ'!$C$6:$AW$132,47,FALSE)</f>
        <v>160</v>
      </c>
      <c r="X39" s="36">
        <f>VLOOKUP(B39,'Frete ESALQ'!$C$6:$BH$132,58,FALSE)</f>
        <v>155</v>
      </c>
      <c r="Y39" s="36">
        <f>VLOOKUP(B39,'Frete ESALQ'!$C$6:$BH$132,32,FALSE)</f>
        <v>151.38999999999999</v>
      </c>
      <c r="AA39" s="33">
        <f t="shared" si="2"/>
        <v>3624.0912183043483</v>
      </c>
      <c r="AB39" s="33">
        <f t="shared" si="3"/>
        <v>3752.8412183043483</v>
      </c>
      <c r="AC39" s="33">
        <f t="shared" si="4"/>
        <v>3896.3912183043485</v>
      </c>
      <c r="AD39" s="33">
        <f t="shared" si="5"/>
        <v>3916.5912183043483</v>
      </c>
      <c r="AE39" s="33">
        <f t="shared" si="6"/>
        <v>3921.5912183043483</v>
      </c>
      <c r="AF39" s="33">
        <f t="shared" si="7"/>
        <v>3925.2012183043485</v>
      </c>
      <c r="AG39" s="41">
        <f>+E39-'Modelo Soja'!BL39</f>
        <v>3634.0912183043483</v>
      </c>
    </row>
    <row r="40" spans="2:33" x14ac:dyDescent="0.3">
      <c r="B40" s="31" t="str">
        <f t="shared" si="0"/>
        <v>20242</v>
      </c>
      <c r="C40" s="17">
        <f t="shared" si="8"/>
        <v>45323</v>
      </c>
      <c r="D40" s="32">
        <f ca="1">IFERROR(AVERAGEIF('Preço Soja ESALQ'!$C:$C,'Modelo Soja'!$B40,'Preço Soja ESALQ'!Q:Q),NA())</f>
        <v>4797.5784210526308</v>
      </c>
      <c r="E40" s="32">
        <f>+[5]mensal!C39</f>
        <v>4048.8421695238089</v>
      </c>
      <c r="F40" s="32"/>
      <c r="G40" s="32"/>
      <c r="H40" s="32">
        <f t="shared" ca="1" si="1"/>
        <v>4221.8690105263149</v>
      </c>
      <c r="I40" s="33"/>
      <c r="J40" s="33"/>
      <c r="T40" s="36">
        <f>+[3]FSORPRA!H39</f>
        <v>440.625</v>
      </c>
      <c r="U40" s="36">
        <f>+[3]FRONPRA!H39</f>
        <v>317.5</v>
      </c>
      <c r="V40" s="36">
        <f>VLOOKUP(B40,'Frete ESALQ'!$C$6:$AL$132,36,FALSE)</f>
        <v>149.99</v>
      </c>
      <c r="W40" s="36">
        <f>VLOOKUP(B40,'Frete ESALQ'!$C$6:$AW$132,47,FALSE)</f>
        <v>133.5</v>
      </c>
      <c r="X40" s="36">
        <f>VLOOKUP(B40,'Frete ESALQ'!$C$6:$BH$132,58,FALSE)</f>
        <v>141.66999999999999</v>
      </c>
      <c r="Y40" s="36">
        <f>VLOOKUP(B40,'Frete ESALQ'!$C$6:$BH$132,32,FALSE)</f>
        <v>141.66999999999999</v>
      </c>
      <c r="AA40" s="33">
        <f t="shared" si="2"/>
        <v>3608.2171695238089</v>
      </c>
      <c r="AB40" s="33">
        <f t="shared" si="3"/>
        <v>3731.3421695238089</v>
      </c>
      <c r="AC40" s="33">
        <f t="shared" si="4"/>
        <v>3898.8521695238087</v>
      </c>
      <c r="AD40" s="33">
        <f t="shared" si="5"/>
        <v>3915.3421695238089</v>
      </c>
      <c r="AE40" s="33">
        <f t="shared" si="6"/>
        <v>3907.1721695238089</v>
      </c>
      <c r="AF40" s="33">
        <f t="shared" si="7"/>
        <v>3907.1721695238089</v>
      </c>
      <c r="AG40" s="41">
        <f>+E40-'Modelo Soja'!BL40</f>
        <v>3618.2171695238089</v>
      </c>
    </row>
    <row r="41" spans="2:33" x14ac:dyDescent="0.3">
      <c r="B41" s="31" t="str">
        <f t="shared" si="0"/>
        <v>20243</v>
      </c>
      <c r="C41" s="17">
        <f t="shared" si="8"/>
        <v>45352</v>
      </c>
      <c r="D41" s="32">
        <f ca="1">IFERROR(AVERAGEIF('Preço Soja ESALQ'!$C:$C,'Modelo Soja'!$B41,'Preço Soja ESALQ'!Q:Q),NA())</f>
        <v>5097.9975000000004</v>
      </c>
      <c r="E41" s="32">
        <f>+[5]mensal!C40</f>
        <v>4486.3089558095235</v>
      </c>
      <c r="F41" s="32"/>
      <c r="G41" s="32"/>
      <c r="H41" s="32">
        <f t="shared" ca="1" si="1"/>
        <v>4486.2378000000008</v>
      </c>
      <c r="I41" s="33"/>
      <c r="J41" s="33"/>
      <c r="T41" s="36">
        <f>+[3]FSORPRA!H40</f>
        <v>401</v>
      </c>
      <c r="U41" s="36">
        <f>+[3]FRONPRA!H40</f>
        <v>300</v>
      </c>
      <c r="V41" s="36">
        <f>VLOOKUP(B41,'Frete ESALQ'!$C$6:$AL$132,36,FALSE)</f>
        <v>145.56</v>
      </c>
      <c r="W41" s="36">
        <f>VLOOKUP(B41,'Frete ESALQ'!$C$6:$AW$132,47,FALSE)</f>
        <v>132.24</v>
      </c>
      <c r="X41" s="36">
        <f>VLOOKUP(B41,'Frete ESALQ'!$C$6:$BH$132,58,FALSE)</f>
        <v>122.68</v>
      </c>
      <c r="Y41" s="36">
        <f>VLOOKUP(B41,'Frete ESALQ'!$C$6:$BH$132,32,FALSE)</f>
        <v>140.63</v>
      </c>
      <c r="AA41" s="33">
        <f t="shared" si="2"/>
        <v>4085.3089558095235</v>
      </c>
      <c r="AB41" s="33">
        <f t="shared" si="3"/>
        <v>4186.3089558095235</v>
      </c>
      <c r="AC41" s="33">
        <f t="shared" si="4"/>
        <v>4340.7489558095231</v>
      </c>
      <c r="AD41" s="33">
        <f t="shared" si="5"/>
        <v>4354.0689558095237</v>
      </c>
      <c r="AE41" s="33">
        <f t="shared" si="6"/>
        <v>4363.6289558095232</v>
      </c>
      <c r="AF41" s="33">
        <f t="shared" si="7"/>
        <v>4345.6789558095234</v>
      </c>
      <c r="AG41" s="41">
        <f>+E41-'Modelo Soja'!BL41</f>
        <v>4095.3089558095235</v>
      </c>
    </row>
    <row r="42" spans="2:33" x14ac:dyDescent="0.3">
      <c r="B42" s="31" t="str">
        <f t="shared" si="0"/>
        <v>20244</v>
      </c>
      <c r="C42" s="17">
        <f t="shared" si="8"/>
        <v>45383</v>
      </c>
      <c r="D42" s="32">
        <f ca="1">IFERROR(AVERAGEIF('Preço Soja ESALQ'!$C:$C,'Modelo Soja'!$B42,'Preço Soja ESALQ'!Q:Q),NA())</f>
        <v>5152.216363636363</v>
      </c>
      <c r="E42" s="32">
        <f>+[5]mensal!C41</f>
        <v>4568.5571288181818</v>
      </c>
      <c r="F42" s="32"/>
      <c r="G42" s="32"/>
      <c r="H42" s="32">
        <f t="shared" ca="1" si="1"/>
        <v>4533.9503999999997</v>
      </c>
      <c r="I42" s="33"/>
      <c r="J42" s="33"/>
      <c r="T42" s="36">
        <f>+[3]FSORPRA!H41</f>
        <v>403.75</v>
      </c>
      <c r="U42" s="36">
        <f>+[3]FRONPRA!H41</f>
        <v>306.25</v>
      </c>
      <c r="V42" s="36">
        <f>VLOOKUP(B42,'Frete ESALQ'!$C$6:$AL$132,36,FALSE)</f>
        <v>122.5</v>
      </c>
      <c r="W42" s="36">
        <f>VLOOKUP(B42,'Frete ESALQ'!$C$6:$AW$132,47,FALSE)</f>
        <v>117.45</v>
      </c>
      <c r="X42" s="36">
        <f>VLOOKUP(B42,'Frete ESALQ'!$C$6:$BH$132,58,FALSE)</f>
        <v>124.29</v>
      </c>
      <c r="Y42" s="36">
        <f>VLOOKUP(B42,'Frete ESALQ'!$C$6:$BH$132,32,FALSE)</f>
        <v>136.5</v>
      </c>
      <c r="AA42" s="33">
        <f t="shared" si="2"/>
        <v>4164.8071288181818</v>
      </c>
      <c r="AB42" s="33">
        <f t="shared" si="3"/>
        <v>4262.3071288181818</v>
      </c>
      <c r="AC42" s="33">
        <f t="shared" si="4"/>
        <v>4446.0571288181818</v>
      </c>
      <c r="AD42" s="33">
        <f t="shared" si="5"/>
        <v>4451.107128818182</v>
      </c>
      <c r="AE42" s="33">
        <f t="shared" si="6"/>
        <v>4444.2671288181818</v>
      </c>
      <c r="AF42" s="33">
        <f t="shared" si="7"/>
        <v>4432.0571288181818</v>
      </c>
      <c r="AG42" s="41">
        <f>+E42-'Modelo Soja'!BL42</f>
        <v>4174.8071288181818</v>
      </c>
    </row>
    <row r="43" spans="2:33" x14ac:dyDescent="0.3">
      <c r="B43" s="31" t="str">
        <f t="shared" si="0"/>
        <v>20245</v>
      </c>
      <c r="C43" s="17">
        <f t="shared" si="8"/>
        <v>45413</v>
      </c>
      <c r="D43" s="32">
        <f ca="1">IFERROR(AVERAGEIF('Preço Soja ESALQ'!$C:$C,'Modelo Soja'!$B43,'Preço Soja ESALQ'!Q:Q),NA())</f>
        <v>5116.9052380952389</v>
      </c>
      <c r="E43" s="32">
        <f>+[5]mensal!C42</f>
        <v>4590.199785652173</v>
      </c>
      <c r="F43" s="32"/>
      <c r="G43" s="32"/>
      <c r="H43" s="32">
        <f t="shared" ca="1" si="1"/>
        <v>4502.8766095238107</v>
      </c>
      <c r="I43" s="33"/>
      <c r="J43" s="33"/>
      <c r="T43" s="36">
        <f>+[3]FSORPRA!H42</f>
        <v>443.125</v>
      </c>
      <c r="U43" s="36">
        <f>+[3]FRONPRA!H42</f>
        <v>343</v>
      </c>
      <c r="V43" s="37">
        <f>(V42+V44)/2</f>
        <v>145.63499999999999</v>
      </c>
      <c r="W43" s="37">
        <f>(W42+W44)/2</f>
        <v>128.155</v>
      </c>
      <c r="X43" s="37">
        <f>(X42+X44)/2</f>
        <v>123.76</v>
      </c>
      <c r="Y43" s="37">
        <f>(Y42+Y44)/2</f>
        <v>130.33500000000001</v>
      </c>
      <c r="AA43" s="33">
        <f t="shared" si="2"/>
        <v>4147.074785652173</v>
      </c>
      <c r="AB43" s="33">
        <f t="shared" si="3"/>
        <v>4247.199785652173</v>
      </c>
      <c r="AC43" s="33">
        <f t="shared" si="4"/>
        <v>4444.5647856521728</v>
      </c>
      <c r="AD43" s="33">
        <f t="shared" si="5"/>
        <v>4462.0447856521732</v>
      </c>
      <c r="AE43" s="33">
        <f t="shared" si="6"/>
        <v>4466.4397856521728</v>
      </c>
      <c r="AF43" s="33">
        <f t="shared" si="7"/>
        <v>4459.8647856521729</v>
      </c>
      <c r="AG43" s="41">
        <f>+E43-'Modelo Soja'!BL43</f>
        <v>4157.074785652173</v>
      </c>
    </row>
    <row r="44" spans="2:33" x14ac:dyDescent="0.3">
      <c r="B44" s="31" t="str">
        <f t="shared" si="0"/>
        <v>20246</v>
      </c>
      <c r="C44" s="17">
        <f t="shared" si="8"/>
        <v>45444</v>
      </c>
      <c r="D44" s="32">
        <f ca="1">IFERROR(AVERAGEIF('Preço Soja ESALQ'!$C:$C,'Modelo Soja'!$B44,'Preço Soja ESALQ'!Q:Q),NA())</f>
        <v>5558.7800000000007</v>
      </c>
      <c r="E44" s="32">
        <f>+[5]mensal!C43</f>
        <v>5087.6969568000004</v>
      </c>
      <c r="F44" s="32"/>
      <c r="G44" s="32"/>
      <c r="H44" s="32">
        <f t="shared" ca="1" si="1"/>
        <v>4891.7264000000005</v>
      </c>
      <c r="I44" s="33"/>
      <c r="J44" s="33"/>
      <c r="T44" s="36">
        <f>+[3]FSORPRA!H43</f>
        <v>464.57499999999999</v>
      </c>
      <c r="U44" s="36">
        <f>+[3]FRONPRA!H43</f>
        <v>367.5</v>
      </c>
      <c r="V44" s="36">
        <f>VLOOKUP(B44,'Frete ESALQ'!$C$6:$AL$132,36,FALSE)</f>
        <v>168.77</v>
      </c>
      <c r="W44" s="36">
        <f>VLOOKUP(B44,'Frete ESALQ'!$C$6:$AW$132,47,FALSE)</f>
        <v>138.86000000000001</v>
      </c>
      <c r="X44" s="36">
        <f>VLOOKUP(B44,'Frete ESALQ'!$C$6:$BH$132,58,FALSE)</f>
        <v>123.23</v>
      </c>
      <c r="Y44" s="36">
        <f>VLOOKUP(B44,'Frete ESALQ'!$C$6:$BH$132,32,FALSE)</f>
        <v>124.17</v>
      </c>
      <c r="AA44" s="33">
        <f t="shared" si="2"/>
        <v>4623.1219568000006</v>
      </c>
      <c r="AB44" s="33">
        <f t="shared" si="3"/>
        <v>4720.1969568000004</v>
      </c>
      <c r="AC44" s="33">
        <f t="shared" si="4"/>
        <v>4918.9269568</v>
      </c>
      <c r="AD44" s="33">
        <f t="shared" si="5"/>
        <v>4948.8369568000007</v>
      </c>
      <c r="AE44" s="33">
        <f t="shared" si="6"/>
        <v>4964.4669568000008</v>
      </c>
      <c r="AF44" s="33">
        <f t="shared" si="7"/>
        <v>4963.5269568000003</v>
      </c>
      <c r="AG44" s="41">
        <f>+E44-'Modelo Soja'!BL44</f>
        <v>4633.1219568000006</v>
      </c>
    </row>
    <row r="45" spans="2:33" x14ac:dyDescent="0.3">
      <c r="B45" s="31" t="str">
        <f t="shared" si="0"/>
        <v>20247</v>
      </c>
      <c r="C45" s="17">
        <f t="shared" si="8"/>
        <v>45474</v>
      </c>
      <c r="D45" s="32">
        <f ca="1">IFERROR(AVERAGEIF('Preço Soja ESALQ'!$C:$C,'Modelo Soja'!$B45,'Preço Soja ESALQ'!Q:Q),NA())</f>
        <v>6056.3700000000008</v>
      </c>
      <c r="E45" s="32">
        <f>+[5]mensal!C44</f>
        <v>5289.6251895652176</v>
      </c>
      <c r="F45" s="32"/>
      <c r="G45" s="32"/>
      <c r="H45" s="32">
        <f t="shared" ca="1" si="1"/>
        <v>5329.6056000000008</v>
      </c>
      <c r="I45" s="33"/>
      <c r="J45" s="33"/>
      <c r="T45" s="36">
        <f>+[3]FSORPRA!H44</f>
        <v>457.5</v>
      </c>
      <c r="U45" s="36">
        <f>+[3]FRONPRA!H44</f>
        <v>351.25</v>
      </c>
      <c r="V45" s="36">
        <f>VLOOKUP(B45,'Frete ESALQ'!$C$6:$AL$132,36,FALSE)</f>
        <v>177</v>
      </c>
      <c r="W45" s="36">
        <f>VLOOKUP(B45,'Frete ESALQ'!$C$6:$AW$132,47,FALSE)</f>
        <v>142.22</v>
      </c>
      <c r="X45" s="36">
        <f>VLOOKUP(B45,'Frete ESALQ'!$C$6:$BH$132,58,FALSE)</f>
        <v>123</v>
      </c>
      <c r="Y45" s="36">
        <f>VLOOKUP(B45,'Frete ESALQ'!$C$6:$BH$132,32,FALSE)</f>
        <v>120.83</v>
      </c>
      <c r="AA45" s="33">
        <f t="shared" si="2"/>
        <v>4832.1251895652176</v>
      </c>
      <c r="AB45" s="33">
        <f t="shared" si="3"/>
        <v>4938.3751895652176</v>
      </c>
      <c r="AC45" s="33">
        <f t="shared" si="4"/>
        <v>5112.6251895652176</v>
      </c>
      <c r="AD45" s="33">
        <f t="shared" si="5"/>
        <v>5147.4051895652174</v>
      </c>
      <c r="AE45" s="33">
        <f t="shared" si="6"/>
        <v>5166.6251895652176</v>
      </c>
      <c r="AF45" s="33">
        <f t="shared" si="7"/>
        <v>5168.7951895652177</v>
      </c>
      <c r="AG45" s="41">
        <f>+E45-'Modelo Soja'!BL45</f>
        <v>4842.1251895652176</v>
      </c>
    </row>
    <row r="46" spans="2:33" x14ac:dyDescent="0.3">
      <c r="B46" s="31" t="str">
        <f t="shared" si="0"/>
        <v>20248</v>
      </c>
      <c r="C46" s="17">
        <f t="shared" si="8"/>
        <v>45505</v>
      </c>
      <c r="D46" s="32">
        <f ca="1">IFERROR(AVERAGEIF('Preço Soja ESALQ'!$C:$C,'Modelo Soja'!$B46,'Preço Soja ESALQ'!Q:Q),NA())</f>
        <v>6317.2481818181814</v>
      </c>
      <c r="E46" s="32">
        <f>+[5]mensal!C45</f>
        <v>5129.6955491363642</v>
      </c>
      <c r="F46" s="32"/>
      <c r="G46" s="32"/>
      <c r="H46" s="32">
        <f t="shared" ca="1" si="1"/>
        <v>5559.1783999999998</v>
      </c>
      <c r="I46" s="33"/>
      <c r="J46" s="33"/>
      <c r="T46" s="36">
        <f>+[3]FSORPRA!H45</f>
        <v>396</v>
      </c>
      <c r="U46" s="36">
        <f>+[3]FRONPRA!H45</f>
        <v>293</v>
      </c>
      <c r="V46" s="36">
        <f>VLOOKUP(B46,'Frete ESALQ'!$C$6:$AL$132,36,FALSE)</f>
        <v>151.75</v>
      </c>
      <c r="W46" s="36">
        <f>VLOOKUP(B46,'Frete ESALQ'!$C$6:$AW$132,47,FALSE)</f>
        <v>124.29</v>
      </c>
      <c r="X46" s="36">
        <f>VLOOKUP(B46,'Frete ESALQ'!$C$6:$BH$132,58,FALSE)</f>
        <v>119.35</v>
      </c>
      <c r="Y46" s="36">
        <f>VLOOKUP(B46,'Frete ESALQ'!$C$6:$BH$132,32,FALSE)</f>
        <v>130.75</v>
      </c>
      <c r="AA46" s="33">
        <f t="shared" si="2"/>
        <v>4733.6955491363642</v>
      </c>
      <c r="AB46" s="33">
        <f t="shared" si="3"/>
        <v>4836.6955491363642</v>
      </c>
      <c r="AC46" s="33">
        <f t="shared" si="4"/>
        <v>4977.9455491363642</v>
      </c>
      <c r="AD46" s="33">
        <f t="shared" si="5"/>
        <v>5005.4055491363642</v>
      </c>
      <c r="AE46" s="33">
        <f t="shared" si="6"/>
        <v>5010.3455491363638</v>
      </c>
      <c r="AF46" s="33">
        <f t="shared" si="7"/>
        <v>4998.9455491363642</v>
      </c>
      <c r="AG46" s="41">
        <f>+E46-'Modelo Soja'!BL46</f>
        <v>4743.6955491363642</v>
      </c>
    </row>
    <row r="47" spans="2:33" x14ac:dyDescent="0.3">
      <c r="B47" s="31" t="str">
        <f t="shared" si="0"/>
        <v>20249</v>
      </c>
      <c r="C47" s="17">
        <f t="shared" si="8"/>
        <v>45536</v>
      </c>
      <c r="D47" s="32">
        <f ca="1">IFERROR(AVERAGEIF('Preço Soja ESALQ'!$C:$C,'Modelo Soja'!$B47,'Preço Soja ESALQ'!Q:Q),NA())</f>
        <v>6413.7071428571435</v>
      </c>
      <c r="E47" s="32">
        <f>+[5]mensal!C46</f>
        <v>5315.5726588571442</v>
      </c>
      <c r="F47" s="32"/>
      <c r="G47" s="32"/>
      <c r="H47" s="32">
        <f t="shared" ca="1" si="1"/>
        <v>5644.0622857142862</v>
      </c>
      <c r="I47" s="33"/>
      <c r="J47" s="33"/>
      <c r="T47" s="36">
        <f>+[3]FSORPRA!H46</f>
        <v>408.75</v>
      </c>
      <c r="U47" s="36">
        <f>+[3]FRONPRA!H46</f>
        <v>292.5</v>
      </c>
      <c r="V47" s="36">
        <f>VLOOKUP(B47,'Frete ESALQ'!$C$6:$AL$132,36,FALSE)</f>
        <v>144.30000000000001</v>
      </c>
      <c r="W47" s="36">
        <f>VLOOKUP(B47,'Frete ESALQ'!$C$6:$AW$132,47,FALSE)</f>
        <v>125.44</v>
      </c>
      <c r="X47" s="36">
        <f>VLOOKUP(B47,'Frete ESALQ'!$C$6:$BH$132,58,FALSE)</f>
        <v>141.55000000000001</v>
      </c>
      <c r="Y47" s="36">
        <f>VLOOKUP(B47,'Frete ESALQ'!$C$6:$BH$132,32,FALSE)</f>
        <v>129.59</v>
      </c>
      <c r="AA47" s="33">
        <f t="shared" si="2"/>
        <v>4906.8226588571442</v>
      </c>
      <c r="AB47" s="33">
        <f t="shared" si="3"/>
        <v>5023.0726588571442</v>
      </c>
      <c r="AC47" s="33">
        <f t="shared" si="4"/>
        <v>5171.2726588571441</v>
      </c>
      <c r="AD47" s="33">
        <f t="shared" si="5"/>
        <v>5190.1326588571446</v>
      </c>
      <c r="AE47" s="33">
        <f t="shared" si="6"/>
        <v>5174.0226588571441</v>
      </c>
      <c r="AF47" s="33">
        <f t="shared" si="7"/>
        <v>5185.9826588571441</v>
      </c>
      <c r="AG47" s="41">
        <f>+E47-'Modelo Soja'!BL47</f>
        <v>4916.8226588571442</v>
      </c>
    </row>
    <row r="48" spans="2:33" x14ac:dyDescent="0.3">
      <c r="B48" s="31" t="str">
        <f t="shared" si="0"/>
        <v>202410</v>
      </c>
      <c r="C48" s="17">
        <f t="shared" si="8"/>
        <v>45566</v>
      </c>
      <c r="D48" s="32">
        <f ca="1">IFERROR(AVERAGEIF('Preço Soja ESALQ'!$C:$C,'Modelo Soja'!$B48,'Preço Soja ESALQ'!Q:Q),NA())</f>
        <v>6730.6243478260876</v>
      </c>
      <c r="E48" s="32">
        <f>+[5]mensal!C47</f>
        <v>5951.5333270000001</v>
      </c>
      <c r="F48" s="32"/>
      <c r="G48" s="32"/>
      <c r="H48" s="32">
        <f t="shared" ca="1" si="1"/>
        <v>5922.9494260869569</v>
      </c>
      <c r="I48" s="33"/>
      <c r="J48" s="33"/>
      <c r="T48" s="36">
        <f>+[3]FSORPRA!H47</f>
        <v>393.75</v>
      </c>
      <c r="U48" s="36">
        <f>+[3]FRONPRA!H47</f>
        <v>287.5</v>
      </c>
      <c r="V48" s="36">
        <f>VLOOKUP(B48,'Frete ESALQ'!$C$6:$AL$132,36,FALSE)</f>
        <v>137.07</v>
      </c>
      <c r="W48" s="36">
        <f>VLOOKUP(B48,'Frete ESALQ'!$C$6:$AW$132,47,FALSE)</f>
        <v>113.57</v>
      </c>
      <c r="X48" s="36">
        <f>VLOOKUP(B48,'Frete ESALQ'!$C$6:$BH$132,58,FALSE)</f>
        <v>140</v>
      </c>
      <c r="Y48" s="36">
        <f>VLOOKUP(B48,'Frete ESALQ'!$C$6:$BH$132,32,FALSE)</f>
        <v>143</v>
      </c>
      <c r="AA48" s="33">
        <f t="shared" si="2"/>
        <v>5557.7833270000001</v>
      </c>
      <c r="AB48" s="33">
        <f t="shared" si="3"/>
        <v>5664.0333270000001</v>
      </c>
      <c r="AC48" s="33">
        <f t="shared" si="4"/>
        <v>5814.4633270000004</v>
      </c>
      <c r="AD48" s="33">
        <f t="shared" si="5"/>
        <v>5837.9633270000004</v>
      </c>
      <c r="AE48" s="33">
        <f t="shared" si="6"/>
        <v>5811.5333270000001</v>
      </c>
      <c r="AF48" s="33">
        <f t="shared" si="7"/>
        <v>5808.5333270000001</v>
      </c>
      <c r="AG48" s="41">
        <f>+E48-'Modelo Soja'!BL48</f>
        <v>5567.7833270000001</v>
      </c>
    </row>
    <row r="49" spans="2:33" x14ac:dyDescent="0.3">
      <c r="B49" s="31" t="str">
        <f t="shared" si="0"/>
        <v>202411</v>
      </c>
      <c r="C49" s="17">
        <f t="shared" si="8"/>
        <v>45597</v>
      </c>
      <c r="D49" s="32">
        <f ca="1">IFERROR(AVERAGEIF('Preço Soja ESALQ'!$C:$C,'Modelo Soja'!$B49,'Preço Soja ESALQ'!Q:Q),NA())</f>
        <v>7351.6515789473669</v>
      </c>
      <c r="E49" s="32">
        <f>+[5]mensal!C48</f>
        <v>6377.4681748095236</v>
      </c>
      <c r="F49" s="32"/>
      <c r="G49" s="32"/>
      <c r="H49" s="32">
        <f t="shared" ca="1" si="1"/>
        <v>6469.4533894736833</v>
      </c>
      <c r="I49" s="33"/>
      <c r="J49" s="33"/>
      <c r="T49" s="36">
        <f>+[3]FSORPRA!H48</f>
        <v>370.76</v>
      </c>
      <c r="U49" s="36">
        <f>+[3]FRONPRA!H48</f>
        <v>248.71999999999997</v>
      </c>
      <c r="V49" s="36">
        <f>VLOOKUP(B49,'Frete ESALQ'!$C$6:$AL$132,36,FALSE)</f>
        <v>137.66</v>
      </c>
      <c r="W49" s="36">
        <f>VLOOKUP(B49,'Frete ESALQ'!$C$6:$AW$132,47,FALSE)</f>
        <v>106.67</v>
      </c>
      <c r="X49" s="36">
        <f>VLOOKUP(B49,'Frete ESALQ'!$C$6:$BH$132,58,FALSE)</f>
        <v>135</v>
      </c>
      <c r="Y49" s="36">
        <f>VLOOKUP(B49,'Frete ESALQ'!$C$6:$BH$132,32,FALSE)</f>
        <v>137.5</v>
      </c>
      <c r="AA49" s="33">
        <f t="shared" si="2"/>
        <v>6006.7081748095234</v>
      </c>
      <c r="AB49" s="33">
        <f t="shared" si="3"/>
        <v>6128.7481748095233</v>
      </c>
      <c r="AC49" s="33">
        <f t="shared" si="4"/>
        <v>6239.8081748095237</v>
      </c>
      <c r="AD49" s="33">
        <f t="shared" si="5"/>
        <v>6270.7981748095235</v>
      </c>
      <c r="AE49" s="33">
        <f t="shared" si="6"/>
        <v>6242.4681748095236</v>
      </c>
      <c r="AF49" s="33">
        <f t="shared" si="7"/>
        <v>6239.9681748095236</v>
      </c>
      <c r="AG49" s="41">
        <f>+E49-'Modelo Soja'!BL49</f>
        <v>6016.7081748095234</v>
      </c>
    </row>
    <row r="50" spans="2:33" x14ac:dyDescent="0.3">
      <c r="B50" s="31" t="str">
        <f t="shared" si="0"/>
        <v>202412</v>
      </c>
      <c r="C50" s="17">
        <f t="shared" si="8"/>
        <v>45627</v>
      </c>
      <c r="D50" s="32">
        <f ca="1">IFERROR(AVERAGEIF('Preço Soja ESALQ'!$C:$C,'Modelo Soja'!$B50,'Preço Soja ESALQ'!Q:Q),NA())</f>
        <v>7148.2542105263155</v>
      </c>
      <c r="E50" s="32">
        <f>+[5]mensal!C49</f>
        <v>6125.6739538500015</v>
      </c>
      <c r="F50" s="32"/>
      <c r="G50" s="32"/>
      <c r="H50" s="32">
        <f t="shared" ca="1" si="1"/>
        <v>6290.4637052631579</v>
      </c>
      <c r="I50" s="33"/>
      <c r="J50" s="33"/>
      <c r="T50" s="36">
        <f>+[3]FSORPRA!H49</f>
        <v>323.27499999999998</v>
      </c>
      <c r="U50" s="36">
        <f>+[3]FRONPRA!H49</f>
        <v>219.42500000000001</v>
      </c>
      <c r="V50" s="36">
        <f>VLOOKUP(B50,'Frete ESALQ'!$C$6:$AL$132,36,FALSE)</f>
        <v>122.55</v>
      </c>
      <c r="W50" s="36">
        <f>VLOOKUP(B50,'Frete ESALQ'!$C$6:$AW$132,47,FALSE)</f>
        <v>102.5</v>
      </c>
      <c r="X50" s="36">
        <f>VLOOKUP(B50,'Frete ESALQ'!$C$6:$BH$132,58,FALSE)</f>
        <v>130</v>
      </c>
      <c r="Y50" s="36">
        <f>VLOOKUP(B50,'Frete ESALQ'!$C$6:$BH$132,32,FALSE)</f>
        <v>130</v>
      </c>
      <c r="AA50" s="33">
        <f t="shared" si="2"/>
        <v>5802.3989538500018</v>
      </c>
      <c r="AB50" s="33">
        <f t="shared" si="3"/>
        <v>5906.2489538500013</v>
      </c>
      <c r="AC50" s="33">
        <f t="shared" si="4"/>
        <v>6003.1239538500013</v>
      </c>
      <c r="AD50" s="33">
        <f t="shared" si="5"/>
        <v>6023.1739538500015</v>
      </c>
      <c r="AE50" s="33">
        <f t="shared" si="6"/>
        <v>5995.6739538500015</v>
      </c>
      <c r="AF50" s="33">
        <f t="shared" si="7"/>
        <v>5995.6739538500015</v>
      </c>
      <c r="AG50" s="41">
        <f>+E50-'Modelo Soja'!BL50</f>
        <v>5812.3989538500018</v>
      </c>
    </row>
    <row r="51" spans="2:33" x14ac:dyDescent="0.3">
      <c r="B51" s="31" t="str">
        <f t="shared" si="0"/>
        <v>20251</v>
      </c>
      <c r="C51" s="17">
        <f t="shared" si="8"/>
        <v>45658</v>
      </c>
      <c r="D51" s="32">
        <f ca="1">IFERROR(AVERAGEIF('Preço Soja ESALQ'!$C:$C,'Modelo Soja'!$B51,'Preço Soja ESALQ'!Q:Q),NA())</f>
        <v>6795.7413636363644</v>
      </c>
      <c r="E51" s="32">
        <f>+[5]mensal!C50</f>
        <v>6065.2193968695647</v>
      </c>
      <c r="F51" s="32"/>
      <c r="G51" s="32"/>
      <c r="H51" s="32">
        <f t="shared" ca="1" si="1"/>
        <v>5980.2524000000003</v>
      </c>
      <c r="I51" s="33"/>
      <c r="J51" s="33"/>
      <c r="T51" s="36">
        <f>+[3]FSORPRA!H50</f>
        <v>343.33333333333331</v>
      </c>
      <c r="U51" s="36">
        <f>+[3]FRONPRA!H50</f>
        <v>256.66666666666669</v>
      </c>
      <c r="V51" s="36">
        <f>VLOOKUP(B51,'Frete ESALQ'!$C$6:$AL$132,36,FALSE)</f>
        <v>146</v>
      </c>
      <c r="W51" s="36">
        <f>VLOOKUP(B51,'Frete ESALQ'!$C$6:$AW$132,47,FALSE)</f>
        <v>113.33</v>
      </c>
      <c r="X51" s="36">
        <f>VLOOKUP(B51,'Frete ESALQ'!$C$6:$BH$132,58,FALSE)</f>
        <v>136.66999999999999</v>
      </c>
      <c r="Y51" s="36">
        <f>VLOOKUP(B51,'Frete ESALQ'!$C$6:$BH$132,32,FALSE)</f>
        <v>132.5</v>
      </c>
      <c r="AA51" s="33">
        <f t="shared" si="2"/>
        <v>5721.8860635362316</v>
      </c>
      <c r="AB51" s="33">
        <f t="shared" si="3"/>
        <v>5808.5527302028977</v>
      </c>
      <c r="AC51" s="33">
        <f t="shared" si="4"/>
        <v>5919.2193968695647</v>
      </c>
      <c r="AD51" s="33">
        <f t="shared" si="5"/>
        <v>5951.8893968695647</v>
      </c>
      <c r="AE51" s="33">
        <f t="shared" si="6"/>
        <v>5928.5493968695646</v>
      </c>
      <c r="AF51" s="33">
        <f t="shared" si="7"/>
        <v>5932.7193968695647</v>
      </c>
      <c r="AG51" s="41">
        <f>+E51-'Modelo Soja'!BL51</f>
        <v>5731.8860635362316</v>
      </c>
    </row>
    <row r="52" spans="2:33" x14ac:dyDescent="0.3">
      <c r="B52" s="31" t="str">
        <f t="shared" si="0"/>
        <v>20252</v>
      </c>
      <c r="C52" s="17">
        <f t="shared" si="8"/>
        <v>45689</v>
      </c>
      <c r="D52" s="32">
        <f ca="1">IFERROR(AVERAGEIF('Preço Soja ESALQ'!$C:$C,'Modelo Soja'!$B52,'Preço Soja ESALQ'!Q:Q),NA())</f>
        <v>6658.2194999999992</v>
      </c>
      <c r="E52" s="32">
        <f>+[5]mensal!C51</f>
        <v>6043.3775714499998</v>
      </c>
      <c r="F52" s="32"/>
      <c r="G52" s="32"/>
      <c r="H52" s="32">
        <f t="shared" ca="1" si="1"/>
        <v>5859.2331599999998</v>
      </c>
      <c r="I52" s="33"/>
      <c r="J52" s="33"/>
      <c r="T52" s="36">
        <f>+[3]FSORPRA!H51</f>
        <v>478.75</v>
      </c>
      <c r="U52" s="36">
        <f>+[3]FRONPRA!H51</f>
        <v>380</v>
      </c>
      <c r="V52" s="36">
        <f>VLOOKUP(B52,'Frete ESALQ'!$C$6:$AL$132,36,FALSE)</f>
        <v>155</v>
      </c>
      <c r="W52" s="36">
        <f>VLOOKUP(B52,'Frete ESALQ'!$C$6:$AW$132,47,FALSE)</f>
        <v>146.25</v>
      </c>
      <c r="X52" s="36">
        <f>VLOOKUP(B52,'Frete ESALQ'!$C$6:$BH$132,58,FALSE)</f>
        <v>148.75</v>
      </c>
      <c r="Y52" s="36">
        <f>VLOOKUP(B52,'Frete ESALQ'!$C$6:$BH$132,32,FALSE)</f>
        <v>145</v>
      </c>
      <c r="AA52" s="33">
        <f t="shared" si="2"/>
        <v>5564.6275714499998</v>
      </c>
      <c r="AB52" s="33">
        <f t="shared" si="3"/>
        <v>5663.3775714499998</v>
      </c>
      <c r="AC52" s="33">
        <f t="shared" si="4"/>
        <v>5888.3775714499998</v>
      </c>
      <c r="AD52" s="33">
        <f t="shared" si="5"/>
        <v>5897.1275714499998</v>
      </c>
      <c r="AE52" s="33">
        <f t="shared" si="6"/>
        <v>5894.6275714499998</v>
      </c>
      <c r="AF52" s="33">
        <f t="shared" si="7"/>
        <v>5898.3775714499998</v>
      </c>
      <c r="AG52" s="41">
        <f>+E52-'Modelo Soja'!BL52</f>
        <v>5574.6275714499998</v>
      </c>
    </row>
    <row r="53" spans="2:33" x14ac:dyDescent="0.3">
      <c r="B53" s="31" t="str">
        <f t="shared" si="0"/>
        <v>20253</v>
      </c>
      <c r="C53" s="17">
        <f t="shared" si="8"/>
        <v>45717</v>
      </c>
      <c r="D53" s="32">
        <f ca="1">IFERROR(AVERAGEIF('Preço Soja ESALQ'!$C:$C,'Modelo Soja'!$B53,'Preço Soja ESALQ'!Q:Q),NA())</f>
        <v>6709.8610526315806</v>
      </c>
      <c r="E53" s="32">
        <f>+[5]mensal!C52</f>
        <v>5665.2752707142863</v>
      </c>
      <c r="F53" s="32"/>
      <c r="G53" s="32"/>
      <c r="H53" s="32">
        <f t="shared" ca="1" si="1"/>
        <v>5904.677726315791</v>
      </c>
      <c r="I53" s="33"/>
      <c r="J53" s="33"/>
      <c r="T53" s="36">
        <f>+[3]FSORPRA!H52</f>
        <v>433.32499999999999</v>
      </c>
      <c r="U53" s="36">
        <f>+[3]FRONPRA!H52</f>
        <v>375.17500000000001</v>
      </c>
      <c r="V53" s="36">
        <f>VLOOKUP(B53,'Frete ESALQ'!$C$6:$AL$132,36,FALSE)</f>
        <v>174.1</v>
      </c>
      <c r="W53" s="36">
        <f>VLOOKUP(B53,'Frete ESALQ'!$C$6:$AW$132,47,FALSE)</f>
        <v>143.75</v>
      </c>
      <c r="X53" s="36">
        <f>VLOOKUP(B53,'Frete ESALQ'!$C$6:$BH$132,58,FALSE)</f>
        <v>155</v>
      </c>
      <c r="Y53" s="36">
        <f>VLOOKUP(B53,'Frete ESALQ'!$C$6:$BH$132,32,FALSE)</f>
        <v>145</v>
      </c>
      <c r="AA53" s="33">
        <f t="shared" si="2"/>
        <v>5231.9502707142865</v>
      </c>
      <c r="AB53" s="33">
        <f t="shared" si="3"/>
        <v>5290.1002707142861</v>
      </c>
      <c r="AC53" s="33">
        <f t="shared" si="4"/>
        <v>5491.1752707142859</v>
      </c>
      <c r="AD53" s="33">
        <f t="shared" si="5"/>
        <v>5521.5252707142863</v>
      </c>
      <c r="AE53" s="33">
        <f t="shared" si="6"/>
        <v>5510.2752707142863</v>
      </c>
      <c r="AF53" s="33">
        <f t="shared" si="7"/>
        <v>5520.2752707142863</v>
      </c>
      <c r="AG53" s="41">
        <f>+E53-'Modelo Soja'!BL53</f>
        <v>5241.9502707142865</v>
      </c>
    </row>
    <row r="54" spans="2:33" x14ac:dyDescent="0.3">
      <c r="B54" s="31" t="str">
        <f t="shared" si="0"/>
        <v>20254</v>
      </c>
      <c r="C54" s="17">
        <f t="shared" si="8"/>
        <v>45748</v>
      </c>
      <c r="D54" s="32">
        <f ca="1">IFERROR(AVERAGEIF('Preço Soja ESALQ'!$C:$C,'Modelo Soja'!$B54,'Preço Soja ESALQ'!Q:Q),NA())</f>
        <v>6715.6449999999995</v>
      </c>
      <c r="E54" s="32">
        <f>+[5]mensal!C53</f>
        <v>5859.9354249500002</v>
      </c>
      <c r="F54" s="32"/>
      <c r="G54" s="32"/>
      <c r="H54" s="32">
        <f t="shared" ca="1" si="1"/>
        <v>5909.7675999999992</v>
      </c>
      <c r="I54" s="33"/>
      <c r="J54" s="33"/>
      <c r="T54" s="36">
        <f>+[3]FSORPRA!H53</f>
        <v>428.75</v>
      </c>
      <c r="U54" s="36">
        <f>+[3]FRONPRA!H53</f>
        <v>327.5</v>
      </c>
      <c r="V54" s="36">
        <f>VLOOKUP(B54,'Frete ESALQ'!$C$6:$AL$132,36,FALSE)</f>
        <v>155.11000000000001</v>
      </c>
      <c r="W54" s="36">
        <f>VLOOKUP(B54,'Frete ESALQ'!$C$6:$AW$132,47,FALSE)</f>
        <v>113.83</v>
      </c>
      <c r="X54" s="36">
        <f>VLOOKUP(B54,'Frete ESALQ'!$C$6:$BH$132,58,FALSE)</f>
        <v>122</v>
      </c>
      <c r="Y54" s="36">
        <f>VLOOKUP(B54,'Frete ESALQ'!$C$6:$BH$132,32,FALSE)</f>
        <v>124</v>
      </c>
      <c r="AA54" s="33">
        <f t="shared" si="2"/>
        <v>5431.1854249500002</v>
      </c>
      <c r="AB54" s="33">
        <f t="shared" si="3"/>
        <v>5532.4354249500002</v>
      </c>
      <c r="AC54" s="33">
        <f t="shared" si="4"/>
        <v>5704.8254249500005</v>
      </c>
      <c r="AD54" s="33">
        <f t="shared" si="5"/>
        <v>5746.1054249500003</v>
      </c>
      <c r="AE54" s="33">
        <f t="shared" si="6"/>
        <v>5737.9354249500002</v>
      </c>
      <c r="AF54" s="33">
        <f t="shared" si="7"/>
        <v>5735.9354249500002</v>
      </c>
      <c r="AG54" s="41">
        <f>+E54-'Modelo Soja'!BL54</f>
        <v>5441.1854249500002</v>
      </c>
    </row>
    <row r="55" spans="2:33" x14ac:dyDescent="0.3">
      <c r="B55" s="31" t="str">
        <f t="shared" si="0"/>
        <v>20255</v>
      </c>
      <c r="C55" s="17">
        <f t="shared" si="8"/>
        <v>45778</v>
      </c>
      <c r="D55" s="32">
        <f ca="1">IFERROR(AVERAGEIF('Preço Soja ESALQ'!$C:$C,'Modelo Soja'!$B55,'Preço Soja ESALQ'!Q:Q),NA())</f>
        <v>6422.1623809523799</v>
      </c>
      <c r="E55" s="32">
        <f>+[5]mensal!C54</f>
        <v>5713.5859790952381</v>
      </c>
      <c r="F55" s="32"/>
      <c r="G55" s="32"/>
      <c r="H55" s="32">
        <f t="shared" ca="1" si="1"/>
        <v>5651.5028952380944</v>
      </c>
      <c r="I55" s="33"/>
      <c r="J55" s="33"/>
      <c r="T55" s="36">
        <f>+[3]FSORPRA!H54</f>
        <v>428</v>
      </c>
      <c r="U55" s="36">
        <f>+[3]FRONPRA!H54</f>
        <v>322</v>
      </c>
      <c r="V55" s="36">
        <f>VLOOKUP(B55,'Frete ESALQ'!$C$6:$AL$132,36,FALSE)</f>
        <v>121</v>
      </c>
      <c r="W55" s="36">
        <f>VLOOKUP(B55,'Frete ESALQ'!$C$6:$AW$132,47,FALSE)</f>
        <v>125.75</v>
      </c>
      <c r="X55" s="36">
        <f>VLOOKUP(B55,'Frete ESALQ'!$C$6:$BH$132,58,FALSE)</f>
        <v>117.5</v>
      </c>
      <c r="Y55" s="36">
        <f>VLOOKUP(B55,'Frete ESALQ'!$C$6:$BH$132,32,FALSE)</f>
        <v>117</v>
      </c>
      <c r="AA55" s="33">
        <f t="shared" si="2"/>
        <v>5285.5859790952381</v>
      </c>
      <c r="AB55" s="33">
        <f t="shared" si="3"/>
        <v>5391.5859790952381</v>
      </c>
      <c r="AC55" s="33">
        <f t="shared" si="4"/>
        <v>5592.5859790952381</v>
      </c>
      <c r="AD55" s="33">
        <f t="shared" si="5"/>
        <v>5587.8359790952381</v>
      </c>
      <c r="AE55" s="33">
        <f t="shared" si="6"/>
        <v>5596.0859790952381</v>
      </c>
      <c r="AF55" s="33">
        <f t="shared" si="7"/>
        <v>5596.5859790952381</v>
      </c>
      <c r="AG55" s="41">
        <f>+E55-'Modelo Soja'!BL55</f>
        <v>5295.5859790952381</v>
      </c>
    </row>
    <row r="56" spans="2:33" x14ac:dyDescent="0.3">
      <c r="B56" s="31" t="str">
        <f t="shared" si="0"/>
        <v>20256</v>
      </c>
      <c r="C56" s="17">
        <f t="shared" si="8"/>
        <v>45809</v>
      </c>
      <c r="D56" s="32">
        <f ca="1">IFERROR(AVERAGEIF('Preço Soja ESALQ'!$C:$C,'Modelo Soja'!$B56,'Preço Soja ESALQ'!Q:Q),NA())</f>
        <v>6282.9839999999995</v>
      </c>
      <c r="E56" s="32">
        <f>+[5]mensal!C55</f>
        <v>5666.0239249999995</v>
      </c>
      <c r="F56" s="32"/>
      <c r="G56" s="32"/>
      <c r="H56" s="32">
        <f t="shared" ca="1" si="1"/>
        <v>5529.0259199999991</v>
      </c>
      <c r="I56" s="33"/>
      <c r="J56" s="33"/>
      <c r="T56" s="36">
        <f>+[3]FSORPRA!H55</f>
        <v>443.25</v>
      </c>
      <c r="U56" s="36">
        <f>+[3]FRONPRA!H55</f>
        <v>323.07499999999999</v>
      </c>
      <c r="V56" s="36">
        <f>VLOOKUP(B56,'Frete ESALQ'!$C$6:$AL$132,36,FALSE)</f>
        <v>155.13</v>
      </c>
      <c r="W56" s="36">
        <f>VLOOKUP(B56,'Frete ESALQ'!$C$6:$AW$132,47,FALSE)</f>
        <v>134.16999999999999</v>
      </c>
      <c r="X56" s="36">
        <f>VLOOKUP(B56,'Frete ESALQ'!$C$6:$BH$132,58,FALSE)</f>
        <v>111.25</v>
      </c>
      <c r="Y56" s="36">
        <f>VLOOKUP(B56,'Frete ESALQ'!$C$6:$BH$132,32,FALSE)</f>
        <v>110</v>
      </c>
      <c r="AA56" s="33">
        <f t="shared" si="2"/>
        <v>5222.7739249999995</v>
      </c>
      <c r="AB56" s="33">
        <f t="shared" si="3"/>
        <v>5342.9489249999997</v>
      </c>
      <c r="AC56" s="33">
        <f t="shared" si="4"/>
        <v>5510.8939249999994</v>
      </c>
      <c r="AD56" s="33">
        <f t="shared" si="5"/>
        <v>5531.8539249999994</v>
      </c>
      <c r="AE56" s="33">
        <f t="shared" si="6"/>
        <v>5554.7739249999995</v>
      </c>
      <c r="AF56" s="33">
        <f t="shared" si="7"/>
        <v>5556.0239249999995</v>
      </c>
      <c r="AG56" s="41">
        <f>+E56-'Modelo Soja'!BL56</f>
        <v>5232.7739249999995</v>
      </c>
    </row>
    <row r="57" spans="2:33" x14ac:dyDescent="0.3">
      <c r="B57" s="31" t="str">
        <f t="shared" si="0"/>
        <v>20257</v>
      </c>
      <c r="C57" s="17">
        <f t="shared" si="8"/>
        <v>45839</v>
      </c>
      <c r="D57" s="32">
        <f ca="1">IFERROR(AVERAGEIF('Preço Soja ESALQ'!$C:$C,'Modelo Soja'!$B57,'Preço Soja ESALQ'!Q:Q),NA())</f>
        <v>6647.0452173913036</v>
      </c>
      <c r="E57" s="32">
        <f>+[5]mensal!C56</f>
        <v>6146.3662916956519</v>
      </c>
      <c r="F57" s="32"/>
      <c r="G57" s="32"/>
      <c r="H57" s="32">
        <f t="shared" ca="1" si="1"/>
        <v>5849.3997913043468</v>
      </c>
      <c r="I57" s="33"/>
      <c r="J57" s="33"/>
      <c r="T57" s="36">
        <f>+[3]FSORPRA!H56</f>
        <v>485.2</v>
      </c>
      <c r="U57" s="36">
        <f>+[3]FRONPRA!H56</f>
        <v>342.625</v>
      </c>
      <c r="V57" s="36">
        <f>VLOOKUP(B57,'Frete ESALQ'!$C$6:$AL$132,36,FALSE)</f>
        <v>208</v>
      </c>
      <c r="W57" s="36">
        <f>VLOOKUP(B57,'Frete ESALQ'!$C$6:$AW$132,47,FALSE)</f>
        <v>181.67</v>
      </c>
      <c r="X57" s="36">
        <f>VLOOKUP(B57,'Frete ESALQ'!$C$6:$BH$132,58,FALSE)</f>
        <v>123.75</v>
      </c>
      <c r="Y57" s="36">
        <f>VLOOKUP(B57,'Frete ESALQ'!$C$6:$BH$132,32,FALSE)</f>
        <v>125</v>
      </c>
      <c r="AA57" s="33">
        <f t="shared" si="2"/>
        <v>5661.166291695652</v>
      </c>
      <c r="AB57" s="33">
        <f t="shared" si="3"/>
        <v>5803.7412916956519</v>
      </c>
      <c r="AC57" s="33">
        <f t="shared" si="4"/>
        <v>5938.3662916956519</v>
      </c>
      <c r="AD57" s="33">
        <f t="shared" si="5"/>
        <v>5964.6962916956518</v>
      </c>
      <c r="AE57" s="33">
        <f t="shared" si="6"/>
        <v>6022.6162916956519</v>
      </c>
      <c r="AF57" s="33">
        <f t="shared" si="7"/>
        <v>6021.3662916956519</v>
      </c>
      <c r="AG57" s="41">
        <f>+E57-'Modelo Soja'!BL57</f>
        <v>5671.166291695652</v>
      </c>
    </row>
    <row r="58" spans="2:33" x14ac:dyDescent="0.3">
      <c r="B58" s="31" t="str">
        <f t="shared" si="0"/>
        <v>20258</v>
      </c>
      <c r="C58" s="17">
        <f t="shared" si="8"/>
        <v>45870</v>
      </c>
      <c r="D58" s="32">
        <f ca="1">IFERROR(AVERAGEIF('Preço Soja ESALQ'!$C:$C,'Modelo Soja'!$B58,'Preço Soja ESALQ'!Q:Q),NA())</f>
        <v>7070.922380952381</v>
      </c>
      <c r="E58" s="32">
        <f>+[5]mensal!C57</f>
        <v>6020.4455168571421</v>
      </c>
      <c r="F58" s="32"/>
      <c r="G58" s="32"/>
      <c r="H58" s="32">
        <f t="shared" ca="1" si="1"/>
        <v>6222.4116952380955</v>
      </c>
      <c r="I58" s="33"/>
      <c r="J58" s="33"/>
      <c r="T58" s="36">
        <f>+[3]FSORPRA!H57</f>
        <v>443.18</v>
      </c>
      <c r="U58" s="36">
        <f>+[3]FRONPRA!H57</f>
        <v>348.02</v>
      </c>
      <c r="V58" s="36">
        <f>VLOOKUP(B58,'Frete ESALQ'!$C$6:$AL$132,36,FALSE)</f>
        <v>173.91</v>
      </c>
      <c r="W58" s="36">
        <f>VLOOKUP(B58,'Frete ESALQ'!$C$6:$AW$132,47,FALSE)</f>
        <v>175</v>
      </c>
      <c r="X58" s="36">
        <f>VLOOKUP(B58,'Frete ESALQ'!$C$6:$BH$132,58,FALSE)</f>
        <v>140</v>
      </c>
      <c r="Y58" s="36">
        <f>VLOOKUP(B58,'Frete ESALQ'!$C$6:$BH$132,32,FALSE)</f>
        <v>138.75</v>
      </c>
      <c r="AA58" s="33">
        <f t="shared" si="2"/>
        <v>5577.2655168571418</v>
      </c>
      <c r="AB58" s="33">
        <f t="shared" si="3"/>
        <v>5672.4255168571417</v>
      </c>
      <c r="AC58" s="33">
        <f t="shared" si="4"/>
        <v>5846.5355168571423</v>
      </c>
      <c r="AD58" s="33">
        <f t="shared" si="5"/>
        <v>5845.4455168571421</v>
      </c>
      <c r="AE58" s="33">
        <f t="shared" si="6"/>
        <v>5880.4455168571421</v>
      </c>
      <c r="AF58" s="33">
        <f t="shared" si="7"/>
        <v>5881.6955168571421</v>
      </c>
      <c r="AG58" s="41">
        <f>+E58-'Modelo Soja'!BL58</f>
        <v>5587.2655168571418</v>
      </c>
    </row>
    <row r="59" spans="2:33" x14ac:dyDescent="0.3">
      <c r="B59" s="31" t="str">
        <f t="shared" si="0"/>
        <v>20259</v>
      </c>
      <c r="C59" s="17">
        <f t="shared" si="8"/>
        <v>45901</v>
      </c>
      <c r="D59" s="32">
        <f ca="1">IFERROR(AVERAGEIF('Preço Soja ESALQ'!$C:$C,'Modelo Soja'!$B59,'Preço Soja ESALQ'!Q:Q),NA())</f>
        <v>7493.8045454545436</v>
      </c>
      <c r="E59" s="32">
        <f>+[5]mensal!C58</f>
        <v>5932.6111845454552</v>
      </c>
      <c r="F59" s="32"/>
      <c r="G59" s="32"/>
      <c r="H59" s="32">
        <f t="shared" ca="1" si="1"/>
        <v>6594.547999999998</v>
      </c>
      <c r="I59" s="33"/>
      <c r="J59" s="33"/>
      <c r="T59" s="36">
        <f>+[3]FSORPRA!H58</f>
        <v>429.35</v>
      </c>
      <c r="U59" s="36">
        <f>+[3]FRONPRA!H58</f>
        <v>333.125</v>
      </c>
      <c r="V59" s="36">
        <f>VLOOKUP(B59,'Frete ESALQ'!$C$6:$AL$132,36,FALSE)</f>
        <v>165.43</v>
      </c>
      <c r="W59" s="36">
        <f>VLOOKUP(B59,'Frete ESALQ'!$C$6:$AW$132,47,FALSE)</f>
        <v>176</v>
      </c>
      <c r="X59" s="36">
        <f>VLOOKUP(B59,'Frete ESALQ'!$C$6:$BH$132,58,FALSE)</f>
        <v>139.16999999999999</v>
      </c>
      <c r="Y59" s="36">
        <f>VLOOKUP(B59,'Frete ESALQ'!$C$6:$BH$132,32,FALSE)</f>
        <v>146.25</v>
      </c>
      <c r="AA59" s="33">
        <f t="shared" si="2"/>
        <v>5503.2611845454549</v>
      </c>
      <c r="AB59" s="33">
        <f t="shared" si="3"/>
        <v>5599.4861845454552</v>
      </c>
      <c r="AC59" s="33">
        <f t="shared" si="4"/>
        <v>5767.1811845454549</v>
      </c>
      <c r="AD59" s="33">
        <f t="shared" si="5"/>
        <v>5756.6111845454552</v>
      </c>
      <c r="AE59" s="33">
        <f t="shared" si="6"/>
        <v>5793.4411845454551</v>
      </c>
      <c r="AF59" s="33">
        <f t="shared" si="7"/>
        <v>5786.3611845454552</v>
      </c>
      <c r="AG59" s="41">
        <f>+E59-'Modelo Soja'!BL59</f>
        <v>5513.2611845454549</v>
      </c>
    </row>
    <row r="60" spans="2:33" x14ac:dyDescent="0.3">
      <c r="B60" s="31" t="str">
        <f t="shared" si="0"/>
        <v>202510</v>
      </c>
      <c r="C60" s="17">
        <f t="shared" si="8"/>
        <v>45931</v>
      </c>
      <c r="D60" s="32">
        <f ca="1">IFERROR(AVERAGEIF('Preço Soja ESALQ'!$C:$C,'Modelo Soja'!$B60,'Preço Soja ESALQ'!Q:Q),NA())</f>
        <v>7470.4295652173914</v>
      </c>
      <c r="E60" s="32">
        <f>+[5]mensal!C59</f>
        <v>5982.9964625217408</v>
      </c>
      <c r="F60" s="32"/>
      <c r="G60" s="32"/>
      <c r="H60" s="32">
        <f t="shared" ca="1" si="1"/>
        <v>6573.9780173913041</v>
      </c>
      <c r="I60" s="33"/>
      <c r="J60" s="33"/>
      <c r="T60" s="36">
        <f>+[3]FSORPRA!H59</f>
        <v>434.91999999999996</v>
      </c>
      <c r="U60" s="36">
        <f>+[3]FRONPRA!H59</f>
        <v>334.52</v>
      </c>
      <c r="V60" s="36">
        <f>VLOOKUP(B60,'Frete ESALQ'!$C$6:$AL$132,36,FALSE)</f>
        <v>163</v>
      </c>
      <c r="W60" s="36">
        <f>VLOOKUP(B60,'Frete ESALQ'!$C$6:$AW$132,47,FALSE)</f>
        <v>166</v>
      </c>
      <c r="X60" s="36">
        <f>VLOOKUP(B60,'Frete ESALQ'!$C$6:$BH$132,58,FALSE)</f>
        <v>155</v>
      </c>
      <c r="Y60" s="36">
        <f>VLOOKUP(B60,'Frete ESALQ'!$C$6:$BH$132,32,FALSE)</f>
        <v>162</v>
      </c>
      <c r="AA60" s="33">
        <f t="shared" si="2"/>
        <v>5548.0764625217407</v>
      </c>
      <c r="AB60" s="33">
        <f t="shared" si="3"/>
        <v>5648.4764625217413</v>
      </c>
      <c r="AC60" s="33">
        <f t="shared" si="4"/>
        <v>5819.9964625217408</v>
      </c>
      <c r="AD60" s="33">
        <f t="shared" si="5"/>
        <v>5816.9964625217408</v>
      </c>
      <c r="AE60" s="33">
        <f t="shared" si="6"/>
        <v>5827.9964625217408</v>
      </c>
      <c r="AF60" s="33">
        <f t="shared" si="7"/>
        <v>5820.9964625217408</v>
      </c>
      <c r="AG60" s="41">
        <f>+E60-'Modelo Soja'!BL60</f>
        <v>5558.0764625217407</v>
      </c>
    </row>
    <row r="61" spans="2:33" x14ac:dyDescent="0.3">
      <c r="B61" s="31" t="str">
        <f t="shared" si="0"/>
        <v>202511</v>
      </c>
      <c r="C61" s="17">
        <f t="shared" si="8"/>
        <v>45962</v>
      </c>
      <c r="D61" s="32">
        <f ca="1">IFERROR(AVERAGEIF('Preço Soja ESALQ'!$C:$C,'Modelo Soja'!$B61,'Preço Soja ESALQ'!Q:Q),NA())</f>
        <v>7101.7721052631568</v>
      </c>
      <c r="E61" s="32">
        <f>+[5]mensal!C60</f>
        <v>5862.0462835789467</v>
      </c>
      <c r="F61" s="32"/>
      <c r="G61" s="32"/>
      <c r="H61" s="32">
        <f t="shared" ca="1" si="1"/>
        <v>6249.5594526315781</v>
      </c>
      <c r="I61" s="33"/>
      <c r="J61" s="33"/>
      <c r="T61" s="36">
        <f>+[3]FSORPRA!H60</f>
        <v>424.3</v>
      </c>
      <c r="U61" s="36">
        <f>+[3]FRONPRA!H60</f>
        <v>315.125</v>
      </c>
      <c r="V61" s="37">
        <f>(V60+V62)/2</f>
        <v>162.5</v>
      </c>
      <c r="W61" s="37">
        <f>(W60+W62)/2</f>
        <v>158</v>
      </c>
      <c r="X61" s="37">
        <f>(X60+X62)/2</f>
        <v>152.125</v>
      </c>
      <c r="Y61" s="37">
        <f>(Y60+Y62)/2</f>
        <v>163.83499999999998</v>
      </c>
      <c r="AA61" s="33">
        <f t="shared" si="2"/>
        <v>5437.7462835789465</v>
      </c>
      <c r="AB61" s="33">
        <f t="shared" si="3"/>
        <v>5546.9212835789467</v>
      </c>
      <c r="AC61" s="33">
        <f t="shared" si="4"/>
        <v>5699.5462835789467</v>
      </c>
      <c r="AD61" s="33">
        <f t="shared" si="5"/>
        <v>5704.0462835789467</v>
      </c>
      <c r="AE61" s="33">
        <f t="shared" si="6"/>
        <v>5709.9212835789467</v>
      </c>
      <c r="AF61" s="33">
        <f t="shared" si="7"/>
        <v>5698.2112835789467</v>
      </c>
      <c r="AG61" s="41">
        <f>+E61-'Modelo Soja'!BL61</f>
        <v>5447.7462835789465</v>
      </c>
    </row>
    <row r="62" spans="2:33" x14ac:dyDescent="0.3">
      <c r="B62" s="31" t="str">
        <f t="shared" si="0"/>
        <v>202512</v>
      </c>
      <c r="C62" s="17">
        <f t="shared" si="8"/>
        <v>45992</v>
      </c>
      <c r="D62" s="32">
        <f ca="1">IFERROR(AVERAGEIF('Preço Soja ESALQ'!$C:$C,'Modelo Soja'!$B62,'Preço Soja ESALQ'!Q:Q),NA())</f>
        <v>6597.4305000000004</v>
      </c>
      <c r="E62" s="32">
        <f>+[5]mensal!C61</f>
        <v>5957.2906355454552</v>
      </c>
      <c r="F62" s="32"/>
      <c r="G62" s="32"/>
      <c r="H62" s="32">
        <f t="shared" ca="1" si="1"/>
        <v>5805.73884</v>
      </c>
      <c r="I62" s="33"/>
      <c r="J62" s="33"/>
      <c r="T62" s="36">
        <f>+[3]FSORPRA!H61</f>
        <v>428.2</v>
      </c>
      <c r="U62" s="36">
        <f>+[3]FRONPRA!H61</f>
        <v>320.25</v>
      </c>
      <c r="V62" s="36">
        <f>VLOOKUP(B62,'Frete ESALQ'!$C$6:$AL$132,36,FALSE)</f>
        <v>162</v>
      </c>
      <c r="W62" s="36">
        <f>VLOOKUP(B62,'Frete ESALQ'!$C$6:$AW$132,47,FALSE)</f>
        <v>150</v>
      </c>
      <c r="X62" s="36">
        <f>VLOOKUP(B62,'Frete ESALQ'!$C$6:$BH$132,58,FALSE)</f>
        <v>149.25</v>
      </c>
      <c r="Y62" s="36">
        <f>VLOOKUP(B62,'Frete ESALQ'!$C$6:$BH$132,32,FALSE)</f>
        <v>165.67</v>
      </c>
      <c r="AA62" s="33">
        <f t="shared" si="2"/>
        <v>5529.0906355454554</v>
      </c>
      <c r="AB62" s="33">
        <f t="shared" si="3"/>
        <v>5637.0406355454552</v>
      </c>
      <c r="AC62" s="33">
        <f t="shared" si="4"/>
        <v>5795.2906355454552</v>
      </c>
      <c r="AD62" s="33">
        <f t="shared" si="5"/>
        <v>5807.2906355454552</v>
      </c>
      <c r="AE62" s="33">
        <f t="shared" si="6"/>
        <v>5808.0406355454552</v>
      </c>
      <c r="AF62" s="33">
        <f t="shared" si="7"/>
        <v>5791.6206355454551</v>
      </c>
      <c r="AG62" s="41">
        <f>+E62-'Modelo Soja'!BL62</f>
        <v>5539.0906355454554</v>
      </c>
    </row>
    <row r="63" spans="2:33" x14ac:dyDescent="0.3">
      <c r="B63" s="31" t="str">
        <f t="shared" si="0"/>
        <v>20261</v>
      </c>
      <c r="C63" s="17">
        <f t="shared" si="8"/>
        <v>46023</v>
      </c>
      <c r="D63" s="32">
        <f ca="1">IFERROR(AVERAGEIF('Preço Soja ESALQ'!$C:$C,'Modelo Soja'!$B63,'Preço Soja ESALQ'!Q:Q),NA())</f>
        <v>6522.9728571428568</v>
      </c>
      <c r="E63" s="32">
        <f>+[5]mensal!C62</f>
        <v>6058.3124227279222</v>
      </c>
      <c r="F63" s="32"/>
      <c r="G63" s="32"/>
      <c r="H63" s="32">
        <f t="shared" ca="1" si="1"/>
        <v>5740.216114285714</v>
      </c>
      <c r="I63" s="33"/>
      <c r="J63" s="33"/>
      <c r="T63" s="36">
        <f>+[3]FSORPRA!H62</f>
        <v>440.12</v>
      </c>
      <c r="U63" s="36">
        <f>+[3]FRONPRA!H62</f>
        <v>329.6</v>
      </c>
      <c r="V63" s="36">
        <f>VLOOKUP(B63,'Frete ESALQ'!$C$6:$AL$132,36,FALSE)</f>
        <v>148</v>
      </c>
      <c r="W63" s="36">
        <f>VLOOKUP(B63,'Frete ESALQ'!$C$6:$AW$132,47,FALSE)</f>
        <v>151.25</v>
      </c>
      <c r="X63" s="36">
        <f>VLOOKUP(B63,'Frete ESALQ'!$C$6:$BH$132,58,FALSE)</f>
        <v>150</v>
      </c>
      <c r="Y63" s="36">
        <f>VLOOKUP(B63,'Frete ESALQ'!$C$6:$BH$132,32,FALSE)</f>
        <v>155</v>
      </c>
      <c r="AA63" s="33">
        <f t="shared" si="2"/>
        <v>5618.1924227279223</v>
      </c>
      <c r="AB63" s="33">
        <f t="shared" si="3"/>
        <v>5728.7124227279219</v>
      </c>
      <c r="AC63" s="33">
        <f t="shared" si="4"/>
        <v>5910.3124227279222</v>
      </c>
      <c r="AD63" s="33">
        <f t="shared" si="5"/>
        <v>5907.0624227279222</v>
      </c>
      <c r="AE63" s="33">
        <f t="shared" si="6"/>
        <v>5908.3124227279222</v>
      </c>
      <c r="AF63" s="33">
        <f t="shared" si="7"/>
        <v>5903.3124227279222</v>
      </c>
      <c r="AG63" s="41">
        <f>+E63-'Modelo Soja'!BL63</f>
        <v>5628.1924227279223</v>
      </c>
    </row>
    <row r="64" spans="2:33" x14ac:dyDescent="0.3">
      <c r="B64" s="31" t="str">
        <f t="shared" si="0"/>
        <v>20262</v>
      </c>
      <c r="C64" s="17">
        <f t="shared" si="8"/>
        <v>46054</v>
      </c>
      <c r="D64" s="32">
        <f ca="1">IFERROR(AVERAGEIF('Preço Soja ESALQ'!$C:$C,'Modelo Soja'!$B64,'Preço Soja ESALQ'!Q:Q),NA())</f>
        <v>6462.8722222222241</v>
      </c>
      <c r="E64" s="32">
        <f>+[5]mensal!C63</f>
        <v>6086.0183114689453</v>
      </c>
      <c r="F64" s="32"/>
      <c r="G64" s="32"/>
      <c r="H64" s="32">
        <f t="shared" ca="1" si="1"/>
        <v>5687.3275555555574</v>
      </c>
      <c r="I64" s="33"/>
      <c r="J64" s="33"/>
      <c r="T64" s="36">
        <f>+[3]FSORPRA!H63</f>
        <v>461.32499999999999</v>
      </c>
      <c r="U64" s="36">
        <f>+[3]FRONPRA!H63</f>
        <v>360.32499999999999</v>
      </c>
      <c r="V64" s="36">
        <f>VLOOKUP(B64,'Frete ESALQ'!$C$6:$AL$132,36,FALSE)</f>
        <v>167.75</v>
      </c>
      <c r="W64" s="36">
        <f>VLOOKUP(B64,'Frete ESALQ'!$C$6:$AW$132,47,FALSE)</f>
        <v>161.25</v>
      </c>
      <c r="X64" s="36">
        <f>VLOOKUP(B64,'Frete ESALQ'!$C$6:$BH$132,58,FALSE)</f>
        <v>155</v>
      </c>
      <c r="Y64" s="36">
        <f>VLOOKUP(B64,'Frete ESALQ'!$C$6:$BH$132,32,FALSE)</f>
        <v>156.25</v>
      </c>
      <c r="AA64" s="33">
        <f t="shared" si="2"/>
        <v>5624.6933114689455</v>
      </c>
      <c r="AB64" s="33">
        <f t="shared" si="3"/>
        <v>5725.6933114689455</v>
      </c>
      <c r="AC64" s="33">
        <f t="shared" si="4"/>
        <v>5918.2683114689453</v>
      </c>
      <c r="AD64" s="33">
        <f t="shared" si="5"/>
        <v>5924.7683114689453</v>
      </c>
      <c r="AE64" s="33">
        <f t="shared" si="6"/>
        <v>5931.0183114689453</v>
      </c>
      <c r="AF64" s="33">
        <f t="shared" si="7"/>
        <v>5929.7683114689453</v>
      </c>
      <c r="AG64" s="41">
        <f>+E64-'Modelo Soja'!BL64</f>
        <v>5634.6933114689455</v>
      </c>
    </row>
    <row r="65" spans="2:33" x14ac:dyDescent="0.3">
      <c r="B65" s="31" t="str">
        <f t="shared" si="0"/>
        <v>20263</v>
      </c>
      <c r="C65" s="17">
        <f t="shared" si="8"/>
        <v>46082</v>
      </c>
      <c r="D65" s="32">
        <f ca="1">IFERROR(AVERAGEIF('Preço Soja ESALQ'!$C:$C,'Modelo Soja'!$B65,'Preço Soja ESALQ'!Q:Q),NA())</f>
        <v>6695.1013636363632</v>
      </c>
      <c r="E65" s="32">
        <f>+[5]mensal!C64</f>
        <v>6063.2599228960016</v>
      </c>
      <c r="F65" s="32"/>
      <c r="G65" s="32"/>
      <c r="H65" s="32">
        <f t="shared" ca="1" si="1"/>
        <v>5891.6891999999998</v>
      </c>
      <c r="I65" s="33"/>
      <c r="J65" s="33"/>
      <c r="T65" s="36">
        <f>+[3]FSORPRA!H64</f>
        <v>478.9</v>
      </c>
      <c r="U65" s="36">
        <f>+[3]FRONPRA!H64</f>
        <v>386.5</v>
      </c>
      <c r="V65" s="36">
        <f>VLOOKUP(B65,'Frete ESALQ'!$C$6:$AL$132,36,FALSE)</f>
        <v>167.75</v>
      </c>
      <c r="W65" s="36">
        <f>VLOOKUP(B65,'Frete ESALQ'!$C$6:$AW$132,47,FALSE)</f>
        <v>161.25</v>
      </c>
      <c r="X65" s="36">
        <f>VLOOKUP(B65,'Frete ESALQ'!$C$6:$BH$132,58,FALSE)</f>
        <v>155</v>
      </c>
      <c r="Y65" s="36">
        <f>VLOOKUP(B65,'Frete ESALQ'!$C$6:$BH$132,32,FALSE)</f>
        <v>156.25</v>
      </c>
      <c r="AA65" s="33">
        <f t="shared" si="2"/>
        <v>5584.359922896002</v>
      </c>
      <c r="AB65" s="33">
        <f t="shared" si="3"/>
        <v>5676.7599228960016</v>
      </c>
      <c r="AC65" s="33">
        <f t="shared" si="4"/>
        <v>5895.5099228960016</v>
      </c>
      <c r="AD65" s="33">
        <f t="shared" si="5"/>
        <v>5902.0099228960016</v>
      </c>
      <c r="AE65" s="33">
        <f t="shared" si="6"/>
        <v>5908.2599228960016</v>
      </c>
      <c r="AF65" s="33">
        <f t="shared" si="7"/>
        <v>5907.0099228960016</v>
      </c>
      <c r="AG65" s="41">
        <f>+E65-'Modelo Soja'!BL65</f>
        <v>5594.359922896002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AC23A-A595-4414-BE08-34A94D97E6C8}">
  <dimension ref="A1:BS1632"/>
  <sheetViews>
    <sheetView topLeftCell="Q1" workbookViewId="0">
      <selection activeCell="Q5" sqref="Q5"/>
    </sheetView>
  </sheetViews>
  <sheetFormatPr defaultColWidth="8.88671875" defaultRowHeight="14.4" x14ac:dyDescent="0.3"/>
  <cols>
    <col min="1" max="1" width="17.44140625" style="4" customWidth="1"/>
    <col min="2" max="2" width="13.33203125" style="4" customWidth="1"/>
    <col min="3" max="3" width="10.33203125" style="4" bestFit="1" customWidth="1"/>
    <col min="4" max="4" width="17.33203125" style="4" bestFit="1" customWidth="1"/>
    <col min="5" max="5" width="21.33203125" style="4" customWidth="1"/>
    <col min="6" max="8" width="19.6640625" style="4" bestFit="1" customWidth="1"/>
    <col min="9" max="9" width="19.44140625" style="4" bestFit="1" customWidth="1"/>
    <col min="10" max="67" width="19.6640625" style="4" bestFit="1" customWidth="1"/>
    <col min="68" max="70" width="8.88671875" style="4"/>
    <col min="71" max="71" width="23" style="4" bestFit="1" customWidth="1"/>
    <col min="72" max="16384" width="8.88671875" style="4"/>
  </cols>
  <sheetData>
    <row r="1" spans="1:71" x14ac:dyDescent="0.3">
      <c r="D1" s="58" t="s">
        <v>391</v>
      </c>
      <c r="E1" s="58">
        <v>578</v>
      </c>
      <c r="F1" s="58">
        <v>999</v>
      </c>
      <c r="G1" s="58">
        <v>129</v>
      </c>
      <c r="H1" s="58">
        <v>1081</v>
      </c>
      <c r="I1" s="58">
        <v>334</v>
      </c>
      <c r="J1" s="58">
        <v>458</v>
      </c>
      <c r="K1" s="58">
        <v>778</v>
      </c>
      <c r="L1" s="58">
        <v>549</v>
      </c>
      <c r="M1" s="58">
        <v>354</v>
      </c>
      <c r="N1" s="58">
        <v>399</v>
      </c>
      <c r="O1" s="58">
        <v>58</v>
      </c>
      <c r="P1" s="58">
        <v>655</v>
      </c>
      <c r="Q1" s="58">
        <v>1686</v>
      </c>
      <c r="R1" s="58">
        <v>1023</v>
      </c>
      <c r="S1" s="58">
        <v>140</v>
      </c>
      <c r="T1" s="58">
        <v>598</v>
      </c>
      <c r="U1" s="58">
        <v>1132</v>
      </c>
      <c r="V1" s="58">
        <v>1001</v>
      </c>
      <c r="W1" s="58">
        <v>659</v>
      </c>
      <c r="X1" s="58">
        <v>800</v>
      </c>
      <c r="Y1" s="58">
        <v>1164</v>
      </c>
      <c r="Z1" s="58">
        <v>1934</v>
      </c>
      <c r="AA1" s="58">
        <v>1054</v>
      </c>
      <c r="AB1" s="58">
        <v>670</v>
      </c>
      <c r="AC1" s="58">
        <v>517</v>
      </c>
      <c r="AD1" s="58">
        <v>954</v>
      </c>
      <c r="AE1" s="58">
        <v>1523</v>
      </c>
      <c r="AF1" s="58">
        <v>932</v>
      </c>
      <c r="AG1" s="58">
        <v>1540</v>
      </c>
      <c r="AH1" s="58">
        <v>552</v>
      </c>
      <c r="AI1" s="58">
        <v>963</v>
      </c>
      <c r="AJ1" s="58"/>
      <c r="AK1" s="58">
        <v>595</v>
      </c>
      <c r="AL1" s="58">
        <v>639</v>
      </c>
      <c r="AM1" s="58">
        <v>954</v>
      </c>
      <c r="AN1" s="58">
        <v>1498</v>
      </c>
      <c r="AO1" s="58">
        <v>2403</v>
      </c>
      <c r="AP1" s="58">
        <v>1591</v>
      </c>
      <c r="AQ1" s="58">
        <v>1190</v>
      </c>
      <c r="AR1" s="58">
        <v>1967</v>
      </c>
      <c r="AS1" s="58">
        <v>1059</v>
      </c>
      <c r="AT1" s="58">
        <v>709</v>
      </c>
      <c r="AU1" s="58">
        <v>858</v>
      </c>
      <c r="AV1" s="58">
        <v>601</v>
      </c>
      <c r="AW1" s="58">
        <v>483</v>
      </c>
      <c r="AX1" s="58">
        <v>922</v>
      </c>
      <c r="AY1" s="58">
        <v>1566</v>
      </c>
      <c r="AZ1" s="58">
        <v>878</v>
      </c>
      <c r="BA1" s="58">
        <v>480</v>
      </c>
      <c r="BB1" s="58">
        <v>752</v>
      </c>
      <c r="BC1" s="58">
        <v>715</v>
      </c>
      <c r="BD1" s="58">
        <v>1632</v>
      </c>
      <c r="BE1" s="58">
        <v>1864</v>
      </c>
      <c r="BF1" s="58">
        <v>661</v>
      </c>
      <c r="BG1" s="58">
        <v>521</v>
      </c>
      <c r="BH1" s="58">
        <v>523</v>
      </c>
      <c r="BI1" s="58">
        <v>523</v>
      </c>
      <c r="BJ1" s="58">
        <v>550</v>
      </c>
      <c r="BK1" s="58">
        <v>1107</v>
      </c>
      <c r="BL1" s="58">
        <v>1608</v>
      </c>
      <c r="BM1" s="58">
        <v>793</v>
      </c>
      <c r="BN1" s="58">
        <v>1264</v>
      </c>
      <c r="BO1" s="58">
        <v>1210</v>
      </c>
    </row>
    <row r="2" spans="1:71" x14ac:dyDescent="0.3">
      <c r="E2" s="4" t="str">
        <f>VLOOKUP(LEFT(RIGHT(E7,7),3),$BR$5:$BS$66,2,FALSE)</f>
        <v>Sorriso</v>
      </c>
      <c r="F2" s="4" t="str">
        <f t="shared" ref="F2:BO2" si="0">VLOOKUP(LEFT(RIGHT(F7,7),3),$BR$5:$BS$66,2,FALSE)</f>
        <v>Sinop</v>
      </c>
      <c r="G2" s="4" t="str">
        <f t="shared" si="0"/>
        <v>Primavera do Leste</v>
      </c>
      <c r="H2" s="4" t="str">
        <f t="shared" si="0"/>
        <v>Sorriso</v>
      </c>
      <c r="I2" s="4" t="str">
        <f t="shared" si="0"/>
        <v>Primavera do Leste</v>
      </c>
      <c r="J2" s="4" t="str">
        <f t="shared" si="0"/>
        <v>Nova Mutum</v>
      </c>
      <c r="K2" s="4" t="str">
        <f t="shared" si="0"/>
        <v>Sorriso</v>
      </c>
      <c r="L2" s="4" t="str">
        <f t="shared" si="0"/>
        <v>Lucas do Rio Verde</v>
      </c>
      <c r="M2" s="4" t="str">
        <f t="shared" si="0"/>
        <v>Campo Verde</v>
      </c>
      <c r="N2" s="4" t="str">
        <f t="shared" si="0"/>
        <v>Diamantino</v>
      </c>
      <c r="O2" s="4" t="str">
        <f t="shared" si="0"/>
        <v>Alto Garças</v>
      </c>
      <c r="P2" s="4" t="str">
        <f t="shared" si="0"/>
        <v>Ipiranga do Norte</v>
      </c>
      <c r="Q2" s="4" t="str">
        <f t="shared" si="0"/>
        <v>Primavera do Leste</v>
      </c>
      <c r="R2" s="4" t="str">
        <f t="shared" si="0"/>
        <v>Santa Carmem</v>
      </c>
      <c r="S2" s="4" t="str">
        <f t="shared" si="0"/>
        <v>Campo Verde</v>
      </c>
      <c r="T2" s="4" t="str">
        <f t="shared" si="0"/>
        <v>Cascavel</v>
      </c>
      <c r="U2" s="4" t="str">
        <f t="shared" si="0"/>
        <v>Ipiranga do Norte</v>
      </c>
      <c r="V2" s="4" t="str">
        <f t="shared" si="0"/>
        <v>Claudia</v>
      </c>
      <c r="W2" s="4" t="str">
        <f t="shared" si="0"/>
        <v>Sinop</v>
      </c>
      <c r="X2" s="4" t="str">
        <f t="shared" si="0"/>
        <v>Canarana</v>
      </c>
      <c r="Y2" s="4" t="str">
        <f t="shared" si="0"/>
        <v>Nova Ubirata</v>
      </c>
      <c r="Z2" s="4" t="str">
        <f t="shared" si="0"/>
        <v>Querencia</v>
      </c>
      <c r="AA2" s="4" t="str">
        <f t="shared" si="0"/>
        <v>Querencia</v>
      </c>
      <c r="AB2" s="4" t="str">
        <f t="shared" si="0"/>
        <v>Itanhanga</v>
      </c>
      <c r="AC2" s="4" t="str">
        <f t="shared" si="0"/>
        <v>Nova Ubirata</v>
      </c>
      <c r="AD2" s="4" t="str">
        <f t="shared" si="0"/>
        <v>Luis Eduardo Magalhães</v>
      </c>
      <c r="AE2" s="4" t="str">
        <f t="shared" si="0"/>
        <v>Primavera do Leste</v>
      </c>
      <c r="AF2" s="4" t="str">
        <f t="shared" si="0"/>
        <v>Querencia</v>
      </c>
      <c r="AG2" s="4" t="str">
        <f t="shared" si="0"/>
        <v>Primavera do Leste</v>
      </c>
      <c r="AH2" s="4" t="str">
        <f t="shared" si="0"/>
        <v>Passo Fundo</v>
      </c>
      <c r="AI2" s="4" t="str">
        <f t="shared" si="0"/>
        <v>Querencia</v>
      </c>
      <c r="AJ2" s="4" t="str">
        <f t="shared" si="0"/>
        <v>Boa Esperança do Norte</v>
      </c>
      <c r="AK2" s="4" t="str">
        <f t="shared" si="0"/>
        <v>Nova Maringa</v>
      </c>
      <c r="AL2" s="4" t="str">
        <f t="shared" si="0"/>
        <v>Toledo</v>
      </c>
      <c r="AM2" s="4" t="str">
        <f t="shared" si="0"/>
        <v>Luis Eduardo Magalhães</v>
      </c>
      <c r="AN2" s="4" t="str">
        <f t="shared" si="0"/>
        <v>São Felix do Araguaia</v>
      </c>
      <c r="AO2" s="4" t="str">
        <f t="shared" si="0"/>
        <v>Sorriso</v>
      </c>
      <c r="AP2" s="4" t="str">
        <f t="shared" si="0"/>
        <v>Canarana</v>
      </c>
      <c r="AQ2" s="4" t="str">
        <f t="shared" si="0"/>
        <v>Querencia</v>
      </c>
      <c r="AR2" s="4" t="str">
        <f t="shared" si="0"/>
        <v>Sorriso</v>
      </c>
      <c r="AS2" s="4" t="str">
        <f t="shared" si="0"/>
        <v>Canarana</v>
      </c>
      <c r="AT2" s="4" t="str">
        <f t="shared" si="0"/>
        <v>Agua Boa</v>
      </c>
      <c r="AU2" s="4" t="str">
        <f t="shared" si="0"/>
        <v>Ipiranga do Norte</v>
      </c>
      <c r="AV2" s="4" t="str">
        <f t="shared" si="0"/>
        <v>Diamantino</v>
      </c>
      <c r="AW2" s="4" t="str">
        <f t="shared" si="0"/>
        <v>Londrina</v>
      </c>
      <c r="AX2" s="4" t="str">
        <f t="shared" si="0"/>
        <v>Canarana</v>
      </c>
      <c r="AY2" s="4" t="str">
        <f t="shared" si="0"/>
        <v>Querencia</v>
      </c>
      <c r="AZ2" s="4" t="str">
        <f t="shared" si="0"/>
        <v>Nova Santa Helena</v>
      </c>
      <c r="BA2" s="4" t="str">
        <f t="shared" si="0"/>
        <v>Cruz Alta</v>
      </c>
      <c r="BB2" s="4" t="str">
        <f t="shared" si="0"/>
        <v>Lucas do Rio Verde</v>
      </c>
      <c r="BC2" s="4" t="str">
        <f t="shared" si="0"/>
        <v>Caravagio</v>
      </c>
      <c r="BD2" s="4" t="str">
        <f t="shared" si="0"/>
        <v>Confresa</v>
      </c>
      <c r="BE2" s="4" t="str">
        <f t="shared" si="0"/>
        <v>Canarana</v>
      </c>
      <c r="BF2" s="4" t="str">
        <f t="shared" si="0"/>
        <v>Nova Mutum</v>
      </c>
      <c r="BG2" s="4" t="str">
        <f t="shared" si="0"/>
        <v>Tapera</v>
      </c>
      <c r="BH2" s="4" t="str">
        <f t="shared" si="0"/>
        <v>Ijui</v>
      </c>
      <c r="BI2" s="4" t="str">
        <f t="shared" si="0"/>
        <v>Maringa</v>
      </c>
      <c r="BJ2" s="4" t="str">
        <f t="shared" si="0"/>
        <v>Campo Mourão</v>
      </c>
      <c r="BK2" s="4" t="str">
        <f t="shared" si="0"/>
        <v>Feliz Natal</v>
      </c>
      <c r="BL2" s="4" t="str">
        <f t="shared" si="0"/>
        <v>Canarana</v>
      </c>
      <c r="BM2" s="4" t="str">
        <f t="shared" si="0"/>
        <v>Matupa</v>
      </c>
      <c r="BN2" s="4" t="str">
        <f t="shared" si="0"/>
        <v>Confresa</v>
      </c>
      <c r="BO2" s="4" t="str">
        <f t="shared" si="0"/>
        <v>Boa Esperança do Norte</v>
      </c>
    </row>
    <row r="3" spans="1:71" x14ac:dyDescent="0.3">
      <c r="E3" s="4" t="str">
        <f>+VLOOKUP(RIGHT(E7,3),$BR$5:$BS$66,2,FALSE)</f>
        <v>Rondonoplis</v>
      </c>
      <c r="F3" s="4" t="str">
        <f t="shared" ref="F3:BO3" si="1">+VLOOKUP(RIGHT(F7,3),$BR$5:$BS$66,2,FALSE)</f>
        <v>Itaituba</v>
      </c>
      <c r="G3" s="4" t="str">
        <f t="shared" si="1"/>
        <v>Rondonoplis</v>
      </c>
      <c r="H3" s="4" t="str">
        <f t="shared" si="1"/>
        <v>Itaituba</v>
      </c>
      <c r="I3" s="4" t="str">
        <f t="shared" si="1"/>
        <v>Alto Araguaia</v>
      </c>
      <c r="J3" s="4" t="str">
        <f t="shared" si="1"/>
        <v>Rondonoplis</v>
      </c>
      <c r="K3" s="4" t="str">
        <f t="shared" si="1"/>
        <v>Alto Araguaia</v>
      </c>
      <c r="L3" s="4" t="str">
        <f t="shared" si="1"/>
        <v>Rondonoplis</v>
      </c>
      <c r="M3" s="4" t="str">
        <f t="shared" si="1"/>
        <v>Alto Araguaia</v>
      </c>
      <c r="N3" s="4" t="str">
        <f t="shared" si="1"/>
        <v>Rondonoplis</v>
      </c>
      <c r="O3" s="4" t="str">
        <f t="shared" si="1"/>
        <v>Alto Araguaia</v>
      </c>
      <c r="P3" s="4" t="str">
        <f t="shared" si="1"/>
        <v>Rondonoplis</v>
      </c>
      <c r="Q3" s="4" t="str">
        <f t="shared" si="1"/>
        <v>Paranagua</v>
      </c>
      <c r="R3" s="4" t="str">
        <f t="shared" si="1"/>
        <v>Itaituba</v>
      </c>
      <c r="S3" s="4" t="str">
        <f t="shared" si="1"/>
        <v>Rondonoplis</v>
      </c>
      <c r="T3" s="4" t="str">
        <f t="shared" si="1"/>
        <v>Paranagua</v>
      </c>
      <c r="U3" s="4" t="str">
        <f t="shared" si="1"/>
        <v>Itaituba</v>
      </c>
      <c r="V3" s="4" t="str">
        <f t="shared" si="1"/>
        <v>Itaituba</v>
      </c>
      <c r="W3" s="4" t="str">
        <f t="shared" si="1"/>
        <v>Rondonoplis</v>
      </c>
      <c r="X3" s="4" t="str">
        <f t="shared" si="1"/>
        <v>São Simão</v>
      </c>
      <c r="Y3" s="4" t="str">
        <f t="shared" si="1"/>
        <v>Itaituba</v>
      </c>
      <c r="Z3" s="4" t="str">
        <f t="shared" si="1"/>
        <v>São Luis</v>
      </c>
      <c r="AA3" s="4" t="str">
        <f t="shared" si="1"/>
        <v>Araguari</v>
      </c>
      <c r="AB3" s="4" t="str">
        <f t="shared" si="1"/>
        <v>Rondonoplis</v>
      </c>
      <c r="AC3" s="4" t="str">
        <f t="shared" si="1"/>
        <v>Rondonoplis</v>
      </c>
      <c r="AD3" s="4" t="str">
        <f t="shared" si="1"/>
        <v>Aratu</v>
      </c>
      <c r="AE3" s="4" t="str">
        <f t="shared" si="1"/>
        <v>Santos</v>
      </c>
      <c r="AF3" s="4" t="str">
        <f t="shared" si="1"/>
        <v>São Simão</v>
      </c>
      <c r="AG3" s="4" t="str">
        <f t="shared" si="1"/>
        <v>Guaruja</v>
      </c>
      <c r="AH3" s="4" t="str">
        <f t="shared" si="1"/>
        <v>Rio Grande</v>
      </c>
      <c r="AI3" s="4" t="str">
        <f t="shared" si="1"/>
        <v>Colinas do Tocantins</v>
      </c>
      <c r="AJ3" s="4" t="str">
        <f t="shared" si="1"/>
        <v>Itaituba</v>
      </c>
      <c r="AK3" s="4" t="str">
        <f t="shared" si="1"/>
        <v>Rondonoplis</v>
      </c>
      <c r="AL3" s="4" t="str">
        <f t="shared" si="1"/>
        <v>Paranagua</v>
      </c>
      <c r="AM3" s="4" t="str">
        <f t="shared" si="1"/>
        <v>Salvador</v>
      </c>
      <c r="AN3" s="4" t="str">
        <f t="shared" si="1"/>
        <v>Barcarena</v>
      </c>
      <c r="AO3" s="4" t="str">
        <f t="shared" si="1"/>
        <v>Imbituba</v>
      </c>
      <c r="AP3" s="4" t="str">
        <f t="shared" si="1"/>
        <v>Santos</v>
      </c>
      <c r="AQ3" s="4" t="str">
        <f t="shared" si="1"/>
        <v>Uberaba</v>
      </c>
      <c r="AR3" s="4" t="str">
        <f t="shared" si="1"/>
        <v>Santos</v>
      </c>
      <c r="AS3" s="4" t="str">
        <f t="shared" si="1"/>
        <v>Uberaba</v>
      </c>
      <c r="AT3" s="4" t="str">
        <f t="shared" si="1"/>
        <v>São Simão</v>
      </c>
      <c r="AU3" s="4" t="str">
        <f t="shared" si="1"/>
        <v>Alto Araguaia</v>
      </c>
      <c r="AV3" s="4" t="str">
        <f t="shared" si="1"/>
        <v>Alto Araguaia</v>
      </c>
      <c r="AW3" s="4" t="str">
        <f t="shared" si="1"/>
        <v>Paranagua</v>
      </c>
      <c r="AX3" s="4" t="str">
        <f t="shared" si="1"/>
        <v>Araguari</v>
      </c>
      <c r="AY3" s="4" t="str">
        <f t="shared" si="1"/>
        <v>Barcarena</v>
      </c>
      <c r="AZ3" s="4" t="str">
        <f t="shared" si="1"/>
        <v>Itaituba</v>
      </c>
      <c r="BA3" s="4" t="str">
        <f t="shared" si="1"/>
        <v>Rio Grande</v>
      </c>
      <c r="BB3" s="4" t="str">
        <f t="shared" si="1"/>
        <v>Alto Araguaia</v>
      </c>
      <c r="BC3" s="4" t="str">
        <f t="shared" si="1"/>
        <v>Alto Araguaia</v>
      </c>
      <c r="BD3" s="4" t="str">
        <f t="shared" si="1"/>
        <v>São Luis</v>
      </c>
      <c r="BE3" s="4" t="str">
        <f t="shared" si="1"/>
        <v>Paranagua</v>
      </c>
      <c r="BF3" s="4" t="str">
        <f t="shared" si="1"/>
        <v>Alto Araguaia</v>
      </c>
      <c r="BG3" s="4" t="str">
        <f t="shared" si="1"/>
        <v>Rio Grande</v>
      </c>
      <c r="BH3" s="4" t="str">
        <f t="shared" si="1"/>
        <v>Rio Grande</v>
      </c>
      <c r="BI3" s="4" t="str">
        <f t="shared" si="1"/>
        <v>Paranagua</v>
      </c>
      <c r="BJ3" s="4" t="str">
        <f t="shared" si="1"/>
        <v>Paranagua</v>
      </c>
      <c r="BK3" s="4" t="str">
        <f t="shared" si="1"/>
        <v>Itaituba</v>
      </c>
      <c r="BL3" s="4" t="str">
        <f t="shared" si="1"/>
        <v>Guaruja</v>
      </c>
      <c r="BM3" s="4" t="str">
        <f t="shared" si="1"/>
        <v>Itaituba</v>
      </c>
      <c r="BN3" s="4" t="str">
        <f t="shared" si="1"/>
        <v>Barcarena</v>
      </c>
      <c r="BO3" s="4" t="str">
        <f t="shared" si="1"/>
        <v>Itaituba</v>
      </c>
    </row>
    <row r="4" spans="1:71" x14ac:dyDescent="0.3">
      <c r="B4" s="10" t="s">
        <v>145</v>
      </c>
      <c r="C4" s="11">
        <f ca="1">TODAY()</f>
        <v>46143</v>
      </c>
      <c r="D4" s="4" t="s">
        <v>81</v>
      </c>
    </row>
    <row r="5" spans="1:71" ht="20.25" customHeight="1" x14ac:dyDescent="0.3">
      <c r="C5" s="4" t="e">
        <f ca="1">_xll.RDP.HistoricalPricing($A$7:$A$68,"CLOSE","START:01-Jan-2015 END:"&amp;$C$4&amp;" SOURCE:RFV INTERVAL:P1m",,"CH:IN RH:Timestamp TSREPEAT:NO",D7)</f>
        <v>#NAME?</v>
      </c>
      <c r="E5" s="28">
        <v>3</v>
      </c>
      <c r="F5" s="28">
        <f>+E5+1</f>
        <v>4</v>
      </c>
      <c r="G5" s="28">
        <f t="shared" ref="G5:BO5" si="2">+F5+1</f>
        <v>5</v>
      </c>
      <c r="H5" s="28">
        <f t="shared" si="2"/>
        <v>6</v>
      </c>
      <c r="I5" s="28">
        <f t="shared" si="2"/>
        <v>7</v>
      </c>
      <c r="J5" s="28">
        <f t="shared" si="2"/>
        <v>8</v>
      </c>
      <c r="K5" s="28">
        <f t="shared" si="2"/>
        <v>9</v>
      </c>
      <c r="L5" s="28">
        <f t="shared" si="2"/>
        <v>10</v>
      </c>
      <c r="M5" s="28">
        <f t="shared" si="2"/>
        <v>11</v>
      </c>
      <c r="N5" s="28">
        <f t="shared" si="2"/>
        <v>12</v>
      </c>
      <c r="O5" s="28">
        <f t="shared" si="2"/>
        <v>13</v>
      </c>
      <c r="P5" s="28">
        <f t="shared" si="2"/>
        <v>14</v>
      </c>
      <c r="Q5" s="28">
        <f t="shared" si="2"/>
        <v>15</v>
      </c>
      <c r="R5" s="28">
        <f t="shared" si="2"/>
        <v>16</v>
      </c>
      <c r="S5" s="28">
        <f t="shared" si="2"/>
        <v>17</v>
      </c>
      <c r="T5" s="28">
        <f t="shared" si="2"/>
        <v>18</v>
      </c>
      <c r="U5" s="28">
        <f t="shared" si="2"/>
        <v>19</v>
      </c>
      <c r="V5" s="28">
        <f t="shared" si="2"/>
        <v>20</v>
      </c>
      <c r="W5" s="28">
        <f t="shared" si="2"/>
        <v>21</v>
      </c>
      <c r="X5" s="28">
        <f t="shared" si="2"/>
        <v>22</v>
      </c>
      <c r="Y5" s="28">
        <f t="shared" si="2"/>
        <v>23</v>
      </c>
      <c r="Z5" s="28">
        <f t="shared" si="2"/>
        <v>24</v>
      </c>
      <c r="AA5" s="28">
        <f t="shared" si="2"/>
        <v>25</v>
      </c>
      <c r="AB5" s="28">
        <f t="shared" si="2"/>
        <v>26</v>
      </c>
      <c r="AC5" s="28">
        <f t="shared" si="2"/>
        <v>27</v>
      </c>
      <c r="AD5" s="28">
        <f t="shared" si="2"/>
        <v>28</v>
      </c>
      <c r="AE5" s="28">
        <f t="shared" si="2"/>
        <v>29</v>
      </c>
      <c r="AF5" s="28">
        <f t="shared" si="2"/>
        <v>30</v>
      </c>
      <c r="AG5" s="28">
        <f t="shared" si="2"/>
        <v>31</v>
      </c>
      <c r="AH5" s="28">
        <f t="shared" si="2"/>
        <v>32</v>
      </c>
      <c r="AI5" s="28">
        <f t="shared" si="2"/>
        <v>33</v>
      </c>
      <c r="AJ5" s="28">
        <f t="shared" si="2"/>
        <v>34</v>
      </c>
      <c r="AK5" s="28">
        <f t="shared" si="2"/>
        <v>35</v>
      </c>
      <c r="AL5" s="28">
        <f t="shared" si="2"/>
        <v>36</v>
      </c>
      <c r="AM5" s="28">
        <f t="shared" si="2"/>
        <v>37</v>
      </c>
      <c r="AN5" s="28">
        <f t="shared" si="2"/>
        <v>38</v>
      </c>
      <c r="AO5" s="28">
        <f t="shared" si="2"/>
        <v>39</v>
      </c>
      <c r="AP5" s="28">
        <f t="shared" si="2"/>
        <v>40</v>
      </c>
      <c r="AQ5" s="28">
        <f t="shared" si="2"/>
        <v>41</v>
      </c>
      <c r="AR5" s="28">
        <f t="shared" si="2"/>
        <v>42</v>
      </c>
      <c r="AS5" s="28">
        <f t="shared" si="2"/>
        <v>43</v>
      </c>
      <c r="AT5" s="28">
        <f t="shared" si="2"/>
        <v>44</v>
      </c>
      <c r="AU5" s="28">
        <f t="shared" si="2"/>
        <v>45</v>
      </c>
      <c r="AV5" s="28">
        <f t="shared" si="2"/>
        <v>46</v>
      </c>
      <c r="AW5" s="28">
        <f t="shared" si="2"/>
        <v>47</v>
      </c>
      <c r="AX5" s="28">
        <f t="shared" si="2"/>
        <v>48</v>
      </c>
      <c r="AY5" s="28">
        <f t="shared" si="2"/>
        <v>49</v>
      </c>
      <c r="AZ5" s="28">
        <f t="shared" si="2"/>
        <v>50</v>
      </c>
      <c r="BA5" s="28">
        <f t="shared" si="2"/>
        <v>51</v>
      </c>
      <c r="BB5" s="28">
        <f t="shared" si="2"/>
        <v>52</v>
      </c>
      <c r="BC5" s="28">
        <f t="shared" si="2"/>
        <v>53</v>
      </c>
      <c r="BD5" s="28">
        <f t="shared" si="2"/>
        <v>54</v>
      </c>
      <c r="BE5" s="28">
        <f t="shared" si="2"/>
        <v>55</v>
      </c>
      <c r="BF5" s="28">
        <f t="shared" si="2"/>
        <v>56</v>
      </c>
      <c r="BG5" s="28">
        <f t="shared" si="2"/>
        <v>57</v>
      </c>
      <c r="BH5" s="28">
        <f t="shared" si="2"/>
        <v>58</v>
      </c>
      <c r="BI5" s="28">
        <f t="shared" si="2"/>
        <v>59</v>
      </c>
      <c r="BJ5" s="28">
        <f t="shared" si="2"/>
        <v>60</v>
      </c>
      <c r="BK5" s="28">
        <f t="shared" si="2"/>
        <v>61</v>
      </c>
      <c r="BL5" s="28">
        <f t="shared" si="2"/>
        <v>62</v>
      </c>
      <c r="BM5" s="28">
        <f t="shared" si="2"/>
        <v>63</v>
      </c>
      <c r="BN5" s="28">
        <f t="shared" si="2"/>
        <v>64</v>
      </c>
      <c r="BO5" s="28">
        <f t="shared" si="2"/>
        <v>65</v>
      </c>
      <c r="BR5" s="34" t="s">
        <v>333</v>
      </c>
      <c r="BS5" s="34" t="s">
        <v>334</v>
      </c>
    </row>
    <row r="6" spans="1:71" x14ac:dyDescent="0.3">
      <c r="A6" s="4" t="s">
        <v>82</v>
      </c>
      <c r="E6" s="10" t="e" cm="1">
        <f t="array" aca="1" ref="E6" ca="1">_xll.TR(E7,$D$4)</f>
        <v>#NAME?</v>
      </c>
      <c r="F6" s="10" t="e" cm="1">
        <f t="array" aca="1" ref="F6" ca="1">_xll.TR(F7,$D$4)</f>
        <v>#NAME?</v>
      </c>
      <c r="G6" s="10" t="e" cm="1">
        <f t="array" aca="1" ref="G6" ca="1">_xll.TR(G7,$D$4)</f>
        <v>#NAME?</v>
      </c>
      <c r="H6" s="10" t="e" cm="1">
        <f t="array" aca="1" ref="H6" ca="1">_xll.TR(H7,$D$4)</f>
        <v>#NAME?</v>
      </c>
      <c r="I6" s="10" t="e" cm="1">
        <f t="array" aca="1" ref="I6" ca="1">_xll.TR(I7,$D$4)</f>
        <v>#NAME?</v>
      </c>
      <c r="J6" s="10" t="e" cm="1">
        <f t="array" aca="1" ref="J6" ca="1">_xll.TR(J7,$D$4)</f>
        <v>#NAME?</v>
      </c>
      <c r="K6" s="10" t="e" cm="1">
        <f t="array" aca="1" ref="K6" ca="1">_xll.TR(K7,$D$4)</f>
        <v>#NAME?</v>
      </c>
      <c r="L6" s="10" t="e" cm="1">
        <f t="array" aca="1" ref="L6" ca="1">_xll.TR(L7,$D$4)</f>
        <v>#NAME?</v>
      </c>
      <c r="M6" s="10" t="e" cm="1">
        <f t="array" aca="1" ref="M6" ca="1">_xll.TR(M7,$D$4)</f>
        <v>#NAME?</v>
      </c>
      <c r="N6" s="10" t="e" cm="1">
        <f t="array" aca="1" ref="N6" ca="1">_xll.TR(N7,$D$4)</f>
        <v>#NAME?</v>
      </c>
      <c r="O6" s="10" t="e" cm="1">
        <f t="array" aca="1" ref="O6" ca="1">_xll.TR(O7,$D$4)</f>
        <v>#NAME?</v>
      </c>
      <c r="P6" s="10" t="e" cm="1">
        <f t="array" aca="1" ref="P6" ca="1">_xll.TR(P7,$D$4)</f>
        <v>#NAME?</v>
      </c>
      <c r="Q6" s="10" t="e" cm="1">
        <f t="array" aca="1" ref="Q6" ca="1">_xll.TR(Q7,$D$4)</f>
        <v>#NAME?</v>
      </c>
      <c r="R6" s="10" t="e" cm="1">
        <f t="array" aca="1" ref="R6" ca="1">_xll.TR(R7,$D$4)</f>
        <v>#NAME?</v>
      </c>
      <c r="S6" s="10" t="e" cm="1">
        <f t="array" aca="1" ref="S6" ca="1">_xll.TR(S7,$D$4)</f>
        <v>#NAME?</v>
      </c>
      <c r="T6" s="10" t="e" cm="1">
        <f t="array" aca="1" ref="T6" ca="1">_xll.TR(T7,$D$4)</f>
        <v>#NAME?</v>
      </c>
      <c r="U6" s="10" t="e" cm="1">
        <f t="array" aca="1" ref="U6" ca="1">_xll.TR(U7,$D$4)</f>
        <v>#NAME?</v>
      </c>
      <c r="V6" s="10" t="e" cm="1">
        <f t="array" aca="1" ref="V6" ca="1">_xll.TR(V7,$D$4)</f>
        <v>#NAME?</v>
      </c>
      <c r="W6" s="10" t="e" cm="1">
        <f t="array" aca="1" ref="W6" ca="1">_xll.TR(W7,$D$4)</f>
        <v>#NAME?</v>
      </c>
      <c r="X6" s="10" t="e" cm="1">
        <f t="array" aca="1" ref="X6" ca="1">_xll.TR(X7,$D$4)</f>
        <v>#NAME?</v>
      </c>
      <c r="Y6" s="10" t="e" cm="1">
        <f t="array" aca="1" ref="Y6" ca="1">_xll.TR(Y7,$D$4)</f>
        <v>#NAME?</v>
      </c>
      <c r="Z6" s="10" t="e" cm="1">
        <f t="array" aca="1" ref="Z6" ca="1">_xll.TR(Z7,$D$4)</f>
        <v>#NAME?</v>
      </c>
      <c r="AA6" s="10" t="e" cm="1">
        <f t="array" aca="1" ref="AA6" ca="1">_xll.TR(AA7,$D$4)</f>
        <v>#NAME?</v>
      </c>
      <c r="AB6" s="10" t="e" cm="1">
        <f t="array" aca="1" ref="AB6" ca="1">_xll.TR(AB7,$D$4)</f>
        <v>#NAME?</v>
      </c>
      <c r="AC6" s="10" t="e" cm="1">
        <f t="array" aca="1" ref="AC6" ca="1">_xll.TR(AC7,$D$4)</f>
        <v>#NAME?</v>
      </c>
      <c r="AD6" s="10" t="e" cm="1">
        <f t="array" aca="1" ref="AD6" ca="1">_xll.TR(AD7,$D$4)</f>
        <v>#NAME?</v>
      </c>
      <c r="AE6" s="10" t="e" cm="1">
        <f t="array" aca="1" ref="AE6" ca="1">_xll.TR(AE7,$D$4)</f>
        <v>#NAME?</v>
      </c>
      <c r="AF6" s="10" t="e" cm="1">
        <f t="array" aca="1" ref="AF6" ca="1">_xll.TR(AF7,$D$4)</f>
        <v>#NAME?</v>
      </c>
      <c r="AG6" s="10" t="e" cm="1">
        <f t="array" aca="1" ref="AG6" ca="1">_xll.TR(AG7,$D$4)</f>
        <v>#NAME?</v>
      </c>
      <c r="AH6" s="10" t="e" cm="1">
        <f t="array" aca="1" ref="AH6" ca="1">_xll.TR(AH7,$D$4)</f>
        <v>#NAME?</v>
      </c>
      <c r="AI6" s="10" t="e" cm="1">
        <f t="array" aca="1" ref="AI6" ca="1">_xll.TR(AI7,$D$4)</f>
        <v>#NAME?</v>
      </c>
      <c r="AJ6" s="10" t="e" cm="1">
        <f t="array" aca="1" ref="AJ6" ca="1">_xll.TR(AJ7,$D$4)</f>
        <v>#NAME?</v>
      </c>
      <c r="AK6" s="10" t="e" cm="1">
        <f t="array" aca="1" ref="AK6" ca="1">_xll.TR(AK7,$D$4)</f>
        <v>#NAME?</v>
      </c>
      <c r="AL6" s="10" t="e" cm="1">
        <f t="array" aca="1" ref="AL6" ca="1">_xll.TR(AL7,$D$4)</f>
        <v>#NAME?</v>
      </c>
      <c r="AM6" s="10" t="e" cm="1">
        <f t="array" aca="1" ref="AM6" ca="1">_xll.TR(AM7,$D$4)</f>
        <v>#NAME?</v>
      </c>
      <c r="AN6" s="10" t="e" cm="1">
        <f t="array" aca="1" ref="AN6" ca="1">_xll.TR(AN7,$D$4)</f>
        <v>#NAME?</v>
      </c>
      <c r="AO6" s="10" t="e" cm="1">
        <f t="array" aca="1" ref="AO6" ca="1">_xll.TR(AO7,$D$4)</f>
        <v>#NAME?</v>
      </c>
      <c r="AP6" s="10" t="e" cm="1">
        <f t="array" aca="1" ref="AP6" ca="1">_xll.TR(AP7,$D$4)</f>
        <v>#NAME?</v>
      </c>
      <c r="AQ6" s="10" t="e" cm="1">
        <f t="array" aca="1" ref="AQ6" ca="1">_xll.TR(AQ7,$D$4)</f>
        <v>#NAME?</v>
      </c>
      <c r="AR6" s="10" t="e" cm="1">
        <f t="array" aca="1" ref="AR6" ca="1">_xll.TR(AR7,$D$4)</f>
        <v>#NAME?</v>
      </c>
      <c r="AS6" s="10" t="e" cm="1">
        <f t="array" aca="1" ref="AS6" ca="1">_xll.TR(AS7,$D$4)</f>
        <v>#NAME?</v>
      </c>
      <c r="AT6" s="10" t="e" cm="1">
        <f t="array" aca="1" ref="AT6" ca="1">_xll.TR(AT7,$D$4)</f>
        <v>#NAME?</v>
      </c>
      <c r="AU6" s="10" t="e" cm="1">
        <f t="array" aca="1" ref="AU6" ca="1">_xll.TR(AU7,$D$4)</f>
        <v>#NAME?</v>
      </c>
      <c r="AV6" s="10" t="e" cm="1">
        <f t="array" aca="1" ref="AV6" ca="1">_xll.TR(AV7,$D$4)</f>
        <v>#NAME?</v>
      </c>
      <c r="AW6" s="10" t="e" cm="1">
        <f t="array" aca="1" ref="AW6" ca="1">_xll.TR(AW7,$D$4)</f>
        <v>#NAME?</v>
      </c>
      <c r="AX6" s="10" t="e" cm="1">
        <f t="array" aca="1" ref="AX6" ca="1">_xll.TR(AX7,$D$4)</f>
        <v>#NAME?</v>
      </c>
      <c r="AY6" s="10" t="e" cm="1">
        <f t="array" aca="1" ref="AY6" ca="1">_xll.TR(AY7,$D$4)</f>
        <v>#NAME?</v>
      </c>
      <c r="AZ6" s="10" t="e" cm="1">
        <f t="array" aca="1" ref="AZ6" ca="1">_xll.TR(AZ7,$D$4)</f>
        <v>#NAME?</v>
      </c>
      <c r="BA6" s="10" t="e" cm="1">
        <f t="array" aca="1" ref="BA6" ca="1">_xll.TR(BA7,$D$4)</f>
        <v>#NAME?</v>
      </c>
      <c r="BB6" s="10" t="e" cm="1">
        <f t="array" aca="1" ref="BB6" ca="1">_xll.TR(BB7,$D$4)</f>
        <v>#NAME?</v>
      </c>
      <c r="BC6" s="10" t="e" cm="1">
        <f t="array" aca="1" ref="BC6" ca="1">_xll.TR(BC7,$D$4)</f>
        <v>#NAME?</v>
      </c>
      <c r="BD6" s="10" t="e" cm="1">
        <f t="array" aca="1" ref="BD6" ca="1">_xll.TR(BD7,$D$4)</f>
        <v>#NAME?</v>
      </c>
      <c r="BE6" s="10" t="e" cm="1">
        <f t="array" aca="1" ref="BE6" ca="1">_xll.TR(BE7,$D$4)</f>
        <v>#NAME?</v>
      </c>
      <c r="BF6" s="10" t="e" cm="1">
        <f t="array" aca="1" ref="BF6" ca="1">_xll.TR(BF7,$D$4)</f>
        <v>#NAME?</v>
      </c>
      <c r="BG6" s="10" t="e" cm="1">
        <f t="array" aca="1" ref="BG6" ca="1">_xll.TR(BG7,$D$4)</f>
        <v>#NAME?</v>
      </c>
      <c r="BH6" s="10" t="e" cm="1">
        <f t="array" aca="1" ref="BH6" ca="1">_xll.TR(BH7,$D$4)</f>
        <v>#NAME?</v>
      </c>
      <c r="BI6" s="10" t="e" cm="1">
        <f t="array" aca="1" ref="BI6" ca="1">_xll.TR(BI7,$D$4)</f>
        <v>#NAME?</v>
      </c>
      <c r="BJ6" s="10" t="e" cm="1">
        <f t="array" aca="1" ref="BJ6" ca="1">_xll.TR(BJ7,$D$4)</f>
        <v>#NAME?</v>
      </c>
      <c r="BK6" s="10" t="e" cm="1">
        <f t="array" aca="1" ref="BK6" ca="1">_xll.TR(BK7,$D$4)</f>
        <v>#NAME?</v>
      </c>
      <c r="BL6" s="10" t="e" cm="1">
        <f t="array" aca="1" ref="BL6" ca="1">_xll.TR(BL7,$D$4)</f>
        <v>#NAME?</v>
      </c>
      <c r="BM6" s="10" t="e" cm="1">
        <f t="array" aca="1" ref="BM6" ca="1">_xll.TR(BM7,$D$4)</f>
        <v>#NAME?</v>
      </c>
      <c r="BN6" s="10" t="e" cm="1">
        <f t="array" aca="1" ref="BN6" ca="1">_xll.TR(BN7,$D$4)</f>
        <v>#NAME?</v>
      </c>
      <c r="BO6" s="10" t="e" cm="1">
        <f t="array" aca="1" ref="BO6" ca="1">_xll.TR(BO7,$D$4)</f>
        <v>#NAME?</v>
      </c>
      <c r="BR6" s="4" t="s">
        <v>242</v>
      </c>
      <c r="BS6" s="4" t="s">
        <v>223</v>
      </c>
    </row>
    <row r="7" spans="1:71" x14ac:dyDescent="0.3">
      <c r="A7" s="4" t="e" cm="1">
        <f t="array" aca="1" ref="A7" ca="1">_xll.TR(A6,)</f>
        <v>#NAME?</v>
      </c>
      <c r="C7" s="15" t="s">
        <v>209</v>
      </c>
      <c r="D7" s="5"/>
      <c r="E7" s="13" t="s">
        <v>144</v>
      </c>
      <c r="F7" s="13" t="s">
        <v>83</v>
      </c>
      <c r="G7" s="13" t="s">
        <v>84</v>
      </c>
      <c r="H7" s="13" t="s">
        <v>85</v>
      </c>
      <c r="I7" s="13" t="s">
        <v>86</v>
      </c>
      <c r="J7" s="13" t="s">
        <v>87</v>
      </c>
      <c r="K7" s="13" t="s">
        <v>88</v>
      </c>
      <c r="L7" s="13" t="s">
        <v>89</v>
      </c>
      <c r="M7" s="13" t="s">
        <v>90</v>
      </c>
      <c r="N7" s="13" t="s">
        <v>91</v>
      </c>
      <c r="O7" s="13" t="s">
        <v>92</v>
      </c>
      <c r="P7" s="13" t="s">
        <v>93</v>
      </c>
      <c r="Q7" s="13" t="s">
        <v>94</v>
      </c>
      <c r="R7" s="13" t="s">
        <v>95</v>
      </c>
      <c r="S7" s="13" t="s">
        <v>96</v>
      </c>
      <c r="T7" s="13" t="s">
        <v>97</v>
      </c>
      <c r="U7" s="13" t="s">
        <v>98</v>
      </c>
      <c r="V7" s="13" t="s">
        <v>99</v>
      </c>
      <c r="W7" s="13" t="s">
        <v>100</v>
      </c>
      <c r="X7" s="13" t="s">
        <v>101</v>
      </c>
      <c r="Y7" s="13" t="s">
        <v>102</v>
      </c>
      <c r="Z7" s="13" t="s">
        <v>103</v>
      </c>
      <c r="AA7" s="13" t="s">
        <v>104</v>
      </c>
      <c r="AB7" s="13" t="s">
        <v>105</v>
      </c>
      <c r="AC7" s="13" t="s">
        <v>106</v>
      </c>
      <c r="AD7" s="13" t="s">
        <v>107</v>
      </c>
      <c r="AE7" s="13" t="s">
        <v>108</v>
      </c>
      <c r="AF7" s="13" t="s">
        <v>109</v>
      </c>
      <c r="AG7" s="13" t="s">
        <v>110</v>
      </c>
      <c r="AH7" s="13" t="s">
        <v>111</v>
      </c>
      <c r="AI7" s="13" t="s">
        <v>112</v>
      </c>
      <c r="AJ7" s="13" t="s">
        <v>113</v>
      </c>
      <c r="AK7" s="13" t="s">
        <v>114</v>
      </c>
      <c r="AL7" s="13" t="s">
        <v>115</v>
      </c>
      <c r="AM7" s="13" t="s">
        <v>116</v>
      </c>
      <c r="AN7" s="13" t="s">
        <v>117</v>
      </c>
      <c r="AO7" s="13" t="s">
        <v>118</v>
      </c>
      <c r="AP7" s="13" t="s">
        <v>119</v>
      </c>
      <c r="AQ7" s="13" t="s">
        <v>120</v>
      </c>
      <c r="AR7" s="13" t="s">
        <v>121</v>
      </c>
      <c r="AS7" s="13" t="s">
        <v>122</v>
      </c>
      <c r="AT7" s="13" t="s">
        <v>123</v>
      </c>
      <c r="AU7" s="13" t="s">
        <v>124</v>
      </c>
      <c r="AV7" s="13" t="s">
        <v>125</v>
      </c>
      <c r="AW7" s="13" t="s">
        <v>126</v>
      </c>
      <c r="AX7" s="13" t="s">
        <v>127</v>
      </c>
      <c r="AY7" s="13" t="s">
        <v>128</v>
      </c>
      <c r="AZ7" s="13" t="s">
        <v>129</v>
      </c>
      <c r="BA7" s="13" t="s">
        <v>130</v>
      </c>
      <c r="BB7" s="13" t="s">
        <v>131</v>
      </c>
      <c r="BC7" s="13" t="s">
        <v>132</v>
      </c>
      <c r="BD7" s="13" t="s">
        <v>133</v>
      </c>
      <c r="BE7" s="13" t="s">
        <v>134</v>
      </c>
      <c r="BF7" s="13" t="s">
        <v>135</v>
      </c>
      <c r="BG7" s="13" t="s">
        <v>136</v>
      </c>
      <c r="BH7" s="13" t="s">
        <v>137</v>
      </c>
      <c r="BI7" s="13" t="s">
        <v>138</v>
      </c>
      <c r="BJ7" s="13" t="s">
        <v>139</v>
      </c>
      <c r="BK7" s="13" t="s">
        <v>140</v>
      </c>
      <c r="BL7" s="13" t="s">
        <v>141</v>
      </c>
      <c r="BM7" s="13" t="s">
        <v>142</v>
      </c>
      <c r="BN7" s="13" t="s">
        <v>143</v>
      </c>
      <c r="BO7" s="13" t="s">
        <v>113</v>
      </c>
      <c r="BR7" s="4" t="s">
        <v>247</v>
      </c>
      <c r="BS7" s="4" t="s">
        <v>248</v>
      </c>
    </row>
    <row r="8" spans="1:71" x14ac:dyDescent="0.3">
      <c r="A8" s="5" t="s">
        <v>83</v>
      </c>
      <c r="C8" s="14" t="str">
        <f>YEAR(D8)&amp;MONTH(D8)</f>
        <v>20263</v>
      </c>
      <c r="D8" s="12">
        <v>46112</v>
      </c>
      <c r="E8" s="5">
        <v>190.93</v>
      </c>
      <c r="F8" s="5">
        <v>305.44</v>
      </c>
      <c r="G8" s="5">
        <v>95.12</v>
      </c>
      <c r="H8" s="5">
        <v>331.15</v>
      </c>
      <c r="I8" s="5">
        <v>130</v>
      </c>
      <c r="J8" s="5">
        <v>165</v>
      </c>
      <c r="K8" s="5">
        <v>211.68</v>
      </c>
      <c r="L8" s="5">
        <v>181.87</v>
      </c>
      <c r="M8" s="5">
        <v>123.45</v>
      </c>
      <c r="N8" s="5">
        <v>166.17</v>
      </c>
      <c r="O8" s="5">
        <v>56.77</v>
      </c>
      <c r="P8" s="5">
        <v>201.2</v>
      </c>
      <c r="Q8" s="5">
        <v>409.82</v>
      </c>
      <c r="R8" s="5">
        <v>319.92</v>
      </c>
      <c r="S8" s="5">
        <v>87.5</v>
      </c>
      <c r="T8" s="5">
        <v>177</v>
      </c>
      <c r="U8" s="5">
        <v>350</v>
      </c>
      <c r="V8" s="5">
        <v>329.97</v>
      </c>
      <c r="W8" s="5">
        <v>207.67</v>
      </c>
      <c r="X8" s="5">
        <v>194</v>
      </c>
      <c r="Y8" s="5">
        <v>301.02</v>
      </c>
      <c r="Z8" s="5">
        <v>520</v>
      </c>
      <c r="AA8" s="5">
        <v>327.39999999999998</v>
      </c>
      <c r="AB8" s="5">
        <v>205</v>
      </c>
      <c r="AC8" s="5">
        <v>213.69</v>
      </c>
      <c r="AD8" s="5">
        <v>227.5</v>
      </c>
      <c r="AE8" s="5">
        <v>417.5</v>
      </c>
      <c r="AF8" s="5">
        <v>284</v>
      </c>
      <c r="AG8" s="5">
        <v>391.16</v>
      </c>
      <c r="AH8" s="5">
        <v>156.25</v>
      </c>
      <c r="AI8" s="5">
        <v>316.25</v>
      </c>
      <c r="AJ8" s="5">
        <v>370.89</v>
      </c>
      <c r="AK8" s="5">
        <v>213.5</v>
      </c>
      <c r="AL8" s="5">
        <v>167.75</v>
      </c>
      <c r="AM8" s="5">
        <v>225</v>
      </c>
      <c r="AN8" s="5">
        <v>475</v>
      </c>
      <c r="AO8" s="5">
        <v>585.94000000000005</v>
      </c>
      <c r="AP8" s="5">
        <v>456</v>
      </c>
      <c r="AQ8" s="5">
        <v>323</v>
      </c>
      <c r="AR8" s="5">
        <v>503.33</v>
      </c>
      <c r="AS8" s="5">
        <v>290</v>
      </c>
      <c r="AT8" s="5">
        <v>212.64</v>
      </c>
      <c r="AU8" s="5">
        <v>138.26</v>
      </c>
      <c r="AV8" s="5">
        <v>179.57</v>
      </c>
      <c r="AW8" s="5">
        <v>161.25</v>
      </c>
      <c r="AX8" s="5">
        <v>256.08999999999997</v>
      </c>
      <c r="AY8" s="5">
        <v>472.5</v>
      </c>
      <c r="AZ8" s="5">
        <v>290</v>
      </c>
      <c r="BA8" s="5">
        <v>137.5</v>
      </c>
      <c r="BB8" s="5">
        <v>211.9</v>
      </c>
      <c r="BC8" s="5">
        <v>230.31</v>
      </c>
      <c r="BD8" s="5">
        <v>436.67</v>
      </c>
      <c r="BE8" s="5">
        <v>446.26</v>
      </c>
      <c r="BF8" s="5">
        <v>190</v>
      </c>
      <c r="BG8" s="5">
        <v>165.47</v>
      </c>
      <c r="BH8" s="5">
        <v>155</v>
      </c>
      <c r="BI8" s="5">
        <v>159.66999999999999</v>
      </c>
      <c r="BJ8" s="5">
        <v>188.75</v>
      </c>
      <c r="BK8" s="5">
        <v>356</v>
      </c>
      <c r="BL8" s="5">
        <v>412.5</v>
      </c>
      <c r="BM8" s="5">
        <v>282.08</v>
      </c>
      <c r="BN8" s="5">
        <v>390.07</v>
      </c>
      <c r="BO8" s="5" t="s">
        <v>79</v>
      </c>
      <c r="BR8" s="4" t="s">
        <v>249</v>
      </c>
      <c r="BS8" s="4" t="s">
        <v>250</v>
      </c>
    </row>
    <row r="9" spans="1:71" x14ac:dyDescent="0.3">
      <c r="A9" s="5" t="s">
        <v>84</v>
      </c>
      <c r="C9" s="14" t="str">
        <f t="shared" ref="C9:C72" si="3">YEAR(D9)&amp;MONTH(D9)</f>
        <v>20262</v>
      </c>
      <c r="D9" s="12">
        <v>46081</v>
      </c>
      <c r="E9" s="5">
        <v>190.93</v>
      </c>
      <c r="F9" s="5">
        <v>305.44</v>
      </c>
      <c r="G9" s="5">
        <v>95.12</v>
      </c>
      <c r="H9" s="5">
        <v>331.15</v>
      </c>
      <c r="I9" s="5">
        <v>130</v>
      </c>
      <c r="J9" s="5">
        <v>165</v>
      </c>
      <c r="K9" s="5">
        <v>211.68</v>
      </c>
      <c r="L9" s="5">
        <v>181.87</v>
      </c>
      <c r="M9" s="5">
        <v>123.45</v>
      </c>
      <c r="N9" s="5">
        <v>166.17</v>
      </c>
      <c r="O9" s="5">
        <v>56.77</v>
      </c>
      <c r="P9" s="5">
        <v>201.2</v>
      </c>
      <c r="Q9" s="5">
        <v>409.82</v>
      </c>
      <c r="R9" s="5">
        <v>319.92</v>
      </c>
      <c r="S9" s="5">
        <v>87.5</v>
      </c>
      <c r="T9" s="5">
        <v>177</v>
      </c>
      <c r="U9" s="5">
        <v>350</v>
      </c>
      <c r="V9" s="5">
        <v>329.97</v>
      </c>
      <c r="W9" s="5">
        <v>207.67</v>
      </c>
      <c r="X9" s="5">
        <v>194</v>
      </c>
      <c r="Y9" s="5">
        <v>301.02</v>
      </c>
      <c r="Z9" s="5">
        <v>520</v>
      </c>
      <c r="AA9" s="5">
        <v>327.39999999999998</v>
      </c>
      <c r="AB9" s="5">
        <v>205</v>
      </c>
      <c r="AC9" s="5">
        <v>213.69</v>
      </c>
      <c r="AD9" s="5">
        <v>227.5</v>
      </c>
      <c r="AE9" s="5">
        <v>417.5</v>
      </c>
      <c r="AF9" s="5">
        <v>284</v>
      </c>
      <c r="AG9" s="5">
        <v>391.16</v>
      </c>
      <c r="AH9" s="5">
        <v>156.25</v>
      </c>
      <c r="AI9" s="5">
        <v>316.25</v>
      </c>
      <c r="AJ9" s="5">
        <v>370.89</v>
      </c>
      <c r="AK9" s="5">
        <v>213.5</v>
      </c>
      <c r="AL9" s="5">
        <v>167.75</v>
      </c>
      <c r="AM9" s="5">
        <v>225</v>
      </c>
      <c r="AN9" s="5">
        <v>475</v>
      </c>
      <c r="AO9" s="5">
        <v>585.94000000000005</v>
      </c>
      <c r="AP9" s="5">
        <v>456</v>
      </c>
      <c r="AQ9" s="5">
        <v>323</v>
      </c>
      <c r="AR9" s="5">
        <v>503.33</v>
      </c>
      <c r="AS9" s="5">
        <v>290</v>
      </c>
      <c r="AT9" s="5">
        <v>212.64</v>
      </c>
      <c r="AU9" s="5">
        <v>138.26</v>
      </c>
      <c r="AV9" s="5">
        <v>179.57</v>
      </c>
      <c r="AW9" s="5">
        <v>161.25</v>
      </c>
      <c r="AX9" s="5">
        <v>256.08999999999997</v>
      </c>
      <c r="AY9" s="5">
        <v>472.5</v>
      </c>
      <c r="AZ9" s="5">
        <v>290</v>
      </c>
      <c r="BA9" s="5">
        <v>137.5</v>
      </c>
      <c r="BB9" s="5">
        <v>211.9</v>
      </c>
      <c r="BC9" s="5">
        <v>230.31</v>
      </c>
      <c r="BD9" s="5">
        <v>436.67</v>
      </c>
      <c r="BE9" s="5">
        <v>446.26</v>
      </c>
      <c r="BF9" s="5">
        <v>190</v>
      </c>
      <c r="BG9" s="5">
        <v>165.47</v>
      </c>
      <c r="BH9" s="5">
        <v>155</v>
      </c>
      <c r="BI9" s="5">
        <v>159.66999999999999</v>
      </c>
      <c r="BJ9" s="5">
        <v>188.75</v>
      </c>
      <c r="BK9" s="5">
        <v>356</v>
      </c>
      <c r="BL9" s="5">
        <v>412.5</v>
      </c>
      <c r="BM9" s="5">
        <v>282.08</v>
      </c>
      <c r="BN9" s="4">
        <v>390.07</v>
      </c>
      <c r="BO9" s="4">
        <v>370.89</v>
      </c>
      <c r="BR9" s="4" t="s">
        <v>251</v>
      </c>
      <c r="BS9" s="4" t="s">
        <v>252</v>
      </c>
    </row>
    <row r="10" spans="1:71" x14ac:dyDescent="0.3">
      <c r="A10" s="5" t="s">
        <v>85</v>
      </c>
      <c r="C10" s="14" t="str">
        <f t="shared" si="3"/>
        <v>20261</v>
      </c>
      <c r="D10" s="6">
        <v>46053</v>
      </c>
      <c r="E10" s="4">
        <v>187.4</v>
      </c>
      <c r="F10" s="4">
        <v>258.27</v>
      </c>
      <c r="G10" s="4">
        <v>87.14</v>
      </c>
      <c r="H10" s="4">
        <v>290.91000000000003</v>
      </c>
      <c r="I10" s="4">
        <v>125.78</v>
      </c>
      <c r="J10" s="4">
        <v>157.13999999999999</v>
      </c>
      <c r="K10" s="4">
        <v>235</v>
      </c>
      <c r="L10" s="4">
        <v>186.15</v>
      </c>
      <c r="M10" s="4">
        <v>130.03</v>
      </c>
      <c r="N10" s="4">
        <v>145.08000000000001</v>
      </c>
      <c r="O10" s="4">
        <v>62.71</v>
      </c>
      <c r="P10" s="4">
        <v>205</v>
      </c>
      <c r="Q10" s="4">
        <v>365</v>
      </c>
      <c r="R10" s="4">
        <v>290.11</v>
      </c>
      <c r="S10" s="4">
        <v>74</v>
      </c>
      <c r="T10" s="4">
        <v>172.6</v>
      </c>
      <c r="U10" s="4">
        <v>360</v>
      </c>
      <c r="V10" s="4">
        <v>298.62</v>
      </c>
      <c r="W10" s="4">
        <v>201.5</v>
      </c>
      <c r="X10" s="4">
        <v>201.98</v>
      </c>
      <c r="Y10" s="4">
        <v>279</v>
      </c>
      <c r="Z10" s="4">
        <v>417</v>
      </c>
      <c r="AA10" s="4">
        <v>252.5</v>
      </c>
      <c r="AB10" s="4">
        <v>215</v>
      </c>
      <c r="AC10" s="4">
        <v>178</v>
      </c>
      <c r="AD10" s="4">
        <v>220</v>
      </c>
      <c r="AE10" s="4">
        <v>387.22</v>
      </c>
      <c r="AF10" s="4">
        <v>234.94</v>
      </c>
      <c r="AG10" s="4">
        <v>386.26</v>
      </c>
      <c r="AH10" s="4">
        <v>155</v>
      </c>
      <c r="AI10" s="4">
        <v>250</v>
      </c>
      <c r="AJ10" s="4">
        <v>333.27</v>
      </c>
      <c r="AK10" s="4">
        <v>215</v>
      </c>
      <c r="AL10" s="4">
        <v>148</v>
      </c>
      <c r="AM10" s="4">
        <v>220</v>
      </c>
      <c r="AN10" s="4">
        <v>229.73</v>
      </c>
      <c r="AO10" s="4">
        <v>561.22</v>
      </c>
      <c r="AP10" s="4">
        <v>401.45</v>
      </c>
      <c r="AQ10" s="4">
        <v>252.5</v>
      </c>
      <c r="AR10" s="4">
        <v>502.5</v>
      </c>
      <c r="AS10" s="4">
        <v>269.3</v>
      </c>
      <c r="AT10" s="4">
        <v>185.81</v>
      </c>
      <c r="AU10" s="4">
        <v>142.77000000000001</v>
      </c>
      <c r="AV10" s="4">
        <v>178.28</v>
      </c>
      <c r="AW10" s="4">
        <v>151.25</v>
      </c>
      <c r="AX10" s="4">
        <v>233.93</v>
      </c>
      <c r="AY10" s="4">
        <v>362.5</v>
      </c>
      <c r="AZ10" s="4">
        <v>258.51</v>
      </c>
      <c r="BA10" s="4">
        <v>135</v>
      </c>
      <c r="BB10" s="4">
        <v>206.07</v>
      </c>
      <c r="BC10" s="4">
        <v>221.9</v>
      </c>
      <c r="BD10" s="4">
        <v>365</v>
      </c>
      <c r="BE10" s="4">
        <v>390</v>
      </c>
      <c r="BF10" s="4">
        <v>188.32</v>
      </c>
      <c r="BG10" s="4">
        <v>160.19999999999999</v>
      </c>
      <c r="BH10" s="4">
        <v>150</v>
      </c>
      <c r="BI10" s="4">
        <v>160</v>
      </c>
      <c r="BJ10" s="4">
        <v>168.75</v>
      </c>
      <c r="BK10" s="4">
        <v>370</v>
      </c>
      <c r="BL10" s="4">
        <v>405.43</v>
      </c>
      <c r="BM10" s="4">
        <v>220</v>
      </c>
      <c r="BN10" s="4">
        <v>288</v>
      </c>
      <c r="BO10" s="4">
        <v>370.89</v>
      </c>
      <c r="BR10" s="4" t="s">
        <v>253</v>
      </c>
      <c r="BS10" s="4" t="s">
        <v>254</v>
      </c>
    </row>
    <row r="11" spans="1:71" x14ac:dyDescent="0.3">
      <c r="A11" s="5" t="s">
        <v>86</v>
      </c>
      <c r="C11" s="14" t="str">
        <f t="shared" si="3"/>
        <v>202512</v>
      </c>
      <c r="D11" s="6">
        <v>46022</v>
      </c>
      <c r="E11" s="4">
        <v>178.14</v>
      </c>
      <c r="F11" s="4">
        <v>245</v>
      </c>
      <c r="G11" s="4">
        <v>103.33</v>
      </c>
      <c r="H11" s="4">
        <v>255.36</v>
      </c>
      <c r="I11" s="4">
        <v>108.46</v>
      </c>
      <c r="J11" s="4">
        <v>153.66999999999999</v>
      </c>
      <c r="K11" s="4">
        <v>182.91</v>
      </c>
      <c r="L11" s="4">
        <v>168.75</v>
      </c>
      <c r="M11" s="4">
        <v>112.41</v>
      </c>
      <c r="N11" s="4">
        <v>126.4</v>
      </c>
      <c r="O11" s="4">
        <v>49.12</v>
      </c>
      <c r="P11" s="4">
        <v>179.86</v>
      </c>
      <c r="Q11" s="4">
        <v>340</v>
      </c>
      <c r="R11" s="4">
        <v>265</v>
      </c>
      <c r="S11" s="4">
        <v>91.5</v>
      </c>
      <c r="T11" s="4">
        <v>175</v>
      </c>
      <c r="U11" s="4">
        <v>269.79000000000002</v>
      </c>
      <c r="V11" s="4">
        <v>258.36</v>
      </c>
      <c r="W11" s="4">
        <v>180.5</v>
      </c>
      <c r="X11" s="4">
        <v>190.63</v>
      </c>
      <c r="Y11" s="4">
        <v>238.6</v>
      </c>
      <c r="Z11" s="4">
        <v>405</v>
      </c>
      <c r="AA11" s="4">
        <v>262.13</v>
      </c>
      <c r="AB11" s="4">
        <v>187.04</v>
      </c>
      <c r="AC11" s="4">
        <v>133.93</v>
      </c>
      <c r="AD11" s="4">
        <v>230</v>
      </c>
      <c r="AE11" s="4">
        <v>340</v>
      </c>
      <c r="AF11" s="4">
        <v>219.15</v>
      </c>
      <c r="AG11" s="4">
        <v>364.44</v>
      </c>
      <c r="AH11" s="4">
        <v>165.67</v>
      </c>
      <c r="AI11" s="4">
        <v>253.38</v>
      </c>
      <c r="AJ11" s="4">
        <v>286.29000000000002</v>
      </c>
      <c r="AK11" s="4">
        <v>156.9</v>
      </c>
      <c r="AL11" s="4">
        <v>162</v>
      </c>
      <c r="AM11" s="4">
        <v>230</v>
      </c>
      <c r="AN11" s="4">
        <v>230</v>
      </c>
      <c r="AO11" s="4">
        <v>557.36</v>
      </c>
      <c r="AP11" s="4">
        <v>422</v>
      </c>
      <c r="AQ11" s="4">
        <v>266.67</v>
      </c>
      <c r="AR11" s="4">
        <v>460</v>
      </c>
      <c r="AS11" s="4">
        <v>257.77</v>
      </c>
      <c r="AT11" s="4">
        <v>176.63</v>
      </c>
      <c r="AU11" s="4">
        <v>124.25</v>
      </c>
      <c r="AV11" s="4">
        <v>157.26</v>
      </c>
      <c r="AW11" s="4">
        <v>150</v>
      </c>
      <c r="AX11" s="4">
        <v>223.96</v>
      </c>
      <c r="AY11" s="4">
        <v>344.75</v>
      </c>
      <c r="AZ11" s="4">
        <v>226.03</v>
      </c>
      <c r="BA11" s="4">
        <v>154.66999999999999</v>
      </c>
      <c r="BB11" s="4">
        <v>183.09</v>
      </c>
      <c r="BC11" s="4">
        <v>197.8</v>
      </c>
      <c r="BD11" s="4">
        <v>330.67</v>
      </c>
      <c r="BE11" s="4">
        <v>386.88</v>
      </c>
      <c r="BF11" s="4">
        <v>166.59</v>
      </c>
      <c r="BG11" s="4">
        <v>165.98</v>
      </c>
      <c r="BH11" s="4">
        <v>149.25</v>
      </c>
      <c r="BI11" s="4">
        <v>157.5</v>
      </c>
      <c r="BJ11" s="4">
        <v>160</v>
      </c>
      <c r="BK11" s="4">
        <v>297.5</v>
      </c>
      <c r="BL11" s="4">
        <v>384.29</v>
      </c>
      <c r="BM11" s="4">
        <v>212.47</v>
      </c>
      <c r="BN11" s="4">
        <v>277.43</v>
      </c>
      <c r="BO11" s="4">
        <v>333.27</v>
      </c>
      <c r="BR11" s="4" t="s">
        <v>255</v>
      </c>
      <c r="BS11" s="4" t="s">
        <v>256</v>
      </c>
    </row>
    <row r="12" spans="1:71" x14ac:dyDescent="0.3">
      <c r="A12" s="5" t="s">
        <v>87</v>
      </c>
      <c r="C12" s="14" t="str">
        <f t="shared" si="3"/>
        <v>202510</v>
      </c>
      <c r="D12" s="6">
        <v>45961</v>
      </c>
      <c r="E12" s="4">
        <v>161.47999999999999</v>
      </c>
      <c r="F12" s="4">
        <v>239.27</v>
      </c>
      <c r="G12" s="4">
        <v>85</v>
      </c>
      <c r="H12" s="4">
        <v>256.25</v>
      </c>
      <c r="I12" s="4">
        <v>127.43</v>
      </c>
      <c r="J12" s="4">
        <v>143.9</v>
      </c>
      <c r="K12" s="4">
        <v>193.04</v>
      </c>
      <c r="L12" s="4">
        <v>157.66</v>
      </c>
      <c r="M12" s="4">
        <v>111.97</v>
      </c>
      <c r="N12" s="4">
        <v>155.68</v>
      </c>
      <c r="O12" s="4">
        <v>35.840000000000003</v>
      </c>
      <c r="P12" s="4">
        <v>162</v>
      </c>
      <c r="Q12" s="4">
        <v>386.44</v>
      </c>
      <c r="R12" s="4">
        <v>233</v>
      </c>
      <c r="S12" s="4">
        <v>79</v>
      </c>
      <c r="T12" s="4">
        <v>169.25</v>
      </c>
      <c r="U12" s="4">
        <v>251</v>
      </c>
      <c r="V12" s="4">
        <v>251.04</v>
      </c>
      <c r="W12" s="4">
        <v>173</v>
      </c>
      <c r="X12" s="4">
        <v>194.88</v>
      </c>
      <c r="Y12" s="4">
        <v>236.02</v>
      </c>
      <c r="Z12" s="4">
        <v>456.67</v>
      </c>
      <c r="AA12" s="4">
        <v>276.56</v>
      </c>
      <c r="AB12" s="4">
        <v>197.79</v>
      </c>
      <c r="AC12" s="4">
        <v>157.5</v>
      </c>
      <c r="AD12" s="4">
        <v>243</v>
      </c>
      <c r="AE12" s="4">
        <v>388.75</v>
      </c>
      <c r="AF12" s="4">
        <v>244.16</v>
      </c>
      <c r="AG12" s="4">
        <v>382.74</v>
      </c>
      <c r="AH12" s="4">
        <v>162</v>
      </c>
      <c r="AI12" s="4">
        <v>260.36</v>
      </c>
      <c r="AJ12" s="4">
        <v>269</v>
      </c>
      <c r="AK12" s="4">
        <v>165.76</v>
      </c>
      <c r="AL12" s="4">
        <v>163</v>
      </c>
      <c r="AM12" s="4">
        <v>235</v>
      </c>
      <c r="AN12" s="4">
        <v>250.33</v>
      </c>
      <c r="AO12" s="4">
        <v>576.37</v>
      </c>
      <c r="AP12" s="4">
        <v>408.2</v>
      </c>
      <c r="AQ12" s="4">
        <v>272.70999999999998</v>
      </c>
      <c r="AR12" s="4">
        <v>493.88</v>
      </c>
      <c r="AS12" s="4">
        <v>266.69</v>
      </c>
      <c r="AT12" s="4">
        <v>181.44</v>
      </c>
      <c r="AU12" s="4">
        <v>125.58</v>
      </c>
      <c r="AV12" s="4">
        <v>163.54</v>
      </c>
      <c r="AW12" s="4">
        <v>166</v>
      </c>
      <c r="AX12" s="4">
        <v>232.97</v>
      </c>
      <c r="AY12" s="4">
        <v>385.82</v>
      </c>
      <c r="AZ12" s="4">
        <v>226.47</v>
      </c>
      <c r="BA12" s="4">
        <v>143.08000000000001</v>
      </c>
      <c r="BB12" s="4">
        <v>193.25</v>
      </c>
      <c r="BC12" s="4">
        <v>210.17</v>
      </c>
      <c r="BD12" s="4">
        <v>360</v>
      </c>
      <c r="BE12" s="4">
        <v>416.64</v>
      </c>
      <c r="BF12" s="4">
        <v>174.27</v>
      </c>
      <c r="BG12" s="4">
        <v>140.75</v>
      </c>
      <c r="BH12" s="4">
        <v>155</v>
      </c>
      <c r="BI12" s="4">
        <v>160.78</v>
      </c>
      <c r="BJ12" s="4">
        <v>180</v>
      </c>
      <c r="BK12" s="4">
        <v>259.17</v>
      </c>
      <c r="BL12" s="4">
        <v>402.26</v>
      </c>
      <c r="BM12" s="4">
        <v>222</v>
      </c>
      <c r="BN12" s="4">
        <v>324.44</v>
      </c>
      <c r="BO12" s="4">
        <v>286.29000000000002</v>
      </c>
      <c r="BR12" s="4" t="s">
        <v>257</v>
      </c>
      <c r="BS12" s="4" t="s">
        <v>215</v>
      </c>
    </row>
    <row r="13" spans="1:71" x14ac:dyDescent="0.3">
      <c r="A13" s="5" t="s">
        <v>88</v>
      </c>
      <c r="C13" s="14" t="str">
        <f t="shared" si="3"/>
        <v>20259</v>
      </c>
      <c r="D13" s="6">
        <v>45930</v>
      </c>
      <c r="E13" s="4">
        <v>176.07</v>
      </c>
      <c r="F13" s="4">
        <v>277</v>
      </c>
      <c r="G13" s="4">
        <v>84</v>
      </c>
      <c r="H13" s="4">
        <v>295</v>
      </c>
      <c r="I13" s="4">
        <v>146.83000000000001</v>
      </c>
      <c r="J13" s="4">
        <v>157.5</v>
      </c>
      <c r="K13" s="4">
        <v>186.64</v>
      </c>
      <c r="L13" s="4">
        <v>171.33</v>
      </c>
      <c r="M13" s="4">
        <v>117.5</v>
      </c>
      <c r="N13" s="4">
        <v>142</v>
      </c>
      <c r="O13" s="4">
        <v>40</v>
      </c>
      <c r="P13" s="4">
        <v>181</v>
      </c>
      <c r="Q13" s="4">
        <v>347.5</v>
      </c>
      <c r="R13" s="4">
        <v>265</v>
      </c>
      <c r="S13" s="4">
        <v>88</v>
      </c>
      <c r="T13" s="4">
        <v>166</v>
      </c>
      <c r="U13" s="4">
        <v>289.82</v>
      </c>
      <c r="V13" s="4">
        <v>282.07</v>
      </c>
      <c r="W13" s="4">
        <v>186.58</v>
      </c>
      <c r="X13" s="4">
        <v>203.37</v>
      </c>
      <c r="Y13" s="4">
        <v>268.66000000000003</v>
      </c>
      <c r="Z13" s="4">
        <v>482.22</v>
      </c>
      <c r="AA13" s="4">
        <v>275</v>
      </c>
      <c r="AB13" s="4">
        <v>191.22</v>
      </c>
      <c r="AC13" s="4">
        <v>175.08</v>
      </c>
      <c r="AD13" s="4">
        <v>255</v>
      </c>
      <c r="AE13" s="4">
        <v>380</v>
      </c>
      <c r="AF13" s="4">
        <v>236.25</v>
      </c>
      <c r="AG13" s="4">
        <v>364.02</v>
      </c>
      <c r="AH13" s="4">
        <v>146.25</v>
      </c>
      <c r="AI13" s="4">
        <v>296.25</v>
      </c>
      <c r="AJ13" s="4">
        <v>301.01</v>
      </c>
      <c r="AK13" s="4">
        <v>172</v>
      </c>
      <c r="AL13" s="4">
        <v>165.43</v>
      </c>
      <c r="AM13" s="4">
        <v>257.70999999999998</v>
      </c>
      <c r="AN13" s="4">
        <v>263.8</v>
      </c>
      <c r="AO13" s="4">
        <v>488.04</v>
      </c>
      <c r="AP13" s="4">
        <v>422</v>
      </c>
      <c r="AQ13" s="4">
        <v>275.70999999999998</v>
      </c>
      <c r="AR13" s="4">
        <v>475</v>
      </c>
      <c r="AS13" s="4">
        <v>260.32</v>
      </c>
      <c r="AT13" s="4">
        <v>171.5</v>
      </c>
      <c r="AU13" s="4">
        <v>121.4</v>
      </c>
      <c r="AV13" s="4">
        <v>158.11000000000001</v>
      </c>
      <c r="AW13" s="4">
        <v>176</v>
      </c>
      <c r="AX13" s="4">
        <v>228.38</v>
      </c>
      <c r="AY13" s="4">
        <v>420</v>
      </c>
      <c r="AZ13" s="4">
        <v>260.13</v>
      </c>
      <c r="BA13" s="4">
        <v>130</v>
      </c>
      <c r="BB13" s="4">
        <v>186.84</v>
      </c>
      <c r="BC13" s="4">
        <v>203.19</v>
      </c>
      <c r="BD13" s="4">
        <v>399.69</v>
      </c>
      <c r="BE13" s="4">
        <v>382.78</v>
      </c>
      <c r="BF13" s="4">
        <v>168.48</v>
      </c>
      <c r="BG13" s="4">
        <v>146.59</v>
      </c>
      <c r="BH13" s="4">
        <v>139.16999999999999</v>
      </c>
      <c r="BI13" s="4">
        <v>160.63</v>
      </c>
      <c r="BJ13" s="4">
        <v>175</v>
      </c>
      <c r="BK13" s="4">
        <v>307.97000000000003</v>
      </c>
      <c r="BL13" s="4">
        <v>381.05</v>
      </c>
      <c r="BM13" s="4">
        <v>250.93</v>
      </c>
      <c r="BN13" s="4">
        <v>339.75</v>
      </c>
      <c r="BO13" s="4">
        <v>269</v>
      </c>
      <c r="BR13" s="4" t="s">
        <v>258</v>
      </c>
      <c r="BS13" s="4" t="s">
        <v>259</v>
      </c>
    </row>
    <row r="14" spans="1:71" x14ac:dyDescent="0.3">
      <c r="A14" s="5" t="s">
        <v>89</v>
      </c>
      <c r="C14" s="14" t="str">
        <f t="shared" si="3"/>
        <v>20258</v>
      </c>
      <c r="D14" s="6">
        <v>45900</v>
      </c>
      <c r="E14" s="4">
        <v>167.5</v>
      </c>
      <c r="F14" s="4">
        <v>297.5</v>
      </c>
      <c r="G14" s="4">
        <v>105.51</v>
      </c>
      <c r="H14" s="4">
        <v>312.5</v>
      </c>
      <c r="I14" s="4">
        <v>117.93</v>
      </c>
      <c r="J14" s="4">
        <v>147.5</v>
      </c>
      <c r="K14" s="4">
        <v>198.31</v>
      </c>
      <c r="L14" s="4">
        <v>162.5</v>
      </c>
      <c r="M14" s="4">
        <v>122.19</v>
      </c>
      <c r="N14" s="4">
        <v>137.30000000000001</v>
      </c>
      <c r="O14" s="4">
        <v>64.66</v>
      </c>
      <c r="P14" s="4">
        <v>195.02</v>
      </c>
      <c r="Q14" s="4">
        <v>382.95</v>
      </c>
      <c r="R14" s="4">
        <v>294.48</v>
      </c>
      <c r="S14" s="4">
        <v>81.510000000000005</v>
      </c>
      <c r="T14" s="4">
        <v>178.75</v>
      </c>
      <c r="U14" s="4">
        <v>311.35000000000002</v>
      </c>
      <c r="V14" s="4">
        <v>300.81</v>
      </c>
      <c r="W14" s="4">
        <v>177.5</v>
      </c>
      <c r="X14" s="4">
        <v>249.76</v>
      </c>
      <c r="Y14" s="4">
        <v>282.58999999999997</v>
      </c>
      <c r="Z14" s="4">
        <v>507.5</v>
      </c>
      <c r="AA14" s="4">
        <v>287.5</v>
      </c>
      <c r="AB14" s="4">
        <v>202.77</v>
      </c>
      <c r="AC14" s="4">
        <v>145.43</v>
      </c>
      <c r="AD14" s="4">
        <v>246</v>
      </c>
      <c r="AE14" s="4">
        <v>410</v>
      </c>
      <c r="AF14" s="4">
        <v>247.1</v>
      </c>
      <c r="AG14" s="4">
        <v>372.64</v>
      </c>
      <c r="AH14" s="4">
        <v>138.75</v>
      </c>
      <c r="AI14" s="4">
        <v>298.75</v>
      </c>
      <c r="AJ14" s="4">
        <v>326.56</v>
      </c>
      <c r="AK14" s="4">
        <v>170.22</v>
      </c>
      <c r="AL14" s="4">
        <v>173.91</v>
      </c>
      <c r="AM14" s="4">
        <v>247.5</v>
      </c>
      <c r="AN14" s="4">
        <v>270.66000000000003</v>
      </c>
      <c r="AO14" s="4">
        <v>538.91999999999996</v>
      </c>
      <c r="AP14" s="4">
        <v>384.69</v>
      </c>
      <c r="AQ14" s="4">
        <v>287.5</v>
      </c>
      <c r="AR14" s="4">
        <v>480</v>
      </c>
      <c r="AS14" s="4">
        <v>270.63</v>
      </c>
      <c r="AT14" s="4">
        <v>198.02</v>
      </c>
      <c r="AU14" s="4">
        <v>134.97</v>
      </c>
      <c r="AV14" s="4">
        <v>170.61</v>
      </c>
      <c r="AW14" s="4">
        <v>175</v>
      </c>
      <c r="AX14" s="4">
        <v>237.76</v>
      </c>
      <c r="AY14" s="4">
        <v>420</v>
      </c>
      <c r="AZ14" s="4">
        <v>270.99</v>
      </c>
      <c r="BA14" s="4">
        <v>131.66999999999999</v>
      </c>
      <c r="BB14" s="4">
        <v>198.5</v>
      </c>
      <c r="BC14" s="4">
        <v>214.39</v>
      </c>
      <c r="BD14" s="4">
        <v>437.5</v>
      </c>
      <c r="BE14" s="4">
        <v>452.62</v>
      </c>
      <c r="BF14" s="4">
        <v>180.68</v>
      </c>
      <c r="BG14" s="4">
        <v>141.13999999999999</v>
      </c>
      <c r="BH14" s="4">
        <v>140</v>
      </c>
      <c r="BI14" s="4">
        <v>169.17</v>
      </c>
      <c r="BJ14" s="4">
        <v>186.25</v>
      </c>
      <c r="BK14" s="4">
        <v>310.3</v>
      </c>
      <c r="BL14" s="4">
        <v>387.86</v>
      </c>
      <c r="BM14" s="4">
        <v>258.49</v>
      </c>
      <c r="BN14" s="4">
        <v>338.67</v>
      </c>
      <c r="BO14" s="4">
        <v>301.01</v>
      </c>
      <c r="BR14" s="4" t="s">
        <v>260</v>
      </c>
      <c r="BS14" s="4" t="s">
        <v>261</v>
      </c>
    </row>
    <row r="15" spans="1:71" x14ac:dyDescent="0.3">
      <c r="A15" s="5" t="s">
        <v>90</v>
      </c>
      <c r="C15" s="14" t="str">
        <f t="shared" si="3"/>
        <v>20257</v>
      </c>
      <c r="D15" s="6">
        <v>45869</v>
      </c>
      <c r="E15" s="4">
        <v>187</v>
      </c>
      <c r="F15" s="4">
        <v>301</v>
      </c>
      <c r="G15" s="4">
        <v>107.65</v>
      </c>
      <c r="H15" s="4">
        <v>316</v>
      </c>
      <c r="I15" s="4">
        <v>129.08000000000001</v>
      </c>
      <c r="J15" s="4">
        <v>167</v>
      </c>
      <c r="K15" s="4">
        <v>205.56</v>
      </c>
      <c r="L15" s="4">
        <v>182</v>
      </c>
      <c r="M15" s="4">
        <v>133.13</v>
      </c>
      <c r="N15" s="4">
        <v>147.51</v>
      </c>
      <c r="O15" s="4">
        <v>58.39</v>
      </c>
      <c r="P15" s="4">
        <v>202.43</v>
      </c>
      <c r="Q15" s="4">
        <v>386</v>
      </c>
      <c r="R15" s="4">
        <v>312.14</v>
      </c>
      <c r="S15" s="4">
        <v>112</v>
      </c>
      <c r="T15" s="4">
        <v>206.25</v>
      </c>
      <c r="U15" s="4">
        <v>335.76</v>
      </c>
      <c r="V15" s="4">
        <v>321</v>
      </c>
      <c r="W15" s="4">
        <v>197</v>
      </c>
      <c r="X15" s="4">
        <v>203.84</v>
      </c>
      <c r="Y15" s="4">
        <v>295.48</v>
      </c>
      <c r="Z15" s="4">
        <v>498</v>
      </c>
      <c r="AA15" s="4">
        <v>312</v>
      </c>
      <c r="AB15" s="4">
        <v>209.8</v>
      </c>
      <c r="AC15" s="4">
        <v>155.25</v>
      </c>
      <c r="AD15" s="4">
        <v>241</v>
      </c>
      <c r="AE15" s="4">
        <v>406</v>
      </c>
      <c r="AF15" s="4">
        <v>265.81</v>
      </c>
      <c r="AG15" s="4">
        <v>380.2</v>
      </c>
      <c r="AH15" s="4">
        <v>125</v>
      </c>
      <c r="AI15" s="4">
        <v>291</v>
      </c>
      <c r="AJ15" s="4">
        <v>357.06</v>
      </c>
      <c r="AK15" s="4">
        <v>178.84</v>
      </c>
      <c r="AL15" s="4">
        <v>208</v>
      </c>
      <c r="AM15" s="4">
        <v>241</v>
      </c>
      <c r="AN15" s="4">
        <v>265.83</v>
      </c>
      <c r="AO15" s="4">
        <v>561.91999999999996</v>
      </c>
      <c r="AP15" s="4">
        <v>478.24</v>
      </c>
      <c r="AQ15" s="4">
        <v>311.77</v>
      </c>
      <c r="AR15" s="4">
        <v>490</v>
      </c>
      <c r="AS15" s="4">
        <v>268.8</v>
      </c>
      <c r="AT15" s="4">
        <v>218.4</v>
      </c>
      <c r="AU15" s="4">
        <v>145.29</v>
      </c>
      <c r="AV15" s="4">
        <v>179.21</v>
      </c>
      <c r="AW15" s="4">
        <v>181.67</v>
      </c>
      <c r="AX15" s="4">
        <v>254.2</v>
      </c>
      <c r="AY15" s="4">
        <v>408</v>
      </c>
      <c r="AZ15" s="4">
        <v>279.24</v>
      </c>
      <c r="BA15" s="4">
        <v>115</v>
      </c>
      <c r="BB15" s="4">
        <v>205.74</v>
      </c>
      <c r="BC15" s="4">
        <v>220.86</v>
      </c>
      <c r="BD15" s="4">
        <v>429.72</v>
      </c>
      <c r="BE15" s="4">
        <v>470.4</v>
      </c>
      <c r="BF15" s="4">
        <v>188.79</v>
      </c>
      <c r="BG15" s="4">
        <v>140</v>
      </c>
      <c r="BH15" s="4">
        <v>123.75</v>
      </c>
      <c r="BI15" s="4">
        <v>182.5</v>
      </c>
      <c r="BJ15" s="4">
        <v>206.25</v>
      </c>
      <c r="BK15" s="4">
        <v>334.28</v>
      </c>
      <c r="BL15" s="4">
        <v>396.15</v>
      </c>
      <c r="BM15" s="4">
        <v>261.73</v>
      </c>
      <c r="BN15" s="4">
        <v>338</v>
      </c>
      <c r="BO15" s="4">
        <v>326.56</v>
      </c>
      <c r="BR15" s="4" t="s">
        <v>262</v>
      </c>
      <c r="BS15" s="4" t="s">
        <v>263</v>
      </c>
    </row>
    <row r="16" spans="1:71" x14ac:dyDescent="0.3">
      <c r="A16" s="5" t="s">
        <v>91</v>
      </c>
      <c r="C16" s="14" t="str">
        <f t="shared" si="3"/>
        <v>20256</v>
      </c>
      <c r="D16" s="6">
        <v>45838</v>
      </c>
      <c r="E16" s="4">
        <v>188.75</v>
      </c>
      <c r="F16" s="4">
        <v>280</v>
      </c>
      <c r="G16" s="4">
        <v>90.03</v>
      </c>
      <c r="H16" s="4">
        <v>305</v>
      </c>
      <c r="I16" s="4">
        <v>116.03</v>
      </c>
      <c r="J16" s="4">
        <v>168.75</v>
      </c>
      <c r="K16" s="4">
        <v>205.38</v>
      </c>
      <c r="L16" s="4">
        <v>183.75</v>
      </c>
      <c r="M16" s="4">
        <v>120.76</v>
      </c>
      <c r="N16" s="4">
        <v>137.56</v>
      </c>
      <c r="O16" s="4">
        <v>46.82</v>
      </c>
      <c r="P16" s="4">
        <v>201.72</v>
      </c>
      <c r="Q16" s="4">
        <v>354.49</v>
      </c>
      <c r="R16" s="4">
        <v>299.75</v>
      </c>
      <c r="S16" s="4">
        <v>90.72</v>
      </c>
      <c r="T16" s="4">
        <v>140.16999999999999</v>
      </c>
      <c r="U16" s="4">
        <v>323.16000000000003</v>
      </c>
      <c r="V16" s="4">
        <v>308.52999999999997</v>
      </c>
      <c r="W16" s="4">
        <v>198.75</v>
      </c>
      <c r="X16" s="4">
        <v>206.08</v>
      </c>
      <c r="Y16" s="4">
        <v>283.24</v>
      </c>
      <c r="Z16" s="4">
        <v>476.86</v>
      </c>
      <c r="AA16" s="4">
        <v>293.48</v>
      </c>
      <c r="AB16" s="4">
        <v>210.33</v>
      </c>
      <c r="AC16" s="4">
        <v>146.6</v>
      </c>
      <c r="AD16" s="4">
        <v>238.75</v>
      </c>
      <c r="AE16" s="4">
        <v>382.5</v>
      </c>
      <c r="AF16" s="4">
        <v>246.91</v>
      </c>
      <c r="AG16" s="4">
        <v>358.32</v>
      </c>
      <c r="AH16" s="4">
        <v>110</v>
      </c>
      <c r="AI16" s="4">
        <v>280</v>
      </c>
      <c r="AJ16" s="4">
        <v>344.27</v>
      </c>
      <c r="AK16" s="4">
        <v>174.16</v>
      </c>
      <c r="AL16" s="4">
        <v>155.13</v>
      </c>
      <c r="AM16" s="4">
        <v>236</v>
      </c>
      <c r="AN16" s="4">
        <v>259.57</v>
      </c>
      <c r="AO16" s="4">
        <v>519.09</v>
      </c>
      <c r="AP16" s="4">
        <v>371.52</v>
      </c>
      <c r="AQ16" s="4">
        <v>301.31</v>
      </c>
      <c r="AR16" s="4">
        <v>480</v>
      </c>
      <c r="AS16" s="4">
        <v>268.8</v>
      </c>
      <c r="AT16" s="4">
        <v>188.16</v>
      </c>
      <c r="AU16" s="4">
        <v>134.97</v>
      </c>
      <c r="AV16" s="4">
        <v>174.59</v>
      </c>
      <c r="AW16" s="4">
        <v>134.16999999999999</v>
      </c>
      <c r="AX16" s="4">
        <v>239.12</v>
      </c>
      <c r="AY16" s="4">
        <v>380</v>
      </c>
      <c r="AZ16" s="4">
        <v>267.14999999999998</v>
      </c>
      <c r="BA16" s="4">
        <v>99</v>
      </c>
      <c r="BB16" s="4">
        <v>205.59</v>
      </c>
      <c r="BC16" s="4">
        <v>223.25</v>
      </c>
      <c r="BD16" s="4">
        <v>427.28</v>
      </c>
      <c r="BE16" s="4">
        <v>451.36</v>
      </c>
      <c r="BF16" s="4">
        <v>185.78</v>
      </c>
      <c r="BG16" s="4">
        <v>124.4</v>
      </c>
      <c r="BH16" s="4">
        <v>111.25</v>
      </c>
      <c r="BI16" s="4">
        <v>131.25</v>
      </c>
      <c r="BJ16" s="4">
        <v>148.6</v>
      </c>
      <c r="BK16" s="4">
        <v>321.7</v>
      </c>
      <c r="BL16" s="4">
        <v>374.98</v>
      </c>
      <c r="BM16" s="4">
        <v>249.8</v>
      </c>
      <c r="BN16" s="4">
        <v>328.51</v>
      </c>
      <c r="BO16" s="4">
        <v>357.06</v>
      </c>
      <c r="BR16" s="4" t="s">
        <v>264</v>
      </c>
      <c r="BS16" s="4" t="s">
        <v>265</v>
      </c>
    </row>
    <row r="17" spans="1:71" x14ac:dyDescent="0.3">
      <c r="A17" s="5" t="s">
        <v>92</v>
      </c>
      <c r="C17" s="14" t="str">
        <f t="shared" si="3"/>
        <v>20255</v>
      </c>
      <c r="D17" s="6">
        <v>45808</v>
      </c>
      <c r="E17" s="4">
        <v>167.5</v>
      </c>
      <c r="F17" s="4">
        <v>271.25</v>
      </c>
      <c r="G17" s="4">
        <v>89.6</v>
      </c>
      <c r="H17" s="4">
        <v>286.25</v>
      </c>
      <c r="I17" s="4">
        <v>110.97</v>
      </c>
      <c r="J17" s="4">
        <v>147.5</v>
      </c>
      <c r="K17" s="4">
        <v>193.68</v>
      </c>
      <c r="L17" s="4">
        <v>161.11000000000001</v>
      </c>
      <c r="M17" s="4">
        <v>115.35</v>
      </c>
      <c r="N17" s="4">
        <v>130.9</v>
      </c>
      <c r="O17" s="4">
        <v>33.619999999999997</v>
      </c>
      <c r="P17" s="4">
        <v>190.29</v>
      </c>
      <c r="Q17" s="4">
        <v>352.12</v>
      </c>
      <c r="R17" s="4">
        <v>282.39</v>
      </c>
      <c r="S17" s="4">
        <v>87.35</v>
      </c>
      <c r="T17" s="4">
        <v>127.78</v>
      </c>
      <c r="U17" s="4">
        <v>306.01</v>
      </c>
      <c r="V17" s="4">
        <v>291.25</v>
      </c>
      <c r="W17" s="4">
        <v>177.5</v>
      </c>
      <c r="X17" s="4">
        <v>211.31</v>
      </c>
      <c r="Y17" s="4">
        <v>265.73</v>
      </c>
      <c r="Z17" s="4">
        <v>486.72</v>
      </c>
      <c r="AA17" s="4">
        <v>286.44</v>
      </c>
      <c r="AB17" s="4">
        <v>198.26</v>
      </c>
      <c r="AC17" s="4">
        <v>139.27000000000001</v>
      </c>
      <c r="AD17" s="4">
        <v>246</v>
      </c>
      <c r="AE17" s="4">
        <v>375</v>
      </c>
      <c r="AF17" s="4">
        <v>246.88</v>
      </c>
      <c r="AG17" s="4">
        <v>360.18</v>
      </c>
      <c r="AH17" s="4">
        <v>117</v>
      </c>
      <c r="AI17" s="4">
        <v>280</v>
      </c>
      <c r="AJ17" s="4">
        <v>327.31</v>
      </c>
      <c r="AK17" s="4">
        <v>164.78</v>
      </c>
      <c r="AL17" s="4">
        <v>121</v>
      </c>
      <c r="AM17" s="4">
        <v>238.33</v>
      </c>
      <c r="AN17" s="4">
        <v>264.18</v>
      </c>
      <c r="AO17" s="4">
        <v>510.87</v>
      </c>
      <c r="AP17" s="4">
        <v>373.6</v>
      </c>
      <c r="AQ17" s="4">
        <v>291.33999999999997</v>
      </c>
      <c r="AR17" s="4">
        <v>472.5</v>
      </c>
      <c r="AS17" s="4">
        <v>279.44</v>
      </c>
      <c r="AT17" s="4">
        <v>203.84</v>
      </c>
      <c r="AU17" s="4">
        <v>128.51</v>
      </c>
      <c r="AV17" s="4">
        <v>165.18</v>
      </c>
      <c r="AW17" s="4">
        <v>125.75</v>
      </c>
      <c r="AX17" s="4">
        <v>226.75</v>
      </c>
      <c r="AY17" s="4">
        <v>390</v>
      </c>
      <c r="AZ17" s="4">
        <v>249.49</v>
      </c>
      <c r="BA17" s="4">
        <v>110</v>
      </c>
      <c r="BB17" s="4">
        <v>193.88</v>
      </c>
      <c r="BC17" s="4">
        <v>210.22</v>
      </c>
      <c r="BD17" s="4">
        <v>440.08</v>
      </c>
      <c r="BE17" s="4">
        <v>430.08</v>
      </c>
      <c r="BF17" s="4">
        <v>175.54</v>
      </c>
      <c r="BG17" s="4">
        <v>119.2</v>
      </c>
      <c r="BH17" s="4">
        <v>117.5</v>
      </c>
      <c r="BI17" s="4">
        <v>125.83</v>
      </c>
      <c r="BJ17" s="4">
        <v>132</v>
      </c>
      <c r="BK17" s="4">
        <v>304.52999999999997</v>
      </c>
      <c r="BL17" s="4">
        <v>377.12</v>
      </c>
      <c r="BM17" s="4">
        <v>231.98</v>
      </c>
      <c r="BN17" s="4">
        <v>332.29</v>
      </c>
      <c r="BO17" s="4">
        <v>344.27</v>
      </c>
      <c r="BR17" s="4" t="s">
        <v>266</v>
      </c>
      <c r="BS17" s="4" t="s">
        <v>267</v>
      </c>
    </row>
    <row r="18" spans="1:71" x14ac:dyDescent="0.3">
      <c r="A18" s="5" t="s">
        <v>93</v>
      </c>
      <c r="C18" s="14" t="str">
        <f t="shared" si="3"/>
        <v>20254</v>
      </c>
      <c r="D18" s="6">
        <v>45777</v>
      </c>
      <c r="E18" s="4">
        <v>159.31</v>
      </c>
      <c r="F18" s="4">
        <v>273.64</v>
      </c>
      <c r="G18" s="4">
        <v>101.41</v>
      </c>
      <c r="H18" s="4">
        <v>287</v>
      </c>
      <c r="I18" s="4">
        <v>109.01</v>
      </c>
      <c r="J18" s="4">
        <v>139</v>
      </c>
      <c r="K18" s="4">
        <v>192.3</v>
      </c>
      <c r="L18" s="4">
        <v>154.66</v>
      </c>
      <c r="M18" s="4">
        <v>113.43</v>
      </c>
      <c r="N18" s="4">
        <v>129.08000000000001</v>
      </c>
      <c r="O18" s="4">
        <v>53.82</v>
      </c>
      <c r="P18" s="4">
        <v>188.89</v>
      </c>
      <c r="Q18" s="4">
        <v>338</v>
      </c>
      <c r="R18" s="4">
        <v>298.52</v>
      </c>
      <c r="S18" s="4">
        <v>81.2</v>
      </c>
      <c r="T18" s="4">
        <v>126</v>
      </c>
      <c r="U18" s="4">
        <v>318.51</v>
      </c>
      <c r="V18" s="4">
        <v>300</v>
      </c>
      <c r="W18" s="4">
        <v>169</v>
      </c>
      <c r="X18" s="4">
        <v>203.84</v>
      </c>
      <c r="Y18" s="4">
        <v>278.38</v>
      </c>
      <c r="Z18" s="4">
        <v>470.78</v>
      </c>
      <c r="AA18" s="4">
        <v>283.35000000000002</v>
      </c>
      <c r="AB18" s="4">
        <v>182.56</v>
      </c>
      <c r="AC18" s="4">
        <v>165.76</v>
      </c>
      <c r="AD18" s="4">
        <v>251.67</v>
      </c>
      <c r="AE18" s="4">
        <v>364</v>
      </c>
      <c r="AF18" s="4">
        <v>233.52</v>
      </c>
      <c r="AG18" s="4">
        <v>351.95</v>
      </c>
      <c r="AH18" s="4">
        <v>124</v>
      </c>
      <c r="AI18" s="4">
        <v>274.27999999999997</v>
      </c>
      <c r="AJ18" s="4">
        <v>339.73</v>
      </c>
      <c r="AK18" s="4">
        <v>190</v>
      </c>
      <c r="AL18" s="4">
        <v>155.11000000000001</v>
      </c>
      <c r="AM18" s="4">
        <v>254</v>
      </c>
      <c r="AN18" s="4">
        <v>264.60000000000002</v>
      </c>
      <c r="AO18" s="4">
        <v>502.27</v>
      </c>
      <c r="AP18" s="4">
        <v>365.32</v>
      </c>
      <c r="AQ18" s="4">
        <v>285.45999999999998</v>
      </c>
      <c r="AR18" s="4">
        <v>462</v>
      </c>
      <c r="AS18" s="4">
        <v>278.51</v>
      </c>
      <c r="AT18" s="4">
        <v>192.96</v>
      </c>
      <c r="AU18" s="4">
        <v>126.67</v>
      </c>
      <c r="AV18" s="4">
        <v>163.6</v>
      </c>
      <c r="AW18" s="4">
        <v>113.83</v>
      </c>
      <c r="AX18" s="4">
        <v>222.13</v>
      </c>
      <c r="AY18" s="4">
        <v>390</v>
      </c>
      <c r="AZ18" s="4">
        <v>262.2</v>
      </c>
      <c r="BA18" s="4">
        <v>113</v>
      </c>
      <c r="BB18" s="4">
        <v>192.5</v>
      </c>
      <c r="BC18" s="4">
        <v>208.96</v>
      </c>
      <c r="BD18" s="4">
        <v>410.72</v>
      </c>
      <c r="BE18" s="4">
        <v>411.41</v>
      </c>
      <c r="BF18" s="4">
        <v>174.04</v>
      </c>
      <c r="BG18" s="4">
        <v>135</v>
      </c>
      <c r="BH18" s="4">
        <v>122</v>
      </c>
      <c r="BI18" s="4">
        <v>123</v>
      </c>
      <c r="BJ18" s="4">
        <v>128</v>
      </c>
      <c r="BK18" s="4">
        <v>330.4</v>
      </c>
      <c r="BL18" s="4">
        <v>368.82</v>
      </c>
      <c r="BM18" s="4">
        <v>258.8</v>
      </c>
      <c r="BN18" s="4">
        <v>333.98</v>
      </c>
      <c r="BO18" s="4">
        <v>327.31</v>
      </c>
      <c r="BR18" s="4" t="s">
        <v>337</v>
      </c>
      <c r="BS18" s="4" t="s">
        <v>219</v>
      </c>
    </row>
    <row r="19" spans="1:71" x14ac:dyDescent="0.3">
      <c r="A19" s="5" t="s">
        <v>94</v>
      </c>
      <c r="C19" s="14" t="str">
        <f t="shared" si="3"/>
        <v>20253</v>
      </c>
      <c r="D19" s="6">
        <v>45747</v>
      </c>
      <c r="E19" s="4">
        <v>156.25</v>
      </c>
      <c r="F19" s="4">
        <v>272.5</v>
      </c>
      <c r="G19" s="4">
        <v>104.53</v>
      </c>
      <c r="H19" s="4">
        <v>287.5</v>
      </c>
      <c r="I19" s="4">
        <v>122.44</v>
      </c>
      <c r="J19" s="4">
        <v>136.25</v>
      </c>
      <c r="K19" s="4">
        <v>182.65</v>
      </c>
      <c r="L19" s="4">
        <v>151.25</v>
      </c>
      <c r="M19" s="4">
        <v>125.63</v>
      </c>
      <c r="N19" s="4">
        <v>136.94999999999999</v>
      </c>
      <c r="O19" s="4">
        <v>43.85</v>
      </c>
      <c r="P19" s="4">
        <v>180.19</v>
      </c>
      <c r="Q19" s="4">
        <v>396.62</v>
      </c>
      <c r="R19" s="4">
        <v>283.64</v>
      </c>
      <c r="S19" s="4">
        <v>62.37</v>
      </c>
      <c r="T19" s="4">
        <v>172.14</v>
      </c>
      <c r="U19" s="4">
        <v>307.26</v>
      </c>
      <c r="V19" s="4">
        <v>292.5</v>
      </c>
      <c r="W19" s="4">
        <v>166.25</v>
      </c>
      <c r="X19" s="4">
        <v>212.32</v>
      </c>
      <c r="Y19" s="4">
        <v>266.98</v>
      </c>
      <c r="Z19" s="4">
        <v>507.3</v>
      </c>
      <c r="AA19" s="4">
        <v>335.11</v>
      </c>
      <c r="AB19" s="4">
        <v>185.99</v>
      </c>
      <c r="AC19" s="4">
        <v>143.04</v>
      </c>
      <c r="AD19" s="4">
        <v>265.49</v>
      </c>
      <c r="AE19" s="4">
        <v>415</v>
      </c>
      <c r="AF19" s="4">
        <v>341.6</v>
      </c>
      <c r="AG19" s="4">
        <v>386.74</v>
      </c>
      <c r="AH19" s="4">
        <v>145</v>
      </c>
      <c r="AI19" s="4">
        <v>320</v>
      </c>
      <c r="AJ19" s="4">
        <v>328.56</v>
      </c>
      <c r="AK19" s="4">
        <v>161.62</v>
      </c>
      <c r="AL19" s="4">
        <v>174.1</v>
      </c>
      <c r="AM19" s="4">
        <v>272.5</v>
      </c>
      <c r="AN19" s="4">
        <v>291.68</v>
      </c>
      <c r="AO19" s="4">
        <v>591.89</v>
      </c>
      <c r="AP19" s="4">
        <v>400.49</v>
      </c>
      <c r="AQ19" s="4">
        <v>347.49</v>
      </c>
      <c r="AR19" s="4">
        <v>482.5</v>
      </c>
      <c r="AS19" s="4">
        <v>281.02</v>
      </c>
      <c r="AT19" s="4">
        <v>235.2</v>
      </c>
      <c r="AU19" s="4">
        <v>135.21</v>
      </c>
      <c r="AV19" s="4">
        <v>161.91</v>
      </c>
      <c r="AW19" s="4">
        <v>143.75</v>
      </c>
      <c r="AX19" s="4">
        <v>250.07</v>
      </c>
      <c r="AY19" s="4">
        <v>400</v>
      </c>
      <c r="AZ19" s="4">
        <v>250.74</v>
      </c>
      <c r="BA19" s="4">
        <v>139</v>
      </c>
      <c r="BB19" s="4">
        <v>182.8</v>
      </c>
      <c r="BC19" s="4">
        <v>194.7</v>
      </c>
      <c r="BD19" s="4">
        <v>437.28</v>
      </c>
      <c r="BE19" s="4">
        <v>429.12</v>
      </c>
      <c r="BF19" s="4">
        <v>169.45</v>
      </c>
      <c r="BG19" s="4">
        <v>149.85</v>
      </c>
      <c r="BH19" s="4">
        <v>155</v>
      </c>
      <c r="BI19" s="4">
        <v>138.63</v>
      </c>
      <c r="BJ19" s="4">
        <v>151.25</v>
      </c>
      <c r="BK19" s="4">
        <v>305.77999999999997</v>
      </c>
      <c r="BL19" s="4">
        <v>404.1</v>
      </c>
      <c r="BM19" s="4">
        <v>233.23</v>
      </c>
      <c r="BN19" s="4">
        <v>368.53</v>
      </c>
      <c r="BO19" s="4">
        <v>339.73</v>
      </c>
      <c r="BR19" s="4" t="s">
        <v>268</v>
      </c>
      <c r="BS19" s="4" t="s">
        <v>269</v>
      </c>
    </row>
    <row r="20" spans="1:71" x14ac:dyDescent="0.3">
      <c r="A20" s="5" t="s">
        <v>95</v>
      </c>
      <c r="C20" s="14" t="str">
        <f t="shared" si="3"/>
        <v>20252</v>
      </c>
      <c r="D20" s="6">
        <v>45716</v>
      </c>
      <c r="E20" s="4">
        <v>211.07</v>
      </c>
      <c r="F20" s="4">
        <v>312.39999999999998</v>
      </c>
      <c r="G20" s="4">
        <v>105</v>
      </c>
      <c r="H20" s="4">
        <v>327.47000000000003</v>
      </c>
      <c r="I20" s="4">
        <v>143.22999999999999</v>
      </c>
      <c r="J20" s="4">
        <v>172.5</v>
      </c>
      <c r="K20" s="4">
        <v>235.53</v>
      </c>
      <c r="L20" s="4">
        <v>203.75</v>
      </c>
      <c r="M20" s="4">
        <v>148.13</v>
      </c>
      <c r="N20" s="4">
        <v>185.92</v>
      </c>
      <c r="O20" s="4">
        <v>58.9</v>
      </c>
      <c r="P20" s="4">
        <v>224</v>
      </c>
      <c r="Q20" s="4">
        <v>407</v>
      </c>
      <c r="R20" s="4">
        <v>338.86</v>
      </c>
      <c r="S20" s="4">
        <v>89.6</v>
      </c>
      <c r="T20" s="4">
        <v>162.93</v>
      </c>
      <c r="U20" s="4">
        <v>375.2</v>
      </c>
      <c r="V20" s="4">
        <v>338.8</v>
      </c>
      <c r="W20" s="4">
        <v>218.75</v>
      </c>
      <c r="X20" s="4">
        <v>246.4</v>
      </c>
      <c r="Y20" s="4">
        <v>352.8</v>
      </c>
      <c r="Z20" s="4">
        <v>511.49</v>
      </c>
      <c r="AA20" s="4">
        <v>353.42</v>
      </c>
      <c r="AB20" s="4">
        <v>240.64</v>
      </c>
      <c r="AC20" s="4">
        <v>207.2</v>
      </c>
      <c r="AD20" s="4">
        <v>245.56</v>
      </c>
      <c r="AE20" s="4">
        <v>429.58</v>
      </c>
      <c r="AF20" s="4">
        <v>321.42</v>
      </c>
      <c r="AG20" s="4">
        <v>385.04</v>
      </c>
      <c r="AH20" s="4">
        <v>145</v>
      </c>
      <c r="AI20" s="4">
        <v>330</v>
      </c>
      <c r="AJ20" s="4">
        <v>387.59</v>
      </c>
      <c r="AK20" s="4">
        <v>203.28</v>
      </c>
      <c r="AL20" s="4">
        <v>155</v>
      </c>
      <c r="AM20" s="4">
        <v>246.21</v>
      </c>
      <c r="AN20" s="4">
        <v>399</v>
      </c>
      <c r="AO20" s="4">
        <v>591.24</v>
      </c>
      <c r="AP20" s="4">
        <v>478.24</v>
      </c>
      <c r="AQ20" s="4">
        <v>361.63</v>
      </c>
      <c r="AR20" s="4">
        <v>520</v>
      </c>
      <c r="AS20" s="4">
        <v>324.8</v>
      </c>
      <c r="AT20" s="4">
        <v>252</v>
      </c>
      <c r="AU20" s="4">
        <v>162.80000000000001</v>
      </c>
      <c r="AV20" s="4">
        <v>203.73</v>
      </c>
      <c r="AW20" s="4">
        <v>146.25</v>
      </c>
      <c r="AX20" s="4">
        <v>330.4</v>
      </c>
      <c r="AY20" s="4">
        <v>457.78</v>
      </c>
      <c r="AZ20" s="4">
        <v>303.16000000000003</v>
      </c>
      <c r="BA20" s="4">
        <v>140</v>
      </c>
      <c r="BB20" s="4">
        <v>235.75</v>
      </c>
      <c r="BC20" s="4">
        <v>253.99</v>
      </c>
      <c r="BD20" s="4">
        <v>429.55</v>
      </c>
      <c r="BE20" s="4">
        <v>492.8</v>
      </c>
      <c r="BF20" s="4">
        <v>215.29</v>
      </c>
      <c r="BG20" s="4">
        <v>152</v>
      </c>
      <c r="BH20" s="4">
        <v>148.75</v>
      </c>
      <c r="BI20" s="4">
        <v>146.88</v>
      </c>
      <c r="BJ20" s="4">
        <v>159.78</v>
      </c>
      <c r="BK20" s="4">
        <v>362.88</v>
      </c>
      <c r="BL20" s="4">
        <v>403.88</v>
      </c>
      <c r="BM20" s="4">
        <v>284.17</v>
      </c>
      <c r="BN20" s="4">
        <v>376.93</v>
      </c>
      <c r="BO20" s="4">
        <v>328.56</v>
      </c>
      <c r="BR20" s="4" t="s">
        <v>270</v>
      </c>
      <c r="BS20" s="4" t="s">
        <v>216</v>
      </c>
    </row>
    <row r="21" spans="1:71" x14ac:dyDescent="0.3">
      <c r="A21" s="5" t="s">
        <v>96</v>
      </c>
      <c r="C21" s="14" t="str">
        <f t="shared" si="3"/>
        <v>20251</v>
      </c>
      <c r="D21" s="6">
        <v>45688</v>
      </c>
      <c r="E21" s="4">
        <v>138</v>
      </c>
      <c r="F21" s="4">
        <v>185</v>
      </c>
      <c r="G21" s="4">
        <v>57.1</v>
      </c>
      <c r="H21" s="4">
        <v>200</v>
      </c>
      <c r="I21" s="4">
        <v>82.83</v>
      </c>
      <c r="J21" s="4">
        <v>105</v>
      </c>
      <c r="K21" s="4">
        <v>145.58000000000001</v>
      </c>
      <c r="L21" s="4">
        <v>119.4</v>
      </c>
      <c r="M21" s="4">
        <v>86.16</v>
      </c>
      <c r="N21" s="4">
        <v>85</v>
      </c>
      <c r="O21" s="4">
        <v>38.5</v>
      </c>
      <c r="P21" s="4">
        <v>143.01</v>
      </c>
      <c r="Q21" s="4">
        <v>260.39</v>
      </c>
      <c r="R21" s="4">
        <v>238.86</v>
      </c>
      <c r="S21" s="4">
        <v>55</v>
      </c>
      <c r="T21" s="4">
        <v>147.22</v>
      </c>
      <c r="U21" s="4">
        <v>262.48</v>
      </c>
      <c r="V21" s="4">
        <v>247.72</v>
      </c>
      <c r="W21" s="4">
        <v>142</v>
      </c>
      <c r="X21" s="4">
        <v>167.2</v>
      </c>
      <c r="Y21" s="4">
        <v>222.2</v>
      </c>
      <c r="Z21" s="4">
        <v>325</v>
      </c>
      <c r="AA21" s="4">
        <v>197.14</v>
      </c>
      <c r="AB21" s="4">
        <v>133</v>
      </c>
      <c r="AC21" s="4">
        <v>125</v>
      </c>
      <c r="AD21" s="4">
        <v>212.18</v>
      </c>
      <c r="AE21" s="4">
        <v>270</v>
      </c>
      <c r="AF21" s="4">
        <v>193.37</v>
      </c>
      <c r="AG21" s="4">
        <v>302.29000000000002</v>
      </c>
      <c r="AH21" s="4">
        <v>132.5</v>
      </c>
      <c r="AI21" s="4">
        <v>193</v>
      </c>
      <c r="AJ21" s="4">
        <v>283.77999999999997</v>
      </c>
      <c r="AK21" s="4">
        <v>123.66</v>
      </c>
      <c r="AL21" s="4">
        <v>146</v>
      </c>
      <c r="AM21" s="4">
        <v>212.5</v>
      </c>
      <c r="AN21" s="4">
        <v>204.94</v>
      </c>
      <c r="AO21" s="4">
        <v>421.49</v>
      </c>
      <c r="AP21" s="4">
        <v>313.41000000000003</v>
      </c>
      <c r="AQ21" s="4">
        <v>211.68</v>
      </c>
      <c r="AR21" s="4">
        <v>340</v>
      </c>
      <c r="AS21" s="4">
        <v>270.60000000000002</v>
      </c>
      <c r="AT21" s="4">
        <v>198</v>
      </c>
      <c r="AU21" s="4">
        <v>96.14</v>
      </c>
      <c r="AV21" s="4">
        <v>123.96</v>
      </c>
      <c r="AW21" s="4">
        <v>113.33</v>
      </c>
      <c r="AX21" s="4">
        <v>186.86</v>
      </c>
      <c r="AY21" s="4">
        <v>290</v>
      </c>
      <c r="AZ21" s="4">
        <v>205.96</v>
      </c>
      <c r="BA21" s="4">
        <v>127.5</v>
      </c>
      <c r="BB21" s="4">
        <v>145.72999999999999</v>
      </c>
      <c r="BC21" s="4">
        <v>158.13</v>
      </c>
      <c r="BD21" s="4">
        <v>275</v>
      </c>
      <c r="BE21" s="4">
        <v>347.97</v>
      </c>
      <c r="BF21" s="4">
        <v>131.82</v>
      </c>
      <c r="BG21" s="4">
        <v>138.76</v>
      </c>
      <c r="BH21" s="4">
        <v>136.66999999999999</v>
      </c>
      <c r="BI21" s="4">
        <v>124.67</v>
      </c>
      <c r="BJ21" s="4">
        <v>152</v>
      </c>
      <c r="BK21" s="4">
        <v>261.01</v>
      </c>
      <c r="BL21" s="4">
        <v>316.33</v>
      </c>
      <c r="BM21" s="4">
        <v>188.46</v>
      </c>
      <c r="BN21" s="4">
        <v>243</v>
      </c>
      <c r="BO21" s="4">
        <v>387.59</v>
      </c>
      <c r="BR21" s="4" t="s">
        <v>271</v>
      </c>
      <c r="BS21" s="4" t="s">
        <v>272</v>
      </c>
    </row>
    <row r="22" spans="1:71" x14ac:dyDescent="0.3">
      <c r="A22" s="5" t="s">
        <v>97</v>
      </c>
      <c r="C22" s="14" t="str">
        <f t="shared" si="3"/>
        <v>202412</v>
      </c>
      <c r="D22" s="6">
        <v>45657</v>
      </c>
      <c r="E22" s="4">
        <v>127.5</v>
      </c>
      <c r="F22" s="4">
        <v>180</v>
      </c>
      <c r="G22" s="4">
        <v>58</v>
      </c>
      <c r="H22" s="4">
        <v>195</v>
      </c>
      <c r="I22" s="4">
        <v>80.37</v>
      </c>
      <c r="J22" s="4">
        <v>107.5</v>
      </c>
      <c r="K22" s="4">
        <v>146.02000000000001</v>
      </c>
      <c r="L22" s="4">
        <v>122.5</v>
      </c>
      <c r="M22" s="4">
        <v>83.85</v>
      </c>
      <c r="N22" s="4">
        <v>96.19</v>
      </c>
      <c r="O22" s="4">
        <v>41.64</v>
      </c>
      <c r="P22" s="4">
        <v>143.33000000000001</v>
      </c>
      <c r="Q22" s="4">
        <v>235</v>
      </c>
      <c r="R22" s="4">
        <v>223.12</v>
      </c>
      <c r="S22" s="4">
        <v>50.63</v>
      </c>
      <c r="T22" s="4">
        <v>100</v>
      </c>
      <c r="U22" s="4">
        <v>244.05</v>
      </c>
      <c r="V22" s="4">
        <v>230.97</v>
      </c>
      <c r="W22" s="4">
        <v>137.5</v>
      </c>
      <c r="X22" s="4">
        <v>165.17</v>
      </c>
      <c r="Y22" s="4">
        <v>208.37</v>
      </c>
      <c r="Z22" s="4">
        <v>305</v>
      </c>
      <c r="AA22" s="4">
        <v>200</v>
      </c>
      <c r="AB22" s="4">
        <v>149.66</v>
      </c>
      <c r="AC22" s="4">
        <v>102.83</v>
      </c>
      <c r="AD22" s="4">
        <v>222.01</v>
      </c>
      <c r="AE22" s="4">
        <v>260</v>
      </c>
      <c r="AF22" s="4">
        <v>192.56</v>
      </c>
      <c r="AG22" s="4">
        <v>325.04000000000002</v>
      </c>
      <c r="AH22" s="4">
        <v>130</v>
      </c>
      <c r="AI22" s="4">
        <v>180</v>
      </c>
      <c r="AJ22" s="4">
        <v>262.91000000000003</v>
      </c>
      <c r="AK22" s="4">
        <v>123.08</v>
      </c>
      <c r="AL22" s="4">
        <v>122.55</v>
      </c>
      <c r="AM22" s="4">
        <v>214.4</v>
      </c>
      <c r="AN22" s="4">
        <v>203.41</v>
      </c>
      <c r="AO22" s="4">
        <v>497.09</v>
      </c>
      <c r="AP22" s="4">
        <v>339.48</v>
      </c>
      <c r="AQ22" s="4">
        <v>195</v>
      </c>
      <c r="AR22" s="4">
        <v>355</v>
      </c>
      <c r="AS22" s="4">
        <v>201.39</v>
      </c>
      <c r="AT22" s="4">
        <v>151.72999999999999</v>
      </c>
      <c r="AU22" s="4">
        <v>94.29</v>
      </c>
      <c r="AV22" s="4">
        <v>123.4</v>
      </c>
      <c r="AW22" s="4">
        <v>102.5</v>
      </c>
      <c r="AX22" s="4">
        <v>175.93</v>
      </c>
      <c r="AY22" s="4">
        <v>280</v>
      </c>
      <c r="AZ22" s="4">
        <v>193.98</v>
      </c>
      <c r="BA22" s="4">
        <v>120</v>
      </c>
      <c r="BB22" s="4">
        <v>146.18</v>
      </c>
      <c r="BC22" s="4">
        <v>159.15</v>
      </c>
      <c r="BD22" s="4">
        <v>265</v>
      </c>
      <c r="BE22" s="4">
        <v>299.25</v>
      </c>
      <c r="BF22" s="4">
        <v>131.63</v>
      </c>
      <c r="BG22" s="4">
        <v>127.74</v>
      </c>
      <c r="BH22" s="4">
        <v>130</v>
      </c>
      <c r="BI22" s="4">
        <v>99</v>
      </c>
      <c r="BJ22" s="4">
        <v>110</v>
      </c>
      <c r="BK22" s="4">
        <v>242.74</v>
      </c>
      <c r="BL22" s="4">
        <v>343.28</v>
      </c>
      <c r="BM22" s="4">
        <v>178.48</v>
      </c>
      <c r="BN22" s="4">
        <v>240</v>
      </c>
      <c r="BO22" s="4">
        <v>283.77999999999997</v>
      </c>
      <c r="BR22" s="4" t="s">
        <v>273</v>
      </c>
      <c r="BS22" s="4" t="s">
        <v>274</v>
      </c>
    </row>
    <row r="23" spans="1:71" x14ac:dyDescent="0.3">
      <c r="A23" s="5" t="s">
        <v>98</v>
      </c>
      <c r="C23" s="14" t="str">
        <f t="shared" si="3"/>
        <v>202411</v>
      </c>
      <c r="D23" s="6">
        <v>45626</v>
      </c>
      <c r="E23" s="4">
        <v>148.16999999999999</v>
      </c>
      <c r="F23" s="4">
        <v>200</v>
      </c>
      <c r="G23" s="4">
        <v>65</v>
      </c>
      <c r="H23" s="4">
        <v>227.5</v>
      </c>
      <c r="I23" s="4">
        <v>88.54</v>
      </c>
      <c r="J23" s="4">
        <v>132.5</v>
      </c>
      <c r="K23" s="4">
        <v>163.24</v>
      </c>
      <c r="L23" s="4">
        <v>140</v>
      </c>
      <c r="M23" s="4">
        <v>92.5</v>
      </c>
      <c r="N23" s="4">
        <v>106.54</v>
      </c>
      <c r="O23" s="4">
        <v>25.45</v>
      </c>
      <c r="P23" s="4">
        <v>160.18</v>
      </c>
      <c r="Q23" s="4">
        <v>327.5</v>
      </c>
      <c r="R23" s="4">
        <v>236.58</v>
      </c>
      <c r="S23" s="4">
        <v>63.84</v>
      </c>
      <c r="T23" s="4">
        <v>104</v>
      </c>
      <c r="U23" s="4">
        <v>255.69</v>
      </c>
      <c r="V23" s="4">
        <v>243.75</v>
      </c>
      <c r="W23" s="4">
        <v>137.5</v>
      </c>
      <c r="X23" s="4">
        <v>181.26</v>
      </c>
      <c r="Y23" s="4">
        <v>223.11</v>
      </c>
      <c r="Z23" s="4">
        <v>365</v>
      </c>
      <c r="AA23" s="4">
        <v>217.4</v>
      </c>
      <c r="AB23" s="4">
        <v>167.38</v>
      </c>
      <c r="AC23" s="4">
        <v>114.1</v>
      </c>
      <c r="AD23" s="4">
        <v>212.25</v>
      </c>
      <c r="AE23" s="4">
        <v>315</v>
      </c>
      <c r="AF23" s="4">
        <v>209.72</v>
      </c>
      <c r="AG23" s="4">
        <v>331.16</v>
      </c>
      <c r="AH23" s="4">
        <v>137.5</v>
      </c>
      <c r="AI23" s="4">
        <v>230</v>
      </c>
      <c r="AJ23" s="4">
        <v>272.92</v>
      </c>
      <c r="AK23" s="4">
        <v>137.13999999999999</v>
      </c>
      <c r="AL23" s="4">
        <v>137.66</v>
      </c>
      <c r="AM23" s="4">
        <v>204.16</v>
      </c>
      <c r="AN23" s="4">
        <v>260</v>
      </c>
      <c r="AO23" s="4">
        <v>429.29</v>
      </c>
      <c r="AP23" s="4">
        <v>344.91</v>
      </c>
      <c r="AQ23" s="4">
        <v>220</v>
      </c>
      <c r="AR23" s="4">
        <v>420</v>
      </c>
      <c r="AS23" s="4">
        <v>225.42</v>
      </c>
      <c r="AT23" s="4">
        <v>167.3</v>
      </c>
      <c r="AU23" s="4">
        <v>104.38</v>
      </c>
      <c r="AV23" s="4">
        <v>137.5</v>
      </c>
      <c r="AW23" s="4">
        <v>106.67</v>
      </c>
      <c r="AX23" s="4">
        <v>196.4</v>
      </c>
      <c r="AY23" s="4">
        <v>280</v>
      </c>
      <c r="AZ23" s="4">
        <v>209.97</v>
      </c>
      <c r="BA23" s="4">
        <v>127.5</v>
      </c>
      <c r="BB23" s="4">
        <v>163.41999999999999</v>
      </c>
      <c r="BC23" s="4">
        <v>178.18</v>
      </c>
      <c r="BD23" s="4">
        <v>327.5</v>
      </c>
      <c r="BE23" s="4">
        <v>335.43</v>
      </c>
      <c r="BF23" s="4">
        <v>146.86000000000001</v>
      </c>
      <c r="BG23" s="4">
        <v>142.56</v>
      </c>
      <c r="BH23" s="4">
        <v>135</v>
      </c>
      <c r="BI23" s="4">
        <v>101.6</v>
      </c>
      <c r="BJ23" s="4">
        <v>110</v>
      </c>
      <c r="BK23" s="4">
        <v>254.5</v>
      </c>
      <c r="BL23" s="4">
        <v>348.52</v>
      </c>
      <c r="BM23" s="4">
        <v>195.81</v>
      </c>
      <c r="BN23" s="4">
        <v>250</v>
      </c>
      <c r="BO23" s="4">
        <v>262.91000000000003</v>
      </c>
      <c r="BR23" s="4" t="s">
        <v>275</v>
      </c>
      <c r="BS23" s="4" t="s">
        <v>276</v>
      </c>
    </row>
    <row r="24" spans="1:71" x14ac:dyDescent="0.3">
      <c r="A24" s="5" t="s">
        <v>99</v>
      </c>
      <c r="C24" s="14" t="str">
        <f t="shared" si="3"/>
        <v>202410</v>
      </c>
      <c r="D24" s="6">
        <v>45596</v>
      </c>
      <c r="E24" s="4">
        <v>149</v>
      </c>
      <c r="F24" s="4">
        <v>220</v>
      </c>
      <c r="G24" s="4">
        <v>74</v>
      </c>
      <c r="H24" s="4">
        <v>225</v>
      </c>
      <c r="I24" s="4">
        <v>87.41</v>
      </c>
      <c r="J24" s="4">
        <v>134</v>
      </c>
      <c r="K24" s="4">
        <v>160.61000000000001</v>
      </c>
      <c r="L24" s="4">
        <v>144</v>
      </c>
      <c r="M24" s="4">
        <v>91.29</v>
      </c>
      <c r="N24" s="4">
        <v>105.05</v>
      </c>
      <c r="O24" s="4">
        <v>31.19</v>
      </c>
      <c r="P24" s="4">
        <v>157.62</v>
      </c>
      <c r="Q24" s="4">
        <v>312</v>
      </c>
      <c r="R24" s="4">
        <v>230.47</v>
      </c>
      <c r="S24" s="4">
        <v>67.2</v>
      </c>
      <c r="T24" s="4">
        <v>119.24</v>
      </c>
      <c r="U24" s="4">
        <v>242.56</v>
      </c>
      <c r="V24" s="4">
        <v>235.01</v>
      </c>
      <c r="W24" s="4">
        <v>160.87</v>
      </c>
      <c r="X24" s="4">
        <v>180.35</v>
      </c>
      <c r="Y24" s="4">
        <v>221.95</v>
      </c>
      <c r="Z24" s="4">
        <v>384</v>
      </c>
      <c r="AA24" s="4">
        <v>219.97</v>
      </c>
      <c r="AB24" s="4">
        <v>164.67</v>
      </c>
      <c r="AC24" s="4">
        <v>112.46</v>
      </c>
      <c r="AD24" s="4">
        <v>250.11</v>
      </c>
      <c r="AE24" s="4">
        <v>340</v>
      </c>
      <c r="AF24" s="4">
        <v>205.17</v>
      </c>
      <c r="AG24" s="4">
        <v>347.09</v>
      </c>
      <c r="AH24" s="4">
        <v>143</v>
      </c>
      <c r="AI24" s="4">
        <v>243.5</v>
      </c>
      <c r="AJ24" s="4">
        <v>253.46</v>
      </c>
      <c r="AK24" s="4">
        <v>135.04</v>
      </c>
      <c r="AL24" s="4">
        <v>137.07</v>
      </c>
      <c r="AM24" s="4">
        <v>242.93</v>
      </c>
      <c r="AN24" s="4">
        <v>299</v>
      </c>
      <c r="AO24" s="4">
        <v>447.91</v>
      </c>
      <c r="AP24" s="4">
        <v>359.97</v>
      </c>
      <c r="AQ24" s="4">
        <v>234</v>
      </c>
      <c r="AR24" s="4">
        <v>442</v>
      </c>
      <c r="AS24" s="4">
        <v>227.69</v>
      </c>
      <c r="AT24" s="4">
        <v>166.3</v>
      </c>
      <c r="AU24" s="4">
        <v>102.93</v>
      </c>
      <c r="AV24" s="4">
        <v>135.38999999999999</v>
      </c>
      <c r="AW24" s="4">
        <v>113.57</v>
      </c>
      <c r="AX24" s="4">
        <v>199.75</v>
      </c>
      <c r="AY24" s="4">
        <v>340</v>
      </c>
      <c r="AZ24" s="4">
        <v>213.64</v>
      </c>
      <c r="BA24" s="4">
        <v>143.91999999999999</v>
      </c>
      <c r="BB24" s="4">
        <v>160.79</v>
      </c>
      <c r="BC24" s="4">
        <v>175.26</v>
      </c>
      <c r="BD24" s="4">
        <v>314</v>
      </c>
      <c r="BE24" s="4">
        <v>341.2</v>
      </c>
      <c r="BF24" s="4">
        <v>144.56</v>
      </c>
      <c r="BG24" s="4">
        <v>140.11000000000001</v>
      </c>
      <c r="BH24" s="4">
        <v>140</v>
      </c>
      <c r="BI24" s="4">
        <v>108.88</v>
      </c>
      <c r="BJ24" s="4">
        <v>125</v>
      </c>
      <c r="BK24" s="4">
        <v>241.8</v>
      </c>
      <c r="BL24" s="4">
        <v>363.35</v>
      </c>
      <c r="BM24" s="4">
        <v>204.69</v>
      </c>
      <c r="BN24" s="4">
        <v>285</v>
      </c>
      <c r="BO24" s="4">
        <v>272.92</v>
      </c>
      <c r="BR24" s="4" t="s">
        <v>277</v>
      </c>
      <c r="BS24" s="4" t="s">
        <v>278</v>
      </c>
    </row>
    <row r="25" spans="1:71" x14ac:dyDescent="0.3">
      <c r="A25" s="5" t="s">
        <v>100</v>
      </c>
      <c r="C25" s="14" t="str">
        <f t="shared" si="3"/>
        <v>20249</v>
      </c>
      <c r="D25" s="6">
        <v>45565</v>
      </c>
      <c r="E25" s="4">
        <v>151</v>
      </c>
      <c r="F25" s="4">
        <v>234.29</v>
      </c>
      <c r="G25" s="4">
        <v>75</v>
      </c>
      <c r="H25" s="4">
        <v>251</v>
      </c>
      <c r="I25" s="4">
        <v>91.1</v>
      </c>
      <c r="J25" s="4">
        <v>132</v>
      </c>
      <c r="K25" s="4">
        <v>180</v>
      </c>
      <c r="L25" s="4">
        <v>142</v>
      </c>
      <c r="M25" s="4">
        <v>94.92</v>
      </c>
      <c r="N25" s="4">
        <v>125.75</v>
      </c>
      <c r="O25" s="4">
        <v>45.48</v>
      </c>
      <c r="P25" s="4">
        <v>160.08000000000001</v>
      </c>
      <c r="Q25" s="4">
        <v>309.75</v>
      </c>
      <c r="R25" s="4">
        <v>242.71</v>
      </c>
      <c r="S25" s="4">
        <v>58.52</v>
      </c>
      <c r="T25" s="4">
        <v>134.08000000000001</v>
      </c>
      <c r="U25" s="4">
        <v>265.01</v>
      </c>
      <c r="V25" s="4">
        <v>250</v>
      </c>
      <c r="W25" s="4">
        <v>163</v>
      </c>
      <c r="X25" s="4">
        <v>183.97</v>
      </c>
      <c r="Y25" s="4">
        <v>226.98</v>
      </c>
      <c r="Z25" s="4">
        <v>420</v>
      </c>
      <c r="AA25" s="4">
        <v>215</v>
      </c>
      <c r="AB25" s="4">
        <v>167.01</v>
      </c>
      <c r="AC25" s="4">
        <v>115.71</v>
      </c>
      <c r="AD25" s="4">
        <v>254.91</v>
      </c>
      <c r="AE25" s="4">
        <v>345</v>
      </c>
      <c r="AF25" s="4">
        <v>218</v>
      </c>
      <c r="AG25" s="4">
        <v>322.70999999999998</v>
      </c>
      <c r="AH25" s="4">
        <v>129.59</v>
      </c>
      <c r="AI25" s="4">
        <v>254.88</v>
      </c>
      <c r="AJ25" s="4">
        <v>285.12</v>
      </c>
      <c r="AK25" s="4">
        <v>137.88999999999999</v>
      </c>
      <c r="AL25" s="4">
        <v>144.30000000000001</v>
      </c>
      <c r="AM25" s="4">
        <v>247.79</v>
      </c>
      <c r="AN25" s="4">
        <v>215.09</v>
      </c>
      <c r="AO25" s="4">
        <v>478.15</v>
      </c>
      <c r="AP25" s="4">
        <v>334.7</v>
      </c>
      <c r="AQ25" s="4">
        <v>233</v>
      </c>
      <c r="AR25" s="4">
        <v>435</v>
      </c>
      <c r="AS25" s="4">
        <v>218.68</v>
      </c>
      <c r="AT25" s="4">
        <v>168.85</v>
      </c>
      <c r="AU25" s="4">
        <v>106.35</v>
      </c>
      <c r="AV25" s="4">
        <v>138.24</v>
      </c>
      <c r="AW25" s="4">
        <v>125.44</v>
      </c>
      <c r="AX25" s="4">
        <v>193.23</v>
      </c>
      <c r="AY25" s="4">
        <v>339</v>
      </c>
      <c r="AZ25" s="4">
        <v>211.65</v>
      </c>
      <c r="BA25" s="4">
        <v>127.34</v>
      </c>
      <c r="BB25" s="4">
        <v>163.19999999999999</v>
      </c>
      <c r="BC25" s="4">
        <v>177.41</v>
      </c>
      <c r="BD25" s="4">
        <v>350</v>
      </c>
      <c r="BE25" s="4">
        <v>337.96</v>
      </c>
      <c r="BF25" s="4">
        <v>156</v>
      </c>
      <c r="BG25" s="4">
        <v>135</v>
      </c>
      <c r="BH25" s="4">
        <v>141.55000000000001</v>
      </c>
      <c r="BI25" s="4">
        <v>124.5</v>
      </c>
      <c r="BJ25" s="4">
        <v>144.09</v>
      </c>
      <c r="BK25" s="4">
        <v>263.62</v>
      </c>
      <c r="BL25" s="4">
        <v>337.85</v>
      </c>
      <c r="BM25" s="4">
        <v>215</v>
      </c>
      <c r="BN25" s="4">
        <v>300</v>
      </c>
      <c r="BO25" s="4">
        <v>253.46</v>
      </c>
      <c r="BR25" s="4" t="s">
        <v>279</v>
      </c>
      <c r="BS25" s="4" t="s">
        <v>280</v>
      </c>
    </row>
    <row r="26" spans="1:71" x14ac:dyDescent="0.3">
      <c r="A26" s="5" t="s">
        <v>101</v>
      </c>
      <c r="C26" s="14" t="str">
        <f t="shared" si="3"/>
        <v>20248</v>
      </c>
      <c r="D26" s="6">
        <v>45535</v>
      </c>
      <c r="E26" s="4">
        <v>150</v>
      </c>
      <c r="F26" s="4">
        <v>232.8</v>
      </c>
      <c r="G26" s="4">
        <v>81.25</v>
      </c>
      <c r="H26" s="4">
        <v>248.5</v>
      </c>
      <c r="I26" s="4">
        <v>100.66</v>
      </c>
      <c r="J26" s="4">
        <v>133</v>
      </c>
      <c r="K26" s="4">
        <v>161.29</v>
      </c>
      <c r="L26" s="4">
        <v>144</v>
      </c>
      <c r="M26" s="4">
        <v>103.87</v>
      </c>
      <c r="N26" s="4">
        <v>120</v>
      </c>
      <c r="O26" s="4">
        <v>30</v>
      </c>
      <c r="P26" s="4">
        <v>158.80000000000001</v>
      </c>
      <c r="Q26" s="4">
        <v>311.43</v>
      </c>
      <c r="R26" s="4">
        <v>240.06</v>
      </c>
      <c r="S26" s="4">
        <v>73.33</v>
      </c>
      <c r="T26" s="4">
        <v>126.73</v>
      </c>
      <c r="U26" s="4">
        <v>252.33</v>
      </c>
      <c r="V26" s="4">
        <v>235</v>
      </c>
      <c r="W26" s="4">
        <v>161.25</v>
      </c>
      <c r="X26" s="4">
        <v>173.83</v>
      </c>
      <c r="Y26" s="4">
        <v>231.4</v>
      </c>
      <c r="Z26" s="4">
        <v>423.75</v>
      </c>
      <c r="AA26" s="4">
        <v>234.38</v>
      </c>
      <c r="AB26" s="4">
        <v>164.65</v>
      </c>
      <c r="AC26" s="4">
        <v>121.4</v>
      </c>
      <c r="AD26" s="4">
        <v>226.07</v>
      </c>
      <c r="AE26" s="4">
        <v>335</v>
      </c>
      <c r="AF26" s="4">
        <v>202.45</v>
      </c>
      <c r="AG26" s="4">
        <v>327.99</v>
      </c>
      <c r="AH26" s="4">
        <v>130.75</v>
      </c>
      <c r="AI26" s="4">
        <v>250</v>
      </c>
      <c r="AJ26" s="4">
        <v>263.39999999999998</v>
      </c>
      <c r="AK26" s="4">
        <v>140.1</v>
      </c>
      <c r="AL26" s="4">
        <v>151.75</v>
      </c>
      <c r="AM26" s="4">
        <v>214.97</v>
      </c>
      <c r="AN26" s="4">
        <v>301.97000000000003</v>
      </c>
      <c r="AO26" s="4">
        <v>463.61</v>
      </c>
      <c r="AP26" s="4">
        <v>339.91</v>
      </c>
      <c r="AQ26" s="4">
        <v>234.38</v>
      </c>
      <c r="AR26" s="4">
        <v>401.43</v>
      </c>
      <c r="AS26" s="4">
        <v>231.37</v>
      </c>
      <c r="AT26" s="4">
        <v>159.79</v>
      </c>
      <c r="AU26" s="4">
        <v>113.51</v>
      </c>
      <c r="AV26" s="4">
        <v>140.4</v>
      </c>
      <c r="AW26" s="4">
        <v>124.29</v>
      </c>
      <c r="AX26" s="4">
        <v>206.03</v>
      </c>
      <c r="AY26" s="4">
        <v>373.33</v>
      </c>
      <c r="AZ26" s="4">
        <v>222.96</v>
      </c>
      <c r="BA26" s="4">
        <v>122.1</v>
      </c>
      <c r="BB26" s="4">
        <v>161.43</v>
      </c>
      <c r="BC26" s="4">
        <v>173.41</v>
      </c>
      <c r="BD26" s="4">
        <v>353.75</v>
      </c>
      <c r="BE26" s="4">
        <v>339.05</v>
      </c>
      <c r="BF26" s="4">
        <v>147.99</v>
      </c>
      <c r="BG26" s="4">
        <v>129.46</v>
      </c>
      <c r="BH26" s="4">
        <v>119.35</v>
      </c>
      <c r="BI26" s="4">
        <v>125.25</v>
      </c>
      <c r="BJ26" s="4">
        <v>145</v>
      </c>
      <c r="BK26" s="4">
        <v>251.57</v>
      </c>
      <c r="BL26" s="4">
        <v>343.04</v>
      </c>
      <c r="BM26" s="4">
        <v>215</v>
      </c>
      <c r="BN26" s="4">
        <v>303.75</v>
      </c>
      <c r="BO26" s="4">
        <v>285.12</v>
      </c>
      <c r="BR26" s="4" t="s">
        <v>340</v>
      </c>
      <c r="BS26" s="4" t="s">
        <v>231</v>
      </c>
    </row>
    <row r="27" spans="1:71" x14ac:dyDescent="0.3">
      <c r="A27" s="5" t="s">
        <v>102</v>
      </c>
      <c r="C27" s="14" t="str">
        <f t="shared" si="3"/>
        <v>20247</v>
      </c>
      <c r="D27" s="6">
        <v>45504</v>
      </c>
      <c r="E27" s="4">
        <v>169</v>
      </c>
      <c r="F27" s="4">
        <v>263.3</v>
      </c>
      <c r="G27" s="4">
        <v>87.19</v>
      </c>
      <c r="H27" s="4">
        <v>282.89999999999998</v>
      </c>
      <c r="I27" s="4">
        <v>102.74</v>
      </c>
      <c r="J27" s="4">
        <v>152</v>
      </c>
      <c r="K27" s="4">
        <v>183.38</v>
      </c>
      <c r="L27" s="4">
        <v>163.5</v>
      </c>
      <c r="M27" s="4">
        <v>107.02</v>
      </c>
      <c r="N27" s="4">
        <v>139</v>
      </c>
      <c r="O27" s="4">
        <v>32.5</v>
      </c>
      <c r="P27" s="4">
        <v>163.5</v>
      </c>
      <c r="Q27" s="4">
        <v>360</v>
      </c>
      <c r="R27" s="4">
        <v>269.75</v>
      </c>
      <c r="S27" s="4">
        <v>84.56</v>
      </c>
      <c r="T27" s="4">
        <v>144.83000000000001</v>
      </c>
      <c r="U27" s="4">
        <v>286.54000000000002</v>
      </c>
      <c r="V27" s="4">
        <v>276.05</v>
      </c>
      <c r="W27" s="4">
        <v>180</v>
      </c>
      <c r="X27" s="4">
        <v>185.87</v>
      </c>
      <c r="Y27" s="4">
        <v>257.91000000000003</v>
      </c>
      <c r="Z27" s="4">
        <v>455</v>
      </c>
      <c r="AA27" s="4">
        <v>249</v>
      </c>
      <c r="AB27" s="4">
        <v>187.85</v>
      </c>
      <c r="AC27" s="4">
        <v>130.33000000000001</v>
      </c>
      <c r="AD27" s="4">
        <v>287.33999999999997</v>
      </c>
      <c r="AE27" s="4">
        <v>362.5</v>
      </c>
      <c r="AF27" s="4">
        <v>212.05</v>
      </c>
      <c r="AG27" s="4">
        <v>351.33</v>
      </c>
      <c r="AH27" s="4">
        <v>120.83</v>
      </c>
      <c r="AI27" s="4">
        <v>261.83999999999997</v>
      </c>
      <c r="AJ27" s="4">
        <v>301.68</v>
      </c>
      <c r="AK27" s="4">
        <v>155.19999999999999</v>
      </c>
      <c r="AL27" s="4">
        <v>177</v>
      </c>
      <c r="AM27" s="4">
        <v>287.33999999999997</v>
      </c>
      <c r="AN27" s="4">
        <v>360</v>
      </c>
      <c r="AO27" s="4">
        <v>532.53</v>
      </c>
      <c r="AP27" s="4">
        <v>363.14</v>
      </c>
      <c r="AQ27" s="4">
        <v>247.69</v>
      </c>
      <c r="AR27" s="4">
        <v>448</v>
      </c>
      <c r="AS27" s="4">
        <v>247.14</v>
      </c>
      <c r="AT27" s="4">
        <v>173.02</v>
      </c>
      <c r="AU27" s="4">
        <v>119.84</v>
      </c>
      <c r="AV27" s="4">
        <v>155.59</v>
      </c>
      <c r="AW27" s="4">
        <v>142.22</v>
      </c>
      <c r="AX27" s="4">
        <v>218.09</v>
      </c>
      <c r="AY27" s="4">
        <v>385</v>
      </c>
      <c r="AZ27" s="4">
        <v>246.37</v>
      </c>
      <c r="BA27" s="4">
        <v>121.01</v>
      </c>
      <c r="BB27" s="4">
        <v>183.57</v>
      </c>
      <c r="BC27" s="4">
        <v>199.51</v>
      </c>
      <c r="BD27" s="4">
        <v>385</v>
      </c>
      <c r="BE27" s="4">
        <v>395.03</v>
      </c>
      <c r="BF27" s="4">
        <v>165.7</v>
      </c>
      <c r="BG27" s="4">
        <v>145.94</v>
      </c>
      <c r="BH27" s="4">
        <v>123</v>
      </c>
      <c r="BI27" s="4">
        <v>140.30000000000001</v>
      </c>
      <c r="BJ27" s="4">
        <v>156.91999999999999</v>
      </c>
      <c r="BK27" s="4">
        <v>285.49</v>
      </c>
      <c r="BL27" s="4">
        <v>366.24</v>
      </c>
      <c r="BM27" s="4">
        <v>230</v>
      </c>
      <c r="BN27" s="4">
        <v>328.75</v>
      </c>
      <c r="BO27" s="4">
        <v>263.39999999999998</v>
      </c>
      <c r="BR27" s="4" t="s">
        <v>338</v>
      </c>
      <c r="BS27" s="4" t="s">
        <v>281</v>
      </c>
    </row>
    <row r="28" spans="1:71" x14ac:dyDescent="0.3">
      <c r="A28" s="5" t="s">
        <v>103</v>
      </c>
      <c r="C28" s="14" t="str">
        <f t="shared" si="3"/>
        <v>20246</v>
      </c>
      <c r="D28" s="6">
        <v>45473</v>
      </c>
      <c r="E28" s="4">
        <v>167.5</v>
      </c>
      <c r="F28" s="4">
        <v>247.78</v>
      </c>
      <c r="G28" s="4">
        <v>83.59</v>
      </c>
      <c r="H28" s="4">
        <v>271</v>
      </c>
      <c r="I28" s="4">
        <v>102.36</v>
      </c>
      <c r="J28" s="4">
        <v>149.57</v>
      </c>
      <c r="K28" s="4">
        <v>189.42</v>
      </c>
      <c r="L28" s="4">
        <v>161.72999999999999</v>
      </c>
      <c r="M28" s="4">
        <v>106.97</v>
      </c>
      <c r="N28" s="4">
        <v>131.83000000000001</v>
      </c>
      <c r="O28" s="4">
        <v>27.5</v>
      </c>
      <c r="P28" s="4">
        <v>185.86</v>
      </c>
      <c r="Q28" s="4">
        <v>391</v>
      </c>
      <c r="R28" s="4">
        <v>274.57</v>
      </c>
      <c r="S28" s="4">
        <v>80.44</v>
      </c>
      <c r="T28" s="4">
        <v>165.95</v>
      </c>
      <c r="U28" s="4">
        <v>290.57</v>
      </c>
      <c r="V28" s="4">
        <v>280.57</v>
      </c>
      <c r="W28" s="4">
        <v>185.36</v>
      </c>
      <c r="X28" s="4">
        <v>201.09</v>
      </c>
      <c r="Y28" s="4">
        <v>263.27999999999997</v>
      </c>
      <c r="Z28" s="4">
        <v>419.64</v>
      </c>
      <c r="AA28" s="4">
        <v>262</v>
      </c>
      <c r="AB28" s="4">
        <v>194.25</v>
      </c>
      <c r="AC28" s="4">
        <v>132.15</v>
      </c>
      <c r="AD28" s="4">
        <v>250.7</v>
      </c>
      <c r="AE28" s="4">
        <v>402.86</v>
      </c>
      <c r="AF28" s="4">
        <v>234.03</v>
      </c>
      <c r="AG28" s="4">
        <v>348.09</v>
      </c>
      <c r="AH28" s="4">
        <v>124.17</v>
      </c>
      <c r="AI28" s="4">
        <v>236.04</v>
      </c>
      <c r="AJ28" s="4">
        <v>305.01</v>
      </c>
      <c r="AK28" s="4">
        <v>193.33</v>
      </c>
      <c r="AL28" s="4">
        <v>168.77</v>
      </c>
      <c r="AM28" s="4">
        <v>250.7</v>
      </c>
      <c r="AN28" s="4">
        <v>338</v>
      </c>
      <c r="AO28" s="4">
        <v>544.87</v>
      </c>
      <c r="AP28" s="4">
        <v>362.33</v>
      </c>
      <c r="AQ28" s="4">
        <v>262</v>
      </c>
      <c r="AR28" s="4">
        <v>490.5</v>
      </c>
      <c r="AS28" s="4">
        <v>263.18</v>
      </c>
      <c r="AT28" s="4">
        <v>184.93</v>
      </c>
      <c r="AU28" s="4">
        <v>120.82</v>
      </c>
      <c r="AV28" s="4">
        <v>159.41999999999999</v>
      </c>
      <c r="AW28" s="4">
        <v>138.86000000000001</v>
      </c>
      <c r="AX28" s="4">
        <v>230.45</v>
      </c>
      <c r="AY28" s="4">
        <v>375</v>
      </c>
      <c r="AZ28" s="4">
        <v>252.28</v>
      </c>
      <c r="BA28" s="4">
        <v>108.07</v>
      </c>
      <c r="BB28" s="4">
        <v>189.63</v>
      </c>
      <c r="BC28" s="4">
        <v>206.84</v>
      </c>
      <c r="BD28" s="4">
        <v>355</v>
      </c>
      <c r="BE28" s="4">
        <v>395.5</v>
      </c>
      <c r="BF28" s="4">
        <v>170.33</v>
      </c>
      <c r="BG28" s="4">
        <v>131.01</v>
      </c>
      <c r="BH28" s="4">
        <v>123.23</v>
      </c>
      <c r="BI28" s="4">
        <v>144.16999999999999</v>
      </c>
      <c r="BJ28" s="4">
        <v>162.36000000000001</v>
      </c>
      <c r="BK28" s="4">
        <v>280</v>
      </c>
      <c r="BL28" s="4">
        <v>366.07</v>
      </c>
      <c r="BM28" s="4">
        <v>200</v>
      </c>
      <c r="BN28" s="4">
        <v>304.92</v>
      </c>
      <c r="BO28" s="4">
        <v>301.68</v>
      </c>
      <c r="BR28" s="4" t="s">
        <v>282</v>
      </c>
      <c r="BS28" s="4" t="s">
        <v>283</v>
      </c>
    </row>
    <row r="29" spans="1:71" x14ac:dyDescent="0.3">
      <c r="A29" s="5" t="s">
        <v>104</v>
      </c>
      <c r="C29" s="14" t="str">
        <f t="shared" si="3"/>
        <v>20244</v>
      </c>
      <c r="D29" s="6">
        <v>45412</v>
      </c>
      <c r="E29" s="4">
        <v>147.33000000000001</v>
      </c>
      <c r="F29" s="4">
        <v>224</v>
      </c>
      <c r="G29" s="4">
        <v>77.5</v>
      </c>
      <c r="H29" s="4">
        <v>239.71</v>
      </c>
      <c r="I29" s="4">
        <v>93.7</v>
      </c>
      <c r="J29" s="4">
        <v>129.65</v>
      </c>
      <c r="K29" s="4">
        <v>164.54</v>
      </c>
      <c r="L29" s="4">
        <v>140.77000000000001</v>
      </c>
      <c r="M29" s="4">
        <v>97.45</v>
      </c>
      <c r="N29" s="4">
        <v>122.33</v>
      </c>
      <c r="O29" s="4">
        <v>34</v>
      </c>
      <c r="P29" s="4">
        <v>148.33000000000001</v>
      </c>
      <c r="Q29" s="4">
        <v>337.14</v>
      </c>
      <c r="R29" s="4">
        <v>226.86</v>
      </c>
      <c r="S29" s="4">
        <v>72.25</v>
      </c>
      <c r="T29" s="4">
        <v>119.91</v>
      </c>
      <c r="U29" s="4">
        <v>231.08</v>
      </c>
      <c r="V29" s="4">
        <v>211</v>
      </c>
      <c r="W29" s="4">
        <v>158.91999999999999</v>
      </c>
      <c r="X29" s="4">
        <v>173</v>
      </c>
      <c r="Y29" s="4">
        <v>212.22</v>
      </c>
      <c r="Z29" s="4">
        <v>439.38</v>
      </c>
      <c r="AA29" s="4">
        <v>258.57</v>
      </c>
      <c r="AB29" s="4">
        <v>161.13</v>
      </c>
      <c r="AC29" s="4">
        <v>156.5</v>
      </c>
      <c r="AD29" s="4">
        <v>260</v>
      </c>
      <c r="AE29" s="4">
        <v>341.43</v>
      </c>
      <c r="AF29" s="4">
        <v>205</v>
      </c>
      <c r="AG29" s="4">
        <v>337.85</v>
      </c>
      <c r="AH29" s="4">
        <v>136.5</v>
      </c>
      <c r="AI29" s="4">
        <v>270</v>
      </c>
      <c r="AJ29" s="4">
        <v>266.33</v>
      </c>
      <c r="AK29" s="4">
        <v>157.5</v>
      </c>
      <c r="AL29" s="4">
        <v>122.5</v>
      </c>
      <c r="AM29" s="4">
        <v>260</v>
      </c>
      <c r="AN29" s="4">
        <v>280</v>
      </c>
      <c r="AO29" s="4">
        <v>460.67</v>
      </c>
      <c r="AP29" s="4">
        <v>351.36</v>
      </c>
      <c r="AQ29" s="4">
        <v>265</v>
      </c>
      <c r="AR29" s="4">
        <v>425.71</v>
      </c>
      <c r="AS29" s="4">
        <v>240.08</v>
      </c>
      <c r="AT29" s="4">
        <v>145.03</v>
      </c>
      <c r="AU29" s="4">
        <v>108.72</v>
      </c>
      <c r="AV29" s="4">
        <v>140.13</v>
      </c>
      <c r="AW29" s="4">
        <v>117.45</v>
      </c>
      <c r="AX29" s="4">
        <v>208.25</v>
      </c>
      <c r="AY29" s="4">
        <v>264.43</v>
      </c>
      <c r="AZ29" s="4">
        <v>197.96</v>
      </c>
      <c r="BA29" s="4">
        <v>119.3</v>
      </c>
      <c r="BB29" s="4">
        <v>164.71</v>
      </c>
      <c r="BC29" s="4">
        <v>178.71</v>
      </c>
      <c r="BD29" s="4">
        <v>363.13</v>
      </c>
      <c r="BE29" s="4">
        <v>350.82</v>
      </c>
      <c r="BF29" s="4">
        <v>149.01</v>
      </c>
      <c r="BG29" s="4">
        <v>130</v>
      </c>
      <c r="BH29" s="4">
        <v>124.29</v>
      </c>
      <c r="BI29" s="4">
        <v>119.17</v>
      </c>
      <c r="BJ29" s="4">
        <v>131.54</v>
      </c>
      <c r="BK29" s="4">
        <v>246.32</v>
      </c>
      <c r="BL29" s="4">
        <v>354.9</v>
      </c>
      <c r="BM29" s="4">
        <v>179.6</v>
      </c>
      <c r="BN29" s="4">
        <v>283.8</v>
      </c>
      <c r="BO29" s="4">
        <v>305.01</v>
      </c>
      <c r="BR29" s="4" t="s">
        <v>284</v>
      </c>
      <c r="BS29" s="4" t="s">
        <v>285</v>
      </c>
    </row>
    <row r="30" spans="1:71" x14ac:dyDescent="0.3">
      <c r="A30" s="5" t="s">
        <v>105</v>
      </c>
      <c r="C30" s="14" t="str">
        <f t="shared" si="3"/>
        <v>20243</v>
      </c>
      <c r="D30" s="6">
        <v>45382</v>
      </c>
      <c r="E30" s="4">
        <v>143.12</v>
      </c>
      <c r="F30" s="4">
        <v>235.92</v>
      </c>
      <c r="G30" s="4">
        <v>84.67</v>
      </c>
      <c r="H30" s="4">
        <v>252.91</v>
      </c>
      <c r="I30" s="4">
        <v>105.39</v>
      </c>
      <c r="J30" s="4">
        <v>134.15</v>
      </c>
      <c r="K30" s="4">
        <v>182.29</v>
      </c>
      <c r="L30" s="4">
        <v>145.97999999999999</v>
      </c>
      <c r="M30" s="4">
        <v>109.46</v>
      </c>
      <c r="N30" s="4">
        <v>127.47</v>
      </c>
      <c r="O30" s="4">
        <v>35.67</v>
      </c>
      <c r="P30" s="4">
        <v>164.64</v>
      </c>
      <c r="Q30" s="4">
        <v>354.71</v>
      </c>
      <c r="R30" s="4">
        <v>234.57</v>
      </c>
      <c r="S30" s="4">
        <v>80</v>
      </c>
      <c r="T30" s="4">
        <v>131.24</v>
      </c>
      <c r="U30" s="4">
        <v>247.48</v>
      </c>
      <c r="V30" s="4">
        <v>225.54</v>
      </c>
      <c r="W30" s="4">
        <v>155.6</v>
      </c>
      <c r="X30" s="4">
        <v>188.26</v>
      </c>
      <c r="Y30" s="4">
        <v>248.05</v>
      </c>
      <c r="Z30" s="4">
        <v>445.51</v>
      </c>
      <c r="AA30" s="4">
        <v>263.29000000000002</v>
      </c>
      <c r="AB30" s="4">
        <v>186.55</v>
      </c>
      <c r="AC30" s="4">
        <v>176.46</v>
      </c>
      <c r="AD30" s="4">
        <v>225</v>
      </c>
      <c r="AE30" s="4">
        <v>368.91</v>
      </c>
      <c r="AF30" s="4">
        <v>195.1</v>
      </c>
      <c r="AG30" s="4">
        <v>351.08</v>
      </c>
      <c r="AH30" s="4">
        <v>140.63</v>
      </c>
      <c r="AI30" s="4">
        <v>289.38</v>
      </c>
      <c r="AJ30" s="4">
        <v>274.13</v>
      </c>
      <c r="AK30" s="4">
        <v>155.82</v>
      </c>
      <c r="AL30" s="4">
        <v>145.56</v>
      </c>
      <c r="AM30" s="4">
        <v>225</v>
      </c>
      <c r="AN30" s="4">
        <v>267.52</v>
      </c>
      <c r="AO30" s="4">
        <v>526.89</v>
      </c>
      <c r="AP30" s="4">
        <v>365.14</v>
      </c>
      <c r="AQ30" s="4">
        <v>267.06</v>
      </c>
      <c r="AR30" s="4">
        <v>456.3</v>
      </c>
      <c r="AS30" s="4">
        <v>267.74</v>
      </c>
      <c r="AT30" s="4">
        <v>160.22999999999999</v>
      </c>
      <c r="AU30" s="4">
        <v>121.69</v>
      </c>
      <c r="AV30" s="4">
        <v>155.79</v>
      </c>
      <c r="AW30" s="4">
        <v>132.24</v>
      </c>
      <c r="AX30" s="4">
        <v>228.14</v>
      </c>
      <c r="AY30" s="4">
        <v>353.66</v>
      </c>
      <c r="AZ30" s="4">
        <v>201.76</v>
      </c>
      <c r="BA30" s="4">
        <v>117.22</v>
      </c>
      <c r="BB30" s="4">
        <v>182.47</v>
      </c>
      <c r="BC30" s="4">
        <v>197.67</v>
      </c>
      <c r="BD30" s="4">
        <v>365</v>
      </c>
      <c r="BE30" s="4">
        <v>355.93</v>
      </c>
      <c r="BF30" s="4">
        <v>165.42</v>
      </c>
      <c r="BG30" s="4">
        <v>142.38999999999999</v>
      </c>
      <c r="BH30" s="4">
        <v>122.68</v>
      </c>
      <c r="BI30" s="4">
        <v>134.33000000000001</v>
      </c>
      <c r="BJ30" s="4">
        <v>150.61000000000001</v>
      </c>
      <c r="BK30" s="4">
        <v>291.5</v>
      </c>
      <c r="BL30" s="4">
        <v>368.83</v>
      </c>
      <c r="BM30" s="4">
        <v>187.57</v>
      </c>
      <c r="BN30" s="4">
        <v>310.37</v>
      </c>
      <c r="BO30" s="4">
        <v>266.33</v>
      </c>
      <c r="BR30" s="4" t="s">
        <v>286</v>
      </c>
      <c r="BS30" s="4" t="s">
        <v>287</v>
      </c>
    </row>
    <row r="31" spans="1:71" x14ac:dyDescent="0.3">
      <c r="A31" s="5" t="s">
        <v>106</v>
      </c>
      <c r="C31" s="14" t="str">
        <f t="shared" si="3"/>
        <v>20242</v>
      </c>
      <c r="D31" s="6">
        <v>45351</v>
      </c>
      <c r="E31" s="4">
        <v>172.65</v>
      </c>
      <c r="F31" s="4">
        <v>248.62</v>
      </c>
      <c r="G31" s="4">
        <v>83.73</v>
      </c>
      <c r="H31" s="4">
        <v>265.47000000000003</v>
      </c>
      <c r="I31" s="4">
        <v>108</v>
      </c>
      <c r="J31" s="4">
        <v>153.08000000000001</v>
      </c>
      <c r="K31" s="4">
        <v>187.56</v>
      </c>
      <c r="L31" s="4">
        <v>168</v>
      </c>
      <c r="M31" s="4">
        <v>113.28</v>
      </c>
      <c r="N31" s="4">
        <v>129</v>
      </c>
      <c r="O31" s="4">
        <v>37.4</v>
      </c>
      <c r="P31" s="4">
        <v>184.35</v>
      </c>
      <c r="Q31" s="4">
        <v>269.64</v>
      </c>
      <c r="R31" s="4">
        <v>265</v>
      </c>
      <c r="S31" s="4">
        <v>78.13</v>
      </c>
      <c r="T31" s="4">
        <v>140.56</v>
      </c>
      <c r="U31" s="4">
        <v>259.5</v>
      </c>
      <c r="V31" s="4">
        <v>257.97000000000003</v>
      </c>
      <c r="W31" s="4">
        <v>183.47</v>
      </c>
      <c r="X31" s="4">
        <v>180</v>
      </c>
      <c r="Y31" s="4">
        <v>251</v>
      </c>
      <c r="Z31" s="4">
        <v>406.25</v>
      </c>
      <c r="AA31" s="4">
        <v>240.62</v>
      </c>
      <c r="AB31" s="4">
        <v>191.91</v>
      </c>
      <c r="AC31" s="4">
        <v>135.96</v>
      </c>
      <c r="AD31" s="4">
        <v>242.73</v>
      </c>
      <c r="AE31" s="4">
        <v>396.45</v>
      </c>
      <c r="AF31" s="4">
        <v>215.8</v>
      </c>
      <c r="AG31" s="4">
        <v>337.03</v>
      </c>
      <c r="AH31" s="4">
        <v>141.66999999999999</v>
      </c>
      <c r="AI31" s="4">
        <v>229.16</v>
      </c>
      <c r="AJ31" s="4">
        <v>272</v>
      </c>
      <c r="AK31" s="4">
        <v>173.25</v>
      </c>
      <c r="AL31" s="4">
        <v>149.99</v>
      </c>
      <c r="AM31" s="4">
        <v>242.73</v>
      </c>
      <c r="AN31" s="4">
        <v>239</v>
      </c>
      <c r="AO31" s="4">
        <v>505.64</v>
      </c>
      <c r="AP31" s="4">
        <v>384.3</v>
      </c>
      <c r="AQ31" s="4">
        <v>249</v>
      </c>
      <c r="AR31" s="4">
        <v>476.5</v>
      </c>
      <c r="AS31" s="4">
        <v>250</v>
      </c>
      <c r="AT31" s="4">
        <v>162</v>
      </c>
      <c r="AU31" s="4">
        <v>125.76</v>
      </c>
      <c r="AV31" s="4">
        <v>160.53</v>
      </c>
      <c r="AW31" s="4">
        <v>133.5</v>
      </c>
      <c r="AX31" s="4">
        <v>228.91</v>
      </c>
      <c r="AY31" s="4">
        <v>345.66</v>
      </c>
      <c r="AZ31" s="4">
        <v>219.94</v>
      </c>
      <c r="BA31" s="4">
        <v>131.66999999999999</v>
      </c>
      <c r="BB31" s="4">
        <v>187.75</v>
      </c>
      <c r="BC31" s="4">
        <v>203.25</v>
      </c>
      <c r="BD31" s="4">
        <v>337.5</v>
      </c>
      <c r="BE31" s="4">
        <v>365</v>
      </c>
      <c r="BF31" s="4">
        <v>170.36</v>
      </c>
      <c r="BG31" s="4">
        <v>141.69999999999999</v>
      </c>
      <c r="BH31" s="4">
        <v>141.66999999999999</v>
      </c>
      <c r="BI31" s="4">
        <v>147.22999999999999</v>
      </c>
      <c r="BJ31" s="4">
        <v>146.66999999999999</v>
      </c>
      <c r="BK31" s="4">
        <v>250.95</v>
      </c>
      <c r="BL31" s="4">
        <v>354.54</v>
      </c>
      <c r="BM31" s="4">
        <v>206.18</v>
      </c>
      <c r="BN31" s="4">
        <v>281.7</v>
      </c>
      <c r="BO31" s="4">
        <v>274.13</v>
      </c>
      <c r="BR31" s="4" t="s">
        <v>288</v>
      </c>
      <c r="BS31" s="4" t="s">
        <v>289</v>
      </c>
    </row>
    <row r="32" spans="1:71" x14ac:dyDescent="0.3">
      <c r="A32" s="5" t="s">
        <v>107</v>
      </c>
      <c r="C32" s="14" t="str">
        <f t="shared" si="3"/>
        <v>20241</v>
      </c>
      <c r="D32" s="6">
        <v>45322</v>
      </c>
      <c r="E32" s="4">
        <v>167.53</v>
      </c>
      <c r="F32" s="4">
        <v>245.48</v>
      </c>
      <c r="G32" s="4">
        <v>88.5</v>
      </c>
      <c r="H32" s="4">
        <v>256.88</v>
      </c>
      <c r="I32" s="4">
        <v>104.04</v>
      </c>
      <c r="J32" s="4">
        <v>150.36000000000001</v>
      </c>
      <c r="K32" s="4">
        <v>182.02</v>
      </c>
      <c r="L32" s="4">
        <v>165.64</v>
      </c>
      <c r="M32" s="4">
        <v>108.17</v>
      </c>
      <c r="N32" s="4">
        <v>132</v>
      </c>
      <c r="O32" s="4">
        <v>36.76</v>
      </c>
      <c r="P32" s="4">
        <v>167</v>
      </c>
      <c r="Q32" s="4">
        <v>342.22</v>
      </c>
      <c r="R32" s="4">
        <v>249.46</v>
      </c>
      <c r="S32" s="4">
        <v>76.88</v>
      </c>
      <c r="T32" s="4">
        <v>169.1</v>
      </c>
      <c r="U32" s="4">
        <v>266.38</v>
      </c>
      <c r="V32" s="4">
        <v>256.76</v>
      </c>
      <c r="W32" s="4">
        <v>180.27</v>
      </c>
      <c r="X32" s="4">
        <v>214.5</v>
      </c>
      <c r="Y32" s="4">
        <v>235.73</v>
      </c>
      <c r="Z32" s="4">
        <v>370</v>
      </c>
      <c r="AA32" s="4">
        <v>230</v>
      </c>
      <c r="AB32" s="4">
        <v>186.34</v>
      </c>
      <c r="AC32" s="4">
        <v>172</v>
      </c>
      <c r="AD32" s="4">
        <v>211</v>
      </c>
      <c r="AE32" s="4">
        <v>383.33</v>
      </c>
      <c r="AF32" s="4">
        <v>251.04</v>
      </c>
      <c r="AG32" s="4">
        <v>353.69</v>
      </c>
      <c r="AH32" s="4">
        <v>151.38999999999999</v>
      </c>
      <c r="AI32" s="4">
        <v>220</v>
      </c>
      <c r="AJ32" s="4">
        <v>286.48</v>
      </c>
      <c r="AK32" s="4">
        <v>180.6</v>
      </c>
      <c r="AL32" s="4">
        <v>180.2</v>
      </c>
      <c r="AM32" s="4">
        <v>211</v>
      </c>
      <c r="AN32" s="4">
        <v>285.2</v>
      </c>
      <c r="AO32" s="4">
        <v>524.85</v>
      </c>
      <c r="AP32" s="4">
        <v>366.55</v>
      </c>
      <c r="AQ32" s="4">
        <v>288.01</v>
      </c>
      <c r="AR32" s="4">
        <v>470</v>
      </c>
      <c r="AS32" s="4">
        <v>263.70999999999998</v>
      </c>
      <c r="AT32" s="4">
        <v>196.58</v>
      </c>
      <c r="AU32" s="4">
        <v>120.58</v>
      </c>
      <c r="AV32" s="4">
        <v>155.15</v>
      </c>
      <c r="AW32" s="4">
        <v>160</v>
      </c>
      <c r="AX32" s="4">
        <v>227.06</v>
      </c>
      <c r="AY32" s="4">
        <v>343.33</v>
      </c>
      <c r="AZ32" s="4">
        <v>195</v>
      </c>
      <c r="BA32" s="4">
        <v>144.22999999999999</v>
      </c>
      <c r="BB32" s="4">
        <v>190</v>
      </c>
      <c r="BC32" s="4">
        <v>197.61</v>
      </c>
      <c r="BD32" s="4">
        <v>305</v>
      </c>
      <c r="BE32" s="4">
        <v>364.82</v>
      </c>
      <c r="BF32" s="4">
        <v>164.92</v>
      </c>
      <c r="BG32" s="4">
        <v>145</v>
      </c>
      <c r="BH32" s="4">
        <v>155</v>
      </c>
      <c r="BI32" s="4">
        <v>155.02000000000001</v>
      </c>
      <c r="BJ32" s="4">
        <v>185</v>
      </c>
      <c r="BK32" s="4">
        <v>267.70999999999998</v>
      </c>
      <c r="BL32" s="4">
        <v>369.93</v>
      </c>
      <c r="BM32" s="4">
        <v>190</v>
      </c>
      <c r="BN32" s="4">
        <v>254.44</v>
      </c>
      <c r="BO32" s="4">
        <v>272</v>
      </c>
      <c r="BR32" s="4" t="s">
        <v>290</v>
      </c>
      <c r="BS32" s="4" t="s">
        <v>291</v>
      </c>
    </row>
    <row r="33" spans="1:71" x14ac:dyDescent="0.3">
      <c r="A33" s="5" t="s">
        <v>108</v>
      </c>
      <c r="C33" s="14" t="str">
        <f t="shared" si="3"/>
        <v>202312</v>
      </c>
      <c r="D33" s="6">
        <v>45291</v>
      </c>
      <c r="E33" s="4">
        <v>183.53</v>
      </c>
      <c r="F33" s="4">
        <v>260</v>
      </c>
      <c r="G33" s="4">
        <v>92.2</v>
      </c>
      <c r="H33" s="4">
        <v>278.33</v>
      </c>
      <c r="I33" s="4">
        <v>114.66</v>
      </c>
      <c r="J33" s="4">
        <v>173.64</v>
      </c>
      <c r="K33" s="4">
        <v>203.47</v>
      </c>
      <c r="L33" s="4">
        <v>183.3</v>
      </c>
      <c r="M33" s="4">
        <v>119.37</v>
      </c>
      <c r="N33" s="4">
        <v>136.06</v>
      </c>
      <c r="O33" s="4">
        <v>55.81</v>
      </c>
      <c r="P33" s="4">
        <v>199.84</v>
      </c>
      <c r="Q33" s="4">
        <v>384.8</v>
      </c>
      <c r="R33" s="4">
        <v>273.33</v>
      </c>
      <c r="S33" s="4">
        <v>74.430000000000007</v>
      </c>
      <c r="T33" s="4">
        <v>154.5</v>
      </c>
      <c r="U33" s="4">
        <v>292.08</v>
      </c>
      <c r="V33" s="4">
        <v>280.36</v>
      </c>
      <c r="W33" s="4">
        <v>200.8</v>
      </c>
      <c r="X33" s="4">
        <v>236.47</v>
      </c>
      <c r="Y33" s="4">
        <v>260.10000000000002</v>
      </c>
      <c r="Z33" s="4">
        <v>425</v>
      </c>
      <c r="AA33" s="4">
        <v>260</v>
      </c>
      <c r="AB33" s="4">
        <v>208.4</v>
      </c>
      <c r="AC33" s="4">
        <v>145.05000000000001</v>
      </c>
      <c r="AD33" s="4">
        <v>240.75</v>
      </c>
      <c r="AE33" s="4">
        <v>450.6</v>
      </c>
      <c r="AF33" s="4">
        <v>269.55</v>
      </c>
      <c r="AG33" s="4">
        <v>410.18</v>
      </c>
      <c r="AH33" s="4">
        <v>140</v>
      </c>
      <c r="AI33" s="4">
        <v>270</v>
      </c>
      <c r="AJ33" s="4">
        <v>308.98</v>
      </c>
      <c r="AK33" s="4">
        <v>172.44</v>
      </c>
      <c r="AL33" s="4">
        <v>165</v>
      </c>
      <c r="AM33" s="4">
        <v>240.75</v>
      </c>
      <c r="AN33" s="4">
        <v>270.64999999999998</v>
      </c>
      <c r="AO33" s="4">
        <v>509.92</v>
      </c>
      <c r="AP33" s="4">
        <v>428.29</v>
      </c>
      <c r="AQ33" s="4">
        <v>320.19</v>
      </c>
      <c r="AR33" s="4">
        <v>570</v>
      </c>
      <c r="AS33" s="4">
        <v>291.64999999999998</v>
      </c>
      <c r="AT33" s="4">
        <v>220.25</v>
      </c>
      <c r="AU33" s="4">
        <v>234.3</v>
      </c>
      <c r="AV33" s="4">
        <v>172.87</v>
      </c>
      <c r="AW33" s="4">
        <v>155</v>
      </c>
      <c r="AX33" s="4">
        <v>248.61</v>
      </c>
      <c r="AY33" s="4">
        <v>383.33</v>
      </c>
      <c r="AZ33" s="4">
        <v>247.21</v>
      </c>
      <c r="BA33" s="4">
        <v>132.5</v>
      </c>
      <c r="BB33" s="4">
        <v>203.69</v>
      </c>
      <c r="BC33" s="4">
        <v>221.24</v>
      </c>
      <c r="BD33" s="4">
        <v>355</v>
      </c>
      <c r="BE33" s="4">
        <v>410.85</v>
      </c>
      <c r="BF33" s="4">
        <v>184</v>
      </c>
      <c r="BG33" s="4">
        <v>130</v>
      </c>
      <c r="BH33" s="4">
        <v>145</v>
      </c>
      <c r="BI33" s="4">
        <v>151.25</v>
      </c>
      <c r="BJ33" s="4">
        <v>162.5</v>
      </c>
      <c r="BK33" s="4">
        <v>355.3</v>
      </c>
      <c r="BL33" s="4">
        <v>433.05</v>
      </c>
      <c r="BM33" s="4">
        <v>233.32</v>
      </c>
      <c r="BN33" s="4">
        <v>305</v>
      </c>
      <c r="BO33" s="4">
        <v>286.48</v>
      </c>
      <c r="BR33" s="4" t="s">
        <v>292</v>
      </c>
      <c r="BS33" s="4" t="s">
        <v>293</v>
      </c>
    </row>
    <row r="34" spans="1:71" x14ac:dyDescent="0.3">
      <c r="A34" s="5" t="s">
        <v>109</v>
      </c>
      <c r="C34" s="14" t="str">
        <f t="shared" si="3"/>
        <v>202310</v>
      </c>
      <c r="D34" s="6">
        <v>45230</v>
      </c>
      <c r="E34" s="4">
        <v>178.36</v>
      </c>
      <c r="F34" s="4">
        <v>265</v>
      </c>
      <c r="G34" s="4">
        <v>91</v>
      </c>
      <c r="H34" s="4">
        <v>275</v>
      </c>
      <c r="I34" s="4">
        <v>120.43</v>
      </c>
      <c r="J34" s="4">
        <v>137.5</v>
      </c>
      <c r="K34" s="4">
        <v>202.15</v>
      </c>
      <c r="L34" s="4">
        <v>162.5</v>
      </c>
      <c r="M34" s="4">
        <v>124.77</v>
      </c>
      <c r="N34" s="4">
        <v>140.12</v>
      </c>
      <c r="O34" s="4">
        <v>66.290000000000006</v>
      </c>
      <c r="P34" s="4">
        <v>198.8</v>
      </c>
      <c r="Q34" s="4">
        <v>403.17</v>
      </c>
      <c r="R34" s="4">
        <v>260.45</v>
      </c>
      <c r="S34" s="4">
        <v>79</v>
      </c>
      <c r="T34" s="4">
        <v>120</v>
      </c>
      <c r="U34" s="4">
        <v>264.20999999999998</v>
      </c>
      <c r="V34" s="4">
        <v>261.86</v>
      </c>
      <c r="W34" s="4">
        <v>160</v>
      </c>
      <c r="X34" s="4">
        <v>233.35</v>
      </c>
      <c r="Y34" s="4">
        <v>257.79000000000002</v>
      </c>
      <c r="Z34" s="4">
        <v>455.5</v>
      </c>
      <c r="AA34" s="4">
        <v>322.60000000000002</v>
      </c>
      <c r="AB34" s="4">
        <v>206.68</v>
      </c>
      <c r="AC34" s="4">
        <v>203</v>
      </c>
      <c r="AD34" s="4">
        <v>271.83</v>
      </c>
      <c r="AE34" s="4">
        <v>430</v>
      </c>
      <c r="AF34" s="4">
        <v>263.42</v>
      </c>
      <c r="AG34" s="4">
        <v>419.53</v>
      </c>
      <c r="AH34" s="4">
        <v>186.85</v>
      </c>
      <c r="AI34" s="4">
        <v>220</v>
      </c>
      <c r="AJ34" s="4">
        <v>267.60000000000002</v>
      </c>
      <c r="AK34" s="4">
        <v>173.6</v>
      </c>
      <c r="AL34" s="4">
        <v>167.75</v>
      </c>
      <c r="AM34" s="4">
        <v>253</v>
      </c>
      <c r="AN34" s="4">
        <v>292.91000000000003</v>
      </c>
      <c r="AO34" s="4">
        <v>571.83000000000004</v>
      </c>
      <c r="AP34" s="4">
        <v>435.37</v>
      </c>
      <c r="AQ34" s="4">
        <v>318.45</v>
      </c>
      <c r="AR34" s="4">
        <v>540.64</v>
      </c>
      <c r="AS34" s="4">
        <v>294.88</v>
      </c>
      <c r="AT34" s="4">
        <v>218.6</v>
      </c>
      <c r="AU34" s="4">
        <v>137.76</v>
      </c>
      <c r="AV34" s="4">
        <v>173.99</v>
      </c>
      <c r="AW34" s="4">
        <v>150</v>
      </c>
      <c r="AX34" s="4">
        <v>261.45</v>
      </c>
      <c r="AY34" s="4">
        <v>377.33</v>
      </c>
      <c r="AZ34" s="4">
        <v>255.21</v>
      </c>
      <c r="BA34" s="4">
        <v>157.29</v>
      </c>
      <c r="BB34" s="4">
        <v>202.34</v>
      </c>
      <c r="BC34" s="4">
        <v>218.49</v>
      </c>
      <c r="BD34" s="4">
        <v>470</v>
      </c>
      <c r="BE34" s="4">
        <v>409</v>
      </c>
      <c r="BF34" s="4">
        <v>184.23</v>
      </c>
      <c r="BG34" s="4">
        <v>125</v>
      </c>
      <c r="BH34" s="4">
        <v>120</v>
      </c>
      <c r="BI34" s="4">
        <v>145</v>
      </c>
      <c r="BJ34" s="4">
        <v>135</v>
      </c>
      <c r="BK34" s="4">
        <v>263.98</v>
      </c>
      <c r="BL34" s="4">
        <v>439.53</v>
      </c>
      <c r="BM34" s="4">
        <v>252.42</v>
      </c>
      <c r="BN34" s="4">
        <v>349.6</v>
      </c>
      <c r="BO34" s="4">
        <v>308.98</v>
      </c>
      <c r="BR34" s="4" t="s">
        <v>294</v>
      </c>
      <c r="BS34" s="4" t="s">
        <v>295</v>
      </c>
    </row>
    <row r="35" spans="1:71" x14ac:dyDescent="0.3">
      <c r="A35" s="5" t="s">
        <v>110</v>
      </c>
      <c r="C35" s="14" t="str">
        <f t="shared" si="3"/>
        <v>20239</v>
      </c>
      <c r="D35" s="6">
        <v>45199</v>
      </c>
      <c r="E35" s="4">
        <v>195</v>
      </c>
      <c r="F35" s="4">
        <v>284.89</v>
      </c>
      <c r="G35" s="4">
        <v>96.67</v>
      </c>
      <c r="H35" s="4">
        <v>301</v>
      </c>
      <c r="I35" s="4">
        <v>138.35</v>
      </c>
      <c r="J35" s="4">
        <v>168.75</v>
      </c>
      <c r="K35" s="4">
        <v>212.67</v>
      </c>
      <c r="L35" s="4">
        <v>180.62</v>
      </c>
      <c r="M35" s="4">
        <v>142.29</v>
      </c>
      <c r="N35" s="4">
        <v>156.26</v>
      </c>
      <c r="O35" s="4">
        <v>53.57</v>
      </c>
      <c r="P35" s="4">
        <v>209.63</v>
      </c>
      <c r="Q35" s="4">
        <v>393</v>
      </c>
      <c r="R35" s="4">
        <v>290.87</v>
      </c>
      <c r="S35" s="4">
        <v>78.5</v>
      </c>
      <c r="T35" s="4">
        <v>188.9</v>
      </c>
      <c r="U35" s="4">
        <v>310.49</v>
      </c>
      <c r="V35" s="4">
        <v>298.22000000000003</v>
      </c>
      <c r="W35" s="4">
        <v>205</v>
      </c>
      <c r="X35" s="4">
        <v>241.79</v>
      </c>
      <c r="Y35" s="4">
        <v>277.02999999999997</v>
      </c>
      <c r="Z35" s="4">
        <v>525</v>
      </c>
      <c r="AA35" s="4">
        <v>309.93</v>
      </c>
      <c r="AB35" s="4">
        <v>216.79</v>
      </c>
      <c r="AC35" s="4">
        <v>163.78</v>
      </c>
      <c r="AD35" s="4">
        <v>253.7</v>
      </c>
      <c r="AE35" s="4">
        <v>463.33</v>
      </c>
      <c r="AF35" s="4">
        <v>264.55</v>
      </c>
      <c r="AG35" s="4">
        <v>401.53</v>
      </c>
      <c r="AH35" s="4">
        <v>155.91</v>
      </c>
      <c r="AI35" s="4">
        <v>302.5</v>
      </c>
      <c r="AJ35" s="4">
        <v>328.18</v>
      </c>
      <c r="AK35" s="4">
        <v>186.71</v>
      </c>
      <c r="AL35" s="4">
        <v>182.6</v>
      </c>
      <c r="AM35" s="4">
        <v>253.7</v>
      </c>
      <c r="AN35" s="4">
        <v>304.62</v>
      </c>
      <c r="AO35" s="4">
        <v>550</v>
      </c>
      <c r="AP35" s="4">
        <v>550</v>
      </c>
      <c r="AQ35" s="4">
        <v>332.57</v>
      </c>
      <c r="AR35" s="4">
        <v>557.14</v>
      </c>
      <c r="AS35" s="4">
        <v>303.48</v>
      </c>
      <c r="AT35" s="4">
        <v>224.13</v>
      </c>
      <c r="AU35" s="4">
        <v>154.11000000000001</v>
      </c>
      <c r="AV35" s="4">
        <v>187.06</v>
      </c>
      <c r="AW35" s="4">
        <v>197.5</v>
      </c>
      <c r="AX35" s="4">
        <v>260</v>
      </c>
      <c r="AY35" s="4">
        <v>452</v>
      </c>
      <c r="AZ35" s="4">
        <v>263.52999999999997</v>
      </c>
      <c r="BA35" s="4">
        <v>145.24</v>
      </c>
      <c r="BB35" s="4">
        <v>212.85</v>
      </c>
      <c r="BC35" s="4">
        <v>227.54</v>
      </c>
      <c r="BD35" s="4">
        <v>453.33</v>
      </c>
      <c r="BE35" s="4">
        <v>470</v>
      </c>
      <c r="BF35" s="4">
        <v>196.38</v>
      </c>
      <c r="BG35" s="4">
        <v>142.9</v>
      </c>
      <c r="BH35" s="4">
        <v>153.75</v>
      </c>
      <c r="BI35" s="4">
        <v>179.64</v>
      </c>
      <c r="BJ35" s="4">
        <v>203</v>
      </c>
      <c r="BK35" s="4">
        <v>309.26</v>
      </c>
      <c r="BL35" s="4">
        <v>421.01</v>
      </c>
      <c r="BM35" s="4">
        <v>248.99</v>
      </c>
      <c r="BN35" s="4">
        <v>383.33</v>
      </c>
      <c r="BO35" s="4">
        <v>267.60000000000002</v>
      </c>
      <c r="BR35" s="4" t="s">
        <v>243</v>
      </c>
      <c r="BS35" s="4" t="s">
        <v>296</v>
      </c>
    </row>
    <row r="36" spans="1:71" x14ac:dyDescent="0.3">
      <c r="A36" s="5" t="s">
        <v>111</v>
      </c>
      <c r="C36" s="14" t="str">
        <f t="shared" si="3"/>
        <v>20238</v>
      </c>
      <c r="D36" s="6">
        <v>45169</v>
      </c>
      <c r="E36" s="4">
        <v>187.26</v>
      </c>
      <c r="F36" s="4">
        <v>289.89999999999998</v>
      </c>
      <c r="G36" s="4">
        <v>95.5</v>
      </c>
      <c r="H36" s="4">
        <v>304.10000000000002</v>
      </c>
      <c r="I36" s="4">
        <v>116.9</v>
      </c>
      <c r="J36" s="4">
        <v>160.88999999999999</v>
      </c>
      <c r="K36" s="4">
        <v>213</v>
      </c>
      <c r="L36" s="4">
        <v>175.63</v>
      </c>
      <c r="M36" s="4">
        <v>121.98</v>
      </c>
      <c r="N36" s="4">
        <v>155</v>
      </c>
      <c r="O36" s="4">
        <v>49</v>
      </c>
      <c r="P36" s="4">
        <v>190</v>
      </c>
      <c r="Q36" s="4">
        <v>422.86</v>
      </c>
      <c r="R36" s="4">
        <v>286.83</v>
      </c>
      <c r="S36" s="4">
        <v>73.489999999999995</v>
      </c>
      <c r="T36" s="4">
        <v>189.73</v>
      </c>
      <c r="U36" s="4">
        <v>306.42</v>
      </c>
      <c r="V36" s="4">
        <v>294.18</v>
      </c>
      <c r="W36" s="4">
        <v>194</v>
      </c>
      <c r="X36" s="4">
        <v>209</v>
      </c>
      <c r="Y36" s="4">
        <v>278.5</v>
      </c>
      <c r="Z36" s="4">
        <v>490.84</v>
      </c>
      <c r="AA36" s="4">
        <v>300.29000000000002</v>
      </c>
      <c r="AB36" s="4">
        <v>204</v>
      </c>
      <c r="AC36" s="4">
        <v>149.69</v>
      </c>
      <c r="AD36" s="4">
        <v>246.03</v>
      </c>
      <c r="AE36" s="4">
        <v>438.33</v>
      </c>
      <c r="AF36" s="4">
        <v>241.25</v>
      </c>
      <c r="AG36" s="4">
        <v>441.17</v>
      </c>
      <c r="AH36" s="4">
        <v>130.16999999999999</v>
      </c>
      <c r="AI36" s="4">
        <v>291</v>
      </c>
      <c r="AJ36" s="4">
        <v>324.08</v>
      </c>
      <c r="AK36" s="4">
        <v>219.67</v>
      </c>
      <c r="AL36" s="4">
        <v>193.11</v>
      </c>
      <c r="AM36" s="4">
        <v>240.03</v>
      </c>
      <c r="AN36" s="4">
        <v>293.27999999999997</v>
      </c>
      <c r="AO36" s="4">
        <v>564.47</v>
      </c>
      <c r="AP36" s="4">
        <v>502</v>
      </c>
      <c r="AQ36" s="4">
        <v>280</v>
      </c>
      <c r="AR36" s="4">
        <v>521.55999999999995</v>
      </c>
      <c r="AS36" s="4">
        <v>293.18</v>
      </c>
      <c r="AT36" s="4">
        <v>197.5</v>
      </c>
      <c r="AU36" s="4">
        <v>137.22</v>
      </c>
      <c r="AV36" s="4">
        <v>179.71</v>
      </c>
      <c r="AW36" s="4">
        <v>172.58</v>
      </c>
      <c r="AX36" s="4">
        <v>259.02999999999997</v>
      </c>
      <c r="AY36" s="4">
        <v>443.33</v>
      </c>
      <c r="AZ36" s="4">
        <v>259.55</v>
      </c>
      <c r="BA36" s="4">
        <v>124.38</v>
      </c>
      <c r="BB36" s="4">
        <v>212.96</v>
      </c>
      <c r="BC36" s="4">
        <v>231.89</v>
      </c>
      <c r="BD36" s="4">
        <v>446.93</v>
      </c>
      <c r="BE36" s="4">
        <v>455</v>
      </c>
      <c r="BF36" s="4">
        <v>191.71</v>
      </c>
      <c r="BG36" s="4">
        <v>128</v>
      </c>
      <c r="BH36" s="4">
        <v>127.5</v>
      </c>
      <c r="BI36" s="4">
        <v>174</v>
      </c>
      <c r="BJ36" s="4">
        <v>199</v>
      </c>
      <c r="BK36" s="4">
        <v>305.19</v>
      </c>
      <c r="BL36" s="4">
        <v>451.32</v>
      </c>
      <c r="BM36" s="4">
        <v>245.03</v>
      </c>
      <c r="BN36" s="4">
        <v>372.77</v>
      </c>
      <c r="BO36" s="4">
        <v>328.18</v>
      </c>
      <c r="BR36" s="4" t="s">
        <v>297</v>
      </c>
      <c r="BS36" s="4" t="s">
        <v>298</v>
      </c>
    </row>
    <row r="37" spans="1:71" x14ac:dyDescent="0.3">
      <c r="A37" s="5" t="s">
        <v>112</v>
      </c>
      <c r="C37" s="14" t="str">
        <f t="shared" si="3"/>
        <v>20237</v>
      </c>
      <c r="D37" s="6">
        <v>45138</v>
      </c>
      <c r="E37" s="4">
        <v>186.58</v>
      </c>
      <c r="F37" s="4">
        <v>280.14999999999998</v>
      </c>
      <c r="G37" s="4">
        <v>87.69</v>
      </c>
      <c r="H37" s="4">
        <v>297.11</v>
      </c>
      <c r="I37" s="4">
        <v>124.7</v>
      </c>
      <c r="J37" s="4">
        <v>168.92</v>
      </c>
      <c r="K37" s="4">
        <v>202.72</v>
      </c>
      <c r="L37" s="4">
        <v>180.31</v>
      </c>
      <c r="M37" s="4">
        <v>128.83000000000001</v>
      </c>
      <c r="N37" s="4">
        <v>155</v>
      </c>
      <c r="O37" s="4">
        <v>73</v>
      </c>
      <c r="P37" s="4">
        <v>199.52</v>
      </c>
      <c r="Q37" s="4">
        <v>389.09</v>
      </c>
      <c r="R37" s="4">
        <v>297.61</v>
      </c>
      <c r="S37" s="4">
        <v>94.33</v>
      </c>
      <c r="T37" s="4">
        <v>157.38</v>
      </c>
      <c r="U37" s="4">
        <v>321.8</v>
      </c>
      <c r="V37" s="4">
        <v>304.63</v>
      </c>
      <c r="W37" s="4">
        <v>195</v>
      </c>
      <c r="X37" s="4">
        <v>228.31</v>
      </c>
      <c r="Y37" s="4">
        <v>313.33</v>
      </c>
      <c r="Z37" s="4">
        <v>440.05</v>
      </c>
      <c r="AA37" s="4">
        <v>289.08999999999997</v>
      </c>
      <c r="AB37" s="4">
        <v>185</v>
      </c>
      <c r="AC37" s="4">
        <v>208.45</v>
      </c>
      <c r="AD37" s="4">
        <v>238.71</v>
      </c>
      <c r="AE37" s="4">
        <v>406.67</v>
      </c>
      <c r="AF37" s="4">
        <v>213.4</v>
      </c>
      <c r="AG37" s="4">
        <v>374.57</v>
      </c>
      <c r="AH37" s="4">
        <v>120</v>
      </c>
      <c r="AI37" s="4">
        <v>285</v>
      </c>
      <c r="AJ37" s="4">
        <v>329.6</v>
      </c>
      <c r="AK37" s="4">
        <v>195</v>
      </c>
      <c r="AL37" s="4">
        <v>159.71</v>
      </c>
      <c r="AM37" s="4">
        <v>231.13</v>
      </c>
      <c r="AN37" s="4">
        <v>248.47</v>
      </c>
      <c r="AO37" s="4">
        <v>532.29999999999995</v>
      </c>
      <c r="AP37" s="4">
        <v>491.73</v>
      </c>
      <c r="AQ37" s="4">
        <v>287.14</v>
      </c>
      <c r="AR37" s="4">
        <v>507.38</v>
      </c>
      <c r="AS37" s="4">
        <v>272.93</v>
      </c>
      <c r="AT37" s="4">
        <v>209.01</v>
      </c>
      <c r="AU37" s="4">
        <v>141.24</v>
      </c>
      <c r="AV37" s="4">
        <v>175.83</v>
      </c>
      <c r="AW37" s="4">
        <v>146.66999999999999</v>
      </c>
      <c r="AX37" s="4">
        <v>236.13</v>
      </c>
      <c r="AY37" s="4">
        <v>424.17</v>
      </c>
      <c r="AZ37" s="4">
        <v>271</v>
      </c>
      <c r="BA37" s="4">
        <v>102.5</v>
      </c>
      <c r="BB37" s="4">
        <v>202.9</v>
      </c>
      <c r="BC37" s="4">
        <v>218.32</v>
      </c>
      <c r="BD37" s="4">
        <v>372.68</v>
      </c>
      <c r="BE37" s="4">
        <v>399</v>
      </c>
      <c r="BF37" s="4">
        <v>185.61</v>
      </c>
      <c r="BG37" s="4">
        <v>120</v>
      </c>
      <c r="BH37" s="4">
        <v>113.33</v>
      </c>
      <c r="BI37" s="4">
        <v>149.13999999999999</v>
      </c>
      <c r="BJ37" s="4">
        <v>164.38</v>
      </c>
      <c r="BK37" s="4">
        <v>313.79000000000002</v>
      </c>
      <c r="BL37" s="4">
        <v>393.14</v>
      </c>
      <c r="BM37" s="4">
        <v>255</v>
      </c>
      <c r="BN37" s="4">
        <v>300</v>
      </c>
      <c r="BO37" s="4">
        <v>324.08</v>
      </c>
      <c r="BR37" s="4" t="s">
        <v>299</v>
      </c>
      <c r="BS37" s="4" t="s">
        <v>300</v>
      </c>
    </row>
    <row r="38" spans="1:71" x14ac:dyDescent="0.3">
      <c r="A38" s="5" t="s">
        <v>113</v>
      </c>
      <c r="C38" s="14" t="str">
        <f t="shared" si="3"/>
        <v>20236</v>
      </c>
      <c r="D38" s="6">
        <v>45107</v>
      </c>
      <c r="E38" s="4">
        <v>186.58</v>
      </c>
      <c r="F38" s="4">
        <v>280.14999999999998</v>
      </c>
      <c r="G38" s="4">
        <v>87.69</v>
      </c>
      <c r="H38" s="4">
        <v>297.11</v>
      </c>
      <c r="I38" s="4">
        <v>124.7</v>
      </c>
      <c r="J38" s="4">
        <v>168.92</v>
      </c>
      <c r="K38" s="4">
        <v>202.72</v>
      </c>
      <c r="L38" s="4">
        <v>180.31</v>
      </c>
      <c r="M38" s="4">
        <v>128.83000000000001</v>
      </c>
      <c r="N38" s="4">
        <v>155</v>
      </c>
      <c r="O38" s="4">
        <v>73</v>
      </c>
      <c r="P38" s="4">
        <v>199.52</v>
      </c>
      <c r="Q38" s="4">
        <v>389.09</v>
      </c>
      <c r="R38" s="4">
        <v>297.61</v>
      </c>
      <c r="S38" s="4">
        <v>94.33</v>
      </c>
      <c r="T38" s="4">
        <v>157.38</v>
      </c>
      <c r="U38" s="4">
        <v>321.8</v>
      </c>
      <c r="V38" s="4">
        <v>304.63</v>
      </c>
      <c r="W38" s="4">
        <v>195</v>
      </c>
      <c r="X38" s="4">
        <v>228.31</v>
      </c>
      <c r="Y38" s="4">
        <v>313.33</v>
      </c>
      <c r="Z38" s="4">
        <v>440.05</v>
      </c>
      <c r="AA38" s="4">
        <v>289.08999999999997</v>
      </c>
      <c r="AB38" s="4">
        <v>185</v>
      </c>
      <c r="AC38" s="4">
        <v>208.45</v>
      </c>
      <c r="AD38" s="4">
        <v>238.71</v>
      </c>
      <c r="AE38" s="4">
        <v>406.67</v>
      </c>
      <c r="AF38" s="4">
        <v>213.4</v>
      </c>
      <c r="AG38" s="4">
        <v>374.57</v>
      </c>
      <c r="AH38" s="4">
        <v>120</v>
      </c>
      <c r="AI38" s="4">
        <v>285</v>
      </c>
      <c r="AJ38" s="4">
        <v>329.6</v>
      </c>
      <c r="AK38" s="4">
        <v>195</v>
      </c>
      <c r="AL38" s="4">
        <v>159.71</v>
      </c>
      <c r="AM38" s="4">
        <v>231.13</v>
      </c>
      <c r="AN38" s="4">
        <v>248.47</v>
      </c>
      <c r="AO38" s="4">
        <v>532.29999999999995</v>
      </c>
      <c r="AP38" s="4">
        <v>491.73</v>
      </c>
      <c r="AQ38" s="4">
        <v>287.14</v>
      </c>
      <c r="AR38" s="4">
        <v>507.38</v>
      </c>
      <c r="AS38" s="4">
        <v>272.93</v>
      </c>
      <c r="AT38" s="4">
        <v>209.01</v>
      </c>
      <c r="AU38" s="4">
        <v>141.24</v>
      </c>
      <c r="AV38" s="4">
        <v>175.83</v>
      </c>
      <c r="AW38" s="4">
        <v>146.66999999999999</v>
      </c>
      <c r="AX38" s="4">
        <v>236.13</v>
      </c>
      <c r="AY38" s="4">
        <v>424.17</v>
      </c>
      <c r="AZ38" s="4">
        <v>271</v>
      </c>
      <c r="BA38" s="4">
        <v>102.5</v>
      </c>
      <c r="BB38" s="4">
        <v>202.9</v>
      </c>
      <c r="BC38" s="4">
        <v>218.32</v>
      </c>
      <c r="BD38" s="4">
        <v>372.68</v>
      </c>
      <c r="BE38" s="4">
        <v>399</v>
      </c>
      <c r="BF38" s="4">
        <v>185.61</v>
      </c>
      <c r="BG38" s="4">
        <v>120</v>
      </c>
      <c r="BH38" s="4">
        <v>113.33</v>
      </c>
      <c r="BI38" s="4">
        <v>149.13999999999999</v>
      </c>
      <c r="BJ38" s="4">
        <v>164.38</v>
      </c>
      <c r="BK38" s="4">
        <v>313.79000000000002</v>
      </c>
      <c r="BL38" s="4">
        <v>393.14</v>
      </c>
      <c r="BM38" s="4">
        <v>255</v>
      </c>
      <c r="BN38" s="4">
        <v>300</v>
      </c>
      <c r="BO38" s="4">
        <v>329.6</v>
      </c>
      <c r="BR38" s="4" t="s">
        <v>301</v>
      </c>
      <c r="BS38" s="4" t="s">
        <v>302</v>
      </c>
    </row>
    <row r="39" spans="1:71" x14ac:dyDescent="0.3">
      <c r="A39" s="5" t="s">
        <v>114</v>
      </c>
      <c r="C39" s="14" t="str">
        <f t="shared" si="3"/>
        <v>20234</v>
      </c>
      <c r="D39" s="6">
        <v>45046</v>
      </c>
      <c r="E39" s="4">
        <v>173.39</v>
      </c>
      <c r="F39" s="4">
        <v>278.57</v>
      </c>
      <c r="G39" s="4">
        <v>86.67</v>
      </c>
      <c r="H39" s="4">
        <v>305.86</v>
      </c>
      <c r="I39" s="4">
        <v>134.31</v>
      </c>
      <c r="J39" s="4">
        <v>153</v>
      </c>
      <c r="K39" s="4">
        <v>225</v>
      </c>
      <c r="L39" s="4">
        <v>161</v>
      </c>
      <c r="M39" s="4">
        <v>138.96</v>
      </c>
      <c r="N39" s="4">
        <v>140.99</v>
      </c>
      <c r="O39" s="4">
        <v>76.17</v>
      </c>
      <c r="P39" s="4">
        <v>218.45</v>
      </c>
      <c r="Q39" s="4">
        <v>360</v>
      </c>
      <c r="R39" s="4">
        <v>300.23</v>
      </c>
      <c r="S39" s="4">
        <v>88</v>
      </c>
      <c r="T39" s="4">
        <v>156.16999999999999</v>
      </c>
      <c r="U39" s="4">
        <v>308.44</v>
      </c>
      <c r="V39" s="4">
        <v>300.23</v>
      </c>
      <c r="W39" s="4">
        <v>256.3</v>
      </c>
      <c r="X39" s="4">
        <v>277.2</v>
      </c>
      <c r="Y39" s="4">
        <v>340.71</v>
      </c>
      <c r="Z39" s="4">
        <v>469.54</v>
      </c>
      <c r="AA39" s="4">
        <v>295</v>
      </c>
      <c r="AB39" s="4">
        <v>226.9</v>
      </c>
      <c r="AC39" s="4">
        <v>200.75</v>
      </c>
      <c r="AD39" s="4">
        <v>242.5</v>
      </c>
      <c r="AE39" s="4">
        <v>395.67</v>
      </c>
      <c r="AF39" s="4">
        <v>273.88</v>
      </c>
      <c r="AG39" s="4">
        <v>394.91</v>
      </c>
      <c r="AH39" s="4">
        <v>130</v>
      </c>
      <c r="AI39" s="4">
        <v>258.75</v>
      </c>
      <c r="AJ39" s="4">
        <v>325</v>
      </c>
      <c r="AK39" s="4">
        <v>229.9</v>
      </c>
      <c r="AL39" s="4">
        <v>193.29</v>
      </c>
      <c r="AM39" s="4">
        <v>248</v>
      </c>
      <c r="AN39" s="4">
        <v>283.33</v>
      </c>
      <c r="AO39" s="4">
        <v>481.73</v>
      </c>
      <c r="AP39" s="4">
        <v>410.69</v>
      </c>
      <c r="AQ39" s="4">
        <v>295</v>
      </c>
      <c r="AR39" s="4">
        <v>490</v>
      </c>
      <c r="AS39" s="4">
        <v>272.22000000000003</v>
      </c>
      <c r="AT39" s="4">
        <v>201.93</v>
      </c>
      <c r="AU39" s="4">
        <v>152.91</v>
      </c>
      <c r="AV39" s="4">
        <v>191.81</v>
      </c>
      <c r="AW39" s="4">
        <v>162.6</v>
      </c>
      <c r="AX39" s="4">
        <v>239.02</v>
      </c>
      <c r="AY39" s="4">
        <v>431.33</v>
      </c>
      <c r="AZ39" s="4">
        <v>270.14999999999998</v>
      </c>
      <c r="BA39" s="4">
        <v>125</v>
      </c>
      <c r="BB39" s="4">
        <v>198</v>
      </c>
      <c r="BC39" s="4">
        <v>239.59</v>
      </c>
      <c r="BD39" s="4">
        <v>420</v>
      </c>
      <c r="BE39" s="4">
        <v>413.39</v>
      </c>
      <c r="BF39" s="4">
        <v>193</v>
      </c>
      <c r="BG39" s="4">
        <v>114</v>
      </c>
      <c r="BH39" s="4">
        <v>132.5</v>
      </c>
      <c r="BI39" s="4">
        <v>142.5</v>
      </c>
      <c r="BJ39" s="4">
        <v>158.33000000000001</v>
      </c>
      <c r="BK39" s="4">
        <v>316.68</v>
      </c>
      <c r="BL39" s="4">
        <v>414.84</v>
      </c>
      <c r="BM39" s="4">
        <v>254.09</v>
      </c>
      <c r="BN39" s="4">
        <v>334.11</v>
      </c>
      <c r="BO39" s="4">
        <v>329.6</v>
      </c>
      <c r="BR39" s="4" t="s">
        <v>303</v>
      </c>
      <c r="BS39" s="4" t="s">
        <v>304</v>
      </c>
    </row>
    <row r="40" spans="1:71" x14ac:dyDescent="0.3">
      <c r="A40" s="5" t="s">
        <v>115</v>
      </c>
      <c r="C40" s="14" t="str">
        <f t="shared" si="3"/>
        <v>20233</v>
      </c>
      <c r="D40" s="6">
        <v>45016</v>
      </c>
      <c r="E40" s="4">
        <v>168.38</v>
      </c>
      <c r="F40" s="4">
        <v>274.08999999999997</v>
      </c>
      <c r="G40" s="4">
        <v>98.29</v>
      </c>
      <c r="H40" s="4">
        <v>290.17</v>
      </c>
      <c r="I40" s="4">
        <v>120.2</v>
      </c>
      <c r="J40" s="4">
        <v>155.63999999999999</v>
      </c>
      <c r="K40" s="4">
        <v>201.04</v>
      </c>
      <c r="L40" s="4">
        <v>179.03</v>
      </c>
      <c r="M40" s="4">
        <v>124.49</v>
      </c>
      <c r="N40" s="4">
        <v>160.44</v>
      </c>
      <c r="O40" s="4">
        <v>66.63</v>
      </c>
      <c r="P40" s="4">
        <v>193</v>
      </c>
      <c r="Q40" s="4">
        <v>356</v>
      </c>
      <c r="R40" s="4">
        <v>284</v>
      </c>
      <c r="S40" s="4">
        <v>94.81</v>
      </c>
      <c r="T40" s="4">
        <v>174.79</v>
      </c>
      <c r="U40" s="4">
        <v>328.96</v>
      </c>
      <c r="V40" s="4">
        <v>275.08</v>
      </c>
      <c r="W40" s="4">
        <v>183.5</v>
      </c>
      <c r="X40" s="4">
        <v>207.7</v>
      </c>
      <c r="Y40" s="4">
        <v>307.29000000000002</v>
      </c>
      <c r="Z40" s="4">
        <v>503.33</v>
      </c>
      <c r="AA40" s="4">
        <v>306.67</v>
      </c>
      <c r="AB40" s="4">
        <v>205.53</v>
      </c>
      <c r="AC40" s="4">
        <v>192.5</v>
      </c>
      <c r="AD40" s="4">
        <v>225</v>
      </c>
      <c r="AE40" s="4">
        <v>366.67</v>
      </c>
      <c r="AF40" s="4">
        <v>235</v>
      </c>
      <c r="AG40" s="4">
        <v>385.47</v>
      </c>
      <c r="AH40" s="4">
        <v>134.22</v>
      </c>
      <c r="AI40" s="4">
        <v>313.33</v>
      </c>
      <c r="AJ40" s="4">
        <v>313.05</v>
      </c>
      <c r="AK40" s="4">
        <v>195.75</v>
      </c>
      <c r="AL40" s="4">
        <v>181.34</v>
      </c>
      <c r="AM40" s="4">
        <v>270</v>
      </c>
      <c r="AN40" s="4">
        <v>288.60000000000002</v>
      </c>
      <c r="AO40" s="4">
        <v>565.12</v>
      </c>
      <c r="AP40" s="4">
        <v>520</v>
      </c>
      <c r="AQ40" s="4">
        <v>303.12</v>
      </c>
      <c r="AR40" s="4">
        <v>461.67</v>
      </c>
      <c r="AS40" s="4">
        <v>281.11</v>
      </c>
      <c r="AT40" s="4">
        <v>205</v>
      </c>
      <c r="AU40" s="4">
        <v>137.35</v>
      </c>
      <c r="AV40" s="4">
        <v>165.57</v>
      </c>
      <c r="AW40" s="4">
        <v>184.33</v>
      </c>
      <c r="AX40" s="4">
        <v>247.92</v>
      </c>
      <c r="AY40" s="4">
        <v>453.21</v>
      </c>
      <c r="AZ40" s="4">
        <v>281</v>
      </c>
      <c r="BA40" s="4">
        <v>116.6</v>
      </c>
      <c r="BB40" s="4">
        <v>178.96</v>
      </c>
      <c r="BC40" s="4">
        <v>217.21</v>
      </c>
      <c r="BD40" s="4">
        <v>413.33</v>
      </c>
      <c r="BE40" s="4">
        <v>409.48</v>
      </c>
      <c r="BF40" s="4">
        <v>171.05</v>
      </c>
      <c r="BG40" s="4">
        <v>141.5</v>
      </c>
      <c r="BH40" s="4">
        <v>124.85</v>
      </c>
      <c r="BI40" s="4">
        <v>176</v>
      </c>
      <c r="BJ40" s="4">
        <v>165.88</v>
      </c>
      <c r="BK40" s="4">
        <v>324.37</v>
      </c>
      <c r="BL40" s="4">
        <v>404.04</v>
      </c>
      <c r="BM40" s="4">
        <v>236.96</v>
      </c>
      <c r="BN40" s="4">
        <v>370.11</v>
      </c>
      <c r="BO40" s="4">
        <v>325</v>
      </c>
      <c r="BR40" s="4" t="s">
        <v>305</v>
      </c>
      <c r="BS40" s="4" t="s">
        <v>306</v>
      </c>
    </row>
    <row r="41" spans="1:71" x14ac:dyDescent="0.3">
      <c r="A41" s="5" t="s">
        <v>116</v>
      </c>
      <c r="C41" s="14" t="str">
        <f t="shared" si="3"/>
        <v>20232</v>
      </c>
      <c r="D41" s="6">
        <v>44985</v>
      </c>
      <c r="E41" s="4">
        <v>206.75</v>
      </c>
      <c r="F41" s="4">
        <v>298.18</v>
      </c>
      <c r="G41" s="4">
        <v>92.57</v>
      </c>
      <c r="H41" s="4">
        <v>315.45</v>
      </c>
      <c r="I41" s="4">
        <v>129.13</v>
      </c>
      <c r="J41" s="4">
        <v>186.5</v>
      </c>
      <c r="K41" s="4">
        <v>232.1</v>
      </c>
      <c r="L41" s="4">
        <v>197.22</v>
      </c>
      <c r="M41" s="4">
        <v>134.59</v>
      </c>
      <c r="N41" s="4">
        <v>171.06</v>
      </c>
      <c r="O41" s="4">
        <v>60.91</v>
      </c>
      <c r="P41" s="4">
        <v>227.88</v>
      </c>
      <c r="Q41" s="4">
        <v>432.5</v>
      </c>
      <c r="R41" s="4">
        <v>329.71</v>
      </c>
      <c r="S41" s="4">
        <v>73</v>
      </c>
      <c r="T41" s="4">
        <v>149.27000000000001</v>
      </c>
      <c r="U41" s="4">
        <v>337.46</v>
      </c>
      <c r="V41" s="4">
        <v>332.61</v>
      </c>
      <c r="W41" s="4">
        <v>224.29</v>
      </c>
      <c r="X41" s="4">
        <v>242.39</v>
      </c>
      <c r="Y41" s="4">
        <v>310</v>
      </c>
      <c r="Z41" s="4">
        <v>520</v>
      </c>
      <c r="AA41" s="4">
        <v>332.5</v>
      </c>
      <c r="AB41" s="4">
        <v>237.8</v>
      </c>
      <c r="AC41" s="4">
        <v>164.36</v>
      </c>
      <c r="AD41" s="4">
        <v>233.33</v>
      </c>
      <c r="AE41" s="4">
        <v>426.67</v>
      </c>
      <c r="AF41" s="4">
        <v>235</v>
      </c>
      <c r="AG41" s="4">
        <v>400.63</v>
      </c>
      <c r="AH41" s="4">
        <v>144.74</v>
      </c>
      <c r="AI41" s="4">
        <v>330</v>
      </c>
      <c r="AJ41" s="4">
        <v>344.45</v>
      </c>
      <c r="AK41" s="4">
        <v>200.29</v>
      </c>
      <c r="AL41" s="4">
        <v>154.91999999999999</v>
      </c>
      <c r="AM41" s="4">
        <v>233.33</v>
      </c>
      <c r="AN41" s="4">
        <v>268.89999999999998</v>
      </c>
      <c r="AO41" s="4">
        <v>571.76</v>
      </c>
      <c r="AP41" s="4">
        <v>418.64</v>
      </c>
      <c r="AQ41" s="4">
        <v>359.35</v>
      </c>
      <c r="AR41" s="4">
        <v>542.5</v>
      </c>
      <c r="AS41" s="4">
        <v>329.13</v>
      </c>
      <c r="AT41" s="4">
        <v>221.07</v>
      </c>
      <c r="AU41" s="4">
        <v>150.97</v>
      </c>
      <c r="AV41" s="4">
        <v>196.62</v>
      </c>
      <c r="AW41" s="4">
        <v>140</v>
      </c>
      <c r="AX41" s="4">
        <v>283.56</v>
      </c>
      <c r="AY41" s="4">
        <v>425.71</v>
      </c>
      <c r="AZ41" s="4">
        <v>318.91000000000003</v>
      </c>
      <c r="BA41" s="4">
        <v>124.55</v>
      </c>
      <c r="BB41" s="4">
        <v>232.34</v>
      </c>
      <c r="BC41" s="4">
        <v>252.69</v>
      </c>
      <c r="BD41" s="4">
        <v>427.5</v>
      </c>
      <c r="BE41" s="4">
        <v>448.05</v>
      </c>
      <c r="BF41" s="4">
        <v>209.52</v>
      </c>
      <c r="BG41" s="4">
        <v>142.81</v>
      </c>
      <c r="BH41" s="4">
        <v>134</v>
      </c>
      <c r="BI41" s="4">
        <v>176</v>
      </c>
      <c r="BJ41" s="4">
        <v>144.27000000000001</v>
      </c>
      <c r="BK41" s="4">
        <v>336.97</v>
      </c>
      <c r="BL41" s="4">
        <v>423.36</v>
      </c>
      <c r="BM41" s="4">
        <v>255</v>
      </c>
      <c r="BN41" s="4">
        <v>380</v>
      </c>
      <c r="BO41" s="4">
        <v>313.05</v>
      </c>
      <c r="BR41" s="4" t="s">
        <v>307</v>
      </c>
      <c r="BS41" s="4" t="s">
        <v>308</v>
      </c>
    </row>
    <row r="42" spans="1:71" x14ac:dyDescent="0.3">
      <c r="A42" s="5" t="s">
        <v>117</v>
      </c>
      <c r="C42" s="14" t="str">
        <f t="shared" si="3"/>
        <v>202211</v>
      </c>
      <c r="D42" s="6">
        <v>44895</v>
      </c>
      <c r="E42" s="4">
        <v>160</v>
      </c>
      <c r="F42" s="4">
        <v>239.25</v>
      </c>
      <c r="G42" s="4">
        <v>70</v>
      </c>
      <c r="H42" s="4">
        <v>275</v>
      </c>
      <c r="I42" s="4">
        <v>105.65</v>
      </c>
      <c r="J42" s="4">
        <v>144</v>
      </c>
      <c r="K42" s="4">
        <v>193.36</v>
      </c>
      <c r="L42" s="4">
        <v>154.5</v>
      </c>
      <c r="M42" s="4">
        <v>110.23</v>
      </c>
      <c r="N42" s="4">
        <v>126.49</v>
      </c>
      <c r="O42" s="4">
        <v>48.34</v>
      </c>
      <c r="P42" s="4">
        <v>188.59</v>
      </c>
      <c r="Q42" s="4">
        <v>310</v>
      </c>
      <c r="R42" s="4">
        <v>264.41000000000003</v>
      </c>
      <c r="S42" s="4">
        <v>64</v>
      </c>
      <c r="T42" s="4">
        <v>98.33</v>
      </c>
      <c r="U42" s="4">
        <v>277.27</v>
      </c>
      <c r="V42" s="4">
        <v>269.24</v>
      </c>
      <c r="W42" s="4">
        <v>178.5</v>
      </c>
      <c r="X42" s="4">
        <v>205.54</v>
      </c>
      <c r="Y42" s="4">
        <v>255.34</v>
      </c>
      <c r="Z42" s="4">
        <v>460</v>
      </c>
      <c r="AA42" s="4">
        <v>310</v>
      </c>
      <c r="AB42" s="4">
        <v>196.93</v>
      </c>
      <c r="AC42" s="4">
        <v>135.24</v>
      </c>
      <c r="AD42" s="4">
        <v>266</v>
      </c>
      <c r="AE42" s="4">
        <v>340</v>
      </c>
      <c r="AF42" s="4">
        <v>238.5</v>
      </c>
      <c r="AG42" s="4">
        <v>342.02</v>
      </c>
      <c r="AH42" s="4">
        <v>133</v>
      </c>
      <c r="AI42" s="4">
        <v>290</v>
      </c>
      <c r="AJ42" s="4">
        <v>288.87</v>
      </c>
      <c r="AK42" s="4">
        <v>161.91999999999999</v>
      </c>
      <c r="AL42" s="4">
        <v>120</v>
      </c>
      <c r="AM42" s="4">
        <v>255</v>
      </c>
      <c r="AN42" s="4">
        <v>255.73</v>
      </c>
      <c r="AO42" s="4">
        <v>498.61</v>
      </c>
      <c r="AP42" s="4">
        <v>354.94</v>
      </c>
      <c r="AQ42" s="4">
        <v>278.75</v>
      </c>
      <c r="AR42" s="4">
        <v>440</v>
      </c>
      <c r="AS42" s="4">
        <v>257.58</v>
      </c>
      <c r="AT42" s="4">
        <v>189.37</v>
      </c>
      <c r="AU42" s="4">
        <v>123.99</v>
      </c>
      <c r="AV42" s="4">
        <v>162.33000000000001</v>
      </c>
      <c r="AW42" s="4">
        <v>97.5</v>
      </c>
      <c r="AX42" s="4">
        <v>225.65</v>
      </c>
      <c r="AY42" s="4">
        <v>405</v>
      </c>
      <c r="AZ42" s="4">
        <v>246.51</v>
      </c>
      <c r="BA42" s="4">
        <v>122.52</v>
      </c>
      <c r="BB42" s="4">
        <v>205.66</v>
      </c>
      <c r="BC42" s="4">
        <v>209.43</v>
      </c>
      <c r="BD42" s="4">
        <v>380</v>
      </c>
      <c r="BE42" s="4">
        <v>363.43</v>
      </c>
      <c r="BF42" s="4">
        <v>173.17</v>
      </c>
      <c r="BG42" s="4">
        <v>133.54</v>
      </c>
      <c r="BH42" s="4">
        <v>137</v>
      </c>
      <c r="BI42" s="4">
        <v>99</v>
      </c>
      <c r="BJ42" s="4">
        <v>112</v>
      </c>
      <c r="BK42" s="4">
        <v>276.47000000000003</v>
      </c>
      <c r="BL42" s="4">
        <v>358.33</v>
      </c>
      <c r="BM42" s="4">
        <v>236.5</v>
      </c>
      <c r="BN42" s="4">
        <v>325</v>
      </c>
      <c r="BO42" s="4">
        <v>344.45</v>
      </c>
      <c r="BR42" s="4" t="s">
        <v>309</v>
      </c>
      <c r="BS42" s="4" t="s">
        <v>310</v>
      </c>
    </row>
    <row r="43" spans="1:71" x14ac:dyDescent="0.3">
      <c r="A43" s="5" t="s">
        <v>118</v>
      </c>
      <c r="C43" s="14" t="str">
        <f t="shared" si="3"/>
        <v>202210</v>
      </c>
      <c r="D43" s="6">
        <v>44865</v>
      </c>
      <c r="E43" s="4">
        <v>165</v>
      </c>
      <c r="F43" s="4">
        <v>238.75</v>
      </c>
      <c r="G43" s="4">
        <v>71.67</v>
      </c>
      <c r="H43" s="4">
        <v>262.5</v>
      </c>
      <c r="I43" s="4">
        <v>104.17</v>
      </c>
      <c r="J43" s="4">
        <v>150</v>
      </c>
      <c r="K43" s="4">
        <v>196.5</v>
      </c>
      <c r="L43" s="4">
        <v>155</v>
      </c>
      <c r="M43" s="4">
        <v>108.73</v>
      </c>
      <c r="N43" s="4">
        <v>124.92</v>
      </c>
      <c r="O43" s="4">
        <v>47.1</v>
      </c>
      <c r="P43" s="4">
        <v>186.75</v>
      </c>
      <c r="Q43" s="4">
        <v>310</v>
      </c>
      <c r="R43" s="4">
        <v>266.94</v>
      </c>
      <c r="S43" s="4">
        <v>70</v>
      </c>
      <c r="T43" s="4">
        <v>93.4</v>
      </c>
      <c r="U43" s="4">
        <v>285</v>
      </c>
      <c r="V43" s="4">
        <v>272.99</v>
      </c>
      <c r="W43" s="4">
        <v>175</v>
      </c>
      <c r="X43" s="4">
        <v>202.91</v>
      </c>
      <c r="Y43" s="4">
        <v>255.55</v>
      </c>
      <c r="Z43" s="4">
        <v>480</v>
      </c>
      <c r="AA43" s="4">
        <v>293.33</v>
      </c>
      <c r="AB43" s="4">
        <v>195.05</v>
      </c>
      <c r="AC43" s="4">
        <v>133.63</v>
      </c>
      <c r="AD43" s="4">
        <v>253</v>
      </c>
      <c r="AE43" s="4">
        <v>330</v>
      </c>
      <c r="AF43" s="4">
        <v>237.89</v>
      </c>
      <c r="AG43" s="4">
        <v>327.19</v>
      </c>
      <c r="AH43" s="4">
        <v>122.47</v>
      </c>
      <c r="AI43" s="4">
        <v>275</v>
      </c>
      <c r="AJ43" s="4">
        <v>297.63</v>
      </c>
      <c r="AK43" s="4">
        <v>160.19</v>
      </c>
      <c r="AL43" s="4">
        <v>135.41999999999999</v>
      </c>
      <c r="AM43" s="4">
        <v>260</v>
      </c>
      <c r="AN43" s="4">
        <v>255.26</v>
      </c>
      <c r="AO43" s="4">
        <v>484.32</v>
      </c>
      <c r="AP43" s="4">
        <v>337.44</v>
      </c>
      <c r="AQ43" s="4">
        <v>276.79000000000002</v>
      </c>
      <c r="AR43" s="4">
        <v>420</v>
      </c>
      <c r="AS43" s="4">
        <v>256.37</v>
      </c>
      <c r="AT43" s="4">
        <v>185.75</v>
      </c>
      <c r="AU43" s="4">
        <v>122.43</v>
      </c>
      <c r="AV43" s="4">
        <v>160.61000000000001</v>
      </c>
      <c r="AW43" s="4">
        <v>96</v>
      </c>
      <c r="AX43" s="4">
        <v>225.59</v>
      </c>
      <c r="AY43" s="4">
        <v>395</v>
      </c>
      <c r="AZ43" s="4">
        <v>244.46</v>
      </c>
      <c r="BA43" s="4">
        <v>114.49</v>
      </c>
      <c r="BB43" s="4">
        <v>185</v>
      </c>
      <c r="BC43" s="4">
        <v>207.5</v>
      </c>
      <c r="BD43" s="4">
        <v>380</v>
      </c>
      <c r="BE43" s="4">
        <v>361.13</v>
      </c>
      <c r="BF43" s="4">
        <v>171.4</v>
      </c>
      <c r="BG43" s="4">
        <v>121.7</v>
      </c>
      <c r="BH43" s="4">
        <v>118.22</v>
      </c>
      <c r="BI43" s="4">
        <v>104.75</v>
      </c>
      <c r="BJ43" s="4">
        <v>107.75</v>
      </c>
      <c r="BK43" s="4">
        <v>282.07</v>
      </c>
      <c r="BL43" s="4">
        <v>340.13</v>
      </c>
      <c r="BM43" s="4">
        <v>232.5</v>
      </c>
      <c r="BN43" s="4">
        <v>320</v>
      </c>
      <c r="BO43" s="4">
        <v>288.87</v>
      </c>
      <c r="BR43" s="4" t="s">
        <v>311</v>
      </c>
      <c r="BS43" s="4" t="s">
        <v>312</v>
      </c>
    </row>
    <row r="44" spans="1:71" x14ac:dyDescent="0.3">
      <c r="A44" s="5" t="s">
        <v>119</v>
      </c>
      <c r="C44" s="14" t="str">
        <f t="shared" si="3"/>
        <v>20228</v>
      </c>
      <c r="D44" s="6">
        <v>44804</v>
      </c>
      <c r="E44" s="4">
        <v>161</v>
      </c>
      <c r="F44" s="4">
        <v>271.27999999999997</v>
      </c>
      <c r="G44" s="4">
        <v>82.25</v>
      </c>
      <c r="H44" s="4">
        <v>305</v>
      </c>
      <c r="I44" s="4">
        <v>111.84</v>
      </c>
      <c r="J44" s="4">
        <v>145.66999999999999</v>
      </c>
      <c r="K44" s="4">
        <v>192.5</v>
      </c>
      <c r="L44" s="4">
        <v>151.66999999999999</v>
      </c>
      <c r="M44" s="4">
        <v>116.07</v>
      </c>
      <c r="N44" s="4">
        <v>159.19999999999999</v>
      </c>
      <c r="O44" s="4">
        <v>58.96</v>
      </c>
      <c r="P44" s="4">
        <v>188.37</v>
      </c>
      <c r="Q44" s="4">
        <v>362.5</v>
      </c>
      <c r="R44" s="4">
        <v>289.31</v>
      </c>
      <c r="S44" s="4">
        <v>75.5</v>
      </c>
      <c r="T44" s="4">
        <v>128.33000000000001</v>
      </c>
      <c r="U44" s="4">
        <v>304.45</v>
      </c>
      <c r="V44" s="4">
        <v>294.98</v>
      </c>
      <c r="W44" s="4">
        <v>167.5</v>
      </c>
      <c r="X44" s="4">
        <v>200.24</v>
      </c>
      <c r="Y44" s="4">
        <v>278.63</v>
      </c>
      <c r="Z44" s="4">
        <v>537.5</v>
      </c>
      <c r="AA44" s="4">
        <v>347.5</v>
      </c>
      <c r="AB44" s="4">
        <v>196.07</v>
      </c>
      <c r="AC44" s="4">
        <v>139.13999999999999</v>
      </c>
      <c r="AD44" s="4">
        <v>270</v>
      </c>
      <c r="AE44" s="4">
        <v>380</v>
      </c>
      <c r="AF44" s="4">
        <v>245</v>
      </c>
      <c r="AG44" s="4">
        <v>386.38</v>
      </c>
      <c r="AH44" s="4">
        <v>116.89</v>
      </c>
      <c r="AI44" s="4">
        <v>315</v>
      </c>
      <c r="AJ44" s="4">
        <v>318.10000000000002</v>
      </c>
      <c r="AK44" s="4">
        <v>163.76</v>
      </c>
      <c r="AL44" s="4">
        <v>140.82</v>
      </c>
      <c r="AM44" s="4">
        <v>270</v>
      </c>
      <c r="AN44" s="4">
        <v>264.89</v>
      </c>
      <c r="AO44" s="4">
        <v>483.08</v>
      </c>
      <c r="AP44" s="4">
        <v>399.09</v>
      </c>
      <c r="AQ44" s="4">
        <v>257.83999999999997</v>
      </c>
      <c r="AR44" s="4">
        <v>470</v>
      </c>
      <c r="AS44" s="4">
        <v>272.11</v>
      </c>
      <c r="AT44" s="4">
        <v>205</v>
      </c>
      <c r="AU44" s="4">
        <v>128.76</v>
      </c>
      <c r="AV44" s="4">
        <v>164.14</v>
      </c>
      <c r="AW44" s="4">
        <v>126.75</v>
      </c>
      <c r="AX44" s="4">
        <v>252.82</v>
      </c>
      <c r="AY44" s="4">
        <v>434.3</v>
      </c>
      <c r="AZ44" s="4">
        <v>268.20999999999998</v>
      </c>
      <c r="BA44" s="4">
        <v>106.91</v>
      </c>
      <c r="BB44" s="4">
        <v>191.83</v>
      </c>
      <c r="BC44" s="4">
        <v>207.6</v>
      </c>
      <c r="BD44" s="4">
        <v>400.94</v>
      </c>
      <c r="BE44" s="4">
        <v>410.47</v>
      </c>
      <c r="BF44" s="4">
        <v>174.14</v>
      </c>
      <c r="BG44" s="4">
        <v>106</v>
      </c>
      <c r="BH44" s="4">
        <v>111.58</v>
      </c>
      <c r="BI44" s="4">
        <v>118.5</v>
      </c>
      <c r="BJ44" s="4">
        <v>132</v>
      </c>
      <c r="BK44" s="4">
        <v>303.5</v>
      </c>
      <c r="BL44" s="4">
        <v>402.43</v>
      </c>
      <c r="BM44" s="4">
        <v>256.99</v>
      </c>
      <c r="BN44" s="4">
        <v>358.53</v>
      </c>
      <c r="BO44" s="4">
        <v>297.63</v>
      </c>
      <c r="BR44" s="4" t="s">
        <v>313</v>
      </c>
      <c r="BS44" s="4" t="s">
        <v>314</v>
      </c>
    </row>
    <row r="45" spans="1:71" x14ac:dyDescent="0.3">
      <c r="A45" s="5" t="s">
        <v>120</v>
      </c>
      <c r="C45" s="14" t="str">
        <f t="shared" si="3"/>
        <v>20227</v>
      </c>
      <c r="D45" s="6">
        <v>44773</v>
      </c>
      <c r="E45" s="4">
        <v>190</v>
      </c>
      <c r="F45" s="4">
        <v>301.67</v>
      </c>
      <c r="G45" s="4">
        <v>83</v>
      </c>
      <c r="H45" s="4">
        <v>330</v>
      </c>
      <c r="I45" s="4">
        <v>120.27</v>
      </c>
      <c r="J45" s="4">
        <v>165</v>
      </c>
      <c r="K45" s="4">
        <v>218.37</v>
      </c>
      <c r="L45" s="4">
        <v>179</v>
      </c>
      <c r="M45" s="4">
        <v>125.47</v>
      </c>
      <c r="N45" s="4">
        <v>159.19999999999999</v>
      </c>
      <c r="O45" s="4">
        <v>55.26</v>
      </c>
      <c r="P45" s="4">
        <v>214.36</v>
      </c>
      <c r="Q45" s="4">
        <v>440</v>
      </c>
      <c r="R45" s="4">
        <v>325.92</v>
      </c>
      <c r="S45" s="4">
        <v>92</v>
      </c>
      <c r="T45" s="4">
        <v>143.33000000000001</v>
      </c>
      <c r="U45" s="4">
        <v>342.02</v>
      </c>
      <c r="V45" s="4">
        <v>331.96</v>
      </c>
      <c r="W45" s="4">
        <v>200</v>
      </c>
      <c r="X45" s="4">
        <v>234.58</v>
      </c>
      <c r="Y45" s="4">
        <v>314.56</v>
      </c>
      <c r="Z45" s="4">
        <v>575</v>
      </c>
      <c r="AA45" s="4">
        <v>353.75</v>
      </c>
      <c r="AB45" s="4">
        <v>199</v>
      </c>
      <c r="AC45" s="4">
        <v>153.84</v>
      </c>
      <c r="AD45" s="4">
        <v>274</v>
      </c>
      <c r="AE45" s="4">
        <v>450</v>
      </c>
      <c r="AF45" s="4">
        <v>282.5</v>
      </c>
      <c r="AG45" s="4">
        <v>421.45</v>
      </c>
      <c r="AH45" s="4">
        <v>100</v>
      </c>
      <c r="AI45" s="4">
        <v>358.75</v>
      </c>
      <c r="AJ45" s="4">
        <v>356.55</v>
      </c>
      <c r="AK45" s="4">
        <v>184.1</v>
      </c>
      <c r="AL45" s="4">
        <v>147.75</v>
      </c>
      <c r="AM45" s="4">
        <v>267</v>
      </c>
      <c r="AN45" s="4">
        <v>386.75</v>
      </c>
      <c r="AO45" s="4">
        <v>573.24</v>
      </c>
      <c r="AP45" s="4">
        <v>440.87</v>
      </c>
      <c r="AQ45" s="4">
        <v>339.5</v>
      </c>
      <c r="AR45" s="4">
        <v>563.33000000000004</v>
      </c>
      <c r="AS45" s="4">
        <v>320</v>
      </c>
      <c r="AT45" s="4">
        <v>250</v>
      </c>
      <c r="AU45" s="4">
        <v>141.07</v>
      </c>
      <c r="AV45" s="4">
        <v>184.57</v>
      </c>
      <c r="AW45" s="4">
        <v>125</v>
      </c>
      <c r="AX45" s="4">
        <v>277.47000000000003</v>
      </c>
      <c r="AY45" s="4">
        <v>495</v>
      </c>
      <c r="AZ45" s="4">
        <v>303.49</v>
      </c>
      <c r="BA45" s="4">
        <v>98.67</v>
      </c>
      <c r="BB45" s="4">
        <v>220</v>
      </c>
      <c r="BC45" s="4">
        <v>238</v>
      </c>
      <c r="BD45" s="4">
        <v>495</v>
      </c>
      <c r="BE45" s="4">
        <v>460.83</v>
      </c>
      <c r="BF45" s="4">
        <v>204</v>
      </c>
      <c r="BG45" s="4">
        <v>100.34</v>
      </c>
      <c r="BH45" s="4">
        <v>121</v>
      </c>
      <c r="BI45" s="4">
        <v>127.29</v>
      </c>
      <c r="BJ45" s="4">
        <v>152.66999999999999</v>
      </c>
      <c r="BK45" s="4">
        <v>341.02</v>
      </c>
      <c r="BL45" s="4">
        <v>445.96</v>
      </c>
      <c r="BM45" s="4">
        <v>291.55</v>
      </c>
      <c r="BN45" s="4">
        <v>420</v>
      </c>
      <c r="BO45" s="4">
        <v>318.10000000000002</v>
      </c>
      <c r="BR45" s="4" t="s">
        <v>262</v>
      </c>
      <c r="BS45" s="4" t="s">
        <v>263</v>
      </c>
    </row>
    <row r="46" spans="1:71" x14ac:dyDescent="0.3">
      <c r="A46" s="5" t="s">
        <v>121</v>
      </c>
      <c r="C46" s="14" t="str">
        <f t="shared" si="3"/>
        <v>20226</v>
      </c>
      <c r="D46" s="6">
        <v>44742</v>
      </c>
      <c r="E46" s="4">
        <v>172.33</v>
      </c>
      <c r="F46" s="4">
        <v>258.13</v>
      </c>
      <c r="G46" s="4">
        <v>81.25</v>
      </c>
      <c r="H46" s="4">
        <v>290</v>
      </c>
      <c r="I46" s="4">
        <v>125</v>
      </c>
      <c r="J46" s="4">
        <v>156.66999999999999</v>
      </c>
      <c r="K46" s="4">
        <v>206.89</v>
      </c>
      <c r="L46" s="4">
        <v>171.88</v>
      </c>
      <c r="M46" s="4">
        <v>120.67</v>
      </c>
      <c r="N46" s="4">
        <v>152.15</v>
      </c>
      <c r="O46" s="4">
        <v>55.5</v>
      </c>
      <c r="P46" s="4">
        <v>203.16</v>
      </c>
      <c r="Q46" s="4">
        <v>363</v>
      </c>
      <c r="R46" s="4">
        <v>289.86</v>
      </c>
      <c r="S46" s="4">
        <v>81.63</v>
      </c>
      <c r="T46" s="4">
        <v>113.8</v>
      </c>
      <c r="U46" s="4">
        <v>307.24</v>
      </c>
      <c r="V46" s="4">
        <v>296.37</v>
      </c>
      <c r="W46" s="4">
        <v>182.5</v>
      </c>
      <c r="X46" s="4">
        <v>207.99</v>
      </c>
      <c r="Y46" s="4">
        <v>345</v>
      </c>
      <c r="Z46" s="4">
        <v>500</v>
      </c>
      <c r="AA46" s="4">
        <v>357.5</v>
      </c>
      <c r="AB46" s="4">
        <v>195</v>
      </c>
      <c r="AC46" s="4">
        <v>170</v>
      </c>
      <c r="AD46" s="4">
        <v>210</v>
      </c>
      <c r="AE46" s="4">
        <v>415</v>
      </c>
      <c r="AF46" s="4">
        <v>270</v>
      </c>
      <c r="AG46" s="4">
        <v>401.56</v>
      </c>
      <c r="AH46" s="4">
        <v>101.66</v>
      </c>
      <c r="AI46" s="4">
        <v>343.33</v>
      </c>
      <c r="AJ46" s="4">
        <v>322.91000000000003</v>
      </c>
      <c r="AK46" s="4">
        <v>175.08</v>
      </c>
      <c r="AL46" s="4">
        <v>110</v>
      </c>
      <c r="AM46" s="4">
        <v>200</v>
      </c>
      <c r="AN46" s="4">
        <v>450</v>
      </c>
      <c r="AO46" s="4">
        <v>560.66999999999996</v>
      </c>
      <c r="AP46" s="4">
        <v>416.52</v>
      </c>
      <c r="AQ46" s="4">
        <v>314.86</v>
      </c>
      <c r="AR46" s="4">
        <v>530</v>
      </c>
      <c r="AS46" s="4">
        <v>320</v>
      </c>
      <c r="AT46" s="4">
        <v>242.5</v>
      </c>
      <c r="AU46" s="4">
        <v>135.15</v>
      </c>
      <c r="AV46" s="4">
        <v>175</v>
      </c>
      <c r="AW46" s="4">
        <v>115.3</v>
      </c>
      <c r="AX46" s="4">
        <v>248.91</v>
      </c>
      <c r="AY46" s="4">
        <v>461.67</v>
      </c>
      <c r="AZ46" s="4">
        <v>265.64</v>
      </c>
      <c r="BA46" s="4">
        <v>84.36</v>
      </c>
      <c r="BB46" s="4">
        <v>215</v>
      </c>
      <c r="BC46" s="4">
        <v>225.1</v>
      </c>
      <c r="BD46" s="4">
        <v>400</v>
      </c>
      <c r="BE46" s="4">
        <v>421.76</v>
      </c>
      <c r="BF46" s="4">
        <v>210</v>
      </c>
      <c r="BG46" s="4">
        <v>99.67</v>
      </c>
      <c r="BH46" s="4">
        <v>92.46</v>
      </c>
      <c r="BI46" s="4">
        <v>118.1</v>
      </c>
      <c r="BJ46" s="4">
        <v>115.57</v>
      </c>
      <c r="BK46" s="4">
        <v>306.14999999999998</v>
      </c>
      <c r="BL46" s="4">
        <v>420.45</v>
      </c>
      <c r="BM46" s="4">
        <v>230</v>
      </c>
      <c r="BN46" s="4">
        <v>345</v>
      </c>
      <c r="BO46" s="4">
        <v>356.55</v>
      </c>
      <c r="BR46" s="4" t="s">
        <v>290</v>
      </c>
      <c r="BS46" s="4" t="s">
        <v>291</v>
      </c>
    </row>
    <row r="47" spans="1:71" x14ac:dyDescent="0.3">
      <c r="A47" s="5" t="s">
        <v>122</v>
      </c>
      <c r="C47" s="14" t="str">
        <f t="shared" si="3"/>
        <v>20225</v>
      </c>
      <c r="D47" s="6">
        <v>44712</v>
      </c>
      <c r="E47" s="4">
        <v>163.27000000000001</v>
      </c>
      <c r="F47" s="4">
        <v>244.53</v>
      </c>
      <c r="G47" s="4">
        <v>77.17</v>
      </c>
      <c r="H47" s="4">
        <v>274.64999999999998</v>
      </c>
      <c r="I47" s="4">
        <v>104.34</v>
      </c>
      <c r="J47" s="4">
        <v>141.22</v>
      </c>
      <c r="K47" s="4">
        <v>190</v>
      </c>
      <c r="L47" s="4">
        <v>149.33000000000001</v>
      </c>
      <c r="M47" s="4">
        <v>108.48</v>
      </c>
      <c r="N47" s="4">
        <v>148.6</v>
      </c>
      <c r="O47" s="4">
        <v>52.53</v>
      </c>
      <c r="P47" s="4">
        <v>169.5</v>
      </c>
      <c r="Q47" s="4">
        <v>370</v>
      </c>
      <c r="R47" s="4">
        <v>274.37</v>
      </c>
      <c r="S47" s="4">
        <v>71.33</v>
      </c>
      <c r="T47" s="4">
        <v>100</v>
      </c>
      <c r="U47" s="4">
        <v>290.33</v>
      </c>
      <c r="V47" s="4">
        <v>279.67</v>
      </c>
      <c r="W47" s="4">
        <v>167.4</v>
      </c>
      <c r="X47" s="4">
        <v>227</v>
      </c>
      <c r="Y47" s="4">
        <v>292</v>
      </c>
      <c r="Z47" s="4">
        <v>515</v>
      </c>
      <c r="AA47" s="4">
        <v>315</v>
      </c>
      <c r="AB47" s="4">
        <v>186.86</v>
      </c>
      <c r="AC47" s="4">
        <v>131.09</v>
      </c>
      <c r="AD47" s="4">
        <v>242.5</v>
      </c>
      <c r="AE47" s="4">
        <v>380</v>
      </c>
      <c r="AF47" s="4">
        <v>250</v>
      </c>
      <c r="AG47" s="4">
        <v>389.65</v>
      </c>
      <c r="AH47" s="4">
        <v>130.56</v>
      </c>
      <c r="AI47" s="4">
        <v>239.66</v>
      </c>
      <c r="AJ47" s="4">
        <v>301.27</v>
      </c>
      <c r="AK47" s="4">
        <v>155.19999999999999</v>
      </c>
      <c r="AL47" s="4">
        <v>127.5</v>
      </c>
      <c r="AM47" s="4">
        <v>195</v>
      </c>
      <c r="AN47" s="4">
        <v>344.45</v>
      </c>
      <c r="AO47" s="4">
        <v>499.22</v>
      </c>
      <c r="AP47" s="4">
        <v>406.45</v>
      </c>
      <c r="AQ47" s="4">
        <v>300</v>
      </c>
      <c r="AR47" s="4">
        <v>490</v>
      </c>
      <c r="AS47" s="4">
        <v>305</v>
      </c>
      <c r="AT47" s="4">
        <v>215</v>
      </c>
      <c r="AU47" s="4">
        <v>120.92</v>
      </c>
      <c r="AV47" s="4">
        <v>155.58000000000001</v>
      </c>
      <c r="AW47" s="4">
        <v>109.2</v>
      </c>
      <c r="AX47" s="4">
        <v>235.79</v>
      </c>
      <c r="AY47" s="4">
        <v>410</v>
      </c>
      <c r="AZ47" s="4">
        <v>260</v>
      </c>
      <c r="BA47" s="4">
        <v>115.21</v>
      </c>
      <c r="BB47" s="4">
        <v>153</v>
      </c>
      <c r="BC47" s="4">
        <v>198.16</v>
      </c>
      <c r="BD47" s="4">
        <v>395</v>
      </c>
      <c r="BE47" s="4">
        <v>396.1</v>
      </c>
      <c r="BF47" s="4">
        <v>165.38</v>
      </c>
      <c r="BG47" s="4">
        <v>129.1</v>
      </c>
      <c r="BH47" s="4">
        <v>122.4</v>
      </c>
      <c r="BI47" s="4">
        <v>104.83</v>
      </c>
      <c r="BJ47" s="4">
        <v>108</v>
      </c>
      <c r="BK47" s="4">
        <v>297</v>
      </c>
      <c r="BL47" s="4">
        <v>420</v>
      </c>
      <c r="BM47" s="4">
        <v>217.38</v>
      </c>
      <c r="BN47" s="4">
        <v>300</v>
      </c>
      <c r="BO47" s="4">
        <v>322.91000000000003</v>
      </c>
      <c r="BR47" s="4" t="s">
        <v>315</v>
      </c>
      <c r="BS47" s="4" t="s">
        <v>316</v>
      </c>
    </row>
    <row r="48" spans="1:71" x14ac:dyDescent="0.3">
      <c r="A48" s="5" t="s">
        <v>123</v>
      </c>
      <c r="C48" s="14" t="str">
        <f t="shared" si="3"/>
        <v>20224</v>
      </c>
      <c r="D48" s="6">
        <v>44681</v>
      </c>
      <c r="E48" s="4">
        <v>174.6</v>
      </c>
      <c r="F48" s="4">
        <v>235.25</v>
      </c>
      <c r="G48" s="4">
        <v>77.25</v>
      </c>
      <c r="H48" s="4">
        <v>277.39999999999998</v>
      </c>
      <c r="I48" s="4">
        <v>118</v>
      </c>
      <c r="J48" s="4">
        <v>141</v>
      </c>
      <c r="K48" s="4">
        <v>204.63</v>
      </c>
      <c r="L48" s="4">
        <v>149.44</v>
      </c>
      <c r="M48" s="4">
        <v>122.03</v>
      </c>
      <c r="N48" s="4">
        <v>149.06</v>
      </c>
      <c r="O48" s="4">
        <v>50.58</v>
      </c>
      <c r="P48" s="4">
        <v>179.33</v>
      </c>
      <c r="Q48" s="4">
        <v>357.6</v>
      </c>
      <c r="R48" s="4">
        <v>265</v>
      </c>
      <c r="S48" s="4">
        <v>66</v>
      </c>
      <c r="T48" s="4">
        <v>97.25</v>
      </c>
      <c r="U48" s="4">
        <v>280</v>
      </c>
      <c r="V48" s="4">
        <v>266</v>
      </c>
      <c r="W48" s="4">
        <v>164.2</v>
      </c>
      <c r="X48" s="4">
        <v>206.61</v>
      </c>
      <c r="Y48" s="4">
        <v>282</v>
      </c>
      <c r="Z48" s="4">
        <v>482.5</v>
      </c>
      <c r="AA48" s="4">
        <v>323.75</v>
      </c>
      <c r="AB48" s="4">
        <v>193.46</v>
      </c>
      <c r="AC48" s="4">
        <v>142.63999999999999</v>
      </c>
      <c r="AD48" s="4">
        <v>246.88</v>
      </c>
      <c r="AE48" s="4">
        <v>430</v>
      </c>
      <c r="AF48" s="4">
        <v>247.5</v>
      </c>
      <c r="AG48" s="4">
        <v>372.75</v>
      </c>
      <c r="AH48" s="4">
        <v>107.48</v>
      </c>
      <c r="AI48" s="4">
        <v>332.5</v>
      </c>
      <c r="AJ48" s="4">
        <v>322.99</v>
      </c>
      <c r="AK48" s="4">
        <v>164.61</v>
      </c>
      <c r="AL48" s="4">
        <v>127.59</v>
      </c>
      <c r="AM48" s="4">
        <v>197.5</v>
      </c>
      <c r="AN48" s="4">
        <v>259.13</v>
      </c>
      <c r="AO48" s="4">
        <v>553.76</v>
      </c>
      <c r="AP48" s="4">
        <v>389.18</v>
      </c>
      <c r="AQ48" s="4">
        <v>267.45</v>
      </c>
      <c r="AR48" s="4">
        <v>510</v>
      </c>
      <c r="AS48" s="4">
        <v>270</v>
      </c>
      <c r="AT48" s="4">
        <v>221.25</v>
      </c>
      <c r="AU48" s="4">
        <v>133.37</v>
      </c>
      <c r="AV48" s="4">
        <v>164.96</v>
      </c>
      <c r="AW48" s="4">
        <v>105.25</v>
      </c>
      <c r="AX48" s="4">
        <v>230.61</v>
      </c>
      <c r="AY48" s="4">
        <v>435</v>
      </c>
      <c r="AZ48" s="4">
        <v>242.84</v>
      </c>
      <c r="BA48" s="4">
        <v>94</v>
      </c>
      <c r="BB48" s="4">
        <v>153</v>
      </c>
      <c r="BC48" s="4">
        <v>203.76</v>
      </c>
      <c r="BD48" s="4">
        <v>371</v>
      </c>
      <c r="BE48" s="4">
        <v>371.63</v>
      </c>
      <c r="BF48" s="4">
        <v>170</v>
      </c>
      <c r="BG48" s="4">
        <v>106.06</v>
      </c>
      <c r="BH48" s="4">
        <v>99.55</v>
      </c>
      <c r="BI48" s="4">
        <v>109.5</v>
      </c>
      <c r="BJ48" s="4">
        <v>101.75</v>
      </c>
      <c r="BK48" s="4">
        <v>300</v>
      </c>
      <c r="BL48" s="4">
        <v>410</v>
      </c>
      <c r="BM48" s="4">
        <v>225</v>
      </c>
      <c r="BN48" s="4">
        <v>280.91000000000003</v>
      </c>
      <c r="BO48" s="4">
        <v>301.27</v>
      </c>
      <c r="BR48" s="4" t="s">
        <v>317</v>
      </c>
      <c r="BS48" s="4" t="s">
        <v>318</v>
      </c>
    </row>
    <row r="49" spans="1:71" x14ac:dyDescent="0.3">
      <c r="A49" s="5" t="s">
        <v>124</v>
      </c>
      <c r="C49" s="14" t="str">
        <f t="shared" si="3"/>
        <v>20223</v>
      </c>
      <c r="D49" s="6">
        <v>44651</v>
      </c>
      <c r="E49" s="4">
        <v>161.94</v>
      </c>
      <c r="F49" s="4">
        <v>253.6</v>
      </c>
      <c r="G49" s="4">
        <v>79.7</v>
      </c>
      <c r="H49" s="4">
        <v>276.58999999999997</v>
      </c>
      <c r="I49" s="4">
        <v>111.19</v>
      </c>
      <c r="J49" s="4">
        <v>139.25</v>
      </c>
      <c r="K49" s="4">
        <v>193.75</v>
      </c>
      <c r="L49" s="4">
        <v>150.26</v>
      </c>
      <c r="M49" s="4">
        <v>115.37</v>
      </c>
      <c r="N49" s="4">
        <v>146</v>
      </c>
      <c r="O49" s="4">
        <v>35</v>
      </c>
      <c r="P49" s="4">
        <v>175</v>
      </c>
      <c r="Q49" s="4">
        <v>332.13</v>
      </c>
      <c r="R49" s="4">
        <v>262</v>
      </c>
      <c r="S49" s="4">
        <v>64</v>
      </c>
      <c r="T49" s="4">
        <v>121.29</v>
      </c>
      <c r="U49" s="4">
        <v>285.19</v>
      </c>
      <c r="V49" s="4">
        <v>264.33</v>
      </c>
      <c r="W49" s="4">
        <v>166.82</v>
      </c>
      <c r="X49" s="4">
        <v>202.86</v>
      </c>
      <c r="Y49" s="4">
        <v>288.33</v>
      </c>
      <c r="Z49" s="4">
        <v>466.25</v>
      </c>
      <c r="AA49" s="4">
        <v>310</v>
      </c>
      <c r="AB49" s="4">
        <v>194.36</v>
      </c>
      <c r="AC49" s="4">
        <v>180.55</v>
      </c>
      <c r="AD49" s="4">
        <v>242.86</v>
      </c>
      <c r="AE49" s="4">
        <v>375</v>
      </c>
      <c r="AF49" s="4">
        <v>246.25</v>
      </c>
      <c r="AG49" s="4">
        <v>361.19</v>
      </c>
      <c r="AH49" s="4">
        <v>110.96</v>
      </c>
      <c r="AI49" s="4">
        <v>336.25</v>
      </c>
      <c r="AJ49" s="4">
        <v>310</v>
      </c>
      <c r="AK49" s="4">
        <v>162.46</v>
      </c>
      <c r="AL49" s="4">
        <v>146.59</v>
      </c>
      <c r="AM49" s="4">
        <v>195</v>
      </c>
      <c r="AN49" s="4">
        <v>256.02999999999997</v>
      </c>
      <c r="AO49" s="4">
        <v>481.66</v>
      </c>
      <c r="AP49" s="4">
        <v>376.03</v>
      </c>
      <c r="AQ49" s="4">
        <v>307</v>
      </c>
      <c r="AR49" s="4">
        <v>442.5</v>
      </c>
      <c r="AS49" s="4">
        <v>285</v>
      </c>
      <c r="AT49" s="4">
        <v>218.75</v>
      </c>
      <c r="AU49" s="4">
        <v>127.9</v>
      </c>
      <c r="AV49" s="4">
        <v>200</v>
      </c>
      <c r="AW49" s="4">
        <v>118.4</v>
      </c>
      <c r="AX49" s="4">
        <v>300</v>
      </c>
      <c r="AY49" s="4">
        <v>432</v>
      </c>
      <c r="AZ49" s="4">
        <v>264</v>
      </c>
      <c r="BA49" s="4">
        <v>94.5</v>
      </c>
      <c r="BB49" s="4">
        <v>153</v>
      </c>
      <c r="BC49" s="4">
        <v>205.76</v>
      </c>
      <c r="BD49" s="4">
        <v>363.75</v>
      </c>
      <c r="BE49" s="4">
        <v>398.75</v>
      </c>
      <c r="BF49" s="4">
        <v>172.72</v>
      </c>
      <c r="BG49" s="4">
        <v>109.46</v>
      </c>
      <c r="BH49" s="4">
        <v>102.63</v>
      </c>
      <c r="BI49" s="4">
        <v>112.43</v>
      </c>
      <c r="BJ49" s="4">
        <v>123</v>
      </c>
      <c r="BK49" s="4">
        <v>258</v>
      </c>
      <c r="BL49" s="4">
        <v>400</v>
      </c>
      <c r="BM49" s="4">
        <v>232.5</v>
      </c>
      <c r="BN49" s="4">
        <v>315</v>
      </c>
      <c r="BO49" s="4">
        <v>322.99</v>
      </c>
      <c r="BR49" s="4" t="s">
        <v>319</v>
      </c>
      <c r="BS49" s="4" t="s">
        <v>320</v>
      </c>
    </row>
    <row r="50" spans="1:71" x14ac:dyDescent="0.3">
      <c r="A50" s="5" t="s">
        <v>125</v>
      </c>
      <c r="C50" s="14" t="str">
        <f t="shared" si="3"/>
        <v>20222</v>
      </c>
      <c r="D50" s="6">
        <v>44620</v>
      </c>
      <c r="E50" s="4">
        <v>171.88</v>
      </c>
      <c r="F50" s="4">
        <v>247.35</v>
      </c>
      <c r="G50" s="4">
        <v>68.33</v>
      </c>
      <c r="H50" s="4">
        <v>259.67</v>
      </c>
      <c r="I50" s="4">
        <v>130.38</v>
      </c>
      <c r="J50" s="4">
        <v>163.36000000000001</v>
      </c>
      <c r="K50" s="4">
        <v>211.59</v>
      </c>
      <c r="L50" s="4">
        <v>186</v>
      </c>
      <c r="M50" s="4">
        <v>134.68</v>
      </c>
      <c r="N50" s="4">
        <v>126.67</v>
      </c>
      <c r="O50" s="4">
        <v>76.56</v>
      </c>
      <c r="P50" s="4">
        <v>208.27</v>
      </c>
      <c r="Q50" s="4">
        <v>320</v>
      </c>
      <c r="R50" s="4">
        <v>257.04000000000002</v>
      </c>
      <c r="S50" s="4">
        <v>93.59</v>
      </c>
      <c r="T50" s="4">
        <v>94.48</v>
      </c>
      <c r="U50" s="4">
        <v>247.5</v>
      </c>
      <c r="V50" s="4">
        <v>265</v>
      </c>
      <c r="W50" s="4">
        <v>180</v>
      </c>
      <c r="X50" s="4">
        <v>233.79</v>
      </c>
      <c r="Y50" s="4">
        <v>254.11</v>
      </c>
      <c r="Z50" s="4">
        <v>500</v>
      </c>
      <c r="AA50" s="4">
        <v>287.5</v>
      </c>
      <c r="AB50" s="4">
        <v>216.09</v>
      </c>
      <c r="AC50" s="4">
        <v>158.16999999999999</v>
      </c>
      <c r="AD50" s="4">
        <v>258.33</v>
      </c>
      <c r="AE50" s="4">
        <v>305</v>
      </c>
      <c r="AF50" s="4">
        <v>278.33</v>
      </c>
      <c r="AG50" s="4">
        <v>324.67</v>
      </c>
      <c r="AH50" s="4">
        <v>102.79</v>
      </c>
      <c r="AI50" s="4">
        <v>341.67</v>
      </c>
      <c r="AJ50" s="4">
        <v>264.92</v>
      </c>
      <c r="AK50" s="4">
        <v>270</v>
      </c>
      <c r="AL50" s="4">
        <v>99.95</v>
      </c>
      <c r="AM50" s="4">
        <v>195</v>
      </c>
      <c r="AN50" s="4">
        <v>312.54000000000002</v>
      </c>
      <c r="AO50" s="4">
        <v>502.01</v>
      </c>
      <c r="AP50" s="4">
        <v>339.11</v>
      </c>
      <c r="AQ50" s="4">
        <v>315</v>
      </c>
      <c r="AR50" s="4">
        <v>408.75</v>
      </c>
      <c r="AS50" s="4">
        <v>233.28</v>
      </c>
      <c r="AT50" s="4">
        <v>253.33</v>
      </c>
      <c r="AU50" s="4">
        <v>147.6</v>
      </c>
      <c r="AV50" s="4">
        <v>183.61</v>
      </c>
      <c r="AW50" s="4">
        <v>70</v>
      </c>
      <c r="AX50" s="4">
        <v>233.43</v>
      </c>
      <c r="AY50" s="4">
        <v>422.5</v>
      </c>
      <c r="AZ50" s="4">
        <v>251.26</v>
      </c>
      <c r="BA50" s="4">
        <v>94</v>
      </c>
      <c r="BB50" s="4">
        <v>211.79</v>
      </c>
      <c r="BC50" s="4">
        <v>227.84</v>
      </c>
      <c r="BD50" s="4">
        <v>347.5</v>
      </c>
      <c r="BE50" s="4">
        <v>354.13</v>
      </c>
      <c r="BF50" s="4">
        <v>193.78</v>
      </c>
      <c r="BG50" s="4">
        <v>100.94</v>
      </c>
      <c r="BH50" s="4">
        <v>92.53</v>
      </c>
      <c r="BI50" s="4">
        <v>74.33</v>
      </c>
      <c r="BJ50" s="4">
        <v>93</v>
      </c>
      <c r="BK50" s="4">
        <v>260.92</v>
      </c>
      <c r="BL50" s="4">
        <v>342.9</v>
      </c>
      <c r="BM50" s="4">
        <v>252.5</v>
      </c>
      <c r="BN50" s="4">
        <v>282</v>
      </c>
      <c r="BO50" s="4">
        <v>310</v>
      </c>
      <c r="BR50" s="4" t="s">
        <v>321</v>
      </c>
      <c r="BS50" s="4" t="s">
        <v>322</v>
      </c>
    </row>
    <row r="51" spans="1:71" x14ac:dyDescent="0.3">
      <c r="A51" s="5" t="s">
        <v>126</v>
      </c>
      <c r="C51" s="14" t="str">
        <f t="shared" si="3"/>
        <v>20221</v>
      </c>
      <c r="D51" s="6">
        <v>44592</v>
      </c>
      <c r="E51" s="4">
        <v>150</v>
      </c>
      <c r="F51" s="4">
        <v>224.17</v>
      </c>
      <c r="G51" s="4">
        <v>58</v>
      </c>
      <c r="H51" s="4">
        <v>233.12</v>
      </c>
      <c r="I51" s="4">
        <v>97.96</v>
      </c>
      <c r="J51" s="4">
        <v>115</v>
      </c>
      <c r="K51" s="4">
        <v>160.83000000000001</v>
      </c>
      <c r="L51" s="4">
        <v>145</v>
      </c>
      <c r="M51" s="4">
        <v>101.29</v>
      </c>
      <c r="N51" s="4">
        <v>113.11</v>
      </c>
      <c r="O51" s="4">
        <v>56.29</v>
      </c>
      <c r="P51" s="4">
        <v>158.25</v>
      </c>
      <c r="Q51" s="4">
        <v>305</v>
      </c>
      <c r="R51" s="4">
        <v>241.49</v>
      </c>
      <c r="S51" s="4">
        <v>69.47</v>
      </c>
      <c r="T51" s="4">
        <v>76</v>
      </c>
      <c r="U51" s="4">
        <v>285</v>
      </c>
      <c r="V51" s="4">
        <v>248.76</v>
      </c>
      <c r="W51" s="4">
        <v>158.75</v>
      </c>
      <c r="X51" s="4">
        <v>171.61</v>
      </c>
      <c r="Y51" s="4">
        <v>227.81</v>
      </c>
      <c r="Z51" s="4">
        <v>358.75</v>
      </c>
      <c r="AA51" s="4">
        <v>225</v>
      </c>
      <c r="AB51" s="4">
        <v>164.31</v>
      </c>
      <c r="AC51" s="4">
        <v>119.47</v>
      </c>
      <c r="AD51" s="4">
        <v>180</v>
      </c>
      <c r="AE51" s="4">
        <v>315</v>
      </c>
      <c r="AF51" s="4">
        <v>191.25</v>
      </c>
      <c r="AG51" s="4">
        <v>294.95</v>
      </c>
      <c r="AH51" s="4">
        <v>127.6</v>
      </c>
      <c r="AI51" s="4">
        <v>221.67</v>
      </c>
      <c r="AJ51" s="4">
        <v>278.36</v>
      </c>
      <c r="AK51" s="4">
        <v>162.5</v>
      </c>
      <c r="AL51" s="4">
        <v>74.849999999999994</v>
      </c>
      <c r="AM51" s="4">
        <v>180</v>
      </c>
      <c r="AN51" s="4">
        <v>264.66000000000003</v>
      </c>
      <c r="AO51" s="4">
        <v>423.85</v>
      </c>
      <c r="AP51" s="4">
        <v>307.25</v>
      </c>
      <c r="AQ51" s="4">
        <v>300</v>
      </c>
      <c r="AR51" s="4">
        <v>403.33</v>
      </c>
      <c r="AS51" s="4">
        <v>235.77</v>
      </c>
      <c r="AT51" s="4">
        <v>163.33000000000001</v>
      </c>
      <c r="AU51" s="4">
        <v>111.29</v>
      </c>
      <c r="AV51" s="4">
        <v>139.16</v>
      </c>
      <c r="AW51" s="4">
        <v>71.75</v>
      </c>
      <c r="AX51" s="4">
        <v>199.5</v>
      </c>
      <c r="AY51" s="4">
        <v>285</v>
      </c>
      <c r="AZ51" s="4">
        <v>214.48</v>
      </c>
      <c r="BA51" s="4">
        <v>94</v>
      </c>
      <c r="BB51" s="4">
        <v>160</v>
      </c>
      <c r="BC51" s="4">
        <v>173.4</v>
      </c>
      <c r="BD51" s="4">
        <v>208.75</v>
      </c>
      <c r="BE51" s="4">
        <v>317.38</v>
      </c>
      <c r="BF51" s="4">
        <v>147.04</v>
      </c>
      <c r="BG51" s="4">
        <v>126.54</v>
      </c>
      <c r="BH51" s="4">
        <v>121.72</v>
      </c>
      <c r="BI51" s="4">
        <v>58.43</v>
      </c>
      <c r="BJ51" s="4">
        <v>81.5</v>
      </c>
      <c r="BK51" s="4">
        <v>259.66000000000003</v>
      </c>
      <c r="BL51" s="4">
        <v>310.48</v>
      </c>
      <c r="BM51" s="4">
        <v>220</v>
      </c>
      <c r="BN51" s="4">
        <v>232.5</v>
      </c>
      <c r="BO51" s="4">
        <v>264.92</v>
      </c>
      <c r="BR51" s="4" t="s">
        <v>323</v>
      </c>
      <c r="BS51" s="4" t="s">
        <v>324</v>
      </c>
    </row>
    <row r="52" spans="1:71" x14ac:dyDescent="0.3">
      <c r="A52" s="5" t="s">
        <v>127</v>
      </c>
      <c r="C52" s="14" t="str">
        <f t="shared" si="3"/>
        <v>202112</v>
      </c>
      <c r="D52" s="6">
        <v>44561</v>
      </c>
      <c r="E52" s="4">
        <v>124.85</v>
      </c>
      <c r="F52" s="4">
        <v>180.72</v>
      </c>
      <c r="G52" s="4">
        <v>55.87</v>
      </c>
      <c r="H52" s="4">
        <v>194.58</v>
      </c>
      <c r="I52" s="4">
        <v>89.88</v>
      </c>
      <c r="J52" s="4">
        <v>104.43</v>
      </c>
      <c r="K52" s="4">
        <v>135.88</v>
      </c>
      <c r="L52" s="4">
        <v>116.61</v>
      </c>
      <c r="M52" s="4">
        <v>86.05</v>
      </c>
      <c r="N52" s="4">
        <v>95.94</v>
      </c>
      <c r="O52" s="4">
        <v>48.39</v>
      </c>
      <c r="P52" s="4">
        <v>133.72</v>
      </c>
      <c r="Q52" s="4">
        <v>275.49</v>
      </c>
      <c r="R52" s="4">
        <v>190.18</v>
      </c>
      <c r="S52" s="4">
        <v>59.42</v>
      </c>
      <c r="T52" s="4">
        <v>82.9</v>
      </c>
      <c r="U52" s="4">
        <v>209.11</v>
      </c>
      <c r="V52" s="4">
        <v>197.28</v>
      </c>
      <c r="W52" s="4">
        <v>135.5</v>
      </c>
      <c r="X52" s="4">
        <v>155.69</v>
      </c>
      <c r="Y52" s="4">
        <v>176.83</v>
      </c>
      <c r="Z52" s="4">
        <v>292.17</v>
      </c>
      <c r="AA52" s="4">
        <v>196.02</v>
      </c>
      <c r="AB52" s="4">
        <v>138.80000000000001</v>
      </c>
      <c r="AC52" s="4">
        <v>101.26</v>
      </c>
      <c r="AD52" s="4">
        <v>160</v>
      </c>
      <c r="AE52" s="4">
        <v>292.32</v>
      </c>
      <c r="AF52" s="4">
        <v>179.78</v>
      </c>
      <c r="AG52" s="4">
        <v>275.25</v>
      </c>
      <c r="AH52" s="4">
        <v>91.67</v>
      </c>
      <c r="AI52" s="4">
        <v>161.21</v>
      </c>
      <c r="AJ52" s="4">
        <v>226.18</v>
      </c>
      <c r="AK52" s="4">
        <v>117.49</v>
      </c>
      <c r="AL52" s="4">
        <v>76.2</v>
      </c>
      <c r="AM52" s="4">
        <v>160</v>
      </c>
      <c r="AN52" s="4">
        <v>208.52</v>
      </c>
      <c r="AO52" s="4">
        <v>385.14</v>
      </c>
      <c r="AP52" s="4">
        <v>287.55</v>
      </c>
      <c r="AQ52" s="4">
        <v>220.37</v>
      </c>
      <c r="AR52" s="4">
        <v>373.22</v>
      </c>
      <c r="AS52" s="4">
        <v>203.18</v>
      </c>
      <c r="AT52" s="4">
        <v>143.87</v>
      </c>
      <c r="AU52" s="4">
        <v>94.42</v>
      </c>
      <c r="AV52" s="4">
        <v>117.75</v>
      </c>
      <c r="AW52" s="4">
        <v>67.67</v>
      </c>
      <c r="AX52" s="4">
        <v>177.26</v>
      </c>
      <c r="AY52" s="4">
        <v>275.13</v>
      </c>
      <c r="AZ52" s="4">
        <v>163.82</v>
      </c>
      <c r="BA52" s="4">
        <v>94</v>
      </c>
      <c r="BB52" s="4">
        <v>136.01</v>
      </c>
      <c r="BC52" s="4">
        <v>146.4</v>
      </c>
      <c r="BD52" s="4">
        <v>247.51</v>
      </c>
      <c r="BE52" s="4">
        <v>293.04000000000002</v>
      </c>
      <c r="BF52" s="4">
        <v>130</v>
      </c>
      <c r="BG52" s="4">
        <v>99.24</v>
      </c>
      <c r="BH52" s="4">
        <v>92.96</v>
      </c>
      <c r="BI52" s="4">
        <v>66.67</v>
      </c>
      <c r="BJ52" s="4">
        <v>84.4</v>
      </c>
      <c r="BK52" s="4">
        <v>207.93</v>
      </c>
      <c r="BL52" s="4">
        <v>290.77999999999997</v>
      </c>
      <c r="BM52" s="4">
        <v>149.79</v>
      </c>
      <c r="BN52" s="4">
        <v>243.77</v>
      </c>
      <c r="BO52" s="4">
        <v>278.36</v>
      </c>
      <c r="BR52" s="4" t="s">
        <v>325</v>
      </c>
      <c r="BS52" s="4" t="s">
        <v>343</v>
      </c>
    </row>
    <row r="53" spans="1:71" x14ac:dyDescent="0.3">
      <c r="A53" s="5" t="s">
        <v>128</v>
      </c>
      <c r="C53" s="14" t="str">
        <f t="shared" si="3"/>
        <v>202111</v>
      </c>
      <c r="D53" s="6">
        <v>44530</v>
      </c>
      <c r="E53" s="4">
        <v>125.7</v>
      </c>
      <c r="F53" s="4">
        <v>168.03</v>
      </c>
      <c r="G53" s="4">
        <v>51.61</v>
      </c>
      <c r="H53" s="4">
        <v>179.5</v>
      </c>
      <c r="I53" s="4">
        <v>81.03</v>
      </c>
      <c r="J53" s="4">
        <v>103.77</v>
      </c>
      <c r="K53" s="4">
        <v>155.93</v>
      </c>
      <c r="L53" s="4">
        <v>117.5</v>
      </c>
      <c r="M53" s="4">
        <v>84.02</v>
      </c>
      <c r="N53" s="4">
        <v>94.65</v>
      </c>
      <c r="O53" s="4">
        <v>43.57</v>
      </c>
      <c r="P53" s="4">
        <v>135.22999999999999</v>
      </c>
      <c r="Q53" s="4">
        <v>207.08</v>
      </c>
      <c r="R53" s="4">
        <v>175.86</v>
      </c>
      <c r="S53" s="4">
        <v>55.42</v>
      </c>
      <c r="T53" s="4">
        <v>86</v>
      </c>
      <c r="U53" s="4">
        <v>191.53</v>
      </c>
      <c r="V53" s="4">
        <v>181.74</v>
      </c>
      <c r="W53" s="4">
        <v>137.13999999999999</v>
      </c>
      <c r="X53" s="4">
        <v>143.88</v>
      </c>
      <c r="Y53" s="4">
        <v>164.81</v>
      </c>
      <c r="Z53" s="4">
        <v>245.17</v>
      </c>
      <c r="AA53" s="4">
        <v>183.74</v>
      </c>
      <c r="AB53" s="4">
        <v>140.68</v>
      </c>
      <c r="AC53" s="4">
        <v>100.37</v>
      </c>
      <c r="AD53" s="4">
        <v>163.33000000000001</v>
      </c>
      <c r="AE53" s="4">
        <v>274.02999999999997</v>
      </c>
      <c r="AF53" s="4">
        <v>166.18</v>
      </c>
      <c r="AG53" s="4">
        <v>258.61</v>
      </c>
      <c r="AH53" s="4">
        <v>73.5</v>
      </c>
      <c r="AI53" s="4">
        <v>159.15</v>
      </c>
      <c r="AJ53" s="4">
        <v>205.66</v>
      </c>
      <c r="AK53" s="4">
        <v>117.8</v>
      </c>
      <c r="AL53" s="4">
        <v>68</v>
      </c>
      <c r="AM53" s="4">
        <v>163.33000000000001</v>
      </c>
      <c r="AN53" s="4">
        <v>183.65</v>
      </c>
      <c r="AO53" s="4">
        <v>382.94</v>
      </c>
      <c r="AP53" s="4">
        <v>269.72000000000003</v>
      </c>
      <c r="AQ53" s="4">
        <v>205.6</v>
      </c>
      <c r="AR53" s="4">
        <v>347.09</v>
      </c>
      <c r="AS53" s="4">
        <v>190.17</v>
      </c>
      <c r="AT53" s="4">
        <v>132.93</v>
      </c>
      <c r="AU53" s="4">
        <v>93.01</v>
      </c>
      <c r="AV53" s="4">
        <v>118.07</v>
      </c>
      <c r="AW53" s="4">
        <v>70</v>
      </c>
      <c r="AX53" s="4">
        <v>166.89</v>
      </c>
      <c r="AY53" s="4">
        <v>257.69</v>
      </c>
      <c r="AZ53" s="4">
        <v>154.04</v>
      </c>
      <c r="BA53" s="4">
        <v>94</v>
      </c>
      <c r="BB53" s="4">
        <v>137.69</v>
      </c>
      <c r="BC53" s="4">
        <v>148.85</v>
      </c>
      <c r="BD53" s="4">
        <v>213.6</v>
      </c>
      <c r="BE53" s="4">
        <v>219.95</v>
      </c>
      <c r="BF53" s="4">
        <v>125.16</v>
      </c>
      <c r="BG53" s="4">
        <v>81.430000000000007</v>
      </c>
      <c r="BH53" s="4">
        <v>76.08</v>
      </c>
      <c r="BI53" s="4">
        <v>72</v>
      </c>
      <c r="BJ53" s="4">
        <v>80</v>
      </c>
      <c r="BK53" s="4">
        <v>190.55</v>
      </c>
      <c r="BL53" s="4">
        <v>272.64</v>
      </c>
      <c r="BM53" s="4">
        <v>142.43</v>
      </c>
      <c r="BN53" s="4">
        <v>222.84</v>
      </c>
      <c r="BO53" s="4">
        <v>226.18</v>
      </c>
      <c r="BR53" s="4" t="s">
        <v>326</v>
      </c>
      <c r="BS53" s="4" t="s">
        <v>327</v>
      </c>
    </row>
    <row r="54" spans="1:71" x14ac:dyDescent="0.3">
      <c r="A54" s="5" t="s">
        <v>129</v>
      </c>
      <c r="C54" s="14" t="str">
        <f t="shared" si="3"/>
        <v>202110</v>
      </c>
      <c r="D54" s="6">
        <v>44500</v>
      </c>
      <c r="E54" s="4">
        <v>115.19</v>
      </c>
      <c r="F54" s="4">
        <v>160.9</v>
      </c>
      <c r="G54" s="4">
        <v>42.57</v>
      </c>
      <c r="H54" s="4">
        <v>171.06</v>
      </c>
      <c r="I54" s="4">
        <v>71.400000000000006</v>
      </c>
      <c r="J54" s="4">
        <v>93.7</v>
      </c>
      <c r="K54" s="4">
        <v>154</v>
      </c>
      <c r="L54" s="4">
        <v>108.5</v>
      </c>
      <c r="M54" s="4">
        <v>74.34</v>
      </c>
      <c r="N54" s="4">
        <v>84.75</v>
      </c>
      <c r="O54" s="4">
        <v>34.69</v>
      </c>
      <c r="P54" s="4">
        <v>124.54</v>
      </c>
      <c r="Q54" s="4">
        <v>251.49</v>
      </c>
      <c r="R54" s="4">
        <v>167.84</v>
      </c>
      <c r="S54" s="4">
        <v>46.31</v>
      </c>
      <c r="T54" s="4">
        <v>81.25</v>
      </c>
      <c r="U54" s="4">
        <v>181.72</v>
      </c>
      <c r="V54" s="4">
        <v>173.04</v>
      </c>
      <c r="W54" s="4">
        <v>126.41</v>
      </c>
      <c r="X54" s="4">
        <v>139.31</v>
      </c>
      <c r="Y54" s="4">
        <v>158.05000000000001</v>
      </c>
      <c r="Z54" s="4">
        <v>238.95</v>
      </c>
      <c r="AA54" s="4">
        <v>172.94</v>
      </c>
      <c r="AB54" s="4">
        <v>129.88</v>
      </c>
      <c r="AC54" s="4">
        <v>90.36</v>
      </c>
      <c r="AD54" s="4">
        <v>170</v>
      </c>
      <c r="AE54" s="4">
        <v>260.58</v>
      </c>
      <c r="AF54" s="4">
        <v>160.03</v>
      </c>
      <c r="AG54" s="4">
        <v>245.22</v>
      </c>
      <c r="AH54" s="4">
        <v>91.5</v>
      </c>
      <c r="AI54" s="4">
        <v>159.19999999999999</v>
      </c>
      <c r="AJ54" s="4">
        <v>194.23</v>
      </c>
      <c r="AK54" s="4">
        <v>107.45</v>
      </c>
      <c r="AL54" s="4">
        <v>68</v>
      </c>
      <c r="AM54" s="4">
        <v>170</v>
      </c>
      <c r="AN54" s="4">
        <v>191.58</v>
      </c>
      <c r="AO54" s="4">
        <v>363.57</v>
      </c>
      <c r="AP54" s="4">
        <v>256.29000000000002</v>
      </c>
      <c r="AQ54" s="4">
        <v>194.55</v>
      </c>
      <c r="AR54" s="4">
        <v>333.38</v>
      </c>
      <c r="AS54" s="4">
        <v>179.3</v>
      </c>
      <c r="AT54" s="4">
        <v>129.15</v>
      </c>
      <c r="AU54" s="4">
        <v>83.15</v>
      </c>
      <c r="AV54" s="4">
        <v>107.72</v>
      </c>
      <c r="AW54" s="4">
        <v>72</v>
      </c>
      <c r="AX54" s="4">
        <v>156.29</v>
      </c>
      <c r="AY54" s="4">
        <v>244.22</v>
      </c>
      <c r="AZ54" s="4">
        <v>148.51</v>
      </c>
      <c r="BA54" s="4">
        <v>80.39</v>
      </c>
      <c r="BB54" s="4">
        <v>126.94</v>
      </c>
      <c r="BC54" s="4">
        <v>137.88999999999999</v>
      </c>
      <c r="BD54" s="4">
        <v>211.76</v>
      </c>
      <c r="BE54" s="4">
        <v>267.20999999999998</v>
      </c>
      <c r="BF54" s="4">
        <v>114.66</v>
      </c>
      <c r="BG54" s="4">
        <v>90.44</v>
      </c>
      <c r="BH54" s="4">
        <v>85.59</v>
      </c>
      <c r="BI54" s="4">
        <v>72</v>
      </c>
      <c r="BJ54" s="4">
        <v>78</v>
      </c>
      <c r="BK54" s="4">
        <v>180.85</v>
      </c>
      <c r="BL54" s="4">
        <v>259.19</v>
      </c>
      <c r="BM54" s="4">
        <v>138.22999999999999</v>
      </c>
      <c r="BN54" s="4">
        <v>219.44</v>
      </c>
      <c r="BO54" s="4">
        <v>205.66</v>
      </c>
      <c r="BR54" s="4" t="s">
        <v>328</v>
      </c>
      <c r="BS54" s="4" t="s">
        <v>329</v>
      </c>
    </row>
    <row r="55" spans="1:71" x14ac:dyDescent="0.3">
      <c r="A55" s="5" t="s">
        <v>130</v>
      </c>
      <c r="C55" s="14" t="str">
        <f t="shared" si="3"/>
        <v>20219</v>
      </c>
      <c r="D55" s="6">
        <v>44469</v>
      </c>
      <c r="E55" s="4">
        <v>105</v>
      </c>
      <c r="F55" s="4">
        <v>168.98</v>
      </c>
      <c r="G55" s="4">
        <v>50</v>
      </c>
      <c r="H55" s="4">
        <v>177.64</v>
      </c>
      <c r="I55" s="4">
        <v>92.02</v>
      </c>
      <c r="J55" s="4">
        <v>85</v>
      </c>
      <c r="K55" s="4">
        <v>117.31</v>
      </c>
      <c r="L55" s="4">
        <v>101.66</v>
      </c>
      <c r="M55" s="4">
        <v>76.83</v>
      </c>
      <c r="N55" s="4">
        <v>112.35</v>
      </c>
      <c r="O55" s="4">
        <v>39.64</v>
      </c>
      <c r="P55" s="4">
        <v>115.56</v>
      </c>
      <c r="Q55" s="4">
        <v>253.16</v>
      </c>
      <c r="R55" s="4">
        <v>174.9</v>
      </c>
      <c r="S55" s="4">
        <v>51.18</v>
      </c>
      <c r="T55" s="4">
        <v>80.11</v>
      </c>
      <c r="U55" s="4">
        <v>186.73</v>
      </c>
      <c r="V55" s="4">
        <v>179.34</v>
      </c>
      <c r="W55" s="4">
        <v>117</v>
      </c>
      <c r="X55" s="4">
        <v>136.34</v>
      </c>
      <c r="Y55" s="4">
        <v>166.55</v>
      </c>
      <c r="Z55" s="4">
        <v>235</v>
      </c>
      <c r="AA55" s="4">
        <v>174.12</v>
      </c>
      <c r="AB55" s="4">
        <v>119.68</v>
      </c>
      <c r="AC55" s="4">
        <v>89.19</v>
      </c>
      <c r="AD55" s="4">
        <v>174.17</v>
      </c>
      <c r="AE55" s="4">
        <v>264.19</v>
      </c>
      <c r="AF55" s="4">
        <v>155.94</v>
      </c>
      <c r="AG55" s="4">
        <v>249.99</v>
      </c>
      <c r="AH55" s="4">
        <v>96.6</v>
      </c>
      <c r="AI55" s="4">
        <v>154.57</v>
      </c>
      <c r="AJ55" s="4">
        <v>197.41</v>
      </c>
      <c r="AK55" s="4">
        <v>102.38</v>
      </c>
      <c r="AL55" s="4">
        <v>68</v>
      </c>
      <c r="AM55" s="4">
        <v>174.17</v>
      </c>
      <c r="AN55" s="4">
        <v>217.18</v>
      </c>
      <c r="AO55" s="4">
        <v>316.76</v>
      </c>
      <c r="AP55" s="4">
        <v>260.23</v>
      </c>
      <c r="AQ55" s="4">
        <v>194.93</v>
      </c>
      <c r="AR55" s="4">
        <v>331.52</v>
      </c>
      <c r="AS55" s="4">
        <v>180.24</v>
      </c>
      <c r="AT55" s="4">
        <v>126.72</v>
      </c>
      <c r="AU55" s="4">
        <v>83.63</v>
      </c>
      <c r="AV55" s="4">
        <v>102.58</v>
      </c>
      <c r="AW55" s="4">
        <v>68</v>
      </c>
      <c r="AX55" s="4">
        <v>158.08000000000001</v>
      </c>
      <c r="AY55" s="4">
        <v>262.33</v>
      </c>
      <c r="AZ55" s="4">
        <v>158.41</v>
      </c>
      <c r="BA55" s="4">
        <v>90.71</v>
      </c>
      <c r="BB55" s="4">
        <v>117.42</v>
      </c>
      <c r="BC55" s="4">
        <v>125.86</v>
      </c>
      <c r="BD55" s="4">
        <v>215</v>
      </c>
      <c r="BE55" s="4">
        <v>268.67</v>
      </c>
      <c r="BF55" s="4">
        <v>107.94</v>
      </c>
      <c r="BG55" s="4">
        <v>95.64</v>
      </c>
      <c r="BH55" s="4">
        <v>91.24</v>
      </c>
      <c r="BI55" s="4">
        <v>75.430000000000007</v>
      </c>
      <c r="BJ55" s="4">
        <v>79.5</v>
      </c>
      <c r="BK55" s="4">
        <v>186</v>
      </c>
      <c r="BL55" s="4">
        <v>262.91000000000003</v>
      </c>
      <c r="BM55" s="4">
        <v>149.63</v>
      </c>
      <c r="BN55" s="4">
        <v>241.08</v>
      </c>
      <c r="BO55" s="4">
        <v>194.23</v>
      </c>
      <c r="BR55" s="4" t="s">
        <v>330</v>
      </c>
      <c r="BS55" s="4" t="s">
        <v>331</v>
      </c>
    </row>
    <row r="56" spans="1:71" x14ac:dyDescent="0.3">
      <c r="A56" s="5" t="s">
        <v>131</v>
      </c>
      <c r="C56" s="14" t="str">
        <f t="shared" si="3"/>
        <v>20218</v>
      </c>
      <c r="D56" s="6">
        <v>44439</v>
      </c>
      <c r="E56" s="4">
        <v>114.9</v>
      </c>
      <c r="F56" s="4">
        <v>174.62</v>
      </c>
      <c r="G56" s="4">
        <v>49.03</v>
      </c>
      <c r="H56" s="4">
        <v>186.52</v>
      </c>
      <c r="I56" s="4">
        <v>75.180000000000007</v>
      </c>
      <c r="J56" s="4">
        <v>95.41</v>
      </c>
      <c r="K56" s="4">
        <v>135</v>
      </c>
      <c r="L56" s="4">
        <v>107.03</v>
      </c>
      <c r="M56" s="4">
        <v>77.849999999999994</v>
      </c>
      <c r="N56" s="4">
        <v>87.29</v>
      </c>
      <c r="O56" s="4">
        <v>41.88</v>
      </c>
      <c r="P56" s="4">
        <v>123.38</v>
      </c>
      <c r="Q56" s="4">
        <v>260.14999999999998</v>
      </c>
      <c r="R56" s="4">
        <v>182.75</v>
      </c>
      <c r="S56" s="4">
        <v>52.42</v>
      </c>
      <c r="T56" s="4">
        <v>75.31</v>
      </c>
      <c r="U56" s="4">
        <v>199</v>
      </c>
      <c r="V56" s="4">
        <v>188.84</v>
      </c>
      <c r="W56" s="4">
        <v>125.08</v>
      </c>
      <c r="X56" s="4">
        <v>143.99</v>
      </c>
      <c r="Y56" s="4">
        <v>171.29</v>
      </c>
      <c r="Z56" s="4">
        <v>307.5</v>
      </c>
      <c r="AA56" s="4">
        <v>170</v>
      </c>
      <c r="AB56" s="4">
        <v>128.22999999999999</v>
      </c>
      <c r="AC56" s="4">
        <v>92.38</v>
      </c>
      <c r="AD56" s="4">
        <v>182.53</v>
      </c>
      <c r="AE56" s="4">
        <v>271.54000000000002</v>
      </c>
      <c r="AF56" s="4">
        <v>159.97</v>
      </c>
      <c r="AG56" s="4">
        <v>256.06</v>
      </c>
      <c r="AH56" s="4">
        <v>87.23</v>
      </c>
      <c r="AI56" s="4">
        <v>172.5</v>
      </c>
      <c r="AJ56" s="4">
        <v>213.66</v>
      </c>
      <c r="AK56" s="4">
        <v>107.88</v>
      </c>
      <c r="AL56" s="4">
        <v>80.27</v>
      </c>
      <c r="AM56" s="4">
        <v>182.53</v>
      </c>
      <c r="AN56" s="4">
        <v>211.65</v>
      </c>
      <c r="AO56" s="4">
        <v>371.23</v>
      </c>
      <c r="AP56" s="4">
        <v>267.22000000000003</v>
      </c>
      <c r="AQ56" s="4">
        <v>205.95</v>
      </c>
      <c r="AR56" s="4">
        <v>344.92</v>
      </c>
      <c r="AS56" s="4">
        <v>191.38</v>
      </c>
      <c r="AT56" s="4">
        <v>136.15</v>
      </c>
      <c r="AU56" s="4">
        <v>85.84</v>
      </c>
      <c r="AV56" s="4">
        <v>108.12</v>
      </c>
      <c r="AW56" s="4">
        <v>67.33</v>
      </c>
      <c r="AX56" s="4">
        <v>169.01</v>
      </c>
      <c r="AY56" s="4">
        <v>278.48</v>
      </c>
      <c r="AZ56" s="4">
        <v>160.11000000000001</v>
      </c>
      <c r="BA56" s="4">
        <v>85.44</v>
      </c>
      <c r="BB56" s="4">
        <v>125.56</v>
      </c>
      <c r="BC56" s="4">
        <v>135.49</v>
      </c>
      <c r="BD56" s="4">
        <v>250</v>
      </c>
      <c r="BE56" s="4">
        <v>275.73</v>
      </c>
      <c r="BF56" s="4">
        <v>114.42</v>
      </c>
      <c r="BG56" s="4">
        <v>86.54</v>
      </c>
      <c r="BH56" s="4">
        <v>83.38</v>
      </c>
      <c r="BI56" s="4">
        <v>82.41</v>
      </c>
      <c r="BJ56" s="4">
        <v>77.760000000000005</v>
      </c>
      <c r="BK56" s="4">
        <v>197.99</v>
      </c>
      <c r="BL56" s="4">
        <v>270.14</v>
      </c>
      <c r="BM56" s="4">
        <v>148.07</v>
      </c>
      <c r="BN56" s="4">
        <v>247.02</v>
      </c>
      <c r="BO56" s="4">
        <v>197.41</v>
      </c>
      <c r="BR56" s="4" t="s">
        <v>332</v>
      </c>
      <c r="BS56" s="4" t="s">
        <v>392</v>
      </c>
    </row>
    <row r="57" spans="1:71" x14ac:dyDescent="0.3">
      <c r="A57" s="5" t="s">
        <v>132</v>
      </c>
      <c r="C57" s="14" t="str">
        <f t="shared" si="3"/>
        <v>20217</v>
      </c>
      <c r="D57" s="6">
        <v>44408</v>
      </c>
      <c r="E57" s="4">
        <v>123.87</v>
      </c>
      <c r="F57" s="4">
        <v>193.45</v>
      </c>
      <c r="G57" s="4">
        <v>50.85</v>
      </c>
      <c r="H57" s="4">
        <v>208.15</v>
      </c>
      <c r="I57" s="4">
        <v>83.79</v>
      </c>
      <c r="J57" s="4">
        <v>105.15</v>
      </c>
      <c r="K57" s="4">
        <v>147.08000000000001</v>
      </c>
      <c r="L57" s="4">
        <v>110.15</v>
      </c>
      <c r="M57" s="4">
        <v>87.15</v>
      </c>
      <c r="N57" s="4">
        <v>88.8</v>
      </c>
      <c r="O57" s="4">
        <v>41.86</v>
      </c>
      <c r="P57" s="4">
        <v>144.49</v>
      </c>
      <c r="Q57" s="4">
        <v>256.99</v>
      </c>
      <c r="R57" s="4">
        <v>210.54</v>
      </c>
      <c r="S57" s="4">
        <v>55.12</v>
      </c>
      <c r="T57" s="4">
        <v>91.53</v>
      </c>
      <c r="U57" s="4">
        <v>223.78</v>
      </c>
      <c r="V57" s="4">
        <v>215.5</v>
      </c>
      <c r="W57" s="4">
        <v>146.62</v>
      </c>
      <c r="X57" s="4">
        <v>173.6</v>
      </c>
      <c r="Y57" s="4">
        <v>201.2</v>
      </c>
      <c r="Z57" s="4">
        <v>312.5</v>
      </c>
      <c r="AA57" s="4">
        <v>183.75</v>
      </c>
      <c r="AB57" s="4">
        <v>150.59</v>
      </c>
      <c r="AC57" s="4">
        <v>105.45</v>
      </c>
      <c r="AD57" s="4">
        <v>174.53</v>
      </c>
      <c r="AE57" s="4">
        <v>263.7</v>
      </c>
      <c r="AF57" s="4">
        <v>179.3</v>
      </c>
      <c r="AG57" s="4">
        <v>250.56</v>
      </c>
      <c r="AH57" s="4">
        <v>72</v>
      </c>
      <c r="AI57" s="4">
        <v>211.43</v>
      </c>
      <c r="AJ57" s="4">
        <v>235.71</v>
      </c>
      <c r="AK57" s="4">
        <v>124.97</v>
      </c>
      <c r="AL57" s="4">
        <v>86.17</v>
      </c>
      <c r="AM57" s="4">
        <v>174.53</v>
      </c>
      <c r="AN57" s="4">
        <v>252.07</v>
      </c>
      <c r="AO57" s="4">
        <v>400.82</v>
      </c>
      <c r="AP57" s="4">
        <v>260.02999999999997</v>
      </c>
      <c r="AQ57" s="4">
        <v>209.26</v>
      </c>
      <c r="AR57" s="4">
        <v>325.98</v>
      </c>
      <c r="AS57" s="4">
        <v>192.88</v>
      </c>
      <c r="AT57" s="4">
        <v>155</v>
      </c>
      <c r="AU57" s="4">
        <v>97.21</v>
      </c>
      <c r="AV57" s="4">
        <v>125.27</v>
      </c>
      <c r="AW57" s="4">
        <v>80.75</v>
      </c>
      <c r="AX57" s="4">
        <v>166.96</v>
      </c>
      <c r="AY57" s="4">
        <v>294.16000000000003</v>
      </c>
      <c r="AZ57" s="4">
        <v>192.1</v>
      </c>
      <c r="BA57" s="4">
        <v>70.25</v>
      </c>
      <c r="BB57" s="4">
        <v>147.22999999999999</v>
      </c>
      <c r="BC57" s="4">
        <v>159.74</v>
      </c>
      <c r="BD57" s="4">
        <v>247.5</v>
      </c>
      <c r="BE57" s="4">
        <v>272.33</v>
      </c>
      <c r="BF57" s="4">
        <v>133.19999999999999</v>
      </c>
      <c r="BG57" s="4">
        <v>82.05</v>
      </c>
      <c r="BH57" s="4">
        <v>77.680000000000007</v>
      </c>
      <c r="BI57" s="4">
        <v>83.31</v>
      </c>
      <c r="BJ57" s="4">
        <v>81.78</v>
      </c>
      <c r="BK57" s="4">
        <v>222.95</v>
      </c>
      <c r="BL57" s="4">
        <v>262.52</v>
      </c>
      <c r="BM57" s="4">
        <v>182.29</v>
      </c>
      <c r="BN57" s="4">
        <v>274.35000000000002</v>
      </c>
      <c r="BO57" s="4">
        <v>213.66</v>
      </c>
      <c r="BR57" s="4" t="s">
        <v>335</v>
      </c>
      <c r="BS57" s="4" t="s">
        <v>336</v>
      </c>
    </row>
    <row r="58" spans="1:71" x14ac:dyDescent="0.3">
      <c r="A58" s="5" t="s">
        <v>133</v>
      </c>
      <c r="C58" s="14" t="str">
        <f t="shared" si="3"/>
        <v>20216</v>
      </c>
      <c r="D58" s="6">
        <v>44377</v>
      </c>
      <c r="E58" s="4">
        <v>105.53</v>
      </c>
      <c r="F58" s="4">
        <v>178.81</v>
      </c>
      <c r="G58" s="4">
        <v>50.88</v>
      </c>
      <c r="H58" s="4">
        <v>199.2</v>
      </c>
      <c r="I58" s="4">
        <v>85</v>
      </c>
      <c r="J58" s="4">
        <v>92.9</v>
      </c>
      <c r="K58" s="4">
        <v>153.6</v>
      </c>
      <c r="L58" s="4">
        <v>97.45</v>
      </c>
      <c r="M58" s="4">
        <v>91.16</v>
      </c>
      <c r="N58" s="4">
        <v>86.58</v>
      </c>
      <c r="O58" s="4">
        <v>53.14</v>
      </c>
      <c r="P58" s="4">
        <v>116.55</v>
      </c>
      <c r="Q58" s="4">
        <v>290</v>
      </c>
      <c r="R58" s="4">
        <v>204.52</v>
      </c>
      <c r="S58" s="4">
        <v>64.28</v>
      </c>
      <c r="T58" s="4">
        <v>95.57</v>
      </c>
      <c r="U58" s="4">
        <v>218.32</v>
      </c>
      <c r="V58" s="4">
        <v>199.8</v>
      </c>
      <c r="W58" s="4">
        <v>111.33</v>
      </c>
      <c r="X58" s="4">
        <v>157.91999999999999</v>
      </c>
      <c r="Y58" s="4">
        <v>209</v>
      </c>
      <c r="Z58" s="4">
        <v>316.67</v>
      </c>
      <c r="AA58" s="4">
        <v>192.4</v>
      </c>
      <c r="AB58" s="4">
        <v>144.41</v>
      </c>
      <c r="AC58" s="4">
        <v>117.6</v>
      </c>
      <c r="AD58" s="4">
        <v>174.11</v>
      </c>
      <c r="AE58" s="4">
        <v>300</v>
      </c>
      <c r="AF58" s="4">
        <v>171.67</v>
      </c>
      <c r="AG58" s="4">
        <v>259.92</v>
      </c>
      <c r="AH58" s="4">
        <v>84</v>
      </c>
      <c r="AI58" s="4">
        <v>202.5</v>
      </c>
      <c r="AJ58" s="4">
        <v>230.76</v>
      </c>
      <c r="AK58" s="4">
        <v>122.9</v>
      </c>
      <c r="AL58" s="4">
        <v>96.49</v>
      </c>
      <c r="AM58" s="4">
        <v>174.11</v>
      </c>
      <c r="AN58" s="4">
        <v>219.76</v>
      </c>
      <c r="AO58" s="4">
        <v>396.49</v>
      </c>
      <c r="AP58" s="4">
        <v>270.01</v>
      </c>
      <c r="AQ58" s="4">
        <v>197</v>
      </c>
      <c r="AR58" s="4">
        <v>320</v>
      </c>
      <c r="AS58" s="4">
        <v>179.2</v>
      </c>
      <c r="AT58" s="4">
        <v>133.41</v>
      </c>
      <c r="AU58" s="4">
        <v>99.61</v>
      </c>
      <c r="AV58" s="4">
        <v>123.16</v>
      </c>
      <c r="AW58" s="4">
        <v>84.57</v>
      </c>
      <c r="AX58" s="4">
        <v>168.25</v>
      </c>
      <c r="AY58" s="4">
        <v>270</v>
      </c>
      <c r="AZ58" s="4">
        <v>185.3</v>
      </c>
      <c r="BA58" s="4">
        <v>94</v>
      </c>
      <c r="BB58" s="4">
        <v>141.59</v>
      </c>
      <c r="BC58" s="4">
        <v>152.09</v>
      </c>
      <c r="BD58" s="4">
        <v>240</v>
      </c>
      <c r="BE58" s="4">
        <v>282.51</v>
      </c>
      <c r="BF58" s="4">
        <v>129.81</v>
      </c>
      <c r="BG58" s="4">
        <v>100.31</v>
      </c>
      <c r="BH58" s="4">
        <v>94.83</v>
      </c>
      <c r="BI58" s="4">
        <v>86.18</v>
      </c>
      <c r="BJ58" s="4">
        <v>98.22</v>
      </c>
      <c r="BK58" s="4">
        <v>217.45</v>
      </c>
      <c r="BL58" s="4">
        <v>272.66000000000003</v>
      </c>
      <c r="BM58" s="4">
        <v>168</v>
      </c>
      <c r="BN58" s="4">
        <v>220</v>
      </c>
      <c r="BO58" s="4">
        <v>235.71</v>
      </c>
    </row>
    <row r="59" spans="1:71" x14ac:dyDescent="0.3">
      <c r="A59" s="5" t="s">
        <v>134</v>
      </c>
      <c r="C59" s="14" t="str">
        <f t="shared" si="3"/>
        <v>20215</v>
      </c>
      <c r="D59" s="6">
        <v>44347</v>
      </c>
      <c r="E59" s="4">
        <v>104.74</v>
      </c>
      <c r="F59" s="4">
        <v>195.18</v>
      </c>
      <c r="G59" s="4">
        <v>52.43</v>
      </c>
      <c r="H59" s="4">
        <v>208.71</v>
      </c>
      <c r="I59" s="4">
        <v>81</v>
      </c>
      <c r="J59" s="4">
        <v>95.61</v>
      </c>
      <c r="K59" s="4">
        <v>140</v>
      </c>
      <c r="L59" s="4">
        <v>103.52</v>
      </c>
      <c r="M59" s="4">
        <v>72</v>
      </c>
      <c r="N59" s="4">
        <v>89.09</v>
      </c>
      <c r="O59" s="4">
        <v>40.229999999999997</v>
      </c>
      <c r="P59" s="4">
        <v>110</v>
      </c>
      <c r="Q59" s="4">
        <v>279</v>
      </c>
      <c r="R59" s="4">
        <v>229.6</v>
      </c>
      <c r="S59" s="4">
        <v>49.71</v>
      </c>
      <c r="T59" s="4">
        <v>99.09</v>
      </c>
      <c r="U59" s="4">
        <v>220.1</v>
      </c>
      <c r="V59" s="4">
        <v>218.38</v>
      </c>
      <c r="W59" s="4">
        <v>112.56</v>
      </c>
      <c r="X59" s="4">
        <v>175.84</v>
      </c>
      <c r="Y59" s="4">
        <v>224.02</v>
      </c>
      <c r="Z59" s="4">
        <v>307.5</v>
      </c>
      <c r="AA59" s="4">
        <v>200</v>
      </c>
      <c r="AB59" s="4">
        <v>133.13</v>
      </c>
      <c r="AC59" s="4">
        <v>110</v>
      </c>
      <c r="AD59" s="4">
        <v>172.79</v>
      </c>
      <c r="AE59" s="4">
        <v>293.33</v>
      </c>
      <c r="AF59" s="4">
        <v>184.73</v>
      </c>
      <c r="AG59" s="4">
        <v>257.27</v>
      </c>
      <c r="AH59" s="4">
        <v>98.38</v>
      </c>
      <c r="AI59" s="4">
        <v>208</v>
      </c>
      <c r="AJ59" s="4">
        <v>212.5</v>
      </c>
      <c r="AK59" s="4">
        <v>111.24</v>
      </c>
      <c r="AL59" s="4">
        <v>101.73</v>
      </c>
      <c r="AM59" s="4">
        <v>179.1</v>
      </c>
      <c r="AN59" s="4">
        <v>208.06</v>
      </c>
      <c r="AO59" s="4">
        <v>355.01</v>
      </c>
      <c r="AP59" s="4">
        <v>291.2</v>
      </c>
      <c r="AQ59" s="4">
        <v>208.76</v>
      </c>
      <c r="AR59" s="4">
        <v>323</v>
      </c>
      <c r="AS59" s="4">
        <v>184.8</v>
      </c>
      <c r="AT59" s="4">
        <v>143.93</v>
      </c>
      <c r="AU59" s="4">
        <v>87.53</v>
      </c>
      <c r="AV59" s="4">
        <v>111.5</v>
      </c>
      <c r="AW59" s="4">
        <v>104.75</v>
      </c>
      <c r="AX59" s="4">
        <v>172.18</v>
      </c>
      <c r="AY59" s="4">
        <v>288.63</v>
      </c>
      <c r="AZ59" s="4">
        <v>201.6</v>
      </c>
      <c r="BA59" s="4">
        <v>73.040000000000006</v>
      </c>
      <c r="BB59" s="4">
        <v>130.27000000000001</v>
      </c>
      <c r="BC59" s="4">
        <v>140.94999999999999</v>
      </c>
      <c r="BD59" s="4">
        <v>254.29</v>
      </c>
      <c r="BE59" s="4">
        <v>280</v>
      </c>
      <c r="BF59" s="4">
        <v>134.4</v>
      </c>
      <c r="BG59" s="4">
        <v>96</v>
      </c>
      <c r="BH59" s="4">
        <v>95</v>
      </c>
      <c r="BI59" s="4">
        <v>94.47</v>
      </c>
      <c r="BJ59" s="4">
        <v>104.18</v>
      </c>
      <c r="BK59" s="4">
        <v>213.86</v>
      </c>
      <c r="BL59" s="4">
        <v>270.14</v>
      </c>
      <c r="BM59" s="4">
        <v>179.2</v>
      </c>
      <c r="BN59" s="4">
        <v>225.35</v>
      </c>
      <c r="BO59" s="4">
        <v>230.76</v>
      </c>
    </row>
    <row r="60" spans="1:71" x14ac:dyDescent="0.3">
      <c r="A60" s="5" t="s">
        <v>135</v>
      </c>
      <c r="C60" s="14" t="str">
        <f t="shared" si="3"/>
        <v>20214</v>
      </c>
      <c r="D60" s="6">
        <v>44316</v>
      </c>
      <c r="E60" s="4">
        <v>131.80000000000001</v>
      </c>
      <c r="F60" s="4">
        <v>216.25</v>
      </c>
      <c r="G60" s="4">
        <v>58.45</v>
      </c>
      <c r="H60" s="4">
        <v>236.72</v>
      </c>
      <c r="I60" s="4">
        <v>95</v>
      </c>
      <c r="J60" s="4">
        <v>110</v>
      </c>
      <c r="K60" s="4">
        <v>152</v>
      </c>
      <c r="L60" s="4">
        <v>123.75</v>
      </c>
      <c r="M60" s="4">
        <v>92.46</v>
      </c>
      <c r="N60" s="4">
        <v>123.76</v>
      </c>
      <c r="O60" s="4">
        <v>47.46</v>
      </c>
      <c r="P60" s="4">
        <v>142.15</v>
      </c>
      <c r="Q60" s="4">
        <v>290</v>
      </c>
      <c r="R60" s="4">
        <v>235.81</v>
      </c>
      <c r="S60" s="4">
        <v>54.33</v>
      </c>
      <c r="T60" s="4">
        <v>110.52</v>
      </c>
      <c r="U60" s="4">
        <v>253.86</v>
      </c>
      <c r="V60" s="4">
        <v>240.27</v>
      </c>
      <c r="W60" s="4">
        <v>131.66999999999999</v>
      </c>
      <c r="X60" s="4">
        <v>194.32</v>
      </c>
      <c r="Y60" s="4">
        <v>247.29</v>
      </c>
      <c r="Z60" s="4">
        <v>325</v>
      </c>
      <c r="AA60" s="4">
        <v>223.33</v>
      </c>
      <c r="AB60" s="4">
        <v>170.8</v>
      </c>
      <c r="AC60" s="4">
        <v>110.64</v>
      </c>
      <c r="AD60" s="4">
        <v>192.73</v>
      </c>
      <c r="AE60" s="4">
        <v>304</v>
      </c>
      <c r="AF60" s="4">
        <v>197.66</v>
      </c>
      <c r="AG60" s="4">
        <v>278.18</v>
      </c>
      <c r="AH60" s="4">
        <v>129.03</v>
      </c>
      <c r="AI60" s="4">
        <v>245</v>
      </c>
      <c r="AJ60" s="4">
        <v>258.45</v>
      </c>
      <c r="AK60" s="4">
        <v>130.03</v>
      </c>
      <c r="AL60" s="4">
        <v>94.82</v>
      </c>
      <c r="AM60" s="4">
        <v>192.73</v>
      </c>
      <c r="AN60" s="4">
        <v>218.79</v>
      </c>
      <c r="AO60" s="4">
        <v>352.45</v>
      </c>
      <c r="AP60" s="4">
        <v>291.2</v>
      </c>
      <c r="AQ60" s="4">
        <v>255.27</v>
      </c>
      <c r="AR60" s="4">
        <v>336.67</v>
      </c>
      <c r="AS60" s="4">
        <v>227.13</v>
      </c>
      <c r="AT60" s="4">
        <v>166.25</v>
      </c>
      <c r="AU60" s="4">
        <v>102.46</v>
      </c>
      <c r="AV60" s="4">
        <v>130.33000000000001</v>
      </c>
      <c r="AW60" s="4">
        <v>123.97</v>
      </c>
      <c r="AX60" s="4">
        <v>210</v>
      </c>
      <c r="AY60" s="4">
        <v>325.5</v>
      </c>
      <c r="AZ60" s="4">
        <v>219.22</v>
      </c>
      <c r="BA60" s="4">
        <v>100.07</v>
      </c>
      <c r="BB60" s="4">
        <v>152.15</v>
      </c>
      <c r="BC60" s="4">
        <v>164.57</v>
      </c>
      <c r="BD60" s="4">
        <v>312</v>
      </c>
      <c r="BE60" s="4">
        <v>280</v>
      </c>
      <c r="BF60" s="4">
        <v>138.21</v>
      </c>
      <c r="BG60" s="4">
        <v>133.94</v>
      </c>
      <c r="BH60" s="4">
        <v>121.3</v>
      </c>
      <c r="BI60" s="4">
        <v>96.34</v>
      </c>
      <c r="BJ60" s="4">
        <v>89.39</v>
      </c>
      <c r="BK60" s="4">
        <v>260.39999999999998</v>
      </c>
      <c r="BL60" s="4">
        <v>291.85000000000002</v>
      </c>
      <c r="BM60" s="4">
        <v>210.4</v>
      </c>
      <c r="BN60" s="4">
        <v>294.63</v>
      </c>
      <c r="BO60" s="4">
        <v>212.5</v>
      </c>
    </row>
    <row r="61" spans="1:71" x14ac:dyDescent="0.3">
      <c r="A61" s="5" t="s">
        <v>136</v>
      </c>
      <c r="C61" s="14" t="str">
        <f t="shared" si="3"/>
        <v>20213</v>
      </c>
      <c r="D61" s="6">
        <v>44286</v>
      </c>
      <c r="E61" s="4">
        <v>155.56</v>
      </c>
      <c r="F61" s="4">
        <v>236.47</v>
      </c>
      <c r="G61" s="4">
        <v>66.25</v>
      </c>
      <c r="H61" s="4">
        <v>268.81</v>
      </c>
      <c r="I61" s="4">
        <v>99.4</v>
      </c>
      <c r="J61" s="4">
        <v>133.33000000000001</v>
      </c>
      <c r="K61" s="4">
        <v>182.6</v>
      </c>
      <c r="L61" s="4">
        <v>143.33000000000001</v>
      </c>
      <c r="M61" s="4">
        <v>105</v>
      </c>
      <c r="N61" s="4">
        <v>145</v>
      </c>
      <c r="O61" s="4">
        <v>50.51</v>
      </c>
      <c r="P61" s="4">
        <v>179.2</v>
      </c>
      <c r="Q61" s="4">
        <v>298.35000000000002</v>
      </c>
      <c r="R61" s="4">
        <v>256.95999999999998</v>
      </c>
      <c r="S61" s="4">
        <v>70.400000000000006</v>
      </c>
      <c r="T61" s="4">
        <v>160.83000000000001</v>
      </c>
      <c r="U61" s="4">
        <v>294</v>
      </c>
      <c r="V61" s="4">
        <v>265.49</v>
      </c>
      <c r="W61" s="4">
        <v>165.06</v>
      </c>
      <c r="X61" s="4">
        <v>186.33</v>
      </c>
      <c r="Y61" s="4">
        <v>295.31</v>
      </c>
      <c r="Z61" s="4">
        <v>393.75</v>
      </c>
      <c r="AA61" s="4">
        <v>246.67</v>
      </c>
      <c r="AB61" s="4">
        <v>194.55</v>
      </c>
      <c r="AC61" s="4">
        <v>179.2</v>
      </c>
      <c r="AD61" s="4">
        <v>214</v>
      </c>
      <c r="AE61" s="4">
        <v>307.64999999999998</v>
      </c>
      <c r="AF61" s="4">
        <v>212.5</v>
      </c>
      <c r="AG61" s="4">
        <v>311.52</v>
      </c>
      <c r="AH61" s="4">
        <v>124.1</v>
      </c>
      <c r="AI61" s="4">
        <v>236.25</v>
      </c>
      <c r="AJ61" s="4">
        <v>300.22000000000003</v>
      </c>
      <c r="AK61" s="4">
        <v>162.96</v>
      </c>
      <c r="AL61" s="4">
        <v>184.08</v>
      </c>
      <c r="AM61" s="4">
        <v>178.7</v>
      </c>
      <c r="AN61" s="4">
        <v>267</v>
      </c>
      <c r="AO61" s="4">
        <v>380.8</v>
      </c>
      <c r="AP61" s="4">
        <v>323.13</v>
      </c>
      <c r="AQ61" s="4">
        <v>235</v>
      </c>
      <c r="AR61" s="4">
        <v>360</v>
      </c>
      <c r="AS61" s="4">
        <v>232.6</v>
      </c>
      <c r="AT61" s="4">
        <v>179.9</v>
      </c>
      <c r="AU61" s="4">
        <v>128.75</v>
      </c>
      <c r="AV61" s="4">
        <v>175</v>
      </c>
      <c r="AW61" s="4">
        <v>151.22</v>
      </c>
      <c r="AX61" s="4">
        <v>240</v>
      </c>
      <c r="AY61" s="4">
        <v>352.95</v>
      </c>
      <c r="AZ61" s="4">
        <v>225.28</v>
      </c>
      <c r="BA61" s="4">
        <v>106.21</v>
      </c>
      <c r="BB61" s="4">
        <v>190.41</v>
      </c>
      <c r="BC61" s="4">
        <v>205.83</v>
      </c>
      <c r="BD61" s="4">
        <v>310</v>
      </c>
      <c r="BE61" s="4">
        <v>220</v>
      </c>
      <c r="BF61" s="4">
        <v>173.11</v>
      </c>
      <c r="BG61" s="4">
        <v>121.69</v>
      </c>
      <c r="BH61" s="4">
        <v>123.2</v>
      </c>
      <c r="BI61" s="4">
        <v>142.5</v>
      </c>
      <c r="BJ61" s="4">
        <v>141.16999999999999</v>
      </c>
      <c r="BK61" s="4">
        <v>298.66000000000003</v>
      </c>
      <c r="BL61" s="4">
        <v>326.18</v>
      </c>
      <c r="BM61" s="4">
        <v>208.42</v>
      </c>
      <c r="BN61" s="4">
        <v>276.43</v>
      </c>
      <c r="BO61" s="4">
        <v>258.45</v>
      </c>
    </row>
    <row r="62" spans="1:71" x14ac:dyDescent="0.3">
      <c r="A62" s="5" t="s">
        <v>137</v>
      </c>
      <c r="C62" s="14" t="str">
        <f t="shared" si="3"/>
        <v>20212</v>
      </c>
      <c r="D62" s="6">
        <v>44255</v>
      </c>
      <c r="E62" s="4">
        <v>138</v>
      </c>
      <c r="F62" s="4">
        <v>199.5</v>
      </c>
      <c r="G62" s="4">
        <v>47.04</v>
      </c>
      <c r="H62" s="4">
        <v>220.25</v>
      </c>
      <c r="I62" s="4">
        <v>64.959999999999994</v>
      </c>
      <c r="J62" s="4">
        <v>110</v>
      </c>
      <c r="K62" s="4">
        <v>160</v>
      </c>
      <c r="L62" s="4">
        <v>139.58000000000001</v>
      </c>
      <c r="M62" s="4">
        <v>76.16</v>
      </c>
      <c r="N62" s="4">
        <v>115</v>
      </c>
      <c r="O62" s="4">
        <v>32.51</v>
      </c>
      <c r="P62" s="4">
        <v>159</v>
      </c>
      <c r="Q62" s="4">
        <v>257.29000000000002</v>
      </c>
      <c r="R62" s="4">
        <v>210</v>
      </c>
      <c r="S62" s="4">
        <v>61</v>
      </c>
      <c r="T62" s="4">
        <v>108.96</v>
      </c>
      <c r="U62" s="4">
        <v>237.5</v>
      </c>
      <c r="V62" s="4">
        <v>202.5</v>
      </c>
      <c r="W62" s="4">
        <v>148.5</v>
      </c>
      <c r="X62" s="4">
        <v>140.09</v>
      </c>
      <c r="Y62" s="4">
        <v>220</v>
      </c>
      <c r="Z62" s="4">
        <v>287.5</v>
      </c>
      <c r="AA62" s="4">
        <v>145.6</v>
      </c>
      <c r="AB62" s="4">
        <v>160.41</v>
      </c>
      <c r="AC62" s="4">
        <v>157.5</v>
      </c>
      <c r="AD62" s="4">
        <v>129.80000000000001</v>
      </c>
      <c r="AE62" s="4">
        <v>294.86</v>
      </c>
      <c r="AF62" s="4">
        <v>154.32</v>
      </c>
      <c r="AG62" s="4">
        <v>279.45</v>
      </c>
      <c r="AH62" s="4">
        <v>69.66</v>
      </c>
      <c r="AI62" s="4">
        <v>165.64</v>
      </c>
      <c r="AJ62" s="4">
        <v>230.82</v>
      </c>
      <c r="AK62" s="4">
        <v>135</v>
      </c>
      <c r="AL62" s="4">
        <v>131.08000000000001</v>
      </c>
      <c r="AM62" s="4">
        <v>129.80000000000001</v>
      </c>
      <c r="AN62" s="4">
        <v>197.13</v>
      </c>
      <c r="AO62" s="4">
        <v>344.33</v>
      </c>
      <c r="AP62" s="4">
        <v>290.55</v>
      </c>
      <c r="AQ62" s="4">
        <v>204.17</v>
      </c>
      <c r="AR62" s="4">
        <v>320</v>
      </c>
      <c r="AS62" s="4">
        <v>217.5</v>
      </c>
      <c r="AT62" s="4">
        <v>133.11000000000001</v>
      </c>
      <c r="AU62" s="4">
        <v>105.64</v>
      </c>
      <c r="AV62" s="4">
        <v>134.43</v>
      </c>
      <c r="AW62" s="4">
        <v>113.68</v>
      </c>
      <c r="AX62" s="4">
        <v>147.27000000000001</v>
      </c>
      <c r="AY62" s="4">
        <v>351.25</v>
      </c>
      <c r="AZ62" s="4">
        <v>194.88</v>
      </c>
      <c r="BA62" s="4">
        <v>54.29</v>
      </c>
      <c r="BB62" s="4">
        <v>156.97</v>
      </c>
      <c r="BC62" s="4">
        <v>169.8</v>
      </c>
      <c r="BD62" s="4">
        <v>235</v>
      </c>
      <c r="BE62" s="4">
        <v>270.12</v>
      </c>
      <c r="BF62" s="4">
        <v>142.57</v>
      </c>
      <c r="BG62" s="4">
        <v>68.19</v>
      </c>
      <c r="BH62" s="4">
        <v>61.48</v>
      </c>
      <c r="BI62" s="4">
        <v>118.25</v>
      </c>
      <c r="BJ62" s="4">
        <v>130.94999999999999</v>
      </c>
      <c r="BK62" s="4">
        <v>237.5</v>
      </c>
      <c r="BL62" s="4">
        <v>293.47000000000003</v>
      </c>
      <c r="BM62" s="4">
        <v>180</v>
      </c>
      <c r="BN62" s="4">
        <v>253</v>
      </c>
      <c r="BO62" s="4">
        <v>300.22000000000003</v>
      </c>
    </row>
    <row r="63" spans="1:71" x14ac:dyDescent="0.3">
      <c r="A63" s="5" t="s">
        <v>138</v>
      </c>
      <c r="C63" s="14" t="str">
        <f t="shared" si="3"/>
        <v>20211</v>
      </c>
      <c r="D63" s="6">
        <v>44227</v>
      </c>
      <c r="E63" s="4">
        <v>88.63</v>
      </c>
      <c r="F63" s="4">
        <v>122.64</v>
      </c>
      <c r="G63" s="4">
        <v>45.52</v>
      </c>
      <c r="H63" s="4">
        <v>135.63</v>
      </c>
      <c r="I63" s="4">
        <v>64.959999999999994</v>
      </c>
      <c r="J63" s="4">
        <v>67.599999999999994</v>
      </c>
      <c r="K63" s="4">
        <v>104.93</v>
      </c>
      <c r="L63" s="4">
        <v>78.5</v>
      </c>
      <c r="M63" s="4">
        <v>76.16</v>
      </c>
      <c r="N63" s="4">
        <v>85</v>
      </c>
      <c r="O63" s="4">
        <v>25</v>
      </c>
      <c r="P63" s="4">
        <v>103.12</v>
      </c>
      <c r="Q63" s="4">
        <v>190.9</v>
      </c>
      <c r="R63" s="4">
        <v>125.75</v>
      </c>
      <c r="S63" s="4">
        <v>40.89</v>
      </c>
      <c r="T63" s="4">
        <v>66.67</v>
      </c>
      <c r="U63" s="4">
        <v>139.15</v>
      </c>
      <c r="V63" s="4">
        <v>120</v>
      </c>
      <c r="W63" s="4">
        <v>104.61</v>
      </c>
      <c r="X63" s="4">
        <v>110.18</v>
      </c>
      <c r="Y63" s="4">
        <v>123.35</v>
      </c>
      <c r="Z63" s="4">
        <v>240</v>
      </c>
      <c r="AA63" s="4">
        <v>145.6</v>
      </c>
      <c r="AB63" s="4">
        <v>107.37</v>
      </c>
      <c r="AC63" s="4">
        <v>75.930000000000007</v>
      </c>
      <c r="AD63" s="4">
        <v>108</v>
      </c>
      <c r="AE63" s="4">
        <v>224.48</v>
      </c>
      <c r="AF63" s="4">
        <v>132.5</v>
      </c>
      <c r="AG63" s="4">
        <v>214.99</v>
      </c>
      <c r="AH63" s="4">
        <v>61.11</v>
      </c>
      <c r="AI63" s="4">
        <v>136.31</v>
      </c>
      <c r="AJ63" s="4">
        <v>156.62</v>
      </c>
      <c r="AK63" s="4">
        <v>89.53</v>
      </c>
      <c r="AL63" s="4">
        <v>86.07</v>
      </c>
      <c r="AM63" s="4">
        <v>130</v>
      </c>
      <c r="AN63" s="4">
        <v>151.63</v>
      </c>
      <c r="AO63" s="4">
        <v>294.05</v>
      </c>
      <c r="AP63" s="4">
        <v>221.83</v>
      </c>
      <c r="AQ63" s="4">
        <v>181.25</v>
      </c>
      <c r="AR63" s="4">
        <v>269.45</v>
      </c>
      <c r="AS63" s="4">
        <v>149.5</v>
      </c>
      <c r="AT63" s="4">
        <v>100</v>
      </c>
      <c r="AU63" s="4">
        <v>70.2</v>
      </c>
      <c r="AV63" s="4">
        <v>89.74</v>
      </c>
      <c r="AW63" s="4">
        <v>71.63</v>
      </c>
      <c r="AX63" s="4">
        <v>128.43</v>
      </c>
      <c r="AY63" s="4">
        <v>220</v>
      </c>
      <c r="AZ63" s="4">
        <v>121.01</v>
      </c>
      <c r="BA63" s="4">
        <v>38.14</v>
      </c>
      <c r="BB63" s="4">
        <v>105.03</v>
      </c>
      <c r="BC63" s="4">
        <v>113.74</v>
      </c>
      <c r="BD63" s="4">
        <v>205</v>
      </c>
      <c r="BE63" s="4">
        <v>201.55</v>
      </c>
      <c r="BF63" s="4">
        <v>95.26</v>
      </c>
      <c r="BG63" s="4">
        <v>59.62</v>
      </c>
      <c r="BH63" s="4">
        <v>52.83</v>
      </c>
      <c r="BI63" s="4">
        <v>57.36</v>
      </c>
      <c r="BJ63" s="4">
        <v>64</v>
      </c>
      <c r="BK63" s="4">
        <v>142.66</v>
      </c>
      <c r="BL63" s="4">
        <v>223.62</v>
      </c>
      <c r="BM63" s="4">
        <v>118.49</v>
      </c>
      <c r="BN63" s="4">
        <v>192.5</v>
      </c>
      <c r="BO63" s="4">
        <v>230.82</v>
      </c>
    </row>
    <row r="64" spans="1:71" x14ac:dyDescent="0.3">
      <c r="A64" s="5" t="s">
        <v>139</v>
      </c>
      <c r="C64" s="14" t="str">
        <f t="shared" si="3"/>
        <v>202012</v>
      </c>
      <c r="D64" s="6">
        <v>44196</v>
      </c>
      <c r="E64" s="4">
        <v>84.87</v>
      </c>
      <c r="F64" s="4">
        <v>116.08</v>
      </c>
      <c r="G64" s="4">
        <v>43.8</v>
      </c>
      <c r="H64" s="4">
        <v>131.29</v>
      </c>
      <c r="I64" s="4">
        <v>54.99</v>
      </c>
      <c r="J64" s="4">
        <v>72.709999999999994</v>
      </c>
      <c r="K64" s="4">
        <v>104.83</v>
      </c>
      <c r="L64" s="4">
        <v>79.959999999999994</v>
      </c>
      <c r="M64" s="4">
        <v>57.64</v>
      </c>
      <c r="N64" s="4">
        <v>67.650000000000006</v>
      </c>
      <c r="O64" s="4">
        <v>18.95</v>
      </c>
      <c r="P64" s="4">
        <v>90.15</v>
      </c>
      <c r="Q64" s="4">
        <v>198.54</v>
      </c>
      <c r="R64" s="4">
        <v>126.46</v>
      </c>
      <c r="S64" s="4">
        <v>45.91</v>
      </c>
      <c r="T64" s="4">
        <v>88.68</v>
      </c>
      <c r="U64" s="4">
        <v>147.22999999999999</v>
      </c>
      <c r="V64" s="4">
        <v>134.25</v>
      </c>
      <c r="W64" s="4">
        <v>91.21</v>
      </c>
      <c r="X64" s="4">
        <v>114.46</v>
      </c>
      <c r="Y64" s="4">
        <v>111.82</v>
      </c>
      <c r="Z64" s="4">
        <v>208.13</v>
      </c>
      <c r="AA64" s="4">
        <v>135.99</v>
      </c>
      <c r="AB64" s="4">
        <v>93.17</v>
      </c>
      <c r="AC64" s="4">
        <v>70.819999999999993</v>
      </c>
      <c r="AD64" s="4">
        <v>137.5</v>
      </c>
      <c r="AE64" s="4">
        <v>221.27</v>
      </c>
      <c r="AF64" s="4">
        <v>131.54</v>
      </c>
      <c r="AG64" s="4">
        <v>210.89</v>
      </c>
      <c r="AH64" s="4">
        <v>73.14</v>
      </c>
      <c r="AI64" s="4">
        <v>140</v>
      </c>
      <c r="AJ64" s="4">
        <v>165.96</v>
      </c>
      <c r="AK64" s="4">
        <v>80.489999999999995</v>
      </c>
      <c r="AL64" s="4">
        <v>92.7</v>
      </c>
      <c r="AM64" s="4">
        <v>137.5</v>
      </c>
      <c r="AN64" s="4">
        <v>156.74</v>
      </c>
      <c r="AO64" s="4">
        <v>262.41000000000003</v>
      </c>
      <c r="AP64" s="4">
        <v>218.37</v>
      </c>
      <c r="AQ64" s="4">
        <v>166.12</v>
      </c>
      <c r="AR64" s="4">
        <v>270.51</v>
      </c>
      <c r="AS64" s="4">
        <v>153.22999999999999</v>
      </c>
      <c r="AT64" s="4">
        <v>106.08</v>
      </c>
      <c r="AU64" s="4">
        <v>65.56</v>
      </c>
      <c r="AV64" s="4">
        <v>87.66</v>
      </c>
      <c r="AW64" s="4">
        <v>78.11</v>
      </c>
      <c r="AX64" s="4">
        <v>123.9</v>
      </c>
      <c r="AY64" s="4">
        <v>204.24</v>
      </c>
      <c r="AZ64" s="4">
        <v>97.54</v>
      </c>
      <c r="BA64" s="4">
        <v>62.81</v>
      </c>
      <c r="BB64" s="4">
        <v>104.95</v>
      </c>
      <c r="BC64" s="4">
        <v>114.8</v>
      </c>
      <c r="BD64" s="4">
        <v>181.64</v>
      </c>
      <c r="BE64" s="4">
        <v>209.29</v>
      </c>
      <c r="BF64" s="4">
        <v>93.91</v>
      </c>
      <c r="BG64" s="4">
        <v>72.16</v>
      </c>
      <c r="BH64" s="4">
        <v>67.650000000000006</v>
      </c>
      <c r="BI64" s="4">
        <v>61.96</v>
      </c>
      <c r="BJ64" s="4">
        <v>85.13</v>
      </c>
      <c r="BK64" s="4">
        <v>145.93</v>
      </c>
      <c r="BL64" s="4">
        <v>220.34</v>
      </c>
      <c r="BM64" s="4">
        <v>82.15</v>
      </c>
      <c r="BN64" s="4">
        <v>181.88</v>
      </c>
      <c r="BO64" s="4">
        <v>156.62</v>
      </c>
    </row>
    <row r="65" spans="1:67" x14ac:dyDescent="0.3">
      <c r="A65" s="5" t="s">
        <v>140</v>
      </c>
      <c r="C65" s="14" t="str">
        <f t="shared" si="3"/>
        <v>202011</v>
      </c>
      <c r="D65" s="6">
        <v>44165</v>
      </c>
      <c r="E65" s="4">
        <v>90.55</v>
      </c>
      <c r="F65" s="4">
        <v>139.1</v>
      </c>
      <c r="G65" s="4">
        <v>42.79</v>
      </c>
      <c r="H65" s="4">
        <v>145.29</v>
      </c>
      <c r="I65" s="4">
        <v>54.44</v>
      </c>
      <c r="J65" s="4">
        <v>76.42</v>
      </c>
      <c r="K65" s="4">
        <v>106.61</v>
      </c>
      <c r="L65" s="4">
        <v>84.85</v>
      </c>
      <c r="M65" s="4">
        <v>57.21</v>
      </c>
      <c r="N65" s="4">
        <v>70.540000000000006</v>
      </c>
      <c r="O65" s="4">
        <v>19.87</v>
      </c>
      <c r="P65" s="4">
        <v>96.7</v>
      </c>
      <c r="Q65" s="4">
        <v>190.87</v>
      </c>
      <c r="R65" s="4">
        <v>143.33000000000001</v>
      </c>
      <c r="S65" s="4">
        <v>45.25</v>
      </c>
      <c r="T65" s="4">
        <v>75.02</v>
      </c>
      <c r="U65" s="4">
        <v>151.79</v>
      </c>
      <c r="V65" s="4">
        <v>146.5</v>
      </c>
      <c r="W65" s="4">
        <v>97.93</v>
      </c>
      <c r="X65" s="4">
        <v>108.36</v>
      </c>
      <c r="Y65" s="4">
        <v>137.37</v>
      </c>
      <c r="Z65" s="4">
        <v>222.46</v>
      </c>
      <c r="AA65" s="4">
        <v>137.57</v>
      </c>
      <c r="AB65" s="4">
        <v>100.21</v>
      </c>
      <c r="AC65" s="4">
        <v>74.22</v>
      </c>
      <c r="AD65" s="4">
        <v>140</v>
      </c>
      <c r="AE65" s="4">
        <v>216.19</v>
      </c>
      <c r="AF65" s="4">
        <v>123.29</v>
      </c>
      <c r="AG65" s="4">
        <v>205.89</v>
      </c>
      <c r="AH65" s="4">
        <v>71.739999999999995</v>
      </c>
      <c r="AI65" s="4">
        <v>132.63</v>
      </c>
      <c r="AJ65" s="4">
        <v>159.41</v>
      </c>
      <c r="AK65" s="4">
        <v>85.46</v>
      </c>
      <c r="AL65" s="4">
        <v>79.05</v>
      </c>
      <c r="AM65" s="4">
        <v>140</v>
      </c>
      <c r="AN65" s="4">
        <v>174.81</v>
      </c>
      <c r="AO65" s="4">
        <v>265.88</v>
      </c>
      <c r="AP65" s="4">
        <v>213.32</v>
      </c>
      <c r="AQ65" s="4">
        <v>157.69</v>
      </c>
      <c r="AR65" s="4">
        <v>265.01</v>
      </c>
      <c r="AS65" s="4">
        <v>145.63</v>
      </c>
      <c r="AT65" s="4">
        <v>101.04</v>
      </c>
      <c r="AU65" s="4">
        <v>65.5</v>
      </c>
      <c r="AV65" s="4">
        <v>88.63</v>
      </c>
      <c r="AW65" s="4">
        <v>76.760000000000005</v>
      </c>
      <c r="AX65" s="4">
        <v>125.26</v>
      </c>
      <c r="AY65" s="4">
        <v>234.32</v>
      </c>
      <c r="AZ65" s="4">
        <v>131.55000000000001</v>
      </c>
      <c r="BA65" s="4">
        <v>59.95</v>
      </c>
      <c r="BB65" s="4">
        <v>106.73</v>
      </c>
      <c r="BC65" s="4">
        <v>117.04</v>
      </c>
      <c r="BD65" s="4">
        <v>194.37</v>
      </c>
      <c r="BE65" s="4">
        <v>201.06</v>
      </c>
      <c r="BF65" s="4">
        <v>95.17</v>
      </c>
      <c r="BG65" s="4">
        <v>70.61</v>
      </c>
      <c r="BH65" s="4">
        <v>65.47</v>
      </c>
      <c r="BI65" s="4">
        <v>55.37</v>
      </c>
      <c r="BJ65" s="4">
        <v>83.4</v>
      </c>
      <c r="BK65" s="4">
        <v>151.26</v>
      </c>
      <c r="BL65" s="4">
        <v>215.26</v>
      </c>
      <c r="BM65" s="4">
        <v>125.29</v>
      </c>
      <c r="BN65" s="4">
        <v>206.31</v>
      </c>
      <c r="BO65" s="4">
        <v>165.96</v>
      </c>
    </row>
    <row r="66" spans="1:67" x14ac:dyDescent="0.3">
      <c r="A66" s="5" t="s">
        <v>141</v>
      </c>
      <c r="C66" s="14" t="str">
        <f t="shared" si="3"/>
        <v>202010</v>
      </c>
      <c r="D66" s="6">
        <v>44135</v>
      </c>
      <c r="E66" s="4">
        <v>95.4</v>
      </c>
      <c r="F66" s="4">
        <v>146.94</v>
      </c>
      <c r="G66" s="4">
        <v>50.06</v>
      </c>
      <c r="H66" s="4">
        <v>154.08000000000001</v>
      </c>
      <c r="I66" s="4">
        <v>63.97</v>
      </c>
      <c r="J66" s="4">
        <v>86.9</v>
      </c>
      <c r="K66" s="4">
        <v>106.43</v>
      </c>
      <c r="L66" s="4">
        <v>96.14</v>
      </c>
      <c r="M66" s="4">
        <v>66.22</v>
      </c>
      <c r="N66" s="4">
        <v>80.45</v>
      </c>
      <c r="O66" s="4">
        <v>23.59</v>
      </c>
      <c r="P66" s="4">
        <v>109.12</v>
      </c>
      <c r="Q66" s="4">
        <v>173.94</v>
      </c>
      <c r="R66" s="4">
        <v>151.28</v>
      </c>
      <c r="S66" s="4">
        <v>46.25</v>
      </c>
      <c r="T66" s="4">
        <v>95</v>
      </c>
      <c r="U66" s="4">
        <v>165.02</v>
      </c>
      <c r="V66" s="4">
        <v>145</v>
      </c>
      <c r="W66" s="4">
        <v>110.47</v>
      </c>
      <c r="X66" s="4">
        <v>114.15</v>
      </c>
      <c r="Y66" s="4">
        <v>141.6</v>
      </c>
      <c r="Z66" s="4">
        <v>260</v>
      </c>
      <c r="AA66" s="4">
        <v>141.93</v>
      </c>
      <c r="AB66" s="4">
        <v>112.97</v>
      </c>
      <c r="AC66" s="4">
        <v>84.49</v>
      </c>
      <c r="AD66" s="4">
        <v>163.51</v>
      </c>
      <c r="AE66" s="4">
        <v>219.24</v>
      </c>
      <c r="AF66" s="4">
        <v>132.03</v>
      </c>
      <c r="AG66" s="4">
        <v>209.25</v>
      </c>
      <c r="AH66" s="4">
        <v>79.81</v>
      </c>
      <c r="AI66" s="4">
        <v>174.17</v>
      </c>
      <c r="AJ66" s="4">
        <v>177.4</v>
      </c>
      <c r="AK66" s="4">
        <v>96.81</v>
      </c>
      <c r="AL66" s="4">
        <v>82.82</v>
      </c>
      <c r="AM66" s="4">
        <v>162.19999999999999</v>
      </c>
      <c r="AN66" s="4">
        <v>192.94</v>
      </c>
      <c r="AO66" s="4">
        <v>264.83999999999997</v>
      </c>
      <c r="AP66" s="4">
        <v>216.45</v>
      </c>
      <c r="AQ66" s="4">
        <v>163.53</v>
      </c>
      <c r="AR66" s="4">
        <v>266.58</v>
      </c>
      <c r="AS66" s="4">
        <v>150.91</v>
      </c>
      <c r="AT66" s="4">
        <v>105.39</v>
      </c>
      <c r="AU66" s="4">
        <v>72.97</v>
      </c>
      <c r="AV66" s="4">
        <v>91.8</v>
      </c>
      <c r="AW66" s="4">
        <v>67.2</v>
      </c>
      <c r="AX66" s="4">
        <v>129.24</v>
      </c>
      <c r="AY66" s="4">
        <v>243.99</v>
      </c>
      <c r="AZ66" s="4">
        <v>132.16</v>
      </c>
      <c r="BA66" s="4">
        <v>67.5</v>
      </c>
      <c r="BB66" s="4">
        <v>106.53</v>
      </c>
      <c r="BC66" s="4">
        <v>114.92</v>
      </c>
      <c r="BD66" s="4">
        <v>220</v>
      </c>
      <c r="BE66" s="4">
        <v>206.41</v>
      </c>
      <c r="BF66" s="4">
        <v>97.12</v>
      </c>
      <c r="BG66" s="4">
        <v>78.63</v>
      </c>
      <c r="BH66" s="4">
        <v>73.260000000000005</v>
      </c>
      <c r="BI66" s="4">
        <v>62.37</v>
      </c>
      <c r="BJ66" s="4">
        <v>86.4</v>
      </c>
      <c r="BK66" s="4">
        <v>164.16</v>
      </c>
      <c r="BL66" s="4">
        <v>218.34</v>
      </c>
      <c r="BM66" s="4">
        <v>121.98</v>
      </c>
      <c r="BN66" s="4">
        <v>219.96</v>
      </c>
      <c r="BO66" s="4">
        <v>159.41</v>
      </c>
    </row>
    <row r="67" spans="1:67" x14ac:dyDescent="0.3">
      <c r="A67" s="5" t="s">
        <v>142</v>
      </c>
      <c r="C67" s="14" t="str">
        <f t="shared" si="3"/>
        <v>20209</v>
      </c>
      <c r="D67" s="6">
        <v>44104</v>
      </c>
      <c r="E67" s="4">
        <v>92.32</v>
      </c>
      <c r="F67" s="4">
        <v>178.9</v>
      </c>
      <c r="G67" s="4">
        <v>49</v>
      </c>
      <c r="H67" s="4">
        <v>181.43</v>
      </c>
      <c r="I67" s="4">
        <v>64.28</v>
      </c>
      <c r="J67" s="4">
        <v>86.96</v>
      </c>
      <c r="K67" s="4">
        <v>118.27</v>
      </c>
      <c r="L67" s="4">
        <v>97.28</v>
      </c>
      <c r="M67" s="4">
        <v>67.14</v>
      </c>
      <c r="N67" s="4">
        <v>79.760000000000005</v>
      </c>
      <c r="O67" s="4">
        <v>24.5</v>
      </c>
      <c r="P67" s="4">
        <v>111.79</v>
      </c>
      <c r="Q67" s="4">
        <v>223.9</v>
      </c>
      <c r="R67" s="4">
        <v>183.45</v>
      </c>
      <c r="S67" s="4">
        <v>43.47</v>
      </c>
      <c r="T67" s="4">
        <v>93.75</v>
      </c>
      <c r="U67" s="4">
        <v>192.55</v>
      </c>
      <c r="V67" s="4">
        <v>186.86</v>
      </c>
      <c r="W67" s="4">
        <v>113.3</v>
      </c>
      <c r="X67" s="4">
        <v>117.08</v>
      </c>
      <c r="Y67" s="4">
        <v>177.03</v>
      </c>
      <c r="Z67" s="4">
        <v>250.91</v>
      </c>
      <c r="AA67" s="4">
        <v>165</v>
      </c>
      <c r="AB67" s="4">
        <v>116.09</v>
      </c>
      <c r="AC67" s="4">
        <v>84.27</v>
      </c>
      <c r="AD67" s="4">
        <v>164.7</v>
      </c>
      <c r="AE67" s="4">
        <v>243.87</v>
      </c>
      <c r="AF67" s="4">
        <v>135.43</v>
      </c>
      <c r="AG67" s="4">
        <v>232.94</v>
      </c>
      <c r="AH67" s="4">
        <v>84.94</v>
      </c>
      <c r="AI67" s="4">
        <v>180.34</v>
      </c>
      <c r="AJ67" s="4">
        <v>200.77</v>
      </c>
      <c r="AK67" s="4">
        <v>98.03</v>
      </c>
      <c r="AL67" s="4">
        <v>105.37</v>
      </c>
      <c r="AM67" s="4">
        <v>166.3</v>
      </c>
      <c r="AN67" s="4">
        <v>199.97</v>
      </c>
      <c r="AO67" s="4">
        <v>299.42</v>
      </c>
      <c r="AP67" s="4">
        <v>240.82</v>
      </c>
      <c r="AQ67" s="4">
        <v>168.8</v>
      </c>
      <c r="AR67" s="4">
        <v>295.69</v>
      </c>
      <c r="AS67" s="4">
        <v>142.80000000000001</v>
      </c>
      <c r="AT67" s="4">
        <v>108.08</v>
      </c>
      <c r="AU67" s="4">
        <v>75.73</v>
      </c>
      <c r="AV67" s="4">
        <v>99.67</v>
      </c>
      <c r="AW67" s="4">
        <v>98.83</v>
      </c>
      <c r="AX67" s="4">
        <v>155</v>
      </c>
      <c r="AY67" s="4">
        <v>260</v>
      </c>
      <c r="AZ67" s="4">
        <v>170.77</v>
      </c>
      <c r="BA67" s="4">
        <v>74.400000000000006</v>
      </c>
      <c r="BB67" s="4">
        <v>118.4</v>
      </c>
      <c r="BC67" s="4">
        <v>129.07</v>
      </c>
      <c r="BD67" s="4">
        <v>222.33</v>
      </c>
      <c r="BE67" s="4">
        <v>235.06</v>
      </c>
      <c r="BF67" s="4">
        <v>106.43</v>
      </c>
      <c r="BG67" s="4">
        <v>83.93</v>
      </c>
      <c r="BH67" s="4">
        <v>79.33</v>
      </c>
      <c r="BI67" s="4">
        <v>82.43</v>
      </c>
      <c r="BJ67" s="4">
        <v>106.11</v>
      </c>
      <c r="BK67" s="4">
        <v>191.99</v>
      </c>
      <c r="BL67" s="4">
        <v>242.89</v>
      </c>
      <c r="BM67" s="4">
        <v>164.02</v>
      </c>
      <c r="BN67" s="4">
        <v>223.9</v>
      </c>
      <c r="BO67" s="4">
        <v>177.4</v>
      </c>
    </row>
    <row r="68" spans="1:67" x14ac:dyDescent="0.3">
      <c r="A68" s="5" t="s">
        <v>143</v>
      </c>
      <c r="C68" s="14" t="str">
        <f t="shared" si="3"/>
        <v>20208</v>
      </c>
      <c r="D68" s="6">
        <v>44074</v>
      </c>
      <c r="E68" s="4">
        <v>85</v>
      </c>
      <c r="F68" s="4">
        <v>164.48</v>
      </c>
      <c r="G68" s="4">
        <v>55</v>
      </c>
      <c r="H68" s="4">
        <v>179.5</v>
      </c>
      <c r="I68" s="4">
        <v>69.87</v>
      </c>
      <c r="J68" s="4">
        <v>83.68</v>
      </c>
      <c r="K68" s="4">
        <v>122.62</v>
      </c>
      <c r="L68" s="4">
        <v>91.55</v>
      </c>
      <c r="M68" s="4">
        <v>72.67</v>
      </c>
      <c r="N68" s="4">
        <v>83.7</v>
      </c>
      <c r="O68" s="4">
        <v>25.62</v>
      </c>
      <c r="P68" s="4">
        <v>108.34</v>
      </c>
      <c r="Q68" s="4">
        <v>239</v>
      </c>
      <c r="R68" s="4">
        <v>169.51</v>
      </c>
      <c r="S68" s="4">
        <v>46.75</v>
      </c>
      <c r="T68" s="4">
        <v>109.91</v>
      </c>
      <c r="U68" s="4">
        <v>181.78</v>
      </c>
      <c r="V68" s="4">
        <v>173.83</v>
      </c>
      <c r="W68" s="4">
        <v>109.55</v>
      </c>
      <c r="X68" s="4">
        <v>130.71</v>
      </c>
      <c r="Y68" s="4">
        <v>191.33</v>
      </c>
      <c r="Z68" s="4">
        <v>248.99</v>
      </c>
      <c r="AA68" s="4">
        <v>155</v>
      </c>
      <c r="AB68" s="4">
        <v>111.81</v>
      </c>
      <c r="AC68" s="4">
        <v>100</v>
      </c>
      <c r="AD68" s="4">
        <v>155.54</v>
      </c>
      <c r="AE68" s="4">
        <v>259.8</v>
      </c>
      <c r="AF68" s="4">
        <v>150.82</v>
      </c>
      <c r="AG68" s="4">
        <v>247.35</v>
      </c>
      <c r="AH68" s="4">
        <v>89.8</v>
      </c>
      <c r="AI68" s="4">
        <v>225</v>
      </c>
      <c r="AJ68" s="4">
        <v>190.5</v>
      </c>
      <c r="AK68" s="4">
        <v>97.24</v>
      </c>
      <c r="AL68" s="4">
        <v>115.1</v>
      </c>
      <c r="AM68" s="4">
        <v>152.9</v>
      </c>
      <c r="AN68" s="4">
        <v>209.21</v>
      </c>
      <c r="AO68" s="4">
        <v>298.12</v>
      </c>
      <c r="AP68" s="4">
        <v>256.32</v>
      </c>
      <c r="AQ68" s="4">
        <v>176.31</v>
      </c>
      <c r="AR68" s="4">
        <v>318.82</v>
      </c>
      <c r="AS68" s="4">
        <v>163.38</v>
      </c>
      <c r="AT68" s="4">
        <v>120.84</v>
      </c>
      <c r="AU68" s="4">
        <v>81.05</v>
      </c>
      <c r="AV68" s="4">
        <v>104.44</v>
      </c>
      <c r="AW68" s="4">
        <v>102.5</v>
      </c>
      <c r="AX68" s="4">
        <v>152.16999999999999</v>
      </c>
      <c r="AY68" s="4">
        <v>269.16000000000003</v>
      </c>
      <c r="AZ68" s="4">
        <v>158.22</v>
      </c>
      <c r="BA68" s="4">
        <v>78.83</v>
      </c>
      <c r="BB68" s="4">
        <v>122.74</v>
      </c>
      <c r="BC68" s="4">
        <v>133.16</v>
      </c>
      <c r="BD68" s="4">
        <v>223.36</v>
      </c>
      <c r="BE68" s="4">
        <v>250.3</v>
      </c>
      <c r="BF68" s="4">
        <v>111.05</v>
      </c>
      <c r="BG68" s="4">
        <v>88.75</v>
      </c>
      <c r="BH68" s="4">
        <v>83.97</v>
      </c>
      <c r="BI68" s="4">
        <v>127.9</v>
      </c>
      <c r="BJ68" s="4">
        <v>101.89</v>
      </c>
      <c r="BK68" s="4">
        <v>192.86</v>
      </c>
      <c r="BL68" s="4">
        <v>258.68</v>
      </c>
      <c r="BM68" s="4">
        <v>150.91999999999999</v>
      </c>
      <c r="BN68" s="4">
        <v>240.94</v>
      </c>
      <c r="BO68" s="4">
        <v>200.77</v>
      </c>
    </row>
    <row r="69" spans="1:67" x14ac:dyDescent="0.3">
      <c r="C69" s="14" t="str">
        <f t="shared" si="3"/>
        <v>20207</v>
      </c>
      <c r="D69" s="6">
        <v>44043</v>
      </c>
      <c r="E69" s="4">
        <v>125</v>
      </c>
      <c r="F69" s="4">
        <v>195</v>
      </c>
      <c r="G69" s="4">
        <v>55.67</v>
      </c>
      <c r="H69" s="4">
        <v>210</v>
      </c>
      <c r="I69" s="4">
        <v>85</v>
      </c>
      <c r="J69" s="4">
        <v>110</v>
      </c>
      <c r="K69" s="4">
        <v>145</v>
      </c>
      <c r="L69" s="4">
        <v>118.5</v>
      </c>
      <c r="M69" s="4">
        <v>77.95</v>
      </c>
      <c r="N69" s="4">
        <v>92.13</v>
      </c>
      <c r="O69" s="4">
        <v>26.67</v>
      </c>
      <c r="P69" s="4">
        <v>133.91</v>
      </c>
      <c r="Q69" s="4">
        <v>255</v>
      </c>
      <c r="R69" s="4">
        <v>193.98</v>
      </c>
      <c r="S69" s="4">
        <v>51.13</v>
      </c>
      <c r="T69" s="4">
        <v>102.88</v>
      </c>
      <c r="U69" s="4">
        <v>199.66</v>
      </c>
      <c r="V69" s="4">
        <v>189.14</v>
      </c>
      <c r="W69" s="4">
        <v>130</v>
      </c>
      <c r="X69" s="4">
        <v>133.16999999999999</v>
      </c>
      <c r="Y69" s="4">
        <v>209.17</v>
      </c>
      <c r="Z69" s="4">
        <v>310</v>
      </c>
      <c r="AA69" s="4">
        <v>180</v>
      </c>
      <c r="AB69" s="4">
        <v>139.52000000000001</v>
      </c>
      <c r="AC69" s="4">
        <v>98.02</v>
      </c>
      <c r="AD69" s="4">
        <v>149.80000000000001</v>
      </c>
      <c r="AE69" s="4">
        <v>250</v>
      </c>
      <c r="AF69" s="4">
        <v>156.11000000000001</v>
      </c>
      <c r="AG69" s="4">
        <v>244.73</v>
      </c>
      <c r="AH69" s="4">
        <v>83.71</v>
      </c>
      <c r="AI69" s="4">
        <v>210</v>
      </c>
      <c r="AJ69" s="4">
        <v>217</v>
      </c>
      <c r="AK69" s="4">
        <v>115.96</v>
      </c>
      <c r="AL69" s="4">
        <v>117.16</v>
      </c>
      <c r="AM69" s="4">
        <v>147.79</v>
      </c>
      <c r="AN69" s="4">
        <v>174.78</v>
      </c>
      <c r="AO69" s="4">
        <v>327.92</v>
      </c>
      <c r="AP69" s="4">
        <v>253.53</v>
      </c>
      <c r="AQ69" s="4">
        <v>185</v>
      </c>
      <c r="AR69" s="4">
        <v>370</v>
      </c>
      <c r="AS69" s="4">
        <v>172.35</v>
      </c>
      <c r="AT69" s="4">
        <v>121.91</v>
      </c>
      <c r="AU69" s="4">
        <v>87.79</v>
      </c>
      <c r="AV69" s="4">
        <v>115.23</v>
      </c>
      <c r="AW69" s="4">
        <v>93.05</v>
      </c>
      <c r="AX69" s="4">
        <v>156.25</v>
      </c>
      <c r="AY69" s="4">
        <v>300</v>
      </c>
      <c r="AZ69" s="4">
        <v>165.11</v>
      </c>
      <c r="BA69" s="4">
        <v>72.87</v>
      </c>
      <c r="BB69" s="4">
        <v>140</v>
      </c>
      <c r="BC69" s="4">
        <v>148.93</v>
      </c>
      <c r="BD69" s="4">
        <v>261.67</v>
      </c>
      <c r="BE69" s="4">
        <v>265.95999999999998</v>
      </c>
      <c r="BF69" s="4">
        <v>130</v>
      </c>
      <c r="BG69" s="4">
        <v>81.19</v>
      </c>
      <c r="BH69" s="4">
        <v>86.15</v>
      </c>
      <c r="BI69" s="4">
        <v>93</v>
      </c>
      <c r="BJ69" s="4">
        <v>97.79</v>
      </c>
      <c r="BK69" s="4">
        <v>208</v>
      </c>
      <c r="BL69" s="4">
        <v>255.84</v>
      </c>
      <c r="BM69" s="4">
        <v>154.41999999999999</v>
      </c>
      <c r="BN69" s="4">
        <v>235</v>
      </c>
      <c r="BO69" s="4">
        <v>190.5</v>
      </c>
    </row>
    <row r="70" spans="1:67" x14ac:dyDescent="0.3">
      <c r="C70" s="14" t="str">
        <f t="shared" si="3"/>
        <v>20206</v>
      </c>
      <c r="D70" s="6">
        <v>44012</v>
      </c>
      <c r="E70" s="4">
        <v>105</v>
      </c>
      <c r="F70" s="4">
        <v>169.67</v>
      </c>
      <c r="G70" s="4">
        <v>47.04</v>
      </c>
      <c r="H70" s="4">
        <v>185.42</v>
      </c>
      <c r="I70" s="4">
        <v>70</v>
      </c>
      <c r="J70" s="4">
        <v>89.58</v>
      </c>
      <c r="K70" s="4">
        <v>120</v>
      </c>
      <c r="L70" s="4">
        <v>99.6</v>
      </c>
      <c r="M70" s="4">
        <v>74.61</v>
      </c>
      <c r="N70" s="4">
        <v>81</v>
      </c>
      <c r="O70" s="4">
        <v>25.19</v>
      </c>
      <c r="P70" s="4">
        <v>130.21</v>
      </c>
      <c r="Q70" s="4">
        <v>231.75</v>
      </c>
      <c r="R70" s="4">
        <v>184.58</v>
      </c>
      <c r="S70" s="4">
        <v>40.57</v>
      </c>
      <c r="T70" s="4">
        <v>104.28</v>
      </c>
      <c r="U70" s="4">
        <v>207.2</v>
      </c>
      <c r="V70" s="4">
        <v>190.18</v>
      </c>
      <c r="W70" s="4">
        <v>106.25</v>
      </c>
      <c r="X70" s="4">
        <v>125.75</v>
      </c>
      <c r="Y70" s="4">
        <v>185</v>
      </c>
      <c r="Z70" s="4">
        <v>285</v>
      </c>
      <c r="AA70" s="4">
        <v>170</v>
      </c>
      <c r="AB70" s="4">
        <v>130</v>
      </c>
      <c r="AC70" s="4">
        <v>90.13</v>
      </c>
      <c r="AD70" s="4">
        <v>150</v>
      </c>
      <c r="AE70" s="4">
        <v>252.5</v>
      </c>
      <c r="AF70" s="4">
        <v>148.6</v>
      </c>
      <c r="AG70" s="4">
        <v>251.07</v>
      </c>
      <c r="AH70" s="4">
        <v>79.05</v>
      </c>
      <c r="AI70" s="4">
        <v>183.75</v>
      </c>
      <c r="AJ70" s="4">
        <v>212.96</v>
      </c>
      <c r="AK70" s="4">
        <v>128.12</v>
      </c>
      <c r="AL70" s="4">
        <v>119.59</v>
      </c>
      <c r="AM70" s="4">
        <v>144.22</v>
      </c>
      <c r="AN70" s="4">
        <v>192.34</v>
      </c>
      <c r="AO70" s="4">
        <v>300.5</v>
      </c>
      <c r="AP70" s="4">
        <v>260.66000000000003</v>
      </c>
      <c r="AQ70" s="4">
        <v>173</v>
      </c>
      <c r="AR70" s="4">
        <v>317.5</v>
      </c>
      <c r="AS70" s="4">
        <v>150</v>
      </c>
      <c r="AT70" s="4">
        <v>114.55</v>
      </c>
      <c r="AU70" s="4">
        <v>84.03</v>
      </c>
      <c r="AV70" s="4">
        <v>110.31</v>
      </c>
      <c r="AW70" s="4">
        <v>88.57</v>
      </c>
      <c r="AX70" s="4">
        <v>160.83000000000001</v>
      </c>
      <c r="AY70" s="4">
        <v>255</v>
      </c>
      <c r="AZ70" s="4">
        <v>163.80000000000001</v>
      </c>
      <c r="BA70" s="4">
        <v>72</v>
      </c>
      <c r="BB70" s="4">
        <v>121.67</v>
      </c>
      <c r="BC70" s="4">
        <v>142.58000000000001</v>
      </c>
      <c r="BD70" s="4">
        <v>261</v>
      </c>
      <c r="BE70" s="4">
        <v>259.83</v>
      </c>
      <c r="BF70" s="4">
        <v>115</v>
      </c>
      <c r="BG70" s="4">
        <v>74.95</v>
      </c>
      <c r="BH70" s="4">
        <v>80</v>
      </c>
      <c r="BI70" s="4">
        <v>89</v>
      </c>
      <c r="BJ70" s="4">
        <v>99.78</v>
      </c>
      <c r="BK70" s="4">
        <v>207.2</v>
      </c>
      <c r="BL70" s="4">
        <v>263.18</v>
      </c>
      <c r="BM70" s="4">
        <v>140</v>
      </c>
      <c r="BN70" s="4">
        <v>215.54</v>
      </c>
      <c r="BO70" s="4">
        <v>217</v>
      </c>
    </row>
    <row r="71" spans="1:67" x14ac:dyDescent="0.3">
      <c r="C71" s="14" t="str">
        <f t="shared" si="3"/>
        <v>20205</v>
      </c>
      <c r="D71" s="6">
        <v>43982</v>
      </c>
      <c r="E71" s="4">
        <v>101.36</v>
      </c>
      <c r="F71" s="4">
        <v>170.83</v>
      </c>
      <c r="G71" s="4">
        <v>43.81</v>
      </c>
      <c r="H71" s="4">
        <v>183.48</v>
      </c>
      <c r="I71" s="4">
        <v>67.5</v>
      </c>
      <c r="J71" s="4">
        <v>89.27</v>
      </c>
      <c r="K71" s="4">
        <v>121.25</v>
      </c>
      <c r="L71" s="4">
        <v>94.71</v>
      </c>
      <c r="M71" s="4">
        <v>75.569999999999993</v>
      </c>
      <c r="N71" s="4">
        <v>86.39</v>
      </c>
      <c r="O71" s="4">
        <v>24.02</v>
      </c>
      <c r="P71" s="4">
        <v>128.33000000000001</v>
      </c>
      <c r="Q71" s="4">
        <v>226.73</v>
      </c>
      <c r="R71" s="4">
        <v>174.25</v>
      </c>
      <c r="S71" s="4">
        <v>41.29</v>
      </c>
      <c r="T71" s="4">
        <v>108.66</v>
      </c>
      <c r="U71" s="4">
        <v>185.5</v>
      </c>
      <c r="V71" s="4">
        <v>174</v>
      </c>
      <c r="W71" s="4">
        <v>100</v>
      </c>
      <c r="X71" s="4">
        <v>110.4</v>
      </c>
      <c r="Y71" s="4">
        <v>189.5</v>
      </c>
      <c r="Z71" s="4">
        <v>288</v>
      </c>
      <c r="AA71" s="4">
        <v>176.25</v>
      </c>
      <c r="AB71" s="4">
        <v>120</v>
      </c>
      <c r="AC71" s="4">
        <v>109.5</v>
      </c>
      <c r="AD71" s="4">
        <v>143.65</v>
      </c>
      <c r="AE71" s="4">
        <v>246.67</v>
      </c>
      <c r="AF71" s="4">
        <v>128.54</v>
      </c>
      <c r="AG71" s="4">
        <v>251.24</v>
      </c>
      <c r="AH71" s="4">
        <v>80.23</v>
      </c>
      <c r="AI71" s="4">
        <v>174.05</v>
      </c>
      <c r="AJ71" s="4">
        <v>188.75</v>
      </c>
      <c r="AK71" s="4">
        <v>131.25</v>
      </c>
      <c r="AL71" s="4">
        <v>110.77</v>
      </c>
      <c r="AM71" s="4">
        <v>146.21</v>
      </c>
      <c r="AN71" s="4">
        <v>221.59</v>
      </c>
      <c r="AO71" s="4">
        <v>295</v>
      </c>
      <c r="AP71" s="4">
        <v>268.33</v>
      </c>
      <c r="AQ71" s="4">
        <v>178.36</v>
      </c>
      <c r="AR71" s="4">
        <v>306.72000000000003</v>
      </c>
      <c r="AS71" s="4">
        <v>151.5</v>
      </c>
      <c r="AT71" s="4">
        <v>101.5</v>
      </c>
      <c r="AU71" s="4">
        <v>84.14</v>
      </c>
      <c r="AV71" s="4">
        <v>125</v>
      </c>
      <c r="AW71" s="4">
        <v>93</v>
      </c>
      <c r="AX71" s="4">
        <v>148.1</v>
      </c>
      <c r="AY71" s="4">
        <v>277</v>
      </c>
      <c r="AZ71" s="4">
        <v>148</v>
      </c>
      <c r="BA71" s="4">
        <v>75.38</v>
      </c>
      <c r="BB71" s="4">
        <v>116.25</v>
      </c>
      <c r="BC71" s="4">
        <v>137.36000000000001</v>
      </c>
      <c r="BD71" s="4">
        <v>245.42</v>
      </c>
      <c r="BE71" s="4">
        <v>258.33</v>
      </c>
      <c r="BF71" s="4">
        <v>106.25</v>
      </c>
      <c r="BG71" s="4">
        <v>84.8</v>
      </c>
      <c r="BH71" s="4">
        <v>100.8</v>
      </c>
      <c r="BI71" s="4">
        <v>115.02</v>
      </c>
      <c r="BJ71" s="4">
        <v>96.08</v>
      </c>
      <c r="BK71" s="4">
        <v>185.17</v>
      </c>
      <c r="BL71" s="4">
        <v>263.57</v>
      </c>
      <c r="BM71" s="4">
        <v>148.85</v>
      </c>
      <c r="BN71" s="4">
        <v>214</v>
      </c>
      <c r="BO71" s="4">
        <v>212.96</v>
      </c>
    </row>
    <row r="72" spans="1:67" x14ac:dyDescent="0.3">
      <c r="C72" s="14" t="str">
        <f t="shared" si="3"/>
        <v>20204</v>
      </c>
      <c r="D72" s="6">
        <v>43951</v>
      </c>
      <c r="E72" s="4">
        <v>104.53</v>
      </c>
      <c r="F72" s="4">
        <v>170.53</v>
      </c>
      <c r="G72" s="4">
        <v>46.98</v>
      </c>
      <c r="H72" s="4">
        <v>186.5</v>
      </c>
      <c r="I72" s="4">
        <v>78.02</v>
      </c>
      <c r="J72" s="4">
        <v>93.96</v>
      </c>
      <c r="K72" s="4">
        <v>137.36000000000001</v>
      </c>
      <c r="L72" s="4">
        <v>99.17</v>
      </c>
      <c r="M72" s="4">
        <v>81</v>
      </c>
      <c r="N72" s="4">
        <v>84.66</v>
      </c>
      <c r="O72" s="4">
        <v>25.36</v>
      </c>
      <c r="P72" s="4">
        <v>114.74</v>
      </c>
      <c r="Q72" s="4">
        <v>241.5</v>
      </c>
      <c r="R72" s="4">
        <v>190</v>
      </c>
      <c r="S72" s="4">
        <v>47.69</v>
      </c>
      <c r="T72" s="4">
        <v>119.88</v>
      </c>
      <c r="U72" s="4">
        <v>189.85</v>
      </c>
      <c r="V72" s="4">
        <v>180</v>
      </c>
      <c r="W72" s="4">
        <v>109.43</v>
      </c>
      <c r="X72" s="4">
        <v>108.51</v>
      </c>
      <c r="Y72" s="4">
        <v>196.86</v>
      </c>
      <c r="Z72" s="4">
        <v>309.75</v>
      </c>
      <c r="AA72" s="4">
        <v>183.33</v>
      </c>
      <c r="AB72" s="4">
        <v>119.24</v>
      </c>
      <c r="AC72" s="4">
        <v>113.28</v>
      </c>
      <c r="AD72" s="4">
        <v>158.76</v>
      </c>
      <c r="AE72" s="4">
        <v>264.17</v>
      </c>
      <c r="AF72" s="4">
        <v>140.30000000000001</v>
      </c>
      <c r="AG72" s="4">
        <v>258.29000000000002</v>
      </c>
      <c r="AH72" s="4">
        <v>85.67</v>
      </c>
      <c r="AI72" s="4">
        <v>177.32</v>
      </c>
      <c r="AJ72" s="4">
        <v>201.34</v>
      </c>
      <c r="AK72" s="4">
        <v>135.93</v>
      </c>
      <c r="AL72" s="4">
        <v>110.6</v>
      </c>
      <c r="AM72" s="4">
        <v>160.9</v>
      </c>
      <c r="AN72" s="4">
        <v>292.74</v>
      </c>
      <c r="AO72" s="4">
        <v>303.23</v>
      </c>
      <c r="AP72" s="4">
        <v>267.77</v>
      </c>
      <c r="AQ72" s="4">
        <v>180.5</v>
      </c>
      <c r="AR72" s="4">
        <v>302</v>
      </c>
      <c r="AS72" s="4">
        <v>165.46</v>
      </c>
      <c r="AT72" s="4">
        <v>113.75</v>
      </c>
      <c r="AU72" s="4">
        <v>96.52</v>
      </c>
      <c r="AV72" s="4">
        <v>127.25</v>
      </c>
      <c r="AW72" s="4">
        <v>102.25</v>
      </c>
      <c r="AX72" s="4">
        <v>158.25</v>
      </c>
      <c r="AY72" s="4">
        <v>284.94</v>
      </c>
      <c r="AZ72" s="4">
        <v>152.75</v>
      </c>
      <c r="BA72" s="4">
        <v>82.67</v>
      </c>
      <c r="BB72" s="4">
        <v>124.17</v>
      </c>
      <c r="BC72" s="4">
        <v>140.76</v>
      </c>
      <c r="BD72" s="4">
        <v>250</v>
      </c>
      <c r="BE72" s="4">
        <v>282.5</v>
      </c>
      <c r="BF72" s="4">
        <v>115.83</v>
      </c>
      <c r="BG72" s="4">
        <v>95</v>
      </c>
      <c r="BH72" s="4">
        <v>85.23</v>
      </c>
      <c r="BI72" s="4">
        <v>115.76</v>
      </c>
      <c r="BJ72" s="4">
        <v>105.5</v>
      </c>
      <c r="BK72" s="4">
        <v>200.62</v>
      </c>
      <c r="BL72" s="4">
        <v>290</v>
      </c>
      <c r="BM72" s="4">
        <v>142</v>
      </c>
      <c r="BN72" s="4">
        <v>220.94</v>
      </c>
      <c r="BO72" s="4">
        <v>188.75</v>
      </c>
    </row>
    <row r="73" spans="1:67" x14ac:dyDescent="0.3">
      <c r="C73" s="14" t="str">
        <f t="shared" ref="C73:C136" si="4">YEAR(D73)&amp;MONTH(D73)</f>
        <v>20203</v>
      </c>
      <c r="D73" s="6">
        <v>43921</v>
      </c>
      <c r="E73" s="4">
        <v>101.2</v>
      </c>
      <c r="F73" s="4">
        <v>161.79</v>
      </c>
      <c r="G73" s="4">
        <v>46.78</v>
      </c>
      <c r="H73" s="4">
        <v>177.81</v>
      </c>
      <c r="I73" s="4">
        <v>77.040000000000006</v>
      </c>
      <c r="J73" s="4">
        <v>90.1</v>
      </c>
      <c r="K73" s="4">
        <v>141.08000000000001</v>
      </c>
      <c r="L73" s="4">
        <v>100.31</v>
      </c>
      <c r="M73" s="4">
        <v>75.67</v>
      </c>
      <c r="N73" s="4">
        <v>90.62</v>
      </c>
      <c r="O73" s="4">
        <v>24.06</v>
      </c>
      <c r="P73" s="4">
        <v>130.22</v>
      </c>
      <c r="Q73" s="4">
        <v>226.95</v>
      </c>
      <c r="R73" s="4">
        <v>176.67</v>
      </c>
      <c r="S73" s="4">
        <v>45.86</v>
      </c>
      <c r="T73" s="4">
        <v>131.16</v>
      </c>
      <c r="U73" s="4">
        <v>178.13</v>
      </c>
      <c r="V73" s="4">
        <v>160</v>
      </c>
      <c r="W73" s="4">
        <v>104.92</v>
      </c>
      <c r="X73" s="4">
        <v>130</v>
      </c>
      <c r="Y73" s="4">
        <v>190.5</v>
      </c>
      <c r="Z73" s="4">
        <v>295.56</v>
      </c>
      <c r="AA73" s="4">
        <v>180</v>
      </c>
      <c r="AB73" s="4">
        <v>100</v>
      </c>
      <c r="AC73" s="4">
        <v>90.4</v>
      </c>
      <c r="AD73" s="4">
        <v>143.58000000000001</v>
      </c>
      <c r="AE73" s="4">
        <v>250.23</v>
      </c>
      <c r="AF73" s="4">
        <v>135.5</v>
      </c>
      <c r="AG73" s="4">
        <v>249.52</v>
      </c>
      <c r="AH73" s="4">
        <v>90.6</v>
      </c>
      <c r="AI73" s="4">
        <v>183.7</v>
      </c>
      <c r="AJ73" s="4">
        <v>191.67</v>
      </c>
      <c r="AK73" s="4">
        <v>127.48</v>
      </c>
      <c r="AL73" s="4">
        <v>117.39</v>
      </c>
      <c r="AM73" s="4">
        <v>145.51</v>
      </c>
      <c r="AN73" s="4">
        <v>267.08</v>
      </c>
      <c r="AO73" s="4">
        <v>307.39999999999998</v>
      </c>
      <c r="AP73" s="4">
        <v>290</v>
      </c>
      <c r="AQ73" s="4">
        <v>194.78</v>
      </c>
      <c r="AR73" s="4">
        <v>286.94</v>
      </c>
      <c r="AS73" s="4">
        <v>172.45</v>
      </c>
      <c r="AT73" s="4">
        <v>116.25</v>
      </c>
      <c r="AU73" s="4">
        <v>84.12</v>
      </c>
      <c r="AV73" s="4">
        <v>110</v>
      </c>
      <c r="AW73" s="4">
        <v>125.58</v>
      </c>
      <c r="AX73" s="4">
        <v>190</v>
      </c>
      <c r="AY73" s="4">
        <v>271.58999999999997</v>
      </c>
      <c r="AZ73" s="4">
        <v>150</v>
      </c>
      <c r="BA73" s="4">
        <v>79.98</v>
      </c>
      <c r="BB73" s="4">
        <v>112.5</v>
      </c>
      <c r="BC73" s="4">
        <v>136.6</v>
      </c>
      <c r="BD73" s="4">
        <v>266.44</v>
      </c>
      <c r="BE73" s="4">
        <v>285</v>
      </c>
      <c r="BF73" s="4">
        <v>102.5</v>
      </c>
      <c r="BG73" s="4">
        <v>95</v>
      </c>
      <c r="BH73" s="4">
        <v>102.12</v>
      </c>
      <c r="BI73" s="4">
        <v>127.27</v>
      </c>
      <c r="BJ73" s="4">
        <v>126.45</v>
      </c>
      <c r="BK73" s="4">
        <v>193.75</v>
      </c>
      <c r="BL73" s="4">
        <v>272.5</v>
      </c>
      <c r="BM73" s="4">
        <v>144.13</v>
      </c>
      <c r="BN73" s="4">
        <v>214.39</v>
      </c>
      <c r="BO73" s="4">
        <v>201.34</v>
      </c>
    </row>
    <row r="74" spans="1:67" x14ac:dyDescent="0.3">
      <c r="C74" s="14" t="str">
        <f t="shared" si="4"/>
        <v>20202</v>
      </c>
      <c r="D74" s="6">
        <v>43890</v>
      </c>
      <c r="E74" s="4">
        <v>110.36</v>
      </c>
      <c r="F74" s="4">
        <v>162.54</v>
      </c>
      <c r="G74" s="4">
        <v>49.85</v>
      </c>
      <c r="H74" s="4">
        <v>172.83</v>
      </c>
      <c r="I74" s="4">
        <v>73.97</v>
      </c>
      <c r="J74" s="4">
        <v>95.32</v>
      </c>
      <c r="K74" s="4">
        <v>135.51</v>
      </c>
      <c r="L74" s="4">
        <v>106.9</v>
      </c>
      <c r="M74" s="4">
        <v>80.39</v>
      </c>
      <c r="N74" s="4">
        <v>94.13</v>
      </c>
      <c r="O74" s="4">
        <v>25</v>
      </c>
      <c r="P74" s="4">
        <v>111.71</v>
      </c>
      <c r="Q74" s="4">
        <v>222.26</v>
      </c>
      <c r="R74" s="4">
        <v>165</v>
      </c>
      <c r="S74" s="4">
        <v>49.57</v>
      </c>
      <c r="T74" s="4">
        <v>122.78</v>
      </c>
      <c r="U74" s="4">
        <v>178.33</v>
      </c>
      <c r="V74" s="4">
        <v>169.25</v>
      </c>
      <c r="W74" s="4">
        <v>113.94</v>
      </c>
      <c r="X74" s="4">
        <v>119.26</v>
      </c>
      <c r="Y74" s="4">
        <v>180</v>
      </c>
      <c r="Z74" s="4">
        <v>290.52</v>
      </c>
      <c r="AA74" s="4">
        <v>177.6</v>
      </c>
      <c r="AB74" s="4">
        <v>114.33</v>
      </c>
      <c r="AC74" s="4">
        <v>110</v>
      </c>
      <c r="AD74" s="4">
        <v>134.4</v>
      </c>
      <c r="AE74" s="4">
        <v>240.47</v>
      </c>
      <c r="AF74" s="4">
        <v>135</v>
      </c>
      <c r="AG74" s="4">
        <v>245.66</v>
      </c>
      <c r="AH74" s="4">
        <v>76.48</v>
      </c>
      <c r="AI74" s="4">
        <v>182.43</v>
      </c>
      <c r="AJ74" s="4">
        <v>196.91</v>
      </c>
      <c r="AK74" s="4">
        <v>127.11</v>
      </c>
      <c r="AL74" s="4">
        <v>148.04</v>
      </c>
      <c r="AM74" s="4">
        <v>124.8</v>
      </c>
      <c r="AN74" s="4">
        <v>158.96</v>
      </c>
      <c r="AO74" s="4">
        <v>324.8</v>
      </c>
      <c r="AP74" s="4">
        <v>260</v>
      </c>
      <c r="AQ74" s="4">
        <v>193.42</v>
      </c>
      <c r="AR74" s="4">
        <v>298.44</v>
      </c>
      <c r="AS74" s="4">
        <v>162.13</v>
      </c>
      <c r="AT74" s="4">
        <v>120</v>
      </c>
      <c r="AU74" s="4">
        <v>89.18</v>
      </c>
      <c r="AV74" s="4">
        <v>128.68</v>
      </c>
      <c r="AW74" s="4">
        <v>103.11</v>
      </c>
      <c r="AX74" s="4">
        <v>160</v>
      </c>
      <c r="AY74" s="4">
        <v>268</v>
      </c>
      <c r="AZ74" s="4">
        <v>140</v>
      </c>
      <c r="BA74" s="4">
        <v>65.63</v>
      </c>
      <c r="BB74" s="4">
        <v>125</v>
      </c>
      <c r="BC74" s="4">
        <v>143.79</v>
      </c>
      <c r="BD74" s="4">
        <v>235</v>
      </c>
      <c r="BE74" s="4">
        <v>240</v>
      </c>
      <c r="BF74" s="4">
        <v>115</v>
      </c>
      <c r="BG74" s="4">
        <v>75.44</v>
      </c>
      <c r="BH74" s="4">
        <v>70.709999999999994</v>
      </c>
      <c r="BI74" s="4">
        <v>99.29</v>
      </c>
      <c r="BJ74" s="4">
        <v>117.8</v>
      </c>
      <c r="BK74" s="4">
        <v>172.5</v>
      </c>
      <c r="BL74" s="4">
        <v>285</v>
      </c>
      <c r="BM74" s="4">
        <v>132.5</v>
      </c>
      <c r="BN74" s="4">
        <v>207.5</v>
      </c>
      <c r="BO74" s="4">
        <v>191.67</v>
      </c>
    </row>
    <row r="75" spans="1:67" x14ac:dyDescent="0.3">
      <c r="C75" s="14" t="str">
        <f t="shared" si="4"/>
        <v>20201</v>
      </c>
      <c r="D75" s="6">
        <v>43861</v>
      </c>
      <c r="E75" s="4">
        <v>124.04</v>
      </c>
      <c r="F75" s="4">
        <v>167.83</v>
      </c>
      <c r="G75" s="4">
        <v>57.48</v>
      </c>
      <c r="H75" s="4">
        <v>172.8</v>
      </c>
      <c r="I75" s="4">
        <v>70</v>
      </c>
      <c r="J75" s="4">
        <v>103.91</v>
      </c>
      <c r="K75" s="4">
        <v>150</v>
      </c>
      <c r="L75" s="4">
        <v>119.7</v>
      </c>
      <c r="M75" s="4">
        <v>71.05</v>
      </c>
      <c r="N75" s="4">
        <v>101.89</v>
      </c>
      <c r="O75" s="4">
        <v>23.4</v>
      </c>
      <c r="P75" s="4">
        <v>138.82</v>
      </c>
      <c r="Q75" s="4">
        <v>230</v>
      </c>
      <c r="R75" s="4">
        <v>174.63</v>
      </c>
      <c r="S75" s="4">
        <v>48.19</v>
      </c>
      <c r="T75" s="4">
        <v>79.8</v>
      </c>
      <c r="U75" s="4">
        <v>182.91</v>
      </c>
      <c r="V75" s="4">
        <v>177.25</v>
      </c>
      <c r="W75" s="4">
        <v>124.89</v>
      </c>
      <c r="X75" s="4">
        <v>125.76</v>
      </c>
      <c r="Y75" s="4">
        <v>184.22</v>
      </c>
      <c r="Z75" s="4">
        <v>265</v>
      </c>
      <c r="AA75" s="4">
        <v>170</v>
      </c>
      <c r="AB75" s="4">
        <v>162.36000000000001</v>
      </c>
      <c r="AC75" s="4">
        <v>158.19999999999999</v>
      </c>
      <c r="AD75" s="4">
        <v>120</v>
      </c>
      <c r="AE75" s="4">
        <v>240</v>
      </c>
      <c r="AF75" s="4">
        <v>137.05000000000001</v>
      </c>
      <c r="AG75" s="4">
        <v>208.33</v>
      </c>
      <c r="AH75" s="4">
        <v>73.37</v>
      </c>
      <c r="AI75" s="4">
        <v>165.9</v>
      </c>
      <c r="AJ75" s="4">
        <v>187.41</v>
      </c>
      <c r="AK75" s="4">
        <v>141.68</v>
      </c>
      <c r="AL75" s="4">
        <v>75.41</v>
      </c>
      <c r="AM75" s="4">
        <v>120.71</v>
      </c>
      <c r="AN75" s="4">
        <v>200</v>
      </c>
      <c r="AO75" s="4">
        <v>308.61</v>
      </c>
      <c r="AP75" s="4">
        <v>237.01</v>
      </c>
      <c r="AQ75" s="4">
        <v>162.5</v>
      </c>
      <c r="AR75" s="4">
        <v>300</v>
      </c>
      <c r="AS75" s="4">
        <v>166.45</v>
      </c>
      <c r="AT75" s="4">
        <v>105.12</v>
      </c>
      <c r="AU75" s="4">
        <v>88.9</v>
      </c>
      <c r="AV75" s="4">
        <v>141.5</v>
      </c>
      <c r="AW75" s="4">
        <v>70</v>
      </c>
      <c r="AX75" s="4">
        <v>162.36000000000001</v>
      </c>
      <c r="AY75" s="4">
        <v>255</v>
      </c>
      <c r="AZ75" s="4">
        <v>163.38999999999999</v>
      </c>
      <c r="BA75" s="4">
        <v>62.43</v>
      </c>
      <c r="BB75" s="4">
        <v>148.27000000000001</v>
      </c>
      <c r="BC75" s="4">
        <v>156.1</v>
      </c>
      <c r="BD75" s="4">
        <v>208.75</v>
      </c>
      <c r="BE75" s="4">
        <v>240.36</v>
      </c>
      <c r="BF75" s="4">
        <v>135</v>
      </c>
      <c r="BG75" s="4">
        <v>72.319999999999993</v>
      </c>
      <c r="BH75" s="4">
        <v>67.2</v>
      </c>
      <c r="BI75" s="4">
        <v>75.27</v>
      </c>
      <c r="BJ75" s="4">
        <v>91.84</v>
      </c>
      <c r="BK75" s="4">
        <v>224</v>
      </c>
      <c r="BL75" s="4">
        <v>239.87</v>
      </c>
      <c r="BM75" s="4">
        <v>147.27000000000001</v>
      </c>
      <c r="BN75" s="4">
        <v>207.29</v>
      </c>
      <c r="BO75" s="4">
        <v>196.91</v>
      </c>
    </row>
    <row r="76" spans="1:67" x14ac:dyDescent="0.3">
      <c r="C76" s="14" t="str">
        <f t="shared" si="4"/>
        <v>201912</v>
      </c>
      <c r="D76" s="6">
        <v>43830</v>
      </c>
      <c r="E76" s="4">
        <v>101.91</v>
      </c>
      <c r="F76" s="4">
        <v>178.63</v>
      </c>
      <c r="G76" s="4">
        <v>41.23</v>
      </c>
      <c r="H76" s="4">
        <v>198.57</v>
      </c>
      <c r="I76" s="4">
        <v>58</v>
      </c>
      <c r="J76" s="4">
        <v>90.49</v>
      </c>
      <c r="K76" s="4">
        <v>120</v>
      </c>
      <c r="L76" s="4">
        <v>96.99</v>
      </c>
      <c r="M76" s="4">
        <v>73.459999999999994</v>
      </c>
      <c r="N76" s="4">
        <v>97.5</v>
      </c>
      <c r="O76" s="4">
        <v>21.2</v>
      </c>
      <c r="P76" s="4">
        <v>116.69</v>
      </c>
      <c r="Q76" s="4">
        <v>190</v>
      </c>
      <c r="R76" s="4">
        <v>180</v>
      </c>
      <c r="S76" s="4">
        <v>43.59</v>
      </c>
      <c r="T76" s="4">
        <v>86.62</v>
      </c>
      <c r="U76" s="4">
        <v>206.29</v>
      </c>
      <c r="V76" s="4">
        <v>154</v>
      </c>
      <c r="W76" s="4">
        <v>101.67</v>
      </c>
      <c r="X76" s="4">
        <v>119.84</v>
      </c>
      <c r="Y76" s="4">
        <v>180.61</v>
      </c>
      <c r="Z76" s="4">
        <v>280</v>
      </c>
      <c r="AA76" s="4">
        <v>164.13</v>
      </c>
      <c r="AB76" s="4">
        <v>112</v>
      </c>
      <c r="AC76" s="4">
        <v>95</v>
      </c>
      <c r="AD76" s="4">
        <v>154.27000000000001</v>
      </c>
      <c r="AE76" s="4">
        <v>205</v>
      </c>
      <c r="AF76" s="4">
        <v>126.63</v>
      </c>
      <c r="AG76" s="4">
        <v>219.11</v>
      </c>
      <c r="AH76" s="4">
        <v>75</v>
      </c>
      <c r="AI76" s="4">
        <v>162.93</v>
      </c>
      <c r="AJ76" s="4">
        <v>215.11</v>
      </c>
      <c r="AK76" s="4">
        <v>160.72</v>
      </c>
      <c r="AL76" s="4">
        <v>102.64</v>
      </c>
      <c r="AM76" s="4">
        <v>152.28</v>
      </c>
      <c r="AN76" s="4">
        <v>188.21</v>
      </c>
      <c r="AO76" s="4">
        <v>291.19</v>
      </c>
      <c r="AP76" s="4">
        <v>227.5</v>
      </c>
      <c r="AQ76" s="4">
        <v>172.04</v>
      </c>
      <c r="AR76" s="4">
        <v>270</v>
      </c>
      <c r="AS76" s="4">
        <v>150</v>
      </c>
      <c r="AT76" s="4">
        <v>108.64</v>
      </c>
      <c r="AU76" s="4">
        <v>82.36</v>
      </c>
      <c r="AV76" s="4">
        <v>145.6</v>
      </c>
      <c r="AW76" s="4">
        <v>80</v>
      </c>
      <c r="AX76" s="4">
        <v>137.4</v>
      </c>
      <c r="AY76" s="4">
        <v>256.37</v>
      </c>
      <c r="AZ76" s="4">
        <v>162.36000000000001</v>
      </c>
      <c r="BA76" s="4">
        <v>76.19</v>
      </c>
      <c r="BB76" s="4">
        <v>115</v>
      </c>
      <c r="BC76" s="4">
        <v>137.66999999999999</v>
      </c>
      <c r="BD76" s="4">
        <v>232.5</v>
      </c>
      <c r="BE76" s="4">
        <v>219.11</v>
      </c>
      <c r="BF76" s="4">
        <v>105</v>
      </c>
      <c r="BG76" s="4">
        <v>84.82</v>
      </c>
      <c r="BH76" s="4">
        <v>82.59</v>
      </c>
      <c r="BI76" s="4">
        <v>81.89</v>
      </c>
      <c r="BJ76" s="4">
        <v>85.04</v>
      </c>
      <c r="BK76" s="4">
        <v>205.68</v>
      </c>
      <c r="BL76" s="4">
        <v>229.71</v>
      </c>
      <c r="BM76" s="4">
        <v>158.51</v>
      </c>
      <c r="BN76" s="4">
        <v>205</v>
      </c>
      <c r="BO76" s="4">
        <v>187.41</v>
      </c>
    </row>
    <row r="77" spans="1:67" x14ac:dyDescent="0.3">
      <c r="C77" s="14" t="str">
        <f t="shared" si="4"/>
        <v>201911</v>
      </c>
      <c r="D77" s="6">
        <v>43799</v>
      </c>
      <c r="E77" s="4">
        <v>103.75</v>
      </c>
      <c r="F77" s="4">
        <v>157.5</v>
      </c>
      <c r="G77" s="4">
        <v>42.6</v>
      </c>
      <c r="H77" s="4">
        <v>172.5</v>
      </c>
      <c r="I77" s="4">
        <v>72.5</v>
      </c>
      <c r="J77" s="4">
        <v>88.75</v>
      </c>
      <c r="K77" s="4">
        <v>123.75</v>
      </c>
      <c r="L77" s="4">
        <v>98.75</v>
      </c>
      <c r="M77" s="4">
        <v>66.599999999999994</v>
      </c>
      <c r="N77" s="4">
        <v>83.76</v>
      </c>
      <c r="O77" s="4">
        <v>20.16</v>
      </c>
      <c r="P77" s="4">
        <v>115.65</v>
      </c>
      <c r="Q77" s="4">
        <v>203.75</v>
      </c>
      <c r="R77" s="4">
        <v>168.29</v>
      </c>
      <c r="S77" s="4">
        <v>42.9</v>
      </c>
      <c r="T77" s="4">
        <v>81.88</v>
      </c>
      <c r="U77" s="4">
        <v>186.96</v>
      </c>
      <c r="V77" s="4">
        <v>175.29</v>
      </c>
      <c r="W77" s="4">
        <v>103.75</v>
      </c>
      <c r="X77" s="4">
        <v>122.27</v>
      </c>
      <c r="Y77" s="4">
        <v>155.12</v>
      </c>
      <c r="Z77" s="4">
        <v>278.75</v>
      </c>
      <c r="AA77" s="4">
        <v>169.42</v>
      </c>
      <c r="AB77" s="4">
        <v>119.93</v>
      </c>
      <c r="AC77" s="4">
        <v>88.26</v>
      </c>
      <c r="AD77" s="4">
        <v>135.26</v>
      </c>
      <c r="AE77" s="4">
        <v>218.75</v>
      </c>
      <c r="AF77" s="4">
        <v>139.94</v>
      </c>
      <c r="AG77" s="4">
        <v>225.65</v>
      </c>
      <c r="AH77" s="4">
        <v>90</v>
      </c>
      <c r="AI77" s="4">
        <v>166.67</v>
      </c>
      <c r="AJ77" s="4">
        <v>203.8</v>
      </c>
      <c r="AK77" s="4">
        <v>101.95</v>
      </c>
      <c r="AL77" s="4">
        <v>100.58</v>
      </c>
      <c r="AM77" s="4">
        <v>145.6</v>
      </c>
      <c r="AN77" s="4">
        <v>181.69</v>
      </c>
      <c r="AO77" s="4">
        <v>279.54000000000002</v>
      </c>
      <c r="AP77" s="4">
        <v>234.21</v>
      </c>
      <c r="AQ77" s="4">
        <v>183.37</v>
      </c>
      <c r="AR77" s="4">
        <v>290</v>
      </c>
      <c r="AS77" s="4">
        <v>167.94</v>
      </c>
      <c r="AT77" s="4">
        <v>113.61</v>
      </c>
      <c r="AU77" s="4">
        <v>75.02</v>
      </c>
      <c r="AV77" s="4">
        <v>98.48</v>
      </c>
      <c r="AW77" s="4">
        <v>75.430000000000007</v>
      </c>
      <c r="AX77" s="4">
        <v>151.33000000000001</v>
      </c>
      <c r="AY77" s="4">
        <v>257.5</v>
      </c>
      <c r="AZ77" s="4">
        <v>142.28</v>
      </c>
      <c r="BA77" s="4">
        <v>74.12</v>
      </c>
      <c r="BB77" s="4">
        <v>113.75</v>
      </c>
      <c r="BC77" s="4">
        <v>127.29</v>
      </c>
      <c r="BD77" s="4">
        <v>223.33</v>
      </c>
      <c r="BE77" s="4">
        <v>237.69</v>
      </c>
      <c r="BF77" s="4">
        <v>103.75</v>
      </c>
      <c r="BG77" s="4">
        <v>90</v>
      </c>
      <c r="BH77" s="4">
        <v>81.14</v>
      </c>
      <c r="BI77" s="4">
        <v>75.569999999999993</v>
      </c>
      <c r="BJ77" s="4">
        <v>75.959999999999994</v>
      </c>
      <c r="BK77" s="4">
        <v>185.79</v>
      </c>
      <c r="BL77" s="4">
        <v>236.46</v>
      </c>
      <c r="BM77" s="4">
        <v>128.44999999999999</v>
      </c>
      <c r="BN77" s="4">
        <v>197.5</v>
      </c>
    </row>
    <row r="78" spans="1:67" x14ac:dyDescent="0.3">
      <c r="C78" s="14" t="str">
        <f t="shared" si="4"/>
        <v>201910</v>
      </c>
      <c r="D78" s="6">
        <v>43769</v>
      </c>
      <c r="E78" s="4">
        <v>101.27</v>
      </c>
      <c r="F78" s="4">
        <v>167</v>
      </c>
      <c r="G78" s="4">
        <v>46.57</v>
      </c>
      <c r="H78" s="4">
        <v>180</v>
      </c>
      <c r="I78" s="4">
        <v>80</v>
      </c>
      <c r="J78" s="4">
        <v>86.67</v>
      </c>
      <c r="K78" s="4">
        <v>121.67</v>
      </c>
      <c r="L78" s="4">
        <v>96.23</v>
      </c>
      <c r="M78" s="4">
        <v>72.44</v>
      </c>
      <c r="N78" s="4">
        <v>80.19</v>
      </c>
      <c r="O78" s="4">
        <v>20.36</v>
      </c>
      <c r="P78" s="4">
        <v>107.93</v>
      </c>
      <c r="Q78" s="4">
        <v>199.29</v>
      </c>
      <c r="R78" s="4">
        <v>172.05</v>
      </c>
      <c r="S78" s="4">
        <v>41.5</v>
      </c>
      <c r="T78" s="4">
        <v>85.14</v>
      </c>
      <c r="U78" s="4">
        <v>180.79</v>
      </c>
      <c r="V78" s="4">
        <v>175.33</v>
      </c>
      <c r="W78" s="4">
        <v>105</v>
      </c>
      <c r="X78" s="4">
        <v>116.69</v>
      </c>
      <c r="Y78" s="4">
        <v>165.88</v>
      </c>
      <c r="Z78" s="4">
        <v>286.25</v>
      </c>
      <c r="AA78" s="4">
        <v>165.72</v>
      </c>
      <c r="AB78" s="4">
        <v>111.66</v>
      </c>
      <c r="AC78" s="4">
        <v>84.1</v>
      </c>
      <c r="AD78" s="4">
        <v>137.9</v>
      </c>
      <c r="AE78" s="4">
        <v>215</v>
      </c>
      <c r="AF78" s="4">
        <v>135.62</v>
      </c>
      <c r="AG78" s="4">
        <v>229.38</v>
      </c>
      <c r="AH78" s="4">
        <v>86.44</v>
      </c>
      <c r="AI78" s="4">
        <v>176.25</v>
      </c>
      <c r="AJ78" s="4">
        <v>188.68</v>
      </c>
      <c r="AK78" s="4">
        <v>96.02</v>
      </c>
      <c r="AL78" s="4">
        <v>98.62</v>
      </c>
      <c r="AM78" s="4">
        <v>142.76</v>
      </c>
      <c r="AN78" s="4">
        <v>190.52</v>
      </c>
      <c r="AO78" s="4">
        <v>277.11</v>
      </c>
      <c r="AP78" s="4">
        <v>234.49</v>
      </c>
      <c r="AQ78" s="4">
        <v>175</v>
      </c>
      <c r="AR78" s="4">
        <v>290</v>
      </c>
      <c r="AS78" s="4">
        <v>158</v>
      </c>
      <c r="AT78" s="4">
        <v>107.41</v>
      </c>
      <c r="AU78" s="4">
        <v>80.17</v>
      </c>
      <c r="AV78" s="4">
        <v>101.74</v>
      </c>
      <c r="AW78" s="4">
        <v>74.67</v>
      </c>
      <c r="AX78" s="4">
        <v>143.66999999999999</v>
      </c>
      <c r="AY78" s="4">
        <v>231.25</v>
      </c>
      <c r="AZ78" s="4">
        <v>159.86000000000001</v>
      </c>
      <c r="BA78" s="4">
        <v>81.42</v>
      </c>
      <c r="BB78" s="4">
        <v>115</v>
      </c>
      <c r="BC78" s="4">
        <v>128.22999999999999</v>
      </c>
      <c r="BD78" s="4">
        <v>227.5</v>
      </c>
      <c r="BE78" s="4">
        <v>227.59</v>
      </c>
      <c r="BF78" s="4">
        <v>105</v>
      </c>
      <c r="BG78" s="4">
        <v>83.02</v>
      </c>
      <c r="BH78" s="4">
        <v>91.84</v>
      </c>
      <c r="BI78" s="4">
        <v>71.430000000000007</v>
      </c>
      <c r="BJ78" s="4">
        <v>81.400000000000006</v>
      </c>
      <c r="BK78" s="4">
        <v>180.25</v>
      </c>
      <c r="BL78" s="4">
        <v>247.5</v>
      </c>
      <c r="BM78" s="4">
        <v>153.38</v>
      </c>
      <c r="BN78" s="4">
        <v>200</v>
      </c>
    </row>
    <row r="79" spans="1:67" x14ac:dyDescent="0.3">
      <c r="C79" s="14" t="str">
        <f t="shared" si="4"/>
        <v>20199</v>
      </c>
      <c r="D79" s="6">
        <v>43738</v>
      </c>
      <c r="E79" s="4">
        <v>106.25</v>
      </c>
      <c r="F79" s="4">
        <v>191.92</v>
      </c>
      <c r="G79" s="4">
        <v>56.22</v>
      </c>
      <c r="H79" s="4">
        <v>209</v>
      </c>
      <c r="I79" s="4">
        <v>82.5</v>
      </c>
      <c r="J79" s="4">
        <v>95.13</v>
      </c>
      <c r="K79" s="4">
        <v>132</v>
      </c>
      <c r="L79" s="4">
        <v>104.5</v>
      </c>
      <c r="M79" s="4">
        <v>68.25</v>
      </c>
      <c r="N79" s="4">
        <v>91.14</v>
      </c>
      <c r="O79" s="4">
        <v>22.48</v>
      </c>
      <c r="P79" s="4">
        <v>119.45</v>
      </c>
      <c r="Q79" s="4">
        <v>236.5</v>
      </c>
      <c r="R79" s="4">
        <v>199.68</v>
      </c>
      <c r="S79" s="4">
        <v>52.5</v>
      </c>
      <c r="T79" s="4">
        <v>90.64</v>
      </c>
      <c r="U79" s="4">
        <v>207.85</v>
      </c>
      <c r="V79" s="4">
        <v>190</v>
      </c>
      <c r="W79" s="4">
        <v>111.3</v>
      </c>
      <c r="X79" s="4">
        <v>124.79</v>
      </c>
      <c r="Y79" s="4">
        <v>193.91</v>
      </c>
      <c r="Z79" s="4">
        <v>330</v>
      </c>
      <c r="AA79" s="4">
        <v>171.6</v>
      </c>
      <c r="AB79" s="4">
        <v>123.25</v>
      </c>
      <c r="AC79" s="4">
        <v>95.13</v>
      </c>
      <c r="AD79" s="4">
        <v>154.4</v>
      </c>
      <c r="AE79" s="4">
        <v>254.83</v>
      </c>
      <c r="AF79" s="4">
        <v>139.12</v>
      </c>
      <c r="AG79" s="4">
        <v>247.69</v>
      </c>
      <c r="AH79" s="4">
        <v>82.17</v>
      </c>
      <c r="AI79" s="4">
        <v>203.5</v>
      </c>
      <c r="AJ79" s="4">
        <v>215.22</v>
      </c>
      <c r="AK79" s="4">
        <v>115</v>
      </c>
      <c r="AL79" s="4">
        <v>102.38</v>
      </c>
      <c r="AM79" s="4">
        <v>158.33000000000001</v>
      </c>
      <c r="AN79" s="4">
        <v>195.42</v>
      </c>
      <c r="AO79" s="4">
        <v>282.85000000000002</v>
      </c>
      <c r="AP79" s="4">
        <v>258.48</v>
      </c>
      <c r="AQ79" s="4">
        <v>165</v>
      </c>
      <c r="AR79" s="4">
        <v>324.5</v>
      </c>
      <c r="AS79" s="4">
        <v>158</v>
      </c>
      <c r="AT79" s="4">
        <v>112.24</v>
      </c>
      <c r="AU79" s="4">
        <v>91.51</v>
      </c>
      <c r="AV79" s="4">
        <v>109.2</v>
      </c>
      <c r="AW79" s="4">
        <v>76.989999999999995</v>
      </c>
      <c r="AX79" s="4">
        <v>150</v>
      </c>
      <c r="AY79" s="4">
        <v>302.5</v>
      </c>
      <c r="AZ79" s="4">
        <v>188.29</v>
      </c>
      <c r="BA79" s="4">
        <v>74.819999999999993</v>
      </c>
      <c r="BB79" s="4">
        <v>126.18</v>
      </c>
      <c r="BC79" s="4">
        <v>130.91</v>
      </c>
      <c r="BD79" s="4">
        <v>261.25</v>
      </c>
      <c r="BE79" s="4">
        <v>246.33</v>
      </c>
      <c r="BF79" s="4">
        <v>115.5</v>
      </c>
      <c r="BG79" s="4">
        <v>74.44</v>
      </c>
      <c r="BH79" s="4">
        <v>78.260000000000005</v>
      </c>
      <c r="BI79" s="4">
        <v>74.94</v>
      </c>
      <c r="BJ79" s="4">
        <v>91.1</v>
      </c>
      <c r="BK79" s="4">
        <v>207.34</v>
      </c>
      <c r="BL79" s="4">
        <v>261.32</v>
      </c>
      <c r="BM79" s="4">
        <v>182.23</v>
      </c>
      <c r="BN79" s="4">
        <v>232.83</v>
      </c>
    </row>
    <row r="80" spans="1:67" x14ac:dyDescent="0.3">
      <c r="C80" s="14" t="str">
        <f t="shared" si="4"/>
        <v>20194</v>
      </c>
      <c r="D80" s="6">
        <v>43585</v>
      </c>
      <c r="E80" s="4">
        <v>95.53</v>
      </c>
      <c r="F80" s="4">
        <v>174.82</v>
      </c>
      <c r="G80" s="4">
        <v>39.83</v>
      </c>
      <c r="H80" s="4">
        <v>190</v>
      </c>
      <c r="I80" s="4">
        <v>58</v>
      </c>
      <c r="J80" s="4">
        <v>81</v>
      </c>
      <c r="K80" s="4">
        <v>116.67</v>
      </c>
      <c r="L80" s="4">
        <v>90.94</v>
      </c>
      <c r="M80" s="4">
        <v>62.6</v>
      </c>
      <c r="N80" s="4">
        <v>97.5</v>
      </c>
      <c r="O80" s="4">
        <v>21.49</v>
      </c>
      <c r="P80" s="4">
        <v>105.6</v>
      </c>
      <c r="Q80" s="4">
        <v>190</v>
      </c>
      <c r="R80" s="4">
        <v>180</v>
      </c>
      <c r="S80" s="4">
        <v>40</v>
      </c>
      <c r="T80" s="4">
        <v>85.83</v>
      </c>
      <c r="U80" s="4">
        <v>170</v>
      </c>
      <c r="V80" s="4">
        <v>154</v>
      </c>
      <c r="W80" s="4">
        <v>99.17</v>
      </c>
      <c r="X80" s="4">
        <v>120</v>
      </c>
      <c r="Y80" s="4">
        <v>205.61</v>
      </c>
      <c r="Z80" s="4">
        <v>279.38</v>
      </c>
      <c r="AA80" s="4">
        <v>157</v>
      </c>
      <c r="AB80" s="4">
        <v>110</v>
      </c>
      <c r="AC80" s="4">
        <v>95</v>
      </c>
      <c r="AD80" s="4">
        <v>140</v>
      </c>
      <c r="AE80" s="4">
        <v>205</v>
      </c>
      <c r="AF80" s="4">
        <v>138</v>
      </c>
      <c r="AG80" s="4">
        <v>207.62</v>
      </c>
      <c r="AH80" s="4">
        <v>75</v>
      </c>
      <c r="AI80" s="4">
        <v>157.30000000000001</v>
      </c>
      <c r="AJ80" s="4">
        <v>200.25</v>
      </c>
      <c r="AK80" s="4">
        <v>131.26</v>
      </c>
      <c r="AL80" s="4">
        <v>94.93</v>
      </c>
      <c r="AM80" s="4">
        <v>140</v>
      </c>
      <c r="AN80" s="4">
        <v>235.84</v>
      </c>
      <c r="AO80" s="4">
        <v>294.36</v>
      </c>
      <c r="AP80" s="4">
        <v>272.19</v>
      </c>
      <c r="AQ80" s="4">
        <v>152.5</v>
      </c>
      <c r="AR80" s="4">
        <v>280</v>
      </c>
      <c r="AS80" s="4">
        <v>150</v>
      </c>
      <c r="AT80" s="4">
        <v>114.74</v>
      </c>
      <c r="AU80" s="4">
        <v>82.18</v>
      </c>
      <c r="AV80" s="4">
        <v>110.23</v>
      </c>
      <c r="AW80" s="4">
        <v>80</v>
      </c>
      <c r="AX80" s="4">
        <v>161.5</v>
      </c>
      <c r="AY80" s="4">
        <v>239</v>
      </c>
      <c r="AZ80" s="4">
        <v>172.55</v>
      </c>
      <c r="BA80" s="4">
        <v>65.180000000000007</v>
      </c>
      <c r="BB80" s="4">
        <v>115</v>
      </c>
      <c r="BC80" s="4">
        <v>126.74</v>
      </c>
      <c r="BD80" s="4">
        <v>231.88</v>
      </c>
      <c r="BE80" s="4">
        <v>199.85</v>
      </c>
      <c r="BF80" s="4">
        <v>105</v>
      </c>
      <c r="BG80" s="4">
        <v>76.94</v>
      </c>
      <c r="BH80" s="4">
        <v>77</v>
      </c>
      <c r="BI80" s="4">
        <v>82.72</v>
      </c>
      <c r="BJ80" s="4">
        <v>85.64</v>
      </c>
      <c r="BK80" s="4">
        <v>209.84</v>
      </c>
      <c r="BL80" s="4">
        <v>276.55</v>
      </c>
      <c r="BM80" s="4">
        <v>162.03</v>
      </c>
      <c r="BN80" s="4">
        <v>202.5</v>
      </c>
    </row>
    <row r="81" spans="3:66" x14ac:dyDescent="0.3">
      <c r="C81" s="14" t="str">
        <f t="shared" si="4"/>
        <v>20193</v>
      </c>
      <c r="D81" s="6">
        <v>43555</v>
      </c>
      <c r="E81" s="4">
        <v>105.98</v>
      </c>
      <c r="F81" s="4">
        <v>189</v>
      </c>
      <c r="G81" s="4">
        <v>48.25</v>
      </c>
      <c r="H81" s="4">
        <v>196.86</v>
      </c>
      <c r="I81" s="4">
        <v>64.58</v>
      </c>
      <c r="J81" s="4">
        <v>90</v>
      </c>
      <c r="K81" s="4">
        <v>143.29</v>
      </c>
      <c r="L81" s="4">
        <v>90</v>
      </c>
      <c r="M81" s="4">
        <v>65</v>
      </c>
      <c r="N81" s="4">
        <v>95</v>
      </c>
      <c r="O81" s="4">
        <v>22.67</v>
      </c>
      <c r="P81" s="4">
        <v>102.5</v>
      </c>
      <c r="Q81" s="4">
        <v>180</v>
      </c>
      <c r="R81" s="4">
        <v>203.64</v>
      </c>
      <c r="S81" s="4">
        <v>50.11</v>
      </c>
      <c r="T81" s="4">
        <v>102.37</v>
      </c>
      <c r="U81" s="4">
        <v>194.3</v>
      </c>
      <c r="V81" s="4">
        <v>189</v>
      </c>
      <c r="W81" s="4">
        <v>110</v>
      </c>
      <c r="X81" s="4">
        <v>140</v>
      </c>
      <c r="Y81" s="4">
        <v>214.72</v>
      </c>
      <c r="Z81" s="4">
        <v>290</v>
      </c>
      <c r="AA81" s="4">
        <v>172.49</v>
      </c>
      <c r="AB81" s="4">
        <v>129.84</v>
      </c>
      <c r="AC81" s="4">
        <v>117.5</v>
      </c>
      <c r="AD81" s="4">
        <v>150</v>
      </c>
      <c r="AE81" s="4">
        <v>208.42</v>
      </c>
      <c r="AF81" s="4">
        <v>145</v>
      </c>
      <c r="AG81" s="4">
        <v>216.73</v>
      </c>
      <c r="AH81" s="4">
        <v>82.45</v>
      </c>
      <c r="AI81" s="4">
        <v>172.5</v>
      </c>
      <c r="AJ81" s="4">
        <v>212.33</v>
      </c>
      <c r="AK81" s="4">
        <v>150</v>
      </c>
      <c r="AL81" s="4">
        <v>98.16</v>
      </c>
      <c r="AM81" s="4">
        <v>148.77000000000001</v>
      </c>
      <c r="AN81" s="4">
        <v>255</v>
      </c>
      <c r="AO81" s="4">
        <v>322.18</v>
      </c>
      <c r="AP81" s="4">
        <v>283.63</v>
      </c>
      <c r="AQ81" s="4">
        <v>160</v>
      </c>
      <c r="AR81" s="4">
        <v>280</v>
      </c>
      <c r="AS81" s="4">
        <v>157</v>
      </c>
      <c r="AT81" s="4">
        <v>130</v>
      </c>
      <c r="AU81" s="4">
        <v>87.19</v>
      </c>
      <c r="AV81" s="4">
        <v>114.51</v>
      </c>
      <c r="AW81" s="4">
        <v>89.17</v>
      </c>
      <c r="AX81" s="4">
        <v>184</v>
      </c>
      <c r="AY81" s="4">
        <v>260</v>
      </c>
      <c r="AZ81" s="4">
        <v>181.17</v>
      </c>
      <c r="BA81" s="4">
        <v>67.53</v>
      </c>
      <c r="BB81" s="4">
        <v>145.62</v>
      </c>
      <c r="BC81" s="4">
        <v>152.63</v>
      </c>
      <c r="BD81" s="4">
        <v>245</v>
      </c>
      <c r="BE81" s="4">
        <v>218.69</v>
      </c>
      <c r="BF81" s="4">
        <v>135.84</v>
      </c>
      <c r="BG81" s="4">
        <v>74.67</v>
      </c>
      <c r="BH81" s="4">
        <v>74.23</v>
      </c>
      <c r="BI81" s="4">
        <v>90.5</v>
      </c>
      <c r="BJ81" s="4">
        <v>102.28</v>
      </c>
      <c r="BK81" s="4">
        <v>222.2</v>
      </c>
      <c r="BL81" s="4">
        <v>279.93</v>
      </c>
      <c r="BM81" s="4">
        <v>179.33</v>
      </c>
      <c r="BN81" s="4">
        <v>225</v>
      </c>
    </row>
    <row r="82" spans="3:66" x14ac:dyDescent="0.3">
      <c r="C82" s="14" t="str">
        <f t="shared" si="4"/>
        <v>20192</v>
      </c>
      <c r="D82" s="6">
        <v>43524</v>
      </c>
      <c r="E82" s="4">
        <v>116.03</v>
      </c>
      <c r="F82" s="4">
        <v>205.05</v>
      </c>
      <c r="G82" s="4">
        <v>49.43</v>
      </c>
      <c r="H82" s="4">
        <v>212.57</v>
      </c>
      <c r="I82" s="4">
        <v>72.75</v>
      </c>
      <c r="J82" s="4">
        <v>104.87</v>
      </c>
      <c r="K82" s="4">
        <v>152</v>
      </c>
      <c r="L82" s="4">
        <v>112.3</v>
      </c>
      <c r="M82" s="4">
        <v>74.459999999999994</v>
      </c>
      <c r="N82" s="4">
        <v>102.67</v>
      </c>
      <c r="O82" s="4">
        <v>29.45</v>
      </c>
      <c r="P82" s="4">
        <v>125.81</v>
      </c>
      <c r="Q82" s="4">
        <v>215.72</v>
      </c>
      <c r="R82" s="4">
        <v>221.99</v>
      </c>
      <c r="S82" s="4">
        <v>52.75</v>
      </c>
      <c r="T82" s="4">
        <v>98.99</v>
      </c>
      <c r="U82" s="4">
        <v>213.17</v>
      </c>
      <c r="V82" s="4">
        <v>218.38</v>
      </c>
      <c r="W82" s="4">
        <v>117.19</v>
      </c>
      <c r="X82" s="4">
        <v>136.84</v>
      </c>
      <c r="Y82" s="4">
        <v>232.1</v>
      </c>
      <c r="Z82" s="4">
        <v>290</v>
      </c>
      <c r="AA82" s="4">
        <v>176.26</v>
      </c>
      <c r="AB82" s="4">
        <v>142.05000000000001</v>
      </c>
      <c r="AC82" s="4">
        <v>117.63</v>
      </c>
      <c r="AD82" s="4">
        <v>140</v>
      </c>
      <c r="AE82" s="4">
        <v>229.17</v>
      </c>
      <c r="AF82" s="4">
        <v>149.12</v>
      </c>
      <c r="AG82" s="4">
        <v>244.75</v>
      </c>
      <c r="AH82" s="4">
        <v>94.53</v>
      </c>
      <c r="AI82" s="4">
        <v>191.12</v>
      </c>
      <c r="AJ82" s="4">
        <v>230.4</v>
      </c>
      <c r="AK82" s="4">
        <v>143.37</v>
      </c>
      <c r="AL82" s="4">
        <v>119.35</v>
      </c>
      <c r="AM82" s="4">
        <v>140</v>
      </c>
      <c r="AN82" s="4">
        <v>264</v>
      </c>
      <c r="AO82" s="4">
        <v>363</v>
      </c>
      <c r="AP82" s="4">
        <v>307.5</v>
      </c>
      <c r="AQ82" s="4">
        <v>170</v>
      </c>
      <c r="AR82" s="4">
        <v>301.7</v>
      </c>
      <c r="AS82" s="4">
        <v>183.93</v>
      </c>
      <c r="AT82" s="4">
        <v>120.88</v>
      </c>
      <c r="AU82" s="4">
        <v>92.65</v>
      </c>
      <c r="AV82" s="4">
        <v>126.5</v>
      </c>
      <c r="AW82" s="4">
        <v>97</v>
      </c>
      <c r="AX82" s="4">
        <v>191.4</v>
      </c>
      <c r="AY82" s="4">
        <v>267.11</v>
      </c>
      <c r="AZ82" s="4">
        <v>190</v>
      </c>
      <c r="BA82" s="4">
        <v>72.55</v>
      </c>
      <c r="BB82" s="4">
        <v>153.91999999999999</v>
      </c>
      <c r="BC82" s="4">
        <v>169.24</v>
      </c>
      <c r="BD82" s="4">
        <v>234.5</v>
      </c>
      <c r="BE82" s="4">
        <v>264.75</v>
      </c>
      <c r="BF82" s="4">
        <v>143.72999999999999</v>
      </c>
      <c r="BG82" s="4">
        <v>92.81</v>
      </c>
      <c r="BH82" s="4">
        <v>82.09</v>
      </c>
      <c r="BI82" s="4">
        <v>107.59</v>
      </c>
      <c r="BJ82" s="4">
        <v>135</v>
      </c>
      <c r="BK82" s="4">
        <v>231</v>
      </c>
      <c r="BL82" s="4">
        <v>296.25</v>
      </c>
      <c r="BM82" s="4">
        <v>193.34</v>
      </c>
      <c r="BN82" s="4">
        <v>217.5</v>
      </c>
    </row>
    <row r="83" spans="3:66" x14ac:dyDescent="0.3">
      <c r="C83" s="14" t="str">
        <f t="shared" si="4"/>
        <v>20191</v>
      </c>
      <c r="D83" s="6">
        <v>43496</v>
      </c>
      <c r="E83" s="4">
        <v>119.42</v>
      </c>
      <c r="F83" s="4">
        <v>203.21</v>
      </c>
      <c r="G83" s="4">
        <v>49.91</v>
      </c>
      <c r="H83" s="4">
        <v>220.84</v>
      </c>
      <c r="I83" s="4">
        <v>76.86</v>
      </c>
      <c r="J83" s="4">
        <v>114.99</v>
      </c>
      <c r="K83" s="4">
        <v>145</v>
      </c>
      <c r="L83" s="4">
        <v>119.04</v>
      </c>
      <c r="M83" s="4">
        <v>71.819999999999993</v>
      </c>
      <c r="N83" s="4">
        <v>116.34</v>
      </c>
      <c r="O83" s="4">
        <v>30.72</v>
      </c>
      <c r="P83" s="4">
        <v>131.93</v>
      </c>
      <c r="Q83" s="4">
        <v>209.4</v>
      </c>
      <c r="R83" s="4">
        <v>232.17</v>
      </c>
      <c r="S83" s="4">
        <v>49.41</v>
      </c>
      <c r="T83" s="4">
        <v>93.18</v>
      </c>
      <c r="U83" s="4">
        <v>228.45</v>
      </c>
      <c r="V83" s="4">
        <v>247.5</v>
      </c>
      <c r="W83" s="4">
        <v>135.19999999999999</v>
      </c>
      <c r="X83" s="4">
        <v>116.32</v>
      </c>
      <c r="Y83" s="4">
        <v>248.05</v>
      </c>
      <c r="Z83" s="4">
        <v>285</v>
      </c>
      <c r="AA83" s="4">
        <v>173.25</v>
      </c>
      <c r="AB83" s="4">
        <v>148.4</v>
      </c>
      <c r="AC83" s="4">
        <v>140</v>
      </c>
      <c r="AD83" s="4">
        <v>160.26</v>
      </c>
      <c r="AE83" s="4">
        <v>240.8</v>
      </c>
      <c r="AF83" s="4">
        <v>128.47</v>
      </c>
      <c r="AG83" s="4">
        <v>225.5</v>
      </c>
      <c r="AH83" s="4">
        <v>98.06</v>
      </c>
      <c r="AI83" s="4">
        <v>180.44</v>
      </c>
      <c r="AJ83" s="4">
        <v>223.33</v>
      </c>
      <c r="AK83" s="4">
        <v>116.63</v>
      </c>
      <c r="AL83" s="4">
        <v>95.62</v>
      </c>
      <c r="AM83" s="4">
        <v>158.63</v>
      </c>
      <c r="AN83" s="4">
        <v>249.63</v>
      </c>
      <c r="AO83" s="4">
        <v>306.52</v>
      </c>
      <c r="AP83" s="4">
        <v>273.63</v>
      </c>
      <c r="AQ83" s="4">
        <v>161.66999999999999</v>
      </c>
      <c r="AR83" s="4">
        <v>302.5</v>
      </c>
      <c r="AS83" s="4">
        <v>175</v>
      </c>
      <c r="AT83" s="4">
        <v>109.81</v>
      </c>
      <c r="AU83" s="4">
        <v>91.64</v>
      </c>
      <c r="AV83" s="4">
        <v>137.5</v>
      </c>
      <c r="AW83" s="4">
        <v>70</v>
      </c>
      <c r="AX83" s="4">
        <v>170</v>
      </c>
      <c r="AY83" s="4">
        <v>224.16</v>
      </c>
      <c r="AZ83" s="4">
        <v>198.33</v>
      </c>
      <c r="BA83" s="4">
        <v>77.83</v>
      </c>
      <c r="BB83" s="4">
        <v>143.55000000000001</v>
      </c>
      <c r="BC83" s="4">
        <v>162.33000000000001</v>
      </c>
      <c r="BD83" s="4">
        <v>240</v>
      </c>
      <c r="BE83" s="4">
        <v>223.3</v>
      </c>
      <c r="BF83" s="4">
        <v>132.33000000000001</v>
      </c>
      <c r="BG83" s="4">
        <v>95</v>
      </c>
      <c r="BH83" s="4">
        <v>85</v>
      </c>
      <c r="BI83" s="4">
        <v>86.04</v>
      </c>
      <c r="BJ83" s="4">
        <v>85.72</v>
      </c>
      <c r="BK83" s="4">
        <v>215</v>
      </c>
      <c r="BL83" s="4">
        <v>264.92</v>
      </c>
      <c r="BM83" s="4">
        <v>175</v>
      </c>
      <c r="BN83" s="4">
        <v>264.60000000000002</v>
      </c>
    </row>
    <row r="84" spans="3:66" x14ac:dyDescent="0.3">
      <c r="C84" s="14" t="str">
        <f t="shared" si="4"/>
        <v>201812</v>
      </c>
      <c r="D84" s="6">
        <v>43465</v>
      </c>
      <c r="E84" s="4">
        <v>110.35</v>
      </c>
      <c r="F84" s="4">
        <v>189.73</v>
      </c>
      <c r="G84" s="4">
        <v>51.68</v>
      </c>
      <c r="H84" s="4">
        <v>199.58</v>
      </c>
      <c r="I84" s="4">
        <v>74.63</v>
      </c>
      <c r="J84" s="4">
        <v>93.02</v>
      </c>
      <c r="K84" s="4">
        <v>132.6</v>
      </c>
      <c r="L84" s="4">
        <v>100</v>
      </c>
      <c r="M84" s="4">
        <v>77.05</v>
      </c>
      <c r="N84" s="4">
        <v>85.64</v>
      </c>
      <c r="O84" s="4">
        <v>26.33</v>
      </c>
      <c r="P84" s="4">
        <v>121.6</v>
      </c>
      <c r="Q84" s="4">
        <v>230</v>
      </c>
      <c r="R84" s="4">
        <v>175.78</v>
      </c>
      <c r="S84" s="4">
        <v>47.53</v>
      </c>
      <c r="T84" s="4">
        <v>96.66</v>
      </c>
      <c r="U84" s="4">
        <v>198.79</v>
      </c>
      <c r="V84" s="4">
        <v>194.03</v>
      </c>
      <c r="W84" s="4">
        <v>119.99</v>
      </c>
      <c r="X84" s="4">
        <v>113.26</v>
      </c>
      <c r="Y84" s="4">
        <v>210.88</v>
      </c>
      <c r="Z84" s="4">
        <v>280</v>
      </c>
      <c r="AA84" s="4">
        <v>195.63</v>
      </c>
      <c r="AB84" s="4">
        <v>122.86</v>
      </c>
      <c r="AC84" s="4">
        <v>90.27</v>
      </c>
      <c r="AD84" s="4">
        <v>158.44</v>
      </c>
      <c r="AE84" s="4">
        <v>245</v>
      </c>
      <c r="AF84" s="4">
        <v>123.52</v>
      </c>
      <c r="AG84" s="4">
        <v>253.42</v>
      </c>
      <c r="AH84" s="4">
        <v>95</v>
      </c>
      <c r="AI84" s="4">
        <v>180</v>
      </c>
      <c r="AJ84" s="4">
        <v>205.65</v>
      </c>
      <c r="AK84" s="4">
        <v>104.36</v>
      </c>
      <c r="AL84" s="4">
        <v>107.84</v>
      </c>
      <c r="AM84" s="4">
        <v>153.26</v>
      </c>
      <c r="AN84" s="4">
        <v>231.66</v>
      </c>
      <c r="AO84" s="4">
        <v>295.36</v>
      </c>
      <c r="AP84" s="4">
        <v>275</v>
      </c>
      <c r="AQ84" s="4">
        <v>165.26</v>
      </c>
      <c r="AR84" s="4">
        <v>320</v>
      </c>
      <c r="AS84" s="4">
        <v>157.19</v>
      </c>
      <c r="AT84" s="4">
        <v>106.42</v>
      </c>
      <c r="AU84" s="4">
        <v>88.32</v>
      </c>
      <c r="AV84" s="4">
        <v>112.34</v>
      </c>
      <c r="AW84" s="4">
        <v>91.46</v>
      </c>
      <c r="AX84" s="4">
        <v>171.23</v>
      </c>
      <c r="AY84" s="4">
        <v>210.3</v>
      </c>
      <c r="AZ84" s="4">
        <v>180.57</v>
      </c>
      <c r="BA84" s="4">
        <v>73</v>
      </c>
      <c r="BB84" s="4">
        <v>134.44</v>
      </c>
      <c r="BC84" s="4">
        <v>149.46</v>
      </c>
      <c r="BD84" s="4">
        <v>240</v>
      </c>
      <c r="BE84" s="4">
        <v>270</v>
      </c>
      <c r="BF84" s="4">
        <v>120.36</v>
      </c>
      <c r="BG84" s="4">
        <v>77.53</v>
      </c>
      <c r="BH84" s="4">
        <v>91.26</v>
      </c>
      <c r="BI84" s="4">
        <v>91.05</v>
      </c>
      <c r="BJ84" s="4">
        <v>98.51</v>
      </c>
      <c r="BK84" s="4">
        <v>201.63</v>
      </c>
      <c r="BL84" s="4">
        <v>280.2</v>
      </c>
      <c r="BM84" s="4">
        <v>174.93</v>
      </c>
      <c r="BN84" s="4">
        <v>252.41</v>
      </c>
    </row>
    <row r="85" spans="3:66" x14ac:dyDescent="0.3">
      <c r="C85" s="14" t="str">
        <f t="shared" si="4"/>
        <v>201811</v>
      </c>
      <c r="D85" s="6">
        <v>43434</v>
      </c>
      <c r="E85" s="4">
        <v>115.66</v>
      </c>
      <c r="F85" s="4">
        <v>193.36</v>
      </c>
      <c r="G85" s="4">
        <v>45.29</v>
      </c>
      <c r="H85" s="4">
        <v>212.55</v>
      </c>
      <c r="I85" s="4">
        <v>78.92</v>
      </c>
      <c r="J85" s="4">
        <v>100.5</v>
      </c>
      <c r="K85" s="4">
        <v>149.6</v>
      </c>
      <c r="L85" s="4">
        <v>120.21</v>
      </c>
      <c r="M85" s="4">
        <v>78.63</v>
      </c>
      <c r="N85" s="4">
        <v>99</v>
      </c>
      <c r="O85" s="4">
        <v>27.55</v>
      </c>
      <c r="P85" s="4">
        <v>124.43</v>
      </c>
      <c r="Q85" s="4">
        <v>220.88</v>
      </c>
      <c r="R85" s="4">
        <v>187</v>
      </c>
      <c r="S85" s="4">
        <v>48.53</v>
      </c>
      <c r="T85" s="4">
        <v>90.57</v>
      </c>
      <c r="U85" s="4">
        <v>211.47</v>
      </c>
      <c r="V85" s="4">
        <v>206.41</v>
      </c>
      <c r="W85" s="4">
        <v>123.38</v>
      </c>
      <c r="X85" s="4">
        <v>115.14</v>
      </c>
      <c r="Y85" s="4">
        <v>209</v>
      </c>
      <c r="Z85" s="4">
        <v>287.5</v>
      </c>
      <c r="AA85" s="4">
        <v>191.45</v>
      </c>
      <c r="AB85" s="4">
        <v>122.53</v>
      </c>
      <c r="AC85" s="4">
        <v>120.82</v>
      </c>
      <c r="AD85" s="4">
        <v>163.69</v>
      </c>
      <c r="AE85" s="4">
        <v>235.11</v>
      </c>
      <c r="AF85" s="4">
        <v>129.26</v>
      </c>
      <c r="AG85" s="4">
        <v>240.26</v>
      </c>
      <c r="AH85" s="4">
        <v>95</v>
      </c>
      <c r="AI85" s="4">
        <v>179.53</v>
      </c>
      <c r="AJ85" s="4">
        <v>218.78</v>
      </c>
      <c r="AK85" s="4">
        <v>114.61</v>
      </c>
      <c r="AL85" s="4">
        <v>99.14</v>
      </c>
      <c r="AM85" s="4">
        <v>160.54</v>
      </c>
      <c r="AN85" s="4">
        <v>224.92</v>
      </c>
      <c r="AO85" s="4">
        <v>300.98</v>
      </c>
      <c r="AP85" s="4">
        <v>248.6</v>
      </c>
      <c r="AQ85" s="4">
        <v>173</v>
      </c>
      <c r="AR85" s="4">
        <v>273</v>
      </c>
      <c r="AS85" s="4">
        <v>162</v>
      </c>
      <c r="AT85" s="4">
        <v>108.21</v>
      </c>
      <c r="AU85" s="4">
        <v>93.64</v>
      </c>
      <c r="AV85" s="4">
        <v>121.48</v>
      </c>
      <c r="AW85" s="4">
        <v>91.09</v>
      </c>
      <c r="AX85" s="4">
        <v>167.84</v>
      </c>
      <c r="AY85" s="4">
        <v>204.18</v>
      </c>
      <c r="AZ85" s="4">
        <v>192.1</v>
      </c>
      <c r="BA85" s="4">
        <v>75</v>
      </c>
      <c r="BB85" s="4">
        <v>144.43</v>
      </c>
      <c r="BC85" s="4">
        <v>163.59</v>
      </c>
      <c r="BD85" s="4">
        <v>250</v>
      </c>
      <c r="BE85" s="4">
        <v>270</v>
      </c>
      <c r="BF85" s="4">
        <v>132.63</v>
      </c>
      <c r="BG85" s="4">
        <v>79.2</v>
      </c>
      <c r="BH85" s="4">
        <v>95.48</v>
      </c>
      <c r="BI85" s="4">
        <v>85.87</v>
      </c>
      <c r="BJ85" s="4">
        <v>93.46</v>
      </c>
      <c r="BK85" s="4">
        <v>214.5</v>
      </c>
      <c r="BL85" s="4">
        <v>262.68</v>
      </c>
      <c r="BM85" s="4">
        <v>186.1</v>
      </c>
      <c r="BN85" s="4">
        <v>245.06</v>
      </c>
    </row>
    <row r="86" spans="3:66" x14ac:dyDescent="0.3">
      <c r="C86" s="14" t="str">
        <f t="shared" si="4"/>
        <v>201810</v>
      </c>
      <c r="D86" s="6">
        <v>43404</v>
      </c>
      <c r="E86" s="4">
        <v>113.45</v>
      </c>
      <c r="F86" s="4">
        <v>203.43</v>
      </c>
      <c r="G86" s="4">
        <v>55.36</v>
      </c>
      <c r="H86" s="4">
        <v>218.25</v>
      </c>
      <c r="I86" s="4">
        <v>81.400000000000006</v>
      </c>
      <c r="J86" s="4">
        <v>109.78</v>
      </c>
      <c r="K86" s="4">
        <v>154</v>
      </c>
      <c r="L86" s="4">
        <v>126.83</v>
      </c>
      <c r="M86" s="4">
        <v>75.290000000000006</v>
      </c>
      <c r="N86" s="4">
        <v>114.4</v>
      </c>
      <c r="O86" s="4">
        <v>25.22</v>
      </c>
      <c r="P86" s="4">
        <v>137.34</v>
      </c>
      <c r="Q86" s="4">
        <v>220</v>
      </c>
      <c r="R86" s="4">
        <v>225.5</v>
      </c>
      <c r="S86" s="4">
        <v>55</v>
      </c>
      <c r="T86" s="4">
        <v>101.83</v>
      </c>
      <c r="U86" s="4">
        <v>242.34</v>
      </c>
      <c r="V86" s="4">
        <v>231</v>
      </c>
      <c r="W86" s="4">
        <v>139.13</v>
      </c>
      <c r="X86" s="4">
        <v>123.81</v>
      </c>
      <c r="Y86" s="4">
        <v>201.73</v>
      </c>
      <c r="Z86" s="4">
        <v>310</v>
      </c>
      <c r="AA86" s="4">
        <v>203.67</v>
      </c>
      <c r="AB86" s="4">
        <v>140.80000000000001</v>
      </c>
      <c r="AC86" s="4">
        <v>140.61000000000001</v>
      </c>
      <c r="AD86" s="4">
        <v>198</v>
      </c>
      <c r="AE86" s="4">
        <v>258.36</v>
      </c>
      <c r="AF86" s="4">
        <v>138.99</v>
      </c>
      <c r="AG86" s="4">
        <v>250.19</v>
      </c>
      <c r="AH86" s="4">
        <v>91.52</v>
      </c>
      <c r="AI86" s="4">
        <v>174.63</v>
      </c>
      <c r="AJ86" s="4">
        <v>263.81</v>
      </c>
      <c r="AK86" s="4">
        <v>120.97</v>
      </c>
      <c r="AL86" s="4">
        <v>106.96</v>
      </c>
      <c r="AM86" s="4">
        <v>185.9</v>
      </c>
      <c r="AN86" s="4">
        <v>247.16</v>
      </c>
      <c r="AO86" s="4">
        <v>327.14999999999998</v>
      </c>
      <c r="AP86" s="4">
        <v>273.19</v>
      </c>
      <c r="AQ86" s="4">
        <v>170</v>
      </c>
      <c r="AR86" s="4">
        <v>300</v>
      </c>
      <c r="AS86" s="4">
        <v>160</v>
      </c>
      <c r="AT86" s="4">
        <v>116.36</v>
      </c>
      <c r="AU86" s="4">
        <v>92.81</v>
      </c>
      <c r="AV86" s="4">
        <v>127.07</v>
      </c>
      <c r="AW86" s="4">
        <v>95.2</v>
      </c>
      <c r="AX86" s="4">
        <v>178.55</v>
      </c>
      <c r="AY86" s="4">
        <v>224.37</v>
      </c>
      <c r="AZ86" s="4">
        <v>237.42</v>
      </c>
      <c r="BA86" s="4">
        <v>86.5</v>
      </c>
      <c r="BB86" s="4">
        <v>153.88</v>
      </c>
      <c r="BC86" s="4">
        <v>169.15</v>
      </c>
      <c r="BD86" s="4">
        <v>280</v>
      </c>
      <c r="BE86" s="4">
        <v>236.53</v>
      </c>
      <c r="BF86" s="4">
        <v>136.75</v>
      </c>
      <c r="BG86" s="4">
        <v>85</v>
      </c>
      <c r="BH86" s="4">
        <v>99.43</v>
      </c>
      <c r="BI86" s="4">
        <v>90.51</v>
      </c>
      <c r="BJ86" s="4">
        <v>98.42</v>
      </c>
      <c r="BK86" s="4">
        <v>240.85</v>
      </c>
      <c r="BL86" s="4">
        <v>276.27</v>
      </c>
      <c r="BM86" s="4">
        <v>167.72</v>
      </c>
      <c r="BN86" s="4">
        <v>269.3</v>
      </c>
    </row>
    <row r="87" spans="3:66" x14ac:dyDescent="0.3">
      <c r="C87" s="14" t="str">
        <f t="shared" si="4"/>
        <v>20189</v>
      </c>
      <c r="D87" s="6">
        <v>43373</v>
      </c>
      <c r="E87" s="4">
        <v>125.4</v>
      </c>
      <c r="F87" s="4">
        <v>227.45</v>
      </c>
      <c r="G87" s="4">
        <v>55.8</v>
      </c>
      <c r="H87" s="4">
        <v>244.04</v>
      </c>
      <c r="I87" s="4">
        <v>92.55</v>
      </c>
      <c r="J87" s="4">
        <v>115.3</v>
      </c>
      <c r="K87" s="4">
        <v>167.82</v>
      </c>
      <c r="L87" s="4">
        <v>118.8</v>
      </c>
      <c r="M87" s="4">
        <v>88.88</v>
      </c>
      <c r="N87" s="4">
        <v>108.32</v>
      </c>
      <c r="O87" s="4">
        <v>27</v>
      </c>
      <c r="P87" s="4">
        <v>120.82</v>
      </c>
      <c r="Q87" s="4">
        <v>253.92</v>
      </c>
      <c r="R87" s="4">
        <v>242</v>
      </c>
      <c r="S87" s="4">
        <v>51.7</v>
      </c>
      <c r="T87" s="4">
        <v>107.25</v>
      </c>
      <c r="U87" s="4">
        <v>252.61</v>
      </c>
      <c r="V87" s="4">
        <v>243.55</v>
      </c>
      <c r="W87" s="4">
        <v>128.15</v>
      </c>
      <c r="X87" s="4">
        <v>135.22999999999999</v>
      </c>
      <c r="Y87" s="4">
        <v>227.89</v>
      </c>
      <c r="Z87" s="4">
        <v>340</v>
      </c>
      <c r="AA87" s="4">
        <v>215.49</v>
      </c>
      <c r="AB87" s="4">
        <v>140.28</v>
      </c>
      <c r="AC87" s="4">
        <v>142.52000000000001</v>
      </c>
      <c r="AD87" s="4">
        <v>177.5</v>
      </c>
      <c r="AE87" s="4">
        <v>272.05</v>
      </c>
      <c r="AF87" s="4">
        <v>142.77000000000001</v>
      </c>
      <c r="AG87" s="4">
        <v>259.33</v>
      </c>
      <c r="AH87" s="4">
        <v>92.18</v>
      </c>
      <c r="AI87" s="4">
        <v>196.75</v>
      </c>
      <c r="AJ87" s="4">
        <v>265.68</v>
      </c>
      <c r="AK87" s="4">
        <v>123.48</v>
      </c>
      <c r="AL87" s="4">
        <v>102.46</v>
      </c>
      <c r="AM87" s="4">
        <v>177.5</v>
      </c>
      <c r="AN87" s="4">
        <v>255.3</v>
      </c>
      <c r="AO87" s="4">
        <v>341</v>
      </c>
      <c r="AP87" s="4">
        <v>283.47000000000003</v>
      </c>
      <c r="AQ87" s="4">
        <v>208.18</v>
      </c>
      <c r="AR87" s="4">
        <v>316.54000000000002</v>
      </c>
      <c r="AS87" s="4">
        <v>180.25</v>
      </c>
      <c r="AT87" s="4">
        <v>132</v>
      </c>
      <c r="AU87" s="4">
        <v>106.66</v>
      </c>
      <c r="AV87" s="4">
        <v>143.22</v>
      </c>
      <c r="AW87" s="4">
        <v>95.01</v>
      </c>
      <c r="AX87" s="4">
        <v>190.5</v>
      </c>
      <c r="AY87" s="4">
        <v>231.27</v>
      </c>
      <c r="AZ87" s="4">
        <v>217.93</v>
      </c>
      <c r="BA87" s="4">
        <v>84.81</v>
      </c>
      <c r="BB87" s="4">
        <v>149.61000000000001</v>
      </c>
      <c r="BC87" s="4">
        <v>183.24</v>
      </c>
      <c r="BD87" s="4">
        <v>290</v>
      </c>
      <c r="BE87" s="4">
        <v>274.29000000000002</v>
      </c>
      <c r="BF87" s="4">
        <v>155</v>
      </c>
      <c r="BG87" s="4">
        <v>86.88</v>
      </c>
      <c r="BH87" s="4">
        <v>101.59</v>
      </c>
      <c r="BI87" s="4">
        <v>94.13</v>
      </c>
      <c r="BJ87" s="4">
        <v>97.33</v>
      </c>
      <c r="BK87" s="4">
        <v>251.7</v>
      </c>
      <c r="BL87" s="4">
        <v>285.36</v>
      </c>
      <c r="BM87" s="4">
        <v>207.19</v>
      </c>
      <c r="BN87" s="4">
        <v>281.08999999999997</v>
      </c>
    </row>
    <row r="88" spans="3:66" x14ac:dyDescent="0.3">
      <c r="C88" s="14" t="str">
        <f t="shared" si="4"/>
        <v>20188</v>
      </c>
      <c r="D88" s="6">
        <v>43343</v>
      </c>
      <c r="E88" s="4">
        <v>135.32</v>
      </c>
      <c r="F88" s="4">
        <v>260.27</v>
      </c>
      <c r="G88" s="4">
        <v>57.53</v>
      </c>
      <c r="H88" s="4">
        <v>279.01</v>
      </c>
      <c r="I88" s="4">
        <v>89.05</v>
      </c>
      <c r="J88" s="4">
        <v>116.13</v>
      </c>
      <c r="K88" s="4">
        <v>164.17</v>
      </c>
      <c r="L88" s="4">
        <v>125</v>
      </c>
      <c r="M88" s="4">
        <v>85.12</v>
      </c>
      <c r="N88" s="4">
        <v>105.3</v>
      </c>
      <c r="O88" s="4">
        <v>26.24</v>
      </c>
      <c r="P88" s="4">
        <v>143</v>
      </c>
      <c r="Q88" s="4">
        <v>265.87</v>
      </c>
      <c r="R88" s="4">
        <v>280.38</v>
      </c>
      <c r="S88" s="4">
        <v>56.1</v>
      </c>
      <c r="T88" s="4">
        <v>118.25</v>
      </c>
      <c r="U88" s="4">
        <v>298.97000000000003</v>
      </c>
      <c r="V88" s="4">
        <v>279</v>
      </c>
      <c r="W88" s="4">
        <v>147.84</v>
      </c>
      <c r="X88" s="4">
        <v>140.80000000000001</v>
      </c>
      <c r="Y88" s="4">
        <v>286</v>
      </c>
      <c r="Z88" s="4">
        <v>339.1</v>
      </c>
      <c r="AA88" s="4">
        <v>208.98</v>
      </c>
      <c r="AB88" s="4">
        <v>151.63</v>
      </c>
      <c r="AC88" s="4">
        <v>149.30000000000001</v>
      </c>
      <c r="AD88" s="4">
        <v>169.39</v>
      </c>
      <c r="AE88" s="4">
        <v>288</v>
      </c>
      <c r="AF88" s="4">
        <v>150.87</v>
      </c>
      <c r="AG88" s="4">
        <v>270</v>
      </c>
      <c r="AH88" s="4">
        <v>98.34</v>
      </c>
      <c r="AI88" s="4">
        <v>201.49</v>
      </c>
      <c r="AJ88" s="4">
        <v>322.56</v>
      </c>
      <c r="AK88" s="4">
        <v>127.12</v>
      </c>
      <c r="AL88" s="4">
        <v>117.97</v>
      </c>
      <c r="AM88" s="4">
        <v>168.3</v>
      </c>
      <c r="AN88" s="4">
        <v>262.14999999999998</v>
      </c>
      <c r="AO88" s="4">
        <v>360.19</v>
      </c>
      <c r="AP88" s="4">
        <v>299.52999999999997</v>
      </c>
      <c r="AQ88" s="4">
        <v>194.72</v>
      </c>
      <c r="AR88" s="4">
        <v>329.67</v>
      </c>
      <c r="AS88" s="4">
        <v>194.51</v>
      </c>
      <c r="AT88" s="4">
        <v>136.96</v>
      </c>
      <c r="AU88" s="4">
        <v>99.7</v>
      </c>
      <c r="AV88" s="4">
        <v>138.6</v>
      </c>
      <c r="AW88" s="4">
        <v>99.72</v>
      </c>
      <c r="AX88" s="4">
        <v>186.33</v>
      </c>
      <c r="AY88" s="4">
        <v>241.22</v>
      </c>
      <c r="AZ88" s="4">
        <v>254.48</v>
      </c>
      <c r="BA88" s="4">
        <v>69</v>
      </c>
      <c r="BB88" s="4">
        <v>146.66</v>
      </c>
      <c r="BC88" s="4">
        <v>177.52</v>
      </c>
      <c r="BD88" s="4">
        <v>307.10000000000002</v>
      </c>
      <c r="BE88" s="4">
        <v>287.5</v>
      </c>
      <c r="BF88" s="4">
        <v>154</v>
      </c>
      <c r="BG88" s="4">
        <v>84.2</v>
      </c>
      <c r="BH88" s="4">
        <v>96.45</v>
      </c>
      <c r="BI88" s="4">
        <v>94.49</v>
      </c>
      <c r="BJ88" s="4">
        <v>103</v>
      </c>
      <c r="BK88" s="4">
        <v>297</v>
      </c>
      <c r="BL88" s="4">
        <v>297.72000000000003</v>
      </c>
      <c r="BM88" s="4">
        <v>240.71</v>
      </c>
      <c r="BN88" s="4">
        <v>294</v>
      </c>
    </row>
    <row r="89" spans="3:66" x14ac:dyDescent="0.3">
      <c r="C89" s="14" t="str">
        <f t="shared" si="4"/>
        <v>20187</v>
      </c>
      <c r="D89" s="6">
        <v>43312</v>
      </c>
      <c r="E89" s="4">
        <v>136.38</v>
      </c>
      <c r="F89" s="4">
        <v>254.66</v>
      </c>
      <c r="G89" s="4">
        <v>57.53</v>
      </c>
      <c r="H89" s="4">
        <v>279.82</v>
      </c>
      <c r="I89" s="4">
        <v>81.37</v>
      </c>
      <c r="J89" s="4">
        <v>116.13</v>
      </c>
      <c r="K89" s="4">
        <v>164.17</v>
      </c>
      <c r="L89" s="4">
        <v>125</v>
      </c>
      <c r="M89" s="4">
        <v>85.12</v>
      </c>
      <c r="N89" s="4">
        <v>105.3</v>
      </c>
      <c r="O89" s="4">
        <v>26.24</v>
      </c>
      <c r="P89" s="4">
        <v>143</v>
      </c>
      <c r="Q89" s="4">
        <v>263.58999999999997</v>
      </c>
      <c r="R89" s="4">
        <v>288.37</v>
      </c>
      <c r="S89" s="4">
        <v>56.1</v>
      </c>
      <c r="T89" s="4">
        <v>122.25</v>
      </c>
      <c r="U89" s="4">
        <v>290.11</v>
      </c>
      <c r="V89" s="4">
        <v>279</v>
      </c>
      <c r="W89" s="4">
        <v>148.16</v>
      </c>
      <c r="X89" s="4">
        <v>140.80000000000001</v>
      </c>
      <c r="Y89" s="4">
        <v>300.63</v>
      </c>
      <c r="Z89" s="4">
        <v>337.29</v>
      </c>
      <c r="AA89" s="4">
        <v>208.98</v>
      </c>
      <c r="AB89" s="4">
        <v>151.97</v>
      </c>
      <c r="AC89" s="4">
        <v>151.34</v>
      </c>
      <c r="AD89" s="4">
        <v>172.15</v>
      </c>
      <c r="AE89" s="4">
        <v>287</v>
      </c>
      <c r="AF89" s="4">
        <v>150.87</v>
      </c>
      <c r="AG89" s="4">
        <v>269.83</v>
      </c>
      <c r="AH89" s="4">
        <v>98.34</v>
      </c>
      <c r="AI89" s="4">
        <v>201.79</v>
      </c>
      <c r="AJ89" s="4">
        <v>322.56</v>
      </c>
      <c r="AK89" s="4">
        <v>127.35</v>
      </c>
      <c r="AL89" s="4">
        <v>117.97</v>
      </c>
      <c r="AM89" s="4">
        <v>168.3</v>
      </c>
      <c r="AN89" s="4">
        <v>262.14999999999998</v>
      </c>
      <c r="AO89" s="4">
        <v>351.36</v>
      </c>
      <c r="AP89" s="4">
        <v>294.3</v>
      </c>
      <c r="AQ89" s="4">
        <v>199.68</v>
      </c>
      <c r="AR89" s="4">
        <v>322</v>
      </c>
      <c r="AS89" s="4">
        <v>197.32</v>
      </c>
      <c r="AT89" s="4">
        <v>136.96</v>
      </c>
      <c r="AU89" s="4">
        <v>98.35</v>
      </c>
      <c r="AV89" s="4">
        <v>138.6</v>
      </c>
      <c r="AW89" s="4">
        <v>101.67</v>
      </c>
      <c r="AX89" s="4">
        <v>184.34</v>
      </c>
      <c r="AY89" s="4">
        <v>247.36</v>
      </c>
      <c r="AZ89" s="4">
        <v>231.53</v>
      </c>
      <c r="BA89" s="4">
        <v>78</v>
      </c>
      <c r="BB89" s="4">
        <v>146.66</v>
      </c>
      <c r="BC89" s="4">
        <v>177.48</v>
      </c>
      <c r="BD89" s="4">
        <v>308.52</v>
      </c>
      <c r="BE89" s="4">
        <v>265</v>
      </c>
      <c r="BF89" s="4">
        <v>154</v>
      </c>
      <c r="BG89" s="4">
        <v>85</v>
      </c>
      <c r="BH89" s="4">
        <v>105</v>
      </c>
      <c r="BI89" s="4">
        <v>94.49</v>
      </c>
      <c r="BJ89" s="4">
        <v>103</v>
      </c>
      <c r="BK89" s="4">
        <v>293.49</v>
      </c>
      <c r="BL89" s="4">
        <v>297.72000000000003</v>
      </c>
      <c r="BM89" s="4">
        <v>231.29</v>
      </c>
      <c r="BN89" s="4">
        <v>294</v>
      </c>
    </row>
    <row r="90" spans="3:66" x14ac:dyDescent="0.3">
      <c r="C90" s="14" t="str">
        <f t="shared" si="4"/>
        <v>20186</v>
      </c>
      <c r="D90" s="6">
        <v>43281</v>
      </c>
      <c r="E90" s="4">
        <v>123.38</v>
      </c>
      <c r="F90" s="4">
        <v>244.94</v>
      </c>
      <c r="G90" s="4">
        <v>64.400000000000006</v>
      </c>
      <c r="H90" s="4">
        <v>259.73</v>
      </c>
      <c r="I90" s="4">
        <v>77.52</v>
      </c>
      <c r="J90" s="4">
        <v>111.11</v>
      </c>
      <c r="K90" s="4">
        <v>157.19999999999999</v>
      </c>
      <c r="L90" s="4">
        <v>117.47</v>
      </c>
      <c r="M90" s="4">
        <v>77</v>
      </c>
      <c r="N90" s="4">
        <v>103.7</v>
      </c>
      <c r="O90" s="4">
        <v>25.59</v>
      </c>
      <c r="P90" s="4">
        <v>129.41</v>
      </c>
      <c r="Q90" s="4">
        <v>255.4</v>
      </c>
      <c r="R90" s="4">
        <v>245.05</v>
      </c>
      <c r="S90" s="4">
        <v>49.18</v>
      </c>
      <c r="T90" s="4">
        <v>112.18</v>
      </c>
      <c r="U90" s="4">
        <v>265.98</v>
      </c>
      <c r="V90" s="4">
        <v>251.43</v>
      </c>
      <c r="W90" s="4">
        <v>136.36000000000001</v>
      </c>
      <c r="X90" s="4">
        <v>133.83000000000001</v>
      </c>
      <c r="Y90" s="4">
        <v>272.60000000000002</v>
      </c>
      <c r="Z90" s="4">
        <v>347.64</v>
      </c>
      <c r="AA90" s="4">
        <v>173.86</v>
      </c>
      <c r="AB90" s="4">
        <v>132.97</v>
      </c>
      <c r="AC90" s="4">
        <v>137.69999999999999</v>
      </c>
      <c r="AD90" s="4">
        <v>162.9</v>
      </c>
      <c r="AE90" s="4">
        <v>244.2</v>
      </c>
      <c r="AF90" s="4">
        <v>150.9</v>
      </c>
      <c r="AG90" s="4">
        <v>261.44</v>
      </c>
      <c r="AH90" s="4">
        <v>85</v>
      </c>
      <c r="AI90" s="4">
        <v>208.02</v>
      </c>
      <c r="AJ90" s="4">
        <v>273.7</v>
      </c>
      <c r="AK90" s="4">
        <v>134.08000000000001</v>
      </c>
      <c r="AL90" s="4">
        <v>97.58</v>
      </c>
      <c r="AM90" s="4">
        <v>150</v>
      </c>
      <c r="AN90" s="4">
        <v>263.58999999999997</v>
      </c>
      <c r="AO90" s="4">
        <v>340.2</v>
      </c>
      <c r="AP90" s="4">
        <v>276</v>
      </c>
      <c r="AQ90" s="4">
        <v>206.36</v>
      </c>
      <c r="AR90" s="4">
        <v>304.52</v>
      </c>
      <c r="AS90" s="4">
        <v>186.29</v>
      </c>
      <c r="AT90" s="4">
        <v>126.15</v>
      </c>
      <c r="AU90" s="4">
        <v>120.43</v>
      </c>
      <c r="AV90" s="4">
        <v>117</v>
      </c>
      <c r="AW90" s="4">
        <v>115</v>
      </c>
      <c r="AX90" s="4">
        <v>156.43</v>
      </c>
      <c r="AY90" s="4">
        <v>305.25</v>
      </c>
      <c r="AZ90" s="4">
        <v>195</v>
      </c>
      <c r="BA90" s="4">
        <v>78</v>
      </c>
      <c r="BB90" s="4">
        <v>134.1</v>
      </c>
      <c r="BC90" s="4">
        <v>162</v>
      </c>
      <c r="BD90" s="4">
        <v>289.83999999999997</v>
      </c>
      <c r="BE90" s="4">
        <v>277.56</v>
      </c>
      <c r="BF90" s="4">
        <v>131.07</v>
      </c>
      <c r="BG90" s="4">
        <v>90.75</v>
      </c>
      <c r="BH90" s="4">
        <v>87.4</v>
      </c>
      <c r="BI90" s="4">
        <v>63.1</v>
      </c>
      <c r="BJ90" s="4">
        <v>88.73</v>
      </c>
      <c r="BK90" s="4">
        <v>274.58</v>
      </c>
      <c r="BL90" s="4">
        <v>286.60000000000002</v>
      </c>
      <c r="BM90" s="4">
        <v>211.14</v>
      </c>
      <c r="BN90" s="4">
        <v>217.17</v>
      </c>
    </row>
    <row r="91" spans="3:66" x14ac:dyDescent="0.3">
      <c r="C91" s="14" t="str">
        <f t="shared" si="4"/>
        <v>20185</v>
      </c>
      <c r="D91" s="6">
        <v>43251</v>
      </c>
      <c r="E91" s="4">
        <v>114.59</v>
      </c>
      <c r="F91" s="4">
        <v>241.76</v>
      </c>
      <c r="G91" s="4">
        <v>62.36</v>
      </c>
      <c r="H91" s="4">
        <v>247.04</v>
      </c>
      <c r="I91" s="4">
        <v>74.290000000000006</v>
      </c>
      <c r="J91" s="4">
        <v>96.75</v>
      </c>
      <c r="K91" s="4">
        <v>140.54</v>
      </c>
      <c r="L91" s="4">
        <v>113.64</v>
      </c>
      <c r="M91" s="4">
        <v>69.63</v>
      </c>
      <c r="N91" s="4">
        <v>96.18</v>
      </c>
      <c r="O91" s="4">
        <v>30.99</v>
      </c>
      <c r="P91" s="4">
        <v>125.96</v>
      </c>
      <c r="Q91" s="4">
        <v>234.07</v>
      </c>
      <c r="R91" s="4">
        <v>238.17</v>
      </c>
      <c r="S91" s="4">
        <v>47.46</v>
      </c>
      <c r="T91" s="4">
        <v>106.64</v>
      </c>
      <c r="U91" s="4">
        <v>262.2</v>
      </c>
      <c r="V91" s="4">
        <v>242.48</v>
      </c>
      <c r="W91" s="4">
        <v>128.15</v>
      </c>
      <c r="X91" s="4">
        <v>133.84</v>
      </c>
      <c r="Y91" s="4">
        <v>255.14</v>
      </c>
      <c r="Z91" s="4">
        <v>315.35000000000002</v>
      </c>
      <c r="AA91" s="4">
        <v>175.19</v>
      </c>
      <c r="AB91" s="4">
        <v>127.44</v>
      </c>
      <c r="AC91" s="4">
        <v>133.63999999999999</v>
      </c>
      <c r="AD91" s="4">
        <v>143.33000000000001</v>
      </c>
      <c r="AE91" s="4">
        <v>247.58</v>
      </c>
      <c r="AF91" s="4">
        <v>146.11000000000001</v>
      </c>
      <c r="AG91" s="4">
        <v>258.91000000000003</v>
      </c>
      <c r="AH91" s="4">
        <v>85.1</v>
      </c>
      <c r="AI91" s="4">
        <v>201.94</v>
      </c>
      <c r="AJ91" s="4">
        <v>275.11</v>
      </c>
      <c r="AK91" s="4">
        <v>134.69999999999999</v>
      </c>
      <c r="AL91" s="4">
        <v>89.07</v>
      </c>
      <c r="AM91" s="4">
        <v>143.33000000000001</v>
      </c>
      <c r="AN91" s="4">
        <v>259.42</v>
      </c>
      <c r="AO91" s="4">
        <v>333.9</v>
      </c>
      <c r="AP91" s="4">
        <v>287.27999999999997</v>
      </c>
      <c r="AQ91" s="4">
        <v>191.31</v>
      </c>
      <c r="AR91" s="4">
        <v>310</v>
      </c>
      <c r="AS91" s="4">
        <v>188.04</v>
      </c>
      <c r="AT91" s="4">
        <v>125.31</v>
      </c>
      <c r="AU91" s="4">
        <v>116.72</v>
      </c>
      <c r="AV91" s="4">
        <v>119.27</v>
      </c>
      <c r="AW91" s="4">
        <v>79.31</v>
      </c>
      <c r="AX91" s="4">
        <v>154.53</v>
      </c>
      <c r="AY91" s="4">
        <v>280.99</v>
      </c>
      <c r="AZ91" s="4">
        <v>197.55</v>
      </c>
      <c r="BA91" s="4">
        <v>76.959999999999994</v>
      </c>
      <c r="BB91" s="4">
        <v>129.72</v>
      </c>
      <c r="BC91" s="4">
        <v>152.85</v>
      </c>
      <c r="BD91" s="4">
        <v>251.88</v>
      </c>
      <c r="BE91" s="4">
        <v>236.59</v>
      </c>
      <c r="BF91" s="4">
        <v>128.15</v>
      </c>
      <c r="BG91" s="4">
        <v>85.22</v>
      </c>
      <c r="BH91" s="4">
        <v>85</v>
      </c>
      <c r="BI91" s="4">
        <v>78.900000000000006</v>
      </c>
      <c r="BJ91" s="4">
        <v>90.54</v>
      </c>
      <c r="BK91" s="4">
        <v>251.06</v>
      </c>
      <c r="BL91" s="4">
        <v>275.52</v>
      </c>
      <c r="BM91" s="4">
        <v>204.91</v>
      </c>
      <c r="BN91" s="4">
        <v>231.5</v>
      </c>
    </row>
    <row r="92" spans="3:66" x14ac:dyDescent="0.3">
      <c r="C92" s="14" t="str">
        <f t="shared" si="4"/>
        <v>20184</v>
      </c>
      <c r="D92" s="6">
        <v>43220</v>
      </c>
      <c r="E92" s="4">
        <v>117.53</v>
      </c>
      <c r="F92" s="4">
        <v>242.85</v>
      </c>
      <c r="G92" s="4">
        <v>63.24</v>
      </c>
      <c r="H92" s="4">
        <v>249.12</v>
      </c>
      <c r="I92" s="4">
        <v>98.73</v>
      </c>
      <c r="J92" s="4">
        <v>101.48</v>
      </c>
      <c r="K92" s="4">
        <v>143.38999999999999</v>
      </c>
      <c r="L92" s="4">
        <v>111.58</v>
      </c>
      <c r="M92" s="4">
        <v>86.74</v>
      </c>
      <c r="N92" s="4">
        <v>95.18</v>
      </c>
      <c r="O92" s="4">
        <v>35.450000000000003</v>
      </c>
      <c r="P92" s="4">
        <v>128.72999999999999</v>
      </c>
      <c r="Q92" s="4">
        <v>230.67</v>
      </c>
      <c r="R92" s="4">
        <v>235.96</v>
      </c>
      <c r="S92" s="4">
        <v>52.74</v>
      </c>
      <c r="T92" s="4">
        <v>102.93</v>
      </c>
      <c r="U92" s="4">
        <v>263.38</v>
      </c>
      <c r="V92" s="4">
        <v>239.3</v>
      </c>
      <c r="W92" s="4">
        <v>114.8</v>
      </c>
      <c r="X92" s="4">
        <v>136.69999999999999</v>
      </c>
      <c r="Y92" s="4">
        <v>254.95</v>
      </c>
      <c r="Z92" s="4">
        <v>316.47000000000003</v>
      </c>
      <c r="AA92" s="4">
        <v>188.44</v>
      </c>
      <c r="AB92" s="4">
        <v>135.88999999999999</v>
      </c>
      <c r="AC92" s="4">
        <v>134.34</v>
      </c>
      <c r="AD92" s="4">
        <v>160.63</v>
      </c>
      <c r="AE92" s="4">
        <v>256.2</v>
      </c>
      <c r="AF92" s="4">
        <v>146.83000000000001</v>
      </c>
      <c r="AG92" s="4">
        <v>295</v>
      </c>
      <c r="AH92" s="4">
        <v>91.38</v>
      </c>
      <c r="AI92" s="4">
        <v>203.82</v>
      </c>
      <c r="AJ92" s="4">
        <v>277.8</v>
      </c>
      <c r="AK92" s="4">
        <v>139.32</v>
      </c>
      <c r="AL92" s="4">
        <v>113.81</v>
      </c>
      <c r="AM92" s="4">
        <v>160.63</v>
      </c>
      <c r="AN92" s="4">
        <v>262.41000000000003</v>
      </c>
      <c r="AO92" s="4">
        <v>327.5</v>
      </c>
      <c r="AP92" s="4">
        <v>284.04000000000002</v>
      </c>
      <c r="AQ92" s="4">
        <v>190.48</v>
      </c>
      <c r="AR92" s="4">
        <v>319.10000000000002</v>
      </c>
      <c r="AS92" s="4">
        <v>190.51</v>
      </c>
      <c r="AT92" s="4">
        <v>141.36000000000001</v>
      </c>
      <c r="AU92" s="4">
        <v>125.16</v>
      </c>
      <c r="AV92" s="4">
        <v>133.30000000000001</v>
      </c>
      <c r="AW92" s="4">
        <v>112.29</v>
      </c>
      <c r="AX92" s="4">
        <v>166.22</v>
      </c>
      <c r="AY92" s="4">
        <v>282.57</v>
      </c>
      <c r="AZ92" s="4">
        <v>202.6</v>
      </c>
      <c r="BA92" s="4">
        <v>81.900000000000006</v>
      </c>
      <c r="BB92" s="4">
        <v>144.19</v>
      </c>
      <c r="BC92" s="4">
        <v>156.6</v>
      </c>
      <c r="BD92" s="4">
        <v>267.36</v>
      </c>
      <c r="BE92" s="4">
        <v>290.89999999999998</v>
      </c>
      <c r="BF92" s="4">
        <v>127.16</v>
      </c>
      <c r="BG92" s="4">
        <v>94.4</v>
      </c>
      <c r="BH92" s="4">
        <v>95.62</v>
      </c>
      <c r="BI92" s="4">
        <v>81.67</v>
      </c>
      <c r="BJ92" s="4">
        <v>97.19</v>
      </c>
      <c r="BK92" s="4">
        <v>261.73</v>
      </c>
      <c r="BL92" s="4">
        <v>291.52</v>
      </c>
      <c r="BM92" s="4">
        <v>221.27</v>
      </c>
      <c r="BN92" s="4">
        <v>242.73</v>
      </c>
    </row>
    <row r="93" spans="3:66" x14ac:dyDescent="0.3">
      <c r="C93" s="14" t="str">
        <f t="shared" si="4"/>
        <v>20183</v>
      </c>
      <c r="D93" s="6">
        <v>43190</v>
      </c>
      <c r="E93" s="4">
        <v>134.18</v>
      </c>
      <c r="F93" s="4">
        <v>252.16</v>
      </c>
      <c r="G93" s="4">
        <v>65.48</v>
      </c>
      <c r="H93" s="4">
        <v>268.72000000000003</v>
      </c>
      <c r="I93" s="4">
        <v>88.09</v>
      </c>
      <c r="J93" s="4">
        <v>117.68</v>
      </c>
      <c r="K93" s="4">
        <v>155.69999999999999</v>
      </c>
      <c r="L93" s="4">
        <v>128.44</v>
      </c>
      <c r="M93" s="4">
        <v>91.71</v>
      </c>
      <c r="N93" s="4">
        <v>109.67</v>
      </c>
      <c r="O93" s="4">
        <v>37.479999999999997</v>
      </c>
      <c r="P93" s="4">
        <v>142.41</v>
      </c>
      <c r="Q93" s="4">
        <v>261.95</v>
      </c>
      <c r="R93" s="4">
        <v>269.27999999999997</v>
      </c>
      <c r="S93" s="4">
        <v>60.71</v>
      </c>
      <c r="T93" s="4">
        <v>122.29</v>
      </c>
      <c r="U93" s="4">
        <v>244</v>
      </c>
      <c r="V93" s="4">
        <v>259.92</v>
      </c>
      <c r="W93" s="4">
        <v>146.02000000000001</v>
      </c>
      <c r="X93" s="4">
        <v>158.19</v>
      </c>
      <c r="Y93" s="4">
        <v>263.89</v>
      </c>
      <c r="Z93" s="4">
        <v>316.49</v>
      </c>
      <c r="AA93" s="4">
        <v>236.79</v>
      </c>
      <c r="AB93" s="4">
        <v>154.29</v>
      </c>
      <c r="AC93" s="4">
        <v>151.03</v>
      </c>
      <c r="AD93" s="4">
        <v>146.65</v>
      </c>
      <c r="AE93" s="4">
        <v>271.26</v>
      </c>
      <c r="AF93" s="4">
        <v>163.25</v>
      </c>
      <c r="AG93" s="4">
        <v>297.49</v>
      </c>
      <c r="AH93" s="4">
        <v>94.7</v>
      </c>
      <c r="AI93" s="4">
        <v>226.97</v>
      </c>
      <c r="AJ93" s="4">
        <v>284.93</v>
      </c>
      <c r="AK93" s="4">
        <v>157.53</v>
      </c>
      <c r="AL93" s="4">
        <v>151.72999999999999</v>
      </c>
      <c r="AM93" s="4">
        <v>154.32</v>
      </c>
      <c r="AN93" s="4">
        <v>270</v>
      </c>
      <c r="AO93" s="4">
        <v>375.31</v>
      </c>
      <c r="AP93" s="4">
        <v>307.04000000000002</v>
      </c>
      <c r="AQ93" s="4">
        <v>221.83</v>
      </c>
      <c r="AR93" s="4">
        <v>328.39</v>
      </c>
      <c r="AS93" s="4">
        <v>198.85</v>
      </c>
      <c r="AT93" s="4">
        <v>145.11000000000001</v>
      </c>
      <c r="AU93" s="4">
        <v>135.01</v>
      </c>
      <c r="AV93" s="4">
        <v>143.69999999999999</v>
      </c>
      <c r="AW93" s="4">
        <v>126.76</v>
      </c>
      <c r="AX93" s="4">
        <v>190.8</v>
      </c>
      <c r="AY93" s="4">
        <v>311.70999999999998</v>
      </c>
      <c r="AZ93" s="4">
        <v>243.02</v>
      </c>
      <c r="BA93" s="4">
        <v>92.66</v>
      </c>
      <c r="BB93" s="4">
        <v>150.38</v>
      </c>
      <c r="BC93" s="4">
        <v>158.09</v>
      </c>
      <c r="BD93" s="4">
        <v>282.55</v>
      </c>
      <c r="BE93" s="4">
        <v>309.47000000000003</v>
      </c>
      <c r="BF93" s="4">
        <v>139</v>
      </c>
      <c r="BG93" s="4">
        <v>94.25</v>
      </c>
      <c r="BH93" s="4">
        <v>94.91</v>
      </c>
      <c r="BI93" s="4">
        <v>97.6</v>
      </c>
      <c r="BJ93" s="4">
        <v>122.1</v>
      </c>
      <c r="BK93" s="4">
        <v>266.8</v>
      </c>
      <c r="BL93" s="4">
        <v>316.58</v>
      </c>
      <c r="BM93" s="4">
        <v>234.3</v>
      </c>
      <c r="BN93" s="4">
        <v>235</v>
      </c>
    </row>
    <row r="94" spans="3:66" x14ac:dyDescent="0.3">
      <c r="C94" s="14" t="str">
        <f t="shared" si="4"/>
        <v>20182</v>
      </c>
      <c r="D94" s="6">
        <v>43159</v>
      </c>
      <c r="E94" s="4">
        <v>130.44</v>
      </c>
      <c r="F94" s="4">
        <v>236.29</v>
      </c>
      <c r="G94" s="4">
        <v>53.74</v>
      </c>
      <c r="H94" s="4">
        <v>246.07</v>
      </c>
      <c r="I94" s="4">
        <v>79.81</v>
      </c>
      <c r="J94" s="4">
        <v>105.29</v>
      </c>
      <c r="K94" s="4">
        <v>145.19</v>
      </c>
      <c r="L94" s="4">
        <v>121.79</v>
      </c>
      <c r="M94" s="4">
        <v>69.709999999999994</v>
      </c>
      <c r="N94" s="4">
        <v>104.1</v>
      </c>
      <c r="O94" s="4">
        <v>27.88</v>
      </c>
      <c r="P94" s="4">
        <v>138.63999999999999</v>
      </c>
      <c r="Q94" s="4">
        <v>231.95</v>
      </c>
      <c r="R94" s="4">
        <v>248.74</v>
      </c>
      <c r="S94" s="4">
        <v>50.48</v>
      </c>
      <c r="T94" s="4">
        <v>93.5</v>
      </c>
      <c r="U94" s="4">
        <v>255.02</v>
      </c>
      <c r="V94" s="4">
        <v>238.94</v>
      </c>
      <c r="W94" s="4">
        <v>135.41</v>
      </c>
      <c r="X94" s="4">
        <v>128.52000000000001</v>
      </c>
      <c r="Y94" s="4">
        <v>234.68</v>
      </c>
      <c r="Z94" s="4">
        <v>305.25</v>
      </c>
      <c r="AA94" s="4">
        <v>185.27</v>
      </c>
      <c r="AB94" s="4">
        <v>145.47999999999999</v>
      </c>
      <c r="AC94" s="4">
        <v>139.03</v>
      </c>
      <c r="AD94" s="4">
        <v>136.30000000000001</v>
      </c>
      <c r="AE94" s="4">
        <v>243.57</v>
      </c>
      <c r="AF94" s="4">
        <v>119.53</v>
      </c>
      <c r="AG94" s="4">
        <v>216.7</v>
      </c>
      <c r="AH94" s="4">
        <v>70.45</v>
      </c>
      <c r="AI94" s="4">
        <v>173.55</v>
      </c>
      <c r="AJ94" s="4">
        <v>247.5</v>
      </c>
      <c r="AK94" s="4">
        <v>142.97999999999999</v>
      </c>
      <c r="AL94" s="4">
        <v>118.69</v>
      </c>
      <c r="AM94" s="4">
        <v>136.30000000000001</v>
      </c>
      <c r="AN94" s="4">
        <v>242.06</v>
      </c>
      <c r="AO94" s="4">
        <v>330.95</v>
      </c>
      <c r="AP94" s="4">
        <v>257.33</v>
      </c>
      <c r="AQ94" s="4">
        <v>177.29</v>
      </c>
      <c r="AR94" s="4">
        <v>322.31</v>
      </c>
      <c r="AS94" s="4">
        <v>189.25</v>
      </c>
      <c r="AT94" s="4">
        <v>122.7</v>
      </c>
      <c r="AU94" s="4">
        <v>129.53</v>
      </c>
      <c r="AV94" s="4">
        <v>138.05000000000001</v>
      </c>
      <c r="AW94" s="4">
        <v>72</v>
      </c>
      <c r="AX94" s="4">
        <v>156.88999999999999</v>
      </c>
      <c r="AY94" s="4">
        <v>297.18</v>
      </c>
      <c r="AZ94" s="4">
        <v>220.49</v>
      </c>
      <c r="BA94" s="4">
        <v>81</v>
      </c>
      <c r="BB94" s="4">
        <v>147.44</v>
      </c>
      <c r="BC94" s="4">
        <v>151.80000000000001</v>
      </c>
      <c r="BD94" s="4">
        <v>211.24</v>
      </c>
      <c r="BE94" s="4">
        <v>257.3</v>
      </c>
      <c r="BF94" s="4">
        <v>138</v>
      </c>
      <c r="BG94" s="4">
        <v>70</v>
      </c>
      <c r="BH94" s="4">
        <v>77</v>
      </c>
      <c r="BI94" s="4">
        <v>105</v>
      </c>
      <c r="BJ94" s="4">
        <v>71.61</v>
      </c>
      <c r="BK94" s="4">
        <v>246.47</v>
      </c>
      <c r="BL94" s="4">
        <v>290.13</v>
      </c>
      <c r="BM94" s="4">
        <v>197.92</v>
      </c>
      <c r="BN94" s="4">
        <v>220.61</v>
      </c>
    </row>
    <row r="95" spans="3:66" x14ac:dyDescent="0.3">
      <c r="C95" s="14" t="str">
        <f t="shared" si="4"/>
        <v>20181</v>
      </c>
      <c r="D95" s="6">
        <v>43131</v>
      </c>
      <c r="E95" s="4">
        <v>118.07</v>
      </c>
      <c r="F95" s="4">
        <v>203.61</v>
      </c>
      <c r="G95" s="4">
        <v>40.33</v>
      </c>
      <c r="H95" s="4">
        <v>218.08</v>
      </c>
      <c r="I95" s="4">
        <v>73.69</v>
      </c>
      <c r="J95" s="4">
        <v>101.92</v>
      </c>
      <c r="K95" s="4">
        <v>142.79</v>
      </c>
      <c r="L95" s="4">
        <v>110.49</v>
      </c>
      <c r="M95" s="4">
        <v>66.55</v>
      </c>
      <c r="N95" s="4">
        <v>122.07</v>
      </c>
      <c r="O95" s="4">
        <v>28.35</v>
      </c>
      <c r="P95" s="4">
        <v>132.1</v>
      </c>
      <c r="Q95" s="4">
        <v>189.75</v>
      </c>
      <c r="R95" s="4">
        <v>220</v>
      </c>
      <c r="S95" s="4">
        <v>38.25</v>
      </c>
      <c r="T95" s="4">
        <v>84.09</v>
      </c>
      <c r="U95" s="4">
        <v>228.8</v>
      </c>
      <c r="V95" s="4">
        <v>224.89</v>
      </c>
      <c r="W95" s="4">
        <v>125.42</v>
      </c>
      <c r="X95" s="4">
        <v>124.02</v>
      </c>
      <c r="Y95" s="4">
        <v>238.98</v>
      </c>
      <c r="Z95" s="4">
        <v>270.67</v>
      </c>
      <c r="AA95" s="4">
        <v>182.63</v>
      </c>
      <c r="AB95" s="4">
        <v>141.69999999999999</v>
      </c>
      <c r="AC95" s="4">
        <v>137.5</v>
      </c>
      <c r="AD95" s="4">
        <v>125.97</v>
      </c>
      <c r="AE95" s="4">
        <v>208.48</v>
      </c>
      <c r="AF95" s="4">
        <v>119.9</v>
      </c>
      <c r="AG95" s="4">
        <v>216</v>
      </c>
      <c r="AH95" s="4">
        <v>69.77</v>
      </c>
      <c r="AI95" s="4">
        <v>164.4</v>
      </c>
      <c r="AJ95" s="4">
        <v>218.35</v>
      </c>
      <c r="AK95" s="4">
        <v>104.93</v>
      </c>
      <c r="AL95" s="4">
        <v>60</v>
      </c>
      <c r="AM95" s="4">
        <v>117.86</v>
      </c>
      <c r="AN95" s="4">
        <v>223.63</v>
      </c>
      <c r="AO95" s="4">
        <v>249.44</v>
      </c>
      <c r="AP95" s="4">
        <v>204.29</v>
      </c>
      <c r="AQ95" s="4">
        <v>127.3</v>
      </c>
      <c r="AR95" s="4">
        <v>280</v>
      </c>
      <c r="AS95" s="4">
        <v>182.33</v>
      </c>
      <c r="AT95" s="4">
        <v>118.43</v>
      </c>
      <c r="AU95" s="4">
        <v>111.95</v>
      </c>
      <c r="AV95" s="4">
        <v>108</v>
      </c>
      <c r="AW95" s="4">
        <v>84.28</v>
      </c>
      <c r="AX95" s="4">
        <v>157.47999999999999</v>
      </c>
      <c r="AY95" s="4">
        <v>284.16000000000003</v>
      </c>
      <c r="AZ95" s="4">
        <v>194.67</v>
      </c>
      <c r="BA95" s="4">
        <v>65</v>
      </c>
      <c r="BB95" s="4">
        <v>123.57</v>
      </c>
      <c r="BC95" s="4">
        <v>145.25</v>
      </c>
      <c r="BD95" s="4">
        <v>226.65</v>
      </c>
      <c r="BE95" s="4">
        <v>222.2</v>
      </c>
      <c r="BF95" s="4">
        <v>138.46</v>
      </c>
      <c r="BG95" s="4">
        <v>65</v>
      </c>
      <c r="BH95" s="4">
        <v>69</v>
      </c>
      <c r="BI95" s="4">
        <v>90.39</v>
      </c>
      <c r="BJ95" s="4">
        <v>84.46</v>
      </c>
      <c r="BK95" s="4">
        <v>230.7</v>
      </c>
      <c r="BL95" s="4">
        <v>288.45999999999998</v>
      </c>
      <c r="BM95" s="4">
        <v>157.5</v>
      </c>
      <c r="BN95" s="4">
        <v>197</v>
      </c>
    </row>
    <row r="96" spans="3:66" x14ac:dyDescent="0.3">
      <c r="C96" s="14" t="str">
        <f t="shared" si="4"/>
        <v>201712</v>
      </c>
      <c r="D96" s="6">
        <v>43100</v>
      </c>
      <c r="E96" s="4">
        <v>117.49</v>
      </c>
      <c r="F96" s="4">
        <v>198.91</v>
      </c>
      <c r="G96" s="4">
        <v>47.31</v>
      </c>
      <c r="H96" s="4">
        <v>211.11</v>
      </c>
      <c r="I96" s="4">
        <v>71.5</v>
      </c>
      <c r="J96" s="4">
        <v>105.18</v>
      </c>
      <c r="K96" s="4">
        <v>148.94</v>
      </c>
      <c r="L96" s="4">
        <v>110.14</v>
      </c>
      <c r="M96" s="4">
        <v>66</v>
      </c>
      <c r="N96" s="4">
        <v>84.66</v>
      </c>
      <c r="O96" s="4">
        <v>26.4</v>
      </c>
      <c r="P96" s="4">
        <v>132.69</v>
      </c>
      <c r="Q96" s="4">
        <v>160.66</v>
      </c>
      <c r="R96" s="4">
        <v>205.98</v>
      </c>
      <c r="S96" s="4">
        <v>44.43</v>
      </c>
      <c r="T96" s="4">
        <v>76.72</v>
      </c>
      <c r="U96" s="4">
        <v>216.72</v>
      </c>
      <c r="V96" s="4">
        <v>210.83</v>
      </c>
      <c r="W96" s="4">
        <v>113.5</v>
      </c>
      <c r="X96" s="4">
        <v>106.53</v>
      </c>
      <c r="Y96" s="4">
        <v>217.8</v>
      </c>
      <c r="Z96" s="4">
        <v>261.5</v>
      </c>
      <c r="AA96" s="4">
        <v>181.78</v>
      </c>
      <c r="AB96" s="4">
        <v>115.53</v>
      </c>
      <c r="AC96" s="4">
        <v>134.13999999999999</v>
      </c>
      <c r="AD96" s="4">
        <v>129.55000000000001</v>
      </c>
      <c r="AE96" s="4">
        <v>192.5</v>
      </c>
      <c r="AF96" s="4">
        <v>129.4</v>
      </c>
      <c r="AG96" s="4">
        <v>205.46</v>
      </c>
      <c r="AH96" s="4">
        <v>70</v>
      </c>
      <c r="AI96" s="4">
        <v>160.19999999999999</v>
      </c>
      <c r="AJ96" s="4">
        <v>225.87</v>
      </c>
      <c r="AK96" s="4">
        <v>102.46</v>
      </c>
      <c r="AL96" s="4">
        <v>78.97</v>
      </c>
      <c r="AM96" s="4">
        <v>121.03</v>
      </c>
      <c r="AN96" s="4">
        <v>190.28</v>
      </c>
      <c r="AO96" s="4">
        <v>256.26</v>
      </c>
      <c r="AP96" s="4">
        <v>188.96</v>
      </c>
      <c r="AQ96" s="4">
        <v>176.3</v>
      </c>
      <c r="AR96" s="4">
        <v>252.59</v>
      </c>
      <c r="AS96" s="4">
        <v>177.1</v>
      </c>
      <c r="AT96" s="4">
        <v>96.18</v>
      </c>
      <c r="AU96" s="4">
        <v>109.53</v>
      </c>
      <c r="AV96" s="4">
        <v>114.13</v>
      </c>
      <c r="AW96" s="4">
        <v>60.38</v>
      </c>
      <c r="AX96" s="4">
        <v>160.05000000000001</v>
      </c>
      <c r="AY96" s="4">
        <v>256.76</v>
      </c>
      <c r="AZ96" s="4">
        <v>201.09</v>
      </c>
      <c r="BA96" s="4">
        <v>68</v>
      </c>
      <c r="BB96" s="4">
        <v>148.13</v>
      </c>
      <c r="BC96" s="4">
        <v>142.91</v>
      </c>
      <c r="BD96" s="4">
        <v>218.98</v>
      </c>
      <c r="BE96" s="4">
        <v>222.2</v>
      </c>
      <c r="BF96" s="4">
        <v>127.33</v>
      </c>
      <c r="BG96" s="4">
        <v>65</v>
      </c>
      <c r="BH96" s="4">
        <v>75</v>
      </c>
      <c r="BI96" s="4">
        <v>64.25</v>
      </c>
      <c r="BJ96" s="4">
        <v>81.290000000000006</v>
      </c>
      <c r="BK96" s="4">
        <v>215.5</v>
      </c>
      <c r="BL96" s="4">
        <v>218.64</v>
      </c>
      <c r="BM96" s="4">
        <v>196.25</v>
      </c>
      <c r="BN96" s="4">
        <v>207.53</v>
      </c>
    </row>
    <row r="97" spans="3:66" x14ac:dyDescent="0.3">
      <c r="C97" s="14" t="str">
        <f t="shared" si="4"/>
        <v>201711</v>
      </c>
      <c r="D97" s="6">
        <v>43069</v>
      </c>
      <c r="E97" s="4">
        <v>115.42</v>
      </c>
      <c r="F97" s="4">
        <v>195.33</v>
      </c>
      <c r="G97" s="4">
        <v>46.2</v>
      </c>
      <c r="H97" s="4">
        <v>210.29</v>
      </c>
      <c r="I97" s="4">
        <v>87.82</v>
      </c>
      <c r="J97" s="4">
        <v>93.5</v>
      </c>
      <c r="K97" s="4">
        <v>144.1</v>
      </c>
      <c r="L97" s="4">
        <v>110.34</v>
      </c>
      <c r="M97" s="4">
        <v>66.8</v>
      </c>
      <c r="N97" s="4">
        <v>82.72</v>
      </c>
      <c r="O97" s="4">
        <v>30.05</v>
      </c>
      <c r="P97" s="4">
        <v>128.69999999999999</v>
      </c>
      <c r="Q97" s="4">
        <v>209.61</v>
      </c>
      <c r="R97" s="4">
        <v>196.9</v>
      </c>
      <c r="S97" s="4">
        <v>50.6</v>
      </c>
      <c r="T97" s="4">
        <v>93.26</v>
      </c>
      <c r="U97" s="4">
        <v>231</v>
      </c>
      <c r="V97" s="4">
        <v>207.9</v>
      </c>
      <c r="W97" s="4">
        <v>115.32</v>
      </c>
      <c r="X97" s="4">
        <v>112.46</v>
      </c>
      <c r="Y97" s="4">
        <v>224.39</v>
      </c>
      <c r="Z97" s="4">
        <v>258.25</v>
      </c>
      <c r="AA97" s="4">
        <v>168.67</v>
      </c>
      <c r="AB97" s="4">
        <v>117.39</v>
      </c>
      <c r="AC97" s="4">
        <v>132.01</v>
      </c>
      <c r="AD97" s="4">
        <v>133.80000000000001</v>
      </c>
      <c r="AE97" s="4">
        <v>206.55</v>
      </c>
      <c r="AF97" s="4">
        <v>134.91</v>
      </c>
      <c r="AG97" s="4">
        <v>214.94</v>
      </c>
      <c r="AH97" s="4">
        <v>73</v>
      </c>
      <c r="AI97" s="4">
        <v>158.85</v>
      </c>
      <c r="AJ97" s="4">
        <v>232.07</v>
      </c>
      <c r="AK97" s="4">
        <v>104.03</v>
      </c>
      <c r="AL97" s="4">
        <v>90.28</v>
      </c>
      <c r="AM97" s="4">
        <v>135.35</v>
      </c>
      <c r="AN97" s="4">
        <v>223.8</v>
      </c>
      <c r="AO97" s="4">
        <v>264.26</v>
      </c>
      <c r="AP97" s="4">
        <v>205.98</v>
      </c>
      <c r="AQ97" s="4">
        <v>187.02</v>
      </c>
      <c r="AR97" s="4">
        <v>268.91000000000003</v>
      </c>
      <c r="AS97" s="4">
        <v>186.45</v>
      </c>
      <c r="AT97" s="4">
        <v>104.33</v>
      </c>
      <c r="AU97" s="4">
        <v>119.43</v>
      </c>
      <c r="AV97" s="4">
        <v>122.93</v>
      </c>
      <c r="AW97" s="4">
        <v>75</v>
      </c>
      <c r="AX97" s="4">
        <v>152.76</v>
      </c>
      <c r="AY97" s="4">
        <v>266.41000000000003</v>
      </c>
      <c r="AZ97" s="4">
        <v>196.19</v>
      </c>
      <c r="BA97" s="4">
        <v>60</v>
      </c>
      <c r="BB97" s="4">
        <v>154</v>
      </c>
      <c r="BC97" s="4">
        <v>158.46</v>
      </c>
      <c r="BD97" s="4">
        <v>216.25</v>
      </c>
      <c r="BE97" s="4">
        <v>228.43</v>
      </c>
      <c r="BF97" s="4">
        <v>131.77000000000001</v>
      </c>
      <c r="BG97" s="4">
        <v>70</v>
      </c>
      <c r="BH97" s="4">
        <v>75</v>
      </c>
      <c r="BI97" s="4">
        <v>75</v>
      </c>
      <c r="BJ97" s="4">
        <v>82.24</v>
      </c>
      <c r="BK97" s="4">
        <v>216.7</v>
      </c>
      <c r="BL97" s="4">
        <v>228.73</v>
      </c>
      <c r="BM97" s="4">
        <v>188.71</v>
      </c>
      <c r="BN97" s="4">
        <v>219</v>
      </c>
    </row>
    <row r="98" spans="3:66" x14ac:dyDescent="0.3">
      <c r="C98" s="14" t="str">
        <f t="shared" si="4"/>
        <v>201710</v>
      </c>
      <c r="D98" s="6">
        <v>43039</v>
      </c>
      <c r="E98" s="4">
        <v>114.07</v>
      </c>
      <c r="F98" s="4">
        <v>193.63</v>
      </c>
      <c r="G98" s="4">
        <v>46.7</v>
      </c>
      <c r="H98" s="4">
        <v>198.54</v>
      </c>
      <c r="I98" s="4">
        <v>85.5</v>
      </c>
      <c r="J98" s="4">
        <v>100.55</v>
      </c>
      <c r="K98" s="4">
        <v>135.75</v>
      </c>
      <c r="L98" s="4">
        <v>101.72</v>
      </c>
      <c r="M98" s="4">
        <v>74.81</v>
      </c>
      <c r="N98" s="4">
        <v>103.5</v>
      </c>
      <c r="O98" s="4">
        <v>27.38</v>
      </c>
      <c r="P98" s="4">
        <v>115.5</v>
      </c>
      <c r="Q98" s="4">
        <v>211.32</v>
      </c>
      <c r="R98" s="4">
        <v>213.62</v>
      </c>
      <c r="S98" s="4">
        <v>59.39</v>
      </c>
      <c r="T98" s="4">
        <v>97.98</v>
      </c>
      <c r="U98" s="4">
        <v>223.1</v>
      </c>
      <c r="V98" s="4">
        <v>215.08</v>
      </c>
      <c r="W98" s="4">
        <v>117.7</v>
      </c>
      <c r="X98" s="4">
        <v>119.07</v>
      </c>
      <c r="Y98" s="4">
        <v>222.2</v>
      </c>
      <c r="Z98" s="4">
        <v>262.5</v>
      </c>
      <c r="AA98" s="4">
        <v>168.3</v>
      </c>
      <c r="AB98" s="4">
        <v>103.2</v>
      </c>
      <c r="AC98" s="4">
        <v>132.26</v>
      </c>
      <c r="AD98" s="4">
        <v>143.4</v>
      </c>
      <c r="AE98" s="4">
        <v>210.16</v>
      </c>
      <c r="AF98" s="4">
        <v>142.74</v>
      </c>
      <c r="AG98" s="4">
        <v>226.26</v>
      </c>
      <c r="AH98" s="4">
        <v>66</v>
      </c>
      <c r="AI98" s="4">
        <v>168.69</v>
      </c>
      <c r="AJ98" s="4">
        <v>238.28</v>
      </c>
      <c r="AK98" s="4">
        <v>135.43</v>
      </c>
      <c r="AL98" s="4">
        <v>105.73</v>
      </c>
      <c r="AM98" s="4">
        <v>144</v>
      </c>
      <c r="AN98" s="4">
        <v>271.26</v>
      </c>
      <c r="AO98" s="4">
        <v>271.7</v>
      </c>
      <c r="AP98" s="4">
        <v>215.44</v>
      </c>
      <c r="AQ98" s="4">
        <v>179.08</v>
      </c>
      <c r="AR98" s="4">
        <v>276.81</v>
      </c>
      <c r="AS98" s="4">
        <v>172.5</v>
      </c>
      <c r="AT98" s="4">
        <v>107.46</v>
      </c>
      <c r="AU98" s="4">
        <v>121.16</v>
      </c>
      <c r="AV98" s="4">
        <v>119.43</v>
      </c>
      <c r="AW98" s="4">
        <v>87.5</v>
      </c>
      <c r="AX98" s="4">
        <v>156.63</v>
      </c>
      <c r="AY98" s="4">
        <v>281.45999999999998</v>
      </c>
      <c r="AZ98" s="4">
        <v>195.29</v>
      </c>
      <c r="BA98" s="4">
        <v>65</v>
      </c>
      <c r="BB98" s="4">
        <v>154</v>
      </c>
      <c r="BC98" s="4">
        <v>149.74</v>
      </c>
      <c r="BD98" s="4">
        <v>219.81</v>
      </c>
      <c r="BE98" s="4">
        <v>211.51</v>
      </c>
      <c r="BF98" s="4">
        <v>127.79</v>
      </c>
      <c r="BG98" s="4">
        <v>70</v>
      </c>
      <c r="BH98" s="4">
        <v>75</v>
      </c>
      <c r="BI98" s="4">
        <v>92.5</v>
      </c>
      <c r="BJ98" s="4">
        <v>92.46</v>
      </c>
      <c r="BK98" s="4">
        <v>224.73</v>
      </c>
      <c r="BL98" s="4">
        <v>240.78</v>
      </c>
      <c r="BM98" s="4">
        <v>186.67</v>
      </c>
      <c r="BN98" s="4">
        <v>231.38</v>
      </c>
    </row>
    <row r="99" spans="3:66" x14ac:dyDescent="0.3">
      <c r="C99" s="14" t="str">
        <f t="shared" si="4"/>
        <v>20179</v>
      </c>
      <c r="D99" s="6">
        <v>43008</v>
      </c>
      <c r="E99" s="4">
        <v>104.84</v>
      </c>
      <c r="F99" s="4">
        <v>220.4</v>
      </c>
      <c r="G99" s="4">
        <v>50</v>
      </c>
      <c r="H99" s="4">
        <v>226.56</v>
      </c>
      <c r="I99" s="4">
        <v>79.7</v>
      </c>
      <c r="J99" s="4">
        <v>92.18</v>
      </c>
      <c r="K99" s="4">
        <v>133.63999999999999</v>
      </c>
      <c r="L99" s="4">
        <v>93.57</v>
      </c>
      <c r="M99" s="4">
        <v>70.41</v>
      </c>
      <c r="N99" s="4">
        <v>102.62</v>
      </c>
      <c r="O99" s="4">
        <v>28.55</v>
      </c>
      <c r="P99" s="4">
        <v>125</v>
      </c>
      <c r="Q99" s="4">
        <v>210</v>
      </c>
      <c r="R99" s="4">
        <v>223.8</v>
      </c>
      <c r="S99" s="4">
        <v>47.7</v>
      </c>
      <c r="T99" s="4">
        <v>96.47</v>
      </c>
      <c r="U99" s="4">
        <v>245</v>
      </c>
      <c r="V99" s="4">
        <v>237.6</v>
      </c>
      <c r="W99" s="4">
        <v>125</v>
      </c>
      <c r="X99" s="4">
        <v>120</v>
      </c>
      <c r="Y99" s="4">
        <v>232.23</v>
      </c>
      <c r="Z99" s="4">
        <v>296.5</v>
      </c>
      <c r="AA99" s="4">
        <v>175.15</v>
      </c>
      <c r="AB99" s="4">
        <v>136.4</v>
      </c>
      <c r="AC99" s="4">
        <v>120.84</v>
      </c>
      <c r="AD99" s="4">
        <v>139.28</v>
      </c>
      <c r="AE99" s="4">
        <v>220</v>
      </c>
      <c r="AF99" s="4">
        <v>130</v>
      </c>
      <c r="AG99" s="4">
        <v>230.69</v>
      </c>
      <c r="AH99" s="4">
        <v>71.2</v>
      </c>
      <c r="AI99" s="4">
        <v>191.4</v>
      </c>
      <c r="AJ99" s="4">
        <v>246.4</v>
      </c>
      <c r="AK99" s="4">
        <v>141.26</v>
      </c>
      <c r="AL99" s="4">
        <v>100.86</v>
      </c>
      <c r="AM99" s="4">
        <v>141.78</v>
      </c>
      <c r="AN99" s="4">
        <v>287.14999999999998</v>
      </c>
      <c r="AO99" s="4">
        <v>329.51</v>
      </c>
      <c r="AP99" s="4">
        <v>235</v>
      </c>
      <c r="AQ99" s="4">
        <v>179.93</v>
      </c>
      <c r="AR99" s="4">
        <v>300</v>
      </c>
      <c r="AS99" s="4">
        <v>171.29</v>
      </c>
      <c r="AT99" s="4">
        <v>108.68</v>
      </c>
      <c r="AU99" s="4">
        <v>135</v>
      </c>
      <c r="AV99" s="4">
        <v>123.2</v>
      </c>
      <c r="AW99" s="4">
        <v>100</v>
      </c>
      <c r="AX99" s="4">
        <v>175.28</v>
      </c>
      <c r="AY99" s="4">
        <v>301.24</v>
      </c>
      <c r="AZ99" s="4">
        <v>216.82</v>
      </c>
      <c r="BA99" s="4">
        <v>66.69</v>
      </c>
      <c r="BB99" s="4">
        <v>138.66999999999999</v>
      </c>
      <c r="BC99" s="4">
        <v>147.4</v>
      </c>
      <c r="BD99" s="4">
        <v>248.28</v>
      </c>
      <c r="BE99" s="4">
        <v>256.42</v>
      </c>
      <c r="BF99" s="4">
        <v>111.07</v>
      </c>
      <c r="BG99" s="4">
        <v>70.33</v>
      </c>
      <c r="BH99" s="4">
        <v>76.5</v>
      </c>
      <c r="BI99" s="4">
        <v>105</v>
      </c>
      <c r="BJ99" s="4">
        <v>110</v>
      </c>
      <c r="BK99" s="4">
        <v>245.52</v>
      </c>
      <c r="BL99" s="4">
        <v>245.49</v>
      </c>
      <c r="BM99" s="4">
        <v>209.48</v>
      </c>
      <c r="BN99" s="4">
        <v>237.43</v>
      </c>
    </row>
    <row r="100" spans="3:66" x14ac:dyDescent="0.3">
      <c r="C100" s="14" t="str">
        <f t="shared" si="4"/>
        <v>20178</v>
      </c>
      <c r="D100" s="6">
        <v>42978</v>
      </c>
      <c r="E100" s="4">
        <v>107.35</v>
      </c>
      <c r="F100" s="4">
        <v>226.43</v>
      </c>
      <c r="G100" s="4">
        <v>65.290000000000006</v>
      </c>
      <c r="H100" s="4">
        <v>238.42</v>
      </c>
      <c r="I100" s="4">
        <v>98.07</v>
      </c>
      <c r="J100" s="4">
        <v>85</v>
      </c>
      <c r="K100" s="4">
        <v>143.09</v>
      </c>
      <c r="L100" s="4">
        <v>111.83</v>
      </c>
      <c r="M100" s="4">
        <v>69.09</v>
      </c>
      <c r="N100" s="4">
        <v>95.35</v>
      </c>
      <c r="O100" s="4">
        <v>30.58</v>
      </c>
      <c r="P100" s="4">
        <v>120</v>
      </c>
      <c r="Q100" s="4">
        <v>205</v>
      </c>
      <c r="R100" s="4">
        <v>227.7</v>
      </c>
      <c r="S100" s="4">
        <v>42.5</v>
      </c>
      <c r="T100" s="4">
        <v>84.6</v>
      </c>
      <c r="U100" s="4">
        <v>234.95</v>
      </c>
      <c r="V100" s="4">
        <v>237.18</v>
      </c>
      <c r="W100" s="4">
        <v>122.49</v>
      </c>
      <c r="X100" s="4">
        <v>131.13999999999999</v>
      </c>
      <c r="Y100" s="4">
        <v>245.68</v>
      </c>
      <c r="Z100" s="4">
        <v>308</v>
      </c>
      <c r="AA100" s="4">
        <v>187.33</v>
      </c>
      <c r="AB100" s="4">
        <v>111.51</v>
      </c>
      <c r="AC100" s="4">
        <v>131.97</v>
      </c>
      <c r="AD100" s="4">
        <v>147.37</v>
      </c>
      <c r="AE100" s="4">
        <v>227.85</v>
      </c>
      <c r="AF100" s="4">
        <v>157.19999999999999</v>
      </c>
      <c r="AG100" s="4">
        <v>218.46</v>
      </c>
      <c r="AH100" s="4">
        <v>71.17</v>
      </c>
      <c r="AI100" s="4">
        <v>204.94</v>
      </c>
      <c r="AJ100" s="4">
        <v>249.15</v>
      </c>
      <c r="AK100" s="4">
        <v>144.04</v>
      </c>
      <c r="AL100" s="4">
        <v>116.61</v>
      </c>
      <c r="AM100" s="4">
        <v>148.1</v>
      </c>
      <c r="AN100" s="4">
        <v>260</v>
      </c>
      <c r="AO100" s="4">
        <v>332.2</v>
      </c>
      <c r="AP100" s="4">
        <v>284.67</v>
      </c>
      <c r="AQ100" s="4">
        <v>193.82</v>
      </c>
      <c r="AR100" s="4">
        <v>308.10000000000002</v>
      </c>
      <c r="AS100" s="4">
        <v>166.7</v>
      </c>
      <c r="AT100" s="4">
        <v>118.35</v>
      </c>
      <c r="AU100" s="4">
        <v>135</v>
      </c>
      <c r="AV100" s="4">
        <v>139.91999999999999</v>
      </c>
      <c r="AW100" s="4">
        <v>113.63</v>
      </c>
      <c r="AX100" s="4">
        <v>158.85</v>
      </c>
      <c r="AY100" s="4">
        <v>303.45999999999998</v>
      </c>
      <c r="AZ100" s="4">
        <v>209</v>
      </c>
      <c r="BA100" s="4">
        <v>66.75</v>
      </c>
      <c r="BB100" s="4">
        <v>146.5</v>
      </c>
      <c r="BC100" s="4">
        <v>158.05000000000001</v>
      </c>
      <c r="BD100" s="4">
        <v>257.91000000000003</v>
      </c>
      <c r="BE100" s="4">
        <v>274.05</v>
      </c>
      <c r="BF100" s="4">
        <v>105</v>
      </c>
      <c r="BG100" s="4">
        <v>65.5</v>
      </c>
      <c r="BH100" s="4">
        <v>74.17</v>
      </c>
      <c r="BI100" s="4">
        <v>124.67</v>
      </c>
      <c r="BJ100" s="4">
        <v>119.69</v>
      </c>
      <c r="BK100" s="4">
        <v>241.83</v>
      </c>
      <c r="BL100" s="4">
        <v>232.48</v>
      </c>
      <c r="BM100" s="4">
        <v>214.37</v>
      </c>
      <c r="BN100" s="4">
        <v>227.3</v>
      </c>
    </row>
    <row r="101" spans="3:66" x14ac:dyDescent="0.3">
      <c r="C101" s="14" t="str">
        <f t="shared" si="4"/>
        <v>20177</v>
      </c>
      <c r="D101" s="6">
        <v>42947</v>
      </c>
      <c r="E101" s="4">
        <v>115</v>
      </c>
      <c r="F101" s="4">
        <v>216.74</v>
      </c>
      <c r="G101" s="4">
        <v>52.14</v>
      </c>
      <c r="H101" s="4">
        <v>224.44</v>
      </c>
      <c r="I101" s="4">
        <v>73.95</v>
      </c>
      <c r="J101" s="4">
        <v>92.5</v>
      </c>
      <c r="K101" s="4">
        <v>140.97</v>
      </c>
      <c r="L101" s="4">
        <v>108</v>
      </c>
      <c r="M101" s="4">
        <v>61.54</v>
      </c>
      <c r="N101" s="4">
        <v>95</v>
      </c>
      <c r="O101" s="4">
        <v>29.14</v>
      </c>
      <c r="P101" s="4">
        <v>116</v>
      </c>
      <c r="Q101" s="4">
        <v>212.5</v>
      </c>
      <c r="R101" s="4">
        <v>222.75</v>
      </c>
      <c r="S101" s="4">
        <v>46.01</v>
      </c>
      <c r="T101" s="4">
        <v>115.97</v>
      </c>
      <c r="U101" s="4">
        <v>220</v>
      </c>
      <c r="V101" s="4">
        <v>232.83</v>
      </c>
      <c r="W101" s="4">
        <v>126.75</v>
      </c>
      <c r="X101" s="4">
        <v>110</v>
      </c>
      <c r="Y101" s="4">
        <v>220</v>
      </c>
      <c r="Z101" s="4">
        <v>293.55</v>
      </c>
      <c r="AA101" s="4">
        <v>145</v>
      </c>
      <c r="AB101" s="4">
        <v>119.9</v>
      </c>
      <c r="AC101" s="4">
        <v>117.56</v>
      </c>
      <c r="AD101" s="4">
        <v>134.71</v>
      </c>
      <c r="AE101" s="4">
        <v>224</v>
      </c>
      <c r="AF101" s="4">
        <v>118.03</v>
      </c>
      <c r="AG101" s="4">
        <v>203.55</v>
      </c>
      <c r="AH101" s="4">
        <v>71.8</v>
      </c>
      <c r="AI101" s="4">
        <v>182.46</v>
      </c>
      <c r="AJ101" s="4">
        <v>215.03</v>
      </c>
      <c r="AK101" s="4">
        <v>136.5</v>
      </c>
      <c r="AL101" s="4">
        <v>116.29</v>
      </c>
      <c r="AM101" s="4">
        <v>134.71</v>
      </c>
      <c r="AN101" s="4">
        <v>200.16</v>
      </c>
      <c r="AO101" s="4">
        <v>335.5</v>
      </c>
      <c r="AP101" s="4">
        <v>230</v>
      </c>
      <c r="AQ101" s="4">
        <v>176.13</v>
      </c>
      <c r="AR101" s="4">
        <v>280</v>
      </c>
      <c r="AS101" s="4">
        <v>167.2</v>
      </c>
      <c r="AT101" s="4">
        <v>106.03</v>
      </c>
      <c r="AU101" s="4">
        <v>82.55</v>
      </c>
      <c r="AV101" s="4">
        <v>112.1</v>
      </c>
      <c r="AW101" s="4">
        <v>101.78</v>
      </c>
      <c r="AX101" s="4">
        <v>162.75</v>
      </c>
      <c r="AY101" s="4">
        <v>286</v>
      </c>
      <c r="AZ101" s="4">
        <v>203.5</v>
      </c>
      <c r="BA101" s="4">
        <v>62.5</v>
      </c>
      <c r="BB101" s="4">
        <v>143</v>
      </c>
      <c r="BC101" s="4">
        <v>150.29</v>
      </c>
      <c r="BD101" s="4">
        <v>245.81</v>
      </c>
      <c r="BE101" s="4">
        <v>257.44</v>
      </c>
      <c r="BF101" s="4">
        <v>105</v>
      </c>
      <c r="BG101" s="4">
        <v>67.23</v>
      </c>
      <c r="BH101" s="4">
        <v>72.08</v>
      </c>
      <c r="BI101" s="4">
        <v>99.85</v>
      </c>
      <c r="BJ101" s="4">
        <v>121.12</v>
      </c>
      <c r="BK101" s="4">
        <v>241.37</v>
      </c>
      <c r="BL101" s="4">
        <v>250</v>
      </c>
      <c r="BM101" s="4">
        <v>215.73</v>
      </c>
      <c r="BN101" s="4">
        <v>236.5</v>
      </c>
    </row>
    <row r="102" spans="3:66" x14ac:dyDescent="0.3">
      <c r="C102" s="14" t="str">
        <f t="shared" si="4"/>
        <v>20176</v>
      </c>
      <c r="D102" s="6">
        <v>42916</v>
      </c>
      <c r="E102" s="4">
        <v>100.18</v>
      </c>
      <c r="F102" s="4">
        <v>184.11</v>
      </c>
      <c r="G102" s="4">
        <v>47.87</v>
      </c>
      <c r="H102" s="4">
        <v>194.02</v>
      </c>
      <c r="I102" s="4">
        <v>72.069999999999993</v>
      </c>
      <c r="J102" s="4">
        <v>91.32</v>
      </c>
      <c r="K102" s="4">
        <v>136.22999999999999</v>
      </c>
      <c r="L102" s="4">
        <v>96.38</v>
      </c>
      <c r="M102" s="4">
        <v>62.31</v>
      </c>
      <c r="N102" s="4">
        <v>87.16</v>
      </c>
      <c r="O102" s="4">
        <v>29.04</v>
      </c>
      <c r="P102" s="4">
        <v>107.53</v>
      </c>
      <c r="Q102" s="4">
        <v>212.15</v>
      </c>
      <c r="R102" s="4">
        <v>203.5</v>
      </c>
      <c r="S102" s="4">
        <v>41.71</v>
      </c>
      <c r="T102" s="4">
        <v>108.43</v>
      </c>
      <c r="U102" s="4">
        <v>216.8</v>
      </c>
      <c r="V102" s="4">
        <v>215.46</v>
      </c>
      <c r="W102" s="4">
        <v>107.6</v>
      </c>
      <c r="X102" s="4">
        <v>121.9</v>
      </c>
      <c r="Y102" s="4">
        <v>228.76</v>
      </c>
      <c r="Z102" s="4">
        <v>290.19</v>
      </c>
      <c r="AA102" s="4">
        <v>162.66999999999999</v>
      </c>
      <c r="AB102" s="4">
        <v>113.56</v>
      </c>
      <c r="AC102" s="4">
        <v>104.5</v>
      </c>
      <c r="AD102" s="4">
        <v>137.41999999999999</v>
      </c>
      <c r="AE102" s="4">
        <v>216.38</v>
      </c>
      <c r="AF102" s="4">
        <v>144.38999999999999</v>
      </c>
      <c r="AG102" s="4">
        <v>205.03</v>
      </c>
      <c r="AH102" s="4">
        <v>74.06</v>
      </c>
      <c r="AI102" s="4">
        <v>171.97</v>
      </c>
      <c r="AJ102" s="4">
        <v>224.77</v>
      </c>
      <c r="AK102" s="4">
        <v>121.83</v>
      </c>
      <c r="AL102" s="4">
        <v>104.32</v>
      </c>
      <c r="AM102" s="4">
        <v>143.25</v>
      </c>
      <c r="AN102" s="4">
        <v>151.80000000000001</v>
      </c>
      <c r="AO102" s="4">
        <v>308.73</v>
      </c>
      <c r="AP102" s="4">
        <v>258.63</v>
      </c>
      <c r="AQ102" s="4">
        <v>158.54</v>
      </c>
      <c r="AR102" s="4">
        <v>294</v>
      </c>
      <c r="AS102" s="4">
        <v>163.53</v>
      </c>
      <c r="AT102" s="4">
        <v>121.92</v>
      </c>
      <c r="AU102" s="4">
        <v>115</v>
      </c>
      <c r="AV102" s="4">
        <v>101.35</v>
      </c>
      <c r="AW102" s="4">
        <v>91.83</v>
      </c>
      <c r="AX102" s="4">
        <v>161.24</v>
      </c>
      <c r="AY102" s="4">
        <v>265.10000000000002</v>
      </c>
      <c r="AZ102" s="4">
        <v>205.17</v>
      </c>
      <c r="BA102" s="4">
        <v>61.84</v>
      </c>
      <c r="BB102" s="4">
        <v>132.12</v>
      </c>
      <c r="BC102" s="4">
        <v>145.62</v>
      </c>
      <c r="BD102" s="4">
        <v>230.33</v>
      </c>
      <c r="BE102" s="4">
        <v>220.5</v>
      </c>
      <c r="BF102" s="4">
        <v>110.4</v>
      </c>
      <c r="BG102" s="4">
        <v>66.599999999999994</v>
      </c>
      <c r="BH102" s="4">
        <v>70.38</v>
      </c>
      <c r="BI102" s="4">
        <v>90.27</v>
      </c>
      <c r="BJ102" s="4">
        <v>108.83</v>
      </c>
      <c r="BK102" s="4">
        <v>216.49</v>
      </c>
      <c r="BL102" s="4">
        <v>250.81</v>
      </c>
      <c r="BM102" s="4">
        <v>201.56</v>
      </c>
      <c r="BN102" s="4">
        <v>218</v>
      </c>
    </row>
    <row r="103" spans="3:66" x14ac:dyDescent="0.3">
      <c r="C103" s="14" t="str">
        <f t="shared" si="4"/>
        <v>20175</v>
      </c>
      <c r="D103" s="6">
        <v>42886</v>
      </c>
      <c r="E103" s="4">
        <v>99.31</v>
      </c>
      <c r="F103" s="4">
        <v>195.42</v>
      </c>
      <c r="G103" s="4">
        <v>45.52</v>
      </c>
      <c r="H103" s="4">
        <v>206.4</v>
      </c>
      <c r="I103" s="4">
        <v>69.790000000000006</v>
      </c>
      <c r="J103" s="4">
        <v>89.71</v>
      </c>
      <c r="K103" s="4">
        <v>124.95</v>
      </c>
      <c r="L103" s="4">
        <v>92.66</v>
      </c>
      <c r="M103" s="4">
        <v>63.41</v>
      </c>
      <c r="N103" s="4">
        <v>87.5</v>
      </c>
      <c r="O103" s="4">
        <v>23.75</v>
      </c>
      <c r="P103" s="4">
        <v>111.86</v>
      </c>
      <c r="Q103" s="4">
        <v>200.81</v>
      </c>
      <c r="R103" s="4">
        <v>200.18</v>
      </c>
      <c r="S103" s="4">
        <v>40.58</v>
      </c>
      <c r="T103" s="4">
        <v>97.65</v>
      </c>
      <c r="U103" s="4">
        <v>213.34</v>
      </c>
      <c r="V103" s="4">
        <v>207.29</v>
      </c>
      <c r="W103" s="4">
        <v>104.29</v>
      </c>
      <c r="X103" s="4">
        <v>129.34</v>
      </c>
      <c r="Y103" s="4">
        <v>217</v>
      </c>
      <c r="Z103" s="4">
        <v>276.74</v>
      </c>
      <c r="AA103" s="4">
        <v>165.37</v>
      </c>
      <c r="AB103" s="4">
        <v>111.87</v>
      </c>
      <c r="AC103" s="4">
        <v>108.43</v>
      </c>
      <c r="AD103" s="4">
        <v>138</v>
      </c>
      <c r="AE103" s="4">
        <v>213.02</v>
      </c>
      <c r="AF103" s="4">
        <v>144.16999999999999</v>
      </c>
      <c r="AG103" s="4">
        <v>208.37</v>
      </c>
      <c r="AH103" s="4">
        <v>89.06</v>
      </c>
      <c r="AI103" s="4">
        <v>182.36</v>
      </c>
      <c r="AJ103" s="4">
        <v>220.66</v>
      </c>
      <c r="AK103" s="4">
        <v>120.06</v>
      </c>
      <c r="AL103" s="4">
        <v>96.35</v>
      </c>
      <c r="AM103" s="4">
        <v>140</v>
      </c>
      <c r="AN103" s="4">
        <v>197.36</v>
      </c>
      <c r="AO103" s="4">
        <v>289.83</v>
      </c>
      <c r="AP103" s="4">
        <v>242.06</v>
      </c>
      <c r="AQ103" s="4">
        <v>173.28</v>
      </c>
      <c r="AR103" s="4">
        <v>281.57</v>
      </c>
      <c r="AS103" s="4">
        <v>156.25</v>
      </c>
      <c r="AT103" s="4">
        <v>109.72</v>
      </c>
      <c r="AU103" s="4">
        <v>132.04</v>
      </c>
      <c r="AV103" s="4">
        <v>102.54</v>
      </c>
      <c r="AW103" s="4">
        <v>85.35</v>
      </c>
      <c r="AX103" s="4">
        <v>157.63999999999999</v>
      </c>
      <c r="AY103" s="4">
        <v>266.52</v>
      </c>
      <c r="AZ103" s="4">
        <v>170</v>
      </c>
      <c r="BA103" s="4">
        <v>83.4</v>
      </c>
      <c r="BB103" s="4">
        <v>115.09</v>
      </c>
      <c r="BC103" s="4">
        <v>133.06</v>
      </c>
      <c r="BD103" s="4">
        <v>237.15</v>
      </c>
      <c r="BE103" s="4">
        <v>211.64</v>
      </c>
      <c r="BF103" s="4">
        <v>118.68</v>
      </c>
      <c r="BG103" s="4">
        <v>70.5</v>
      </c>
      <c r="BH103" s="4">
        <v>85.86</v>
      </c>
      <c r="BI103" s="4">
        <v>85.83</v>
      </c>
      <c r="BJ103" s="4">
        <v>94.15</v>
      </c>
      <c r="BK103" s="4">
        <v>212.73</v>
      </c>
      <c r="BL103" s="4">
        <v>249.7</v>
      </c>
      <c r="BM103" s="4">
        <v>181.5</v>
      </c>
      <c r="BN103" s="4">
        <v>221.15</v>
      </c>
    </row>
    <row r="104" spans="3:66" x14ac:dyDescent="0.3">
      <c r="C104" s="14" t="str">
        <f t="shared" si="4"/>
        <v>20174</v>
      </c>
      <c r="D104" s="6">
        <v>42855</v>
      </c>
      <c r="E104" s="4">
        <v>98.81</v>
      </c>
      <c r="F104" s="4">
        <v>181.73</v>
      </c>
      <c r="G104" s="4">
        <v>44.97</v>
      </c>
      <c r="H104" s="4">
        <v>198.2</v>
      </c>
      <c r="I104" s="4">
        <v>66.650000000000006</v>
      </c>
      <c r="J104" s="4">
        <v>81.87</v>
      </c>
      <c r="K104" s="4">
        <v>119.13</v>
      </c>
      <c r="L104" s="4">
        <v>95.55</v>
      </c>
      <c r="M104" s="4">
        <v>63.93</v>
      </c>
      <c r="N104" s="4">
        <v>81.66</v>
      </c>
      <c r="O104" s="4">
        <v>22.38</v>
      </c>
      <c r="P104" s="4">
        <v>107.05</v>
      </c>
      <c r="Q104" s="4">
        <v>207</v>
      </c>
      <c r="R104" s="4">
        <v>190.4</v>
      </c>
      <c r="S104" s="4">
        <v>49.51</v>
      </c>
      <c r="T104" s="4">
        <v>89.08</v>
      </c>
      <c r="U104" s="4">
        <v>212.29</v>
      </c>
      <c r="V104" s="4">
        <v>199.56</v>
      </c>
      <c r="W104" s="4">
        <v>115.68</v>
      </c>
      <c r="X104" s="4">
        <v>128.18</v>
      </c>
      <c r="Y104" s="4">
        <v>177.55</v>
      </c>
      <c r="Z104" s="4">
        <v>278.3</v>
      </c>
      <c r="AA104" s="4">
        <v>156.04</v>
      </c>
      <c r="AB104" s="4">
        <v>113.11</v>
      </c>
      <c r="AC104" s="4">
        <v>108.28</v>
      </c>
      <c r="AD104" s="4">
        <v>158.88999999999999</v>
      </c>
      <c r="AE104" s="4">
        <v>229.33</v>
      </c>
      <c r="AF104" s="4">
        <v>140.33000000000001</v>
      </c>
      <c r="AG104" s="4">
        <v>200</v>
      </c>
      <c r="AH104" s="4">
        <v>88.67</v>
      </c>
      <c r="AI104" s="4">
        <v>188.53</v>
      </c>
      <c r="AJ104" s="4">
        <v>230.66</v>
      </c>
      <c r="AK104" s="4">
        <v>94.84</v>
      </c>
      <c r="AL104" s="4">
        <v>98.75</v>
      </c>
      <c r="AM104" s="4">
        <v>142.5</v>
      </c>
      <c r="AN104" s="4">
        <v>182.4</v>
      </c>
      <c r="AO104" s="4">
        <v>290.39999999999998</v>
      </c>
      <c r="AP104" s="4">
        <v>225.6</v>
      </c>
      <c r="AQ104" s="4">
        <v>173.42</v>
      </c>
      <c r="AR104" s="4">
        <v>293.75</v>
      </c>
      <c r="AS104" s="4">
        <v>171.42</v>
      </c>
      <c r="AT104" s="4">
        <v>107.17</v>
      </c>
      <c r="AU104" s="4">
        <v>73.77</v>
      </c>
      <c r="AV104" s="4">
        <v>101.56</v>
      </c>
      <c r="AW104" s="4">
        <v>83.4</v>
      </c>
      <c r="AX104" s="4">
        <v>148.15</v>
      </c>
      <c r="AY104" s="4">
        <v>284.26</v>
      </c>
      <c r="AZ104" s="4">
        <v>163.54</v>
      </c>
      <c r="BA104" s="4">
        <v>87.9</v>
      </c>
      <c r="BB104" s="4">
        <v>114.75</v>
      </c>
      <c r="BC104" s="4">
        <v>128.87</v>
      </c>
      <c r="BD104" s="4">
        <v>234.33</v>
      </c>
      <c r="BE104" s="4">
        <v>250</v>
      </c>
      <c r="BF104" s="4">
        <v>102.85</v>
      </c>
      <c r="BG104" s="4">
        <v>95</v>
      </c>
      <c r="BH104" s="4">
        <v>84.6</v>
      </c>
      <c r="BI104" s="4">
        <v>84.5</v>
      </c>
      <c r="BJ104" s="4">
        <v>83.47</v>
      </c>
      <c r="BK104" s="4">
        <v>211.02</v>
      </c>
      <c r="BL104" s="4">
        <v>212.83</v>
      </c>
      <c r="BM104" s="4">
        <v>148.44</v>
      </c>
      <c r="BN104" s="4">
        <v>206.33</v>
      </c>
    </row>
    <row r="105" spans="3:66" x14ac:dyDescent="0.3">
      <c r="C105" s="14" t="str">
        <f t="shared" si="4"/>
        <v>20173</v>
      </c>
      <c r="D105" s="6">
        <v>42825</v>
      </c>
      <c r="E105" s="4">
        <v>107.43</v>
      </c>
      <c r="F105" s="4">
        <v>175.59</v>
      </c>
      <c r="G105" s="4">
        <v>45.63</v>
      </c>
      <c r="H105" s="4">
        <v>190</v>
      </c>
      <c r="I105" s="4">
        <v>69.59</v>
      </c>
      <c r="J105" s="4">
        <v>87.66</v>
      </c>
      <c r="K105" s="4">
        <v>130.5</v>
      </c>
      <c r="L105" s="4">
        <v>104.72</v>
      </c>
      <c r="M105" s="4">
        <v>71.38</v>
      </c>
      <c r="N105" s="4">
        <v>87.01</v>
      </c>
      <c r="O105" s="4">
        <v>30.54</v>
      </c>
      <c r="P105" s="4">
        <v>110.31</v>
      </c>
      <c r="Q105" s="4">
        <v>216.77</v>
      </c>
      <c r="R105" s="4">
        <v>185.43</v>
      </c>
      <c r="S105" s="4">
        <v>51.08</v>
      </c>
      <c r="T105" s="4">
        <v>91.8</v>
      </c>
      <c r="U105" s="4">
        <v>205.12</v>
      </c>
      <c r="V105" s="4">
        <v>192.81</v>
      </c>
      <c r="W105" s="4">
        <v>123.17</v>
      </c>
      <c r="X105" s="4">
        <v>137</v>
      </c>
      <c r="Y105" s="4">
        <v>171.54</v>
      </c>
      <c r="Z105" s="4">
        <v>276.18</v>
      </c>
      <c r="AA105" s="4">
        <v>167.46</v>
      </c>
      <c r="AB105" s="4">
        <v>125.67</v>
      </c>
      <c r="AC105" s="4">
        <v>124.99</v>
      </c>
      <c r="AD105" s="4">
        <v>150.5</v>
      </c>
      <c r="AE105" s="4">
        <v>240</v>
      </c>
      <c r="AF105" s="4">
        <v>150.03</v>
      </c>
      <c r="AG105" s="4">
        <v>227</v>
      </c>
      <c r="AH105" s="4">
        <v>87.08</v>
      </c>
      <c r="AI105" s="4">
        <v>191.29</v>
      </c>
      <c r="AJ105" s="4">
        <v>222.87</v>
      </c>
      <c r="AK105" s="4">
        <v>105.13</v>
      </c>
      <c r="AL105" s="4">
        <v>99.65</v>
      </c>
      <c r="AM105" s="4">
        <v>135.44999999999999</v>
      </c>
      <c r="AN105" s="4">
        <v>176.63</v>
      </c>
      <c r="AO105" s="4">
        <v>312.44</v>
      </c>
      <c r="AP105" s="4">
        <v>236.59</v>
      </c>
      <c r="AQ105" s="4">
        <v>189.74</v>
      </c>
      <c r="AR105" s="4">
        <v>297.5</v>
      </c>
      <c r="AS105" s="4">
        <v>182.7</v>
      </c>
      <c r="AT105" s="4">
        <v>115.75</v>
      </c>
      <c r="AU105" s="4">
        <v>82.6</v>
      </c>
      <c r="AV105" s="4">
        <v>114</v>
      </c>
      <c r="AW105" s="4">
        <v>111.41</v>
      </c>
      <c r="AX105" s="4">
        <v>154.69999999999999</v>
      </c>
      <c r="AY105" s="4">
        <v>291.45999999999998</v>
      </c>
      <c r="AZ105" s="4">
        <v>158.01</v>
      </c>
      <c r="BA105" s="4">
        <v>82.07</v>
      </c>
      <c r="BB105" s="4">
        <v>126.02</v>
      </c>
      <c r="BC105" s="4">
        <v>141.6</v>
      </c>
      <c r="BD105" s="4">
        <v>242</v>
      </c>
      <c r="BE105" s="4">
        <v>246.76</v>
      </c>
      <c r="BF105" s="4">
        <v>116.56</v>
      </c>
      <c r="BG105" s="4">
        <v>92.5</v>
      </c>
      <c r="BH105" s="4">
        <v>87.25</v>
      </c>
      <c r="BI105" s="4">
        <v>96.36</v>
      </c>
      <c r="BJ105" s="4">
        <v>93.48</v>
      </c>
      <c r="BK105" s="4">
        <v>203.89</v>
      </c>
      <c r="BL105" s="4">
        <v>241.57</v>
      </c>
      <c r="BM105" s="4">
        <v>143.41999999999999</v>
      </c>
      <c r="BN105" s="4">
        <v>198</v>
      </c>
    </row>
    <row r="106" spans="3:66" x14ac:dyDescent="0.3">
      <c r="C106" s="14" t="str">
        <f t="shared" si="4"/>
        <v>20172</v>
      </c>
      <c r="D106" s="6">
        <v>42794</v>
      </c>
      <c r="E106" s="4">
        <v>112.47</v>
      </c>
      <c r="F106" s="4">
        <v>167.97</v>
      </c>
      <c r="G106" s="4">
        <v>47.6</v>
      </c>
      <c r="H106" s="4">
        <v>180.33</v>
      </c>
      <c r="I106" s="4">
        <v>68.84</v>
      </c>
      <c r="J106" s="4">
        <v>90.25</v>
      </c>
      <c r="K106" s="4">
        <v>133.72</v>
      </c>
      <c r="L106" s="4">
        <v>109.73</v>
      </c>
      <c r="M106" s="4">
        <v>71.73</v>
      </c>
      <c r="N106" s="4">
        <v>89.54</v>
      </c>
      <c r="O106" s="4">
        <v>29.94</v>
      </c>
      <c r="P106" s="4">
        <v>116.38</v>
      </c>
      <c r="Q106" s="4">
        <v>212.81</v>
      </c>
      <c r="R106" s="4">
        <v>176.72</v>
      </c>
      <c r="S106" s="4">
        <v>54.72</v>
      </c>
      <c r="T106" s="4">
        <v>99.68</v>
      </c>
      <c r="U106" s="4">
        <v>195</v>
      </c>
      <c r="V106" s="4">
        <v>183.29</v>
      </c>
      <c r="W106" s="4">
        <v>121.63</v>
      </c>
      <c r="X106" s="4">
        <v>140.07</v>
      </c>
      <c r="Y106" s="4">
        <v>164.37</v>
      </c>
      <c r="Z106" s="4">
        <v>275</v>
      </c>
      <c r="AA106" s="4">
        <v>162.57</v>
      </c>
      <c r="AB106" s="4">
        <v>129.22</v>
      </c>
      <c r="AC106" s="4">
        <v>132.63999999999999</v>
      </c>
      <c r="AD106" s="4">
        <v>148.5</v>
      </c>
      <c r="AE106" s="4">
        <v>220.56</v>
      </c>
      <c r="AF106" s="4">
        <v>149.76</v>
      </c>
      <c r="AG106" s="4">
        <v>214.91</v>
      </c>
      <c r="AH106" s="4">
        <v>85</v>
      </c>
      <c r="AI106" s="4">
        <v>172.88</v>
      </c>
      <c r="AJ106" s="4">
        <v>210.01</v>
      </c>
      <c r="AK106" s="4">
        <v>124.26</v>
      </c>
      <c r="AL106" s="4">
        <v>110</v>
      </c>
      <c r="AM106" s="4">
        <v>122.25</v>
      </c>
      <c r="AN106" s="4">
        <v>148.91</v>
      </c>
      <c r="AO106" s="4">
        <v>294.38</v>
      </c>
      <c r="AP106" s="4">
        <v>247.25</v>
      </c>
      <c r="AQ106" s="4">
        <v>188.44</v>
      </c>
      <c r="AR106" s="4">
        <v>294.38</v>
      </c>
      <c r="AS106" s="4">
        <v>183.98</v>
      </c>
      <c r="AT106" s="4">
        <v>98.56</v>
      </c>
      <c r="AU106" s="4">
        <v>83.56</v>
      </c>
      <c r="AV106" s="4">
        <v>111.79</v>
      </c>
      <c r="AW106" s="4">
        <v>97.99</v>
      </c>
      <c r="AX106" s="4">
        <v>173.6</v>
      </c>
      <c r="AY106" s="4">
        <v>273.29000000000002</v>
      </c>
      <c r="AZ106" s="4">
        <v>151.75</v>
      </c>
      <c r="BA106" s="4">
        <v>66.400000000000006</v>
      </c>
      <c r="BB106" s="4">
        <v>131.78</v>
      </c>
      <c r="BC106" s="4">
        <v>149.43</v>
      </c>
      <c r="BD106" s="4">
        <v>232.69</v>
      </c>
      <c r="BE106" s="4">
        <v>240.25</v>
      </c>
      <c r="BF106" s="4">
        <v>119.76</v>
      </c>
      <c r="BG106" s="4">
        <v>83.48</v>
      </c>
      <c r="BH106" s="4">
        <v>80</v>
      </c>
      <c r="BI106" s="4">
        <v>79</v>
      </c>
      <c r="BJ106" s="4">
        <v>95.99</v>
      </c>
      <c r="BK106" s="4">
        <v>193.13</v>
      </c>
      <c r="BL106" s="4">
        <v>228.7</v>
      </c>
      <c r="BM106" s="4">
        <v>140</v>
      </c>
      <c r="BN106" s="4">
        <v>193.1</v>
      </c>
    </row>
    <row r="107" spans="3:66" x14ac:dyDescent="0.3">
      <c r="C107" s="14" t="str">
        <f t="shared" si="4"/>
        <v>20171</v>
      </c>
      <c r="D107" s="6">
        <v>42766</v>
      </c>
      <c r="E107" s="4">
        <v>100.88</v>
      </c>
      <c r="F107" s="4">
        <v>162.28</v>
      </c>
      <c r="G107" s="4">
        <v>43.18</v>
      </c>
      <c r="H107" s="4">
        <v>175.52</v>
      </c>
      <c r="I107" s="4">
        <v>66.349999999999994</v>
      </c>
      <c r="J107" s="4">
        <v>91.75</v>
      </c>
      <c r="K107" s="4">
        <v>115.21</v>
      </c>
      <c r="L107" s="4">
        <v>101.59</v>
      </c>
      <c r="M107" s="4">
        <v>60.97</v>
      </c>
      <c r="N107" s="4">
        <v>87.24</v>
      </c>
      <c r="O107" s="4">
        <v>28.88</v>
      </c>
      <c r="P107" s="4">
        <v>115.35</v>
      </c>
      <c r="Q107" s="4">
        <v>188.58</v>
      </c>
      <c r="R107" s="4">
        <v>190</v>
      </c>
      <c r="S107" s="4">
        <v>40.35</v>
      </c>
      <c r="T107" s="4">
        <v>78.25</v>
      </c>
      <c r="U107" s="4">
        <v>183.99</v>
      </c>
      <c r="V107" s="4">
        <v>178.84</v>
      </c>
      <c r="W107" s="4">
        <v>122</v>
      </c>
      <c r="X107" s="4">
        <v>112.25</v>
      </c>
      <c r="Y107" s="4">
        <v>164.3</v>
      </c>
      <c r="Z107" s="4">
        <v>234.3</v>
      </c>
      <c r="AA107" s="4">
        <v>153</v>
      </c>
      <c r="AB107" s="4">
        <v>130.9</v>
      </c>
      <c r="AC107" s="4">
        <v>113.6</v>
      </c>
      <c r="AD107" s="4">
        <v>131.08000000000001</v>
      </c>
      <c r="AE107" s="4">
        <v>190.72</v>
      </c>
      <c r="AF107" s="4">
        <v>126.55</v>
      </c>
      <c r="AG107" s="4">
        <v>198.43</v>
      </c>
      <c r="AH107" s="4">
        <v>62.72</v>
      </c>
      <c r="AI107" s="4">
        <v>150.26</v>
      </c>
      <c r="AJ107" s="4">
        <v>195.13</v>
      </c>
      <c r="AK107" s="4">
        <v>110</v>
      </c>
      <c r="AL107" s="4">
        <v>88</v>
      </c>
      <c r="AM107" s="4">
        <v>110.55</v>
      </c>
      <c r="AN107" s="4">
        <v>145.11000000000001</v>
      </c>
      <c r="AO107" s="4">
        <v>286.2</v>
      </c>
      <c r="AP107" s="4">
        <v>185.08</v>
      </c>
      <c r="AQ107" s="4">
        <v>161.19999999999999</v>
      </c>
      <c r="AR107" s="4">
        <v>287.69</v>
      </c>
      <c r="AS107" s="4">
        <v>162.41999999999999</v>
      </c>
      <c r="AT107" s="4">
        <v>94.83</v>
      </c>
      <c r="AU107" s="4">
        <v>77.12</v>
      </c>
      <c r="AV107" s="4">
        <v>112.1</v>
      </c>
      <c r="AW107" s="4">
        <v>73</v>
      </c>
      <c r="AX107" s="4">
        <v>154.19</v>
      </c>
      <c r="AY107" s="4">
        <v>242</v>
      </c>
      <c r="AZ107" s="4">
        <v>155.04</v>
      </c>
      <c r="BA107" s="4">
        <v>65</v>
      </c>
      <c r="BB107" s="4">
        <v>123.05</v>
      </c>
      <c r="BC107" s="4">
        <v>139.94999999999999</v>
      </c>
      <c r="BD107" s="4">
        <v>207</v>
      </c>
      <c r="BE107" s="4">
        <v>177.24</v>
      </c>
      <c r="BF107" s="4">
        <v>105.6</v>
      </c>
      <c r="BG107" s="4">
        <v>80</v>
      </c>
      <c r="BH107" s="4">
        <v>77.5</v>
      </c>
      <c r="BI107" s="4">
        <v>75</v>
      </c>
      <c r="BJ107" s="4">
        <v>76.45</v>
      </c>
      <c r="BK107" s="4">
        <v>186.41</v>
      </c>
      <c r="BL107" s="4">
        <v>211.16</v>
      </c>
      <c r="BM107" s="4">
        <v>144.56</v>
      </c>
      <c r="BN107" s="4">
        <v>188.17</v>
      </c>
    </row>
    <row r="108" spans="3:66" x14ac:dyDescent="0.3">
      <c r="C108" s="14" t="str">
        <f t="shared" si="4"/>
        <v>19001</v>
      </c>
    </row>
    <row r="109" spans="3:66" x14ac:dyDescent="0.3">
      <c r="C109" s="14" t="str">
        <f t="shared" si="4"/>
        <v>19001</v>
      </c>
    </row>
    <row r="110" spans="3:66" x14ac:dyDescent="0.3">
      <c r="C110" s="14" t="str">
        <f t="shared" si="4"/>
        <v>19001</v>
      </c>
    </row>
    <row r="111" spans="3:66" x14ac:dyDescent="0.3">
      <c r="C111" s="14" t="str">
        <f t="shared" si="4"/>
        <v>19001</v>
      </c>
    </row>
    <row r="112" spans="3:66" x14ac:dyDescent="0.3">
      <c r="C112" s="14" t="str">
        <f t="shared" si="4"/>
        <v>19001</v>
      </c>
    </row>
    <row r="113" spans="3:3" x14ac:dyDescent="0.3">
      <c r="C113" s="14" t="str">
        <f t="shared" si="4"/>
        <v>19001</v>
      </c>
    </row>
    <row r="114" spans="3:3" x14ac:dyDescent="0.3">
      <c r="C114" s="14" t="str">
        <f t="shared" si="4"/>
        <v>19001</v>
      </c>
    </row>
    <row r="115" spans="3:3" x14ac:dyDescent="0.3">
      <c r="C115" s="14" t="str">
        <f t="shared" si="4"/>
        <v>19001</v>
      </c>
    </row>
    <row r="116" spans="3:3" x14ac:dyDescent="0.3">
      <c r="C116" s="14" t="str">
        <f t="shared" si="4"/>
        <v>19001</v>
      </c>
    </row>
    <row r="117" spans="3:3" x14ac:dyDescent="0.3">
      <c r="C117" s="14" t="str">
        <f t="shared" si="4"/>
        <v>19001</v>
      </c>
    </row>
    <row r="118" spans="3:3" x14ac:dyDescent="0.3">
      <c r="C118" s="14" t="str">
        <f t="shared" si="4"/>
        <v>19001</v>
      </c>
    </row>
    <row r="119" spans="3:3" x14ac:dyDescent="0.3">
      <c r="C119" s="14" t="str">
        <f t="shared" si="4"/>
        <v>19001</v>
      </c>
    </row>
    <row r="120" spans="3:3" x14ac:dyDescent="0.3">
      <c r="C120" s="14" t="str">
        <f t="shared" si="4"/>
        <v>19001</v>
      </c>
    </row>
    <row r="121" spans="3:3" x14ac:dyDescent="0.3">
      <c r="C121" s="14" t="str">
        <f t="shared" si="4"/>
        <v>19001</v>
      </c>
    </row>
    <row r="122" spans="3:3" x14ac:dyDescent="0.3">
      <c r="C122" s="14" t="str">
        <f t="shared" si="4"/>
        <v>19001</v>
      </c>
    </row>
    <row r="123" spans="3:3" x14ac:dyDescent="0.3">
      <c r="C123" s="14" t="str">
        <f t="shared" si="4"/>
        <v>19001</v>
      </c>
    </row>
    <row r="124" spans="3:3" x14ac:dyDescent="0.3">
      <c r="C124" s="14" t="str">
        <f t="shared" si="4"/>
        <v>19001</v>
      </c>
    </row>
    <row r="125" spans="3:3" x14ac:dyDescent="0.3">
      <c r="C125" s="14" t="str">
        <f t="shared" si="4"/>
        <v>19001</v>
      </c>
    </row>
    <row r="126" spans="3:3" x14ac:dyDescent="0.3">
      <c r="C126" s="14" t="str">
        <f t="shared" si="4"/>
        <v>19001</v>
      </c>
    </row>
    <row r="127" spans="3:3" x14ac:dyDescent="0.3">
      <c r="C127" s="14" t="str">
        <f t="shared" si="4"/>
        <v>19001</v>
      </c>
    </row>
    <row r="128" spans="3:3" x14ac:dyDescent="0.3">
      <c r="C128" s="14" t="str">
        <f t="shared" si="4"/>
        <v>19001</v>
      </c>
    </row>
    <row r="129" spans="3:3" x14ac:dyDescent="0.3">
      <c r="C129" s="14" t="str">
        <f t="shared" si="4"/>
        <v>19001</v>
      </c>
    </row>
    <row r="130" spans="3:3" x14ac:dyDescent="0.3">
      <c r="C130" s="14" t="str">
        <f t="shared" si="4"/>
        <v>19001</v>
      </c>
    </row>
    <row r="131" spans="3:3" x14ac:dyDescent="0.3">
      <c r="C131" s="14" t="str">
        <f t="shared" si="4"/>
        <v>19001</v>
      </c>
    </row>
    <row r="132" spans="3:3" x14ac:dyDescent="0.3">
      <c r="C132" s="14" t="str">
        <f t="shared" si="4"/>
        <v>19001</v>
      </c>
    </row>
    <row r="133" spans="3:3" x14ac:dyDescent="0.3">
      <c r="C133" s="14" t="str">
        <f t="shared" si="4"/>
        <v>19001</v>
      </c>
    </row>
    <row r="134" spans="3:3" x14ac:dyDescent="0.3">
      <c r="C134" s="14" t="str">
        <f t="shared" si="4"/>
        <v>19001</v>
      </c>
    </row>
    <row r="135" spans="3:3" x14ac:dyDescent="0.3">
      <c r="C135" s="14" t="str">
        <f t="shared" si="4"/>
        <v>19001</v>
      </c>
    </row>
    <row r="136" spans="3:3" x14ac:dyDescent="0.3">
      <c r="C136" s="14" t="str">
        <f t="shared" si="4"/>
        <v>19001</v>
      </c>
    </row>
    <row r="137" spans="3:3" x14ac:dyDescent="0.3">
      <c r="C137" s="14" t="str">
        <f t="shared" ref="C137:C200" si="5">YEAR(D137)&amp;MONTH(D137)</f>
        <v>19001</v>
      </c>
    </row>
    <row r="138" spans="3:3" x14ac:dyDescent="0.3">
      <c r="C138" s="14" t="str">
        <f t="shared" si="5"/>
        <v>19001</v>
      </c>
    </row>
    <row r="139" spans="3:3" x14ac:dyDescent="0.3">
      <c r="C139" s="14" t="str">
        <f t="shared" si="5"/>
        <v>19001</v>
      </c>
    </row>
    <row r="140" spans="3:3" x14ac:dyDescent="0.3">
      <c r="C140" s="14" t="str">
        <f t="shared" si="5"/>
        <v>19001</v>
      </c>
    </row>
    <row r="141" spans="3:3" x14ac:dyDescent="0.3">
      <c r="C141" s="14" t="str">
        <f t="shared" si="5"/>
        <v>19001</v>
      </c>
    </row>
    <row r="142" spans="3:3" x14ac:dyDescent="0.3">
      <c r="C142" s="14" t="str">
        <f t="shared" si="5"/>
        <v>19001</v>
      </c>
    </row>
    <row r="143" spans="3:3" x14ac:dyDescent="0.3">
      <c r="C143" s="14" t="str">
        <f t="shared" si="5"/>
        <v>19001</v>
      </c>
    </row>
    <row r="144" spans="3:3" x14ac:dyDescent="0.3">
      <c r="C144" s="14" t="str">
        <f t="shared" si="5"/>
        <v>19001</v>
      </c>
    </row>
    <row r="145" spans="3:3" x14ac:dyDescent="0.3">
      <c r="C145" s="14" t="str">
        <f t="shared" si="5"/>
        <v>19001</v>
      </c>
    </row>
    <row r="146" spans="3:3" x14ac:dyDescent="0.3">
      <c r="C146" s="14" t="str">
        <f t="shared" si="5"/>
        <v>19001</v>
      </c>
    </row>
    <row r="147" spans="3:3" x14ac:dyDescent="0.3">
      <c r="C147" s="14" t="str">
        <f t="shared" si="5"/>
        <v>19001</v>
      </c>
    </row>
    <row r="148" spans="3:3" x14ac:dyDescent="0.3">
      <c r="C148" s="14" t="str">
        <f t="shared" si="5"/>
        <v>19001</v>
      </c>
    </row>
    <row r="149" spans="3:3" x14ac:dyDescent="0.3">
      <c r="C149" s="14" t="str">
        <f t="shared" si="5"/>
        <v>19001</v>
      </c>
    </row>
    <row r="150" spans="3:3" x14ac:dyDescent="0.3">
      <c r="C150" s="14" t="str">
        <f t="shared" si="5"/>
        <v>19001</v>
      </c>
    </row>
    <row r="151" spans="3:3" x14ac:dyDescent="0.3">
      <c r="C151" s="14" t="str">
        <f t="shared" si="5"/>
        <v>19001</v>
      </c>
    </row>
    <row r="152" spans="3:3" x14ac:dyDescent="0.3">
      <c r="C152" s="14" t="str">
        <f t="shared" si="5"/>
        <v>19001</v>
      </c>
    </row>
    <row r="153" spans="3:3" x14ac:dyDescent="0.3">
      <c r="C153" s="14" t="str">
        <f t="shared" si="5"/>
        <v>19001</v>
      </c>
    </row>
    <row r="154" spans="3:3" x14ac:dyDescent="0.3">
      <c r="C154" s="14" t="str">
        <f t="shared" si="5"/>
        <v>19001</v>
      </c>
    </row>
    <row r="155" spans="3:3" x14ac:dyDescent="0.3">
      <c r="C155" s="14" t="str">
        <f t="shared" si="5"/>
        <v>19001</v>
      </c>
    </row>
    <row r="156" spans="3:3" x14ac:dyDescent="0.3">
      <c r="C156" s="14" t="str">
        <f t="shared" si="5"/>
        <v>19001</v>
      </c>
    </row>
    <row r="157" spans="3:3" x14ac:dyDescent="0.3">
      <c r="C157" s="14" t="str">
        <f t="shared" si="5"/>
        <v>19001</v>
      </c>
    </row>
    <row r="158" spans="3:3" x14ac:dyDescent="0.3">
      <c r="C158" s="14" t="str">
        <f t="shared" si="5"/>
        <v>19001</v>
      </c>
    </row>
    <row r="159" spans="3:3" x14ac:dyDescent="0.3">
      <c r="C159" s="14" t="str">
        <f t="shared" si="5"/>
        <v>19001</v>
      </c>
    </row>
    <row r="160" spans="3:3" x14ac:dyDescent="0.3">
      <c r="C160" s="14" t="str">
        <f t="shared" si="5"/>
        <v>19001</v>
      </c>
    </row>
    <row r="161" spans="3:3" x14ac:dyDescent="0.3">
      <c r="C161" s="14" t="str">
        <f t="shared" si="5"/>
        <v>19001</v>
      </c>
    </row>
    <row r="162" spans="3:3" x14ac:dyDescent="0.3">
      <c r="C162" s="14" t="str">
        <f t="shared" si="5"/>
        <v>19001</v>
      </c>
    </row>
    <row r="163" spans="3:3" x14ac:dyDescent="0.3">
      <c r="C163" s="14" t="str">
        <f t="shared" si="5"/>
        <v>19001</v>
      </c>
    </row>
    <row r="164" spans="3:3" x14ac:dyDescent="0.3">
      <c r="C164" s="14" t="str">
        <f t="shared" si="5"/>
        <v>19001</v>
      </c>
    </row>
    <row r="165" spans="3:3" x14ac:dyDescent="0.3">
      <c r="C165" s="14" t="str">
        <f t="shared" si="5"/>
        <v>19001</v>
      </c>
    </row>
    <row r="166" spans="3:3" x14ac:dyDescent="0.3">
      <c r="C166" s="14" t="str">
        <f t="shared" si="5"/>
        <v>19001</v>
      </c>
    </row>
    <row r="167" spans="3:3" x14ac:dyDescent="0.3">
      <c r="C167" s="14" t="str">
        <f t="shared" si="5"/>
        <v>19001</v>
      </c>
    </row>
    <row r="168" spans="3:3" x14ac:dyDescent="0.3">
      <c r="C168" s="14" t="str">
        <f t="shared" si="5"/>
        <v>19001</v>
      </c>
    </row>
    <row r="169" spans="3:3" x14ac:dyDescent="0.3">
      <c r="C169" s="14" t="str">
        <f t="shared" si="5"/>
        <v>19001</v>
      </c>
    </row>
    <row r="170" spans="3:3" x14ac:dyDescent="0.3">
      <c r="C170" s="14" t="str">
        <f t="shared" si="5"/>
        <v>19001</v>
      </c>
    </row>
    <row r="171" spans="3:3" x14ac:dyDescent="0.3">
      <c r="C171" s="14" t="str">
        <f t="shared" si="5"/>
        <v>19001</v>
      </c>
    </row>
    <row r="172" spans="3:3" x14ac:dyDescent="0.3">
      <c r="C172" s="14" t="str">
        <f t="shared" si="5"/>
        <v>19001</v>
      </c>
    </row>
    <row r="173" spans="3:3" x14ac:dyDescent="0.3">
      <c r="C173" s="14" t="str">
        <f t="shared" si="5"/>
        <v>19001</v>
      </c>
    </row>
    <row r="174" spans="3:3" x14ac:dyDescent="0.3">
      <c r="C174" s="14" t="str">
        <f t="shared" si="5"/>
        <v>19001</v>
      </c>
    </row>
    <row r="175" spans="3:3" x14ac:dyDescent="0.3">
      <c r="C175" s="14" t="str">
        <f t="shared" si="5"/>
        <v>19001</v>
      </c>
    </row>
    <row r="176" spans="3:3" x14ac:dyDescent="0.3">
      <c r="C176" s="14" t="str">
        <f t="shared" si="5"/>
        <v>19001</v>
      </c>
    </row>
    <row r="177" spans="3:3" x14ac:dyDescent="0.3">
      <c r="C177" s="14" t="str">
        <f t="shared" si="5"/>
        <v>19001</v>
      </c>
    </row>
    <row r="178" spans="3:3" x14ac:dyDescent="0.3">
      <c r="C178" s="14" t="str">
        <f t="shared" si="5"/>
        <v>19001</v>
      </c>
    </row>
    <row r="179" spans="3:3" x14ac:dyDescent="0.3">
      <c r="C179" s="14" t="str">
        <f t="shared" si="5"/>
        <v>19001</v>
      </c>
    </row>
    <row r="180" spans="3:3" x14ac:dyDescent="0.3">
      <c r="C180" s="14" t="str">
        <f t="shared" si="5"/>
        <v>19001</v>
      </c>
    </row>
    <row r="181" spans="3:3" x14ac:dyDescent="0.3">
      <c r="C181" s="14" t="str">
        <f t="shared" si="5"/>
        <v>19001</v>
      </c>
    </row>
    <row r="182" spans="3:3" x14ac:dyDescent="0.3">
      <c r="C182" s="14" t="str">
        <f t="shared" si="5"/>
        <v>19001</v>
      </c>
    </row>
    <row r="183" spans="3:3" x14ac:dyDescent="0.3">
      <c r="C183" s="14" t="str">
        <f t="shared" si="5"/>
        <v>19001</v>
      </c>
    </row>
    <row r="184" spans="3:3" x14ac:dyDescent="0.3">
      <c r="C184" s="14" t="str">
        <f t="shared" si="5"/>
        <v>19001</v>
      </c>
    </row>
    <row r="185" spans="3:3" x14ac:dyDescent="0.3">
      <c r="C185" s="14" t="str">
        <f t="shared" si="5"/>
        <v>19001</v>
      </c>
    </row>
    <row r="186" spans="3:3" x14ac:dyDescent="0.3">
      <c r="C186" s="14" t="str">
        <f t="shared" si="5"/>
        <v>19001</v>
      </c>
    </row>
    <row r="187" spans="3:3" x14ac:dyDescent="0.3">
      <c r="C187" s="14" t="str">
        <f t="shared" si="5"/>
        <v>19001</v>
      </c>
    </row>
    <row r="188" spans="3:3" x14ac:dyDescent="0.3">
      <c r="C188" s="14" t="str">
        <f t="shared" si="5"/>
        <v>19001</v>
      </c>
    </row>
    <row r="189" spans="3:3" x14ac:dyDescent="0.3">
      <c r="C189" s="14" t="str">
        <f t="shared" si="5"/>
        <v>19001</v>
      </c>
    </row>
    <row r="190" spans="3:3" x14ac:dyDescent="0.3">
      <c r="C190" s="14" t="str">
        <f t="shared" si="5"/>
        <v>19001</v>
      </c>
    </row>
    <row r="191" spans="3:3" x14ac:dyDescent="0.3">
      <c r="C191" s="14" t="str">
        <f t="shared" si="5"/>
        <v>19001</v>
      </c>
    </row>
    <row r="192" spans="3:3" x14ac:dyDescent="0.3">
      <c r="C192" s="14" t="str">
        <f t="shared" si="5"/>
        <v>19001</v>
      </c>
    </row>
    <row r="193" spans="3:3" x14ac:dyDescent="0.3">
      <c r="C193" s="14" t="str">
        <f t="shared" si="5"/>
        <v>19001</v>
      </c>
    </row>
    <row r="194" spans="3:3" x14ac:dyDescent="0.3">
      <c r="C194" s="14" t="str">
        <f t="shared" si="5"/>
        <v>19001</v>
      </c>
    </row>
    <row r="195" spans="3:3" x14ac:dyDescent="0.3">
      <c r="C195" s="14" t="str">
        <f t="shared" si="5"/>
        <v>19001</v>
      </c>
    </row>
    <row r="196" spans="3:3" x14ac:dyDescent="0.3">
      <c r="C196" s="14" t="str">
        <f t="shared" si="5"/>
        <v>19001</v>
      </c>
    </row>
    <row r="197" spans="3:3" x14ac:dyDescent="0.3">
      <c r="C197" s="14" t="str">
        <f t="shared" si="5"/>
        <v>19001</v>
      </c>
    </row>
    <row r="198" spans="3:3" x14ac:dyDescent="0.3">
      <c r="C198" s="14" t="str">
        <f t="shared" si="5"/>
        <v>19001</v>
      </c>
    </row>
    <row r="199" spans="3:3" x14ac:dyDescent="0.3">
      <c r="C199" s="14" t="str">
        <f t="shared" si="5"/>
        <v>19001</v>
      </c>
    </row>
    <row r="200" spans="3:3" x14ac:dyDescent="0.3">
      <c r="C200" s="14" t="str">
        <f t="shared" si="5"/>
        <v>19001</v>
      </c>
    </row>
    <row r="201" spans="3:3" x14ac:dyDescent="0.3">
      <c r="C201" s="14" t="str">
        <f t="shared" ref="C201:C264" si="6">YEAR(D201)&amp;MONTH(D201)</f>
        <v>19001</v>
      </c>
    </row>
    <row r="202" spans="3:3" x14ac:dyDescent="0.3">
      <c r="C202" s="14" t="str">
        <f t="shared" si="6"/>
        <v>19001</v>
      </c>
    </row>
    <row r="203" spans="3:3" x14ac:dyDescent="0.3">
      <c r="C203" s="14" t="str">
        <f t="shared" si="6"/>
        <v>19001</v>
      </c>
    </row>
    <row r="204" spans="3:3" x14ac:dyDescent="0.3">
      <c r="C204" s="14" t="str">
        <f t="shared" si="6"/>
        <v>19001</v>
      </c>
    </row>
    <row r="205" spans="3:3" x14ac:dyDescent="0.3">
      <c r="C205" s="14" t="str">
        <f t="shared" si="6"/>
        <v>19001</v>
      </c>
    </row>
    <row r="206" spans="3:3" x14ac:dyDescent="0.3">
      <c r="C206" s="14" t="str">
        <f t="shared" si="6"/>
        <v>19001</v>
      </c>
    </row>
    <row r="207" spans="3:3" x14ac:dyDescent="0.3">
      <c r="C207" s="14" t="str">
        <f t="shared" si="6"/>
        <v>19001</v>
      </c>
    </row>
    <row r="208" spans="3:3" x14ac:dyDescent="0.3">
      <c r="C208" s="14" t="str">
        <f t="shared" si="6"/>
        <v>19001</v>
      </c>
    </row>
    <row r="209" spans="3:3" x14ac:dyDescent="0.3">
      <c r="C209" s="14" t="str">
        <f t="shared" si="6"/>
        <v>19001</v>
      </c>
    </row>
    <row r="210" spans="3:3" x14ac:dyDescent="0.3">
      <c r="C210" s="14" t="str">
        <f t="shared" si="6"/>
        <v>19001</v>
      </c>
    </row>
    <row r="211" spans="3:3" x14ac:dyDescent="0.3">
      <c r="C211" s="14" t="str">
        <f t="shared" si="6"/>
        <v>19001</v>
      </c>
    </row>
    <row r="212" spans="3:3" x14ac:dyDescent="0.3">
      <c r="C212" s="14" t="str">
        <f t="shared" si="6"/>
        <v>19001</v>
      </c>
    </row>
    <row r="213" spans="3:3" x14ac:dyDescent="0.3">
      <c r="C213" s="14" t="str">
        <f t="shared" si="6"/>
        <v>19001</v>
      </c>
    </row>
    <row r="214" spans="3:3" x14ac:dyDescent="0.3">
      <c r="C214" s="14" t="str">
        <f t="shared" si="6"/>
        <v>19001</v>
      </c>
    </row>
    <row r="215" spans="3:3" x14ac:dyDescent="0.3">
      <c r="C215" s="14" t="str">
        <f t="shared" si="6"/>
        <v>19001</v>
      </c>
    </row>
    <row r="216" spans="3:3" x14ac:dyDescent="0.3">
      <c r="C216" s="14" t="str">
        <f t="shared" si="6"/>
        <v>19001</v>
      </c>
    </row>
    <row r="217" spans="3:3" x14ac:dyDescent="0.3">
      <c r="C217" s="14" t="str">
        <f t="shared" si="6"/>
        <v>19001</v>
      </c>
    </row>
    <row r="218" spans="3:3" x14ac:dyDescent="0.3">
      <c r="C218" s="14" t="str">
        <f t="shared" si="6"/>
        <v>19001</v>
      </c>
    </row>
    <row r="219" spans="3:3" x14ac:dyDescent="0.3">
      <c r="C219" s="14" t="str">
        <f t="shared" si="6"/>
        <v>19001</v>
      </c>
    </row>
    <row r="220" spans="3:3" x14ac:dyDescent="0.3">
      <c r="C220" s="14" t="str">
        <f t="shared" si="6"/>
        <v>19001</v>
      </c>
    </row>
    <row r="221" spans="3:3" x14ac:dyDescent="0.3">
      <c r="C221" s="14" t="str">
        <f t="shared" si="6"/>
        <v>19001</v>
      </c>
    </row>
    <row r="222" spans="3:3" x14ac:dyDescent="0.3">
      <c r="C222" s="14" t="str">
        <f t="shared" si="6"/>
        <v>19001</v>
      </c>
    </row>
    <row r="223" spans="3:3" x14ac:dyDescent="0.3">
      <c r="C223" s="14" t="str">
        <f t="shared" si="6"/>
        <v>19001</v>
      </c>
    </row>
    <row r="224" spans="3:3" x14ac:dyDescent="0.3">
      <c r="C224" s="14" t="str">
        <f t="shared" si="6"/>
        <v>19001</v>
      </c>
    </row>
    <row r="225" spans="3:3" x14ac:dyDescent="0.3">
      <c r="C225" s="14" t="str">
        <f t="shared" si="6"/>
        <v>19001</v>
      </c>
    </row>
    <row r="226" spans="3:3" x14ac:dyDescent="0.3">
      <c r="C226" s="14" t="str">
        <f t="shared" si="6"/>
        <v>19001</v>
      </c>
    </row>
    <row r="227" spans="3:3" x14ac:dyDescent="0.3">
      <c r="C227" s="14" t="str">
        <f t="shared" si="6"/>
        <v>19001</v>
      </c>
    </row>
    <row r="228" spans="3:3" x14ac:dyDescent="0.3">
      <c r="C228" s="14" t="str">
        <f t="shared" si="6"/>
        <v>19001</v>
      </c>
    </row>
    <row r="229" spans="3:3" x14ac:dyDescent="0.3">
      <c r="C229" s="14" t="str">
        <f t="shared" si="6"/>
        <v>19001</v>
      </c>
    </row>
    <row r="230" spans="3:3" x14ac:dyDescent="0.3">
      <c r="C230" s="14" t="str">
        <f t="shared" si="6"/>
        <v>19001</v>
      </c>
    </row>
    <row r="231" spans="3:3" x14ac:dyDescent="0.3">
      <c r="C231" s="14" t="str">
        <f t="shared" si="6"/>
        <v>19001</v>
      </c>
    </row>
    <row r="232" spans="3:3" x14ac:dyDescent="0.3">
      <c r="C232" s="14" t="str">
        <f t="shared" si="6"/>
        <v>19001</v>
      </c>
    </row>
    <row r="233" spans="3:3" x14ac:dyDescent="0.3">
      <c r="C233" s="14" t="str">
        <f t="shared" si="6"/>
        <v>19001</v>
      </c>
    </row>
    <row r="234" spans="3:3" x14ac:dyDescent="0.3">
      <c r="C234" s="14" t="str">
        <f t="shared" si="6"/>
        <v>19001</v>
      </c>
    </row>
    <row r="235" spans="3:3" x14ac:dyDescent="0.3">
      <c r="C235" s="14" t="str">
        <f t="shared" si="6"/>
        <v>19001</v>
      </c>
    </row>
    <row r="236" spans="3:3" x14ac:dyDescent="0.3">
      <c r="C236" s="14" t="str">
        <f t="shared" si="6"/>
        <v>19001</v>
      </c>
    </row>
    <row r="237" spans="3:3" x14ac:dyDescent="0.3">
      <c r="C237" s="14" t="str">
        <f t="shared" si="6"/>
        <v>19001</v>
      </c>
    </row>
    <row r="238" spans="3:3" x14ac:dyDescent="0.3">
      <c r="C238" s="14" t="str">
        <f t="shared" si="6"/>
        <v>19001</v>
      </c>
    </row>
    <row r="239" spans="3:3" x14ac:dyDescent="0.3">
      <c r="C239" s="14" t="str">
        <f t="shared" si="6"/>
        <v>19001</v>
      </c>
    </row>
    <row r="240" spans="3:3" x14ac:dyDescent="0.3">
      <c r="C240" s="14" t="str">
        <f t="shared" si="6"/>
        <v>19001</v>
      </c>
    </row>
    <row r="241" spans="3:3" x14ac:dyDescent="0.3">
      <c r="C241" s="14" t="str">
        <f t="shared" si="6"/>
        <v>19001</v>
      </c>
    </row>
    <row r="242" spans="3:3" x14ac:dyDescent="0.3">
      <c r="C242" s="14" t="str">
        <f t="shared" si="6"/>
        <v>19001</v>
      </c>
    </row>
    <row r="243" spans="3:3" x14ac:dyDescent="0.3">
      <c r="C243" s="14" t="str">
        <f t="shared" si="6"/>
        <v>19001</v>
      </c>
    </row>
    <row r="244" spans="3:3" x14ac:dyDescent="0.3">
      <c r="C244" s="14" t="str">
        <f t="shared" si="6"/>
        <v>19001</v>
      </c>
    </row>
    <row r="245" spans="3:3" x14ac:dyDescent="0.3">
      <c r="C245" s="14" t="str">
        <f t="shared" si="6"/>
        <v>19001</v>
      </c>
    </row>
    <row r="246" spans="3:3" x14ac:dyDescent="0.3">
      <c r="C246" s="14" t="str">
        <f t="shared" si="6"/>
        <v>19001</v>
      </c>
    </row>
    <row r="247" spans="3:3" x14ac:dyDescent="0.3">
      <c r="C247" s="14" t="str">
        <f t="shared" si="6"/>
        <v>19001</v>
      </c>
    </row>
    <row r="248" spans="3:3" x14ac:dyDescent="0.3">
      <c r="C248" s="14" t="str">
        <f t="shared" si="6"/>
        <v>19001</v>
      </c>
    </row>
    <row r="249" spans="3:3" x14ac:dyDescent="0.3">
      <c r="C249" s="14" t="str">
        <f t="shared" si="6"/>
        <v>19001</v>
      </c>
    </row>
    <row r="250" spans="3:3" x14ac:dyDescent="0.3">
      <c r="C250" s="14" t="str">
        <f t="shared" si="6"/>
        <v>19001</v>
      </c>
    </row>
    <row r="251" spans="3:3" x14ac:dyDescent="0.3">
      <c r="C251" s="14" t="str">
        <f t="shared" si="6"/>
        <v>19001</v>
      </c>
    </row>
    <row r="252" spans="3:3" x14ac:dyDescent="0.3">
      <c r="C252" s="14" t="str">
        <f t="shared" si="6"/>
        <v>19001</v>
      </c>
    </row>
    <row r="253" spans="3:3" x14ac:dyDescent="0.3">
      <c r="C253" s="14" t="str">
        <f t="shared" si="6"/>
        <v>19001</v>
      </c>
    </row>
    <row r="254" spans="3:3" x14ac:dyDescent="0.3">
      <c r="C254" s="14" t="str">
        <f t="shared" si="6"/>
        <v>19001</v>
      </c>
    </row>
    <row r="255" spans="3:3" x14ac:dyDescent="0.3">
      <c r="C255" s="14" t="str">
        <f t="shared" si="6"/>
        <v>19001</v>
      </c>
    </row>
    <row r="256" spans="3:3" x14ac:dyDescent="0.3">
      <c r="C256" s="14" t="str">
        <f t="shared" si="6"/>
        <v>19001</v>
      </c>
    </row>
    <row r="257" spans="3:3" x14ac:dyDescent="0.3">
      <c r="C257" s="14" t="str">
        <f t="shared" si="6"/>
        <v>19001</v>
      </c>
    </row>
    <row r="258" spans="3:3" x14ac:dyDescent="0.3">
      <c r="C258" s="14" t="str">
        <f t="shared" si="6"/>
        <v>19001</v>
      </c>
    </row>
    <row r="259" spans="3:3" x14ac:dyDescent="0.3">
      <c r="C259" s="14" t="str">
        <f t="shared" si="6"/>
        <v>19001</v>
      </c>
    </row>
    <row r="260" spans="3:3" x14ac:dyDescent="0.3">
      <c r="C260" s="14" t="str">
        <f t="shared" si="6"/>
        <v>19001</v>
      </c>
    </row>
    <row r="261" spans="3:3" x14ac:dyDescent="0.3">
      <c r="C261" s="14" t="str">
        <f t="shared" si="6"/>
        <v>19001</v>
      </c>
    </row>
    <row r="262" spans="3:3" x14ac:dyDescent="0.3">
      <c r="C262" s="14" t="str">
        <f t="shared" si="6"/>
        <v>19001</v>
      </c>
    </row>
    <row r="263" spans="3:3" x14ac:dyDescent="0.3">
      <c r="C263" s="14" t="str">
        <f t="shared" si="6"/>
        <v>19001</v>
      </c>
    </row>
    <row r="264" spans="3:3" x14ac:dyDescent="0.3">
      <c r="C264" s="14" t="str">
        <f t="shared" si="6"/>
        <v>19001</v>
      </c>
    </row>
    <row r="265" spans="3:3" x14ac:dyDescent="0.3">
      <c r="C265" s="14" t="str">
        <f t="shared" ref="C265:C328" si="7">YEAR(D265)&amp;MONTH(D265)</f>
        <v>19001</v>
      </c>
    </row>
    <row r="266" spans="3:3" x14ac:dyDescent="0.3">
      <c r="C266" s="14" t="str">
        <f t="shared" si="7"/>
        <v>19001</v>
      </c>
    </row>
    <row r="267" spans="3:3" x14ac:dyDescent="0.3">
      <c r="C267" s="14" t="str">
        <f t="shared" si="7"/>
        <v>19001</v>
      </c>
    </row>
    <row r="268" spans="3:3" x14ac:dyDescent="0.3">
      <c r="C268" s="14" t="str">
        <f t="shared" si="7"/>
        <v>19001</v>
      </c>
    </row>
    <row r="269" spans="3:3" x14ac:dyDescent="0.3">
      <c r="C269" s="14" t="str">
        <f t="shared" si="7"/>
        <v>19001</v>
      </c>
    </row>
    <row r="270" spans="3:3" x14ac:dyDescent="0.3">
      <c r="C270" s="14" t="str">
        <f t="shared" si="7"/>
        <v>19001</v>
      </c>
    </row>
    <row r="271" spans="3:3" x14ac:dyDescent="0.3">
      <c r="C271" s="14" t="str">
        <f t="shared" si="7"/>
        <v>19001</v>
      </c>
    </row>
    <row r="272" spans="3:3" x14ac:dyDescent="0.3">
      <c r="C272" s="14" t="str">
        <f t="shared" si="7"/>
        <v>19001</v>
      </c>
    </row>
    <row r="273" spans="3:3" x14ac:dyDescent="0.3">
      <c r="C273" s="14" t="str">
        <f t="shared" si="7"/>
        <v>19001</v>
      </c>
    </row>
    <row r="274" spans="3:3" x14ac:dyDescent="0.3">
      <c r="C274" s="14" t="str">
        <f t="shared" si="7"/>
        <v>19001</v>
      </c>
    </row>
    <row r="275" spans="3:3" x14ac:dyDescent="0.3">
      <c r="C275" s="14" t="str">
        <f t="shared" si="7"/>
        <v>19001</v>
      </c>
    </row>
    <row r="276" spans="3:3" x14ac:dyDescent="0.3">
      <c r="C276" s="14" t="str">
        <f t="shared" si="7"/>
        <v>19001</v>
      </c>
    </row>
    <row r="277" spans="3:3" x14ac:dyDescent="0.3">
      <c r="C277" s="14" t="str">
        <f t="shared" si="7"/>
        <v>19001</v>
      </c>
    </row>
    <row r="278" spans="3:3" x14ac:dyDescent="0.3">
      <c r="C278" s="14" t="str">
        <f t="shared" si="7"/>
        <v>19001</v>
      </c>
    </row>
    <row r="279" spans="3:3" x14ac:dyDescent="0.3">
      <c r="C279" s="14" t="str">
        <f t="shared" si="7"/>
        <v>19001</v>
      </c>
    </row>
    <row r="280" spans="3:3" x14ac:dyDescent="0.3">
      <c r="C280" s="14" t="str">
        <f t="shared" si="7"/>
        <v>19001</v>
      </c>
    </row>
    <row r="281" spans="3:3" x14ac:dyDescent="0.3">
      <c r="C281" s="14" t="str">
        <f t="shared" si="7"/>
        <v>19001</v>
      </c>
    </row>
    <row r="282" spans="3:3" x14ac:dyDescent="0.3">
      <c r="C282" s="14" t="str">
        <f t="shared" si="7"/>
        <v>19001</v>
      </c>
    </row>
    <row r="283" spans="3:3" x14ac:dyDescent="0.3">
      <c r="C283" s="14" t="str">
        <f t="shared" si="7"/>
        <v>19001</v>
      </c>
    </row>
    <row r="284" spans="3:3" x14ac:dyDescent="0.3">
      <c r="C284" s="14" t="str">
        <f t="shared" si="7"/>
        <v>19001</v>
      </c>
    </row>
    <row r="285" spans="3:3" x14ac:dyDescent="0.3">
      <c r="C285" s="14" t="str">
        <f t="shared" si="7"/>
        <v>19001</v>
      </c>
    </row>
    <row r="286" spans="3:3" x14ac:dyDescent="0.3">
      <c r="C286" s="14" t="str">
        <f t="shared" si="7"/>
        <v>19001</v>
      </c>
    </row>
    <row r="287" spans="3:3" x14ac:dyDescent="0.3">
      <c r="C287" s="14" t="str">
        <f t="shared" si="7"/>
        <v>19001</v>
      </c>
    </row>
    <row r="288" spans="3:3" x14ac:dyDescent="0.3">
      <c r="C288" s="14" t="str">
        <f t="shared" si="7"/>
        <v>19001</v>
      </c>
    </row>
    <row r="289" spans="3:3" x14ac:dyDescent="0.3">
      <c r="C289" s="14" t="str">
        <f t="shared" si="7"/>
        <v>19001</v>
      </c>
    </row>
    <row r="290" spans="3:3" x14ac:dyDescent="0.3">
      <c r="C290" s="14" t="str">
        <f t="shared" si="7"/>
        <v>19001</v>
      </c>
    </row>
    <row r="291" spans="3:3" x14ac:dyDescent="0.3">
      <c r="C291" s="14" t="str">
        <f t="shared" si="7"/>
        <v>19001</v>
      </c>
    </row>
    <row r="292" spans="3:3" x14ac:dyDescent="0.3">
      <c r="C292" s="14" t="str">
        <f t="shared" si="7"/>
        <v>19001</v>
      </c>
    </row>
    <row r="293" spans="3:3" x14ac:dyDescent="0.3">
      <c r="C293" s="14" t="str">
        <f t="shared" si="7"/>
        <v>19001</v>
      </c>
    </row>
    <row r="294" spans="3:3" x14ac:dyDescent="0.3">
      <c r="C294" s="14" t="str">
        <f t="shared" si="7"/>
        <v>19001</v>
      </c>
    </row>
    <row r="295" spans="3:3" x14ac:dyDescent="0.3">
      <c r="C295" s="14" t="str">
        <f t="shared" si="7"/>
        <v>19001</v>
      </c>
    </row>
    <row r="296" spans="3:3" x14ac:dyDescent="0.3">
      <c r="C296" s="14" t="str">
        <f t="shared" si="7"/>
        <v>19001</v>
      </c>
    </row>
    <row r="297" spans="3:3" x14ac:dyDescent="0.3">
      <c r="C297" s="14" t="str">
        <f t="shared" si="7"/>
        <v>19001</v>
      </c>
    </row>
    <row r="298" spans="3:3" x14ac:dyDescent="0.3">
      <c r="C298" s="14" t="str">
        <f t="shared" si="7"/>
        <v>19001</v>
      </c>
    </row>
    <row r="299" spans="3:3" x14ac:dyDescent="0.3">
      <c r="C299" s="14" t="str">
        <f t="shared" si="7"/>
        <v>19001</v>
      </c>
    </row>
    <row r="300" spans="3:3" x14ac:dyDescent="0.3">
      <c r="C300" s="14" t="str">
        <f t="shared" si="7"/>
        <v>19001</v>
      </c>
    </row>
    <row r="301" spans="3:3" x14ac:dyDescent="0.3">
      <c r="C301" s="14" t="str">
        <f t="shared" si="7"/>
        <v>19001</v>
      </c>
    </row>
    <row r="302" spans="3:3" x14ac:dyDescent="0.3">
      <c r="C302" s="14" t="str">
        <f t="shared" si="7"/>
        <v>19001</v>
      </c>
    </row>
    <row r="303" spans="3:3" x14ac:dyDescent="0.3">
      <c r="C303" s="14" t="str">
        <f t="shared" si="7"/>
        <v>19001</v>
      </c>
    </row>
    <row r="304" spans="3:3" x14ac:dyDescent="0.3">
      <c r="C304" s="14" t="str">
        <f t="shared" si="7"/>
        <v>19001</v>
      </c>
    </row>
    <row r="305" spans="3:3" x14ac:dyDescent="0.3">
      <c r="C305" s="14" t="str">
        <f t="shared" si="7"/>
        <v>19001</v>
      </c>
    </row>
    <row r="306" spans="3:3" x14ac:dyDescent="0.3">
      <c r="C306" s="14" t="str">
        <f t="shared" si="7"/>
        <v>19001</v>
      </c>
    </row>
    <row r="307" spans="3:3" x14ac:dyDescent="0.3">
      <c r="C307" s="14" t="str">
        <f t="shared" si="7"/>
        <v>19001</v>
      </c>
    </row>
    <row r="308" spans="3:3" x14ac:dyDescent="0.3">
      <c r="C308" s="14" t="str">
        <f t="shared" si="7"/>
        <v>19001</v>
      </c>
    </row>
    <row r="309" spans="3:3" x14ac:dyDescent="0.3">
      <c r="C309" s="14" t="str">
        <f t="shared" si="7"/>
        <v>19001</v>
      </c>
    </row>
    <row r="310" spans="3:3" x14ac:dyDescent="0.3">
      <c r="C310" s="14" t="str">
        <f t="shared" si="7"/>
        <v>19001</v>
      </c>
    </row>
    <row r="311" spans="3:3" x14ac:dyDescent="0.3">
      <c r="C311" s="14" t="str">
        <f t="shared" si="7"/>
        <v>19001</v>
      </c>
    </row>
    <row r="312" spans="3:3" x14ac:dyDescent="0.3">
      <c r="C312" s="14" t="str">
        <f t="shared" si="7"/>
        <v>19001</v>
      </c>
    </row>
    <row r="313" spans="3:3" x14ac:dyDescent="0.3">
      <c r="C313" s="14" t="str">
        <f t="shared" si="7"/>
        <v>19001</v>
      </c>
    </row>
    <row r="314" spans="3:3" x14ac:dyDescent="0.3">
      <c r="C314" s="14" t="str">
        <f t="shared" si="7"/>
        <v>19001</v>
      </c>
    </row>
    <row r="315" spans="3:3" x14ac:dyDescent="0.3">
      <c r="C315" s="14" t="str">
        <f t="shared" si="7"/>
        <v>19001</v>
      </c>
    </row>
    <row r="316" spans="3:3" x14ac:dyDescent="0.3">
      <c r="C316" s="14" t="str">
        <f t="shared" si="7"/>
        <v>19001</v>
      </c>
    </row>
    <row r="317" spans="3:3" x14ac:dyDescent="0.3">
      <c r="C317" s="14" t="str">
        <f t="shared" si="7"/>
        <v>19001</v>
      </c>
    </row>
    <row r="318" spans="3:3" x14ac:dyDescent="0.3">
      <c r="C318" s="14" t="str">
        <f t="shared" si="7"/>
        <v>19001</v>
      </c>
    </row>
    <row r="319" spans="3:3" x14ac:dyDescent="0.3">
      <c r="C319" s="14" t="str">
        <f t="shared" si="7"/>
        <v>19001</v>
      </c>
    </row>
    <row r="320" spans="3:3" x14ac:dyDescent="0.3">
      <c r="C320" s="14" t="str">
        <f t="shared" si="7"/>
        <v>19001</v>
      </c>
    </row>
    <row r="321" spans="3:3" x14ac:dyDescent="0.3">
      <c r="C321" s="14" t="str">
        <f t="shared" si="7"/>
        <v>19001</v>
      </c>
    </row>
    <row r="322" spans="3:3" x14ac:dyDescent="0.3">
      <c r="C322" s="14" t="str">
        <f t="shared" si="7"/>
        <v>19001</v>
      </c>
    </row>
    <row r="323" spans="3:3" x14ac:dyDescent="0.3">
      <c r="C323" s="14" t="str">
        <f t="shared" si="7"/>
        <v>19001</v>
      </c>
    </row>
    <row r="324" spans="3:3" x14ac:dyDescent="0.3">
      <c r="C324" s="14" t="str">
        <f t="shared" si="7"/>
        <v>19001</v>
      </c>
    </row>
    <row r="325" spans="3:3" x14ac:dyDescent="0.3">
      <c r="C325" s="14" t="str">
        <f t="shared" si="7"/>
        <v>19001</v>
      </c>
    </row>
    <row r="326" spans="3:3" x14ac:dyDescent="0.3">
      <c r="C326" s="14" t="str">
        <f t="shared" si="7"/>
        <v>19001</v>
      </c>
    </row>
    <row r="327" spans="3:3" x14ac:dyDescent="0.3">
      <c r="C327" s="14" t="str">
        <f t="shared" si="7"/>
        <v>19001</v>
      </c>
    </row>
    <row r="328" spans="3:3" x14ac:dyDescent="0.3">
      <c r="C328" s="14" t="str">
        <f t="shared" si="7"/>
        <v>19001</v>
      </c>
    </row>
    <row r="329" spans="3:3" x14ac:dyDescent="0.3">
      <c r="C329" s="14" t="str">
        <f t="shared" ref="C329:C392" si="8">YEAR(D329)&amp;MONTH(D329)</f>
        <v>19001</v>
      </c>
    </row>
    <row r="330" spans="3:3" x14ac:dyDescent="0.3">
      <c r="C330" s="14" t="str">
        <f t="shared" si="8"/>
        <v>19001</v>
      </c>
    </row>
    <row r="331" spans="3:3" x14ac:dyDescent="0.3">
      <c r="C331" s="14" t="str">
        <f t="shared" si="8"/>
        <v>19001</v>
      </c>
    </row>
    <row r="332" spans="3:3" x14ac:dyDescent="0.3">
      <c r="C332" s="14" t="str">
        <f t="shared" si="8"/>
        <v>19001</v>
      </c>
    </row>
    <row r="333" spans="3:3" x14ac:dyDescent="0.3">
      <c r="C333" s="14" t="str">
        <f t="shared" si="8"/>
        <v>19001</v>
      </c>
    </row>
    <row r="334" spans="3:3" x14ac:dyDescent="0.3">
      <c r="C334" s="14" t="str">
        <f t="shared" si="8"/>
        <v>19001</v>
      </c>
    </row>
    <row r="335" spans="3:3" x14ac:dyDescent="0.3">
      <c r="C335" s="14" t="str">
        <f t="shared" si="8"/>
        <v>19001</v>
      </c>
    </row>
    <row r="336" spans="3:3" x14ac:dyDescent="0.3">
      <c r="C336" s="14" t="str">
        <f t="shared" si="8"/>
        <v>19001</v>
      </c>
    </row>
    <row r="337" spans="3:3" x14ac:dyDescent="0.3">
      <c r="C337" s="14" t="str">
        <f t="shared" si="8"/>
        <v>19001</v>
      </c>
    </row>
    <row r="338" spans="3:3" x14ac:dyDescent="0.3">
      <c r="C338" s="14" t="str">
        <f t="shared" si="8"/>
        <v>19001</v>
      </c>
    </row>
    <row r="339" spans="3:3" x14ac:dyDescent="0.3">
      <c r="C339" s="14" t="str">
        <f t="shared" si="8"/>
        <v>19001</v>
      </c>
    </row>
    <row r="340" spans="3:3" x14ac:dyDescent="0.3">
      <c r="C340" s="14" t="str">
        <f t="shared" si="8"/>
        <v>19001</v>
      </c>
    </row>
    <row r="341" spans="3:3" x14ac:dyDescent="0.3">
      <c r="C341" s="14" t="str">
        <f t="shared" si="8"/>
        <v>19001</v>
      </c>
    </row>
    <row r="342" spans="3:3" x14ac:dyDescent="0.3">
      <c r="C342" s="14" t="str">
        <f t="shared" si="8"/>
        <v>19001</v>
      </c>
    </row>
    <row r="343" spans="3:3" x14ac:dyDescent="0.3">
      <c r="C343" s="14" t="str">
        <f t="shared" si="8"/>
        <v>19001</v>
      </c>
    </row>
    <row r="344" spans="3:3" x14ac:dyDescent="0.3">
      <c r="C344" s="14" t="str">
        <f t="shared" si="8"/>
        <v>19001</v>
      </c>
    </row>
    <row r="345" spans="3:3" x14ac:dyDescent="0.3">
      <c r="C345" s="14" t="str">
        <f t="shared" si="8"/>
        <v>19001</v>
      </c>
    </row>
    <row r="346" spans="3:3" x14ac:dyDescent="0.3">
      <c r="C346" s="14" t="str">
        <f t="shared" si="8"/>
        <v>19001</v>
      </c>
    </row>
    <row r="347" spans="3:3" x14ac:dyDescent="0.3">
      <c r="C347" s="14" t="str">
        <f t="shared" si="8"/>
        <v>19001</v>
      </c>
    </row>
    <row r="348" spans="3:3" x14ac:dyDescent="0.3">
      <c r="C348" s="14" t="str">
        <f t="shared" si="8"/>
        <v>19001</v>
      </c>
    </row>
    <row r="349" spans="3:3" x14ac:dyDescent="0.3">
      <c r="C349" s="14" t="str">
        <f t="shared" si="8"/>
        <v>19001</v>
      </c>
    </row>
    <row r="350" spans="3:3" x14ac:dyDescent="0.3">
      <c r="C350" s="14" t="str">
        <f t="shared" si="8"/>
        <v>19001</v>
      </c>
    </row>
    <row r="351" spans="3:3" x14ac:dyDescent="0.3">
      <c r="C351" s="14" t="str">
        <f t="shared" si="8"/>
        <v>19001</v>
      </c>
    </row>
    <row r="352" spans="3:3" x14ac:dyDescent="0.3">
      <c r="C352" s="14" t="str">
        <f t="shared" si="8"/>
        <v>19001</v>
      </c>
    </row>
    <row r="353" spans="3:3" x14ac:dyDescent="0.3">
      <c r="C353" s="14" t="str">
        <f t="shared" si="8"/>
        <v>19001</v>
      </c>
    </row>
    <row r="354" spans="3:3" x14ac:dyDescent="0.3">
      <c r="C354" s="14" t="str">
        <f t="shared" si="8"/>
        <v>19001</v>
      </c>
    </row>
    <row r="355" spans="3:3" x14ac:dyDescent="0.3">
      <c r="C355" s="14" t="str">
        <f t="shared" si="8"/>
        <v>19001</v>
      </c>
    </row>
    <row r="356" spans="3:3" x14ac:dyDescent="0.3">
      <c r="C356" s="14" t="str">
        <f t="shared" si="8"/>
        <v>19001</v>
      </c>
    </row>
    <row r="357" spans="3:3" x14ac:dyDescent="0.3">
      <c r="C357" s="14" t="str">
        <f t="shared" si="8"/>
        <v>19001</v>
      </c>
    </row>
    <row r="358" spans="3:3" x14ac:dyDescent="0.3">
      <c r="C358" s="14" t="str">
        <f t="shared" si="8"/>
        <v>19001</v>
      </c>
    </row>
    <row r="359" spans="3:3" x14ac:dyDescent="0.3">
      <c r="C359" s="14" t="str">
        <f t="shared" si="8"/>
        <v>19001</v>
      </c>
    </row>
    <row r="360" spans="3:3" x14ac:dyDescent="0.3">
      <c r="C360" s="14" t="str">
        <f t="shared" si="8"/>
        <v>19001</v>
      </c>
    </row>
    <row r="361" spans="3:3" x14ac:dyDescent="0.3">
      <c r="C361" s="14" t="str">
        <f t="shared" si="8"/>
        <v>19001</v>
      </c>
    </row>
    <row r="362" spans="3:3" x14ac:dyDescent="0.3">
      <c r="C362" s="14" t="str">
        <f t="shared" si="8"/>
        <v>19001</v>
      </c>
    </row>
    <row r="363" spans="3:3" x14ac:dyDescent="0.3">
      <c r="C363" s="14" t="str">
        <f t="shared" si="8"/>
        <v>19001</v>
      </c>
    </row>
    <row r="364" spans="3:3" x14ac:dyDescent="0.3">
      <c r="C364" s="14" t="str">
        <f t="shared" si="8"/>
        <v>19001</v>
      </c>
    </row>
    <row r="365" spans="3:3" x14ac:dyDescent="0.3">
      <c r="C365" s="14" t="str">
        <f t="shared" si="8"/>
        <v>19001</v>
      </c>
    </row>
    <row r="366" spans="3:3" x14ac:dyDescent="0.3">
      <c r="C366" s="14" t="str">
        <f t="shared" si="8"/>
        <v>19001</v>
      </c>
    </row>
    <row r="367" spans="3:3" x14ac:dyDescent="0.3">
      <c r="C367" s="14" t="str">
        <f t="shared" si="8"/>
        <v>19001</v>
      </c>
    </row>
    <row r="368" spans="3:3" x14ac:dyDescent="0.3">
      <c r="C368" s="14" t="str">
        <f t="shared" si="8"/>
        <v>19001</v>
      </c>
    </row>
    <row r="369" spans="3:3" x14ac:dyDescent="0.3">
      <c r="C369" s="14" t="str">
        <f t="shared" si="8"/>
        <v>19001</v>
      </c>
    </row>
    <row r="370" spans="3:3" x14ac:dyDescent="0.3">
      <c r="C370" s="14" t="str">
        <f t="shared" si="8"/>
        <v>19001</v>
      </c>
    </row>
    <row r="371" spans="3:3" x14ac:dyDescent="0.3">
      <c r="C371" s="14" t="str">
        <f t="shared" si="8"/>
        <v>19001</v>
      </c>
    </row>
    <row r="372" spans="3:3" x14ac:dyDescent="0.3">
      <c r="C372" s="14" t="str">
        <f t="shared" si="8"/>
        <v>19001</v>
      </c>
    </row>
    <row r="373" spans="3:3" x14ac:dyDescent="0.3">
      <c r="C373" s="14" t="str">
        <f t="shared" si="8"/>
        <v>19001</v>
      </c>
    </row>
    <row r="374" spans="3:3" x14ac:dyDescent="0.3">
      <c r="C374" s="14" t="str">
        <f t="shared" si="8"/>
        <v>19001</v>
      </c>
    </row>
    <row r="375" spans="3:3" x14ac:dyDescent="0.3">
      <c r="C375" s="14" t="str">
        <f t="shared" si="8"/>
        <v>19001</v>
      </c>
    </row>
    <row r="376" spans="3:3" x14ac:dyDescent="0.3">
      <c r="C376" s="14" t="str">
        <f t="shared" si="8"/>
        <v>19001</v>
      </c>
    </row>
    <row r="377" spans="3:3" x14ac:dyDescent="0.3">
      <c r="C377" s="14" t="str">
        <f t="shared" si="8"/>
        <v>19001</v>
      </c>
    </row>
    <row r="378" spans="3:3" x14ac:dyDescent="0.3">
      <c r="C378" s="14" t="str">
        <f t="shared" si="8"/>
        <v>19001</v>
      </c>
    </row>
    <row r="379" spans="3:3" x14ac:dyDescent="0.3">
      <c r="C379" s="14" t="str">
        <f t="shared" si="8"/>
        <v>19001</v>
      </c>
    </row>
    <row r="380" spans="3:3" x14ac:dyDescent="0.3">
      <c r="C380" s="14" t="str">
        <f t="shared" si="8"/>
        <v>19001</v>
      </c>
    </row>
    <row r="381" spans="3:3" x14ac:dyDescent="0.3">
      <c r="C381" s="14" t="str">
        <f t="shared" si="8"/>
        <v>19001</v>
      </c>
    </row>
    <row r="382" spans="3:3" x14ac:dyDescent="0.3">
      <c r="C382" s="14" t="str">
        <f t="shared" si="8"/>
        <v>19001</v>
      </c>
    </row>
    <row r="383" spans="3:3" x14ac:dyDescent="0.3">
      <c r="C383" s="14" t="str">
        <f t="shared" si="8"/>
        <v>19001</v>
      </c>
    </row>
    <row r="384" spans="3:3" x14ac:dyDescent="0.3">
      <c r="C384" s="14" t="str">
        <f t="shared" si="8"/>
        <v>19001</v>
      </c>
    </row>
    <row r="385" spans="3:3" x14ac:dyDescent="0.3">
      <c r="C385" s="14" t="str">
        <f t="shared" si="8"/>
        <v>19001</v>
      </c>
    </row>
    <row r="386" spans="3:3" x14ac:dyDescent="0.3">
      <c r="C386" s="14" t="str">
        <f t="shared" si="8"/>
        <v>19001</v>
      </c>
    </row>
    <row r="387" spans="3:3" x14ac:dyDescent="0.3">
      <c r="C387" s="14" t="str">
        <f t="shared" si="8"/>
        <v>19001</v>
      </c>
    </row>
    <row r="388" spans="3:3" x14ac:dyDescent="0.3">
      <c r="C388" s="14" t="str">
        <f t="shared" si="8"/>
        <v>19001</v>
      </c>
    </row>
    <row r="389" spans="3:3" x14ac:dyDescent="0.3">
      <c r="C389" s="14" t="str">
        <f t="shared" si="8"/>
        <v>19001</v>
      </c>
    </row>
    <row r="390" spans="3:3" x14ac:dyDescent="0.3">
      <c r="C390" s="14" t="str">
        <f t="shared" si="8"/>
        <v>19001</v>
      </c>
    </row>
    <row r="391" spans="3:3" x14ac:dyDescent="0.3">
      <c r="C391" s="14" t="str">
        <f t="shared" si="8"/>
        <v>19001</v>
      </c>
    </row>
    <row r="392" spans="3:3" x14ac:dyDescent="0.3">
      <c r="C392" s="14" t="str">
        <f t="shared" si="8"/>
        <v>19001</v>
      </c>
    </row>
    <row r="393" spans="3:3" x14ac:dyDescent="0.3">
      <c r="C393" s="14" t="str">
        <f t="shared" ref="C393:C456" si="9">YEAR(D393)&amp;MONTH(D393)</f>
        <v>19001</v>
      </c>
    </row>
    <row r="394" spans="3:3" x14ac:dyDescent="0.3">
      <c r="C394" s="14" t="str">
        <f t="shared" si="9"/>
        <v>19001</v>
      </c>
    </row>
    <row r="395" spans="3:3" x14ac:dyDescent="0.3">
      <c r="C395" s="14" t="str">
        <f t="shared" si="9"/>
        <v>19001</v>
      </c>
    </row>
    <row r="396" spans="3:3" x14ac:dyDescent="0.3">
      <c r="C396" s="14" t="str">
        <f t="shared" si="9"/>
        <v>19001</v>
      </c>
    </row>
    <row r="397" spans="3:3" x14ac:dyDescent="0.3">
      <c r="C397" s="14" t="str">
        <f t="shared" si="9"/>
        <v>19001</v>
      </c>
    </row>
    <row r="398" spans="3:3" x14ac:dyDescent="0.3">
      <c r="C398" s="14" t="str">
        <f t="shared" si="9"/>
        <v>19001</v>
      </c>
    </row>
    <row r="399" spans="3:3" x14ac:dyDescent="0.3">
      <c r="C399" s="14" t="str">
        <f t="shared" si="9"/>
        <v>19001</v>
      </c>
    </row>
    <row r="400" spans="3:3" x14ac:dyDescent="0.3">
      <c r="C400" s="14" t="str">
        <f t="shared" si="9"/>
        <v>19001</v>
      </c>
    </row>
    <row r="401" spans="3:3" x14ac:dyDescent="0.3">
      <c r="C401" s="14" t="str">
        <f t="shared" si="9"/>
        <v>19001</v>
      </c>
    </row>
    <row r="402" spans="3:3" x14ac:dyDescent="0.3">
      <c r="C402" s="14" t="str">
        <f t="shared" si="9"/>
        <v>19001</v>
      </c>
    </row>
    <row r="403" spans="3:3" x14ac:dyDescent="0.3">
      <c r="C403" s="14" t="str">
        <f t="shared" si="9"/>
        <v>19001</v>
      </c>
    </row>
    <row r="404" spans="3:3" x14ac:dyDescent="0.3">
      <c r="C404" s="14" t="str">
        <f t="shared" si="9"/>
        <v>19001</v>
      </c>
    </row>
    <row r="405" spans="3:3" x14ac:dyDescent="0.3">
      <c r="C405" s="14" t="str">
        <f t="shared" si="9"/>
        <v>19001</v>
      </c>
    </row>
    <row r="406" spans="3:3" x14ac:dyDescent="0.3">
      <c r="C406" s="14" t="str">
        <f t="shared" si="9"/>
        <v>19001</v>
      </c>
    </row>
    <row r="407" spans="3:3" x14ac:dyDescent="0.3">
      <c r="C407" s="14" t="str">
        <f t="shared" si="9"/>
        <v>19001</v>
      </c>
    </row>
    <row r="408" spans="3:3" x14ac:dyDescent="0.3">
      <c r="C408" s="14" t="str">
        <f t="shared" si="9"/>
        <v>19001</v>
      </c>
    </row>
    <row r="409" spans="3:3" x14ac:dyDescent="0.3">
      <c r="C409" s="14" t="str">
        <f t="shared" si="9"/>
        <v>19001</v>
      </c>
    </row>
    <row r="410" spans="3:3" x14ac:dyDescent="0.3">
      <c r="C410" s="14" t="str">
        <f t="shared" si="9"/>
        <v>19001</v>
      </c>
    </row>
    <row r="411" spans="3:3" x14ac:dyDescent="0.3">
      <c r="C411" s="14" t="str">
        <f t="shared" si="9"/>
        <v>19001</v>
      </c>
    </row>
    <row r="412" spans="3:3" x14ac:dyDescent="0.3">
      <c r="C412" s="14" t="str">
        <f t="shared" si="9"/>
        <v>19001</v>
      </c>
    </row>
    <row r="413" spans="3:3" x14ac:dyDescent="0.3">
      <c r="C413" s="14" t="str">
        <f t="shared" si="9"/>
        <v>19001</v>
      </c>
    </row>
    <row r="414" spans="3:3" x14ac:dyDescent="0.3">
      <c r="C414" s="14" t="str">
        <f t="shared" si="9"/>
        <v>19001</v>
      </c>
    </row>
    <row r="415" spans="3:3" x14ac:dyDescent="0.3">
      <c r="C415" s="14" t="str">
        <f t="shared" si="9"/>
        <v>19001</v>
      </c>
    </row>
    <row r="416" spans="3:3" x14ac:dyDescent="0.3">
      <c r="C416" s="14" t="str">
        <f t="shared" si="9"/>
        <v>19001</v>
      </c>
    </row>
    <row r="417" spans="3:3" x14ac:dyDescent="0.3">
      <c r="C417" s="14" t="str">
        <f t="shared" si="9"/>
        <v>19001</v>
      </c>
    </row>
    <row r="418" spans="3:3" x14ac:dyDescent="0.3">
      <c r="C418" s="14" t="str">
        <f t="shared" si="9"/>
        <v>19001</v>
      </c>
    </row>
    <row r="419" spans="3:3" x14ac:dyDescent="0.3">
      <c r="C419" s="14" t="str">
        <f t="shared" si="9"/>
        <v>19001</v>
      </c>
    </row>
    <row r="420" spans="3:3" x14ac:dyDescent="0.3">
      <c r="C420" s="14" t="str">
        <f t="shared" si="9"/>
        <v>19001</v>
      </c>
    </row>
    <row r="421" spans="3:3" x14ac:dyDescent="0.3">
      <c r="C421" s="14" t="str">
        <f t="shared" si="9"/>
        <v>19001</v>
      </c>
    </row>
    <row r="422" spans="3:3" x14ac:dyDescent="0.3">
      <c r="C422" s="14" t="str">
        <f t="shared" si="9"/>
        <v>19001</v>
      </c>
    </row>
    <row r="423" spans="3:3" x14ac:dyDescent="0.3">
      <c r="C423" s="14" t="str">
        <f t="shared" si="9"/>
        <v>19001</v>
      </c>
    </row>
    <row r="424" spans="3:3" x14ac:dyDescent="0.3">
      <c r="C424" s="14" t="str">
        <f t="shared" si="9"/>
        <v>19001</v>
      </c>
    </row>
    <row r="425" spans="3:3" x14ac:dyDescent="0.3">
      <c r="C425" s="14" t="str">
        <f t="shared" si="9"/>
        <v>19001</v>
      </c>
    </row>
    <row r="426" spans="3:3" x14ac:dyDescent="0.3">
      <c r="C426" s="14" t="str">
        <f t="shared" si="9"/>
        <v>19001</v>
      </c>
    </row>
    <row r="427" spans="3:3" x14ac:dyDescent="0.3">
      <c r="C427" s="14" t="str">
        <f t="shared" si="9"/>
        <v>19001</v>
      </c>
    </row>
    <row r="428" spans="3:3" x14ac:dyDescent="0.3">
      <c r="C428" s="14" t="str">
        <f t="shared" si="9"/>
        <v>19001</v>
      </c>
    </row>
    <row r="429" spans="3:3" x14ac:dyDescent="0.3">
      <c r="C429" s="14" t="str">
        <f t="shared" si="9"/>
        <v>19001</v>
      </c>
    </row>
    <row r="430" spans="3:3" x14ac:dyDescent="0.3">
      <c r="C430" s="14" t="str">
        <f t="shared" si="9"/>
        <v>19001</v>
      </c>
    </row>
    <row r="431" spans="3:3" x14ac:dyDescent="0.3">
      <c r="C431" s="14" t="str">
        <f t="shared" si="9"/>
        <v>19001</v>
      </c>
    </row>
    <row r="432" spans="3:3" x14ac:dyDescent="0.3">
      <c r="C432" s="14" t="str">
        <f t="shared" si="9"/>
        <v>19001</v>
      </c>
    </row>
    <row r="433" spans="3:3" x14ac:dyDescent="0.3">
      <c r="C433" s="14" t="str">
        <f t="shared" si="9"/>
        <v>19001</v>
      </c>
    </row>
    <row r="434" spans="3:3" x14ac:dyDescent="0.3">
      <c r="C434" s="14" t="str">
        <f t="shared" si="9"/>
        <v>19001</v>
      </c>
    </row>
    <row r="435" spans="3:3" x14ac:dyDescent="0.3">
      <c r="C435" s="14" t="str">
        <f t="shared" si="9"/>
        <v>19001</v>
      </c>
    </row>
    <row r="436" spans="3:3" x14ac:dyDescent="0.3">
      <c r="C436" s="14" t="str">
        <f t="shared" si="9"/>
        <v>19001</v>
      </c>
    </row>
    <row r="437" spans="3:3" x14ac:dyDescent="0.3">
      <c r="C437" s="14" t="str">
        <f t="shared" si="9"/>
        <v>19001</v>
      </c>
    </row>
    <row r="438" spans="3:3" x14ac:dyDescent="0.3">
      <c r="C438" s="14" t="str">
        <f t="shared" si="9"/>
        <v>19001</v>
      </c>
    </row>
    <row r="439" spans="3:3" x14ac:dyDescent="0.3">
      <c r="C439" s="14" t="str">
        <f t="shared" si="9"/>
        <v>19001</v>
      </c>
    </row>
    <row r="440" spans="3:3" x14ac:dyDescent="0.3">
      <c r="C440" s="14" t="str">
        <f t="shared" si="9"/>
        <v>19001</v>
      </c>
    </row>
    <row r="441" spans="3:3" x14ac:dyDescent="0.3">
      <c r="C441" s="14" t="str">
        <f t="shared" si="9"/>
        <v>19001</v>
      </c>
    </row>
    <row r="442" spans="3:3" x14ac:dyDescent="0.3">
      <c r="C442" s="14" t="str">
        <f t="shared" si="9"/>
        <v>19001</v>
      </c>
    </row>
    <row r="443" spans="3:3" x14ac:dyDescent="0.3">
      <c r="C443" s="14" t="str">
        <f t="shared" si="9"/>
        <v>19001</v>
      </c>
    </row>
    <row r="444" spans="3:3" x14ac:dyDescent="0.3">
      <c r="C444" s="14" t="str">
        <f t="shared" si="9"/>
        <v>19001</v>
      </c>
    </row>
    <row r="445" spans="3:3" x14ac:dyDescent="0.3">
      <c r="C445" s="14" t="str">
        <f t="shared" si="9"/>
        <v>19001</v>
      </c>
    </row>
    <row r="446" spans="3:3" x14ac:dyDescent="0.3">
      <c r="C446" s="14" t="str">
        <f t="shared" si="9"/>
        <v>19001</v>
      </c>
    </row>
    <row r="447" spans="3:3" x14ac:dyDescent="0.3">
      <c r="C447" s="14" t="str">
        <f t="shared" si="9"/>
        <v>19001</v>
      </c>
    </row>
    <row r="448" spans="3:3" x14ac:dyDescent="0.3">
      <c r="C448" s="14" t="str">
        <f t="shared" si="9"/>
        <v>19001</v>
      </c>
    </row>
    <row r="449" spans="3:3" x14ac:dyDescent="0.3">
      <c r="C449" s="14" t="str">
        <f t="shared" si="9"/>
        <v>19001</v>
      </c>
    </row>
    <row r="450" spans="3:3" x14ac:dyDescent="0.3">
      <c r="C450" s="14" t="str">
        <f t="shared" si="9"/>
        <v>19001</v>
      </c>
    </row>
    <row r="451" spans="3:3" x14ac:dyDescent="0.3">
      <c r="C451" s="14" t="str">
        <f t="shared" si="9"/>
        <v>19001</v>
      </c>
    </row>
    <row r="452" spans="3:3" x14ac:dyDescent="0.3">
      <c r="C452" s="14" t="str">
        <f t="shared" si="9"/>
        <v>19001</v>
      </c>
    </row>
    <row r="453" spans="3:3" x14ac:dyDescent="0.3">
      <c r="C453" s="14" t="str">
        <f t="shared" si="9"/>
        <v>19001</v>
      </c>
    </row>
    <row r="454" spans="3:3" x14ac:dyDescent="0.3">
      <c r="C454" s="14" t="str">
        <f t="shared" si="9"/>
        <v>19001</v>
      </c>
    </row>
    <row r="455" spans="3:3" x14ac:dyDescent="0.3">
      <c r="C455" s="14" t="str">
        <f t="shared" si="9"/>
        <v>19001</v>
      </c>
    </row>
    <row r="456" spans="3:3" x14ac:dyDescent="0.3">
      <c r="C456" s="14" t="str">
        <f t="shared" si="9"/>
        <v>19001</v>
      </c>
    </row>
    <row r="457" spans="3:3" x14ac:dyDescent="0.3">
      <c r="C457" s="14" t="str">
        <f t="shared" ref="C457:C520" si="10">YEAR(D457)&amp;MONTH(D457)</f>
        <v>19001</v>
      </c>
    </row>
    <row r="458" spans="3:3" x14ac:dyDescent="0.3">
      <c r="C458" s="14" t="str">
        <f t="shared" si="10"/>
        <v>19001</v>
      </c>
    </row>
    <row r="459" spans="3:3" x14ac:dyDescent="0.3">
      <c r="C459" s="14" t="str">
        <f t="shared" si="10"/>
        <v>19001</v>
      </c>
    </row>
    <row r="460" spans="3:3" x14ac:dyDescent="0.3">
      <c r="C460" s="14" t="str">
        <f t="shared" si="10"/>
        <v>19001</v>
      </c>
    </row>
    <row r="461" spans="3:3" x14ac:dyDescent="0.3">
      <c r="C461" s="14" t="str">
        <f t="shared" si="10"/>
        <v>19001</v>
      </c>
    </row>
    <row r="462" spans="3:3" x14ac:dyDescent="0.3">
      <c r="C462" s="14" t="str">
        <f t="shared" si="10"/>
        <v>19001</v>
      </c>
    </row>
    <row r="463" spans="3:3" x14ac:dyDescent="0.3">
      <c r="C463" s="14" t="str">
        <f t="shared" si="10"/>
        <v>19001</v>
      </c>
    </row>
    <row r="464" spans="3:3" x14ac:dyDescent="0.3">
      <c r="C464" s="14" t="str">
        <f t="shared" si="10"/>
        <v>19001</v>
      </c>
    </row>
    <row r="465" spans="3:3" x14ac:dyDescent="0.3">
      <c r="C465" s="14" t="str">
        <f t="shared" si="10"/>
        <v>19001</v>
      </c>
    </row>
    <row r="466" spans="3:3" x14ac:dyDescent="0.3">
      <c r="C466" s="14" t="str">
        <f t="shared" si="10"/>
        <v>19001</v>
      </c>
    </row>
    <row r="467" spans="3:3" x14ac:dyDescent="0.3">
      <c r="C467" s="14" t="str">
        <f t="shared" si="10"/>
        <v>19001</v>
      </c>
    </row>
    <row r="468" spans="3:3" x14ac:dyDescent="0.3">
      <c r="C468" s="14" t="str">
        <f t="shared" si="10"/>
        <v>19001</v>
      </c>
    </row>
    <row r="469" spans="3:3" x14ac:dyDescent="0.3">
      <c r="C469" s="14" t="str">
        <f t="shared" si="10"/>
        <v>19001</v>
      </c>
    </row>
    <row r="470" spans="3:3" x14ac:dyDescent="0.3">
      <c r="C470" s="14" t="str">
        <f t="shared" si="10"/>
        <v>19001</v>
      </c>
    </row>
    <row r="471" spans="3:3" x14ac:dyDescent="0.3">
      <c r="C471" s="14" t="str">
        <f t="shared" si="10"/>
        <v>19001</v>
      </c>
    </row>
    <row r="472" spans="3:3" x14ac:dyDescent="0.3">
      <c r="C472" s="14" t="str">
        <f t="shared" si="10"/>
        <v>19001</v>
      </c>
    </row>
    <row r="473" spans="3:3" x14ac:dyDescent="0.3">
      <c r="C473" s="14" t="str">
        <f t="shared" si="10"/>
        <v>19001</v>
      </c>
    </row>
    <row r="474" spans="3:3" x14ac:dyDescent="0.3">
      <c r="C474" s="14" t="str">
        <f t="shared" si="10"/>
        <v>19001</v>
      </c>
    </row>
    <row r="475" spans="3:3" x14ac:dyDescent="0.3">
      <c r="C475" s="14" t="str">
        <f t="shared" si="10"/>
        <v>19001</v>
      </c>
    </row>
    <row r="476" spans="3:3" x14ac:dyDescent="0.3">
      <c r="C476" s="14" t="str">
        <f t="shared" si="10"/>
        <v>19001</v>
      </c>
    </row>
    <row r="477" spans="3:3" x14ac:dyDescent="0.3">
      <c r="C477" s="14" t="str">
        <f t="shared" si="10"/>
        <v>19001</v>
      </c>
    </row>
    <row r="478" spans="3:3" x14ac:dyDescent="0.3">
      <c r="C478" s="14" t="str">
        <f t="shared" si="10"/>
        <v>19001</v>
      </c>
    </row>
    <row r="479" spans="3:3" x14ac:dyDescent="0.3">
      <c r="C479" s="14" t="str">
        <f t="shared" si="10"/>
        <v>19001</v>
      </c>
    </row>
    <row r="480" spans="3:3" x14ac:dyDescent="0.3">
      <c r="C480" s="14" t="str">
        <f t="shared" si="10"/>
        <v>19001</v>
      </c>
    </row>
    <row r="481" spans="3:3" x14ac:dyDescent="0.3">
      <c r="C481" s="14" t="str">
        <f t="shared" si="10"/>
        <v>19001</v>
      </c>
    </row>
    <row r="482" spans="3:3" x14ac:dyDescent="0.3">
      <c r="C482" s="14" t="str">
        <f t="shared" si="10"/>
        <v>19001</v>
      </c>
    </row>
    <row r="483" spans="3:3" x14ac:dyDescent="0.3">
      <c r="C483" s="14" t="str">
        <f t="shared" si="10"/>
        <v>19001</v>
      </c>
    </row>
    <row r="484" spans="3:3" x14ac:dyDescent="0.3">
      <c r="C484" s="14" t="str">
        <f t="shared" si="10"/>
        <v>19001</v>
      </c>
    </row>
    <row r="485" spans="3:3" x14ac:dyDescent="0.3">
      <c r="C485" s="14" t="str">
        <f t="shared" si="10"/>
        <v>19001</v>
      </c>
    </row>
    <row r="486" spans="3:3" x14ac:dyDescent="0.3">
      <c r="C486" s="14" t="str">
        <f t="shared" si="10"/>
        <v>19001</v>
      </c>
    </row>
    <row r="487" spans="3:3" x14ac:dyDescent="0.3">
      <c r="C487" s="14" t="str">
        <f t="shared" si="10"/>
        <v>19001</v>
      </c>
    </row>
    <row r="488" spans="3:3" x14ac:dyDescent="0.3">
      <c r="C488" s="14" t="str">
        <f t="shared" si="10"/>
        <v>19001</v>
      </c>
    </row>
    <row r="489" spans="3:3" x14ac:dyDescent="0.3">
      <c r="C489" s="14" t="str">
        <f t="shared" si="10"/>
        <v>19001</v>
      </c>
    </row>
    <row r="490" spans="3:3" x14ac:dyDescent="0.3">
      <c r="C490" s="14" t="str">
        <f t="shared" si="10"/>
        <v>19001</v>
      </c>
    </row>
    <row r="491" spans="3:3" x14ac:dyDescent="0.3">
      <c r="C491" s="14" t="str">
        <f t="shared" si="10"/>
        <v>19001</v>
      </c>
    </row>
    <row r="492" spans="3:3" x14ac:dyDescent="0.3">
      <c r="C492" s="14" t="str">
        <f t="shared" si="10"/>
        <v>19001</v>
      </c>
    </row>
    <row r="493" spans="3:3" x14ac:dyDescent="0.3">
      <c r="C493" s="14" t="str">
        <f t="shared" si="10"/>
        <v>19001</v>
      </c>
    </row>
    <row r="494" spans="3:3" x14ac:dyDescent="0.3">
      <c r="C494" s="14" t="str">
        <f t="shared" si="10"/>
        <v>19001</v>
      </c>
    </row>
    <row r="495" spans="3:3" x14ac:dyDescent="0.3">
      <c r="C495" s="14" t="str">
        <f t="shared" si="10"/>
        <v>19001</v>
      </c>
    </row>
    <row r="496" spans="3:3" x14ac:dyDescent="0.3">
      <c r="C496" s="14" t="str">
        <f t="shared" si="10"/>
        <v>19001</v>
      </c>
    </row>
    <row r="497" spans="3:3" x14ac:dyDescent="0.3">
      <c r="C497" s="14" t="str">
        <f t="shared" si="10"/>
        <v>19001</v>
      </c>
    </row>
    <row r="498" spans="3:3" x14ac:dyDescent="0.3">
      <c r="C498" s="14" t="str">
        <f t="shared" si="10"/>
        <v>19001</v>
      </c>
    </row>
    <row r="499" spans="3:3" x14ac:dyDescent="0.3">
      <c r="C499" s="14" t="str">
        <f t="shared" si="10"/>
        <v>19001</v>
      </c>
    </row>
    <row r="500" spans="3:3" x14ac:dyDescent="0.3">
      <c r="C500" s="14" t="str">
        <f t="shared" si="10"/>
        <v>19001</v>
      </c>
    </row>
    <row r="501" spans="3:3" x14ac:dyDescent="0.3">
      <c r="C501" s="14" t="str">
        <f t="shared" si="10"/>
        <v>19001</v>
      </c>
    </row>
    <row r="502" spans="3:3" x14ac:dyDescent="0.3">
      <c r="C502" s="14" t="str">
        <f t="shared" si="10"/>
        <v>19001</v>
      </c>
    </row>
    <row r="503" spans="3:3" x14ac:dyDescent="0.3">
      <c r="C503" s="14" t="str">
        <f t="shared" si="10"/>
        <v>19001</v>
      </c>
    </row>
    <row r="504" spans="3:3" x14ac:dyDescent="0.3">
      <c r="C504" s="14" t="str">
        <f t="shared" si="10"/>
        <v>19001</v>
      </c>
    </row>
    <row r="505" spans="3:3" x14ac:dyDescent="0.3">
      <c r="C505" s="14" t="str">
        <f t="shared" si="10"/>
        <v>19001</v>
      </c>
    </row>
    <row r="506" spans="3:3" x14ac:dyDescent="0.3">
      <c r="C506" s="14" t="str">
        <f t="shared" si="10"/>
        <v>19001</v>
      </c>
    </row>
    <row r="507" spans="3:3" x14ac:dyDescent="0.3">
      <c r="C507" s="14" t="str">
        <f t="shared" si="10"/>
        <v>19001</v>
      </c>
    </row>
    <row r="508" spans="3:3" x14ac:dyDescent="0.3">
      <c r="C508" s="14" t="str">
        <f t="shared" si="10"/>
        <v>19001</v>
      </c>
    </row>
    <row r="509" spans="3:3" x14ac:dyDescent="0.3">
      <c r="C509" s="14" t="str">
        <f t="shared" si="10"/>
        <v>19001</v>
      </c>
    </row>
    <row r="510" spans="3:3" x14ac:dyDescent="0.3">
      <c r="C510" s="14" t="str">
        <f t="shared" si="10"/>
        <v>19001</v>
      </c>
    </row>
    <row r="511" spans="3:3" x14ac:dyDescent="0.3">
      <c r="C511" s="14" t="str">
        <f t="shared" si="10"/>
        <v>19001</v>
      </c>
    </row>
    <row r="512" spans="3:3" x14ac:dyDescent="0.3">
      <c r="C512" s="14" t="str">
        <f t="shared" si="10"/>
        <v>19001</v>
      </c>
    </row>
    <row r="513" spans="3:3" x14ac:dyDescent="0.3">
      <c r="C513" s="14" t="str">
        <f t="shared" si="10"/>
        <v>19001</v>
      </c>
    </row>
    <row r="514" spans="3:3" x14ac:dyDescent="0.3">
      <c r="C514" s="14" t="str">
        <f t="shared" si="10"/>
        <v>19001</v>
      </c>
    </row>
    <row r="515" spans="3:3" x14ac:dyDescent="0.3">
      <c r="C515" s="14" t="str">
        <f t="shared" si="10"/>
        <v>19001</v>
      </c>
    </row>
    <row r="516" spans="3:3" x14ac:dyDescent="0.3">
      <c r="C516" s="14" t="str">
        <f t="shared" si="10"/>
        <v>19001</v>
      </c>
    </row>
    <row r="517" spans="3:3" x14ac:dyDescent="0.3">
      <c r="C517" s="14" t="str">
        <f t="shared" si="10"/>
        <v>19001</v>
      </c>
    </row>
    <row r="518" spans="3:3" x14ac:dyDescent="0.3">
      <c r="C518" s="14" t="str">
        <f t="shared" si="10"/>
        <v>19001</v>
      </c>
    </row>
    <row r="519" spans="3:3" x14ac:dyDescent="0.3">
      <c r="C519" s="14" t="str">
        <f t="shared" si="10"/>
        <v>19001</v>
      </c>
    </row>
    <row r="520" spans="3:3" x14ac:dyDescent="0.3">
      <c r="C520" s="14" t="str">
        <f t="shared" si="10"/>
        <v>19001</v>
      </c>
    </row>
    <row r="521" spans="3:3" x14ac:dyDescent="0.3">
      <c r="C521" s="14" t="str">
        <f t="shared" ref="C521:C584" si="11">YEAR(D521)&amp;MONTH(D521)</f>
        <v>19001</v>
      </c>
    </row>
    <row r="522" spans="3:3" x14ac:dyDescent="0.3">
      <c r="C522" s="14" t="str">
        <f t="shared" si="11"/>
        <v>19001</v>
      </c>
    </row>
    <row r="523" spans="3:3" x14ac:dyDescent="0.3">
      <c r="C523" s="14" t="str">
        <f t="shared" si="11"/>
        <v>19001</v>
      </c>
    </row>
    <row r="524" spans="3:3" x14ac:dyDescent="0.3">
      <c r="C524" s="14" t="str">
        <f t="shared" si="11"/>
        <v>19001</v>
      </c>
    </row>
    <row r="525" spans="3:3" x14ac:dyDescent="0.3">
      <c r="C525" s="14" t="str">
        <f t="shared" si="11"/>
        <v>19001</v>
      </c>
    </row>
    <row r="526" spans="3:3" x14ac:dyDescent="0.3">
      <c r="C526" s="14" t="str">
        <f t="shared" si="11"/>
        <v>19001</v>
      </c>
    </row>
    <row r="527" spans="3:3" x14ac:dyDescent="0.3">
      <c r="C527" s="14" t="str">
        <f t="shared" si="11"/>
        <v>19001</v>
      </c>
    </row>
    <row r="528" spans="3:3" x14ac:dyDescent="0.3">
      <c r="C528" s="14" t="str">
        <f t="shared" si="11"/>
        <v>19001</v>
      </c>
    </row>
    <row r="529" spans="3:3" x14ac:dyDescent="0.3">
      <c r="C529" s="14" t="str">
        <f t="shared" si="11"/>
        <v>19001</v>
      </c>
    </row>
    <row r="530" spans="3:3" x14ac:dyDescent="0.3">
      <c r="C530" s="14" t="str">
        <f t="shared" si="11"/>
        <v>19001</v>
      </c>
    </row>
    <row r="531" spans="3:3" x14ac:dyDescent="0.3">
      <c r="C531" s="14" t="str">
        <f t="shared" si="11"/>
        <v>19001</v>
      </c>
    </row>
    <row r="532" spans="3:3" x14ac:dyDescent="0.3">
      <c r="C532" s="14" t="str">
        <f t="shared" si="11"/>
        <v>19001</v>
      </c>
    </row>
    <row r="533" spans="3:3" x14ac:dyDescent="0.3">
      <c r="C533" s="14" t="str">
        <f t="shared" si="11"/>
        <v>19001</v>
      </c>
    </row>
    <row r="534" spans="3:3" x14ac:dyDescent="0.3">
      <c r="C534" s="14" t="str">
        <f t="shared" si="11"/>
        <v>19001</v>
      </c>
    </row>
    <row r="535" spans="3:3" x14ac:dyDescent="0.3">
      <c r="C535" s="14" t="str">
        <f t="shared" si="11"/>
        <v>19001</v>
      </c>
    </row>
    <row r="536" spans="3:3" x14ac:dyDescent="0.3">
      <c r="C536" s="14" t="str">
        <f t="shared" si="11"/>
        <v>19001</v>
      </c>
    </row>
    <row r="537" spans="3:3" x14ac:dyDescent="0.3">
      <c r="C537" s="14" t="str">
        <f t="shared" si="11"/>
        <v>19001</v>
      </c>
    </row>
    <row r="538" spans="3:3" x14ac:dyDescent="0.3">
      <c r="C538" s="14" t="str">
        <f t="shared" si="11"/>
        <v>19001</v>
      </c>
    </row>
    <row r="539" spans="3:3" x14ac:dyDescent="0.3">
      <c r="C539" s="14" t="str">
        <f t="shared" si="11"/>
        <v>19001</v>
      </c>
    </row>
    <row r="540" spans="3:3" x14ac:dyDescent="0.3">
      <c r="C540" s="14" t="str">
        <f t="shared" si="11"/>
        <v>19001</v>
      </c>
    </row>
    <row r="541" spans="3:3" x14ac:dyDescent="0.3">
      <c r="C541" s="14" t="str">
        <f t="shared" si="11"/>
        <v>19001</v>
      </c>
    </row>
    <row r="542" spans="3:3" x14ac:dyDescent="0.3">
      <c r="C542" s="14" t="str">
        <f t="shared" si="11"/>
        <v>19001</v>
      </c>
    </row>
    <row r="543" spans="3:3" x14ac:dyDescent="0.3">
      <c r="C543" s="14" t="str">
        <f t="shared" si="11"/>
        <v>19001</v>
      </c>
    </row>
    <row r="544" spans="3:3" x14ac:dyDescent="0.3">
      <c r="C544" s="14" t="str">
        <f t="shared" si="11"/>
        <v>19001</v>
      </c>
    </row>
    <row r="545" spans="3:3" x14ac:dyDescent="0.3">
      <c r="C545" s="14" t="str">
        <f t="shared" si="11"/>
        <v>19001</v>
      </c>
    </row>
    <row r="546" spans="3:3" x14ac:dyDescent="0.3">
      <c r="C546" s="14" t="str">
        <f t="shared" si="11"/>
        <v>19001</v>
      </c>
    </row>
    <row r="547" spans="3:3" x14ac:dyDescent="0.3">
      <c r="C547" s="14" t="str">
        <f t="shared" si="11"/>
        <v>19001</v>
      </c>
    </row>
    <row r="548" spans="3:3" x14ac:dyDescent="0.3">
      <c r="C548" s="14" t="str">
        <f t="shared" si="11"/>
        <v>19001</v>
      </c>
    </row>
    <row r="549" spans="3:3" x14ac:dyDescent="0.3">
      <c r="C549" s="14" t="str">
        <f t="shared" si="11"/>
        <v>19001</v>
      </c>
    </row>
    <row r="550" spans="3:3" x14ac:dyDescent="0.3">
      <c r="C550" s="14" t="str">
        <f t="shared" si="11"/>
        <v>19001</v>
      </c>
    </row>
    <row r="551" spans="3:3" x14ac:dyDescent="0.3">
      <c r="C551" s="14" t="str">
        <f t="shared" si="11"/>
        <v>19001</v>
      </c>
    </row>
    <row r="552" spans="3:3" x14ac:dyDescent="0.3">
      <c r="C552" s="14" t="str">
        <f t="shared" si="11"/>
        <v>19001</v>
      </c>
    </row>
    <row r="553" spans="3:3" x14ac:dyDescent="0.3">
      <c r="C553" s="14" t="str">
        <f t="shared" si="11"/>
        <v>19001</v>
      </c>
    </row>
    <row r="554" spans="3:3" x14ac:dyDescent="0.3">
      <c r="C554" s="14" t="str">
        <f t="shared" si="11"/>
        <v>19001</v>
      </c>
    </row>
    <row r="555" spans="3:3" x14ac:dyDescent="0.3">
      <c r="C555" s="14" t="str">
        <f t="shared" si="11"/>
        <v>19001</v>
      </c>
    </row>
    <row r="556" spans="3:3" x14ac:dyDescent="0.3">
      <c r="C556" s="14" t="str">
        <f t="shared" si="11"/>
        <v>19001</v>
      </c>
    </row>
    <row r="557" spans="3:3" x14ac:dyDescent="0.3">
      <c r="C557" s="14" t="str">
        <f t="shared" si="11"/>
        <v>19001</v>
      </c>
    </row>
    <row r="558" spans="3:3" x14ac:dyDescent="0.3">
      <c r="C558" s="14" t="str">
        <f t="shared" si="11"/>
        <v>19001</v>
      </c>
    </row>
    <row r="559" spans="3:3" x14ac:dyDescent="0.3">
      <c r="C559" s="14" t="str">
        <f t="shared" si="11"/>
        <v>19001</v>
      </c>
    </row>
    <row r="560" spans="3:3" x14ac:dyDescent="0.3">
      <c r="C560" s="14" t="str">
        <f t="shared" si="11"/>
        <v>19001</v>
      </c>
    </row>
    <row r="561" spans="3:3" x14ac:dyDescent="0.3">
      <c r="C561" s="14" t="str">
        <f t="shared" si="11"/>
        <v>19001</v>
      </c>
    </row>
    <row r="562" spans="3:3" x14ac:dyDescent="0.3">
      <c r="C562" s="14" t="str">
        <f t="shared" si="11"/>
        <v>19001</v>
      </c>
    </row>
    <row r="563" spans="3:3" x14ac:dyDescent="0.3">
      <c r="C563" s="14" t="str">
        <f t="shared" si="11"/>
        <v>19001</v>
      </c>
    </row>
    <row r="564" spans="3:3" x14ac:dyDescent="0.3">
      <c r="C564" s="14" t="str">
        <f t="shared" si="11"/>
        <v>19001</v>
      </c>
    </row>
    <row r="565" spans="3:3" x14ac:dyDescent="0.3">
      <c r="C565" s="14" t="str">
        <f t="shared" si="11"/>
        <v>19001</v>
      </c>
    </row>
    <row r="566" spans="3:3" x14ac:dyDescent="0.3">
      <c r="C566" s="14" t="str">
        <f t="shared" si="11"/>
        <v>19001</v>
      </c>
    </row>
    <row r="567" spans="3:3" x14ac:dyDescent="0.3">
      <c r="C567" s="14" t="str">
        <f t="shared" si="11"/>
        <v>19001</v>
      </c>
    </row>
    <row r="568" spans="3:3" x14ac:dyDescent="0.3">
      <c r="C568" s="14" t="str">
        <f t="shared" si="11"/>
        <v>19001</v>
      </c>
    </row>
    <row r="569" spans="3:3" x14ac:dyDescent="0.3">
      <c r="C569" s="14" t="str">
        <f t="shared" si="11"/>
        <v>19001</v>
      </c>
    </row>
    <row r="570" spans="3:3" x14ac:dyDescent="0.3">
      <c r="C570" s="14" t="str">
        <f t="shared" si="11"/>
        <v>19001</v>
      </c>
    </row>
    <row r="571" spans="3:3" x14ac:dyDescent="0.3">
      <c r="C571" s="14" t="str">
        <f t="shared" si="11"/>
        <v>19001</v>
      </c>
    </row>
    <row r="572" spans="3:3" x14ac:dyDescent="0.3">
      <c r="C572" s="14" t="str">
        <f t="shared" si="11"/>
        <v>19001</v>
      </c>
    </row>
    <row r="573" spans="3:3" x14ac:dyDescent="0.3">
      <c r="C573" s="14" t="str">
        <f t="shared" si="11"/>
        <v>19001</v>
      </c>
    </row>
    <row r="574" spans="3:3" x14ac:dyDescent="0.3">
      <c r="C574" s="14" t="str">
        <f t="shared" si="11"/>
        <v>19001</v>
      </c>
    </row>
    <row r="575" spans="3:3" x14ac:dyDescent="0.3">
      <c r="C575" s="14" t="str">
        <f t="shared" si="11"/>
        <v>19001</v>
      </c>
    </row>
    <row r="576" spans="3:3" x14ac:dyDescent="0.3">
      <c r="C576" s="14" t="str">
        <f t="shared" si="11"/>
        <v>19001</v>
      </c>
    </row>
    <row r="577" spans="3:3" x14ac:dyDescent="0.3">
      <c r="C577" s="14" t="str">
        <f t="shared" si="11"/>
        <v>19001</v>
      </c>
    </row>
    <row r="578" spans="3:3" x14ac:dyDescent="0.3">
      <c r="C578" s="14" t="str">
        <f t="shared" si="11"/>
        <v>19001</v>
      </c>
    </row>
    <row r="579" spans="3:3" x14ac:dyDescent="0.3">
      <c r="C579" s="14" t="str">
        <f t="shared" si="11"/>
        <v>19001</v>
      </c>
    </row>
    <row r="580" spans="3:3" x14ac:dyDescent="0.3">
      <c r="C580" s="14" t="str">
        <f t="shared" si="11"/>
        <v>19001</v>
      </c>
    </row>
    <row r="581" spans="3:3" x14ac:dyDescent="0.3">
      <c r="C581" s="14" t="str">
        <f t="shared" si="11"/>
        <v>19001</v>
      </c>
    </row>
    <row r="582" spans="3:3" x14ac:dyDescent="0.3">
      <c r="C582" s="14" t="str">
        <f t="shared" si="11"/>
        <v>19001</v>
      </c>
    </row>
    <row r="583" spans="3:3" x14ac:dyDescent="0.3">
      <c r="C583" s="14" t="str">
        <f t="shared" si="11"/>
        <v>19001</v>
      </c>
    </row>
    <row r="584" spans="3:3" x14ac:dyDescent="0.3">
      <c r="C584" s="14" t="str">
        <f t="shared" si="11"/>
        <v>19001</v>
      </c>
    </row>
    <row r="585" spans="3:3" x14ac:dyDescent="0.3">
      <c r="C585" s="14" t="str">
        <f t="shared" ref="C585:C648" si="12">YEAR(D585)&amp;MONTH(D585)</f>
        <v>19001</v>
      </c>
    </row>
    <row r="586" spans="3:3" x14ac:dyDescent="0.3">
      <c r="C586" s="14" t="str">
        <f t="shared" si="12"/>
        <v>19001</v>
      </c>
    </row>
    <row r="587" spans="3:3" x14ac:dyDescent="0.3">
      <c r="C587" s="14" t="str">
        <f t="shared" si="12"/>
        <v>19001</v>
      </c>
    </row>
    <row r="588" spans="3:3" x14ac:dyDescent="0.3">
      <c r="C588" s="14" t="str">
        <f t="shared" si="12"/>
        <v>19001</v>
      </c>
    </row>
    <row r="589" spans="3:3" x14ac:dyDescent="0.3">
      <c r="C589" s="14" t="str">
        <f t="shared" si="12"/>
        <v>19001</v>
      </c>
    </row>
    <row r="590" spans="3:3" x14ac:dyDescent="0.3">
      <c r="C590" s="14" t="str">
        <f t="shared" si="12"/>
        <v>19001</v>
      </c>
    </row>
    <row r="591" spans="3:3" x14ac:dyDescent="0.3">
      <c r="C591" s="14" t="str">
        <f t="shared" si="12"/>
        <v>19001</v>
      </c>
    </row>
    <row r="592" spans="3:3" x14ac:dyDescent="0.3">
      <c r="C592" s="14" t="str">
        <f t="shared" si="12"/>
        <v>19001</v>
      </c>
    </row>
    <row r="593" spans="3:3" x14ac:dyDescent="0.3">
      <c r="C593" s="14" t="str">
        <f t="shared" si="12"/>
        <v>19001</v>
      </c>
    </row>
    <row r="594" spans="3:3" x14ac:dyDescent="0.3">
      <c r="C594" s="14" t="str">
        <f t="shared" si="12"/>
        <v>19001</v>
      </c>
    </row>
    <row r="595" spans="3:3" x14ac:dyDescent="0.3">
      <c r="C595" s="14" t="str">
        <f t="shared" si="12"/>
        <v>19001</v>
      </c>
    </row>
    <row r="596" spans="3:3" x14ac:dyDescent="0.3">
      <c r="C596" s="14" t="str">
        <f t="shared" si="12"/>
        <v>19001</v>
      </c>
    </row>
    <row r="597" spans="3:3" x14ac:dyDescent="0.3">
      <c r="C597" s="14" t="str">
        <f t="shared" si="12"/>
        <v>19001</v>
      </c>
    </row>
    <row r="598" spans="3:3" x14ac:dyDescent="0.3">
      <c r="C598" s="14" t="str">
        <f t="shared" si="12"/>
        <v>19001</v>
      </c>
    </row>
    <row r="599" spans="3:3" x14ac:dyDescent="0.3">
      <c r="C599" s="14" t="str">
        <f t="shared" si="12"/>
        <v>19001</v>
      </c>
    </row>
    <row r="600" spans="3:3" x14ac:dyDescent="0.3">
      <c r="C600" s="14" t="str">
        <f t="shared" si="12"/>
        <v>19001</v>
      </c>
    </row>
    <row r="601" spans="3:3" x14ac:dyDescent="0.3">
      <c r="C601" s="14" t="str">
        <f t="shared" si="12"/>
        <v>19001</v>
      </c>
    </row>
    <row r="602" spans="3:3" x14ac:dyDescent="0.3">
      <c r="C602" s="14" t="str">
        <f t="shared" si="12"/>
        <v>19001</v>
      </c>
    </row>
    <row r="603" spans="3:3" x14ac:dyDescent="0.3">
      <c r="C603" s="14" t="str">
        <f t="shared" si="12"/>
        <v>19001</v>
      </c>
    </row>
    <row r="604" spans="3:3" x14ac:dyDescent="0.3">
      <c r="C604" s="14" t="str">
        <f t="shared" si="12"/>
        <v>19001</v>
      </c>
    </row>
    <row r="605" spans="3:3" x14ac:dyDescent="0.3">
      <c r="C605" s="14" t="str">
        <f t="shared" si="12"/>
        <v>19001</v>
      </c>
    </row>
    <row r="606" spans="3:3" x14ac:dyDescent="0.3">
      <c r="C606" s="14" t="str">
        <f t="shared" si="12"/>
        <v>19001</v>
      </c>
    </row>
    <row r="607" spans="3:3" x14ac:dyDescent="0.3">
      <c r="C607" s="14" t="str">
        <f t="shared" si="12"/>
        <v>19001</v>
      </c>
    </row>
    <row r="608" spans="3:3" x14ac:dyDescent="0.3">
      <c r="C608" s="14" t="str">
        <f t="shared" si="12"/>
        <v>19001</v>
      </c>
    </row>
    <row r="609" spans="3:3" x14ac:dyDescent="0.3">
      <c r="C609" s="14" t="str">
        <f t="shared" si="12"/>
        <v>19001</v>
      </c>
    </row>
    <row r="610" spans="3:3" x14ac:dyDescent="0.3">
      <c r="C610" s="14" t="str">
        <f t="shared" si="12"/>
        <v>19001</v>
      </c>
    </row>
    <row r="611" spans="3:3" x14ac:dyDescent="0.3">
      <c r="C611" s="14" t="str">
        <f t="shared" si="12"/>
        <v>19001</v>
      </c>
    </row>
    <row r="612" spans="3:3" x14ac:dyDescent="0.3">
      <c r="C612" s="14" t="str">
        <f t="shared" si="12"/>
        <v>19001</v>
      </c>
    </row>
    <row r="613" spans="3:3" x14ac:dyDescent="0.3">
      <c r="C613" s="14" t="str">
        <f t="shared" si="12"/>
        <v>19001</v>
      </c>
    </row>
    <row r="614" spans="3:3" x14ac:dyDescent="0.3">
      <c r="C614" s="14" t="str">
        <f t="shared" si="12"/>
        <v>19001</v>
      </c>
    </row>
    <row r="615" spans="3:3" x14ac:dyDescent="0.3">
      <c r="C615" s="14" t="str">
        <f t="shared" si="12"/>
        <v>19001</v>
      </c>
    </row>
    <row r="616" spans="3:3" x14ac:dyDescent="0.3">
      <c r="C616" s="14" t="str">
        <f t="shared" si="12"/>
        <v>19001</v>
      </c>
    </row>
    <row r="617" spans="3:3" x14ac:dyDescent="0.3">
      <c r="C617" s="14" t="str">
        <f t="shared" si="12"/>
        <v>19001</v>
      </c>
    </row>
    <row r="618" spans="3:3" x14ac:dyDescent="0.3">
      <c r="C618" s="14" t="str">
        <f t="shared" si="12"/>
        <v>19001</v>
      </c>
    </row>
    <row r="619" spans="3:3" x14ac:dyDescent="0.3">
      <c r="C619" s="14" t="str">
        <f t="shared" si="12"/>
        <v>19001</v>
      </c>
    </row>
    <row r="620" spans="3:3" x14ac:dyDescent="0.3">
      <c r="C620" s="14" t="str">
        <f t="shared" si="12"/>
        <v>19001</v>
      </c>
    </row>
    <row r="621" spans="3:3" x14ac:dyDescent="0.3">
      <c r="C621" s="14" t="str">
        <f t="shared" si="12"/>
        <v>19001</v>
      </c>
    </row>
    <row r="622" spans="3:3" x14ac:dyDescent="0.3">
      <c r="C622" s="14" t="str">
        <f t="shared" si="12"/>
        <v>19001</v>
      </c>
    </row>
    <row r="623" spans="3:3" x14ac:dyDescent="0.3">
      <c r="C623" s="14" t="str">
        <f t="shared" si="12"/>
        <v>19001</v>
      </c>
    </row>
    <row r="624" spans="3:3" x14ac:dyDescent="0.3">
      <c r="C624" s="14" t="str">
        <f t="shared" si="12"/>
        <v>19001</v>
      </c>
    </row>
    <row r="625" spans="3:3" x14ac:dyDescent="0.3">
      <c r="C625" s="14" t="str">
        <f t="shared" si="12"/>
        <v>19001</v>
      </c>
    </row>
    <row r="626" spans="3:3" x14ac:dyDescent="0.3">
      <c r="C626" s="14" t="str">
        <f t="shared" si="12"/>
        <v>19001</v>
      </c>
    </row>
    <row r="627" spans="3:3" x14ac:dyDescent="0.3">
      <c r="C627" s="14" t="str">
        <f t="shared" si="12"/>
        <v>19001</v>
      </c>
    </row>
    <row r="628" spans="3:3" x14ac:dyDescent="0.3">
      <c r="C628" s="14" t="str">
        <f t="shared" si="12"/>
        <v>19001</v>
      </c>
    </row>
    <row r="629" spans="3:3" x14ac:dyDescent="0.3">
      <c r="C629" s="14" t="str">
        <f t="shared" si="12"/>
        <v>19001</v>
      </c>
    </row>
    <row r="630" spans="3:3" x14ac:dyDescent="0.3">
      <c r="C630" s="14" t="str">
        <f t="shared" si="12"/>
        <v>19001</v>
      </c>
    </row>
    <row r="631" spans="3:3" x14ac:dyDescent="0.3">
      <c r="C631" s="14" t="str">
        <f t="shared" si="12"/>
        <v>19001</v>
      </c>
    </row>
    <row r="632" spans="3:3" x14ac:dyDescent="0.3">
      <c r="C632" s="14" t="str">
        <f t="shared" si="12"/>
        <v>19001</v>
      </c>
    </row>
    <row r="633" spans="3:3" x14ac:dyDescent="0.3">
      <c r="C633" s="14" t="str">
        <f t="shared" si="12"/>
        <v>19001</v>
      </c>
    </row>
    <row r="634" spans="3:3" x14ac:dyDescent="0.3">
      <c r="C634" s="14" t="str">
        <f t="shared" si="12"/>
        <v>19001</v>
      </c>
    </row>
    <row r="635" spans="3:3" x14ac:dyDescent="0.3">
      <c r="C635" s="14" t="str">
        <f t="shared" si="12"/>
        <v>19001</v>
      </c>
    </row>
    <row r="636" spans="3:3" x14ac:dyDescent="0.3">
      <c r="C636" s="14" t="str">
        <f t="shared" si="12"/>
        <v>19001</v>
      </c>
    </row>
    <row r="637" spans="3:3" x14ac:dyDescent="0.3">
      <c r="C637" s="14" t="str">
        <f t="shared" si="12"/>
        <v>19001</v>
      </c>
    </row>
    <row r="638" spans="3:3" x14ac:dyDescent="0.3">
      <c r="C638" s="14" t="str">
        <f t="shared" si="12"/>
        <v>19001</v>
      </c>
    </row>
    <row r="639" spans="3:3" x14ac:dyDescent="0.3">
      <c r="C639" s="14" t="str">
        <f t="shared" si="12"/>
        <v>19001</v>
      </c>
    </row>
    <row r="640" spans="3:3" x14ac:dyDescent="0.3">
      <c r="C640" s="14" t="str">
        <f t="shared" si="12"/>
        <v>19001</v>
      </c>
    </row>
    <row r="641" spans="3:3" x14ac:dyDescent="0.3">
      <c r="C641" s="14" t="str">
        <f t="shared" si="12"/>
        <v>19001</v>
      </c>
    </row>
    <row r="642" spans="3:3" x14ac:dyDescent="0.3">
      <c r="C642" s="14" t="str">
        <f t="shared" si="12"/>
        <v>19001</v>
      </c>
    </row>
    <row r="643" spans="3:3" x14ac:dyDescent="0.3">
      <c r="C643" s="14" t="str">
        <f t="shared" si="12"/>
        <v>19001</v>
      </c>
    </row>
    <row r="644" spans="3:3" x14ac:dyDescent="0.3">
      <c r="C644" s="14" t="str">
        <f t="shared" si="12"/>
        <v>19001</v>
      </c>
    </row>
    <row r="645" spans="3:3" x14ac:dyDescent="0.3">
      <c r="C645" s="14" t="str">
        <f t="shared" si="12"/>
        <v>19001</v>
      </c>
    </row>
    <row r="646" spans="3:3" x14ac:dyDescent="0.3">
      <c r="C646" s="14" t="str">
        <f t="shared" si="12"/>
        <v>19001</v>
      </c>
    </row>
    <row r="647" spans="3:3" x14ac:dyDescent="0.3">
      <c r="C647" s="14" t="str">
        <f t="shared" si="12"/>
        <v>19001</v>
      </c>
    </row>
    <row r="648" spans="3:3" x14ac:dyDescent="0.3">
      <c r="C648" s="14" t="str">
        <f t="shared" si="12"/>
        <v>19001</v>
      </c>
    </row>
    <row r="649" spans="3:3" x14ac:dyDescent="0.3">
      <c r="C649" s="14" t="str">
        <f t="shared" ref="C649:C712" si="13">YEAR(D649)&amp;MONTH(D649)</f>
        <v>19001</v>
      </c>
    </row>
    <row r="650" spans="3:3" x14ac:dyDescent="0.3">
      <c r="C650" s="14" t="str">
        <f t="shared" si="13"/>
        <v>19001</v>
      </c>
    </row>
    <row r="651" spans="3:3" x14ac:dyDescent="0.3">
      <c r="C651" s="14" t="str">
        <f t="shared" si="13"/>
        <v>19001</v>
      </c>
    </row>
    <row r="652" spans="3:3" x14ac:dyDescent="0.3">
      <c r="C652" s="14" t="str">
        <f t="shared" si="13"/>
        <v>19001</v>
      </c>
    </row>
    <row r="653" spans="3:3" x14ac:dyDescent="0.3">
      <c r="C653" s="14" t="str">
        <f t="shared" si="13"/>
        <v>19001</v>
      </c>
    </row>
    <row r="654" spans="3:3" x14ac:dyDescent="0.3">
      <c r="C654" s="14" t="str">
        <f t="shared" si="13"/>
        <v>19001</v>
      </c>
    </row>
    <row r="655" spans="3:3" x14ac:dyDescent="0.3">
      <c r="C655" s="14" t="str">
        <f t="shared" si="13"/>
        <v>19001</v>
      </c>
    </row>
    <row r="656" spans="3:3" x14ac:dyDescent="0.3">
      <c r="C656" s="14" t="str">
        <f t="shared" si="13"/>
        <v>19001</v>
      </c>
    </row>
    <row r="657" spans="3:3" x14ac:dyDescent="0.3">
      <c r="C657" s="14" t="str">
        <f t="shared" si="13"/>
        <v>19001</v>
      </c>
    </row>
    <row r="658" spans="3:3" x14ac:dyDescent="0.3">
      <c r="C658" s="14" t="str">
        <f t="shared" si="13"/>
        <v>19001</v>
      </c>
    </row>
    <row r="659" spans="3:3" x14ac:dyDescent="0.3">
      <c r="C659" s="14" t="str">
        <f t="shared" si="13"/>
        <v>19001</v>
      </c>
    </row>
    <row r="660" spans="3:3" x14ac:dyDescent="0.3">
      <c r="C660" s="14" t="str">
        <f t="shared" si="13"/>
        <v>19001</v>
      </c>
    </row>
    <row r="661" spans="3:3" x14ac:dyDescent="0.3">
      <c r="C661" s="14" t="str">
        <f t="shared" si="13"/>
        <v>19001</v>
      </c>
    </row>
    <row r="662" spans="3:3" x14ac:dyDescent="0.3">
      <c r="C662" s="14" t="str">
        <f t="shared" si="13"/>
        <v>19001</v>
      </c>
    </row>
    <row r="663" spans="3:3" x14ac:dyDescent="0.3">
      <c r="C663" s="14" t="str">
        <f t="shared" si="13"/>
        <v>19001</v>
      </c>
    </row>
    <row r="664" spans="3:3" x14ac:dyDescent="0.3">
      <c r="C664" s="14" t="str">
        <f t="shared" si="13"/>
        <v>19001</v>
      </c>
    </row>
    <row r="665" spans="3:3" x14ac:dyDescent="0.3">
      <c r="C665" s="14" t="str">
        <f t="shared" si="13"/>
        <v>19001</v>
      </c>
    </row>
    <row r="666" spans="3:3" x14ac:dyDescent="0.3">
      <c r="C666" s="14" t="str">
        <f t="shared" si="13"/>
        <v>19001</v>
      </c>
    </row>
    <row r="667" spans="3:3" x14ac:dyDescent="0.3">
      <c r="C667" s="14" t="str">
        <f t="shared" si="13"/>
        <v>19001</v>
      </c>
    </row>
    <row r="668" spans="3:3" x14ac:dyDescent="0.3">
      <c r="C668" s="14" t="str">
        <f t="shared" si="13"/>
        <v>19001</v>
      </c>
    </row>
    <row r="669" spans="3:3" x14ac:dyDescent="0.3">
      <c r="C669" s="14" t="str">
        <f t="shared" si="13"/>
        <v>19001</v>
      </c>
    </row>
    <row r="670" spans="3:3" x14ac:dyDescent="0.3">
      <c r="C670" s="14" t="str">
        <f t="shared" si="13"/>
        <v>19001</v>
      </c>
    </row>
    <row r="671" spans="3:3" x14ac:dyDescent="0.3">
      <c r="C671" s="14" t="str">
        <f t="shared" si="13"/>
        <v>19001</v>
      </c>
    </row>
    <row r="672" spans="3:3" x14ac:dyDescent="0.3">
      <c r="C672" s="14" t="str">
        <f t="shared" si="13"/>
        <v>19001</v>
      </c>
    </row>
    <row r="673" spans="3:3" x14ac:dyDescent="0.3">
      <c r="C673" s="14" t="str">
        <f t="shared" si="13"/>
        <v>19001</v>
      </c>
    </row>
    <row r="674" spans="3:3" x14ac:dyDescent="0.3">
      <c r="C674" s="14" t="str">
        <f t="shared" si="13"/>
        <v>19001</v>
      </c>
    </row>
    <row r="675" spans="3:3" x14ac:dyDescent="0.3">
      <c r="C675" s="14" t="str">
        <f t="shared" si="13"/>
        <v>19001</v>
      </c>
    </row>
    <row r="676" spans="3:3" x14ac:dyDescent="0.3">
      <c r="C676" s="14" t="str">
        <f t="shared" si="13"/>
        <v>19001</v>
      </c>
    </row>
    <row r="677" spans="3:3" x14ac:dyDescent="0.3">
      <c r="C677" s="14" t="str">
        <f t="shared" si="13"/>
        <v>19001</v>
      </c>
    </row>
    <row r="678" spans="3:3" x14ac:dyDescent="0.3">
      <c r="C678" s="14" t="str">
        <f t="shared" si="13"/>
        <v>19001</v>
      </c>
    </row>
    <row r="679" spans="3:3" x14ac:dyDescent="0.3">
      <c r="C679" s="14" t="str">
        <f t="shared" si="13"/>
        <v>19001</v>
      </c>
    </row>
    <row r="680" spans="3:3" x14ac:dyDescent="0.3">
      <c r="C680" s="14" t="str">
        <f t="shared" si="13"/>
        <v>19001</v>
      </c>
    </row>
    <row r="681" spans="3:3" x14ac:dyDescent="0.3">
      <c r="C681" s="14" t="str">
        <f t="shared" si="13"/>
        <v>19001</v>
      </c>
    </row>
    <row r="682" spans="3:3" x14ac:dyDescent="0.3">
      <c r="C682" s="14" t="str">
        <f t="shared" si="13"/>
        <v>19001</v>
      </c>
    </row>
    <row r="683" spans="3:3" x14ac:dyDescent="0.3">
      <c r="C683" s="14" t="str">
        <f t="shared" si="13"/>
        <v>19001</v>
      </c>
    </row>
    <row r="684" spans="3:3" x14ac:dyDescent="0.3">
      <c r="C684" s="14" t="str">
        <f t="shared" si="13"/>
        <v>19001</v>
      </c>
    </row>
    <row r="685" spans="3:3" x14ac:dyDescent="0.3">
      <c r="C685" s="14" t="str">
        <f t="shared" si="13"/>
        <v>19001</v>
      </c>
    </row>
    <row r="686" spans="3:3" x14ac:dyDescent="0.3">
      <c r="C686" s="14" t="str">
        <f t="shared" si="13"/>
        <v>19001</v>
      </c>
    </row>
    <row r="687" spans="3:3" x14ac:dyDescent="0.3">
      <c r="C687" s="14" t="str">
        <f t="shared" si="13"/>
        <v>19001</v>
      </c>
    </row>
    <row r="688" spans="3:3" x14ac:dyDescent="0.3">
      <c r="C688" s="14" t="str">
        <f t="shared" si="13"/>
        <v>19001</v>
      </c>
    </row>
    <row r="689" spans="3:3" x14ac:dyDescent="0.3">
      <c r="C689" s="14" t="str">
        <f t="shared" si="13"/>
        <v>19001</v>
      </c>
    </row>
    <row r="690" spans="3:3" x14ac:dyDescent="0.3">
      <c r="C690" s="14" t="str">
        <f t="shared" si="13"/>
        <v>19001</v>
      </c>
    </row>
    <row r="691" spans="3:3" x14ac:dyDescent="0.3">
      <c r="C691" s="14" t="str">
        <f t="shared" si="13"/>
        <v>19001</v>
      </c>
    </row>
    <row r="692" spans="3:3" x14ac:dyDescent="0.3">
      <c r="C692" s="14" t="str">
        <f t="shared" si="13"/>
        <v>19001</v>
      </c>
    </row>
    <row r="693" spans="3:3" x14ac:dyDescent="0.3">
      <c r="C693" s="14" t="str">
        <f t="shared" si="13"/>
        <v>19001</v>
      </c>
    </row>
    <row r="694" spans="3:3" x14ac:dyDescent="0.3">
      <c r="C694" s="14" t="str">
        <f t="shared" si="13"/>
        <v>19001</v>
      </c>
    </row>
    <row r="695" spans="3:3" x14ac:dyDescent="0.3">
      <c r="C695" s="14" t="str">
        <f t="shared" si="13"/>
        <v>19001</v>
      </c>
    </row>
    <row r="696" spans="3:3" x14ac:dyDescent="0.3">
      <c r="C696" s="14" t="str">
        <f t="shared" si="13"/>
        <v>19001</v>
      </c>
    </row>
    <row r="697" spans="3:3" x14ac:dyDescent="0.3">
      <c r="C697" s="14" t="str">
        <f t="shared" si="13"/>
        <v>19001</v>
      </c>
    </row>
    <row r="698" spans="3:3" x14ac:dyDescent="0.3">
      <c r="C698" s="14" t="str">
        <f t="shared" si="13"/>
        <v>19001</v>
      </c>
    </row>
    <row r="699" spans="3:3" x14ac:dyDescent="0.3">
      <c r="C699" s="14" t="str">
        <f t="shared" si="13"/>
        <v>19001</v>
      </c>
    </row>
    <row r="700" spans="3:3" x14ac:dyDescent="0.3">
      <c r="C700" s="14" t="str">
        <f t="shared" si="13"/>
        <v>19001</v>
      </c>
    </row>
    <row r="701" spans="3:3" x14ac:dyDescent="0.3">
      <c r="C701" s="14" t="str">
        <f t="shared" si="13"/>
        <v>19001</v>
      </c>
    </row>
    <row r="702" spans="3:3" x14ac:dyDescent="0.3">
      <c r="C702" s="14" t="str">
        <f t="shared" si="13"/>
        <v>19001</v>
      </c>
    </row>
    <row r="703" spans="3:3" x14ac:dyDescent="0.3">
      <c r="C703" s="14" t="str">
        <f t="shared" si="13"/>
        <v>19001</v>
      </c>
    </row>
    <row r="704" spans="3:3" x14ac:dyDescent="0.3">
      <c r="C704" s="14" t="str">
        <f t="shared" si="13"/>
        <v>19001</v>
      </c>
    </row>
    <row r="705" spans="3:3" x14ac:dyDescent="0.3">
      <c r="C705" s="14" t="str">
        <f t="shared" si="13"/>
        <v>19001</v>
      </c>
    </row>
    <row r="706" spans="3:3" x14ac:dyDescent="0.3">
      <c r="C706" s="14" t="str">
        <f t="shared" si="13"/>
        <v>19001</v>
      </c>
    </row>
    <row r="707" spans="3:3" x14ac:dyDescent="0.3">
      <c r="C707" s="14" t="str">
        <f t="shared" si="13"/>
        <v>19001</v>
      </c>
    </row>
    <row r="708" spans="3:3" x14ac:dyDescent="0.3">
      <c r="C708" s="14" t="str">
        <f t="shared" si="13"/>
        <v>19001</v>
      </c>
    </row>
    <row r="709" spans="3:3" x14ac:dyDescent="0.3">
      <c r="C709" s="14" t="str">
        <f t="shared" si="13"/>
        <v>19001</v>
      </c>
    </row>
    <row r="710" spans="3:3" x14ac:dyDescent="0.3">
      <c r="C710" s="14" t="str">
        <f t="shared" si="13"/>
        <v>19001</v>
      </c>
    </row>
    <row r="711" spans="3:3" x14ac:dyDescent="0.3">
      <c r="C711" s="14" t="str">
        <f t="shared" si="13"/>
        <v>19001</v>
      </c>
    </row>
    <row r="712" spans="3:3" x14ac:dyDescent="0.3">
      <c r="C712" s="14" t="str">
        <f t="shared" si="13"/>
        <v>19001</v>
      </c>
    </row>
    <row r="713" spans="3:3" x14ac:dyDescent="0.3">
      <c r="C713" s="14" t="str">
        <f t="shared" ref="C713:C776" si="14">YEAR(D713)&amp;MONTH(D713)</f>
        <v>19001</v>
      </c>
    </row>
    <row r="714" spans="3:3" x14ac:dyDescent="0.3">
      <c r="C714" s="14" t="str">
        <f t="shared" si="14"/>
        <v>19001</v>
      </c>
    </row>
    <row r="715" spans="3:3" x14ac:dyDescent="0.3">
      <c r="C715" s="14" t="str">
        <f t="shared" si="14"/>
        <v>19001</v>
      </c>
    </row>
    <row r="716" spans="3:3" x14ac:dyDescent="0.3">
      <c r="C716" s="14" t="str">
        <f t="shared" si="14"/>
        <v>19001</v>
      </c>
    </row>
    <row r="717" spans="3:3" x14ac:dyDescent="0.3">
      <c r="C717" s="14" t="str">
        <f t="shared" si="14"/>
        <v>19001</v>
      </c>
    </row>
    <row r="718" spans="3:3" x14ac:dyDescent="0.3">
      <c r="C718" s="14" t="str">
        <f t="shared" si="14"/>
        <v>19001</v>
      </c>
    </row>
    <row r="719" spans="3:3" x14ac:dyDescent="0.3">
      <c r="C719" s="14" t="str">
        <f t="shared" si="14"/>
        <v>19001</v>
      </c>
    </row>
    <row r="720" spans="3:3" x14ac:dyDescent="0.3">
      <c r="C720" s="14" t="str">
        <f t="shared" si="14"/>
        <v>19001</v>
      </c>
    </row>
    <row r="721" spans="3:3" x14ac:dyDescent="0.3">
      <c r="C721" s="14" t="str">
        <f t="shared" si="14"/>
        <v>19001</v>
      </c>
    </row>
    <row r="722" spans="3:3" x14ac:dyDescent="0.3">
      <c r="C722" s="14" t="str">
        <f t="shared" si="14"/>
        <v>19001</v>
      </c>
    </row>
    <row r="723" spans="3:3" x14ac:dyDescent="0.3">
      <c r="C723" s="14" t="str">
        <f t="shared" si="14"/>
        <v>19001</v>
      </c>
    </row>
    <row r="724" spans="3:3" x14ac:dyDescent="0.3">
      <c r="C724" s="14" t="str">
        <f t="shared" si="14"/>
        <v>19001</v>
      </c>
    </row>
    <row r="725" spans="3:3" x14ac:dyDescent="0.3">
      <c r="C725" s="14" t="str">
        <f t="shared" si="14"/>
        <v>19001</v>
      </c>
    </row>
    <row r="726" spans="3:3" x14ac:dyDescent="0.3">
      <c r="C726" s="14" t="str">
        <f t="shared" si="14"/>
        <v>19001</v>
      </c>
    </row>
    <row r="727" spans="3:3" x14ac:dyDescent="0.3">
      <c r="C727" s="14" t="str">
        <f t="shared" si="14"/>
        <v>19001</v>
      </c>
    </row>
    <row r="728" spans="3:3" x14ac:dyDescent="0.3">
      <c r="C728" s="14" t="str">
        <f t="shared" si="14"/>
        <v>19001</v>
      </c>
    </row>
    <row r="729" spans="3:3" x14ac:dyDescent="0.3">
      <c r="C729" s="14" t="str">
        <f t="shared" si="14"/>
        <v>19001</v>
      </c>
    </row>
    <row r="730" spans="3:3" x14ac:dyDescent="0.3">
      <c r="C730" s="14" t="str">
        <f t="shared" si="14"/>
        <v>19001</v>
      </c>
    </row>
    <row r="731" spans="3:3" x14ac:dyDescent="0.3">
      <c r="C731" s="14" t="str">
        <f t="shared" si="14"/>
        <v>19001</v>
      </c>
    </row>
    <row r="732" spans="3:3" x14ac:dyDescent="0.3">
      <c r="C732" s="14" t="str">
        <f t="shared" si="14"/>
        <v>19001</v>
      </c>
    </row>
    <row r="733" spans="3:3" x14ac:dyDescent="0.3">
      <c r="C733" s="14" t="str">
        <f t="shared" si="14"/>
        <v>19001</v>
      </c>
    </row>
    <row r="734" spans="3:3" x14ac:dyDescent="0.3">
      <c r="C734" s="14" t="str">
        <f t="shared" si="14"/>
        <v>19001</v>
      </c>
    </row>
    <row r="735" spans="3:3" x14ac:dyDescent="0.3">
      <c r="C735" s="14" t="str">
        <f t="shared" si="14"/>
        <v>19001</v>
      </c>
    </row>
    <row r="736" spans="3:3" x14ac:dyDescent="0.3">
      <c r="C736" s="14" t="str">
        <f t="shared" si="14"/>
        <v>19001</v>
      </c>
    </row>
    <row r="737" spans="3:3" x14ac:dyDescent="0.3">
      <c r="C737" s="14" t="str">
        <f t="shared" si="14"/>
        <v>19001</v>
      </c>
    </row>
    <row r="738" spans="3:3" x14ac:dyDescent="0.3">
      <c r="C738" s="14" t="str">
        <f t="shared" si="14"/>
        <v>19001</v>
      </c>
    </row>
    <row r="739" spans="3:3" x14ac:dyDescent="0.3">
      <c r="C739" s="14" t="str">
        <f t="shared" si="14"/>
        <v>19001</v>
      </c>
    </row>
    <row r="740" spans="3:3" x14ac:dyDescent="0.3">
      <c r="C740" s="14" t="str">
        <f t="shared" si="14"/>
        <v>19001</v>
      </c>
    </row>
    <row r="741" spans="3:3" x14ac:dyDescent="0.3">
      <c r="C741" s="14" t="str">
        <f t="shared" si="14"/>
        <v>19001</v>
      </c>
    </row>
    <row r="742" spans="3:3" x14ac:dyDescent="0.3">
      <c r="C742" s="14" t="str">
        <f t="shared" si="14"/>
        <v>19001</v>
      </c>
    </row>
    <row r="743" spans="3:3" x14ac:dyDescent="0.3">
      <c r="C743" s="14" t="str">
        <f t="shared" si="14"/>
        <v>19001</v>
      </c>
    </row>
    <row r="744" spans="3:3" x14ac:dyDescent="0.3">
      <c r="C744" s="14" t="str">
        <f t="shared" si="14"/>
        <v>19001</v>
      </c>
    </row>
    <row r="745" spans="3:3" x14ac:dyDescent="0.3">
      <c r="C745" s="14" t="str">
        <f t="shared" si="14"/>
        <v>19001</v>
      </c>
    </row>
    <row r="746" spans="3:3" x14ac:dyDescent="0.3">
      <c r="C746" s="14" t="str">
        <f t="shared" si="14"/>
        <v>19001</v>
      </c>
    </row>
    <row r="747" spans="3:3" x14ac:dyDescent="0.3">
      <c r="C747" s="14" t="str">
        <f t="shared" si="14"/>
        <v>19001</v>
      </c>
    </row>
    <row r="748" spans="3:3" x14ac:dyDescent="0.3">
      <c r="C748" s="14" t="str">
        <f t="shared" si="14"/>
        <v>19001</v>
      </c>
    </row>
    <row r="749" spans="3:3" x14ac:dyDescent="0.3">
      <c r="C749" s="14" t="str">
        <f t="shared" si="14"/>
        <v>19001</v>
      </c>
    </row>
    <row r="750" spans="3:3" x14ac:dyDescent="0.3">
      <c r="C750" s="14" t="str">
        <f t="shared" si="14"/>
        <v>19001</v>
      </c>
    </row>
    <row r="751" spans="3:3" x14ac:dyDescent="0.3">
      <c r="C751" s="14" t="str">
        <f t="shared" si="14"/>
        <v>19001</v>
      </c>
    </row>
    <row r="752" spans="3:3" x14ac:dyDescent="0.3">
      <c r="C752" s="14" t="str">
        <f t="shared" si="14"/>
        <v>19001</v>
      </c>
    </row>
    <row r="753" spans="3:3" x14ac:dyDescent="0.3">
      <c r="C753" s="14" t="str">
        <f t="shared" si="14"/>
        <v>19001</v>
      </c>
    </row>
    <row r="754" spans="3:3" x14ac:dyDescent="0.3">
      <c r="C754" s="14" t="str">
        <f t="shared" si="14"/>
        <v>19001</v>
      </c>
    </row>
    <row r="755" spans="3:3" x14ac:dyDescent="0.3">
      <c r="C755" s="14" t="str">
        <f t="shared" si="14"/>
        <v>19001</v>
      </c>
    </row>
    <row r="756" spans="3:3" x14ac:dyDescent="0.3">
      <c r="C756" s="14" t="str">
        <f t="shared" si="14"/>
        <v>19001</v>
      </c>
    </row>
    <row r="757" spans="3:3" x14ac:dyDescent="0.3">
      <c r="C757" s="14" t="str">
        <f t="shared" si="14"/>
        <v>19001</v>
      </c>
    </row>
    <row r="758" spans="3:3" x14ac:dyDescent="0.3">
      <c r="C758" s="14" t="str">
        <f t="shared" si="14"/>
        <v>19001</v>
      </c>
    </row>
    <row r="759" spans="3:3" x14ac:dyDescent="0.3">
      <c r="C759" s="14" t="str">
        <f t="shared" si="14"/>
        <v>19001</v>
      </c>
    </row>
    <row r="760" spans="3:3" x14ac:dyDescent="0.3">
      <c r="C760" s="14" t="str">
        <f t="shared" si="14"/>
        <v>19001</v>
      </c>
    </row>
    <row r="761" spans="3:3" x14ac:dyDescent="0.3">
      <c r="C761" s="14" t="str">
        <f t="shared" si="14"/>
        <v>19001</v>
      </c>
    </row>
    <row r="762" spans="3:3" x14ac:dyDescent="0.3">
      <c r="C762" s="14" t="str">
        <f t="shared" si="14"/>
        <v>19001</v>
      </c>
    </row>
    <row r="763" spans="3:3" x14ac:dyDescent="0.3">
      <c r="C763" s="14" t="str">
        <f t="shared" si="14"/>
        <v>19001</v>
      </c>
    </row>
    <row r="764" spans="3:3" x14ac:dyDescent="0.3">
      <c r="C764" s="14" t="str">
        <f t="shared" si="14"/>
        <v>19001</v>
      </c>
    </row>
    <row r="765" spans="3:3" x14ac:dyDescent="0.3">
      <c r="C765" s="14" t="str">
        <f t="shared" si="14"/>
        <v>19001</v>
      </c>
    </row>
    <row r="766" spans="3:3" x14ac:dyDescent="0.3">
      <c r="C766" s="14" t="str">
        <f t="shared" si="14"/>
        <v>19001</v>
      </c>
    </row>
    <row r="767" spans="3:3" x14ac:dyDescent="0.3">
      <c r="C767" s="14" t="str">
        <f t="shared" si="14"/>
        <v>19001</v>
      </c>
    </row>
    <row r="768" spans="3:3" x14ac:dyDescent="0.3">
      <c r="C768" s="14" t="str">
        <f t="shared" si="14"/>
        <v>19001</v>
      </c>
    </row>
    <row r="769" spans="3:3" x14ac:dyDescent="0.3">
      <c r="C769" s="14" t="str">
        <f t="shared" si="14"/>
        <v>19001</v>
      </c>
    </row>
    <row r="770" spans="3:3" x14ac:dyDescent="0.3">
      <c r="C770" s="14" t="str">
        <f t="shared" si="14"/>
        <v>19001</v>
      </c>
    </row>
    <row r="771" spans="3:3" x14ac:dyDescent="0.3">
      <c r="C771" s="14" t="str">
        <f t="shared" si="14"/>
        <v>19001</v>
      </c>
    </row>
    <row r="772" spans="3:3" x14ac:dyDescent="0.3">
      <c r="C772" s="14" t="str">
        <f t="shared" si="14"/>
        <v>19001</v>
      </c>
    </row>
    <row r="773" spans="3:3" x14ac:dyDescent="0.3">
      <c r="C773" s="14" t="str">
        <f t="shared" si="14"/>
        <v>19001</v>
      </c>
    </row>
    <row r="774" spans="3:3" x14ac:dyDescent="0.3">
      <c r="C774" s="14" t="str">
        <f t="shared" si="14"/>
        <v>19001</v>
      </c>
    </row>
    <row r="775" spans="3:3" x14ac:dyDescent="0.3">
      <c r="C775" s="14" t="str">
        <f t="shared" si="14"/>
        <v>19001</v>
      </c>
    </row>
    <row r="776" spans="3:3" x14ac:dyDescent="0.3">
      <c r="C776" s="14" t="str">
        <f t="shared" si="14"/>
        <v>19001</v>
      </c>
    </row>
    <row r="777" spans="3:3" x14ac:dyDescent="0.3">
      <c r="C777" s="14" t="str">
        <f t="shared" ref="C777:C840" si="15">YEAR(D777)&amp;MONTH(D777)</f>
        <v>19001</v>
      </c>
    </row>
    <row r="778" spans="3:3" x14ac:dyDescent="0.3">
      <c r="C778" s="14" t="str">
        <f t="shared" si="15"/>
        <v>19001</v>
      </c>
    </row>
    <row r="779" spans="3:3" x14ac:dyDescent="0.3">
      <c r="C779" s="14" t="str">
        <f t="shared" si="15"/>
        <v>19001</v>
      </c>
    </row>
    <row r="780" spans="3:3" x14ac:dyDescent="0.3">
      <c r="C780" s="14" t="str">
        <f t="shared" si="15"/>
        <v>19001</v>
      </c>
    </row>
    <row r="781" spans="3:3" x14ac:dyDescent="0.3">
      <c r="C781" s="14" t="str">
        <f t="shared" si="15"/>
        <v>19001</v>
      </c>
    </row>
    <row r="782" spans="3:3" x14ac:dyDescent="0.3">
      <c r="C782" s="14" t="str">
        <f t="shared" si="15"/>
        <v>19001</v>
      </c>
    </row>
    <row r="783" spans="3:3" x14ac:dyDescent="0.3">
      <c r="C783" s="14" t="str">
        <f t="shared" si="15"/>
        <v>19001</v>
      </c>
    </row>
    <row r="784" spans="3:3" x14ac:dyDescent="0.3">
      <c r="C784" s="14" t="str">
        <f t="shared" si="15"/>
        <v>19001</v>
      </c>
    </row>
    <row r="785" spans="3:3" x14ac:dyDescent="0.3">
      <c r="C785" s="14" t="str">
        <f t="shared" si="15"/>
        <v>19001</v>
      </c>
    </row>
    <row r="786" spans="3:3" x14ac:dyDescent="0.3">
      <c r="C786" s="14" t="str">
        <f t="shared" si="15"/>
        <v>19001</v>
      </c>
    </row>
    <row r="787" spans="3:3" x14ac:dyDescent="0.3">
      <c r="C787" s="14" t="str">
        <f t="shared" si="15"/>
        <v>19001</v>
      </c>
    </row>
    <row r="788" spans="3:3" x14ac:dyDescent="0.3">
      <c r="C788" s="14" t="str">
        <f t="shared" si="15"/>
        <v>19001</v>
      </c>
    </row>
    <row r="789" spans="3:3" x14ac:dyDescent="0.3">
      <c r="C789" s="14" t="str">
        <f t="shared" si="15"/>
        <v>19001</v>
      </c>
    </row>
    <row r="790" spans="3:3" x14ac:dyDescent="0.3">
      <c r="C790" s="14" t="str">
        <f t="shared" si="15"/>
        <v>19001</v>
      </c>
    </row>
    <row r="791" spans="3:3" x14ac:dyDescent="0.3">
      <c r="C791" s="14" t="str">
        <f t="shared" si="15"/>
        <v>19001</v>
      </c>
    </row>
    <row r="792" spans="3:3" x14ac:dyDescent="0.3">
      <c r="C792" s="14" t="str">
        <f t="shared" si="15"/>
        <v>19001</v>
      </c>
    </row>
    <row r="793" spans="3:3" x14ac:dyDescent="0.3">
      <c r="C793" s="14" t="str">
        <f t="shared" si="15"/>
        <v>19001</v>
      </c>
    </row>
    <row r="794" spans="3:3" x14ac:dyDescent="0.3">
      <c r="C794" s="14" t="str">
        <f t="shared" si="15"/>
        <v>19001</v>
      </c>
    </row>
    <row r="795" spans="3:3" x14ac:dyDescent="0.3">
      <c r="C795" s="14" t="str">
        <f t="shared" si="15"/>
        <v>19001</v>
      </c>
    </row>
    <row r="796" spans="3:3" x14ac:dyDescent="0.3">
      <c r="C796" s="14" t="str">
        <f t="shared" si="15"/>
        <v>19001</v>
      </c>
    </row>
    <row r="797" spans="3:3" x14ac:dyDescent="0.3">
      <c r="C797" s="14" t="str">
        <f t="shared" si="15"/>
        <v>19001</v>
      </c>
    </row>
    <row r="798" spans="3:3" x14ac:dyDescent="0.3">
      <c r="C798" s="14" t="str">
        <f t="shared" si="15"/>
        <v>19001</v>
      </c>
    </row>
    <row r="799" spans="3:3" x14ac:dyDescent="0.3">
      <c r="C799" s="14" t="str">
        <f t="shared" si="15"/>
        <v>19001</v>
      </c>
    </row>
    <row r="800" spans="3:3" x14ac:dyDescent="0.3">
      <c r="C800" s="14" t="str">
        <f t="shared" si="15"/>
        <v>19001</v>
      </c>
    </row>
    <row r="801" spans="3:3" x14ac:dyDescent="0.3">
      <c r="C801" s="14" t="str">
        <f t="shared" si="15"/>
        <v>19001</v>
      </c>
    </row>
    <row r="802" spans="3:3" x14ac:dyDescent="0.3">
      <c r="C802" s="14" t="str">
        <f t="shared" si="15"/>
        <v>19001</v>
      </c>
    </row>
    <row r="803" spans="3:3" x14ac:dyDescent="0.3">
      <c r="C803" s="14" t="str">
        <f t="shared" si="15"/>
        <v>19001</v>
      </c>
    </row>
    <row r="804" spans="3:3" x14ac:dyDescent="0.3">
      <c r="C804" s="14" t="str">
        <f t="shared" si="15"/>
        <v>19001</v>
      </c>
    </row>
    <row r="805" spans="3:3" x14ac:dyDescent="0.3">
      <c r="C805" s="14" t="str">
        <f t="shared" si="15"/>
        <v>19001</v>
      </c>
    </row>
    <row r="806" spans="3:3" x14ac:dyDescent="0.3">
      <c r="C806" s="14" t="str">
        <f t="shared" si="15"/>
        <v>19001</v>
      </c>
    </row>
    <row r="807" spans="3:3" x14ac:dyDescent="0.3">
      <c r="C807" s="14" t="str">
        <f t="shared" si="15"/>
        <v>19001</v>
      </c>
    </row>
    <row r="808" spans="3:3" x14ac:dyDescent="0.3">
      <c r="C808" s="14" t="str">
        <f t="shared" si="15"/>
        <v>19001</v>
      </c>
    </row>
    <row r="809" spans="3:3" x14ac:dyDescent="0.3">
      <c r="C809" s="14" t="str">
        <f t="shared" si="15"/>
        <v>19001</v>
      </c>
    </row>
    <row r="810" spans="3:3" x14ac:dyDescent="0.3">
      <c r="C810" s="14" t="str">
        <f t="shared" si="15"/>
        <v>19001</v>
      </c>
    </row>
    <row r="811" spans="3:3" x14ac:dyDescent="0.3">
      <c r="C811" s="14" t="str">
        <f t="shared" si="15"/>
        <v>19001</v>
      </c>
    </row>
    <row r="812" spans="3:3" x14ac:dyDescent="0.3">
      <c r="C812" s="14" t="str">
        <f t="shared" si="15"/>
        <v>19001</v>
      </c>
    </row>
    <row r="813" spans="3:3" x14ac:dyDescent="0.3">
      <c r="C813" s="14" t="str">
        <f t="shared" si="15"/>
        <v>19001</v>
      </c>
    </row>
    <row r="814" spans="3:3" x14ac:dyDescent="0.3">
      <c r="C814" s="14" t="str">
        <f t="shared" si="15"/>
        <v>19001</v>
      </c>
    </row>
    <row r="815" spans="3:3" x14ac:dyDescent="0.3">
      <c r="C815" s="14" t="str">
        <f t="shared" si="15"/>
        <v>19001</v>
      </c>
    </row>
    <row r="816" spans="3:3" x14ac:dyDescent="0.3">
      <c r="C816" s="14" t="str">
        <f t="shared" si="15"/>
        <v>19001</v>
      </c>
    </row>
    <row r="817" spans="3:3" x14ac:dyDescent="0.3">
      <c r="C817" s="14" t="str">
        <f t="shared" si="15"/>
        <v>19001</v>
      </c>
    </row>
    <row r="818" spans="3:3" x14ac:dyDescent="0.3">
      <c r="C818" s="14" t="str">
        <f t="shared" si="15"/>
        <v>19001</v>
      </c>
    </row>
    <row r="819" spans="3:3" x14ac:dyDescent="0.3">
      <c r="C819" s="14" t="str">
        <f t="shared" si="15"/>
        <v>19001</v>
      </c>
    </row>
    <row r="820" spans="3:3" x14ac:dyDescent="0.3">
      <c r="C820" s="14" t="str">
        <f t="shared" si="15"/>
        <v>19001</v>
      </c>
    </row>
    <row r="821" spans="3:3" x14ac:dyDescent="0.3">
      <c r="C821" s="14" t="str">
        <f t="shared" si="15"/>
        <v>19001</v>
      </c>
    </row>
    <row r="822" spans="3:3" x14ac:dyDescent="0.3">
      <c r="C822" s="14" t="str">
        <f t="shared" si="15"/>
        <v>19001</v>
      </c>
    </row>
    <row r="823" spans="3:3" x14ac:dyDescent="0.3">
      <c r="C823" s="14" t="str">
        <f t="shared" si="15"/>
        <v>19001</v>
      </c>
    </row>
    <row r="824" spans="3:3" x14ac:dyDescent="0.3">
      <c r="C824" s="14" t="str">
        <f t="shared" si="15"/>
        <v>19001</v>
      </c>
    </row>
    <row r="825" spans="3:3" x14ac:dyDescent="0.3">
      <c r="C825" s="14" t="str">
        <f t="shared" si="15"/>
        <v>19001</v>
      </c>
    </row>
    <row r="826" spans="3:3" x14ac:dyDescent="0.3">
      <c r="C826" s="14" t="str">
        <f t="shared" si="15"/>
        <v>19001</v>
      </c>
    </row>
    <row r="827" spans="3:3" x14ac:dyDescent="0.3">
      <c r="C827" s="14" t="str">
        <f t="shared" si="15"/>
        <v>19001</v>
      </c>
    </row>
    <row r="828" spans="3:3" x14ac:dyDescent="0.3">
      <c r="C828" s="14" t="str">
        <f t="shared" si="15"/>
        <v>19001</v>
      </c>
    </row>
    <row r="829" spans="3:3" x14ac:dyDescent="0.3">
      <c r="C829" s="14" t="str">
        <f t="shared" si="15"/>
        <v>19001</v>
      </c>
    </row>
    <row r="830" spans="3:3" x14ac:dyDescent="0.3">
      <c r="C830" s="14" t="str">
        <f t="shared" si="15"/>
        <v>19001</v>
      </c>
    </row>
    <row r="831" spans="3:3" x14ac:dyDescent="0.3">
      <c r="C831" s="14" t="str">
        <f t="shared" si="15"/>
        <v>19001</v>
      </c>
    </row>
    <row r="832" spans="3:3" x14ac:dyDescent="0.3">
      <c r="C832" s="14" t="str">
        <f t="shared" si="15"/>
        <v>19001</v>
      </c>
    </row>
    <row r="833" spans="3:3" x14ac:dyDescent="0.3">
      <c r="C833" s="14" t="str">
        <f t="shared" si="15"/>
        <v>19001</v>
      </c>
    </row>
    <row r="834" spans="3:3" x14ac:dyDescent="0.3">
      <c r="C834" s="14" t="str">
        <f t="shared" si="15"/>
        <v>19001</v>
      </c>
    </row>
    <row r="835" spans="3:3" x14ac:dyDescent="0.3">
      <c r="C835" s="14" t="str">
        <f t="shared" si="15"/>
        <v>19001</v>
      </c>
    </row>
    <row r="836" spans="3:3" x14ac:dyDescent="0.3">
      <c r="C836" s="14" t="str">
        <f t="shared" si="15"/>
        <v>19001</v>
      </c>
    </row>
    <row r="837" spans="3:3" x14ac:dyDescent="0.3">
      <c r="C837" s="14" t="str">
        <f t="shared" si="15"/>
        <v>19001</v>
      </c>
    </row>
    <row r="838" spans="3:3" x14ac:dyDescent="0.3">
      <c r="C838" s="14" t="str">
        <f t="shared" si="15"/>
        <v>19001</v>
      </c>
    </row>
    <row r="839" spans="3:3" x14ac:dyDescent="0.3">
      <c r="C839" s="14" t="str">
        <f t="shared" si="15"/>
        <v>19001</v>
      </c>
    </row>
    <row r="840" spans="3:3" x14ac:dyDescent="0.3">
      <c r="C840" s="14" t="str">
        <f t="shared" si="15"/>
        <v>19001</v>
      </c>
    </row>
    <row r="841" spans="3:3" x14ac:dyDescent="0.3">
      <c r="C841" s="14" t="str">
        <f t="shared" ref="C841:C904" si="16">YEAR(D841)&amp;MONTH(D841)</f>
        <v>19001</v>
      </c>
    </row>
    <row r="842" spans="3:3" x14ac:dyDescent="0.3">
      <c r="C842" s="14" t="str">
        <f t="shared" si="16"/>
        <v>19001</v>
      </c>
    </row>
    <row r="843" spans="3:3" x14ac:dyDescent="0.3">
      <c r="C843" s="14" t="str">
        <f t="shared" si="16"/>
        <v>19001</v>
      </c>
    </row>
    <row r="844" spans="3:3" x14ac:dyDescent="0.3">
      <c r="C844" s="14" t="str">
        <f t="shared" si="16"/>
        <v>19001</v>
      </c>
    </row>
    <row r="845" spans="3:3" x14ac:dyDescent="0.3">
      <c r="C845" s="14" t="str">
        <f t="shared" si="16"/>
        <v>19001</v>
      </c>
    </row>
    <row r="846" spans="3:3" x14ac:dyDescent="0.3">
      <c r="C846" s="14" t="str">
        <f t="shared" si="16"/>
        <v>19001</v>
      </c>
    </row>
    <row r="847" spans="3:3" x14ac:dyDescent="0.3">
      <c r="C847" s="14" t="str">
        <f t="shared" si="16"/>
        <v>19001</v>
      </c>
    </row>
    <row r="848" spans="3:3" x14ac:dyDescent="0.3">
      <c r="C848" s="14" t="str">
        <f t="shared" si="16"/>
        <v>19001</v>
      </c>
    </row>
    <row r="849" spans="3:3" x14ac:dyDescent="0.3">
      <c r="C849" s="14" t="str">
        <f t="shared" si="16"/>
        <v>19001</v>
      </c>
    </row>
    <row r="850" spans="3:3" x14ac:dyDescent="0.3">
      <c r="C850" s="14" t="str">
        <f t="shared" si="16"/>
        <v>19001</v>
      </c>
    </row>
    <row r="851" spans="3:3" x14ac:dyDescent="0.3">
      <c r="C851" s="14" t="str">
        <f t="shared" si="16"/>
        <v>19001</v>
      </c>
    </row>
    <row r="852" spans="3:3" x14ac:dyDescent="0.3">
      <c r="C852" s="14" t="str">
        <f t="shared" si="16"/>
        <v>19001</v>
      </c>
    </row>
    <row r="853" spans="3:3" x14ac:dyDescent="0.3">
      <c r="C853" s="14" t="str">
        <f t="shared" si="16"/>
        <v>19001</v>
      </c>
    </row>
    <row r="854" spans="3:3" x14ac:dyDescent="0.3">
      <c r="C854" s="14" t="str">
        <f t="shared" si="16"/>
        <v>19001</v>
      </c>
    </row>
    <row r="855" spans="3:3" x14ac:dyDescent="0.3">
      <c r="C855" s="14" t="str">
        <f t="shared" si="16"/>
        <v>19001</v>
      </c>
    </row>
    <row r="856" spans="3:3" x14ac:dyDescent="0.3">
      <c r="C856" s="14" t="str">
        <f t="shared" si="16"/>
        <v>19001</v>
      </c>
    </row>
    <row r="857" spans="3:3" x14ac:dyDescent="0.3">
      <c r="C857" s="14" t="str">
        <f t="shared" si="16"/>
        <v>19001</v>
      </c>
    </row>
    <row r="858" spans="3:3" x14ac:dyDescent="0.3">
      <c r="C858" s="14" t="str">
        <f t="shared" si="16"/>
        <v>19001</v>
      </c>
    </row>
    <row r="859" spans="3:3" x14ac:dyDescent="0.3">
      <c r="C859" s="14" t="str">
        <f t="shared" si="16"/>
        <v>19001</v>
      </c>
    </row>
    <row r="860" spans="3:3" x14ac:dyDescent="0.3">
      <c r="C860" s="14" t="str">
        <f t="shared" si="16"/>
        <v>19001</v>
      </c>
    </row>
    <row r="861" spans="3:3" x14ac:dyDescent="0.3">
      <c r="C861" s="14" t="str">
        <f t="shared" si="16"/>
        <v>19001</v>
      </c>
    </row>
    <row r="862" spans="3:3" x14ac:dyDescent="0.3">
      <c r="C862" s="14" t="str">
        <f t="shared" si="16"/>
        <v>19001</v>
      </c>
    </row>
    <row r="863" spans="3:3" x14ac:dyDescent="0.3">
      <c r="C863" s="14" t="str">
        <f t="shared" si="16"/>
        <v>19001</v>
      </c>
    </row>
    <row r="864" spans="3:3" x14ac:dyDescent="0.3">
      <c r="C864" s="14" t="str">
        <f t="shared" si="16"/>
        <v>19001</v>
      </c>
    </row>
    <row r="865" spans="3:3" x14ac:dyDescent="0.3">
      <c r="C865" s="14" t="str">
        <f t="shared" si="16"/>
        <v>19001</v>
      </c>
    </row>
    <row r="866" spans="3:3" x14ac:dyDescent="0.3">
      <c r="C866" s="14" t="str">
        <f t="shared" si="16"/>
        <v>19001</v>
      </c>
    </row>
    <row r="867" spans="3:3" x14ac:dyDescent="0.3">
      <c r="C867" s="14" t="str">
        <f t="shared" si="16"/>
        <v>19001</v>
      </c>
    </row>
    <row r="868" spans="3:3" x14ac:dyDescent="0.3">
      <c r="C868" s="14" t="str">
        <f t="shared" si="16"/>
        <v>19001</v>
      </c>
    </row>
    <row r="869" spans="3:3" x14ac:dyDescent="0.3">
      <c r="C869" s="14" t="str">
        <f t="shared" si="16"/>
        <v>19001</v>
      </c>
    </row>
    <row r="870" spans="3:3" x14ac:dyDescent="0.3">
      <c r="C870" s="14" t="str">
        <f t="shared" si="16"/>
        <v>19001</v>
      </c>
    </row>
    <row r="871" spans="3:3" x14ac:dyDescent="0.3">
      <c r="C871" s="14" t="str">
        <f t="shared" si="16"/>
        <v>19001</v>
      </c>
    </row>
    <row r="872" spans="3:3" x14ac:dyDescent="0.3">
      <c r="C872" s="14" t="str">
        <f t="shared" si="16"/>
        <v>19001</v>
      </c>
    </row>
    <row r="873" spans="3:3" x14ac:dyDescent="0.3">
      <c r="C873" s="14" t="str">
        <f t="shared" si="16"/>
        <v>19001</v>
      </c>
    </row>
    <row r="874" spans="3:3" x14ac:dyDescent="0.3">
      <c r="C874" s="14" t="str">
        <f t="shared" si="16"/>
        <v>19001</v>
      </c>
    </row>
    <row r="875" spans="3:3" x14ac:dyDescent="0.3">
      <c r="C875" s="14" t="str">
        <f t="shared" si="16"/>
        <v>19001</v>
      </c>
    </row>
    <row r="876" spans="3:3" x14ac:dyDescent="0.3">
      <c r="C876" s="14" t="str">
        <f t="shared" si="16"/>
        <v>19001</v>
      </c>
    </row>
    <row r="877" spans="3:3" x14ac:dyDescent="0.3">
      <c r="C877" s="14" t="str">
        <f t="shared" si="16"/>
        <v>19001</v>
      </c>
    </row>
    <row r="878" spans="3:3" x14ac:dyDescent="0.3">
      <c r="C878" s="14" t="str">
        <f t="shared" si="16"/>
        <v>19001</v>
      </c>
    </row>
    <row r="879" spans="3:3" x14ac:dyDescent="0.3">
      <c r="C879" s="14" t="str">
        <f t="shared" si="16"/>
        <v>19001</v>
      </c>
    </row>
    <row r="880" spans="3:3" x14ac:dyDescent="0.3">
      <c r="C880" s="14" t="str">
        <f t="shared" si="16"/>
        <v>19001</v>
      </c>
    </row>
    <row r="881" spans="3:3" x14ac:dyDescent="0.3">
      <c r="C881" s="14" t="str">
        <f t="shared" si="16"/>
        <v>19001</v>
      </c>
    </row>
    <row r="882" spans="3:3" x14ac:dyDescent="0.3">
      <c r="C882" s="14" t="str">
        <f t="shared" si="16"/>
        <v>19001</v>
      </c>
    </row>
    <row r="883" spans="3:3" x14ac:dyDescent="0.3">
      <c r="C883" s="14" t="str">
        <f t="shared" si="16"/>
        <v>19001</v>
      </c>
    </row>
    <row r="884" spans="3:3" x14ac:dyDescent="0.3">
      <c r="C884" s="14" t="str">
        <f t="shared" si="16"/>
        <v>19001</v>
      </c>
    </row>
    <row r="885" spans="3:3" x14ac:dyDescent="0.3">
      <c r="C885" s="14" t="str">
        <f t="shared" si="16"/>
        <v>19001</v>
      </c>
    </row>
    <row r="886" spans="3:3" x14ac:dyDescent="0.3">
      <c r="C886" s="14" t="str">
        <f t="shared" si="16"/>
        <v>19001</v>
      </c>
    </row>
    <row r="887" spans="3:3" x14ac:dyDescent="0.3">
      <c r="C887" s="14" t="str">
        <f t="shared" si="16"/>
        <v>19001</v>
      </c>
    </row>
    <row r="888" spans="3:3" x14ac:dyDescent="0.3">
      <c r="C888" s="14" t="str">
        <f t="shared" si="16"/>
        <v>19001</v>
      </c>
    </row>
    <row r="889" spans="3:3" x14ac:dyDescent="0.3">
      <c r="C889" s="14" t="str">
        <f t="shared" si="16"/>
        <v>19001</v>
      </c>
    </row>
    <row r="890" spans="3:3" x14ac:dyDescent="0.3">
      <c r="C890" s="14" t="str">
        <f t="shared" si="16"/>
        <v>19001</v>
      </c>
    </row>
    <row r="891" spans="3:3" x14ac:dyDescent="0.3">
      <c r="C891" s="14" t="str">
        <f t="shared" si="16"/>
        <v>19001</v>
      </c>
    </row>
    <row r="892" spans="3:3" x14ac:dyDescent="0.3">
      <c r="C892" s="14" t="str">
        <f t="shared" si="16"/>
        <v>19001</v>
      </c>
    </row>
    <row r="893" spans="3:3" x14ac:dyDescent="0.3">
      <c r="C893" s="14" t="str">
        <f t="shared" si="16"/>
        <v>19001</v>
      </c>
    </row>
    <row r="894" spans="3:3" x14ac:dyDescent="0.3">
      <c r="C894" s="14" t="str">
        <f t="shared" si="16"/>
        <v>19001</v>
      </c>
    </row>
    <row r="895" spans="3:3" x14ac:dyDescent="0.3">
      <c r="C895" s="14" t="str">
        <f t="shared" si="16"/>
        <v>19001</v>
      </c>
    </row>
    <row r="896" spans="3:3" x14ac:dyDescent="0.3">
      <c r="C896" s="14" t="str">
        <f t="shared" si="16"/>
        <v>19001</v>
      </c>
    </row>
    <row r="897" spans="3:3" x14ac:dyDescent="0.3">
      <c r="C897" s="14" t="str">
        <f t="shared" si="16"/>
        <v>19001</v>
      </c>
    </row>
    <row r="898" spans="3:3" x14ac:dyDescent="0.3">
      <c r="C898" s="14" t="str">
        <f t="shared" si="16"/>
        <v>19001</v>
      </c>
    </row>
    <row r="899" spans="3:3" x14ac:dyDescent="0.3">
      <c r="C899" s="14" t="str">
        <f t="shared" si="16"/>
        <v>19001</v>
      </c>
    </row>
    <row r="900" spans="3:3" x14ac:dyDescent="0.3">
      <c r="C900" s="14" t="str">
        <f t="shared" si="16"/>
        <v>19001</v>
      </c>
    </row>
    <row r="901" spans="3:3" x14ac:dyDescent="0.3">
      <c r="C901" s="14" t="str">
        <f t="shared" si="16"/>
        <v>19001</v>
      </c>
    </row>
    <row r="902" spans="3:3" x14ac:dyDescent="0.3">
      <c r="C902" s="14" t="str">
        <f t="shared" si="16"/>
        <v>19001</v>
      </c>
    </row>
    <row r="903" spans="3:3" x14ac:dyDescent="0.3">
      <c r="C903" s="14" t="str">
        <f t="shared" si="16"/>
        <v>19001</v>
      </c>
    </row>
    <row r="904" spans="3:3" x14ac:dyDescent="0.3">
      <c r="C904" s="14" t="str">
        <f t="shared" si="16"/>
        <v>19001</v>
      </c>
    </row>
    <row r="905" spans="3:3" x14ac:dyDescent="0.3">
      <c r="C905" s="14" t="str">
        <f t="shared" ref="C905:C968" si="17">YEAR(D905)&amp;MONTH(D905)</f>
        <v>19001</v>
      </c>
    </row>
    <row r="906" spans="3:3" x14ac:dyDescent="0.3">
      <c r="C906" s="14" t="str">
        <f t="shared" si="17"/>
        <v>19001</v>
      </c>
    </row>
    <row r="907" spans="3:3" x14ac:dyDescent="0.3">
      <c r="C907" s="14" t="str">
        <f t="shared" si="17"/>
        <v>19001</v>
      </c>
    </row>
    <row r="908" spans="3:3" x14ac:dyDescent="0.3">
      <c r="C908" s="14" t="str">
        <f t="shared" si="17"/>
        <v>19001</v>
      </c>
    </row>
    <row r="909" spans="3:3" x14ac:dyDescent="0.3">
      <c r="C909" s="14" t="str">
        <f t="shared" si="17"/>
        <v>19001</v>
      </c>
    </row>
    <row r="910" spans="3:3" x14ac:dyDescent="0.3">
      <c r="C910" s="14" t="str">
        <f t="shared" si="17"/>
        <v>19001</v>
      </c>
    </row>
    <row r="911" spans="3:3" x14ac:dyDescent="0.3">
      <c r="C911" s="14" t="str">
        <f t="shared" si="17"/>
        <v>19001</v>
      </c>
    </row>
    <row r="912" spans="3:3" x14ac:dyDescent="0.3">
      <c r="C912" s="14" t="str">
        <f t="shared" si="17"/>
        <v>19001</v>
      </c>
    </row>
    <row r="913" spans="3:3" x14ac:dyDescent="0.3">
      <c r="C913" s="14" t="str">
        <f t="shared" si="17"/>
        <v>19001</v>
      </c>
    </row>
    <row r="914" spans="3:3" x14ac:dyDescent="0.3">
      <c r="C914" s="14" t="str">
        <f t="shared" si="17"/>
        <v>19001</v>
      </c>
    </row>
    <row r="915" spans="3:3" x14ac:dyDescent="0.3">
      <c r="C915" s="14" t="str">
        <f t="shared" si="17"/>
        <v>19001</v>
      </c>
    </row>
    <row r="916" spans="3:3" x14ac:dyDescent="0.3">
      <c r="C916" s="14" t="str">
        <f t="shared" si="17"/>
        <v>19001</v>
      </c>
    </row>
    <row r="917" spans="3:3" x14ac:dyDescent="0.3">
      <c r="C917" s="14" t="str">
        <f t="shared" si="17"/>
        <v>19001</v>
      </c>
    </row>
    <row r="918" spans="3:3" x14ac:dyDescent="0.3">
      <c r="C918" s="14" t="str">
        <f t="shared" si="17"/>
        <v>19001</v>
      </c>
    </row>
    <row r="919" spans="3:3" x14ac:dyDescent="0.3">
      <c r="C919" s="14" t="str">
        <f t="shared" si="17"/>
        <v>19001</v>
      </c>
    </row>
    <row r="920" spans="3:3" x14ac:dyDescent="0.3">
      <c r="C920" s="14" t="str">
        <f t="shared" si="17"/>
        <v>19001</v>
      </c>
    </row>
    <row r="921" spans="3:3" x14ac:dyDescent="0.3">
      <c r="C921" s="14" t="str">
        <f t="shared" si="17"/>
        <v>19001</v>
      </c>
    </row>
    <row r="922" spans="3:3" x14ac:dyDescent="0.3">
      <c r="C922" s="14" t="str">
        <f t="shared" si="17"/>
        <v>19001</v>
      </c>
    </row>
    <row r="923" spans="3:3" x14ac:dyDescent="0.3">
      <c r="C923" s="14" t="str">
        <f t="shared" si="17"/>
        <v>19001</v>
      </c>
    </row>
    <row r="924" spans="3:3" x14ac:dyDescent="0.3">
      <c r="C924" s="14" t="str">
        <f t="shared" si="17"/>
        <v>19001</v>
      </c>
    </row>
    <row r="925" spans="3:3" x14ac:dyDescent="0.3">
      <c r="C925" s="14" t="str">
        <f t="shared" si="17"/>
        <v>19001</v>
      </c>
    </row>
    <row r="926" spans="3:3" x14ac:dyDescent="0.3">
      <c r="C926" s="14" t="str">
        <f t="shared" si="17"/>
        <v>19001</v>
      </c>
    </row>
    <row r="927" spans="3:3" x14ac:dyDescent="0.3">
      <c r="C927" s="14" t="str">
        <f t="shared" si="17"/>
        <v>19001</v>
      </c>
    </row>
    <row r="928" spans="3:3" x14ac:dyDescent="0.3">
      <c r="C928" s="14" t="str">
        <f t="shared" si="17"/>
        <v>19001</v>
      </c>
    </row>
    <row r="929" spans="3:3" x14ac:dyDescent="0.3">
      <c r="C929" s="14" t="str">
        <f t="shared" si="17"/>
        <v>19001</v>
      </c>
    </row>
    <row r="930" spans="3:3" x14ac:dyDescent="0.3">
      <c r="C930" s="14" t="str">
        <f t="shared" si="17"/>
        <v>19001</v>
      </c>
    </row>
    <row r="931" spans="3:3" x14ac:dyDescent="0.3">
      <c r="C931" s="14" t="str">
        <f t="shared" si="17"/>
        <v>19001</v>
      </c>
    </row>
    <row r="932" spans="3:3" x14ac:dyDescent="0.3">
      <c r="C932" s="14" t="str">
        <f t="shared" si="17"/>
        <v>19001</v>
      </c>
    </row>
    <row r="933" spans="3:3" x14ac:dyDescent="0.3">
      <c r="C933" s="14" t="str">
        <f t="shared" si="17"/>
        <v>19001</v>
      </c>
    </row>
    <row r="934" spans="3:3" x14ac:dyDescent="0.3">
      <c r="C934" s="14" t="str">
        <f t="shared" si="17"/>
        <v>19001</v>
      </c>
    </row>
    <row r="935" spans="3:3" x14ac:dyDescent="0.3">
      <c r="C935" s="14" t="str">
        <f t="shared" si="17"/>
        <v>19001</v>
      </c>
    </row>
    <row r="936" spans="3:3" x14ac:dyDescent="0.3">
      <c r="C936" s="14" t="str">
        <f t="shared" si="17"/>
        <v>19001</v>
      </c>
    </row>
    <row r="937" spans="3:3" x14ac:dyDescent="0.3">
      <c r="C937" s="14" t="str">
        <f t="shared" si="17"/>
        <v>19001</v>
      </c>
    </row>
    <row r="938" spans="3:3" x14ac:dyDescent="0.3">
      <c r="C938" s="14" t="str">
        <f t="shared" si="17"/>
        <v>19001</v>
      </c>
    </row>
    <row r="939" spans="3:3" x14ac:dyDescent="0.3">
      <c r="C939" s="14" t="str">
        <f t="shared" si="17"/>
        <v>19001</v>
      </c>
    </row>
    <row r="940" spans="3:3" x14ac:dyDescent="0.3">
      <c r="C940" s="14" t="str">
        <f t="shared" si="17"/>
        <v>19001</v>
      </c>
    </row>
    <row r="941" spans="3:3" x14ac:dyDescent="0.3">
      <c r="C941" s="14" t="str">
        <f t="shared" si="17"/>
        <v>19001</v>
      </c>
    </row>
    <row r="942" spans="3:3" x14ac:dyDescent="0.3">
      <c r="C942" s="14" t="str">
        <f t="shared" si="17"/>
        <v>19001</v>
      </c>
    </row>
    <row r="943" spans="3:3" x14ac:dyDescent="0.3">
      <c r="C943" s="14" t="str">
        <f t="shared" si="17"/>
        <v>19001</v>
      </c>
    </row>
    <row r="944" spans="3:3" x14ac:dyDescent="0.3">
      <c r="C944" s="14" t="str">
        <f t="shared" si="17"/>
        <v>19001</v>
      </c>
    </row>
    <row r="945" spans="3:3" x14ac:dyDescent="0.3">
      <c r="C945" s="14" t="str">
        <f t="shared" si="17"/>
        <v>19001</v>
      </c>
    </row>
    <row r="946" spans="3:3" x14ac:dyDescent="0.3">
      <c r="C946" s="14" t="str">
        <f t="shared" si="17"/>
        <v>19001</v>
      </c>
    </row>
    <row r="947" spans="3:3" x14ac:dyDescent="0.3">
      <c r="C947" s="14" t="str">
        <f t="shared" si="17"/>
        <v>19001</v>
      </c>
    </row>
    <row r="948" spans="3:3" x14ac:dyDescent="0.3">
      <c r="C948" s="14" t="str">
        <f t="shared" si="17"/>
        <v>19001</v>
      </c>
    </row>
    <row r="949" spans="3:3" x14ac:dyDescent="0.3">
      <c r="C949" s="14" t="str">
        <f t="shared" si="17"/>
        <v>19001</v>
      </c>
    </row>
    <row r="950" spans="3:3" x14ac:dyDescent="0.3">
      <c r="C950" s="14" t="str">
        <f t="shared" si="17"/>
        <v>19001</v>
      </c>
    </row>
    <row r="951" spans="3:3" x14ac:dyDescent="0.3">
      <c r="C951" s="14" t="str">
        <f t="shared" si="17"/>
        <v>19001</v>
      </c>
    </row>
    <row r="952" spans="3:3" x14ac:dyDescent="0.3">
      <c r="C952" s="14" t="str">
        <f t="shared" si="17"/>
        <v>19001</v>
      </c>
    </row>
    <row r="953" spans="3:3" x14ac:dyDescent="0.3">
      <c r="C953" s="14" t="str">
        <f t="shared" si="17"/>
        <v>19001</v>
      </c>
    </row>
    <row r="954" spans="3:3" x14ac:dyDescent="0.3">
      <c r="C954" s="14" t="str">
        <f t="shared" si="17"/>
        <v>19001</v>
      </c>
    </row>
    <row r="955" spans="3:3" x14ac:dyDescent="0.3">
      <c r="C955" s="14" t="str">
        <f t="shared" si="17"/>
        <v>19001</v>
      </c>
    </row>
    <row r="956" spans="3:3" x14ac:dyDescent="0.3">
      <c r="C956" s="14" t="str">
        <f t="shared" si="17"/>
        <v>19001</v>
      </c>
    </row>
    <row r="957" spans="3:3" x14ac:dyDescent="0.3">
      <c r="C957" s="14" t="str">
        <f t="shared" si="17"/>
        <v>19001</v>
      </c>
    </row>
    <row r="958" spans="3:3" x14ac:dyDescent="0.3">
      <c r="C958" s="14" t="str">
        <f t="shared" si="17"/>
        <v>19001</v>
      </c>
    </row>
    <row r="959" spans="3:3" x14ac:dyDescent="0.3">
      <c r="C959" s="14" t="str">
        <f t="shared" si="17"/>
        <v>19001</v>
      </c>
    </row>
    <row r="960" spans="3:3" x14ac:dyDescent="0.3">
      <c r="C960" s="14" t="str">
        <f t="shared" si="17"/>
        <v>19001</v>
      </c>
    </row>
    <row r="961" spans="3:3" x14ac:dyDescent="0.3">
      <c r="C961" s="14" t="str">
        <f t="shared" si="17"/>
        <v>19001</v>
      </c>
    </row>
    <row r="962" spans="3:3" x14ac:dyDescent="0.3">
      <c r="C962" s="14" t="str">
        <f t="shared" si="17"/>
        <v>19001</v>
      </c>
    </row>
    <row r="963" spans="3:3" x14ac:dyDescent="0.3">
      <c r="C963" s="14" t="str">
        <f t="shared" si="17"/>
        <v>19001</v>
      </c>
    </row>
    <row r="964" spans="3:3" x14ac:dyDescent="0.3">
      <c r="C964" s="14" t="str">
        <f t="shared" si="17"/>
        <v>19001</v>
      </c>
    </row>
    <row r="965" spans="3:3" x14ac:dyDescent="0.3">
      <c r="C965" s="14" t="str">
        <f t="shared" si="17"/>
        <v>19001</v>
      </c>
    </row>
    <row r="966" spans="3:3" x14ac:dyDescent="0.3">
      <c r="C966" s="14" t="str">
        <f t="shared" si="17"/>
        <v>19001</v>
      </c>
    </row>
    <row r="967" spans="3:3" x14ac:dyDescent="0.3">
      <c r="C967" s="14" t="str">
        <f t="shared" si="17"/>
        <v>19001</v>
      </c>
    </row>
    <row r="968" spans="3:3" x14ac:dyDescent="0.3">
      <c r="C968" s="14" t="str">
        <f t="shared" si="17"/>
        <v>19001</v>
      </c>
    </row>
    <row r="969" spans="3:3" x14ac:dyDescent="0.3">
      <c r="C969" s="14" t="str">
        <f t="shared" ref="C969:C1032" si="18">YEAR(D969)&amp;MONTH(D969)</f>
        <v>19001</v>
      </c>
    </row>
    <row r="970" spans="3:3" x14ac:dyDescent="0.3">
      <c r="C970" s="14" t="str">
        <f t="shared" si="18"/>
        <v>19001</v>
      </c>
    </row>
    <row r="971" spans="3:3" x14ac:dyDescent="0.3">
      <c r="C971" s="14" t="str">
        <f t="shared" si="18"/>
        <v>19001</v>
      </c>
    </row>
    <row r="972" spans="3:3" x14ac:dyDescent="0.3">
      <c r="C972" s="14" t="str">
        <f t="shared" si="18"/>
        <v>19001</v>
      </c>
    </row>
    <row r="973" spans="3:3" x14ac:dyDescent="0.3">
      <c r="C973" s="14" t="str">
        <f t="shared" si="18"/>
        <v>19001</v>
      </c>
    </row>
    <row r="974" spans="3:3" x14ac:dyDescent="0.3">
      <c r="C974" s="14" t="str">
        <f t="shared" si="18"/>
        <v>19001</v>
      </c>
    </row>
    <row r="975" spans="3:3" x14ac:dyDescent="0.3">
      <c r="C975" s="14" t="str">
        <f t="shared" si="18"/>
        <v>19001</v>
      </c>
    </row>
    <row r="976" spans="3:3" x14ac:dyDescent="0.3">
      <c r="C976" s="14" t="str">
        <f t="shared" si="18"/>
        <v>19001</v>
      </c>
    </row>
    <row r="977" spans="3:3" x14ac:dyDescent="0.3">
      <c r="C977" s="14" t="str">
        <f t="shared" si="18"/>
        <v>19001</v>
      </c>
    </row>
    <row r="978" spans="3:3" x14ac:dyDescent="0.3">
      <c r="C978" s="14" t="str">
        <f t="shared" si="18"/>
        <v>19001</v>
      </c>
    </row>
    <row r="979" spans="3:3" x14ac:dyDescent="0.3">
      <c r="C979" s="14" t="str">
        <f t="shared" si="18"/>
        <v>19001</v>
      </c>
    </row>
    <row r="980" spans="3:3" x14ac:dyDescent="0.3">
      <c r="C980" s="14" t="str">
        <f t="shared" si="18"/>
        <v>19001</v>
      </c>
    </row>
    <row r="981" spans="3:3" x14ac:dyDescent="0.3">
      <c r="C981" s="14" t="str">
        <f t="shared" si="18"/>
        <v>19001</v>
      </c>
    </row>
    <row r="982" spans="3:3" x14ac:dyDescent="0.3">
      <c r="C982" s="14" t="str">
        <f t="shared" si="18"/>
        <v>19001</v>
      </c>
    </row>
    <row r="983" spans="3:3" x14ac:dyDescent="0.3">
      <c r="C983" s="14" t="str">
        <f t="shared" si="18"/>
        <v>19001</v>
      </c>
    </row>
    <row r="984" spans="3:3" x14ac:dyDescent="0.3">
      <c r="C984" s="14" t="str">
        <f t="shared" si="18"/>
        <v>19001</v>
      </c>
    </row>
    <row r="985" spans="3:3" x14ac:dyDescent="0.3">
      <c r="C985" s="14" t="str">
        <f t="shared" si="18"/>
        <v>19001</v>
      </c>
    </row>
    <row r="986" spans="3:3" x14ac:dyDescent="0.3">
      <c r="C986" s="14" t="str">
        <f t="shared" si="18"/>
        <v>19001</v>
      </c>
    </row>
    <row r="987" spans="3:3" x14ac:dyDescent="0.3">
      <c r="C987" s="14" t="str">
        <f t="shared" si="18"/>
        <v>19001</v>
      </c>
    </row>
    <row r="988" spans="3:3" x14ac:dyDescent="0.3">
      <c r="C988" s="14" t="str">
        <f t="shared" si="18"/>
        <v>19001</v>
      </c>
    </row>
    <row r="989" spans="3:3" x14ac:dyDescent="0.3">
      <c r="C989" s="14" t="str">
        <f t="shared" si="18"/>
        <v>19001</v>
      </c>
    </row>
    <row r="990" spans="3:3" x14ac:dyDescent="0.3">
      <c r="C990" s="14" t="str">
        <f t="shared" si="18"/>
        <v>19001</v>
      </c>
    </row>
    <row r="991" spans="3:3" x14ac:dyDescent="0.3">
      <c r="C991" s="14" t="str">
        <f t="shared" si="18"/>
        <v>19001</v>
      </c>
    </row>
    <row r="992" spans="3:3" x14ac:dyDescent="0.3">
      <c r="C992" s="14" t="str">
        <f t="shared" si="18"/>
        <v>19001</v>
      </c>
    </row>
    <row r="993" spans="3:3" x14ac:dyDescent="0.3">
      <c r="C993" s="14" t="str">
        <f t="shared" si="18"/>
        <v>19001</v>
      </c>
    </row>
    <row r="994" spans="3:3" x14ac:dyDescent="0.3">
      <c r="C994" s="14" t="str">
        <f t="shared" si="18"/>
        <v>19001</v>
      </c>
    </row>
    <row r="995" spans="3:3" x14ac:dyDescent="0.3">
      <c r="C995" s="14" t="str">
        <f t="shared" si="18"/>
        <v>19001</v>
      </c>
    </row>
    <row r="996" spans="3:3" x14ac:dyDescent="0.3">
      <c r="C996" s="14" t="str">
        <f t="shared" si="18"/>
        <v>19001</v>
      </c>
    </row>
    <row r="997" spans="3:3" x14ac:dyDescent="0.3">
      <c r="C997" s="14" t="str">
        <f t="shared" si="18"/>
        <v>19001</v>
      </c>
    </row>
    <row r="998" spans="3:3" x14ac:dyDescent="0.3">
      <c r="C998" s="14" t="str">
        <f t="shared" si="18"/>
        <v>19001</v>
      </c>
    </row>
    <row r="999" spans="3:3" x14ac:dyDescent="0.3">
      <c r="C999" s="14" t="str">
        <f t="shared" si="18"/>
        <v>19001</v>
      </c>
    </row>
    <row r="1000" spans="3:3" x14ac:dyDescent="0.3">
      <c r="C1000" s="14" t="str">
        <f t="shared" si="18"/>
        <v>19001</v>
      </c>
    </row>
    <row r="1001" spans="3:3" x14ac:dyDescent="0.3">
      <c r="C1001" s="14" t="str">
        <f t="shared" si="18"/>
        <v>19001</v>
      </c>
    </row>
    <row r="1002" spans="3:3" x14ac:dyDescent="0.3">
      <c r="C1002" s="14" t="str">
        <f t="shared" si="18"/>
        <v>19001</v>
      </c>
    </row>
    <row r="1003" spans="3:3" x14ac:dyDescent="0.3">
      <c r="C1003" s="14" t="str">
        <f t="shared" si="18"/>
        <v>19001</v>
      </c>
    </row>
    <row r="1004" spans="3:3" x14ac:dyDescent="0.3">
      <c r="C1004" s="14" t="str">
        <f t="shared" si="18"/>
        <v>19001</v>
      </c>
    </row>
    <row r="1005" spans="3:3" x14ac:dyDescent="0.3">
      <c r="C1005" s="14" t="str">
        <f t="shared" si="18"/>
        <v>19001</v>
      </c>
    </row>
    <row r="1006" spans="3:3" x14ac:dyDescent="0.3">
      <c r="C1006" s="14" t="str">
        <f t="shared" si="18"/>
        <v>19001</v>
      </c>
    </row>
    <row r="1007" spans="3:3" x14ac:dyDescent="0.3">
      <c r="C1007" s="14" t="str">
        <f t="shared" si="18"/>
        <v>19001</v>
      </c>
    </row>
    <row r="1008" spans="3:3" x14ac:dyDescent="0.3">
      <c r="C1008" s="14" t="str">
        <f t="shared" si="18"/>
        <v>19001</v>
      </c>
    </row>
    <row r="1009" spans="3:3" x14ac:dyDescent="0.3">
      <c r="C1009" s="14" t="str">
        <f t="shared" si="18"/>
        <v>19001</v>
      </c>
    </row>
    <row r="1010" spans="3:3" x14ac:dyDescent="0.3">
      <c r="C1010" s="14" t="str">
        <f t="shared" si="18"/>
        <v>19001</v>
      </c>
    </row>
    <row r="1011" spans="3:3" x14ac:dyDescent="0.3">
      <c r="C1011" s="14" t="str">
        <f t="shared" si="18"/>
        <v>19001</v>
      </c>
    </row>
    <row r="1012" spans="3:3" x14ac:dyDescent="0.3">
      <c r="C1012" s="14" t="str">
        <f t="shared" si="18"/>
        <v>19001</v>
      </c>
    </row>
    <row r="1013" spans="3:3" x14ac:dyDescent="0.3">
      <c r="C1013" s="14" t="str">
        <f t="shared" si="18"/>
        <v>19001</v>
      </c>
    </row>
    <row r="1014" spans="3:3" x14ac:dyDescent="0.3">
      <c r="C1014" s="14" t="str">
        <f t="shared" si="18"/>
        <v>19001</v>
      </c>
    </row>
    <row r="1015" spans="3:3" x14ac:dyDescent="0.3">
      <c r="C1015" s="14" t="str">
        <f t="shared" si="18"/>
        <v>19001</v>
      </c>
    </row>
    <row r="1016" spans="3:3" x14ac:dyDescent="0.3">
      <c r="C1016" s="14" t="str">
        <f t="shared" si="18"/>
        <v>19001</v>
      </c>
    </row>
    <row r="1017" spans="3:3" x14ac:dyDescent="0.3">
      <c r="C1017" s="14" t="str">
        <f t="shared" si="18"/>
        <v>19001</v>
      </c>
    </row>
    <row r="1018" spans="3:3" x14ac:dyDescent="0.3">
      <c r="C1018" s="14" t="str">
        <f t="shared" si="18"/>
        <v>19001</v>
      </c>
    </row>
    <row r="1019" spans="3:3" x14ac:dyDescent="0.3">
      <c r="C1019" s="14" t="str">
        <f t="shared" si="18"/>
        <v>19001</v>
      </c>
    </row>
    <row r="1020" spans="3:3" x14ac:dyDescent="0.3">
      <c r="C1020" s="14" t="str">
        <f t="shared" si="18"/>
        <v>19001</v>
      </c>
    </row>
    <row r="1021" spans="3:3" x14ac:dyDescent="0.3">
      <c r="C1021" s="14" t="str">
        <f t="shared" si="18"/>
        <v>19001</v>
      </c>
    </row>
    <row r="1022" spans="3:3" x14ac:dyDescent="0.3">
      <c r="C1022" s="14" t="str">
        <f t="shared" si="18"/>
        <v>19001</v>
      </c>
    </row>
    <row r="1023" spans="3:3" x14ac:dyDescent="0.3">
      <c r="C1023" s="14" t="str">
        <f t="shared" si="18"/>
        <v>19001</v>
      </c>
    </row>
    <row r="1024" spans="3:3" x14ac:dyDescent="0.3">
      <c r="C1024" s="14" t="str">
        <f t="shared" si="18"/>
        <v>19001</v>
      </c>
    </row>
    <row r="1025" spans="3:3" x14ac:dyDescent="0.3">
      <c r="C1025" s="14" t="str">
        <f t="shared" si="18"/>
        <v>19001</v>
      </c>
    </row>
    <row r="1026" spans="3:3" x14ac:dyDescent="0.3">
      <c r="C1026" s="14" t="str">
        <f t="shared" si="18"/>
        <v>19001</v>
      </c>
    </row>
    <row r="1027" spans="3:3" x14ac:dyDescent="0.3">
      <c r="C1027" s="14" t="str">
        <f t="shared" si="18"/>
        <v>19001</v>
      </c>
    </row>
    <row r="1028" spans="3:3" x14ac:dyDescent="0.3">
      <c r="C1028" s="14" t="str">
        <f t="shared" si="18"/>
        <v>19001</v>
      </c>
    </row>
    <row r="1029" spans="3:3" x14ac:dyDescent="0.3">
      <c r="C1029" s="14" t="str">
        <f t="shared" si="18"/>
        <v>19001</v>
      </c>
    </row>
    <row r="1030" spans="3:3" x14ac:dyDescent="0.3">
      <c r="C1030" s="14" t="str">
        <f t="shared" si="18"/>
        <v>19001</v>
      </c>
    </row>
    <row r="1031" spans="3:3" x14ac:dyDescent="0.3">
      <c r="C1031" s="14" t="str">
        <f t="shared" si="18"/>
        <v>19001</v>
      </c>
    </row>
    <row r="1032" spans="3:3" x14ac:dyDescent="0.3">
      <c r="C1032" s="14" t="str">
        <f t="shared" si="18"/>
        <v>19001</v>
      </c>
    </row>
    <row r="1033" spans="3:3" x14ac:dyDescent="0.3">
      <c r="C1033" s="14" t="str">
        <f t="shared" ref="C1033:C1096" si="19">YEAR(D1033)&amp;MONTH(D1033)</f>
        <v>19001</v>
      </c>
    </row>
    <row r="1034" spans="3:3" x14ac:dyDescent="0.3">
      <c r="C1034" s="14" t="str">
        <f t="shared" si="19"/>
        <v>19001</v>
      </c>
    </row>
    <row r="1035" spans="3:3" x14ac:dyDescent="0.3">
      <c r="C1035" s="14" t="str">
        <f t="shared" si="19"/>
        <v>19001</v>
      </c>
    </row>
    <row r="1036" spans="3:3" x14ac:dyDescent="0.3">
      <c r="C1036" s="14" t="str">
        <f t="shared" si="19"/>
        <v>19001</v>
      </c>
    </row>
    <row r="1037" spans="3:3" x14ac:dyDescent="0.3">
      <c r="C1037" s="14" t="str">
        <f t="shared" si="19"/>
        <v>19001</v>
      </c>
    </row>
    <row r="1038" spans="3:3" x14ac:dyDescent="0.3">
      <c r="C1038" s="14" t="str">
        <f t="shared" si="19"/>
        <v>19001</v>
      </c>
    </row>
    <row r="1039" spans="3:3" x14ac:dyDescent="0.3">
      <c r="C1039" s="14" t="str">
        <f t="shared" si="19"/>
        <v>19001</v>
      </c>
    </row>
    <row r="1040" spans="3:3" x14ac:dyDescent="0.3">
      <c r="C1040" s="14" t="str">
        <f t="shared" si="19"/>
        <v>19001</v>
      </c>
    </row>
    <row r="1041" spans="3:3" x14ac:dyDescent="0.3">
      <c r="C1041" s="14" t="str">
        <f t="shared" si="19"/>
        <v>19001</v>
      </c>
    </row>
    <row r="1042" spans="3:3" x14ac:dyDescent="0.3">
      <c r="C1042" s="14" t="str">
        <f t="shared" si="19"/>
        <v>19001</v>
      </c>
    </row>
    <row r="1043" spans="3:3" x14ac:dyDescent="0.3">
      <c r="C1043" s="14" t="str">
        <f t="shared" si="19"/>
        <v>19001</v>
      </c>
    </row>
    <row r="1044" spans="3:3" x14ac:dyDescent="0.3">
      <c r="C1044" s="14" t="str">
        <f t="shared" si="19"/>
        <v>19001</v>
      </c>
    </row>
    <row r="1045" spans="3:3" x14ac:dyDescent="0.3">
      <c r="C1045" s="14" t="str">
        <f t="shared" si="19"/>
        <v>19001</v>
      </c>
    </row>
    <row r="1046" spans="3:3" x14ac:dyDescent="0.3">
      <c r="C1046" s="14" t="str">
        <f t="shared" si="19"/>
        <v>19001</v>
      </c>
    </row>
    <row r="1047" spans="3:3" x14ac:dyDescent="0.3">
      <c r="C1047" s="14" t="str">
        <f t="shared" si="19"/>
        <v>19001</v>
      </c>
    </row>
    <row r="1048" spans="3:3" x14ac:dyDescent="0.3">
      <c r="C1048" s="14" t="str">
        <f t="shared" si="19"/>
        <v>19001</v>
      </c>
    </row>
    <row r="1049" spans="3:3" x14ac:dyDescent="0.3">
      <c r="C1049" s="14" t="str">
        <f t="shared" si="19"/>
        <v>19001</v>
      </c>
    </row>
    <row r="1050" spans="3:3" x14ac:dyDescent="0.3">
      <c r="C1050" s="14" t="str">
        <f t="shared" si="19"/>
        <v>19001</v>
      </c>
    </row>
    <row r="1051" spans="3:3" x14ac:dyDescent="0.3">
      <c r="C1051" s="14" t="str">
        <f t="shared" si="19"/>
        <v>19001</v>
      </c>
    </row>
    <row r="1052" spans="3:3" x14ac:dyDescent="0.3">
      <c r="C1052" s="14" t="str">
        <f t="shared" si="19"/>
        <v>19001</v>
      </c>
    </row>
    <row r="1053" spans="3:3" x14ac:dyDescent="0.3">
      <c r="C1053" s="14" t="str">
        <f t="shared" si="19"/>
        <v>19001</v>
      </c>
    </row>
    <row r="1054" spans="3:3" x14ac:dyDescent="0.3">
      <c r="C1054" s="14" t="str">
        <f t="shared" si="19"/>
        <v>19001</v>
      </c>
    </row>
    <row r="1055" spans="3:3" x14ac:dyDescent="0.3">
      <c r="C1055" s="14" t="str">
        <f t="shared" si="19"/>
        <v>19001</v>
      </c>
    </row>
    <row r="1056" spans="3:3" x14ac:dyDescent="0.3">
      <c r="C1056" s="14" t="str">
        <f t="shared" si="19"/>
        <v>19001</v>
      </c>
    </row>
    <row r="1057" spans="3:3" x14ac:dyDescent="0.3">
      <c r="C1057" s="14" t="str">
        <f t="shared" si="19"/>
        <v>19001</v>
      </c>
    </row>
    <row r="1058" spans="3:3" x14ac:dyDescent="0.3">
      <c r="C1058" s="14" t="str">
        <f t="shared" si="19"/>
        <v>19001</v>
      </c>
    </row>
    <row r="1059" spans="3:3" x14ac:dyDescent="0.3">
      <c r="C1059" s="14" t="str">
        <f t="shared" si="19"/>
        <v>19001</v>
      </c>
    </row>
    <row r="1060" spans="3:3" x14ac:dyDescent="0.3">
      <c r="C1060" s="14" t="str">
        <f t="shared" si="19"/>
        <v>19001</v>
      </c>
    </row>
    <row r="1061" spans="3:3" x14ac:dyDescent="0.3">
      <c r="C1061" s="14" t="str">
        <f t="shared" si="19"/>
        <v>19001</v>
      </c>
    </row>
    <row r="1062" spans="3:3" x14ac:dyDescent="0.3">
      <c r="C1062" s="14" t="str">
        <f t="shared" si="19"/>
        <v>19001</v>
      </c>
    </row>
    <row r="1063" spans="3:3" x14ac:dyDescent="0.3">
      <c r="C1063" s="14" t="str">
        <f t="shared" si="19"/>
        <v>19001</v>
      </c>
    </row>
    <row r="1064" spans="3:3" x14ac:dyDescent="0.3">
      <c r="C1064" s="14" t="str">
        <f t="shared" si="19"/>
        <v>19001</v>
      </c>
    </row>
    <row r="1065" spans="3:3" x14ac:dyDescent="0.3">
      <c r="C1065" s="14" t="str">
        <f t="shared" si="19"/>
        <v>19001</v>
      </c>
    </row>
    <row r="1066" spans="3:3" x14ac:dyDescent="0.3">
      <c r="C1066" s="14" t="str">
        <f t="shared" si="19"/>
        <v>19001</v>
      </c>
    </row>
    <row r="1067" spans="3:3" x14ac:dyDescent="0.3">
      <c r="C1067" s="14" t="str">
        <f t="shared" si="19"/>
        <v>19001</v>
      </c>
    </row>
    <row r="1068" spans="3:3" x14ac:dyDescent="0.3">
      <c r="C1068" s="14" t="str">
        <f t="shared" si="19"/>
        <v>19001</v>
      </c>
    </row>
    <row r="1069" spans="3:3" x14ac:dyDescent="0.3">
      <c r="C1069" s="14" t="str">
        <f t="shared" si="19"/>
        <v>19001</v>
      </c>
    </row>
    <row r="1070" spans="3:3" x14ac:dyDescent="0.3">
      <c r="C1070" s="14" t="str">
        <f t="shared" si="19"/>
        <v>19001</v>
      </c>
    </row>
    <row r="1071" spans="3:3" x14ac:dyDescent="0.3">
      <c r="C1071" s="14" t="str">
        <f t="shared" si="19"/>
        <v>19001</v>
      </c>
    </row>
    <row r="1072" spans="3:3" x14ac:dyDescent="0.3">
      <c r="C1072" s="14" t="str">
        <f t="shared" si="19"/>
        <v>19001</v>
      </c>
    </row>
    <row r="1073" spans="3:3" x14ac:dyDescent="0.3">
      <c r="C1073" s="14" t="str">
        <f t="shared" si="19"/>
        <v>19001</v>
      </c>
    </row>
    <row r="1074" spans="3:3" x14ac:dyDescent="0.3">
      <c r="C1074" s="14" t="str">
        <f t="shared" si="19"/>
        <v>19001</v>
      </c>
    </row>
    <row r="1075" spans="3:3" x14ac:dyDescent="0.3">
      <c r="C1075" s="14" t="str">
        <f t="shared" si="19"/>
        <v>19001</v>
      </c>
    </row>
    <row r="1076" spans="3:3" x14ac:dyDescent="0.3">
      <c r="C1076" s="14" t="str">
        <f t="shared" si="19"/>
        <v>19001</v>
      </c>
    </row>
    <row r="1077" spans="3:3" x14ac:dyDescent="0.3">
      <c r="C1077" s="14" t="str">
        <f t="shared" si="19"/>
        <v>19001</v>
      </c>
    </row>
    <row r="1078" spans="3:3" x14ac:dyDescent="0.3">
      <c r="C1078" s="14" t="str">
        <f t="shared" si="19"/>
        <v>19001</v>
      </c>
    </row>
    <row r="1079" spans="3:3" x14ac:dyDescent="0.3">
      <c r="C1079" s="14" t="str">
        <f t="shared" si="19"/>
        <v>19001</v>
      </c>
    </row>
    <row r="1080" spans="3:3" x14ac:dyDescent="0.3">
      <c r="C1080" s="14" t="str">
        <f t="shared" si="19"/>
        <v>19001</v>
      </c>
    </row>
    <row r="1081" spans="3:3" x14ac:dyDescent="0.3">
      <c r="C1081" s="14" t="str">
        <f t="shared" si="19"/>
        <v>19001</v>
      </c>
    </row>
    <row r="1082" spans="3:3" x14ac:dyDescent="0.3">
      <c r="C1082" s="14" t="str">
        <f t="shared" si="19"/>
        <v>19001</v>
      </c>
    </row>
    <row r="1083" spans="3:3" x14ac:dyDescent="0.3">
      <c r="C1083" s="14" t="str">
        <f t="shared" si="19"/>
        <v>19001</v>
      </c>
    </row>
    <row r="1084" spans="3:3" x14ac:dyDescent="0.3">
      <c r="C1084" s="14" t="str">
        <f t="shared" si="19"/>
        <v>19001</v>
      </c>
    </row>
    <row r="1085" spans="3:3" x14ac:dyDescent="0.3">
      <c r="C1085" s="14" t="str">
        <f t="shared" si="19"/>
        <v>19001</v>
      </c>
    </row>
    <row r="1086" spans="3:3" x14ac:dyDescent="0.3">
      <c r="C1086" s="14" t="str">
        <f t="shared" si="19"/>
        <v>19001</v>
      </c>
    </row>
    <row r="1087" spans="3:3" x14ac:dyDescent="0.3">
      <c r="C1087" s="14" t="str">
        <f t="shared" si="19"/>
        <v>19001</v>
      </c>
    </row>
    <row r="1088" spans="3:3" x14ac:dyDescent="0.3">
      <c r="C1088" s="14" t="str">
        <f t="shared" si="19"/>
        <v>19001</v>
      </c>
    </row>
    <row r="1089" spans="3:3" x14ac:dyDescent="0.3">
      <c r="C1089" s="14" t="str">
        <f t="shared" si="19"/>
        <v>19001</v>
      </c>
    </row>
    <row r="1090" spans="3:3" x14ac:dyDescent="0.3">
      <c r="C1090" s="14" t="str">
        <f t="shared" si="19"/>
        <v>19001</v>
      </c>
    </row>
    <row r="1091" spans="3:3" x14ac:dyDescent="0.3">
      <c r="C1091" s="14" t="str">
        <f t="shared" si="19"/>
        <v>19001</v>
      </c>
    </row>
    <row r="1092" spans="3:3" x14ac:dyDescent="0.3">
      <c r="C1092" s="14" t="str">
        <f t="shared" si="19"/>
        <v>19001</v>
      </c>
    </row>
    <row r="1093" spans="3:3" x14ac:dyDescent="0.3">
      <c r="C1093" s="14" t="str">
        <f t="shared" si="19"/>
        <v>19001</v>
      </c>
    </row>
    <row r="1094" spans="3:3" x14ac:dyDescent="0.3">
      <c r="C1094" s="14" t="str">
        <f t="shared" si="19"/>
        <v>19001</v>
      </c>
    </row>
    <row r="1095" spans="3:3" x14ac:dyDescent="0.3">
      <c r="C1095" s="14" t="str">
        <f t="shared" si="19"/>
        <v>19001</v>
      </c>
    </row>
    <row r="1096" spans="3:3" x14ac:dyDescent="0.3">
      <c r="C1096" s="14" t="str">
        <f t="shared" si="19"/>
        <v>19001</v>
      </c>
    </row>
    <row r="1097" spans="3:3" x14ac:dyDescent="0.3">
      <c r="C1097" s="14" t="str">
        <f t="shared" ref="C1097:C1160" si="20">YEAR(D1097)&amp;MONTH(D1097)</f>
        <v>19001</v>
      </c>
    </row>
    <row r="1098" spans="3:3" x14ac:dyDescent="0.3">
      <c r="C1098" s="14" t="str">
        <f t="shared" si="20"/>
        <v>19001</v>
      </c>
    </row>
    <row r="1099" spans="3:3" x14ac:dyDescent="0.3">
      <c r="C1099" s="14" t="str">
        <f t="shared" si="20"/>
        <v>19001</v>
      </c>
    </row>
    <row r="1100" spans="3:3" x14ac:dyDescent="0.3">
      <c r="C1100" s="14" t="str">
        <f t="shared" si="20"/>
        <v>19001</v>
      </c>
    </row>
    <row r="1101" spans="3:3" x14ac:dyDescent="0.3">
      <c r="C1101" s="14" t="str">
        <f t="shared" si="20"/>
        <v>19001</v>
      </c>
    </row>
    <row r="1102" spans="3:3" x14ac:dyDescent="0.3">
      <c r="C1102" s="14" t="str">
        <f t="shared" si="20"/>
        <v>19001</v>
      </c>
    </row>
    <row r="1103" spans="3:3" x14ac:dyDescent="0.3">
      <c r="C1103" s="14" t="str">
        <f t="shared" si="20"/>
        <v>19001</v>
      </c>
    </row>
    <row r="1104" spans="3:3" x14ac:dyDescent="0.3">
      <c r="C1104" s="14" t="str">
        <f t="shared" si="20"/>
        <v>19001</v>
      </c>
    </row>
    <row r="1105" spans="3:3" x14ac:dyDescent="0.3">
      <c r="C1105" s="14" t="str">
        <f t="shared" si="20"/>
        <v>19001</v>
      </c>
    </row>
    <row r="1106" spans="3:3" x14ac:dyDescent="0.3">
      <c r="C1106" s="14" t="str">
        <f t="shared" si="20"/>
        <v>19001</v>
      </c>
    </row>
    <row r="1107" spans="3:3" x14ac:dyDescent="0.3">
      <c r="C1107" s="14" t="str">
        <f t="shared" si="20"/>
        <v>19001</v>
      </c>
    </row>
    <row r="1108" spans="3:3" x14ac:dyDescent="0.3">
      <c r="C1108" s="14" t="str">
        <f t="shared" si="20"/>
        <v>19001</v>
      </c>
    </row>
    <row r="1109" spans="3:3" x14ac:dyDescent="0.3">
      <c r="C1109" s="14" t="str">
        <f t="shared" si="20"/>
        <v>19001</v>
      </c>
    </row>
    <row r="1110" spans="3:3" x14ac:dyDescent="0.3">
      <c r="C1110" s="14" t="str">
        <f t="shared" si="20"/>
        <v>19001</v>
      </c>
    </row>
    <row r="1111" spans="3:3" x14ac:dyDescent="0.3">
      <c r="C1111" s="14" t="str">
        <f t="shared" si="20"/>
        <v>19001</v>
      </c>
    </row>
    <row r="1112" spans="3:3" x14ac:dyDescent="0.3">
      <c r="C1112" s="14" t="str">
        <f t="shared" si="20"/>
        <v>19001</v>
      </c>
    </row>
    <row r="1113" spans="3:3" x14ac:dyDescent="0.3">
      <c r="C1113" s="14" t="str">
        <f t="shared" si="20"/>
        <v>19001</v>
      </c>
    </row>
    <row r="1114" spans="3:3" x14ac:dyDescent="0.3">
      <c r="C1114" s="14" t="str">
        <f t="shared" si="20"/>
        <v>19001</v>
      </c>
    </row>
    <row r="1115" spans="3:3" x14ac:dyDescent="0.3">
      <c r="C1115" s="14" t="str">
        <f t="shared" si="20"/>
        <v>19001</v>
      </c>
    </row>
    <row r="1116" spans="3:3" x14ac:dyDescent="0.3">
      <c r="C1116" s="14" t="str">
        <f t="shared" si="20"/>
        <v>19001</v>
      </c>
    </row>
    <row r="1117" spans="3:3" x14ac:dyDescent="0.3">
      <c r="C1117" s="14" t="str">
        <f t="shared" si="20"/>
        <v>19001</v>
      </c>
    </row>
    <row r="1118" spans="3:3" x14ac:dyDescent="0.3">
      <c r="C1118" s="14" t="str">
        <f t="shared" si="20"/>
        <v>19001</v>
      </c>
    </row>
    <row r="1119" spans="3:3" x14ac:dyDescent="0.3">
      <c r="C1119" s="14" t="str">
        <f t="shared" si="20"/>
        <v>19001</v>
      </c>
    </row>
    <row r="1120" spans="3:3" x14ac:dyDescent="0.3">
      <c r="C1120" s="14" t="str">
        <f t="shared" si="20"/>
        <v>19001</v>
      </c>
    </row>
    <row r="1121" spans="3:3" x14ac:dyDescent="0.3">
      <c r="C1121" s="14" t="str">
        <f t="shared" si="20"/>
        <v>19001</v>
      </c>
    </row>
    <row r="1122" spans="3:3" x14ac:dyDescent="0.3">
      <c r="C1122" s="14" t="str">
        <f t="shared" si="20"/>
        <v>19001</v>
      </c>
    </row>
    <row r="1123" spans="3:3" x14ac:dyDescent="0.3">
      <c r="C1123" s="14" t="str">
        <f t="shared" si="20"/>
        <v>19001</v>
      </c>
    </row>
    <row r="1124" spans="3:3" x14ac:dyDescent="0.3">
      <c r="C1124" s="14" t="str">
        <f t="shared" si="20"/>
        <v>19001</v>
      </c>
    </row>
    <row r="1125" spans="3:3" x14ac:dyDescent="0.3">
      <c r="C1125" s="14" t="str">
        <f t="shared" si="20"/>
        <v>19001</v>
      </c>
    </row>
    <row r="1126" spans="3:3" x14ac:dyDescent="0.3">
      <c r="C1126" s="14" t="str">
        <f t="shared" si="20"/>
        <v>19001</v>
      </c>
    </row>
    <row r="1127" spans="3:3" x14ac:dyDescent="0.3">
      <c r="C1127" s="14" t="str">
        <f t="shared" si="20"/>
        <v>19001</v>
      </c>
    </row>
    <row r="1128" spans="3:3" x14ac:dyDescent="0.3">
      <c r="C1128" s="14" t="str">
        <f t="shared" si="20"/>
        <v>19001</v>
      </c>
    </row>
    <row r="1129" spans="3:3" x14ac:dyDescent="0.3">
      <c r="C1129" s="14" t="str">
        <f t="shared" si="20"/>
        <v>19001</v>
      </c>
    </row>
    <row r="1130" spans="3:3" x14ac:dyDescent="0.3">
      <c r="C1130" s="14" t="str">
        <f t="shared" si="20"/>
        <v>19001</v>
      </c>
    </row>
    <row r="1131" spans="3:3" x14ac:dyDescent="0.3">
      <c r="C1131" s="14" t="str">
        <f t="shared" si="20"/>
        <v>19001</v>
      </c>
    </row>
    <row r="1132" spans="3:3" x14ac:dyDescent="0.3">
      <c r="C1132" s="14" t="str">
        <f t="shared" si="20"/>
        <v>19001</v>
      </c>
    </row>
    <row r="1133" spans="3:3" x14ac:dyDescent="0.3">
      <c r="C1133" s="14" t="str">
        <f t="shared" si="20"/>
        <v>19001</v>
      </c>
    </row>
    <row r="1134" spans="3:3" x14ac:dyDescent="0.3">
      <c r="C1134" s="14" t="str">
        <f t="shared" si="20"/>
        <v>19001</v>
      </c>
    </row>
    <row r="1135" spans="3:3" x14ac:dyDescent="0.3">
      <c r="C1135" s="14" t="str">
        <f t="shared" si="20"/>
        <v>19001</v>
      </c>
    </row>
    <row r="1136" spans="3:3" x14ac:dyDescent="0.3">
      <c r="C1136" s="14" t="str">
        <f t="shared" si="20"/>
        <v>19001</v>
      </c>
    </row>
    <row r="1137" spans="3:3" x14ac:dyDescent="0.3">
      <c r="C1137" s="14" t="str">
        <f t="shared" si="20"/>
        <v>19001</v>
      </c>
    </row>
    <row r="1138" spans="3:3" x14ac:dyDescent="0.3">
      <c r="C1138" s="14" t="str">
        <f t="shared" si="20"/>
        <v>19001</v>
      </c>
    </row>
    <row r="1139" spans="3:3" x14ac:dyDescent="0.3">
      <c r="C1139" s="14" t="str">
        <f t="shared" si="20"/>
        <v>19001</v>
      </c>
    </row>
    <row r="1140" spans="3:3" x14ac:dyDescent="0.3">
      <c r="C1140" s="14" t="str">
        <f t="shared" si="20"/>
        <v>19001</v>
      </c>
    </row>
    <row r="1141" spans="3:3" x14ac:dyDescent="0.3">
      <c r="C1141" s="14" t="str">
        <f t="shared" si="20"/>
        <v>19001</v>
      </c>
    </row>
    <row r="1142" spans="3:3" x14ac:dyDescent="0.3">
      <c r="C1142" s="14" t="str">
        <f t="shared" si="20"/>
        <v>19001</v>
      </c>
    </row>
    <row r="1143" spans="3:3" x14ac:dyDescent="0.3">
      <c r="C1143" s="14" t="str">
        <f t="shared" si="20"/>
        <v>19001</v>
      </c>
    </row>
    <row r="1144" spans="3:3" x14ac:dyDescent="0.3">
      <c r="C1144" s="14" t="str">
        <f t="shared" si="20"/>
        <v>19001</v>
      </c>
    </row>
    <row r="1145" spans="3:3" x14ac:dyDescent="0.3">
      <c r="C1145" s="14" t="str">
        <f t="shared" si="20"/>
        <v>19001</v>
      </c>
    </row>
    <row r="1146" spans="3:3" x14ac:dyDescent="0.3">
      <c r="C1146" s="14" t="str">
        <f t="shared" si="20"/>
        <v>19001</v>
      </c>
    </row>
    <row r="1147" spans="3:3" x14ac:dyDescent="0.3">
      <c r="C1147" s="14" t="str">
        <f t="shared" si="20"/>
        <v>19001</v>
      </c>
    </row>
    <row r="1148" spans="3:3" x14ac:dyDescent="0.3">
      <c r="C1148" s="14" t="str">
        <f t="shared" si="20"/>
        <v>19001</v>
      </c>
    </row>
    <row r="1149" spans="3:3" x14ac:dyDescent="0.3">
      <c r="C1149" s="14" t="str">
        <f t="shared" si="20"/>
        <v>19001</v>
      </c>
    </row>
    <row r="1150" spans="3:3" x14ac:dyDescent="0.3">
      <c r="C1150" s="14" t="str">
        <f t="shared" si="20"/>
        <v>19001</v>
      </c>
    </row>
    <row r="1151" spans="3:3" x14ac:dyDescent="0.3">
      <c r="C1151" s="14" t="str">
        <f t="shared" si="20"/>
        <v>19001</v>
      </c>
    </row>
    <row r="1152" spans="3:3" x14ac:dyDescent="0.3">
      <c r="C1152" s="14" t="str">
        <f t="shared" si="20"/>
        <v>19001</v>
      </c>
    </row>
    <row r="1153" spans="3:3" x14ac:dyDescent="0.3">
      <c r="C1153" s="14" t="str">
        <f t="shared" si="20"/>
        <v>19001</v>
      </c>
    </row>
    <row r="1154" spans="3:3" x14ac:dyDescent="0.3">
      <c r="C1154" s="14" t="str">
        <f t="shared" si="20"/>
        <v>19001</v>
      </c>
    </row>
    <row r="1155" spans="3:3" x14ac:dyDescent="0.3">
      <c r="C1155" s="14" t="str">
        <f t="shared" si="20"/>
        <v>19001</v>
      </c>
    </row>
    <row r="1156" spans="3:3" x14ac:dyDescent="0.3">
      <c r="C1156" s="14" t="str">
        <f t="shared" si="20"/>
        <v>19001</v>
      </c>
    </row>
    <row r="1157" spans="3:3" x14ac:dyDescent="0.3">
      <c r="C1157" s="14" t="str">
        <f t="shared" si="20"/>
        <v>19001</v>
      </c>
    </row>
    <row r="1158" spans="3:3" x14ac:dyDescent="0.3">
      <c r="C1158" s="14" t="str">
        <f t="shared" si="20"/>
        <v>19001</v>
      </c>
    </row>
    <row r="1159" spans="3:3" x14ac:dyDescent="0.3">
      <c r="C1159" s="14" t="str">
        <f t="shared" si="20"/>
        <v>19001</v>
      </c>
    </row>
    <row r="1160" spans="3:3" x14ac:dyDescent="0.3">
      <c r="C1160" s="14" t="str">
        <f t="shared" si="20"/>
        <v>19001</v>
      </c>
    </row>
    <row r="1161" spans="3:3" x14ac:dyDescent="0.3">
      <c r="C1161" s="14" t="str">
        <f t="shared" ref="C1161:C1224" si="21">YEAR(D1161)&amp;MONTH(D1161)</f>
        <v>19001</v>
      </c>
    </row>
    <row r="1162" spans="3:3" x14ac:dyDescent="0.3">
      <c r="C1162" s="14" t="str">
        <f t="shared" si="21"/>
        <v>19001</v>
      </c>
    </row>
    <row r="1163" spans="3:3" x14ac:dyDescent="0.3">
      <c r="C1163" s="14" t="str">
        <f t="shared" si="21"/>
        <v>19001</v>
      </c>
    </row>
    <row r="1164" spans="3:3" x14ac:dyDescent="0.3">
      <c r="C1164" s="14" t="str">
        <f t="shared" si="21"/>
        <v>19001</v>
      </c>
    </row>
    <row r="1165" spans="3:3" x14ac:dyDescent="0.3">
      <c r="C1165" s="14" t="str">
        <f t="shared" si="21"/>
        <v>19001</v>
      </c>
    </row>
    <row r="1166" spans="3:3" x14ac:dyDescent="0.3">
      <c r="C1166" s="14" t="str">
        <f t="shared" si="21"/>
        <v>19001</v>
      </c>
    </row>
    <row r="1167" spans="3:3" x14ac:dyDescent="0.3">
      <c r="C1167" s="14" t="str">
        <f t="shared" si="21"/>
        <v>19001</v>
      </c>
    </row>
    <row r="1168" spans="3:3" x14ac:dyDescent="0.3">
      <c r="C1168" s="14" t="str">
        <f t="shared" si="21"/>
        <v>19001</v>
      </c>
    </row>
    <row r="1169" spans="3:3" x14ac:dyDescent="0.3">
      <c r="C1169" s="14" t="str">
        <f t="shared" si="21"/>
        <v>19001</v>
      </c>
    </row>
    <row r="1170" spans="3:3" x14ac:dyDescent="0.3">
      <c r="C1170" s="14" t="str">
        <f t="shared" si="21"/>
        <v>19001</v>
      </c>
    </row>
    <row r="1171" spans="3:3" x14ac:dyDescent="0.3">
      <c r="C1171" s="14" t="str">
        <f t="shared" si="21"/>
        <v>19001</v>
      </c>
    </row>
    <row r="1172" spans="3:3" x14ac:dyDescent="0.3">
      <c r="C1172" s="14" t="str">
        <f t="shared" si="21"/>
        <v>19001</v>
      </c>
    </row>
    <row r="1173" spans="3:3" x14ac:dyDescent="0.3">
      <c r="C1173" s="14" t="str">
        <f t="shared" si="21"/>
        <v>19001</v>
      </c>
    </row>
    <row r="1174" spans="3:3" x14ac:dyDescent="0.3">
      <c r="C1174" s="14" t="str">
        <f t="shared" si="21"/>
        <v>19001</v>
      </c>
    </row>
    <row r="1175" spans="3:3" x14ac:dyDescent="0.3">
      <c r="C1175" s="14" t="str">
        <f t="shared" si="21"/>
        <v>19001</v>
      </c>
    </row>
    <row r="1176" spans="3:3" x14ac:dyDescent="0.3">
      <c r="C1176" s="14" t="str">
        <f t="shared" si="21"/>
        <v>19001</v>
      </c>
    </row>
    <row r="1177" spans="3:3" x14ac:dyDescent="0.3">
      <c r="C1177" s="14" t="str">
        <f t="shared" si="21"/>
        <v>19001</v>
      </c>
    </row>
    <row r="1178" spans="3:3" x14ac:dyDescent="0.3">
      <c r="C1178" s="14" t="str">
        <f t="shared" si="21"/>
        <v>19001</v>
      </c>
    </row>
    <row r="1179" spans="3:3" x14ac:dyDescent="0.3">
      <c r="C1179" s="14" t="str">
        <f t="shared" si="21"/>
        <v>19001</v>
      </c>
    </row>
    <row r="1180" spans="3:3" x14ac:dyDescent="0.3">
      <c r="C1180" s="14" t="str">
        <f t="shared" si="21"/>
        <v>19001</v>
      </c>
    </row>
    <row r="1181" spans="3:3" x14ac:dyDescent="0.3">
      <c r="C1181" s="14" t="str">
        <f t="shared" si="21"/>
        <v>19001</v>
      </c>
    </row>
    <row r="1182" spans="3:3" x14ac:dyDescent="0.3">
      <c r="C1182" s="14" t="str">
        <f t="shared" si="21"/>
        <v>19001</v>
      </c>
    </row>
    <row r="1183" spans="3:3" x14ac:dyDescent="0.3">
      <c r="C1183" s="14" t="str">
        <f t="shared" si="21"/>
        <v>19001</v>
      </c>
    </row>
    <row r="1184" spans="3:3" x14ac:dyDescent="0.3">
      <c r="C1184" s="14" t="str">
        <f t="shared" si="21"/>
        <v>19001</v>
      </c>
    </row>
    <row r="1185" spans="3:3" x14ac:dyDescent="0.3">
      <c r="C1185" s="14" t="str">
        <f t="shared" si="21"/>
        <v>19001</v>
      </c>
    </row>
    <row r="1186" spans="3:3" x14ac:dyDescent="0.3">
      <c r="C1186" s="14" t="str">
        <f t="shared" si="21"/>
        <v>19001</v>
      </c>
    </row>
    <row r="1187" spans="3:3" x14ac:dyDescent="0.3">
      <c r="C1187" s="14" t="str">
        <f t="shared" si="21"/>
        <v>19001</v>
      </c>
    </row>
    <row r="1188" spans="3:3" x14ac:dyDescent="0.3">
      <c r="C1188" s="14" t="str">
        <f t="shared" si="21"/>
        <v>19001</v>
      </c>
    </row>
    <row r="1189" spans="3:3" x14ac:dyDescent="0.3">
      <c r="C1189" s="14" t="str">
        <f t="shared" si="21"/>
        <v>19001</v>
      </c>
    </row>
    <row r="1190" spans="3:3" x14ac:dyDescent="0.3">
      <c r="C1190" s="14" t="str">
        <f t="shared" si="21"/>
        <v>19001</v>
      </c>
    </row>
    <row r="1191" spans="3:3" x14ac:dyDescent="0.3">
      <c r="C1191" s="14" t="str">
        <f t="shared" si="21"/>
        <v>19001</v>
      </c>
    </row>
    <row r="1192" spans="3:3" x14ac:dyDescent="0.3">
      <c r="C1192" s="14" t="str">
        <f t="shared" si="21"/>
        <v>19001</v>
      </c>
    </row>
    <row r="1193" spans="3:3" x14ac:dyDescent="0.3">
      <c r="C1193" s="14" t="str">
        <f t="shared" si="21"/>
        <v>19001</v>
      </c>
    </row>
    <row r="1194" spans="3:3" x14ac:dyDescent="0.3">
      <c r="C1194" s="14" t="str">
        <f t="shared" si="21"/>
        <v>19001</v>
      </c>
    </row>
    <row r="1195" spans="3:3" x14ac:dyDescent="0.3">
      <c r="C1195" s="14" t="str">
        <f t="shared" si="21"/>
        <v>19001</v>
      </c>
    </row>
    <row r="1196" spans="3:3" x14ac:dyDescent="0.3">
      <c r="C1196" s="14" t="str">
        <f t="shared" si="21"/>
        <v>19001</v>
      </c>
    </row>
    <row r="1197" spans="3:3" x14ac:dyDescent="0.3">
      <c r="C1197" s="14" t="str">
        <f t="shared" si="21"/>
        <v>19001</v>
      </c>
    </row>
    <row r="1198" spans="3:3" x14ac:dyDescent="0.3">
      <c r="C1198" s="14" t="str">
        <f t="shared" si="21"/>
        <v>19001</v>
      </c>
    </row>
    <row r="1199" spans="3:3" x14ac:dyDescent="0.3">
      <c r="C1199" s="14" t="str">
        <f t="shared" si="21"/>
        <v>19001</v>
      </c>
    </row>
    <row r="1200" spans="3:3" x14ac:dyDescent="0.3">
      <c r="C1200" s="14" t="str">
        <f t="shared" si="21"/>
        <v>19001</v>
      </c>
    </row>
    <row r="1201" spans="3:3" x14ac:dyDescent="0.3">
      <c r="C1201" s="14" t="str">
        <f t="shared" si="21"/>
        <v>19001</v>
      </c>
    </row>
    <row r="1202" spans="3:3" x14ac:dyDescent="0.3">
      <c r="C1202" s="14" t="str">
        <f t="shared" si="21"/>
        <v>19001</v>
      </c>
    </row>
    <row r="1203" spans="3:3" x14ac:dyDescent="0.3">
      <c r="C1203" s="14" t="str">
        <f t="shared" si="21"/>
        <v>19001</v>
      </c>
    </row>
    <row r="1204" spans="3:3" x14ac:dyDescent="0.3">
      <c r="C1204" s="14" t="str">
        <f t="shared" si="21"/>
        <v>19001</v>
      </c>
    </row>
    <row r="1205" spans="3:3" x14ac:dyDescent="0.3">
      <c r="C1205" s="14" t="str">
        <f t="shared" si="21"/>
        <v>19001</v>
      </c>
    </row>
    <row r="1206" spans="3:3" x14ac:dyDescent="0.3">
      <c r="C1206" s="14" t="str">
        <f t="shared" si="21"/>
        <v>19001</v>
      </c>
    </row>
    <row r="1207" spans="3:3" x14ac:dyDescent="0.3">
      <c r="C1207" s="14" t="str">
        <f t="shared" si="21"/>
        <v>19001</v>
      </c>
    </row>
    <row r="1208" spans="3:3" x14ac:dyDescent="0.3">
      <c r="C1208" s="14" t="str">
        <f t="shared" si="21"/>
        <v>19001</v>
      </c>
    </row>
    <row r="1209" spans="3:3" x14ac:dyDescent="0.3">
      <c r="C1209" s="14" t="str">
        <f t="shared" si="21"/>
        <v>19001</v>
      </c>
    </row>
    <row r="1210" spans="3:3" x14ac:dyDescent="0.3">
      <c r="C1210" s="14" t="str">
        <f t="shared" si="21"/>
        <v>19001</v>
      </c>
    </row>
    <row r="1211" spans="3:3" x14ac:dyDescent="0.3">
      <c r="C1211" s="14" t="str">
        <f t="shared" si="21"/>
        <v>19001</v>
      </c>
    </row>
    <row r="1212" spans="3:3" x14ac:dyDescent="0.3">
      <c r="C1212" s="14" t="str">
        <f t="shared" si="21"/>
        <v>19001</v>
      </c>
    </row>
    <row r="1213" spans="3:3" x14ac:dyDescent="0.3">
      <c r="C1213" s="14" t="str">
        <f t="shared" si="21"/>
        <v>19001</v>
      </c>
    </row>
    <row r="1214" spans="3:3" x14ac:dyDescent="0.3">
      <c r="C1214" s="14" t="str">
        <f t="shared" si="21"/>
        <v>19001</v>
      </c>
    </row>
    <row r="1215" spans="3:3" x14ac:dyDescent="0.3">
      <c r="C1215" s="14" t="str">
        <f t="shared" si="21"/>
        <v>19001</v>
      </c>
    </row>
    <row r="1216" spans="3:3" x14ac:dyDescent="0.3">
      <c r="C1216" s="14" t="str">
        <f t="shared" si="21"/>
        <v>19001</v>
      </c>
    </row>
    <row r="1217" spans="3:3" x14ac:dyDescent="0.3">
      <c r="C1217" s="14" t="str">
        <f t="shared" si="21"/>
        <v>19001</v>
      </c>
    </row>
    <row r="1218" spans="3:3" x14ac:dyDescent="0.3">
      <c r="C1218" s="14" t="str">
        <f t="shared" si="21"/>
        <v>19001</v>
      </c>
    </row>
    <row r="1219" spans="3:3" x14ac:dyDescent="0.3">
      <c r="C1219" s="14" t="str">
        <f t="shared" si="21"/>
        <v>19001</v>
      </c>
    </row>
    <row r="1220" spans="3:3" x14ac:dyDescent="0.3">
      <c r="C1220" s="14" t="str">
        <f t="shared" si="21"/>
        <v>19001</v>
      </c>
    </row>
    <row r="1221" spans="3:3" x14ac:dyDescent="0.3">
      <c r="C1221" s="14" t="str">
        <f t="shared" si="21"/>
        <v>19001</v>
      </c>
    </row>
    <row r="1222" spans="3:3" x14ac:dyDescent="0.3">
      <c r="C1222" s="14" t="str">
        <f t="shared" si="21"/>
        <v>19001</v>
      </c>
    </row>
    <row r="1223" spans="3:3" x14ac:dyDescent="0.3">
      <c r="C1223" s="14" t="str">
        <f t="shared" si="21"/>
        <v>19001</v>
      </c>
    </row>
    <row r="1224" spans="3:3" x14ac:dyDescent="0.3">
      <c r="C1224" s="14" t="str">
        <f t="shared" si="21"/>
        <v>19001</v>
      </c>
    </row>
    <row r="1225" spans="3:3" x14ac:dyDescent="0.3">
      <c r="C1225" s="14" t="str">
        <f t="shared" ref="C1225:C1288" si="22">YEAR(D1225)&amp;MONTH(D1225)</f>
        <v>19001</v>
      </c>
    </row>
    <row r="1226" spans="3:3" x14ac:dyDescent="0.3">
      <c r="C1226" s="14" t="str">
        <f t="shared" si="22"/>
        <v>19001</v>
      </c>
    </row>
    <row r="1227" spans="3:3" x14ac:dyDescent="0.3">
      <c r="C1227" s="14" t="str">
        <f t="shared" si="22"/>
        <v>19001</v>
      </c>
    </row>
    <row r="1228" spans="3:3" x14ac:dyDescent="0.3">
      <c r="C1228" s="14" t="str">
        <f t="shared" si="22"/>
        <v>19001</v>
      </c>
    </row>
    <row r="1229" spans="3:3" x14ac:dyDescent="0.3">
      <c r="C1229" s="14" t="str">
        <f t="shared" si="22"/>
        <v>19001</v>
      </c>
    </row>
    <row r="1230" spans="3:3" x14ac:dyDescent="0.3">
      <c r="C1230" s="14" t="str">
        <f t="shared" si="22"/>
        <v>19001</v>
      </c>
    </row>
    <row r="1231" spans="3:3" x14ac:dyDescent="0.3">
      <c r="C1231" s="14" t="str">
        <f t="shared" si="22"/>
        <v>19001</v>
      </c>
    </row>
    <row r="1232" spans="3:3" x14ac:dyDescent="0.3">
      <c r="C1232" s="14" t="str">
        <f t="shared" si="22"/>
        <v>19001</v>
      </c>
    </row>
    <row r="1233" spans="3:3" x14ac:dyDescent="0.3">
      <c r="C1233" s="14" t="str">
        <f t="shared" si="22"/>
        <v>19001</v>
      </c>
    </row>
    <row r="1234" spans="3:3" x14ac:dyDescent="0.3">
      <c r="C1234" s="14" t="str">
        <f t="shared" si="22"/>
        <v>19001</v>
      </c>
    </row>
    <row r="1235" spans="3:3" x14ac:dyDescent="0.3">
      <c r="C1235" s="14" t="str">
        <f t="shared" si="22"/>
        <v>19001</v>
      </c>
    </row>
    <row r="1236" spans="3:3" x14ac:dyDescent="0.3">
      <c r="C1236" s="14" t="str">
        <f t="shared" si="22"/>
        <v>19001</v>
      </c>
    </row>
    <row r="1237" spans="3:3" x14ac:dyDescent="0.3">
      <c r="C1237" s="14" t="str">
        <f t="shared" si="22"/>
        <v>19001</v>
      </c>
    </row>
    <row r="1238" spans="3:3" x14ac:dyDescent="0.3">
      <c r="C1238" s="14" t="str">
        <f t="shared" si="22"/>
        <v>19001</v>
      </c>
    </row>
    <row r="1239" spans="3:3" x14ac:dyDescent="0.3">
      <c r="C1239" s="14" t="str">
        <f t="shared" si="22"/>
        <v>19001</v>
      </c>
    </row>
    <row r="1240" spans="3:3" x14ac:dyDescent="0.3">
      <c r="C1240" s="14" t="str">
        <f t="shared" si="22"/>
        <v>19001</v>
      </c>
    </row>
    <row r="1241" spans="3:3" x14ac:dyDescent="0.3">
      <c r="C1241" s="14" t="str">
        <f t="shared" si="22"/>
        <v>19001</v>
      </c>
    </row>
    <row r="1242" spans="3:3" x14ac:dyDescent="0.3">
      <c r="C1242" s="14" t="str">
        <f t="shared" si="22"/>
        <v>19001</v>
      </c>
    </row>
    <row r="1243" spans="3:3" x14ac:dyDescent="0.3">
      <c r="C1243" s="14" t="str">
        <f t="shared" si="22"/>
        <v>19001</v>
      </c>
    </row>
    <row r="1244" spans="3:3" x14ac:dyDescent="0.3">
      <c r="C1244" s="14" t="str">
        <f t="shared" si="22"/>
        <v>19001</v>
      </c>
    </row>
    <row r="1245" spans="3:3" x14ac:dyDescent="0.3">
      <c r="C1245" s="14" t="str">
        <f t="shared" si="22"/>
        <v>19001</v>
      </c>
    </row>
    <row r="1246" spans="3:3" x14ac:dyDescent="0.3">
      <c r="C1246" s="14" t="str">
        <f t="shared" si="22"/>
        <v>19001</v>
      </c>
    </row>
    <row r="1247" spans="3:3" x14ac:dyDescent="0.3">
      <c r="C1247" s="14" t="str">
        <f t="shared" si="22"/>
        <v>19001</v>
      </c>
    </row>
    <row r="1248" spans="3:3" x14ac:dyDescent="0.3">
      <c r="C1248" s="14" t="str">
        <f t="shared" si="22"/>
        <v>19001</v>
      </c>
    </row>
    <row r="1249" spans="3:3" x14ac:dyDescent="0.3">
      <c r="C1249" s="14" t="str">
        <f t="shared" si="22"/>
        <v>19001</v>
      </c>
    </row>
    <row r="1250" spans="3:3" x14ac:dyDescent="0.3">
      <c r="C1250" s="14" t="str">
        <f t="shared" si="22"/>
        <v>19001</v>
      </c>
    </row>
    <row r="1251" spans="3:3" x14ac:dyDescent="0.3">
      <c r="C1251" s="14" t="str">
        <f t="shared" si="22"/>
        <v>19001</v>
      </c>
    </row>
    <row r="1252" spans="3:3" x14ac:dyDescent="0.3">
      <c r="C1252" s="14" t="str">
        <f t="shared" si="22"/>
        <v>19001</v>
      </c>
    </row>
    <row r="1253" spans="3:3" x14ac:dyDescent="0.3">
      <c r="C1253" s="14" t="str">
        <f t="shared" si="22"/>
        <v>19001</v>
      </c>
    </row>
    <row r="1254" spans="3:3" x14ac:dyDescent="0.3">
      <c r="C1254" s="14" t="str">
        <f t="shared" si="22"/>
        <v>19001</v>
      </c>
    </row>
    <row r="1255" spans="3:3" x14ac:dyDescent="0.3">
      <c r="C1255" s="14" t="str">
        <f t="shared" si="22"/>
        <v>19001</v>
      </c>
    </row>
    <row r="1256" spans="3:3" x14ac:dyDescent="0.3">
      <c r="C1256" s="14" t="str">
        <f t="shared" si="22"/>
        <v>19001</v>
      </c>
    </row>
    <row r="1257" spans="3:3" x14ac:dyDescent="0.3">
      <c r="C1257" s="14" t="str">
        <f t="shared" si="22"/>
        <v>19001</v>
      </c>
    </row>
    <row r="1258" spans="3:3" x14ac:dyDescent="0.3">
      <c r="C1258" s="14" t="str">
        <f t="shared" si="22"/>
        <v>19001</v>
      </c>
    </row>
    <row r="1259" spans="3:3" x14ac:dyDescent="0.3">
      <c r="C1259" s="14" t="str">
        <f t="shared" si="22"/>
        <v>19001</v>
      </c>
    </row>
    <row r="1260" spans="3:3" x14ac:dyDescent="0.3">
      <c r="C1260" s="14" t="str">
        <f t="shared" si="22"/>
        <v>19001</v>
      </c>
    </row>
    <row r="1261" spans="3:3" x14ac:dyDescent="0.3">
      <c r="C1261" s="14" t="str">
        <f t="shared" si="22"/>
        <v>19001</v>
      </c>
    </row>
    <row r="1262" spans="3:3" x14ac:dyDescent="0.3">
      <c r="C1262" s="14" t="str">
        <f t="shared" si="22"/>
        <v>19001</v>
      </c>
    </row>
    <row r="1263" spans="3:3" x14ac:dyDescent="0.3">
      <c r="C1263" s="14" t="str">
        <f t="shared" si="22"/>
        <v>19001</v>
      </c>
    </row>
    <row r="1264" spans="3:3" x14ac:dyDescent="0.3">
      <c r="C1264" s="14" t="str">
        <f t="shared" si="22"/>
        <v>19001</v>
      </c>
    </row>
    <row r="1265" spans="3:3" x14ac:dyDescent="0.3">
      <c r="C1265" s="14" t="str">
        <f t="shared" si="22"/>
        <v>19001</v>
      </c>
    </row>
    <row r="1266" spans="3:3" x14ac:dyDescent="0.3">
      <c r="C1266" s="14" t="str">
        <f t="shared" si="22"/>
        <v>19001</v>
      </c>
    </row>
    <row r="1267" spans="3:3" x14ac:dyDescent="0.3">
      <c r="C1267" s="14" t="str">
        <f t="shared" si="22"/>
        <v>19001</v>
      </c>
    </row>
    <row r="1268" spans="3:3" x14ac:dyDescent="0.3">
      <c r="C1268" s="14" t="str">
        <f t="shared" si="22"/>
        <v>19001</v>
      </c>
    </row>
    <row r="1269" spans="3:3" x14ac:dyDescent="0.3">
      <c r="C1269" s="14" t="str">
        <f t="shared" si="22"/>
        <v>19001</v>
      </c>
    </row>
    <row r="1270" spans="3:3" x14ac:dyDescent="0.3">
      <c r="C1270" s="14" t="str">
        <f t="shared" si="22"/>
        <v>19001</v>
      </c>
    </row>
    <row r="1271" spans="3:3" x14ac:dyDescent="0.3">
      <c r="C1271" s="14" t="str">
        <f t="shared" si="22"/>
        <v>19001</v>
      </c>
    </row>
    <row r="1272" spans="3:3" x14ac:dyDescent="0.3">
      <c r="C1272" s="14" t="str">
        <f t="shared" si="22"/>
        <v>19001</v>
      </c>
    </row>
    <row r="1273" spans="3:3" x14ac:dyDescent="0.3">
      <c r="C1273" s="14" t="str">
        <f t="shared" si="22"/>
        <v>19001</v>
      </c>
    </row>
    <row r="1274" spans="3:3" x14ac:dyDescent="0.3">
      <c r="C1274" s="14" t="str">
        <f t="shared" si="22"/>
        <v>19001</v>
      </c>
    </row>
    <row r="1275" spans="3:3" x14ac:dyDescent="0.3">
      <c r="C1275" s="14" t="str">
        <f t="shared" si="22"/>
        <v>19001</v>
      </c>
    </row>
    <row r="1276" spans="3:3" x14ac:dyDescent="0.3">
      <c r="C1276" s="14" t="str">
        <f t="shared" si="22"/>
        <v>19001</v>
      </c>
    </row>
    <row r="1277" spans="3:3" x14ac:dyDescent="0.3">
      <c r="C1277" s="14" t="str">
        <f t="shared" si="22"/>
        <v>19001</v>
      </c>
    </row>
    <row r="1278" spans="3:3" x14ac:dyDescent="0.3">
      <c r="C1278" s="14" t="str">
        <f t="shared" si="22"/>
        <v>19001</v>
      </c>
    </row>
    <row r="1279" spans="3:3" x14ac:dyDescent="0.3">
      <c r="C1279" s="14" t="str">
        <f t="shared" si="22"/>
        <v>19001</v>
      </c>
    </row>
    <row r="1280" spans="3:3" x14ac:dyDescent="0.3">
      <c r="C1280" s="14" t="str">
        <f t="shared" si="22"/>
        <v>19001</v>
      </c>
    </row>
    <row r="1281" spans="3:3" x14ac:dyDescent="0.3">
      <c r="C1281" s="14" t="str">
        <f t="shared" si="22"/>
        <v>19001</v>
      </c>
    </row>
    <row r="1282" spans="3:3" x14ac:dyDescent="0.3">
      <c r="C1282" s="14" t="str">
        <f t="shared" si="22"/>
        <v>19001</v>
      </c>
    </row>
    <row r="1283" spans="3:3" x14ac:dyDescent="0.3">
      <c r="C1283" s="14" t="str">
        <f t="shared" si="22"/>
        <v>19001</v>
      </c>
    </row>
    <row r="1284" spans="3:3" x14ac:dyDescent="0.3">
      <c r="C1284" s="14" t="str">
        <f t="shared" si="22"/>
        <v>19001</v>
      </c>
    </row>
    <row r="1285" spans="3:3" x14ac:dyDescent="0.3">
      <c r="C1285" s="14" t="str">
        <f t="shared" si="22"/>
        <v>19001</v>
      </c>
    </row>
    <row r="1286" spans="3:3" x14ac:dyDescent="0.3">
      <c r="C1286" s="14" t="str">
        <f t="shared" si="22"/>
        <v>19001</v>
      </c>
    </row>
    <row r="1287" spans="3:3" x14ac:dyDescent="0.3">
      <c r="C1287" s="14" t="str">
        <f t="shared" si="22"/>
        <v>19001</v>
      </c>
    </row>
    <row r="1288" spans="3:3" x14ac:dyDescent="0.3">
      <c r="C1288" s="14" t="str">
        <f t="shared" si="22"/>
        <v>19001</v>
      </c>
    </row>
    <row r="1289" spans="3:3" x14ac:dyDescent="0.3">
      <c r="C1289" s="14" t="str">
        <f t="shared" ref="C1289:C1352" si="23">YEAR(D1289)&amp;MONTH(D1289)</f>
        <v>19001</v>
      </c>
    </row>
    <row r="1290" spans="3:3" x14ac:dyDescent="0.3">
      <c r="C1290" s="14" t="str">
        <f t="shared" si="23"/>
        <v>19001</v>
      </c>
    </row>
    <row r="1291" spans="3:3" x14ac:dyDescent="0.3">
      <c r="C1291" s="14" t="str">
        <f t="shared" si="23"/>
        <v>19001</v>
      </c>
    </row>
    <row r="1292" spans="3:3" x14ac:dyDescent="0.3">
      <c r="C1292" s="14" t="str">
        <f t="shared" si="23"/>
        <v>19001</v>
      </c>
    </row>
    <row r="1293" spans="3:3" x14ac:dyDescent="0.3">
      <c r="C1293" s="14" t="str">
        <f t="shared" si="23"/>
        <v>19001</v>
      </c>
    </row>
    <row r="1294" spans="3:3" x14ac:dyDescent="0.3">
      <c r="C1294" s="14" t="str">
        <f t="shared" si="23"/>
        <v>19001</v>
      </c>
    </row>
    <row r="1295" spans="3:3" x14ac:dyDescent="0.3">
      <c r="C1295" s="14" t="str">
        <f t="shared" si="23"/>
        <v>19001</v>
      </c>
    </row>
    <row r="1296" spans="3:3" x14ac:dyDescent="0.3">
      <c r="C1296" s="14" t="str">
        <f t="shared" si="23"/>
        <v>19001</v>
      </c>
    </row>
    <row r="1297" spans="3:3" x14ac:dyDescent="0.3">
      <c r="C1297" s="14" t="str">
        <f t="shared" si="23"/>
        <v>19001</v>
      </c>
    </row>
    <row r="1298" spans="3:3" x14ac:dyDescent="0.3">
      <c r="C1298" s="14" t="str">
        <f t="shared" si="23"/>
        <v>19001</v>
      </c>
    </row>
    <row r="1299" spans="3:3" x14ac:dyDescent="0.3">
      <c r="C1299" s="14" t="str">
        <f t="shared" si="23"/>
        <v>19001</v>
      </c>
    </row>
    <row r="1300" spans="3:3" x14ac:dyDescent="0.3">
      <c r="C1300" s="14" t="str">
        <f t="shared" si="23"/>
        <v>19001</v>
      </c>
    </row>
    <row r="1301" spans="3:3" x14ac:dyDescent="0.3">
      <c r="C1301" s="14" t="str">
        <f t="shared" si="23"/>
        <v>19001</v>
      </c>
    </row>
    <row r="1302" spans="3:3" x14ac:dyDescent="0.3">
      <c r="C1302" s="14" t="str">
        <f t="shared" si="23"/>
        <v>19001</v>
      </c>
    </row>
    <row r="1303" spans="3:3" x14ac:dyDescent="0.3">
      <c r="C1303" s="14" t="str">
        <f t="shared" si="23"/>
        <v>19001</v>
      </c>
    </row>
    <row r="1304" spans="3:3" x14ac:dyDescent="0.3">
      <c r="C1304" s="14" t="str">
        <f t="shared" si="23"/>
        <v>19001</v>
      </c>
    </row>
    <row r="1305" spans="3:3" x14ac:dyDescent="0.3">
      <c r="C1305" s="14" t="str">
        <f t="shared" si="23"/>
        <v>19001</v>
      </c>
    </row>
    <row r="1306" spans="3:3" x14ac:dyDescent="0.3">
      <c r="C1306" s="14" t="str">
        <f t="shared" si="23"/>
        <v>19001</v>
      </c>
    </row>
    <row r="1307" spans="3:3" x14ac:dyDescent="0.3">
      <c r="C1307" s="14" t="str">
        <f t="shared" si="23"/>
        <v>19001</v>
      </c>
    </row>
    <row r="1308" spans="3:3" x14ac:dyDescent="0.3">
      <c r="C1308" s="14" t="str">
        <f t="shared" si="23"/>
        <v>19001</v>
      </c>
    </row>
    <row r="1309" spans="3:3" x14ac:dyDescent="0.3">
      <c r="C1309" s="14" t="str">
        <f t="shared" si="23"/>
        <v>19001</v>
      </c>
    </row>
    <row r="1310" spans="3:3" x14ac:dyDescent="0.3">
      <c r="C1310" s="14" t="str">
        <f t="shared" si="23"/>
        <v>19001</v>
      </c>
    </row>
    <row r="1311" spans="3:3" x14ac:dyDescent="0.3">
      <c r="C1311" s="14" t="str">
        <f t="shared" si="23"/>
        <v>19001</v>
      </c>
    </row>
    <row r="1312" spans="3:3" x14ac:dyDescent="0.3">
      <c r="C1312" s="14" t="str">
        <f t="shared" si="23"/>
        <v>19001</v>
      </c>
    </row>
    <row r="1313" spans="3:3" x14ac:dyDescent="0.3">
      <c r="C1313" s="14" t="str">
        <f t="shared" si="23"/>
        <v>19001</v>
      </c>
    </row>
    <row r="1314" spans="3:3" x14ac:dyDescent="0.3">
      <c r="C1314" s="14" t="str">
        <f t="shared" si="23"/>
        <v>19001</v>
      </c>
    </row>
    <row r="1315" spans="3:3" x14ac:dyDescent="0.3">
      <c r="C1315" s="14" t="str">
        <f t="shared" si="23"/>
        <v>19001</v>
      </c>
    </row>
    <row r="1316" spans="3:3" x14ac:dyDescent="0.3">
      <c r="C1316" s="14" t="str">
        <f t="shared" si="23"/>
        <v>19001</v>
      </c>
    </row>
    <row r="1317" spans="3:3" x14ac:dyDescent="0.3">
      <c r="C1317" s="14" t="str">
        <f t="shared" si="23"/>
        <v>19001</v>
      </c>
    </row>
    <row r="1318" spans="3:3" x14ac:dyDescent="0.3">
      <c r="C1318" s="14" t="str">
        <f t="shared" si="23"/>
        <v>19001</v>
      </c>
    </row>
    <row r="1319" spans="3:3" x14ac:dyDescent="0.3">
      <c r="C1319" s="14" t="str">
        <f t="shared" si="23"/>
        <v>19001</v>
      </c>
    </row>
    <row r="1320" spans="3:3" x14ac:dyDescent="0.3">
      <c r="C1320" s="14" t="str">
        <f t="shared" si="23"/>
        <v>19001</v>
      </c>
    </row>
    <row r="1321" spans="3:3" x14ac:dyDescent="0.3">
      <c r="C1321" s="14" t="str">
        <f t="shared" si="23"/>
        <v>19001</v>
      </c>
    </row>
    <row r="1322" spans="3:3" x14ac:dyDescent="0.3">
      <c r="C1322" s="14" t="str">
        <f t="shared" si="23"/>
        <v>19001</v>
      </c>
    </row>
    <row r="1323" spans="3:3" x14ac:dyDescent="0.3">
      <c r="C1323" s="14" t="str">
        <f t="shared" si="23"/>
        <v>19001</v>
      </c>
    </row>
    <row r="1324" spans="3:3" x14ac:dyDescent="0.3">
      <c r="C1324" s="14" t="str">
        <f t="shared" si="23"/>
        <v>19001</v>
      </c>
    </row>
    <row r="1325" spans="3:3" x14ac:dyDescent="0.3">
      <c r="C1325" s="14" t="str">
        <f t="shared" si="23"/>
        <v>19001</v>
      </c>
    </row>
    <row r="1326" spans="3:3" x14ac:dyDescent="0.3">
      <c r="C1326" s="14" t="str">
        <f t="shared" si="23"/>
        <v>19001</v>
      </c>
    </row>
    <row r="1327" spans="3:3" x14ac:dyDescent="0.3">
      <c r="C1327" s="14" t="str">
        <f t="shared" si="23"/>
        <v>19001</v>
      </c>
    </row>
    <row r="1328" spans="3:3" x14ac:dyDescent="0.3">
      <c r="C1328" s="14" t="str">
        <f t="shared" si="23"/>
        <v>19001</v>
      </c>
    </row>
    <row r="1329" spans="3:3" x14ac:dyDescent="0.3">
      <c r="C1329" s="14" t="str">
        <f t="shared" si="23"/>
        <v>19001</v>
      </c>
    </row>
    <row r="1330" spans="3:3" x14ac:dyDescent="0.3">
      <c r="C1330" s="14" t="str">
        <f t="shared" si="23"/>
        <v>19001</v>
      </c>
    </row>
    <row r="1331" spans="3:3" x14ac:dyDescent="0.3">
      <c r="C1331" s="14" t="str">
        <f t="shared" si="23"/>
        <v>19001</v>
      </c>
    </row>
    <row r="1332" spans="3:3" x14ac:dyDescent="0.3">
      <c r="C1332" s="14" t="str">
        <f t="shared" si="23"/>
        <v>19001</v>
      </c>
    </row>
    <row r="1333" spans="3:3" x14ac:dyDescent="0.3">
      <c r="C1333" s="14" t="str">
        <f t="shared" si="23"/>
        <v>19001</v>
      </c>
    </row>
    <row r="1334" spans="3:3" x14ac:dyDescent="0.3">
      <c r="C1334" s="14" t="str">
        <f t="shared" si="23"/>
        <v>19001</v>
      </c>
    </row>
    <row r="1335" spans="3:3" x14ac:dyDescent="0.3">
      <c r="C1335" s="14" t="str">
        <f t="shared" si="23"/>
        <v>19001</v>
      </c>
    </row>
    <row r="1336" spans="3:3" x14ac:dyDescent="0.3">
      <c r="C1336" s="14" t="str">
        <f t="shared" si="23"/>
        <v>19001</v>
      </c>
    </row>
    <row r="1337" spans="3:3" x14ac:dyDescent="0.3">
      <c r="C1337" s="14" t="str">
        <f t="shared" si="23"/>
        <v>19001</v>
      </c>
    </row>
    <row r="1338" spans="3:3" x14ac:dyDescent="0.3">
      <c r="C1338" s="14" t="str">
        <f t="shared" si="23"/>
        <v>19001</v>
      </c>
    </row>
    <row r="1339" spans="3:3" x14ac:dyDescent="0.3">
      <c r="C1339" s="14" t="str">
        <f t="shared" si="23"/>
        <v>19001</v>
      </c>
    </row>
    <row r="1340" spans="3:3" x14ac:dyDescent="0.3">
      <c r="C1340" s="14" t="str">
        <f t="shared" si="23"/>
        <v>19001</v>
      </c>
    </row>
    <row r="1341" spans="3:3" x14ac:dyDescent="0.3">
      <c r="C1341" s="14" t="str">
        <f t="shared" si="23"/>
        <v>19001</v>
      </c>
    </row>
    <row r="1342" spans="3:3" x14ac:dyDescent="0.3">
      <c r="C1342" s="14" t="str">
        <f t="shared" si="23"/>
        <v>19001</v>
      </c>
    </row>
    <row r="1343" spans="3:3" x14ac:dyDescent="0.3">
      <c r="C1343" s="14" t="str">
        <f t="shared" si="23"/>
        <v>19001</v>
      </c>
    </row>
    <row r="1344" spans="3:3" x14ac:dyDescent="0.3">
      <c r="C1344" s="14" t="str">
        <f t="shared" si="23"/>
        <v>19001</v>
      </c>
    </row>
    <row r="1345" spans="3:3" x14ac:dyDescent="0.3">
      <c r="C1345" s="14" t="str">
        <f t="shared" si="23"/>
        <v>19001</v>
      </c>
    </row>
    <row r="1346" spans="3:3" x14ac:dyDescent="0.3">
      <c r="C1346" s="14" t="str">
        <f t="shared" si="23"/>
        <v>19001</v>
      </c>
    </row>
    <row r="1347" spans="3:3" x14ac:dyDescent="0.3">
      <c r="C1347" s="14" t="str">
        <f t="shared" si="23"/>
        <v>19001</v>
      </c>
    </row>
    <row r="1348" spans="3:3" x14ac:dyDescent="0.3">
      <c r="C1348" s="14" t="str">
        <f t="shared" si="23"/>
        <v>19001</v>
      </c>
    </row>
    <row r="1349" spans="3:3" x14ac:dyDescent="0.3">
      <c r="C1349" s="14" t="str">
        <f t="shared" si="23"/>
        <v>19001</v>
      </c>
    </row>
    <row r="1350" spans="3:3" x14ac:dyDescent="0.3">
      <c r="C1350" s="14" t="str">
        <f t="shared" si="23"/>
        <v>19001</v>
      </c>
    </row>
    <row r="1351" spans="3:3" x14ac:dyDescent="0.3">
      <c r="C1351" s="14" t="str">
        <f t="shared" si="23"/>
        <v>19001</v>
      </c>
    </row>
    <row r="1352" spans="3:3" x14ac:dyDescent="0.3">
      <c r="C1352" s="14" t="str">
        <f t="shared" si="23"/>
        <v>19001</v>
      </c>
    </row>
    <row r="1353" spans="3:3" x14ac:dyDescent="0.3">
      <c r="C1353" s="14" t="str">
        <f t="shared" ref="C1353:C1416" si="24">YEAR(D1353)&amp;MONTH(D1353)</f>
        <v>19001</v>
      </c>
    </row>
    <row r="1354" spans="3:3" x14ac:dyDescent="0.3">
      <c r="C1354" s="14" t="str">
        <f t="shared" si="24"/>
        <v>19001</v>
      </c>
    </row>
    <row r="1355" spans="3:3" x14ac:dyDescent="0.3">
      <c r="C1355" s="14" t="str">
        <f t="shared" si="24"/>
        <v>19001</v>
      </c>
    </row>
    <row r="1356" spans="3:3" x14ac:dyDescent="0.3">
      <c r="C1356" s="14" t="str">
        <f t="shared" si="24"/>
        <v>19001</v>
      </c>
    </row>
    <row r="1357" spans="3:3" x14ac:dyDescent="0.3">
      <c r="C1357" s="14" t="str">
        <f t="shared" si="24"/>
        <v>19001</v>
      </c>
    </row>
    <row r="1358" spans="3:3" x14ac:dyDescent="0.3">
      <c r="C1358" s="14" t="str">
        <f t="shared" si="24"/>
        <v>19001</v>
      </c>
    </row>
    <row r="1359" spans="3:3" x14ac:dyDescent="0.3">
      <c r="C1359" s="14" t="str">
        <f t="shared" si="24"/>
        <v>19001</v>
      </c>
    </row>
    <row r="1360" spans="3:3" x14ac:dyDescent="0.3">
      <c r="C1360" s="14" t="str">
        <f t="shared" si="24"/>
        <v>19001</v>
      </c>
    </row>
    <row r="1361" spans="3:3" x14ac:dyDescent="0.3">
      <c r="C1361" s="14" t="str">
        <f t="shared" si="24"/>
        <v>19001</v>
      </c>
    </row>
    <row r="1362" spans="3:3" x14ac:dyDescent="0.3">
      <c r="C1362" s="14" t="str">
        <f t="shared" si="24"/>
        <v>19001</v>
      </c>
    </row>
    <row r="1363" spans="3:3" x14ac:dyDescent="0.3">
      <c r="C1363" s="14" t="str">
        <f t="shared" si="24"/>
        <v>19001</v>
      </c>
    </row>
    <row r="1364" spans="3:3" x14ac:dyDescent="0.3">
      <c r="C1364" s="14" t="str">
        <f t="shared" si="24"/>
        <v>19001</v>
      </c>
    </row>
    <row r="1365" spans="3:3" x14ac:dyDescent="0.3">
      <c r="C1365" s="14" t="str">
        <f t="shared" si="24"/>
        <v>19001</v>
      </c>
    </row>
    <row r="1366" spans="3:3" x14ac:dyDescent="0.3">
      <c r="C1366" s="14" t="str">
        <f t="shared" si="24"/>
        <v>19001</v>
      </c>
    </row>
    <row r="1367" spans="3:3" x14ac:dyDescent="0.3">
      <c r="C1367" s="14" t="str">
        <f t="shared" si="24"/>
        <v>19001</v>
      </c>
    </row>
    <row r="1368" spans="3:3" x14ac:dyDescent="0.3">
      <c r="C1368" s="14" t="str">
        <f t="shared" si="24"/>
        <v>19001</v>
      </c>
    </row>
    <row r="1369" spans="3:3" x14ac:dyDescent="0.3">
      <c r="C1369" s="14" t="str">
        <f t="shared" si="24"/>
        <v>19001</v>
      </c>
    </row>
    <row r="1370" spans="3:3" x14ac:dyDescent="0.3">
      <c r="C1370" s="14" t="str">
        <f t="shared" si="24"/>
        <v>19001</v>
      </c>
    </row>
    <row r="1371" spans="3:3" x14ac:dyDescent="0.3">
      <c r="C1371" s="14" t="str">
        <f t="shared" si="24"/>
        <v>19001</v>
      </c>
    </row>
    <row r="1372" spans="3:3" x14ac:dyDescent="0.3">
      <c r="C1372" s="14" t="str">
        <f t="shared" si="24"/>
        <v>19001</v>
      </c>
    </row>
    <row r="1373" spans="3:3" x14ac:dyDescent="0.3">
      <c r="C1373" s="14" t="str">
        <f t="shared" si="24"/>
        <v>19001</v>
      </c>
    </row>
    <row r="1374" spans="3:3" x14ac:dyDescent="0.3">
      <c r="C1374" s="14" t="str">
        <f t="shared" si="24"/>
        <v>19001</v>
      </c>
    </row>
    <row r="1375" spans="3:3" x14ac:dyDescent="0.3">
      <c r="C1375" s="14" t="str">
        <f t="shared" si="24"/>
        <v>19001</v>
      </c>
    </row>
    <row r="1376" spans="3:3" x14ac:dyDescent="0.3">
      <c r="C1376" s="14" t="str">
        <f t="shared" si="24"/>
        <v>19001</v>
      </c>
    </row>
    <row r="1377" spans="3:3" x14ac:dyDescent="0.3">
      <c r="C1377" s="14" t="str">
        <f t="shared" si="24"/>
        <v>19001</v>
      </c>
    </row>
    <row r="1378" spans="3:3" x14ac:dyDescent="0.3">
      <c r="C1378" s="14" t="str">
        <f t="shared" si="24"/>
        <v>19001</v>
      </c>
    </row>
    <row r="1379" spans="3:3" x14ac:dyDescent="0.3">
      <c r="C1379" s="14" t="str">
        <f t="shared" si="24"/>
        <v>19001</v>
      </c>
    </row>
    <row r="1380" spans="3:3" x14ac:dyDescent="0.3">
      <c r="C1380" s="14" t="str">
        <f t="shared" si="24"/>
        <v>19001</v>
      </c>
    </row>
    <row r="1381" spans="3:3" x14ac:dyDescent="0.3">
      <c r="C1381" s="14" t="str">
        <f t="shared" si="24"/>
        <v>19001</v>
      </c>
    </row>
    <row r="1382" spans="3:3" x14ac:dyDescent="0.3">
      <c r="C1382" s="14" t="str">
        <f t="shared" si="24"/>
        <v>19001</v>
      </c>
    </row>
    <row r="1383" spans="3:3" x14ac:dyDescent="0.3">
      <c r="C1383" s="14" t="str">
        <f t="shared" si="24"/>
        <v>19001</v>
      </c>
    </row>
    <row r="1384" spans="3:3" x14ac:dyDescent="0.3">
      <c r="C1384" s="14" t="str">
        <f t="shared" si="24"/>
        <v>19001</v>
      </c>
    </row>
    <row r="1385" spans="3:3" x14ac:dyDescent="0.3">
      <c r="C1385" s="14" t="str">
        <f t="shared" si="24"/>
        <v>19001</v>
      </c>
    </row>
    <row r="1386" spans="3:3" x14ac:dyDescent="0.3">
      <c r="C1386" s="14" t="str">
        <f t="shared" si="24"/>
        <v>19001</v>
      </c>
    </row>
    <row r="1387" spans="3:3" x14ac:dyDescent="0.3">
      <c r="C1387" s="14" t="str">
        <f t="shared" si="24"/>
        <v>19001</v>
      </c>
    </row>
    <row r="1388" spans="3:3" x14ac:dyDescent="0.3">
      <c r="C1388" s="14" t="str">
        <f t="shared" si="24"/>
        <v>19001</v>
      </c>
    </row>
    <row r="1389" spans="3:3" x14ac:dyDescent="0.3">
      <c r="C1389" s="14" t="str">
        <f t="shared" si="24"/>
        <v>19001</v>
      </c>
    </row>
    <row r="1390" spans="3:3" x14ac:dyDescent="0.3">
      <c r="C1390" s="14" t="str">
        <f t="shared" si="24"/>
        <v>19001</v>
      </c>
    </row>
    <row r="1391" spans="3:3" x14ac:dyDescent="0.3">
      <c r="C1391" s="14" t="str">
        <f t="shared" si="24"/>
        <v>19001</v>
      </c>
    </row>
    <row r="1392" spans="3:3" x14ac:dyDescent="0.3">
      <c r="C1392" s="14" t="str">
        <f t="shared" si="24"/>
        <v>19001</v>
      </c>
    </row>
    <row r="1393" spans="3:3" x14ac:dyDescent="0.3">
      <c r="C1393" s="14" t="str">
        <f t="shared" si="24"/>
        <v>19001</v>
      </c>
    </row>
    <row r="1394" spans="3:3" x14ac:dyDescent="0.3">
      <c r="C1394" s="14" t="str">
        <f t="shared" si="24"/>
        <v>19001</v>
      </c>
    </row>
    <row r="1395" spans="3:3" x14ac:dyDescent="0.3">
      <c r="C1395" s="14" t="str">
        <f t="shared" si="24"/>
        <v>19001</v>
      </c>
    </row>
    <row r="1396" spans="3:3" x14ac:dyDescent="0.3">
      <c r="C1396" s="14" t="str">
        <f t="shared" si="24"/>
        <v>19001</v>
      </c>
    </row>
    <row r="1397" spans="3:3" x14ac:dyDescent="0.3">
      <c r="C1397" s="14" t="str">
        <f t="shared" si="24"/>
        <v>19001</v>
      </c>
    </row>
    <row r="1398" spans="3:3" x14ac:dyDescent="0.3">
      <c r="C1398" s="14" t="str">
        <f t="shared" si="24"/>
        <v>19001</v>
      </c>
    </row>
    <row r="1399" spans="3:3" x14ac:dyDescent="0.3">
      <c r="C1399" s="14" t="str">
        <f t="shared" si="24"/>
        <v>19001</v>
      </c>
    </row>
    <row r="1400" spans="3:3" x14ac:dyDescent="0.3">
      <c r="C1400" s="14" t="str">
        <f t="shared" si="24"/>
        <v>19001</v>
      </c>
    </row>
    <row r="1401" spans="3:3" x14ac:dyDescent="0.3">
      <c r="C1401" s="14" t="str">
        <f t="shared" si="24"/>
        <v>19001</v>
      </c>
    </row>
    <row r="1402" spans="3:3" x14ac:dyDescent="0.3">
      <c r="C1402" s="14" t="str">
        <f t="shared" si="24"/>
        <v>19001</v>
      </c>
    </row>
    <row r="1403" spans="3:3" x14ac:dyDescent="0.3">
      <c r="C1403" s="14" t="str">
        <f t="shared" si="24"/>
        <v>19001</v>
      </c>
    </row>
    <row r="1404" spans="3:3" x14ac:dyDescent="0.3">
      <c r="C1404" s="14" t="str">
        <f t="shared" si="24"/>
        <v>19001</v>
      </c>
    </row>
    <row r="1405" spans="3:3" x14ac:dyDescent="0.3">
      <c r="C1405" s="14" t="str">
        <f t="shared" si="24"/>
        <v>19001</v>
      </c>
    </row>
    <row r="1406" spans="3:3" x14ac:dyDescent="0.3">
      <c r="C1406" s="14" t="str">
        <f t="shared" si="24"/>
        <v>19001</v>
      </c>
    </row>
    <row r="1407" spans="3:3" x14ac:dyDescent="0.3">
      <c r="C1407" s="14" t="str">
        <f t="shared" si="24"/>
        <v>19001</v>
      </c>
    </row>
    <row r="1408" spans="3:3" x14ac:dyDescent="0.3">
      <c r="C1408" s="14" t="str">
        <f t="shared" si="24"/>
        <v>19001</v>
      </c>
    </row>
    <row r="1409" spans="3:3" x14ac:dyDescent="0.3">
      <c r="C1409" s="14" t="str">
        <f t="shared" si="24"/>
        <v>19001</v>
      </c>
    </row>
    <row r="1410" spans="3:3" x14ac:dyDescent="0.3">
      <c r="C1410" s="14" t="str">
        <f t="shared" si="24"/>
        <v>19001</v>
      </c>
    </row>
    <row r="1411" spans="3:3" x14ac:dyDescent="0.3">
      <c r="C1411" s="14" t="str">
        <f t="shared" si="24"/>
        <v>19001</v>
      </c>
    </row>
    <row r="1412" spans="3:3" x14ac:dyDescent="0.3">
      <c r="C1412" s="14" t="str">
        <f t="shared" si="24"/>
        <v>19001</v>
      </c>
    </row>
    <row r="1413" spans="3:3" x14ac:dyDescent="0.3">
      <c r="C1413" s="14" t="str">
        <f t="shared" si="24"/>
        <v>19001</v>
      </c>
    </row>
    <row r="1414" spans="3:3" x14ac:dyDescent="0.3">
      <c r="C1414" s="14" t="str">
        <f t="shared" si="24"/>
        <v>19001</v>
      </c>
    </row>
    <row r="1415" spans="3:3" x14ac:dyDescent="0.3">
      <c r="C1415" s="14" t="str">
        <f t="shared" si="24"/>
        <v>19001</v>
      </c>
    </row>
    <row r="1416" spans="3:3" x14ac:dyDescent="0.3">
      <c r="C1416" s="14" t="str">
        <f t="shared" si="24"/>
        <v>19001</v>
      </c>
    </row>
    <row r="1417" spans="3:3" x14ac:dyDescent="0.3">
      <c r="C1417" s="14" t="str">
        <f t="shared" ref="C1417:C1480" si="25">YEAR(D1417)&amp;MONTH(D1417)</f>
        <v>19001</v>
      </c>
    </row>
    <row r="1418" spans="3:3" x14ac:dyDescent="0.3">
      <c r="C1418" s="14" t="str">
        <f t="shared" si="25"/>
        <v>19001</v>
      </c>
    </row>
    <row r="1419" spans="3:3" x14ac:dyDescent="0.3">
      <c r="C1419" s="14" t="str">
        <f t="shared" si="25"/>
        <v>19001</v>
      </c>
    </row>
    <row r="1420" spans="3:3" x14ac:dyDescent="0.3">
      <c r="C1420" s="14" t="str">
        <f t="shared" si="25"/>
        <v>19001</v>
      </c>
    </row>
    <row r="1421" spans="3:3" x14ac:dyDescent="0.3">
      <c r="C1421" s="14" t="str">
        <f t="shared" si="25"/>
        <v>19001</v>
      </c>
    </row>
    <row r="1422" spans="3:3" x14ac:dyDescent="0.3">
      <c r="C1422" s="14" t="str">
        <f t="shared" si="25"/>
        <v>19001</v>
      </c>
    </row>
    <row r="1423" spans="3:3" x14ac:dyDescent="0.3">
      <c r="C1423" s="14" t="str">
        <f t="shared" si="25"/>
        <v>19001</v>
      </c>
    </row>
    <row r="1424" spans="3:3" x14ac:dyDescent="0.3">
      <c r="C1424" s="14" t="str">
        <f t="shared" si="25"/>
        <v>19001</v>
      </c>
    </row>
    <row r="1425" spans="3:3" x14ac:dyDescent="0.3">
      <c r="C1425" s="14" t="str">
        <f t="shared" si="25"/>
        <v>19001</v>
      </c>
    </row>
    <row r="1426" spans="3:3" x14ac:dyDescent="0.3">
      <c r="C1426" s="14" t="str">
        <f t="shared" si="25"/>
        <v>19001</v>
      </c>
    </row>
    <row r="1427" spans="3:3" x14ac:dyDescent="0.3">
      <c r="C1427" s="14" t="str">
        <f t="shared" si="25"/>
        <v>19001</v>
      </c>
    </row>
    <row r="1428" spans="3:3" x14ac:dyDescent="0.3">
      <c r="C1428" s="14" t="str">
        <f t="shared" si="25"/>
        <v>19001</v>
      </c>
    </row>
    <row r="1429" spans="3:3" x14ac:dyDescent="0.3">
      <c r="C1429" s="14" t="str">
        <f t="shared" si="25"/>
        <v>19001</v>
      </c>
    </row>
    <row r="1430" spans="3:3" x14ac:dyDescent="0.3">
      <c r="C1430" s="14" t="str">
        <f t="shared" si="25"/>
        <v>19001</v>
      </c>
    </row>
    <row r="1431" spans="3:3" x14ac:dyDescent="0.3">
      <c r="C1431" s="14" t="str">
        <f t="shared" si="25"/>
        <v>19001</v>
      </c>
    </row>
    <row r="1432" spans="3:3" x14ac:dyDescent="0.3">
      <c r="C1432" s="14" t="str">
        <f t="shared" si="25"/>
        <v>19001</v>
      </c>
    </row>
    <row r="1433" spans="3:3" x14ac:dyDescent="0.3">
      <c r="C1433" s="14" t="str">
        <f t="shared" si="25"/>
        <v>19001</v>
      </c>
    </row>
    <row r="1434" spans="3:3" x14ac:dyDescent="0.3">
      <c r="C1434" s="14" t="str">
        <f t="shared" si="25"/>
        <v>19001</v>
      </c>
    </row>
    <row r="1435" spans="3:3" x14ac:dyDescent="0.3">
      <c r="C1435" s="14" t="str">
        <f t="shared" si="25"/>
        <v>19001</v>
      </c>
    </row>
    <row r="1436" spans="3:3" x14ac:dyDescent="0.3">
      <c r="C1436" s="14" t="str">
        <f t="shared" si="25"/>
        <v>19001</v>
      </c>
    </row>
    <row r="1437" spans="3:3" x14ac:dyDescent="0.3">
      <c r="C1437" s="14" t="str">
        <f t="shared" si="25"/>
        <v>19001</v>
      </c>
    </row>
    <row r="1438" spans="3:3" x14ac:dyDescent="0.3">
      <c r="C1438" s="14" t="str">
        <f t="shared" si="25"/>
        <v>19001</v>
      </c>
    </row>
    <row r="1439" spans="3:3" x14ac:dyDescent="0.3">
      <c r="C1439" s="14" t="str">
        <f t="shared" si="25"/>
        <v>19001</v>
      </c>
    </row>
    <row r="1440" spans="3:3" x14ac:dyDescent="0.3">
      <c r="C1440" s="14" t="str">
        <f t="shared" si="25"/>
        <v>19001</v>
      </c>
    </row>
    <row r="1441" spans="3:3" x14ac:dyDescent="0.3">
      <c r="C1441" s="14" t="str">
        <f t="shared" si="25"/>
        <v>19001</v>
      </c>
    </row>
    <row r="1442" spans="3:3" x14ac:dyDescent="0.3">
      <c r="C1442" s="14" t="str">
        <f t="shared" si="25"/>
        <v>19001</v>
      </c>
    </row>
    <row r="1443" spans="3:3" x14ac:dyDescent="0.3">
      <c r="C1443" s="14" t="str">
        <f t="shared" si="25"/>
        <v>19001</v>
      </c>
    </row>
    <row r="1444" spans="3:3" x14ac:dyDescent="0.3">
      <c r="C1444" s="14" t="str">
        <f t="shared" si="25"/>
        <v>19001</v>
      </c>
    </row>
    <row r="1445" spans="3:3" x14ac:dyDescent="0.3">
      <c r="C1445" s="14" t="str">
        <f t="shared" si="25"/>
        <v>19001</v>
      </c>
    </row>
    <row r="1446" spans="3:3" x14ac:dyDescent="0.3">
      <c r="C1446" s="14" t="str">
        <f t="shared" si="25"/>
        <v>19001</v>
      </c>
    </row>
    <row r="1447" spans="3:3" x14ac:dyDescent="0.3">
      <c r="C1447" s="14" t="str">
        <f t="shared" si="25"/>
        <v>19001</v>
      </c>
    </row>
    <row r="1448" spans="3:3" x14ac:dyDescent="0.3">
      <c r="C1448" s="14" t="str">
        <f t="shared" si="25"/>
        <v>19001</v>
      </c>
    </row>
    <row r="1449" spans="3:3" x14ac:dyDescent="0.3">
      <c r="C1449" s="14" t="str">
        <f t="shared" si="25"/>
        <v>19001</v>
      </c>
    </row>
    <row r="1450" spans="3:3" x14ac:dyDescent="0.3">
      <c r="C1450" s="14" t="str">
        <f t="shared" si="25"/>
        <v>19001</v>
      </c>
    </row>
    <row r="1451" spans="3:3" x14ac:dyDescent="0.3">
      <c r="C1451" s="14" t="str">
        <f t="shared" si="25"/>
        <v>19001</v>
      </c>
    </row>
    <row r="1452" spans="3:3" x14ac:dyDescent="0.3">
      <c r="C1452" s="14" t="str">
        <f t="shared" si="25"/>
        <v>19001</v>
      </c>
    </row>
    <row r="1453" spans="3:3" x14ac:dyDescent="0.3">
      <c r="C1453" s="14" t="str">
        <f t="shared" si="25"/>
        <v>19001</v>
      </c>
    </row>
    <row r="1454" spans="3:3" x14ac:dyDescent="0.3">
      <c r="C1454" s="14" t="str">
        <f t="shared" si="25"/>
        <v>19001</v>
      </c>
    </row>
    <row r="1455" spans="3:3" x14ac:dyDescent="0.3">
      <c r="C1455" s="14" t="str">
        <f t="shared" si="25"/>
        <v>19001</v>
      </c>
    </row>
    <row r="1456" spans="3:3" x14ac:dyDescent="0.3">
      <c r="C1456" s="14" t="str">
        <f t="shared" si="25"/>
        <v>19001</v>
      </c>
    </row>
    <row r="1457" spans="3:3" x14ac:dyDescent="0.3">
      <c r="C1457" s="14" t="str">
        <f t="shared" si="25"/>
        <v>19001</v>
      </c>
    </row>
    <row r="1458" spans="3:3" x14ac:dyDescent="0.3">
      <c r="C1458" s="14" t="str">
        <f t="shared" si="25"/>
        <v>19001</v>
      </c>
    </row>
    <row r="1459" spans="3:3" x14ac:dyDescent="0.3">
      <c r="C1459" s="14" t="str">
        <f t="shared" si="25"/>
        <v>19001</v>
      </c>
    </row>
    <row r="1460" spans="3:3" x14ac:dyDescent="0.3">
      <c r="C1460" s="14" t="str">
        <f t="shared" si="25"/>
        <v>19001</v>
      </c>
    </row>
    <row r="1461" spans="3:3" x14ac:dyDescent="0.3">
      <c r="C1461" s="14" t="str">
        <f t="shared" si="25"/>
        <v>19001</v>
      </c>
    </row>
    <row r="1462" spans="3:3" x14ac:dyDescent="0.3">
      <c r="C1462" s="14" t="str">
        <f t="shared" si="25"/>
        <v>19001</v>
      </c>
    </row>
    <row r="1463" spans="3:3" x14ac:dyDescent="0.3">
      <c r="C1463" s="14" t="str">
        <f t="shared" si="25"/>
        <v>19001</v>
      </c>
    </row>
    <row r="1464" spans="3:3" x14ac:dyDescent="0.3">
      <c r="C1464" s="14" t="str">
        <f t="shared" si="25"/>
        <v>19001</v>
      </c>
    </row>
    <row r="1465" spans="3:3" x14ac:dyDescent="0.3">
      <c r="C1465" s="14" t="str">
        <f t="shared" si="25"/>
        <v>19001</v>
      </c>
    </row>
    <row r="1466" spans="3:3" x14ac:dyDescent="0.3">
      <c r="C1466" s="14" t="str">
        <f t="shared" si="25"/>
        <v>19001</v>
      </c>
    </row>
    <row r="1467" spans="3:3" x14ac:dyDescent="0.3">
      <c r="C1467" s="14" t="str">
        <f t="shared" si="25"/>
        <v>19001</v>
      </c>
    </row>
    <row r="1468" spans="3:3" x14ac:dyDescent="0.3">
      <c r="C1468" s="14" t="str">
        <f t="shared" si="25"/>
        <v>19001</v>
      </c>
    </row>
    <row r="1469" spans="3:3" x14ac:dyDescent="0.3">
      <c r="C1469" s="14" t="str">
        <f t="shared" si="25"/>
        <v>19001</v>
      </c>
    </row>
    <row r="1470" spans="3:3" x14ac:dyDescent="0.3">
      <c r="C1470" s="14" t="str">
        <f t="shared" si="25"/>
        <v>19001</v>
      </c>
    </row>
    <row r="1471" spans="3:3" x14ac:dyDescent="0.3">
      <c r="C1471" s="14" t="str">
        <f t="shared" si="25"/>
        <v>19001</v>
      </c>
    </row>
    <row r="1472" spans="3:3" x14ac:dyDescent="0.3">
      <c r="C1472" s="14" t="str">
        <f t="shared" si="25"/>
        <v>19001</v>
      </c>
    </row>
    <row r="1473" spans="3:3" x14ac:dyDescent="0.3">
      <c r="C1473" s="14" t="str">
        <f t="shared" si="25"/>
        <v>19001</v>
      </c>
    </row>
    <row r="1474" spans="3:3" x14ac:dyDescent="0.3">
      <c r="C1474" s="14" t="str">
        <f t="shared" si="25"/>
        <v>19001</v>
      </c>
    </row>
    <row r="1475" spans="3:3" x14ac:dyDescent="0.3">
      <c r="C1475" s="14" t="str">
        <f t="shared" si="25"/>
        <v>19001</v>
      </c>
    </row>
    <row r="1476" spans="3:3" x14ac:dyDescent="0.3">
      <c r="C1476" s="14" t="str">
        <f t="shared" si="25"/>
        <v>19001</v>
      </c>
    </row>
    <row r="1477" spans="3:3" x14ac:dyDescent="0.3">
      <c r="C1477" s="14" t="str">
        <f t="shared" si="25"/>
        <v>19001</v>
      </c>
    </row>
    <row r="1478" spans="3:3" x14ac:dyDescent="0.3">
      <c r="C1478" s="14" t="str">
        <f t="shared" si="25"/>
        <v>19001</v>
      </c>
    </row>
    <row r="1479" spans="3:3" x14ac:dyDescent="0.3">
      <c r="C1479" s="14" t="str">
        <f t="shared" si="25"/>
        <v>19001</v>
      </c>
    </row>
    <row r="1480" spans="3:3" x14ac:dyDescent="0.3">
      <c r="C1480" s="14" t="str">
        <f t="shared" si="25"/>
        <v>19001</v>
      </c>
    </row>
    <row r="1481" spans="3:3" x14ac:dyDescent="0.3">
      <c r="C1481" s="14" t="str">
        <f t="shared" ref="C1481:C1544" si="26">YEAR(D1481)&amp;MONTH(D1481)</f>
        <v>19001</v>
      </c>
    </row>
    <row r="1482" spans="3:3" x14ac:dyDescent="0.3">
      <c r="C1482" s="14" t="str">
        <f t="shared" si="26"/>
        <v>19001</v>
      </c>
    </row>
    <row r="1483" spans="3:3" x14ac:dyDescent="0.3">
      <c r="C1483" s="14" t="str">
        <f t="shared" si="26"/>
        <v>19001</v>
      </c>
    </row>
    <row r="1484" spans="3:3" x14ac:dyDescent="0.3">
      <c r="C1484" s="14" t="str">
        <f t="shared" si="26"/>
        <v>19001</v>
      </c>
    </row>
    <row r="1485" spans="3:3" x14ac:dyDescent="0.3">
      <c r="C1485" s="14" t="str">
        <f t="shared" si="26"/>
        <v>19001</v>
      </c>
    </row>
    <row r="1486" spans="3:3" x14ac:dyDescent="0.3">
      <c r="C1486" s="14" t="str">
        <f t="shared" si="26"/>
        <v>19001</v>
      </c>
    </row>
    <row r="1487" spans="3:3" x14ac:dyDescent="0.3">
      <c r="C1487" s="14" t="str">
        <f t="shared" si="26"/>
        <v>19001</v>
      </c>
    </row>
    <row r="1488" spans="3:3" x14ac:dyDescent="0.3">
      <c r="C1488" s="14" t="str">
        <f t="shared" si="26"/>
        <v>19001</v>
      </c>
    </row>
    <row r="1489" spans="3:3" x14ac:dyDescent="0.3">
      <c r="C1489" s="14" t="str">
        <f t="shared" si="26"/>
        <v>19001</v>
      </c>
    </row>
    <row r="1490" spans="3:3" x14ac:dyDescent="0.3">
      <c r="C1490" s="14" t="str">
        <f t="shared" si="26"/>
        <v>19001</v>
      </c>
    </row>
    <row r="1491" spans="3:3" x14ac:dyDescent="0.3">
      <c r="C1491" s="14" t="str">
        <f t="shared" si="26"/>
        <v>19001</v>
      </c>
    </row>
    <row r="1492" spans="3:3" x14ac:dyDescent="0.3">
      <c r="C1492" s="14" t="str">
        <f t="shared" si="26"/>
        <v>19001</v>
      </c>
    </row>
    <row r="1493" spans="3:3" x14ac:dyDescent="0.3">
      <c r="C1493" s="14" t="str">
        <f t="shared" si="26"/>
        <v>19001</v>
      </c>
    </row>
    <row r="1494" spans="3:3" x14ac:dyDescent="0.3">
      <c r="C1494" s="14" t="str">
        <f t="shared" si="26"/>
        <v>19001</v>
      </c>
    </row>
    <row r="1495" spans="3:3" x14ac:dyDescent="0.3">
      <c r="C1495" s="14" t="str">
        <f t="shared" si="26"/>
        <v>19001</v>
      </c>
    </row>
    <row r="1496" spans="3:3" x14ac:dyDescent="0.3">
      <c r="C1496" s="14" t="str">
        <f t="shared" si="26"/>
        <v>19001</v>
      </c>
    </row>
    <row r="1497" spans="3:3" x14ac:dyDescent="0.3">
      <c r="C1497" s="14" t="str">
        <f t="shared" si="26"/>
        <v>19001</v>
      </c>
    </row>
    <row r="1498" spans="3:3" x14ac:dyDescent="0.3">
      <c r="C1498" s="14" t="str">
        <f t="shared" si="26"/>
        <v>19001</v>
      </c>
    </row>
    <row r="1499" spans="3:3" x14ac:dyDescent="0.3">
      <c r="C1499" s="14" t="str">
        <f t="shared" si="26"/>
        <v>19001</v>
      </c>
    </row>
    <row r="1500" spans="3:3" x14ac:dyDescent="0.3">
      <c r="C1500" s="14" t="str">
        <f t="shared" si="26"/>
        <v>19001</v>
      </c>
    </row>
    <row r="1501" spans="3:3" x14ac:dyDescent="0.3">
      <c r="C1501" s="14" t="str">
        <f t="shared" si="26"/>
        <v>19001</v>
      </c>
    </row>
    <row r="1502" spans="3:3" x14ac:dyDescent="0.3">
      <c r="C1502" s="14" t="str">
        <f t="shared" si="26"/>
        <v>19001</v>
      </c>
    </row>
    <row r="1503" spans="3:3" x14ac:dyDescent="0.3">
      <c r="C1503" s="14" t="str">
        <f t="shared" si="26"/>
        <v>19001</v>
      </c>
    </row>
    <row r="1504" spans="3:3" x14ac:dyDescent="0.3">
      <c r="C1504" s="14" t="str">
        <f t="shared" si="26"/>
        <v>19001</v>
      </c>
    </row>
    <row r="1505" spans="3:3" x14ac:dyDescent="0.3">
      <c r="C1505" s="14" t="str">
        <f t="shared" si="26"/>
        <v>19001</v>
      </c>
    </row>
    <row r="1506" spans="3:3" x14ac:dyDescent="0.3">
      <c r="C1506" s="14" t="str">
        <f t="shared" si="26"/>
        <v>19001</v>
      </c>
    </row>
    <row r="1507" spans="3:3" x14ac:dyDescent="0.3">
      <c r="C1507" s="14" t="str">
        <f t="shared" si="26"/>
        <v>19001</v>
      </c>
    </row>
    <row r="1508" spans="3:3" x14ac:dyDescent="0.3">
      <c r="C1508" s="14" t="str">
        <f t="shared" si="26"/>
        <v>19001</v>
      </c>
    </row>
    <row r="1509" spans="3:3" x14ac:dyDescent="0.3">
      <c r="C1509" s="14" t="str">
        <f t="shared" si="26"/>
        <v>19001</v>
      </c>
    </row>
    <row r="1510" spans="3:3" x14ac:dyDescent="0.3">
      <c r="C1510" s="14" t="str">
        <f t="shared" si="26"/>
        <v>19001</v>
      </c>
    </row>
    <row r="1511" spans="3:3" x14ac:dyDescent="0.3">
      <c r="C1511" s="14" t="str">
        <f t="shared" si="26"/>
        <v>19001</v>
      </c>
    </row>
    <row r="1512" spans="3:3" x14ac:dyDescent="0.3">
      <c r="C1512" s="14" t="str">
        <f t="shared" si="26"/>
        <v>19001</v>
      </c>
    </row>
    <row r="1513" spans="3:3" x14ac:dyDescent="0.3">
      <c r="C1513" s="14" t="str">
        <f t="shared" si="26"/>
        <v>19001</v>
      </c>
    </row>
    <row r="1514" spans="3:3" x14ac:dyDescent="0.3">
      <c r="C1514" s="14" t="str">
        <f t="shared" si="26"/>
        <v>19001</v>
      </c>
    </row>
    <row r="1515" spans="3:3" x14ac:dyDescent="0.3">
      <c r="C1515" s="14" t="str">
        <f t="shared" si="26"/>
        <v>19001</v>
      </c>
    </row>
    <row r="1516" spans="3:3" x14ac:dyDescent="0.3">
      <c r="C1516" s="14" t="str">
        <f t="shared" si="26"/>
        <v>19001</v>
      </c>
    </row>
    <row r="1517" spans="3:3" x14ac:dyDescent="0.3">
      <c r="C1517" s="14" t="str">
        <f t="shared" si="26"/>
        <v>19001</v>
      </c>
    </row>
    <row r="1518" spans="3:3" x14ac:dyDescent="0.3">
      <c r="C1518" s="14" t="str">
        <f t="shared" si="26"/>
        <v>19001</v>
      </c>
    </row>
    <row r="1519" spans="3:3" x14ac:dyDescent="0.3">
      <c r="C1519" s="14" t="str">
        <f t="shared" si="26"/>
        <v>19001</v>
      </c>
    </row>
    <row r="1520" spans="3:3" x14ac:dyDescent="0.3">
      <c r="C1520" s="14" t="str">
        <f t="shared" si="26"/>
        <v>19001</v>
      </c>
    </row>
    <row r="1521" spans="3:3" x14ac:dyDescent="0.3">
      <c r="C1521" s="14" t="str">
        <f t="shared" si="26"/>
        <v>19001</v>
      </c>
    </row>
    <row r="1522" spans="3:3" x14ac:dyDescent="0.3">
      <c r="C1522" s="14" t="str">
        <f t="shared" si="26"/>
        <v>19001</v>
      </c>
    </row>
    <row r="1523" spans="3:3" x14ac:dyDescent="0.3">
      <c r="C1523" s="14" t="str">
        <f t="shared" si="26"/>
        <v>19001</v>
      </c>
    </row>
    <row r="1524" spans="3:3" x14ac:dyDescent="0.3">
      <c r="C1524" s="14" t="str">
        <f t="shared" si="26"/>
        <v>19001</v>
      </c>
    </row>
    <row r="1525" spans="3:3" x14ac:dyDescent="0.3">
      <c r="C1525" s="14" t="str">
        <f t="shared" si="26"/>
        <v>19001</v>
      </c>
    </row>
    <row r="1526" spans="3:3" x14ac:dyDescent="0.3">
      <c r="C1526" s="14" t="str">
        <f t="shared" si="26"/>
        <v>19001</v>
      </c>
    </row>
    <row r="1527" spans="3:3" x14ac:dyDescent="0.3">
      <c r="C1527" s="14" t="str">
        <f t="shared" si="26"/>
        <v>19001</v>
      </c>
    </row>
    <row r="1528" spans="3:3" x14ac:dyDescent="0.3">
      <c r="C1528" s="14" t="str">
        <f t="shared" si="26"/>
        <v>19001</v>
      </c>
    </row>
    <row r="1529" spans="3:3" x14ac:dyDescent="0.3">
      <c r="C1529" s="14" t="str">
        <f t="shared" si="26"/>
        <v>19001</v>
      </c>
    </row>
    <row r="1530" spans="3:3" x14ac:dyDescent="0.3">
      <c r="C1530" s="14" t="str">
        <f t="shared" si="26"/>
        <v>19001</v>
      </c>
    </row>
    <row r="1531" spans="3:3" x14ac:dyDescent="0.3">
      <c r="C1531" s="14" t="str">
        <f t="shared" si="26"/>
        <v>19001</v>
      </c>
    </row>
    <row r="1532" spans="3:3" x14ac:dyDescent="0.3">
      <c r="C1532" s="14" t="str">
        <f t="shared" si="26"/>
        <v>19001</v>
      </c>
    </row>
    <row r="1533" spans="3:3" x14ac:dyDescent="0.3">
      <c r="C1533" s="14" t="str">
        <f t="shared" si="26"/>
        <v>19001</v>
      </c>
    </row>
    <row r="1534" spans="3:3" x14ac:dyDescent="0.3">
      <c r="C1534" s="14" t="str">
        <f t="shared" si="26"/>
        <v>19001</v>
      </c>
    </row>
    <row r="1535" spans="3:3" x14ac:dyDescent="0.3">
      <c r="C1535" s="14" t="str">
        <f t="shared" si="26"/>
        <v>19001</v>
      </c>
    </row>
    <row r="1536" spans="3:3" x14ac:dyDescent="0.3">
      <c r="C1536" s="14" t="str">
        <f t="shared" si="26"/>
        <v>19001</v>
      </c>
    </row>
    <row r="1537" spans="3:3" x14ac:dyDescent="0.3">
      <c r="C1537" s="14" t="str">
        <f t="shared" si="26"/>
        <v>19001</v>
      </c>
    </row>
    <row r="1538" spans="3:3" x14ac:dyDescent="0.3">
      <c r="C1538" s="14" t="str">
        <f t="shared" si="26"/>
        <v>19001</v>
      </c>
    </row>
    <row r="1539" spans="3:3" x14ac:dyDescent="0.3">
      <c r="C1539" s="14" t="str">
        <f t="shared" si="26"/>
        <v>19001</v>
      </c>
    </row>
    <row r="1540" spans="3:3" x14ac:dyDescent="0.3">
      <c r="C1540" s="14" t="str">
        <f t="shared" si="26"/>
        <v>19001</v>
      </c>
    </row>
    <row r="1541" spans="3:3" x14ac:dyDescent="0.3">
      <c r="C1541" s="14" t="str">
        <f t="shared" si="26"/>
        <v>19001</v>
      </c>
    </row>
    <row r="1542" spans="3:3" x14ac:dyDescent="0.3">
      <c r="C1542" s="14" t="str">
        <f t="shared" si="26"/>
        <v>19001</v>
      </c>
    </row>
    <row r="1543" spans="3:3" x14ac:dyDescent="0.3">
      <c r="C1543" s="14" t="str">
        <f t="shared" si="26"/>
        <v>19001</v>
      </c>
    </row>
    <row r="1544" spans="3:3" x14ac:dyDescent="0.3">
      <c r="C1544" s="14" t="str">
        <f t="shared" si="26"/>
        <v>19001</v>
      </c>
    </row>
    <row r="1545" spans="3:3" x14ac:dyDescent="0.3">
      <c r="C1545" s="14" t="str">
        <f t="shared" ref="C1545:C1608" si="27">YEAR(D1545)&amp;MONTH(D1545)</f>
        <v>19001</v>
      </c>
    </row>
    <row r="1546" spans="3:3" x14ac:dyDescent="0.3">
      <c r="C1546" s="14" t="str">
        <f t="shared" si="27"/>
        <v>19001</v>
      </c>
    </row>
    <row r="1547" spans="3:3" x14ac:dyDescent="0.3">
      <c r="C1547" s="14" t="str">
        <f t="shared" si="27"/>
        <v>19001</v>
      </c>
    </row>
    <row r="1548" spans="3:3" x14ac:dyDescent="0.3">
      <c r="C1548" s="14" t="str">
        <f t="shared" si="27"/>
        <v>19001</v>
      </c>
    </row>
    <row r="1549" spans="3:3" x14ac:dyDescent="0.3">
      <c r="C1549" s="14" t="str">
        <f t="shared" si="27"/>
        <v>19001</v>
      </c>
    </row>
    <row r="1550" spans="3:3" x14ac:dyDescent="0.3">
      <c r="C1550" s="14" t="str">
        <f t="shared" si="27"/>
        <v>19001</v>
      </c>
    </row>
    <row r="1551" spans="3:3" x14ac:dyDescent="0.3">
      <c r="C1551" s="14" t="str">
        <f t="shared" si="27"/>
        <v>19001</v>
      </c>
    </row>
    <row r="1552" spans="3:3" x14ac:dyDescent="0.3">
      <c r="C1552" s="14" t="str">
        <f t="shared" si="27"/>
        <v>19001</v>
      </c>
    </row>
    <row r="1553" spans="3:3" x14ac:dyDescent="0.3">
      <c r="C1553" s="14" t="str">
        <f t="shared" si="27"/>
        <v>19001</v>
      </c>
    </row>
    <row r="1554" spans="3:3" x14ac:dyDescent="0.3">
      <c r="C1554" s="14" t="str">
        <f t="shared" si="27"/>
        <v>19001</v>
      </c>
    </row>
    <row r="1555" spans="3:3" x14ac:dyDescent="0.3">
      <c r="C1555" s="14" t="str">
        <f t="shared" si="27"/>
        <v>19001</v>
      </c>
    </row>
    <row r="1556" spans="3:3" x14ac:dyDescent="0.3">
      <c r="C1556" s="14" t="str">
        <f t="shared" si="27"/>
        <v>19001</v>
      </c>
    </row>
    <row r="1557" spans="3:3" x14ac:dyDescent="0.3">
      <c r="C1557" s="14" t="str">
        <f t="shared" si="27"/>
        <v>19001</v>
      </c>
    </row>
    <row r="1558" spans="3:3" x14ac:dyDescent="0.3">
      <c r="C1558" s="14" t="str">
        <f t="shared" si="27"/>
        <v>19001</v>
      </c>
    </row>
    <row r="1559" spans="3:3" x14ac:dyDescent="0.3">
      <c r="C1559" s="14" t="str">
        <f t="shared" si="27"/>
        <v>19001</v>
      </c>
    </row>
    <row r="1560" spans="3:3" x14ac:dyDescent="0.3">
      <c r="C1560" s="14" t="str">
        <f t="shared" si="27"/>
        <v>19001</v>
      </c>
    </row>
    <row r="1561" spans="3:3" x14ac:dyDescent="0.3">
      <c r="C1561" s="14" t="str">
        <f t="shared" si="27"/>
        <v>19001</v>
      </c>
    </row>
    <row r="1562" spans="3:3" x14ac:dyDescent="0.3">
      <c r="C1562" s="14" t="str">
        <f t="shared" si="27"/>
        <v>19001</v>
      </c>
    </row>
    <row r="1563" spans="3:3" x14ac:dyDescent="0.3">
      <c r="C1563" s="14" t="str">
        <f t="shared" si="27"/>
        <v>19001</v>
      </c>
    </row>
    <row r="1564" spans="3:3" x14ac:dyDescent="0.3">
      <c r="C1564" s="14" t="str">
        <f t="shared" si="27"/>
        <v>19001</v>
      </c>
    </row>
    <row r="1565" spans="3:3" x14ac:dyDescent="0.3">
      <c r="C1565" s="14" t="str">
        <f t="shared" si="27"/>
        <v>19001</v>
      </c>
    </row>
    <row r="1566" spans="3:3" x14ac:dyDescent="0.3">
      <c r="C1566" s="14" t="str">
        <f t="shared" si="27"/>
        <v>19001</v>
      </c>
    </row>
    <row r="1567" spans="3:3" x14ac:dyDescent="0.3">
      <c r="C1567" s="14" t="str">
        <f t="shared" si="27"/>
        <v>19001</v>
      </c>
    </row>
    <row r="1568" spans="3:3" x14ac:dyDescent="0.3">
      <c r="C1568" s="14" t="str">
        <f t="shared" si="27"/>
        <v>19001</v>
      </c>
    </row>
    <row r="1569" spans="3:3" x14ac:dyDescent="0.3">
      <c r="C1569" s="14" t="str">
        <f t="shared" si="27"/>
        <v>19001</v>
      </c>
    </row>
    <row r="1570" spans="3:3" x14ac:dyDescent="0.3">
      <c r="C1570" s="14" t="str">
        <f t="shared" si="27"/>
        <v>19001</v>
      </c>
    </row>
    <row r="1571" spans="3:3" x14ac:dyDescent="0.3">
      <c r="C1571" s="14" t="str">
        <f t="shared" si="27"/>
        <v>19001</v>
      </c>
    </row>
    <row r="1572" spans="3:3" x14ac:dyDescent="0.3">
      <c r="C1572" s="14" t="str">
        <f t="shared" si="27"/>
        <v>19001</v>
      </c>
    </row>
    <row r="1573" spans="3:3" x14ac:dyDescent="0.3">
      <c r="C1573" s="14" t="str">
        <f t="shared" si="27"/>
        <v>19001</v>
      </c>
    </row>
    <row r="1574" spans="3:3" x14ac:dyDescent="0.3">
      <c r="C1574" s="14" t="str">
        <f t="shared" si="27"/>
        <v>19001</v>
      </c>
    </row>
    <row r="1575" spans="3:3" x14ac:dyDescent="0.3">
      <c r="C1575" s="14" t="str">
        <f t="shared" si="27"/>
        <v>19001</v>
      </c>
    </row>
    <row r="1576" spans="3:3" x14ac:dyDescent="0.3">
      <c r="C1576" s="14" t="str">
        <f t="shared" si="27"/>
        <v>19001</v>
      </c>
    </row>
    <row r="1577" spans="3:3" x14ac:dyDescent="0.3">
      <c r="C1577" s="14" t="str">
        <f t="shared" si="27"/>
        <v>19001</v>
      </c>
    </row>
    <row r="1578" spans="3:3" x14ac:dyDescent="0.3">
      <c r="C1578" s="14" t="str">
        <f t="shared" si="27"/>
        <v>19001</v>
      </c>
    </row>
    <row r="1579" spans="3:3" x14ac:dyDescent="0.3">
      <c r="C1579" s="14" t="str">
        <f t="shared" si="27"/>
        <v>19001</v>
      </c>
    </row>
    <row r="1580" spans="3:3" x14ac:dyDescent="0.3">
      <c r="C1580" s="14" t="str">
        <f t="shared" si="27"/>
        <v>19001</v>
      </c>
    </row>
    <row r="1581" spans="3:3" x14ac:dyDescent="0.3">
      <c r="C1581" s="14" t="str">
        <f t="shared" si="27"/>
        <v>19001</v>
      </c>
    </row>
    <row r="1582" spans="3:3" x14ac:dyDescent="0.3">
      <c r="C1582" s="14" t="str">
        <f t="shared" si="27"/>
        <v>19001</v>
      </c>
    </row>
    <row r="1583" spans="3:3" x14ac:dyDescent="0.3">
      <c r="C1583" s="14" t="str">
        <f t="shared" si="27"/>
        <v>19001</v>
      </c>
    </row>
    <row r="1584" spans="3:3" x14ac:dyDescent="0.3">
      <c r="C1584" s="14" t="str">
        <f t="shared" si="27"/>
        <v>19001</v>
      </c>
    </row>
    <row r="1585" spans="3:3" x14ac:dyDescent="0.3">
      <c r="C1585" s="14" t="str">
        <f t="shared" si="27"/>
        <v>19001</v>
      </c>
    </row>
    <row r="1586" spans="3:3" x14ac:dyDescent="0.3">
      <c r="C1586" s="14" t="str">
        <f t="shared" si="27"/>
        <v>19001</v>
      </c>
    </row>
    <row r="1587" spans="3:3" x14ac:dyDescent="0.3">
      <c r="C1587" s="14" t="str">
        <f t="shared" si="27"/>
        <v>19001</v>
      </c>
    </row>
    <row r="1588" spans="3:3" x14ac:dyDescent="0.3">
      <c r="C1588" s="14" t="str">
        <f t="shared" si="27"/>
        <v>19001</v>
      </c>
    </row>
    <row r="1589" spans="3:3" x14ac:dyDescent="0.3">
      <c r="C1589" s="14" t="str">
        <f t="shared" si="27"/>
        <v>19001</v>
      </c>
    </row>
    <row r="1590" spans="3:3" x14ac:dyDescent="0.3">
      <c r="C1590" s="14" t="str">
        <f t="shared" si="27"/>
        <v>19001</v>
      </c>
    </row>
    <row r="1591" spans="3:3" x14ac:dyDescent="0.3">
      <c r="C1591" s="14" t="str">
        <f t="shared" si="27"/>
        <v>19001</v>
      </c>
    </row>
    <row r="1592" spans="3:3" x14ac:dyDescent="0.3">
      <c r="C1592" s="14" t="str">
        <f t="shared" si="27"/>
        <v>19001</v>
      </c>
    </row>
    <row r="1593" spans="3:3" x14ac:dyDescent="0.3">
      <c r="C1593" s="14" t="str">
        <f t="shared" si="27"/>
        <v>19001</v>
      </c>
    </row>
    <row r="1594" spans="3:3" x14ac:dyDescent="0.3">
      <c r="C1594" s="14" t="str">
        <f t="shared" si="27"/>
        <v>19001</v>
      </c>
    </row>
    <row r="1595" spans="3:3" x14ac:dyDescent="0.3">
      <c r="C1595" s="14" t="str">
        <f t="shared" si="27"/>
        <v>19001</v>
      </c>
    </row>
    <row r="1596" spans="3:3" x14ac:dyDescent="0.3">
      <c r="C1596" s="14" t="str">
        <f t="shared" si="27"/>
        <v>19001</v>
      </c>
    </row>
    <row r="1597" spans="3:3" x14ac:dyDescent="0.3">
      <c r="C1597" s="14" t="str">
        <f t="shared" si="27"/>
        <v>19001</v>
      </c>
    </row>
    <row r="1598" spans="3:3" x14ac:dyDescent="0.3">
      <c r="C1598" s="14" t="str">
        <f t="shared" si="27"/>
        <v>19001</v>
      </c>
    </row>
    <row r="1599" spans="3:3" x14ac:dyDescent="0.3">
      <c r="C1599" s="14" t="str">
        <f t="shared" si="27"/>
        <v>19001</v>
      </c>
    </row>
    <row r="1600" spans="3:3" x14ac:dyDescent="0.3">
      <c r="C1600" s="14" t="str">
        <f t="shared" si="27"/>
        <v>19001</v>
      </c>
    </row>
    <row r="1601" spans="3:3" x14ac:dyDescent="0.3">
      <c r="C1601" s="14" t="str">
        <f t="shared" si="27"/>
        <v>19001</v>
      </c>
    </row>
    <row r="1602" spans="3:3" x14ac:dyDescent="0.3">
      <c r="C1602" s="14" t="str">
        <f t="shared" si="27"/>
        <v>19001</v>
      </c>
    </row>
    <row r="1603" spans="3:3" x14ac:dyDescent="0.3">
      <c r="C1603" s="14" t="str">
        <f t="shared" si="27"/>
        <v>19001</v>
      </c>
    </row>
    <row r="1604" spans="3:3" x14ac:dyDescent="0.3">
      <c r="C1604" s="14" t="str">
        <f t="shared" si="27"/>
        <v>19001</v>
      </c>
    </row>
    <row r="1605" spans="3:3" x14ac:dyDescent="0.3">
      <c r="C1605" s="14" t="str">
        <f t="shared" si="27"/>
        <v>19001</v>
      </c>
    </row>
    <row r="1606" spans="3:3" x14ac:dyDescent="0.3">
      <c r="C1606" s="14" t="str">
        <f t="shared" si="27"/>
        <v>19001</v>
      </c>
    </row>
    <row r="1607" spans="3:3" x14ac:dyDescent="0.3">
      <c r="C1607" s="14" t="str">
        <f t="shared" si="27"/>
        <v>19001</v>
      </c>
    </row>
    <row r="1608" spans="3:3" x14ac:dyDescent="0.3">
      <c r="C1608" s="14" t="str">
        <f t="shared" si="27"/>
        <v>19001</v>
      </c>
    </row>
    <row r="1609" spans="3:3" x14ac:dyDescent="0.3">
      <c r="C1609" s="14" t="str">
        <f t="shared" ref="C1609:C1632" si="28">YEAR(D1609)&amp;MONTH(D1609)</f>
        <v>19001</v>
      </c>
    </row>
    <row r="1610" spans="3:3" x14ac:dyDescent="0.3">
      <c r="C1610" s="14" t="str">
        <f t="shared" si="28"/>
        <v>19001</v>
      </c>
    </row>
    <row r="1611" spans="3:3" x14ac:dyDescent="0.3">
      <c r="C1611" s="14" t="str">
        <f t="shared" si="28"/>
        <v>19001</v>
      </c>
    </row>
    <row r="1612" spans="3:3" x14ac:dyDescent="0.3">
      <c r="C1612" s="14" t="str">
        <f t="shared" si="28"/>
        <v>19001</v>
      </c>
    </row>
    <row r="1613" spans="3:3" x14ac:dyDescent="0.3">
      <c r="C1613" s="14" t="str">
        <f t="shared" si="28"/>
        <v>19001</v>
      </c>
    </row>
    <row r="1614" spans="3:3" x14ac:dyDescent="0.3">
      <c r="C1614" s="14" t="str">
        <f t="shared" si="28"/>
        <v>19001</v>
      </c>
    </row>
    <row r="1615" spans="3:3" x14ac:dyDescent="0.3">
      <c r="C1615" s="14" t="str">
        <f t="shared" si="28"/>
        <v>19001</v>
      </c>
    </row>
    <row r="1616" spans="3:3" x14ac:dyDescent="0.3">
      <c r="C1616" s="14" t="str">
        <f t="shared" si="28"/>
        <v>19001</v>
      </c>
    </row>
    <row r="1617" spans="3:3" x14ac:dyDescent="0.3">
      <c r="C1617" s="14" t="str">
        <f t="shared" si="28"/>
        <v>19001</v>
      </c>
    </row>
    <row r="1618" spans="3:3" x14ac:dyDescent="0.3">
      <c r="C1618" s="14" t="str">
        <f t="shared" si="28"/>
        <v>19001</v>
      </c>
    </row>
    <row r="1619" spans="3:3" x14ac:dyDescent="0.3">
      <c r="C1619" s="14" t="str">
        <f t="shared" si="28"/>
        <v>19001</v>
      </c>
    </row>
    <row r="1620" spans="3:3" x14ac:dyDescent="0.3">
      <c r="C1620" s="14" t="str">
        <f t="shared" si="28"/>
        <v>19001</v>
      </c>
    </row>
    <row r="1621" spans="3:3" x14ac:dyDescent="0.3">
      <c r="C1621" s="14" t="str">
        <f t="shared" si="28"/>
        <v>19001</v>
      </c>
    </row>
    <row r="1622" spans="3:3" x14ac:dyDescent="0.3">
      <c r="C1622" s="14" t="str">
        <f t="shared" si="28"/>
        <v>19001</v>
      </c>
    </row>
    <row r="1623" spans="3:3" x14ac:dyDescent="0.3">
      <c r="C1623" s="14" t="str">
        <f t="shared" si="28"/>
        <v>19001</v>
      </c>
    </row>
    <row r="1624" spans="3:3" x14ac:dyDescent="0.3">
      <c r="C1624" s="14" t="str">
        <f t="shared" si="28"/>
        <v>19001</v>
      </c>
    </row>
    <row r="1625" spans="3:3" x14ac:dyDescent="0.3">
      <c r="C1625" s="14" t="str">
        <f t="shared" si="28"/>
        <v>19001</v>
      </c>
    </row>
    <row r="1626" spans="3:3" x14ac:dyDescent="0.3">
      <c r="C1626" s="14" t="str">
        <f t="shared" si="28"/>
        <v>19001</v>
      </c>
    </row>
    <row r="1627" spans="3:3" x14ac:dyDescent="0.3">
      <c r="C1627" s="14" t="str">
        <f t="shared" si="28"/>
        <v>19001</v>
      </c>
    </row>
    <row r="1628" spans="3:3" x14ac:dyDescent="0.3">
      <c r="C1628" s="14" t="str">
        <f t="shared" si="28"/>
        <v>19001</v>
      </c>
    </row>
    <row r="1629" spans="3:3" x14ac:dyDescent="0.3">
      <c r="C1629" s="14" t="str">
        <f t="shared" si="28"/>
        <v>19001</v>
      </c>
    </row>
    <row r="1630" spans="3:3" x14ac:dyDescent="0.3">
      <c r="C1630" s="14" t="str">
        <f t="shared" si="28"/>
        <v>19001</v>
      </c>
    </row>
    <row r="1631" spans="3:3" x14ac:dyDescent="0.3">
      <c r="C1631" s="14" t="str">
        <f t="shared" si="28"/>
        <v>19001</v>
      </c>
    </row>
    <row r="1632" spans="3:3" x14ac:dyDescent="0.3">
      <c r="C1632" s="14" t="str">
        <f t="shared" si="28"/>
        <v>19001</v>
      </c>
    </row>
  </sheetData>
  <sortState xmlns:xlrd2="http://schemas.microsoft.com/office/spreadsheetml/2017/richdata2" ref="A8:A68">
    <sortCondition ref="A8:A68"/>
  </sortState>
  <pageMargins left="0.511811024" right="0.511811024" top="0.78740157499999996" bottom="0.78740157499999996" header="0.31496062000000002" footer="0.31496062000000002"/>
  <pageSetup orientation="portrait" r:id="rId1"/>
  <headerFooter>
    <oddHeader>&amp;R&amp;"Calibri"&amp;10&amp;K000000CORPORATE&amp;1#</oddHeader>
  </headerFooter>
  <customProperties>
    <customPr name="REFI_OFFICE_FUNCTION_DATA" r:id="rId2"/>
  </customPropertie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785F8-DA2E-412E-A525-B22EF61A1191}">
  <dimension ref="B1:CL67"/>
  <sheetViews>
    <sheetView tabSelected="1" topLeftCell="CE31" workbookViewId="0">
      <selection activeCell="CN29" sqref="CN29"/>
    </sheetView>
  </sheetViews>
  <sheetFormatPr defaultRowHeight="14.4" x14ac:dyDescent="0.3"/>
  <cols>
    <col min="19" max="19" width="14.109375" bestFit="1" customWidth="1"/>
    <col min="30" max="31" width="14.44140625" bestFit="1" customWidth="1"/>
    <col min="32" max="32" width="14" bestFit="1" customWidth="1"/>
    <col min="33" max="33" width="12.6640625" bestFit="1" customWidth="1"/>
    <col min="34" max="34" width="14.21875" bestFit="1" customWidth="1"/>
    <col min="35" max="35" width="12.33203125" bestFit="1" customWidth="1"/>
    <col min="36" max="36" width="13.88671875" bestFit="1" customWidth="1"/>
    <col min="53" max="53" width="10.88671875" customWidth="1"/>
    <col min="63" max="63" width="14.21875" bestFit="1" customWidth="1"/>
    <col min="64" max="65" width="14.44140625" bestFit="1" customWidth="1"/>
    <col min="66" max="66" width="14" bestFit="1" customWidth="1"/>
    <col min="71" max="71" width="1.5546875" customWidth="1"/>
    <col min="81" max="81" width="1.6640625" customWidth="1"/>
    <col min="89" max="89" width="9.6640625" bestFit="1" customWidth="1"/>
  </cols>
  <sheetData>
    <row r="1" spans="2:90" x14ac:dyDescent="0.3">
      <c r="B1" t="s">
        <v>391</v>
      </c>
      <c r="D1">
        <f>+'Frete ESALQ'!AL1</f>
        <v>639</v>
      </c>
      <c r="E1">
        <f>+'Frete ESALQ'!AW1</f>
        <v>483</v>
      </c>
      <c r="F1">
        <f>+'Frete ESALQ'!BI1</f>
        <v>523</v>
      </c>
      <c r="G1">
        <f>+'Frete ESALQ'!BJ1</f>
        <v>550</v>
      </c>
      <c r="H1">
        <f>+'Frete ESALQ'!BH1</f>
        <v>523</v>
      </c>
      <c r="I1">
        <f>+'Frete ESALQ'!BG1</f>
        <v>521</v>
      </c>
      <c r="J1">
        <f>+'Frete ESALQ'!BA1</f>
        <v>480</v>
      </c>
      <c r="K1">
        <f>+'Frete ESALQ'!E1</f>
        <v>578</v>
      </c>
      <c r="L1">
        <f>+'Frete ESALQ'!G1</f>
        <v>129</v>
      </c>
      <c r="M1">
        <f>+'Frete ESALQ'!I1</f>
        <v>334</v>
      </c>
      <c r="N1">
        <f>+'Frete ESALQ'!J1</f>
        <v>458</v>
      </c>
      <c r="O1">
        <f>+'Frete ESALQ'!K1</f>
        <v>778</v>
      </c>
      <c r="P1">
        <f>+'Frete ESALQ'!L1</f>
        <v>549</v>
      </c>
      <c r="Q1">
        <f>+'Frete ESALQ'!M1</f>
        <v>354</v>
      </c>
      <c r="R1">
        <f>+'Frete ESALQ'!N1</f>
        <v>399</v>
      </c>
      <c r="S1">
        <f>+'Frete ESALQ'!O1</f>
        <v>58</v>
      </c>
      <c r="T1">
        <f>+'Frete ESALQ'!P1</f>
        <v>655</v>
      </c>
      <c r="U1">
        <f>+'Frete ESALQ'!S1</f>
        <v>140</v>
      </c>
      <c r="V1">
        <f>+'Frete ESALQ'!W1</f>
        <v>659</v>
      </c>
      <c r="W1">
        <f>+'Frete ESALQ'!AB1</f>
        <v>670</v>
      </c>
      <c r="X1">
        <f>+'Frete ESALQ'!AC1</f>
        <v>517</v>
      </c>
      <c r="Y1">
        <f>+'Frete ESALQ'!AK1</f>
        <v>595</v>
      </c>
      <c r="Z1">
        <f>+'Frete ESALQ'!BF1</f>
        <v>661</v>
      </c>
      <c r="AA1">
        <f>+'Frete ESALQ'!AE1</f>
        <v>1523</v>
      </c>
      <c r="AB1">
        <f>'Frete ESALQ'!AG1</f>
        <v>1540</v>
      </c>
      <c r="AC1">
        <f>+'Frete ESALQ'!AP1</f>
        <v>1591</v>
      </c>
      <c r="AD1">
        <f>+'Frete ESALQ'!BE1</f>
        <v>1864</v>
      </c>
      <c r="AE1">
        <f>+'Frete ESALQ'!BL1</f>
        <v>1608</v>
      </c>
      <c r="AF1">
        <f>+'Frete ESALQ'!Q1</f>
        <v>1686</v>
      </c>
      <c r="AG1">
        <f>+'Frete ESALQ'!AO1</f>
        <v>2403</v>
      </c>
      <c r="AH1">
        <f>+'Frete ESALQ'!AY1</f>
        <v>1566</v>
      </c>
      <c r="AI1">
        <f>+'Frete ESALQ'!BK1</f>
        <v>1107</v>
      </c>
      <c r="AJ1">
        <f>+'Frete ESALQ'!BN1</f>
        <v>1264</v>
      </c>
      <c r="BT1" t="s">
        <v>403</v>
      </c>
      <c r="BU1" t="s">
        <v>393</v>
      </c>
      <c r="BV1" t="s">
        <v>395</v>
      </c>
      <c r="BW1" t="s">
        <v>396</v>
      </c>
      <c r="BX1" t="s">
        <v>397</v>
      </c>
      <c r="BY1" t="s">
        <v>398</v>
      </c>
      <c r="BZ1" t="s">
        <v>399</v>
      </c>
      <c r="CA1" t="s">
        <v>400</v>
      </c>
      <c r="CB1" t="s">
        <v>401</v>
      </c>
      <c r="CE1" s="45">
        <f>AVERAGE(CE4:CE66)</f>
        <v>0.83685960591133024</v>
      </c>
      <c r="CF1" s="45">
        <f t="shared" ref="CF1:CL1" si="0">AVERAGE(CF4:CF66)</f>
        <v>0.56873178690080672</v>
      </c>
      <c r="CG1" s="45">
        <f t="shared" si="0"/>
        <v>0.32175609751326356</v>
      </c>
      <c r="CH1" s="45">
        <f t="shared" si="0"/>
        <v>0.26314678608972442</v>
      </c>
      <c r="CI1" s="45">
        <f t="shared" si="0"/>
        <v>0.25284176750569004</v>
      </c>
      <c r="CJ1" s="45">
        <f t="shared" si="0"/>
        <v>0.24801049957968349</v>
      </c>
      <c r="CK1" s="45">
        <f t="shared" si="0"/>
        <v>0.22762520127335303</v>
      </c>
      <c r="CL1" s="45">
        <f t="shared" si="0"/>
        <v>0.20198182147335697</v>
      </c>
    </row>
    <row r="2" spans="2:90" x14ac:dyDescent="0.3">
      <c r="D2" t="s">
        <v>345</v>
      </c>
      <c r="H2">
        <f>+'Frete ESALQ'!BH5</f>
        <v>58</v>
      </c>
      <c r="I2">
        <f>+'Frete ESALQ'!BG5</f>
        <v>57</v>
      </c>
      <c r="J2">
        <f>+'Frete ESALQ'!BA5</f>
        <v>51</v>
      </c>
      <c r="K2">
        <f>+'Frete ESALQ'!E5</f>
        <v>3</v>
      </c>
      <c r="L2">
        <f>+'Frete ESALQ'!G5</f>
        <v>5</v>
      </c>
      <c r="M2">
        <f>+'Frete ESALQ'!I5</f>
        <v>7</v>
      </c>
      <c r="N2">
        <f>+'Frete ESALQ'!J5</f>
        <v>8</v>
      </c>
      <c r="O2">
        <f>+'Frete ESALQ'!K5</f>
        <v>9</v>
      </c>
      <c r="P2">
        <f>+'Frete ESALQ'!L5</f>
        <v>10</v>
      </c>
      <c r="Q2">
        <f>+'Frete ESALQ'!M5</f>
        <v>11</v>
      </c>
      <c r="R2">
        <f>+'Frete ESALQ'!N5</f>
        <v>12</v>
      </c>
      <c r="S2">
        <f>+'Frete ESALQ'!O5</f>
        <v>13</v>
      </c>
      <c r="T2">
        <f>+'Frete ESALQ'!P5</f>
        <v>14</v>
      </c>
      <c r="U2">
        <f>+'Frete ESALQ'!S5</f>
        <v>17</v>
      </c>
      <c r="V2">
        <f>+'Frete ESALQ'!W5</f>
        <v>21</v>
      </c>
      <c r="W2">
        <f>+'Frete ESALQ'!AB5</f>
        <v>26</v>
      </c>
      <c r="X2">
        <f>+'Frete ESALQ'!AC5</f>
        <v>27</v>
      </c>
      <c r="Y2">
        <f>+'Frete ESALQ'!AK5</f>
        <v>35</v>
      </c>
      <c r="Z2">
        <f>+'Frete ESALQ'!BF5</f>
        <v>56</v>
      </c>
      <c r="AA2">
        <f>+'Frete ESALQ'!AE5</f>
        <v>29</v>
      </c>
      <c r="AB2">
        <f>'Frete ESALQ'!AG5</f>
        <v>31</v>
      </c>
      <c r="AC2">
        <f>+'Frete ESALQ'!AP5</f>
        <v>40</v>
      </c>
      <c r="AD2">
        <f>+'Frete ESALQ'!BE5</f>
        <v>55</v>
      </c>
      <c r="AE2">
        <f>+'Frete ESALQ'!BL5</f>
        <v>62</v>
      </c>
      <c r="AF2">
        <f>+'Frete ESALQ'!Q5</f>
        <v>15</v>
      </c>
      <c r="AG2">
        <f>+'Frete ESALQ'!AO5</f>
        <v>39</v>
      </c>
      <c r="AH2">
        <f>+'Frete ESALQ'!AY5</f>
        <v>49</v>
      </c>
      <c r="AI2">
        <f>+'Frete ESALQ'!BK5</f>
        <v>61</v>
      </c>
      <c r="AJ2">
        <f>+'Frete ESALQ'!BN5</f>
        <v>64</v>
      </c>
      <c r="AL2" t="s">
        <v>362</v>
      </c>
      <c r="BU2" s="32">
        <f>COUNTIF($D$1:$AJ$1,BU1)</f>
        <v>1</v>
      </c>
      <c r="BV2" s="32">
        <f t="shared" ref="BV2:CB2" si="1">COUNTIF($D$1:$AJ$1,BV1)</f>
        <v>3</v>
      </c>
      <c r="BW2" s="32">
        <f t="shared" si="1"/>
        <v>6</v>
      </c>
      <c r="BX2" s="32">
        <f t="shared" si="1"/>
        <v>17</v>
      </c>
      <c r="BY2" s="32">
        <f t="shared" si="1"/>
        <v>23</v>
      </c>
      <c r="BZ2" s="32">
        <f t="shared" si="1"/>
        <v>25</v>
      </c>
      <c r="CA2" s="32">
        <f t="shared" si="1"/>
        <v>31</v>
      </c>
      <c r="CB2" s="32">
        <f t="shared" si="1"/>
        <v>33</v>
      </c>
      <c r="CD2" t="s">
        <v>408</v>
      </c>
      <c r="CE2" s="60">
        <f>+CE1/$CE$1</f>
        <v>1</v>
      </c>
      <c r="CF2" s="60">
        <f t="shared" ref="CF2:CL2" si="2">+CF1/$CE$1</f>
        <v>0.67960238836174258</v>
      </c>
      <c r="CG2" s="60">
        <f t="shared" si="2"/>
        <v>0.38448037787996109</v>
      </c>
      <c r="CH2" s="60">
        <f t="shared" si="2"/>
        <v>0.31444555840780564</v>
      </c>
      <c r="CI2" s="60">
        <f t="shared" si="2"/>
        <v>0.30213164277459459</v>
      </c>
      <c r="CJ2" s="60">
        <f>+CJ1/$CE$1-0.8%</f>
        <v>0.28835855026077278</v>
      </c>
      <c r="CK2" s="60">
        <f t="shared" si="2"/>
        <v>0.27199926925075069</v>
      </c>
      <c r="CL2" s="60">
        <f t="shared" si="2"/>
        <v>0.24135687760123295</v>
      </c>
    </row>
    <row r="3" spans="2:90" x14ac:dyDescent="0.3">
      <c r="B3" s="59" t="s">
        <v>209</v>
      </c>
      <c r="C3" t="s">
        <v>210</v>
      </c>
      <c r="D3" s="15" t="s">
        <v>228</v>
      </c>
      <c r="E3" s="15" t="s">
        <v>230</v>
      </c>
      <c r="F3" s="35" t="s">
        <v>359</v>
      </c>
      <c r="G3" s="35" t="s">
        <v>361</v>
      </c>
      <c r="H3" s="35" t="s">
        <v>216</v>
      </c>
      <c r="I3" s="35" t="s">
        <v>310</v>
      </c>
      <c r="J3" s="35" t="s">
        <v>261</v>
      </c>
      <c r="K3" s="35" t="str">
        <f>+'Frete ESALQ'!E7</f>
        <v>SOY-SRS-RDO</v>
      </c>
      <c r="L3" s="35" t="str">
        <f>+'Frete ESALQ'!G7</f>
        <v>SOY-PDL-RDO</v>
      </c>
      <c r="M3" s="35" t="str">
        <f>+'Frete ESALQ'!I7</f>
        <v>SOY-PDL-AAA</v>
      </c>
      <c r="N3" s="35" t="str">
        <f>+'Frete ESALQ'!J7</f>
        <v>SOY-NMT-RDO</v>
      </c>
      <c r="O3" s="35" t="str">
        <f>+'Frete ESALQ'!K7</f>
        <v>SOY-SRS-AAA</v>
      </c>
      <c r="P3" s="35" t="str">
        <f>+'Frete ESALQ'!L7</f>
        <v>SOY-LRV-RDO</v>
      </c>
      <c r="Q3" s="35" t="str">
        <f>+'Frete ESALQ'!M7</f>
        <v>SOY-CVD-AAA</v>
      </c>
      <c r="R3" s="35" t="str">
        <f>+'Frete ESALQ'!N7</f>
        <v>SOY-DMT-RDO</v>
      </c>
      <c r="S3" s="35" t="str">
        <f>+'Frete ESALQ'!O7</f>
        <v>SOY-AGS-AAA</v>
      </c>
      <c r="T3" s="35" t="str">
        <f>+'Frete ESALQ'!P7</f>
        <v>SOY-IDN-RDO</v>
      </c>
      <c r="U3" s="35" t="str">
        <f>+'Frete ESALQ'!S7</f>
        <v>SOY-CVD-RDO</v>
      </c>
      <c r="V3" s="35" t="str">
        <f>+'Frete ESALQ'!W7</f>
        <v>SOY-SNP-RDO</v>
      </c>
      <c r="W3" s="35" t="str">
        <f>+'Frete ESALQ'!AB7</f>
        <v>SOY-INN-RDO</v>
      </c>
      <c r="X3" s="35" t="str">
        <f>+'Frete ESALQ'!AC7</f>
        <v>SOY-NUI-RDO</v>
      </c>
      <c r="Y3" s="35" t="str">
        <f>+'Frete ESALQ'!AK7</f>
        <v>SOY-NMR-RDO</v>
      </c>
      <c r="Z3" s="35" t="str">
        <f>+'Frete ESALQ'!BF7</f>
        <v>SOY-NMT-AAA</v>
      </c>
      <c r="AA3" s="35" t="str">
        <f>+'Frete ESALQ'!AE7</f>
        <v>SOY-PDL-STN</v>
      </c>
      <c r="AB3" s="35" t="str">
        <f>'Frete ESALQ'!AG7</f>
        <v>SOY-PDL-GRA</v>
      </c>
      <c r="AC3" s="35" t="str">
        <f>+'Frete ESALQ'!AP7</f>
        <v>SOY-CAN-STN</v>
      </c>
      <c r="AD3" s="35" t="str">
        <f>+'Frete ESALQ'!BE7</f>
        <v>SOY-CAN-PAG</v>
      </c>
      <c r="AE3" s="35" t="str">
        <f>+'Frete ESALQ'!BL7</f>
        <v>SOY-CAN-GRA</v>
      </c>
      <c r="AF3" s="35" t="str">
        <f>+'Frete ESALQ'!Q7</f>
        <v>SOY-PDL-PAG</v>
      </c>
      <c r="AG3" s="35" t="str">
        <f>+'Frete ESALQ'!AO7</f>
        <v>SOY-SRS-IIB</v>
      </c>
      <c r="AH3" s="35" t="str">
        <f>+'Frete ESALQ'!AY7</f>
        <v>SOY-QRC-BCE</v>
      </c>
      <c r="AI3" s="35" t="str">
        <f>+'Frete ESALQ'!BK7</f>
        <v>SOY-FNL-ITI</v>
      </c>
      <c r="AJ3" s="35" t="str">
        <f>+'Frete ESALQ'!BN7</f>
        <v>SOY-CFS-BCE</v>
      </c>
      <c r="AL3" s="15" t="str">
        <f t="shared" ref="AL3:BR3" si="3">+D3</f>
        <v>TOL-PRG</v>
      </c>
      <c r="AM3" s="15" t="str">
        <f t="shared" si="3"/>
        <v>LDN-PRG</v>
      </c>
      <c r="AN3" s="35" t="str">
        <f t="shared" si="3"/>
        <v>MAR-PRG</v>
      </c>
      <c r="AO3" s="35" t="str">
        <f t="shared" si="3"/>
        <v>CMO-PRG</v>
      </c>
      <c r="AP3" s="35" t="str">
        <f t="shared" si="3"/>
        <v>Ijui</v>
      </c>
      <c r="AQ3" s="35" t="str">
        <f t="shared" si="3"/>
        <v>Tapera</v>
      </c>
      <c r="AR3" s="35" t="str">
        <f t="shared" si="3"/>
        <v>Cruz Alta</v>
      </c>
      <c r="AS3" s="35" t="str">
        <f t="shared" si="3"/>
        <v>SOY-SRS-RDO</v>
      </c>
      <c r="AT3" s="35" t="str">
        <f t="shared" si="3"/>
        <v>SOY-PDL-RDO</v>
      </c>
      <c r="AU3" s="35" t="str">
        <f t="shared" si="3"/>
        <v>SOY-PDL-AAA</v>
      </c>
      <c r="AV3" s="35" t="str">
        <f t="shared" si="3"/>
        <v>SOY-NMT-RDO</v>
      </c>
      <c r="AW3" s="35" t="str">
        <f t="shared" si="3"/>
        <v>SOY-SRS-AAA</v>
      </c>
      <c r="AX3" s="35" t="str">
        <f t="shared" si="3"/>
        <v>SOY-LRV-RDO</v>
      </c>
      <c r="AY3" s="35" t="str">
        <f t="shared" si="3"/>
        <v>SOY-CVD-AAA</v>
      </c>
      <c r="AZ3" s="35" t="str">
        <f t="shared" si="3"/>
        <v>SOY-DMT-RDO</v>
      </c>
      <c r="BA3" s="35" t="str">
        <f t="shared" si="3"/>
        <v>SOY-AGS-AAA</v>
      </c>
      <c r="BB3" s="35" t="str">
        <f t="shared" si="3"/>
        <v>SOY-IDN-RDO</v>
      </c>
      <c r="BC3" s="35" t="str">
        <f t="shared" si="3"/>
        <v>SOY-CVD-RDO</v>
      </c>
      <c r="BD3" s="35" t="str">
        <f t="shared" si="3"/>
        <v>SOY-SNP-RDO</v>
      </c>
      <c r="BE3" s="35" t="str">
        <f t="shared" si="3"/>
        <v>SOY-INN-RDO</v>
      </c>
      <c r="BF3" s="35" t="str">
        <f t="shared" si="3"/>
        <v>SOY-NUI-RDO</v>
      </c>
      <c r="BG3" s="35" t="str">
        <f t="shared" si="3"/>
        <v>SOY-NMR-RDO</v>
      </c>
      <c r="BH3" s="35" t="str">
        <f t="shared" si="3"/>
        <v>SOY-NMT-AAA</v>
      </c>
      <c r="BI3" s="35" t="str">
        <f t="shared" si="3"/>
        <v>SOY-PDL-STN</v>
      </c>
      <c r="BJ3" s="35" t="str">
        <f t="shared" si="3"/>
        <v>SOY-PDL-GRA</v>
      </c>
      <c r="BK3" s="35" t="str">
        <f t="shared" si="3"/>
        <v>SOY-CAN-STN</v>
      </c>
      <c r="BL3" s="35" t="str">
        <f t="shared" si="3"/>
        <v>SOY-CAN-PAG</v>
      </c>
      <c r="BM3" s="35" t="str">
        <f t="shared" si="3"/>
        <v>SOY-CAN-GRA</v>
      </c>
      <c r="BN3" s="35" t="str">
        <f t="shared" si="3"/>
        <v>SOY-PDL-PAG</v>
      </c>
      <c r="BO3" s="35" t="str">
        <f t="shared" si="3"/>
        <v>SOY-SRS-IIB</v>
      </c>
      <c r="BP3" s="35" t="str">
        <f t="shared" si="3"/>
        <v>SOY-QRC-BCE</v>
      </c>
      <c r="BQ3" s="35" t="str">
        <f t="shared" si="3"/>
        <v>SOY-FNL-ITI</v>
      </c>
      <c r="BR3" s="35" t="str">
        <f t="shared" si="3"/>
        <v>SOY-CFS-BCE</v>
      </c>
      <c r="BS3" s="35"/>
      <c r="BT3" t="s">
        <v>402</v>
      </c>
      <c r="BU3" t="s">
        <v>393</v>
      </c>
      <c r="BV3" t="s">
        <v>395</v>
      </c>
      <c r="BW3" t="s">
        <v>396</v>
      </c>
      <c r="BX3" t="s">
        <v>397</v>
      </c>
      <c r="BY3" t="s">
        <v>398</v>
      </c>
      <c r="BZ3" t="s">
        <v>399</v>
      </c>
      <c r="CA3" t="s">
        <v>410</v>
      </c>
      <c r="CB3" t="s">
        <v>401</v>
      </c>
      <c r="CD3" t="s">
        <v>225</v>
      </c>
      <c r="CE3" t="s">
        <v>393</v>
      </c>
      <c r="CF3" t="s">
        <v>394</v>
      </c>
      <c r="CG3" t="s">
        <v>404</v>
      </c>
      <c r="CH3" t="s">
        <v>405</v>
      </c>
      <c r="CI3" t="s">
        <v>406</v>
      </c>
      <c r="CJ3" t="s">
        <v>407</v>
      </c>
      <c r="CK3" t="s">
        <v>409</v>
      </c>
      <c r="CL3" t="s">
        <v>401</v>
      </c>
    </row>
    <row r="4" spans="2:90" x14ac:dyDescent="0.3">
      <c r="B4" s="31" t="str">
        <f>YEAR(C4)&amp;MONTH(C4)</f>
        <v>20211</v>
      </c>
      <c r="C4" s="17">
        <v>44197</v>
      </c>
      <c r="D4" s="24">
        <f>VLOOKUP(B4,'Frete ESALQ'!$C$6:$AL$132,36,FALSE)</f>
        <v>86.07</v>
      </c>
      <c r="E4" s="24">
        <f>VLOOKUP(B4,'Frete ESALQ'!$C$6:$AW$132,47,FALSE)</f>
        <v>71.63</v>
      </c>
      <c r="F4" s="24">
        <f>VLOOKUP(B4,'Frete ESALQ'!$C$6:$BO$132,59,FALSE)</f>
        <v>57.36</v>
      </c>
      <c r="G4" s="24">
        <f>VLOOKUP(B4,'Frete ESALQ'!$C$6:$BO$132,60,FALSE)</f>
        <v>64</v>
      </c>
      <c r="H4" s="24">
        <f>VLOOKUP(B4,'Frete ESALQ'!$C$6:$BO$132,58,FALSE)</f>
        <v>52.83</v>
      </c>
      <c r="I4" s="24">
        <f>VLOOKUP(B4,'Frete ESALQ'!$C$6:$BO$132,57,FALSE)</f>
        <v>59.62</v>
      </c>
      <c r="J4" s="24">
        <f>VLOOKUP(B4,'Frete ESALQ'!$C$6:$BO$132,51,FALSE)</f>
        <v>38.14</v>
      </c>
      <c r="K4" s="24">
        <f>VLOOKUP($B4,'Frete ESALQ'!$C$6:$BO$132,K$2,FALSE)</f>
        <v>88.63</v>
      </c>
      <c r="L4" s="24">
        <f>VLOOKUP($B4,'Frete ESALQ'!$C$6:$BO$132,L$2,FALSE)</f>
        <v>45.52</v>
      </c>
      <c r="M4" s="24">
        <f>VLOOKUP($B4,'Frete ESALQ'!$C$6:$BO$132,M$2,FALSE)</f>
        <v>64.959999999999994</v>
      </c>
      <c r="N4" s="24">
        <f>VLOOKUP($B4,'Frete ESALQ'!$C$6:$BO$132,N$2,FALSE)</f>
        <v>67.599999999999994</v>
      </c>
      <c r="O4" s="24">
        <f>VLOOKUP($B4,'Frete ESALQ'!$C$6:$BO$132,O$2,FALSE)</f>
        <v>104.93</v>
      </c>
      <c r="P4" s="24">
        <f>VLOOKUP($B4,'Frete ESALQ'!$C$6:$BO$132,P$2,FALSE)</f>
        <v>78.5</v>
      </c>
      <c r="Q4" s="24">
        <f>VLOOKUP($B4,'Frete ESALQ'!$C$6:$BO$132,Q$2,FALSE)</f>
        <v>76.16</v>
      </c>
      <c r="R4" s="24">
        <f>VLOOKUP($B4,'Frete ESALQ'!$C$6:$BO$132,R$2,FALSE)</f>
        <v>85</v>
      </c>
      <c r="S4" s="24">
        <f>VLOOKUP($B4,'Frete ESALQ'!$C$6:$BO$132,S$2,FALSE)</f>
        <v>25</v>
      </c>
      <c r="T4" s="24">
        <f>VLOOKUP($B4,'Frete ESALQ'!$C$6:$BO$132,T$2,FALSE)</f>
        <v>103.12</v>
      </c>
      <c r="U4" s="24">
        <f>VLOOKUP($B4,'Frete ESALQ'!$C$6:$BO$132,U$2,FALSE)</f>
        <v>40.89</v>
      </c>
      <c r="V4" s="24">
        <f>VLOOKUP($B4,'Frete ESALQ'!$C$6:$BO$132,V$2,FALSE)</f>
        <v>104.61</v>
      </c>
      <c r="W4" s="24">
        <f>VLOOKUP($B4,'Frete ESALQ'!$C$6:$BO$132,W$2,FALSE)</f>
        <v>107.37</v>
      </c>
      <c r="X4" s="24">
        <f>VLOOKUP($B4,'Frete ESALQ'!$C$6:$BO$132,X$2,FALSE)</f>
        <v>75.930000000000007</v>
      </c>
      <c r="Y4" s="24">
        <f>VLOOKUP($B4,'Frete ESALQ'!$C$6:$BO$132,Y$2,FALSE)</f>
        <v>89.53</v>
      </c>
      <c r="Z4" s="24">
        <f>VLOOKUP($B4,'Frete ESALQ'!$C$6:$BO$132,Z$2,FALSE)</f>
        <v>95.26</v>
      </c>
      <c r="AA4" s="24">
        <f>VLOOKUP($B4,'Frete ESALQ'!$C$6:$BO$132,AA$2,FALSE)</f>
        <v>224.48</v>
      </c>
      <c r="AB4" s="24">
        <f>VLOOKUP($B4,'Frete ESALQ'!$C$6:$BO$132,AB$2,FALSE)</f>
        <v>214.99</v>
      </c>
      <c r="AC4" s="24">
        <f>VLOOKUP($B4,'Frete ESALQ'!$C$6:$BO$132,AC$2,FALSE)</f>
        <v>221.83</v>
      </c>
      <c r="AD4" s="24">
        <f>VLOOKUP($B4,'Frete ESALQ'!$C$6:$BO$132,AD$2,FALSE)</f>
        <v>201.55</v>
      </c>
      <c r="AE4" s="24">
        <f>VLOOKUP($B4,'Frete ESALQ'!$C$6:$BO$132,AE$2,FALSE)</f>
        <v>223.62</v>
      </c>
      <c r="AF4" s="24">
        <f>VLOOKUP($B4,'Frete ESALQ'!$C$6:$BO$132,AF$2,FALSE)</f>
        <v>190.9</v>
      </c>
      <c r="AG4" s="24">
        <f>VLOOKUP($B4,'Frete ESALQ'!$C$6:$BO$132,AG$2,FALSE)</f>
        <v>294.05</v>
      </c>
      <c r="AH4" s="24">
        <f>VLOOKUP($B4,'Frete ESALQ'!$C$6:$BO$132,AH$2,FALSE)</f>
        <v>220</v>
      </c>
      <c r="AI4" s="24">
        <f>VLOOKUP($B4,'Frete ESALQ'!$C$6:$BO$132,AI$2,FALSE)</f>
        <v>142.66</v>
      </c>
      <c r="AJ4" s="24">
        <f>VLOOKUP($B4,'Frete ESALQ'!$C$6:$BO$132,AJ$2,FALSE)</f>
        <v>192.5</v>
      </c>
      <c r="AL4" s="43">
        <f>+D4/D$1</f>
        <v>0.13469483568075116</v>
      </c>
      <c r="AM4" s="43">
        <f t="shared" ref="AM4:AO19" si="4">+E4/E$1</f>
        <v>0.14830227743271221</v>
      </c>
      <c r="AN4" s="43">
        <f t="shared" si="4"/>
        <v>0.10967495219885277</v>
      </c>
      <c r="AO4" s="43">
        <f t="shared" si="4"/>
        <v>0.11636363636363636</v>
      </c>
      <c r="AP4" s="43">
        <f t="shared" ref="AP4:AP67" si="5">+H4/H$1</f>
        <v>0.10101338432122371</v>
      </c>
      <c r="AQ4" s="43">
        <f t="shared" ref="AQ4:AQ67" si="6">+I4/I$1</f>
        <v>0.11443378119001919</v>
      </c>
      <c r="AR4" s="43">
        <f t="shared" ref="AR4:AR67" si="7">+J4/J$1</f>
        <v>7.9458333333333339E-2</v>
      </c>
      <c r="AS4" s="43">
        <f t="shared" ref="AS4:AS67" si="8">+K4/K$1</f>
        <v>0.15333910034602075</v>
      </c>
      <c r="AT4" s="43">
        <f t="shared" ref="AT4:AT67" si="9">+L4/L$1</f>
        <v>0.35286821705426358</v>
      </c>
      <c r="AU4" s="43">
        <f t="shared" ref="AU4:AU67" si="10">+M4/M$1</f>
        <v>0.19449101796407184</v>
      </c>
      <c r="AV4" s="43">
        <f t="shared" ref="AV4:AV67" si="11">+N4/N$1</f>
        <v>0.14759825327510917</v>
      </c>
      <c r="AW4" s="43">
        <f t="shared" ref="AW4:AW67" si="12">+O4/O$1</f>
        <v>0.13487146529562982</v>
      </c>
      <c r="AX4" s="43">
        <f t="shared" ref="AX4:AX67" si="13">+P4/P$1</f>
        <v>0.1429872495446266</v>
      </c>
      <c r="AY4" s="43">
        <f t="shared" ref="AY4:AY67" si="14">+Q4/Q$1</f>
        <v>0.21514124293785311</v>
      </c>
      <c r="AZ4" s="43">
        <f t="shared" ref="AZ4:AZ67" si="15">+R4/R$1</f>
        <v>0.21303258145363407</v>
      </c>
      <c r="BA4" s="43">
        <f t="shared" ref="BA4:BA67" si="16">+S4/S$1</f>
        <v>0.43103448275862066</v>
      </c>
      <c r="BB4" s="43">
        <f t="shared" ref="BB4:BB67" si="17">+T4/T$1</f>
        <v>0.15743511450381681</v>
      </c>
      <c r="BC4" s="43">
        <f t="shared" ref="BC4:BC67" si="18">+U4/U$1</f>
        <v>0.29207142857142859</v>
      </c>
      <c r="BD4" s="43">
        <f t="shared" ref="BD4:BD67" si="19">+V4/V$1</f>
        <v>0.15874051593323216</v>
      </c>
      <c r="BE4" s="43">
        <f t="shared" ref="BE4:BE67" si="20">+W4/W$1</f>
        <v>0.16025373134328358</v>
      </c>
      <c r="BF4" s="43">
        <f t="shared" ref="BF4:BF67" si="21">+X4/X$1</f>
        <v>0.14686653771760155</v>
      </c>
      <c r="BG4" s="43">
        <f t="shared" ref="BG4:BG67" si="22">+Y4/Y$1</f>
        <v>0.15047058823529411</v>
      </c>
      <c r="BH4" s="43">
        <f t="shared" ref="BH4:BH67" si="23">+Z4/Z$1</f>
        <v>0.14411497730711045</v>
      </c>
      <c r="BI4" s="43">
        <f t="shared" ref="BI4:BI67" si="24">+AA4/AA$1</f>
        <v>0.14739330269205514</v>
      </c>
      <c r="BJ4" s="43">
        <f t="shared" ref="BJ4:BJ67" si="25">+AB4/AB$1</f>
        <v>0.13960389610389612</v>
      </c>
      <c r="BK4" s="43">
        <f t="shared" ref="BK4:BK67" si="26">+AC4/AC$1</f>
        <v>0.13942803268384665</v>
      </c>
      <c r="BL4" s="43">
        <f t="shared" ref="BL4:BL67" si="27">+AD4/AD$1</f>
        <v>0.10812768240343348</v>
      </c>
      <c r="BM4" s="43">
        <f t="shared" ref="BM4:BM67" si="28">+AE4/AE$1</f>
        <v>0.13906716417910447</v>
      </c>
      <c r="BN4" s="43">
        <f t="shared" ref="BN4:BN67" si="29">+AF4/AF$1</f>
        <v>0.11322657176749704</v>
      </c>
      <c r="BO4" s="43">
        <f t="shared" ref="BO4:BO67" si="30">+AG4/AG$1</f>
        <v>0.12236787349146901</v>
      </c>
      <c r="BP4" s="43">
        <f t="shared" ref="BP4:BP67" si="31">+AH4/AH$1</f>
        <v>0.14048531289910601</v>
      </c>
      <c r="BQ4" s="43">
        <f t="shared" ref="BQ4:BQ67" si="32">+AI4/AI$1</f>
        <v>0.12887082204155376</v>
      </c>
      <c r="BR4" s="43">
        <f t="shared" ref="BR4:BR67" si="33">+AJ4/AJ$1</f>
        <v>0.15229430379746836</v>
      </c>
      <c r="BS4" s="43"/>
      <c r="BU4" s="43">
        <f>SUMIF($D$1:$AJ$1,"&lt;100",$AL4:$BR4)</f>
        <v>0.43103448275862066</v>
      </c>
      <c r="BV4" s="43">
        <f>SUMIF($D$1:$AJ$1,"&lt;200",$AL4:$BR4)</f>
        <v>1.0759741283843127</v>
      </c>
      <c r="BW4" s="43">
        <f>SUMIF($D$1:$AJ$1,"&lt;400",$AL4:$BR4)</f>
        <v>1.6986389707398719</v>
      </c>
      <c r="BX4" s="43">
        <f>SUMIF($D$1:$AJ$1,"&lt;600",$AL4:$BR4)</f>
        <v>3.1091470646983015</v>
      </c>
      <c r="BY4" s="43">
        <f>SUMIF($D$1:$AJ$1,"&lt;800",$AL4:$BR4)</f>
        <v>3.9992577047621252</v>
      </c>
      <c r="BZ4" s="43">
        <f>SUMIF($D$1:$AJ$1,"&lt;1300",$AL4:$BR4)</f>
        <v>4.2804228306011476</v>
      </c>
      <c r="CA4" s="43">
        <f>SUMIF($D$1:$AJ$1,"&lt;1800",$AL4:$BR4)</f>
        <v>5.0996271109266536</v>
      </c>
      <c r="CB4" s="43">
        <f>SUMIF($D$1:$AJ$1,"&lt;2800",$AL4:$BR4)</f>
        <v>5.3301226668215564</v>
      </c>
      <c r="CE4" s="43">
        <f>+BU4/$BU$2</f>
        <v>0.43103448275862066</v>
      </c>
      <c r="CF4" s="43">
        <f t="shared" ref="CF4:CL4" si="34">+(BV4-BU4)/(BV$2-BU$2)</f>
        <v>0.32246982281284603</v>
      </c>
      <c r="CG4" s="43">
        <f t="shared" si="34"/>
        <v>0.20755494745185307</v>
      </c>
      <c r="CH4" s="43">
        <f t="shared" si="34"/>
        <v>0.1282280085416754</v>
      </c>
      <c r="CI4" s="43">
        <f t="shared" si="34"/>
        <v>0.14835177334397062</v>
      </c>
      <c r="CJ4" s="43">
        <f t="shared" si="34"/>
        <v>0.14058256291951121</v>
      </c>
      <c r="CK4" s="43">
        <f t="shared" si="34"/>
        <v>0.13653404672091765</v>
      </c>
      <c r="CL4" s="43">
        <f t="shared" si="34"/>
        <v>0.11524777794745145</v>
      </c>
    </row>
    <row r="5" spans="2:90" x14ac:dyDescent="0.3">
      <c r="B5" s="31" t="str">
        <f t="shared" ref="B5:B67" si="35">YEAR(C5)&amp;MONTH(C5)</f>
        <v>20212</v>
      </c>
      <c r="C5" s="17">
        <f>EDATE(C4,1)</f>
        <v>44228</v>
      </c>
      <c r="D5" s="24">
        <f>VLOOKUP(B5,'Frete ESALQ'!$C$6:$AL$132,36,FALSE)</f>
        <v>131.08000000000001</v>
      </c>
      <c r="E5" s="24">
        <f>VLOOKUP(B5,'Frete ESALQ'!$C$6:$AW$132,47,FALSE)</f>
        <v>113.68</v>
      </c>
      <c r="F5" s="24">
        <f>VLOOKUP(B5,'Frete ESALQ'!$C$6:$BO$132,59,FALSE)</f>
        <v>118.25</v>
      </c>
      <c r="G5" s="24">
        <f>VLOOKUP(B5,'Frete ESALQ'!$C$6:$BO$132,60,FALSE)</f>
        <v>130.94999999999999</v>
      </c>
      <c r="H5" s="24">
        <f>VLOOKUP(B5,'Frete ESALQ'!$C$6:$BO$132,58,FALSE)</f>
        <v>61.48</v>
      </c>
      <c r="I5" s="24">
        <f>VLOOKUP(B5,'Frete ESALQ'!$C$6:$BO$132,57,FALSE)</f>
        <v>68.19</v>
      </c>
      <c r="J5" s="24">
        <f>VLOOKUP(B5,'Frete ESALQ'!$C$6:$BO$132,51,FALSE)</f>
        <v>54.29</v>
      </c>
      <c r="K5" s="24">
        <f>VLOOKUP($B5,'Frete ESALQ'!$C$6:$BO$132,K$2,FALSE)</f>
        <v>138</v>
      </c>
      <c r="L5" s="24">
        <f>VLOOKUP($B5,'Frete ESALQ'!$C$6:$BO$132,L$2,FALSE)</f>
        <v>47.04</v>
      </c>
      <c r="M5" s="24">
        <f>VLOOKUP($B5,'Frete ESALQ'!$C$6:$BO$132,M$2,FALSE)</f>
        <v>64.959999999999994</v>
      </c>
      <c r="N5" s="24">
        <f>VLOOKUP($B5,'Frete ESALQ'!$C$6:$BO$132,N$2,FALSE)</f>
        <v>110</v>
      </c>
      <c r="O5" s="24">
        <f>VLOOKUP($B5,'Frete ESALQ'!$C$6:$BO$132,O$2,FALSE)</f>
        <v>160</v>
      </c>
      <c r="P5" s="24">
        <f>VLOOKUP($B5,'Frete ESALQ'!$C$6:$BO$132,P$2,FALSE)</f>
        <v>139.58000000000001</v>
      </c>
      <c r="Q5" s="24">
        <f>VLOOKUP($B5,'Frete ESALQ'!$C$6:$BO$132,Q$2,FALSE)</f>
        <v>76.16</v>
      </c>
      <c r="R5" s="24">
        <f>VLOOKUP($B5,'Frete ESALQ'!$C$6:$BO$132,R$2,FALSE)</f>
        <v>115</v>
      </c>
      <c r="S5" s="24">
        <f>VLOOKUP($B5,'Frete ESALQ'!$C$6:$BO$132,S$2,FALSE)</f>
        <v>32.51</v>
      </c>
      <c r="T5" s="24">
        <f>VLOOKUP($B5,'Frete ESALQ'!$C$6:$BO$132,T$2,FALSE)</f>
        <v>159</v>
      </c>
      <c r="U5" s="24">
        <f>VLOOKUP($B5,'Frete ESALQ'!$C$6:$BO$132,U$2,FALSE)</f>
        <v>61</v>
      </c>
      <c r="V5" s="24">
        <f>VLOOKUP($B5,'Frete ESALQ'!$C$6:$BO$132,V$2,FALSE)</f>
        <v>148.5</v>
      </c>
      <c r="W5" s="24">
        <f>VLOOKUP($B5,'Frete ESALQ'!$C$6:$BO$132,W$2,FALSE)</f>
        <v>160.41</v>
      </c>
      <c r="X5" s="24">
        <f>VLOOKUP($B5,'Frete ESALQ'!$C$6:$BO$132,X$2,FALSE)</f>
        <v>157.5</v>
      </c>
      <c r="Y5" s="24">
        <f>VLOOKUP($B5,'Frete ESALQ'!$C$6:$BO$132,Y$2,FALSE)</f>
        <v>135</v>
      </c>
      <c r="Z5" s="24">
        <f>VLOOKUP($B5,'Frete ESALQ'!$C$6:$BO$132,Z$2,FALSE)</f>
        <v>142.57</v>
      </c>
      <c r="AA5" s="24">
        <f>VLOOKUP($B5,'Frete ESALQ'!$C$6:$BO$132,AA$2,FALSE)</f>
        <v>294.86</v>
      </c>
      <c r="AB5" s="24">
        <f>VLOOKUP($B5,'Frete ESALQ'!$C$6:$BO$132,AB$2,FALSE)</f>
        <v>279.45</v>
      </c>
      <c r="AC5" s="24">
        <f>VLOOKUP($B5,'Frete ESALQ'!$C$6:$BO$132,AC$2,FALSE)</f>
        <v>290.55</v>
      </c>
      <c r="AD5" s="24">
        <f>VLOOKUP($B5,'Frete ESALQ'!$C$6:$BO$132,AD$2,FALSE)</f>
        <v>270.12</v>
      </c>
      <c r="AE5" s="24">
        <f>VLOOKUP($B5,'Frete ESALQ'!$C$6:$BO$132,AE$2,FALSE)</f>
        <v>293.47000000000003</v>
      </c>
      <c r="AF5" s="24">
        <f>VLOOKUP($B5,'Frete ESALQ'!$C$6:$BO$132,AF$2,FALSE)</f>
        <v>257.29000000000002</v>
      </c>
      <c r="AG5" s="24">
        <f>VLOOKUP($B5,'Frete ESALQ'!$C$6:$BO$132,AG$2,FALSE)</f>
        <v>344.33</v>
      </c>
      <c r="AH5" s="24">
        <f>VLOOKUP($B5,'Frete ESALQ'!$C$6:$BO$132,AH$2,FALSE)</f>
        <v>351.25</v>
      </c>
      <c r="AI5" s="24">
        <f>VLOOKUP($B5,'Frete ESALQ'!$C$6:$BO$132,AI$2,FALSE)</f>
        <v>237.5</v>
      </c>
      <c r="AJ5" s="24">
        <f>VLOOKUP($B5,'Frete ESALQ'!$C$6:$BO$132,AJ$2,FALSE)</f>
        <v>253</v>
      </c>
      <c r="AL5" s="43">
        <f t="shared" ref="AL5:AL67" si="36">+D5/D$1</f>
        <v>0.20513302034428796</v>
      </c>
      <c r="AM5" s="43">
        <f t="shared" si="4"/>
        <v>0.23536231884057973</v>
      </c>
      <c r="AN5" s="43">
        <f t="shared" si="4"/>
        <v>0.22609942638623326</v>
      </c>
      <c r="AO5" s="43">
        <f t="shared" si="4"/>
        <v>0.23809090909090908</v>
      </c>
      <c r="AP5" s="43">
        <f t="shared" si="5"/>
        <v>0.11755258126195028</v>
      </c>
      <c r="AQ5" s="43">
        <f t="shared" si="6"/>
        <v>0.13088291746641073</v>
      </c>
      <c r="AR5" s="43">
        <f t="shared" si="7"/>
        <v>0.11310416666666666</v>
      </c>
      <c r="AS5" s="43">
        <f t="shared" si="8"/>
        <v>0.23875432525951557</v>
      </c>
      <c r="AT5" s="43">
        <f t="shared" si="9"/>
        <v>0.36465116279069765</v>
      </c>
      <c r="AU5" s="43">
        <f t="shared" si="10"/>
        <v>0.19449101796407184</v>
      </c>
      <c r="AV5" s="43">
        <f t="shared" si="11"/>
        <v>0.24017467248908297</v>
      </c>
      <c r="AW5" s="43">
        <f t="shared" si="12"/>
        <v>0.20565552699228792</v>
      </c>
      <c r="AX5" s="43">
        <f t="shared" si="13"/>
        <v>0.25424408014571953</v>
      </c>
      <c r="AY5" s="43">
        <f t="shared" si="14"/>
        <v>0.21514124293785311</v>
      </c>
      <c r="AZ5" s="43">
        <f t="shared" si="15"/>
        <v>0.2882205513784461</v>
      </c>
      <c r="BA5" s="43">
        <f t="shared" si="16"/>
        <v>0.56051724137931036</v>
      </c>
      <c r="BB5" s="43">
        <f t="shared" si="17"/>
        <v>0.24274809160305344</v>
      </c>
      <c r="BC5" s="43">
        <f t="shared" si="18"/>
        <v>0.43571428571428572</v>
      </c>
      <c r="BD5" s="43">
        <f t="shared" si="19"/>
        <v>0.22534142640364188</v>
      </c>
      <c r="BE5" s="43">
        <f t="shared" si="20"/>
        <v>0.2394179104477612</v>
      </c>
      <c r="BF5" s="43">
        <f t="shared" si="21"/>
        <v>0.30464216634429403</v>
      </c>
      <c r="BG5" s="43">
        <f t="shared" si="22"/>
        <v>0.22689075630252101</v>
      </c>
      <c r="BH5" s="43">
        <f t="shared" si="23"/>
        <v>0.21568835098335853</v>
      </c>
      <c r="BI5" s="43">
        <f t="shared" si="24"/>
        <v>0.19360472751149049</v>
      </c>
      <c r="BJ5" s="43">
        <f t="shared" si="25"/>
        <v>0.18146103896103896</v>
      </c>
      <c r="BK5" s="43">
        <f t="shared" si="26"/>
        <v>0.18262099308610938</v>
      </c>
      <c r="BL5" s="43">
        <f t="shared" si="27"/>
        <v>0.14491416309012875</v>
      </c>
      <c r="BM5" s="43">
        <f t="shared" si="28"/>
        <v>0.18250621890547267</v>
      </c>
      <c r="BN5" s="43">
        <f t="shared" si="29"/>
        <v>0.15260379596678531</v>
      </c>
      <c r="BO5" s="43">
        <f t="shared" si="30"/>
        <v>0.14329171868497712</v>
      </c>
      <c r="BP5" s="43">
        <f t="shared" si="31"/>
        <v>0.22429757343550447</v>
      </c>
      <c r="BQ5" s="43">
        <f t="shared" si="32"/>
        <v>0.21454381210478771</v>
      </c>
      <c r="BR5" s="43">
        <f t="shared" si="33"/>
        <v>0.20015822784810128</v>
      </c>
      <c r="BS5" s="43"/>
      <c r="BU5" s="43">
        <f t="shared" ref="BU5:BU67" si="37">SUMIF($D$1:$AJ$1,"&lt;100",$AL5:$BR5)</f>
        <v>0.56051724137931036</v>
      </c>
      <c r="BV5" s="43">
        <f t="shared" ref="BV5:BV67" si="38">SUMIF($D$1:$AJ$1,"&lt;200",$AL5:$BR5)</f>
        <v>1.3608826898842938</v>
      </c>
      <c r="BW5" s="43">
        <f t="shared" ref="BW5:BW67" si="39">SUMIF($D$1:$AJ$1,"&lt;400",$AL5:$BR5)</f>
        <v>2.0587355021646649</v>
      </c>
      <c r="BX5" s="43">
        <f t="shared" ref="BX5:BX67" si="40">SUMIF($D$1:$AJ$1,"&lt;600",$AL5:$BR5)</f>
        <v>4.3845338224185477</v>
      </c>
      <c r="BY5" s="43">
        <f t="shared" ref="BY5:BY67" si="41">SUMIF($D$1:$AJ$1,"&lt;800",$AL5:$BR5)</f>
        <v>5.7185181491929384</v>
      </c>
      <c r="BZ5" s="43">
        <f t="shared" ref="BZ5:BZ67" si="42">SUMIF($D$1:$AJ$1,"&lt;1300",$AL5:$BR5)</f>
        <v>6.1332201891458276</v>
      </c>
      <c r="CA5" s="43">
        <f t="shared" ref="CA5:CA67" si="43">SUMIF($D$1:$AJ$1,"&lt;1800",$AL5:$BR5)</f>
        <v>7.2503145370122288</v>
      </c>
      <c r="CB5" s="43">
        <f t="shared" ref="CB5:CB67" si="44">SUMIF($D$1:$AJ$1,"&lt;2800",$AL5:$BR5)</f>
        <v>7.5385204187873347</v>
      </c>
      <c r="CE5" s="43">
        <f t="shared" ref="CE5:CE67" si="45">+BU5/$BU$2</f>
        <v>0.56051724137931036</v>
      </c>
      <c r="CF5" s="43">
        <f t="shared" ref="CF5:CF67" si="46">+(BV5-BU5)/(BV$2-BU$2)</f>
        <v>0.40018272425249174</v>
      </c>
      <c r="CG5" s="43">
        <f t="shared" ref="CG5:CG67" si="47">+(BW5-BV5)/(BW$2-BV$2)</f>
        <v>0.23261760409345703</v>
      </c>
      <c r="CH5" s="43">
        <f t="shared" ref="CH5:CH67" si="48">+(BX5-BW5)/(BX$2-BW$2)</f>
        <v>0.21143621093217116</v>
      </c>
      <c r="CI5" s="43">
        <f t="shared" ref="CI5:CI67" si="49">+(BY5-BX5)/(BY$2-BX$2)</f>
        <v>0.22233072112906513</v>
      </c>
      <c r="CJ5" s="43">
        <f t="shared" ref="CJ5:CJ67" si="50">+(BZ5-BY5)/(BZ$2-BY$2)</f>
        <v>0.20735101997644456</v>
      </c>
      <c r="CK5" s="43">
        <f t="shared" ref="CK5:CK67" si="51">+(CA5-BZ5)/(CA$2-BZ$2)</f>
        <v>0.18618239131106687</v>
      </c>
      <c r="CL5" s="43">
        <f t="shared" ref="CL5:CL67" si="52">+(CB5-CA5)/(CB$2-CA$2)</f>
        <v>0.14410294088755293</v>
      </c>
    </row>
    <row r="6" spans="2:90" x14ac:dyDescent="0.3">
      <c r="B6" s="31" t="str">
        <f t="shared" si="35"/>
        <v>20213</v>
      </c>
      <c r="C6" s="17">
        <f t="shared" ref="C6:C67" si="53">EDATE(C5,1)</f>
        <v>44256</v>
      </c>
      <c r="D6" s="24">
        <f>VLOOKUP(B6,'Frete ESALQ'!$C$6:$AL$132,36,FALSE)</f>
        <v>184.08</v>
      </c>
      <c r="E6" s="24">
        <f>VLOOKUP(B6,'Frete ESALQ'!$C$6:$AW$132,47,FALSE)</f>
        <v>151.22</v>
      </c>
      <c r="F6" s="24">
        <f>VLOOKUP(B6,'Frete ESALQ'!$C$6:$BO$132,59,FALSE)</f>
        <v>142.5</v>
      </c>
      <c r="G6" s="24">
        <f>VLOOKUP(B6,'Frete ESALQ'!$C$6:$BO$132,60,FALSE)</f>
        <v>141.16999999999999</v>
      </c>
      <c r="H6" s="24">
        <f>VLOOKUP(B6,'Frete ESALQ'!$C$6:$BO$132,58,FALSE)</f>
        <v>123.2</v>
      </c>
      <c r="I6" s="24">
        <f>VLOOKUP(B6,'Frete ESALQ'!$C$6:$BO$132,57,FALSE)</f>
        <v>121.69</v>
      </c>
      <c r="J6" s="24">
        <f>VLOOKUP(B6,'Frete ESALQ'!$C$6:$BO$132,51,FALSE)</f>
        <v>106.21</v>
      </c>
      <c r="K6" s="24">
        <f>VLOOKUP($B6,'Frete ESALQ'!$C$6:$BO$132,K$2,FALSE)</f>
        <v>155.56</v>
      </c>
      <c r="L6" s="24">
        <f>VLOOKUP($B6,'Frete ESALQ'!$C$6:$BO$132,L$2,FALSE)</f>
        <v>66.25</v>
      </c>
      <c r="M6" s="24">
        <f>VLOOKUP($B6,'Frete ESALQ'!$C$6:$BO$132,M$2,FALSE)</f>
        <v>99.4</v>
      </c>
      <c r="N6" s="24">
        <f>VLOOKUP($B6,'Frete ESALQ'!$C$6:$BO$132,N$2,FALSE)</f>
        <v>133.33000000000001</v>
      </c>
      <c r="O6" s="24">
        <f>VLOOKUP($B6,'Frete ESALQ'!$C$6:$BO$132,O$2,FALSE)</f>
        <v>182.6</v>
      </c>
      <c r="P6" s="24">
        <f>VLOOKUP($B6,'Frete ESALQ'!$C$6:$BO$132,P$2,FALSE)</f>
        <v>143.33000000000001</v>
      </c>
      <c r="Q6" s="24">
        <f>VLOOKUP($B6,'Frete ESALQ'!$C$6:$BO$132,Q$2,FALSE)</f>
        <v>105</v>
      </c>
      <c r="R6" s="24">
        <f>VLOOKUP($B6,'Frete ESALQ'!$C$6:$BO$132,R$2,FALSE)</f>
        <v>145</v>
      </c>
      <c r="S6" s="24">
        <f>VLOOKUP($B6,'Frete ESALQ'!$C$6:$BO$132,S$2,FALSE)</f>
        <v>50.51</v>
      </c>
      <c r="T6" s="24">
        <f>VLOOKUP($B6,'Frete ESALQ'!$C$6:$BO$132,T$2,FALSE)</f>
        <v>179.2</v>
      </c>
      <c r="U6" s="24">
        <f>VLOOKUP($B6,'Frete ESALQ'!$C$6:$BO$132,U$2,FALSE)</f>
        <v>70.400000000000006</v>
      </c>
      <c r="V6" s="24">
        <f>VLOOKUP($B6,'Frete ESALQ'!$C$6:$BO$132,V$2,FALSE)</f>
        <v>165.06</v>
      </c>
      <c r="W6" s="24">
        <f>VLOOKUP($B6,'Frete ESALQ'!$C$6:$BO$132,W$2,FALSE)</f>
        <v>194.55</v>
      </c>
      <c r="X6" s="24">
        <f>VLOOKUP($B6,'Frete ESALQ'!$C$6:$BO$132,X$2,FALSE)</f>
        <v>179.2</v>
      </c>
      <c r="Y6" s="24">
        <f>VLOOKUP($B6,'Frete ESALQ'!$C$6:$BO$132,Y$2,FALSE)</f>
        <v>162.96</v>
      </c>
      <c r="Z6" s="24">
        <f>VLOOKUP($B6,'Frete ESALQ'!$C$6:$BO$132,Z$2,FALSE)</f>
        <v>173.11</v>
      </c>
      <c r="AA6" s="24">
        <f>VLOOKUP($B6,'Frete ESALQ'!$C$6:$BO$132,AA$2,FALSE)</f>
        <v>307.64999999999998</v>
      </c>
      <c r="AB6" s="24">
        <f>VLOOKUP($B6,'Frete ESALQ'!$C$6:$BO$132,AB$2,FALSE)</f>
        <v>311.52</v>
      </c>
      <c r="AC6" s="24">
        <f>VLOOKUP($B6,'Frete ESALQ'!$C$6:$BO$132,AC$2,FALSE)</f>
        <v>323.13</v>
      </c>
      <c r="AD6" s="24">
        <f>VLOOKUP($B6,'Frete ESALQ'!$C$6:$BO$132,AD$2,FALSE)</f>
        <v>220</v>
      </c>
      <c r="AE6" s="24">
        <f>VLOOKUP($B6,'Frete ESALQ'!$C$6:$BO$132,AE$2,FALSE)</f>
        <v>326.18</v>
      </c>
      <c r="AF6" s="24">
        <f>VLOOKUP($B6,'Frete ESALQ'!$C$6:$BO$132,AF$2,FALSE)</f>
        <v>298.35000000000002</v>
      </c>
      <c r="AG6" s="24">
        <f>VLOOKUP($B6,'Frete ESALQ'!$C$6:$BO$132,AG$2,FALSE)</f>
        <v>380.8</v>
      </c>
      <c r="AH6" s="24">
        <f>VLOOKUP($B6,'Frete ESALQ'!$C$6:$BO$132,AH$2,FALSE)</f>
        <v>352.95</v>
      </c>
      <c r="AI6" s="24">
        <f>VLOOKUP($B6,'Frete ESALQ'!$C$6:$BO$132,AI$2,FALSE)</f>
        <v>298.66000000000003</v>
      </c>
      <c r="AJ6" s="24">
        <f>VLOOKUP($B6,'Frete ESALQ'!$C$6:$BO$132,AJ$2,FALSE)</f>
        <v>276.43</v>
      </c>
      <c r="AL6" s="43">
        <f t="shared" si="36"/>
        <v>0.28807511737089203</v>
      </c>
      <c r="AM6" s="43">
        <f t="shared" si="4"/>
        <v>0.31308488612836438</v>
      </c>
      <c r="AN6" s="43">
        <f t="shared" si="4"/>
        <v>0.27246653919694075</v>
      </c>
      <c r="AO6" s="43">
        <f t="shared" si="4"/>
        <v>0.25667272727272727</v>
      </c>
      <c r="AP6" s="43">
        <f t="shared" si="5"/>
        <v>0.23556405353728491</v>
      </c>
      <c r="AQ6" s="43">
        <f t="shared" si="6"/>
        <v>0.2335700575815739</v>
      </c>
      <c r="AR6" s="43">
        <f t="shared" si="7"/>
        <v>0.22127083333333333</v>
      </c>
      <c r="AS6" s="43">
        <f t="shared" si="8"/>
        <v>0.26913494809688582</v>
      </c>
      <c r="AT6" s="43">
        <f t="shared" si="9"/>
        <v>0.51356589147286824</v>
      </c>
      <c r="AU6" s="43">
        <f t="shared" si="10"/>
        <v>0.29760479041916171</v>
      </c>
      <c r="AV6" s="43">
        <f t="shared" si="11"/>
        <v>0.29111353711790394</v>
      </c>
      <c r="AW6" s="43">
        <f t="shared" si="12"/>
        <v>0.23470437017994858</v>
      </c>
      <c r="AX6" s="43">
        <f t="shared" si="13"/>
        <v>0.26107468123861571</v>
      </c>
      <c r="AY6" s="43">
        <f t="shared" si="14"/>
        <v>0.29661016949152541</v>
      </c>
      <c r="AZ6" s="43">
        <f t="shared" si="15"/>
        <v>0.36340852130325813</v>
      </c>
      <c r="BA6" s="43">
        <f t="shared" si="16"/>
        <v>0.87086206896551721</v>
      </c>
      <c r="BB6" s="43">
        <f t="shared" si="17"/>
        <v>0.27358778625954194</v>
      </c>
      <c r="BC6" s="43">
        <f t="shared" si="18"/>
        <v>0.50285714285714289</v>
      </c>
      <c r="BD6" s="43">
        <f t="shared" si="19"/>
        <v>0.25047040971168438</v>
      </c>
      <c r="BE6" s="43">
        <f t="shared" si="20"/>
        <v>0.29037313432835821</v>
      </c>
      <c r="BF6" s="43">
        <f t="shared" si="21"/>
        <v>0.34661508704061894</v>
      </c>
      <c r="BG6" s="43">
        <f t="shared" si="22"/>
        <v>0.27388235294117647</v>
      </c>
      <c r="BH6" s="43">
        <f t="shared" si="23"/>
        <v>0.26189107413010593</v>
      </c>
      <c r="BI6" s="43">
        <f t="shared" si="24"/>
        <v>0.20200262639527247</v>
      </c>
      <c r="BJ6" s="43">
        <f t="shared" si="25"/>
        <v>0.20228571428571426</v>
      </c>
      <c r="BK6" s="43">
        <f t="shared" si="26"/>
        <v>0.20309868007542425</v>
      </c>
      <c r="BL6" s="43">
        <f t="shared" si="27"/>
        <v>0.11802575107296137</v>
      </c>
      <c r="BM6" s="43">
        <f t="shared" si="28"/>
        <v>0.20284825870646767</v>
      </c>
      <c r="BN6" s="43">
        <f t="shared" si="29"/>
        <v>0.1769572953736655</v>
      </c>
      <c r="BO6" s="43">
        <f t="shared" si="30"/>
        <v>0.15846858094049104</v>
      </c>
      <c r="BP6" s="43">
        <f t="shared" si="31"/>
        <v>0.22538314176245211</v>
      </c>
      <c r="BQ6" s="43">
        <f t="shared" si="32"/>
        <v>0.26979223125564589</v>
      </c>
      <c r="BR6" s="43">
        <f t="shared" si="33"/>
        <v>0.21869462025316455</v>
      </c>
      <c r="BS6" s="43"/>
      <c r="BU6" s="43">
        <f t="shared" si="37"/>
        <v>0.87086206896551721</v>
      </c>
      <c r="BV6" s="43">
        <f t="shared" si="38"/>
        <v>1.8872851032955282</v>
      </c>
      <c r="BW6" s="43">
        <f t="shared" si="39"/>
        <v>2.844908584509473</v>
      </c>
      <c r="BX6" s="43">
        <f t="shared" si="40"/>
        <v>5.8193582879948993</v>
      </c>
      <c r="BY6" s="43">
        <f t="shared" si="41"/>
        <v>7.4184601799754306</v>
      </c>
      <c r="BZ6" s="43">
        <f t="shared" si="42"/>
        <v>7.9069470314842407</v>
      </c>
      <c r="CA6" s="43">
        <f t="shared" si="43"/>
        <v>9.1195227480832379</v>
      </c>
      <c r="CB6" s="43">
        <f t="shared" si="44"/>
        <v>9.3960170800966907</v>
      </c>
      <c r="CE6" s="43">
        <f t="shared" si="45"/>
        <v>0.87086206896551721</v>
      </c>
      <c r="CF6" s="43">
        <f t="shared" si="46"/>
        <v>0.50821151716500546</v>
      </c>
      <c r="CG6" s="43">
        <f t="shared" si="47"/>
        <v>0.31920782707131495</v>
      </c>
      <c r="CH6" s="43">
        <f t="shared" si="48"/>
        <v>0.27040451849867514</v>
      </c>
      <c r="CI6" s="43">
        <f t="shared" si="49"/>
        <v>0.26651698199675522</v>
      </c>
      <c r="CJ6" s="43">
        <f t="shared" si="50"/>
        <v>0.24424342575440505</v>
      </c>
      <c r="CK6" s="43">
        <f t="shared" si="51"/>
        <v>0.20209595276649953</v>
      </c>
      <c r="CL6" s="43">
        <f t="shared" si="52"/>
        <v>0.13824716600672637</v>
      </c>
    </row>
    <row r="7" spans="2:90" x14ac:dyDescent="0.3">
      <c r="B7" s="31" t="str">
        <f t="shared" si="35"/>
        <v>20214</v>
      </c>
      <c r="C7" s="17">
        <f t="shared" si="53"/>
        <v>44287</v>
      </c>
      <c r="D7" s="24">
        <f>VLOOKUP(B7,'Frete ESALQ'!$C$6:$AL$132,36,FALSE)</f>
        <v>94.82</v>
      </c>
      <c r="E7" s="24">
        <f>VLOOKUP(B7,'Frete ESALQ'!$C$6:$AW$132,47,FALSE)</f>
        <v>123.97</v>
      </c>
      <c r="F7" s="24">
        <f>VLOOKUP(B7,'Frete ESALQ'!$C$6:$BO$132,59,FALSE)</f>
        <v>96.34</v>
      </c>
      <c r="G7" s="24">
        <f>VLOOKUP(B7,'Frete ESALQ'!$C$6:$BO$132,60,FALSE)</f>
        <v>89.39</v>
      </c>
      <c r="H7" s="24">
        <f>VLOOKUP(B7,'Frete ESALQ'!$C$6:$BO$132,58,FALSE)</f>
        <v>121.3</v>
      </c>
      <c r="I7" s="24">
        <f>VLOOKUP(B7,'Frete ESALQ'!$C$6:$BO$132,57,FALSE)</f>
        <v>133.94</v>
      </c>
      <c r="J7" s="24">
        <f>VLOOKUP(B7,'Frete ESALQ'!$C$6:$BO$132,51,FALSE)</f>
        <v>100.07</v>
      </c>
      <c r="K7" s="24">
        <f>VLOOKUP($B7,'Frete ESALQ'!$C$6:$BO$132,K$2,FALSE)</f>
        <v>131.80000000000001</v>
      </c>
      <c r="L7" s="24">
        <f>VLOOKUP($B7,'Frete ESALQ'!$C$6:$BO$132,L$2,FALSE)</f>
        <v>58.45</v>
      </c>
      <c r="M7" s="24">
        <f>VLOOKUP($B7,'Frete ESALQ'!$C$6:$BO$132,M$2,FALSE)</f>
        <v>95</v>
      </c>
      <c r="N7" s="24">
        <f>VLOOKUP($B7,'Frete ESALQ'!$C$6:$BO$132,N$2,FALSE)</f>
        <v>110</v>
      </c>
      <c r="O7" s="24">
        <f>VLOOKUP($B7,'Frete ESALQ'!$C$6:$BO$132,O$2,FALSE)</f>
        <v>152</v>
      </c>
      <c r="P7" s="24">
        <f>VLOOKUP($B7,'Frete ESALQ'!$C$6:$BO$132,P$2,FALSE)</f>
        <v>123.75</v>
      </c>
      <c r="Q7" s="24">
        <f>VLOOKUP($B7,'Frete ESALQ'!$C$6:$BO$132,Q$2,FALSE)</f>
        <v>92.46</v>
      </c>
      <c r="R7" s="24">
        <f>VLOOKUP($B7,'Frete ESALQ'!$C$6:$BO$132,R$2,FALSE)</f>
        <v>123.76</v>
      </c>
      <c r="S7" s="24">
        <f>VLOOKUP($B7,'Frete ESALQ'!$C$6:$BO$132,S$2,FALSE)</f>
        <v>47.46</v>
      </c>
      <c r="T7" s="24">
        <f>VLOOKUP($B7,'Frete ESALQ'!$C$6:$BO$132,T$2,FALSE)</f>
        <v>142.15</v>
      </c>
      <c r="U7" s="24">
        <f>VLOOKUP($B7,'Frete ESALQ'!$C$6:$BO$132,U$2,FALSE)</f>
        <v>54.33</v>
      </c>
      <c r="V7" s="24">
        <f>VLOOKUP($B7,'Frete ESALQ'!$C$6:$BO$132,V$2,FALSE)</f>
        <v>131.66999999999999</v>
      </c>
      <c r="W7" s="24">
        <f>VLOOKUP($B7,'Frete ESALQ'!$C$6:$BO$132,W$2,FALSE)</f>
        <v>170.8</v>
      </c>
      <c r="X7" s="24">
        <f>VLOOKUP($B7,'Frete ESALQ'!$C$6:$BO$132,X$2,FALSE)</f>
        <v>110.64</v>
      </c>
      <c r="Y7" s="24">
        <f>VLOOKUP($B7,'Frete ESALQ'!$C$6:$BO$132,Y$2,FALSE)</f>
        <v>130.03</v>
      </c>
      <c r="Z7" s="24">
        <f>VLOOKUP($B7,'Frete ESALQ'!$C$6:$BO$132,Z$2,FALSE)</f>
        <v>138.21</v>
      </c>
      <c r="AA7" s="24">
        <f>VLOOKUP($B7,'Frete ESALQ'!$C$6:$BO$132,AA$2,FALSE)</f>
        <v>304</v>
      </c>
      <c r="AB7" s="24">
        <f>VLOOKUP($B7,'Frete ESALQ'!$C$6:$BO$132,AB$2,FALSE)</f>
        <v>278.18</v>
      </c>
      <c r="AC7" s="24">
        <f>VLOOKUP($B7,'Frete ESALQ'!$C$6:$BO$132,AC$2,FALSE)</f>
        <v>291.2</v>
      </c>
      <c r="AD7" s="24">
        <f>VLOOKUP($B7,'Frete ESALQ'!$C$6:$BO$132,AD$2,FALSE)</f>
        <v>280</v>
      </c>
      <c r="AE7" s="24">
        <f>VLOOKUP($B7,'Frete ESALQ'!$C$6:$BO$132,AE$2,FALSE)</f>
        <v>291.85000000000002</v>
      </c>
      <c r="AF7" s="24">
        <f>VLOOKUP($B7,'Frete ESALQ'!$C$6:$BO$132,AF$2,FALSE)</f>
        <v>290</v>
      </c>
      <c r="AG7" s="24">
        <f>VLOOKUP($B7,'Frete ESALQ'!$C$6:$BO$132,AG$2,FALSE)</f>
        <v>352.45</v>
      </c>
      <c r="AH7" s="24">
        <f>VLOOKUP($B7,'Frete ESALQ'!$C$6:$BO$132,AH$2,FALSE)</f>
        <v>325.5</v>
      </c>
      <c r="AI7" s="24">
        <f>VLOOKUP($B7,'Frete ESALQ'!$C$6:$BO$132,AI$2,FALSE)</f>
        <v>260.39999999999998</v>
      </c>
      <c r="AJ7" s="24">
        <f>VLOOKUP($B7,'Frete ESALQ'!$C$6:$BO$132,AJ$2,FALSE)</f>
        <v>294.63</v>
      </c>
      <c r="AL7" s="43">
        <f t="shared" si="36"/>
        <v>0.14838810641627542</v>
      </c>
      <c r="AM7" s="43">
        <f t="shared" si="4"/>
        <v>0.25666666666666665</v>
      </c>
      <c r="AN7" s="43">
        <f t="shared" si="4"/>
        <v>0.18420650095602295</v>
      </c>
      <c r="AO7" s="43">
        <f t="shared" si="4"/>
        <v>0.16252727272727271</v>
      </c>
      <c r="AP7" s="43">
        <f t="shared" si="5"/>
        <v>0.23193116634799235</v>
      </c>
      <c r="AQ7" s="43">
        <f t="shared" si="6"/>
        <v>0.25708253358925143</v>
      </c>
      <c r="AR7" s="43">
        <f t="shared" si="7"/>
        <v>0.20847916666666666</v>
      </c>
      <c r="AS7" s="43">
        <f t="shared" si="8"/>
        <v>0.22802768166089968</v>
      </c>
      <c r="AT7" s="43">
        <f t="shared" si="9"/>
        <v>0.45310077519379849</v>
      </c>
      <c r="AU7" s="43">
        <f t="shared" si="10"/>
        <v>0.28443113772455092</v>
      </c>
      <c r="AV7" s="43">
        <f t="shared" si="11"/>
        <v>0.24017467248908297</v>
      </c>
      <c r="AW7" s="43">
        <f t="shared" si="12"/>
        <v>0.19537275064267351</v>
      </c>
      <c r="AX7" s="43">
        <f t="shared" si="13"/>
        <v>0.22540983606557377</v>
      </c>
      <c r="AY7" s="43">
        <f t="shared" si="14"/>
        <v>0.26118644067796609</v>
      </c>
      <c r="AZ7" s="43">
        <f t="shared" si="15"/>
        <v>0.31017543859649122</v>
      </c>
      <c r="BA7" s="43">
        <f t="shared" si="16"/>
        <v>0.81827586206896552</v>
      </c>
      <c r="BB7" s="43">
        <f t="shared" si="17"/>
        <v>0.21702290076335878</v>
      </c>
      <c r="BC7" s="43">
        <f t="shared" si="18"/>
        <v>0.38807142857142857</v>
      </c>
      <c r="BD7" s="43">
        <f t="shared" si="19"/>
        <v>0.19980273141122912</v>
      </c>
      <c r="BE7" s="43">
        <f t="shared" si="20"/>
        <v>0.25492537313432839</v>
      </c>
      <c r="BF7" s="43">
        <f t="shared" si="21"/>
        <v>0.21400386847195357</v>
      </c>
      <c r="BG7" s="43">
        <f t="shared" si="22"/>
        <v>0.21853781512605042</v>
      </c>
      <c r="BH7" s="43">
        <f t="shared" si="23"/>
        <v>0.20909228441754918</v>
      </c>
      <c r="BI7" s="43">
        <f t="shared" si="24"/>
        <v>0.19960604070912671</v>
      </c>
      <c r="BJ7" s="43">
        <f t="shared" si="25"/>
        <v>0.18063636363636365</v>
      </c>
      <c r="BK7" s="43">
        <f t="shared" si="26"/>
        <v>0.18302954116907605</v>
      </c>
      <c r="BL7" s="43">
        <f t="shared" si="27"/>
        <v>0.15021459227467812</v>
      </c>
      <c r="BM7" s="43">
        <f t="shared" si="28"/>
        <v>0.18149875621890549</v>
      </c>
      <c r="BN7" s="43">
        <f t="shared" si="29"/>
        <v>0.17200474495848161</v>
      </c>
      <c r="BO7" s="43">
        <f t="shared" si="30"/>
        <v>0.14667082813150228</v>
      </c>
      <c r="BP7" s="43">
        <f t="shared" si="31"/>
        <v>0.2078544061302682</v>
      </c>
      <c r="BQ7" s="43">
        <f t="shared" si="32"/>
        <v>0.23523035230352302</v>
      </c>
      <c r="BR7" s="43">
        <f t="shared" si="33"/>
        <v>0.23309335443037973</v>
      </c>
      <c r="BS7" s="43"/>
      <c r="BU7" s="43">
        <f t="shared" si="37"/>
        <v>0.81827586206896552</v>
      </c>
      <c r="BV7" s="43">
        <f t="shared" si="38"/>
        <v>1.6594480658341926</v>
      </c>
      <c r="BW7" s="43">
        <f t="shared" si="39"/>
        <v>2.5152410828332008</v>
      </c>
      <c r="BX7" s="43">
        <f t="shared" si="40"/>
        <v>4.9422882636006342</v>
      </c>
      <c r="BY7" s="43">
        <f t="shared" si="41"/>
        <v>6.1668924103860485</v>
      </c>
      <c r="BZ7" s="43">
        <f t="shared" si="42"/>
        <v>6.6352161171199509</v>
      </c>
      <c r="CA7" s="43">
        <f t="shared" si="43"/>
        <v>7.7598459699421731</v>
      </c>
      <c r="CB7" s="43">
        <f t="shared" si="44"/>
        <v>8.0567313903483537</v>
      </c>
      <c r="CE7" s="43">
        <f t="shared" si="45"/>
        <v>0.81827586206896552</v>
      </c>
      <c r="CF7" s="43">
        <f t="shared" si="46"/>
        <v>0.42058610188261353</v>
      </c>
      <c r="CG7" s="43">
        <f t="shared" si="47"/>
        <v>0.28526433899966941</v>
      </c>
      <c r="CH7" s="43">
        <f t="shared" si="48"/>
        <v>0.2206406527970394</v>
      </c>
      <c r="CI7" s="43">
        <f t="shared" si="49"/>
        <v>0.20410069113090237</v>
      </c>
      <c r="CJ7" s="43">
        <f t="shared" si="50"/>
        <v>0.23416185336695117</v>
      </c>
      <c r="CK7" s="43">
        <f t="shared" si="51"/>
        <v>0.18743830880370371</v>
      </c>
      <c r="CL7" s="43">
        <f t="shared" si="52"/>
        <v>0.1484427102030903</v>
      </c>
    </row>
    <row r="8" spans="2:90" x14ac:dyDescent="0.3">
      <c r="B8" s="31" t="str">
        <f t="shared" si="35"/>
        <v>20215</v>
      </c>
      <c r="C8" s="17">
        <f t="shared" si="53"/>
        <v>44317</v>
      </c>
      <c r="D8" s="24">
        <f>VLOOKUP(B8,'Frete ESALQ'!$C$6:$AL$132,36,FALSE)</f>
        <v>101.73</v>
      </c>
      <c r="E8" s="24">
        <f>VLOOKUP(B8,'Frete ESALQ'!$C$6:$AW$132,47,FALSE)</f>
        <v>104.75</v>
      </c>
      <c r="F8" s="24">
        <f>VLOOKUP(B8,'Frete ESALQ'!$C$6:$BO$132,59,FALSE)</f>
        <v>94.47</v>
      </c>
      <c r="G8" s="24">
        <f>VLOOKUP(B8,'Frete ESALQ'!$C$6:$BO$132,60,FALSE)</f>
        <v>104.18</v>
      </c>
      <c r="H8" s="24">
        <f>VLOOKUP(B8,'Frete ESALQ'!$C$6:$BO$132,58,FALSE)</f>
        <v>95</v>
      </c>
      <c r="I8" s="24">
        <f>VLOOKUP(B8,'Frete ESALQ'!$C$6:$BO$132,57,FALSE)</f>
        <v>96</v>
      </c>
      <c r="J8" s="24">
        <f>VLOOKUP(B8,'Frete ESALQ'!$C$6:$BO$132,51,FALSE)</f>
        <v>73.040000000000006</v>
      </c>
      <c r="K8" s="24">
        <f>VLOOKUP($B8,'Frete ESALQ'!$C$6:$BO$132,K$2,FALSE)</f>
        <v>104.74</v>
      </c>
      <c r="L8" s="24">
        <f>VLOOKUP($B8,'Frete ESALQ'!$C$6:$BO$132,L$2,FALSE)</f>
        <v>52.43</v>
      </c>
      <c r="M8" s="24">
        <f>VLOOKUP($B8,'Frete ESALQ'!$C$6:$BO$132,M$2,FALSE)</f>
        <v>81</v>
      </c>
      <c r="N8" s="24">
        <f>VLOOKUP($B8,'Frete ESALQ'!$C$6:$BO$132,N$2,FALSE)</f>
        <v>95.61</v>
      </c>
      <c r="O8" s="24">
        <f>VLOOKUP($B8,'Frete ESALQ'!$C$6:$BO$132,O$2,FALSE)</f>
        <v>140</v>
      </c>
      <c r="P8" s="24">
        <f>VLOOKUP($B8,'Frete ESALQ'!$C$6:$BO$132,P$2,FALSE)</f>
        <v>103.52</v>
      </c>
      <c r="Q8" s="24">
        <f>VLOOKUP($B8,'Frete ESALQ'!$C$6:$BO$132,Q$2,FALSE)</f>
        <v>72</v>
      </c>
      <c r="R8" s="24">
        <f>VLOOKUP($B8,'Frete ESALQ'!$C$6:$BO$132,R$2,FALSE)</f>
        <v>89.09</v>
      </c>
      <c r="S8" s="24">
        <f>VLOOKUP($B8,'Frete ESALQ'!$C$6:$BO$132,S$2,FALSE)</f>
        <v>40.229999999999997</v>
      </c>
      <c r="T8" s="24">
        <f>VLOOKUP($B8,'Frete ESALQ'!$C$6:$BO$132,T$2,FALSE)</f>
        <v>110</v>
      </c>
      <c r="U8" s="24">
        <f>VLOOKUP($B8,'Frete ESALQ'!$C$6:$BO$132,U$2,FALSE)</f>
        <v>49.71</v>
      </c>
      <c r="V8" s="24">
        <f>VLOOKUP($B8,'Frete ESALQ'!$C$6:$BO$132,V$2,FALSE)</f>
        <v>112.56</v>
      </c>
      <c r="W8" s="24">
        <f>VLOOKUP($B8,'Frete ESALQ'!$C$6:$BO$132,W$2,FALSE)</f>
        <v>133.13</v>
      </c>
      <c r="X8" s="24">
        <f>VLOOKUP($B8,'Frete ESALQ'!$C$6:$BO$132,X$2,FALSE)</f>
        <v>110</v>
      </c>
      <c r="Y8" s="24">
        <f>VLOOKUP($B8,'Frete ESALQ'!$C$6:$BO$132,Y$2,FALSE)</f>
        <v>111.24</v>
      </c>
      <c r="Z8" s="24">
        <f>VLOOKUP($B8,'Frete ESALQ'!$C$6:$BO$132,Z$2,FALSE)</f>
        <v>134.4</v>
      </c>
      <c r="AA8" s="24">
        <f>VLOOKUP($B8,'Frete ESALQ'!$C$6:$BO$132,AA$2,FALSE)</f>
        <v>293.33</v>
      </c>
      <c r="AB8" s="24">
        <f>VLOOKUP($B8,'Frete ESALQ'!$C$6:$BO$132,AB$2,FALSE)</f>
        <v>257.27</v>
      </c>
      <c r="AC8" s="24">
        <f>VLOOKUP($B8,'Frete ESALQ'!$C$6:$BO$132,AC$2,FALSE)</f>
        <v>291.2</v>
      </c>
      <c r="AD8" s="24">
        <f>VLOOKUP($B8,'Frete ESALQ'!$C$6:$BO$132,AD$2,FALSE)</f>
        <v>280</v>
      </c>
      <c r="AE8" s="24">
        <f>VLOOKUP($B8,'Frete ESALQ'!$C$6:$BO$132,AE$2,FALSE)</f>
        <v>270.14</v>
      </c>
      <c r="AF8" s="24">
        <f>VLOOKUP($B8,'Frete ESALQ'!$C$6:$BO$132,AF$2,FALSE)</f>
        <v>279</v>
      </c>
      <c r="AG8" s="24">
        <f>VLOOKUP($B8,'Frete ESALQ'!$C$6:$BO$132,AG$2,FALSE)</f>
        <v>355.01</v>
      </c>
      <c r="AH8" s="24">
        <f>VLOOKUP($B8,'Frete ESALQ'!$C$6:$BO$132,AH$2,FALSE)</f>
        <v>288.63</v>
      </c>
      <c r="AI8" s="24">
        <f>VLOOKUP($B8,'Frete ESALQ'!$C$6:$BO$132,AI$2,FALSE)</f>
        <v>213.86</v>
      </c>
      <c r="AJ8" s="24">
        <f>VLOOKUP($B8,'Frete ESALQ'!$C$6:$BO$132,AJ$2,FALSE)</f>
        <v>225.35</v>
      </c>
      <c r="AL8" s="43">
        <f t="shared" si="36"/>
        <v>0.15920187793427232</v>
      </c>
      <c r="AM8" s="43">
        <f t="shared" si="4"/>
        <v>0.2168737060041408</v>
      </c>
      <c r="AN8" s="43">
        <f t="shared" si="4"/>
        <v>0.18063097514340343</v>
      </c>
      <c r="AO8" s="43">
        <f t="shared" si="4"/>
        <v>0.18941818181818182</v>
      </c>
      <c r="AP8" s="43">
        <f t="shared" si="5"/>
        <v>0.18164435946462715</v>
      </c>
      <c r="AQ8" s="43">
        <f t="shared" si="6"/>
        <v>0.18426103646833014</v>
      </c>
      <c r="AR8" s="43">
        <f t="shared" si="7"/>
        <v>0.15216666666666667</v>
      </c>
      <c r="AS8" s="43">
        <f t="shared" si="8"/>
        <v>0.18121107266435985</v>
      </c>
      <c r="AT8" s="43">
        <f t="shared" si="9"/>
        <v>0.4064341085271318</v>
      </c>
      <c r="AU8" s="43">
        <f t="shared" si="10"/>
        <v>0.24251497005988024</v>
      </c>
      <c r="AV8" s="43">
        <f t="shared" si="11"/>
        <v>0.20875545851528385</v>
      </c>
      <c r="AW8" s="43">
        <f t="shared" si="12"/>
        <v>0.17994858611825193</v>
      </c>
      <c r="AX8" s="43">
        <f t="shared" si="13"/>
        <v>0.18856102003642985</v>
      </c>
      <c r="AY8" s="43">
        <f t="shared" si="14"/>
        <v>0.20338983050847459</v>
      </c>
      <c r="AZ8" s="43">
        <f t="shared" si="15"/>
        <v>0.22328320802005014</v>
      </c>
      <c r="BA8" s="43">
        <f t="shared" si="16"/>
        <v>0.69362068965517232</v>
      </c>
      <c r="BB8" s="43">
        <f t="shared" si="17"/>
        <v>0.16793893129770993</v>
      </c>
      <c r="BC8" s="43">
        <f t="shared" si="18"/>
        <v>0.35507142857142859</v>
      </c>
      <c r="BD8" s="43">
        <f t="shared" si="19"/>
        <v>0.17080424886191198</v>
      </c>
      <c r="BE8" s="43">
        <f t="shared" si="20"/>
        <v>0.19870149253731342</v>
      </c>
      <c r="BF8" s="43">
        <f t="shared" si="21"/>
        <v>0.21276595744680851</v>
      </c>
      <c r="BG8" s="43">
        <f t="shared" si="22"/>
        <v>0.18695798319327731</v>
      </c>
      <c r="BH8" s="43">
        <f t="shared" si="23"/>
        <v>0.2033282904689864</v>
      </c>
      <c r="BI8" s="43">
        <f t="shared" si="24"/>
        <v>0.19260013131976361</v>
      </c>
      <c r="BJ8" s="43">
        <f t="shared" si="25"/>
        <v>0.16705844155844154</v>
      </c>
      <c r="BK8" s="43">
        <f t="shared" si="26"/>
        <v>0.18302954116907605</v>
      </c>
      <c r="BL8" s="43">
        <f t="shared" si="27"/>
        <v>0.15021459227467812</v>
      </c>
      <c r="BM8" s="43">
        <f t="shared" si="28"/>
        <v>0.16799751243781094</v>
      </c>
      <c r="BN8" s="43">
        <f t="shared" si="29"/>
        <v>0.16548042704626334</v>
      </c>
      <c r="BO8" s="43">
        <f t="shared" si="30"/>
        <v>0.14773616312942156</v>
      </c>
      <c r="BP8" s="43">
        <f t="shared" si="31"/>
        <v>0.18431034482758621</v>
      </c>
      <c r="BQ8" s="43">
        <f t="shared" si="32"/>
        <v>0.19318879855465224</v>
      </c>
      <c r="BR8" s="43">
        <f t="shared" si="33"/>
        <v>0.17828322784810127</v>
      </c>
      <c r="BS8" s="43"/>
      <c r="BU8" s="43">
        <f t="shared" si="37"/>
        <v>0.69362068965517232</v>
      </c>
      <c r="BV8" s="43">
        <f t="shared" si="38"/>
        <v>1.4551262267537326</v>
      </c>
      <c r="BW8" s="43">
        <f t="shared" si="39"/>
        <v>2.1243142353421378</v>
      </c>
      <c r="BX8" s="43">
        <f t="shared" si="40"/>
        <v>4.2075606527636475</v>
      </c>
      <c r="BY8" s="43">
        <f t="shared" si="41"/>
        <v>5.2874840799820939</v>
      </c>
      <c r="BZ8" s="43">
        <f t="shared" si="42"/>
        <v>5.6589561063848475</v>
      </c>
      <c r="CA8" s="43">
        <f t="shared" si="43"/>
        <v>6.7194325047437893</v>
      </c>
      <c r="CB8" s="43">
        <f t="shared" si="44"/>
        <v>7.0173832601478887</v>
      </c>
      <c r="CE8" s="43">
        <f t="shared" si="45"/>
        <v>0.69362068965517232</v>
      </c>
      <c r="CF8" s="43">
        <f t="shared" si="46"/>
        <v>0.38075276854928014</v>
      </c>
      <c r="CG8" s="43">
        <f t="shared" si="47"/>
        <v>0.2230626695294684</v>
      </c>
      <c r="CH8" s="43">
        <f t="shared" si="48"/>
        <v>0.18938603794740996</v>
      </c>
      <c r="CI8" s="43">
        <f t="shared" si="49"/>
        <v>0.17998723786974105</v>
      </c>
      <c r="CJ8" s="43">
        <f t="shared" si="50"/>
        <v>0.18573601320137678</v>
      </c>
      <c r="CK8" s="43">
        <f t="shared" si="51"/>
        <v>0.17674606639315696</v>
      </c>
      <c r="CL8" s="43">
        <f t="shared" si="52"/>
        <v>0.14897537770204972</v>
      </c>
    </row>
    <row r="9" spans="2:90" x14ac:dyDescent="0.3">
      <c r="B9" s="31" t="str">
        <f t="shared" si="35"/>
        <v>20216</v>
      </c>
      <c r="C9" s="17">
        <f t="shared" si="53"/>
        <v>44348</v>
      </c>
      <c r="D9" s="24">
        <f>VLOOKUP(B9,'Frete ESALQ'!$C$6:$AL$132,36,FALSE)</f>
        <v>96.49</v>
      </c>
      <c r="E9" s="24">
        <f>VLOOKUP(B9,'Frete ESALQ'!$C$6:$AW$132,47,FALSE)</f>
        <v>84.57</v>
      </c>
      <c r="F9" s="24">
        <f>VLOOKUP(B9,'Frete ESALQ'!$C$6:$BO$132,59,FALSE)</f>
        <v>86.18</v>
      </c>
      <c r="G9" s="24">
        <f>VLOOKUP(B9,'Frete ESALQ'!$C$6:$BO$132,60,FALSE)</f>
        <v>98.22</v>
      </c>
      <c r="H9" s="24">
        <f>VLOOKUP(B9,'Frete ESALQ'!$C$6:$BO$132,58,FALSE)</f>
        <v>94.83</v>
      </c>
      <c r="I9" s="24">
        <f>VLOOKUP(B9,'Frete ESALQ'!$C$6:$BO$132,57,FALSE)</f>
        <v>100.31</v>
      </c>
      <c r="J9" s="24">
        <f>VLOOKUP(B9,'Frete ESALQ'!$C$6:$BO$132,51,FALSE)</f>
        <v>94</v>
      </c>
      <c r="K9" s="24">
        <f>VLOOKUP($B9,'Frete ESALQ'!$C$6:$BO$132,K$2,FALSE)</f>
        <v>105.53</v>
      </c>
      <c r="L9" s="24">
        <f>VLOOKUP($B9,'Frete ESALQ'!$C$6:$BO$132,L$2,FALSE)</f>
        <v>50.88</v>
      </c>
      <c r="M9" s="24">
        <f>VLOOKUP($B9,'Frete ESALQ'!$C$6:$BO$132,M$2,FALSE)</f>
        <v>85</v>
      </c>
      <c r="N9" s="24">
        <f>VLOOKUP($B9,'Frete ESALQ'!$C$6:$BO$132,N$2,FALSE)</f>
        <v>92.9</v>
      </c>
      <c r="O9" s="24">
        <f>VLOOKUP($B9,'Frete ESALQ'!$C$6:$BO$132,O$2,FALSE)</f>
        <v>153.6</v>
      </c>
      <c r="P9" s="24">
        <f>VLOOKUP($B9,'Frete ESALQ'!$C$6:$BO$132,P$2,FALSE)</f>
        <v>97.45</v>
      </c>
      <c r="Q9" s="24">
        <f>VLOOKUP($B9,'Frete ESALQ'!$C$6:$BO$132,Q$2,FALSE)</f>
        <v>91.16</v>
      </c>
      <c r="R9" s="24">
        <f>VLOOKUP($B9,'Frete ESALQ'!$C$6:$BO$132,R$2,FALSE)</f>
        <v>86.58</v>
      </c>
      <c r="S9" s="24">
        <f>VLOOKUP($B9,'Frete ESALQ'!$C$6:$BO$132,S$2,FALSE)</f>
        <v>53.14</v>
      </c>
      <c r="T9" s="24">
        <f>VLOOKUP($B9,'Frete ESALQ'!$C$6:$BO$132,T$2,FALSE)</f>
        <v>116.55</v>
      </c>
      <c r="U9" s="24">
        <f>VLOOKUP($B9,'Frete ESALQ'!$C$6:$BO$132,U$2,FALSE)</f>
        <v>64.28</v>
      </c>
      <c r="V9" s="24">
        <f>VLOOKUP($B9,'Frete ESALQ'!$C$6:$BO$132,V$2,FALSE)</f>
        <v>111.33</v>
      </c>
      <c r="W9" s="24">
        <f>VLOOKUP($B9,'Frete ESALQ'!$C$6:$BO$132,W$2,FALSE)</f>
        <v>144.41</v>
      </c>
      <c r="X9" s="24">
        <f>VLOOKUP($B9,'Frete ESALQ'!$C$6:$BO$132,X$2,FALSE)</f>
        <v>117.6</v>
      </c>
      <c r="Y9" s="24">
        <f>VLOOKUP($B9,'Frete ESALQ'!$C$6:$BO$132,Y$2,FALSE)</f>
        <v>122.9</v>
      </c>
      <c r="Z9" s="24">
        <f>VLOOKUP($B9,'Frete ESALQ'!$C$6:$BO$132,Z$2,FALSE)</f>
        <v>129.81</v>
      </c>
      <c r="AA9" s="24">
        <f>VLOOKUP($B9,'Frete ESALQ'!$C$6:$BO$132,AA$2,FALSE)</f>
        <v>300</v>
      </c>
      <c r="AB9" s="24">
        <f>VLOOKUP($B9,'Frete ESALQ'!$C$6:$BO$132,AB$2,FALSE)</f>
        <v>259.92</v>
      </c>
      <c r="AC9" s="24">
        <f>VLOOKUP($B9,'Frete ESALQ'!$C$6:$BO$132,AC$2,FALSE)</f>
        <v>270.01</v>
      </c>
      <c r="AD9" s="24">
        <f>VLOOKUP($B9,'Frete ESALQ'!$C$6:$BO$132,AD$2,FALSE)</f>
        <v>282.51</v>
      </c>
      <c r="AE9" s="24">
        <f>VLOOKUP($B9,'Frete ESALQ'!$C$6:$BO$132,AE$2,FALSE)</f>
        <v>272.66000000000003</v>
      </c>
      <c r="AF9" s="24">
        <f>VLOOKUP($B9,'Frete ESALQ'!$C$6:$BO$132,AF$2,FALSE)</f>
        <v>290</v>
      </c>
      <c r="AG9" s="24">
        <f>VLOOKUP($B9,'Frete ESALQ'!$C$6:$BO$132,AG$2,FALSE)</f>
        <v>396.49</v>
      </c>
      <c r="AH9" s="24">
        <f>VLOOKUP($B9,'Frete ESALQ'!$C$6:$BO$132,AH$2,FALSE)</f>
        <v>270</v>
      </c>
      <c r="AI9" s="24">
        <f>VLOOKUP($B9,'Frete ESALQ'!$C$6:$BO$132,AI$2,FALSE)</f>
        <v>217.45</v>
      </c>
      <c r="AJ9" s="24">
        <f>VLOOKUP($B9,'Frete ESALQ'!$C$6:$BO$132,AJ$2,FALSE)</f>
        <v>220</v>
      </c>
      <c r="AL9" s="43">
        <f t="shared" si="36"/>
        <v>0.1510015649452269</v>
      </c>
      <c r="AM9" s="43">
        <f t="shared" si="4"/>
        <v>0.17509316770186334</v>
      </c>
      <c r="AN9" s="43">
        <f t="shared" si="4"/>
        <v>0.16478011472275336</v>
      </c>
      <c r="AO9" s="43">
        <f t="shared" si="4"/>
        <v>0.17858181818181817</v>
      </c>
      <c r="AP9" s="43">
        <f t="shared" si="5"/>
        <v>0.18131931166347992</v>
      </c>
      <c r="AQ9" s="43">
        <f t="shared" si="6"/>
        <v>0.19253358925143954</v>
      </c>
      <c r="AR9" s="43">
        <f t="shared" si="7"/>
        <v>0.19583333333333333</v>
      </c>
      <c r="AS9" s="43">
        <f t="shared" si="8"/>
        <v>0.18257785467128027</v>
      </c>
      <c r="AT9" s="43">
        <f t="shared" si="9"/>
        <v>0.3944186046511628</v>
      </c>
      <c r="AU9" s="43">
        <f t="shared" si="10"/>
        <v>0.25449101796407186</v>
      </c>
      <c r="AV9" s="43">
        <f t="shared" si="11"/>
        <v>0.20283842794759827</v>
      </c>
      <c r="AW9" s="43">
        <f t="shared" si="12"/>
        <v>0.19742930591259639</v>
      </c>
      <c r="AX9" s="43">
        <f t="shared" si="13"/>
        <v>0.17750455373406193</v>
      </c>
      <c r="AY9" s="43">
        <f t="shared" si="14"/>
        <v>0.25751412429378528</v>
      </c>
      <c r="AZ9" s="43">
        <f t="shared" si="15"/>
        <v>0.21699248120300751</v>
      </c>
      <c r="BA9" s="43">
        <f t="shared" si="16"/>
        <v>0.91620689655172416</v>
      </c>
      <c r="BB9" s="43">
        <f t="shared" si="17"/>
        <v>0.17793893129770991</v>
      </c>
      <c r="BC9" s="43">
        <f t="shared" si="18"/>
        <v>0.45914285714285713</v>
      </c>
      <c r="BD9" s="43">
        <f t="shared" si="19"/>
        <v>0.16893778452200303</v>
      </c>
      <c r="BE9" s="43">
        <f t="shared" si="20"/>
        <v>0.2155373134328358</v>
      </c>
      <c r="BF9" s="43">
        <f t="shared" si="21"/>
        <v>0.22746615087040617</v>
      </c>
      <c r="BG9" s="43">
        <f t="shared" si="22"/>
        <v>0.20655462184873952</v>
      </c>
      <c r="BH9" s="43">
        <f t="shared" si="23"/>
        <v>0.19638426626323752</v>
      </c>
      <c r="BI9" s="43">
        <f t="shared" si="24"/>
        <v>0.19697964543663821</v>
      </c>
      <c r="BJ9" s="43">
        <f t="shared" si="25"/>
        <v>0.16877922077922078</v>
      </c>
      <c r="BK9" s="43">
        <f t="shared" si="26"/>
        <v>0.16971087366436202</v>
      </c>
      <c r="BL9" s="43">
        <f t="shared" si="27"/>
        <v>0.15156115879828325</v>
      </c>
      <c r="BM9" s="43">
        <f t="shared" si="28"/>
        <v>0.16956467661691543</v>
      </c>
      <c r="BN9" s="43">
        <f t="shared" si="29"/>
        <v>0.17200474495848161</v>
      </c>
      <c r="BO9" s="43">
        <f t="shared" si="30"/>
        <v>0.1649979192675822</v>
      </c>
      <c r="BP9" s="43">
        <f t="shared" si="31"/>
        <v>0.17241379310344829</v>
      </c>
      <c r="BQ9" s="43">
        <f t="shared" si="32"/>
        <v>0.19643179765130983</v>
      </c>
      <c r="BR9" s="43">
        <f t="shared" si="33"/>
        <v>0.17405063291139242</v>
      </c>
      <c r="BS9" s="43"/>
      <c r="BU9" s="43">
        <f t="shared" si="37"/>
        <v>0.91620689655172416</v>
      </c>
      <c r="BV9" s="43">
        <f t="shared" si="38"/>
        <v>1.769768358345744</v>
      </c>
      <c r="BW9" s="43">
        <f t="shared" si="39"/>
        <v>2.4987659818066086</v>
      </c>
      <c r="BX9" s="43">
        <f t="shared" si="40"/>
        <v>4.583848925733383</v>
      </c>
      <c r="BY9" s="43">
        <f t="shared" si="41"/>
        <v>5.6910780921069923</v>
      </c>
      <c r="BZ9" s="43">
        <f t="shared" si="42"/>
        <v>6.0615605226696943</v>
      </c>
      <c r="CA9" s="43">
        <f t="shared" si="43"/>
        <v>7.1110134772287612</v>
      </c>
      <c r="CB9" s="43">
        <f t="shared" si="44"/>
        <v>7.4275725552946268</v>
      </c>
      <c r="CE9" s="43">
        <f t="shared" si="45"/>
        <v>0.91620689655172416</v>
      </c>
      <c r="CF9" s="43">
        <f t="shared" si="46"/>
        <v>0.42678073089700991</v>
      </c>
      <c r="CG9" s="43">
        <f t="shared" si="47"/>
        <v>0.24299920782028819</v>
      </c>
      <c r="CH9" s="43">
        <f t="shared" si="48"/>
        <v>0.18955299490243405</v>
      </c>
      <c r="CI9" s="43">
        <f t="shared" si="49"/>
        <v>0.18453819439560157</v>
      </c>
      <c r="CJ9" s="43">
        <f t="shared" si="50"/>
        <v>0.18524121528135096</v>
      </c>
      <c r="CK9" s="43">
        <f t="shared" si="51"/>
        <v>0.17490882575984448</v>
      </c>
      <c r="CL9" s="43">
        <f t="shared" si="52"/>
        <v>0.15827953903293279</v>
      </c>
    </row>
    <row r="10" spans="2:90" x14ac:dyDescent="0.3">
      <c r="B10" s="31" t="str">
        <f t="shared" si="35"/>
        <v>20217</v>
      </c>
      <c r="C10" s="17">
        <f t="shared" si="53"/>
        <v>44378</v>
      </c>
      <c r="D10" s="24">
        <f>VLOOKUP(B10,'Frete ESALQ'!$C$6:$AL$132,36,FALSE)</f>
        <v>86.17</v>
      </c>
      <c r="E10" s="24">
        <f>VLOOKUP(B10,'Frete ESALQ'!$C$6:$AW$132,47,FALSE)</f>
        <v>80.75</v>
      </c>
      <c r="F10" s="24">
        <f>VLOOKUP(B10,'Frete ESALQ'!$C$6:$BO$132,59,FALSE)</f>
        <v>83.31</v>
      </c>
      <c r="G10" s="24">
        <f>VLOOKUP(B10,'Frete ESALQ'!$C$6:$BO$132,60,FALSE)</f>
        <v>81.78</v>
      </c>
      <c r="H10" s="24">
        <f>VLOOKUP(B10,'Frete ESALQ'!$C$6:$BO$132,58,FALSE)</f>
        <v>77.680000000000007</v>
      </c>
      <c r="I10" s="24">
        <f>VLOOKUP(B10,'Frete ESALQ'!$C$6:$BO$132,57,FALSE)</f>
        <v>82.05</v>
      </c>
      <c r="J10" s="24">
        <f>VLOOKUP(B10,'Frete ESALQ'!$C$6:$BO$132,51,FALSE)</f>
        <v>70.25</v>
      </c>
      <c r="K10" s="24">
        <f>VLOOKUP($B10,'Frete ESALQ'!$C$6:$BO$132,K$2,FALSE)</f>
        <v>123.87</v>
      </c>
      <c r="L10" s="24">
        <f>VLOOKUP($B10,'Frete ESALQ'!$C$6:$BO$132,L$2,FALSE)</f>
        <v>50.85</v>
      </c>
      <c r="M10" s="24">
        <f>VLOOKUP($B10,'Frete ESALQ'!$C$6:$BO$132,M$2,FALSE)</f>
        <v>83.79</v>
      </c>
      <c r="N10" s="24">
        <f>VLOOKUP($B10,'Frete ESALQ'!$C$6:$BO$132,N$2,FALSE)</f>
        <v>105.15</v>
      </c>
      <c r="O10" s="24">
        <f>VLOOKUP($B10,'Frete ESALQ'!$C$6:$BO$132,O$2,FALSE)</f>
        <v>147.08000000000001</v>
      </c>
      <c r="P10" s="24">
        <f>VLOOKUP($B10,'Frete ESALQ'!$C$6:$BO$132,P$2,FALSE)</f>
        <v>110.15</v>
      </c>
      <c r="Q10" s="24">
        <f>VLOOKUP($B10,'Frete ESALQ'!$C$6:$BO$132,Q$2,FALSE)</f>
        <v>87.15</v>
      </c>
      <c r="R10" s="24">
        <f>VLOOKUP($B10,'Frete ESALQ'!$C$6:$BO$132,R$2,FALSE)</f>
        <v>88.8</v>
      </c>
      <c r="S10" s="24">
        <f>VLOOKUP($B10,'Frete ESALQ'!$C$6:$BO$132,S$2,FALSE)</f>
        <v>41.86</v>
      </c>
      <c r="T10" s="24">
        <f>VLOOKUP($B10,'Frete ESALQ'!$C$6:$BO$132,T$2,FALSE)</f>
        <v>144.49</v>
      </c>
      <c r="U10" s="24">
        <f>VLOOKUP($B10,'Frete ESALQ'!$C$6:$BO$132,U$2,FALSE)</f>
        <v>55.12</v>
      </c>
      <c r="V10" s="24">
        <f>VLOOKUP($B10,'Frete ESALQ'!$C$6:$BO$132,V$2,FALSE)</f>
        <v>146.62</v>
      </c>
      <c r="W10" s="24">
        <f>VLOOKUP($B10,'Frete ESALQ'!$C$6:$BO$132,W$2,FALSE)</f>
        <v>150.59</v>
      </c>
      <c r="X10" s="24">
        <f>VLOOKUP($B10,'Frete ESALQ'!$C$6:$BO$132,X$2,FALSE)</f>
        <v>105.45</v>
      </c>
      <c r="Y10" s="24">
        <f>VLOOKUP($B10,'Frete ESALQ'!$C$6:$BO$132,Y$2,FALSE)</f>
        <v>124.97</v>
      </c>
      <c r="Z10" s="24">
        <f>VLOOKUP($B10,'Frete ESALQ'!$C$6:$BO$132,Z$2,FALSE)</f>
        <v>133.19999999999999</v>
      </c>
      <c r="AA10" s="24">
        <f>VLOOKUP($B10,'Frete ESALQ'!$C$6:$BO$132,AA$2,FALSE)</f>
        <v>263.7</v>
      </c>
      <c r="AB10" s="24">
        <f>VLOOKUP($B10,'Frete ESALQ'!$C$6:$BO$132,AB$2,FALSE)</f>
        <v>250.56</v>
      </c>
      <c r="AC10" s="24">
        <f>VLOOKUP($B10,'Frete ESALQ'!$C$6:$BO$132,AC$2,FALSE)</f>
        <v>260.02999999999997</v>
      </c>
      <c r="AD10" s="24">
        <f>VLOOKUP($B10,'Frete ESALQ'!$C$6:$BO$132,AD$2,FALSE)</f>
        <v>272.33</v>
      </c>
      <c r="AE10" s="24">
        <f>VLOOKUP($B10,'Frete ESALQ'!$C$6:$BO$132,AE$2,FALSE)</f>
        <v>262.52</v>
      </c>
      <c r="AF10" s="24">
        <f>VLOOKUP($B10,'Frete ESALQ'!$C$6:$BO$132,AF$2,FALSE)</f>
        <v>256.99</v>
      </c>
      <c r="AG10" s="24">
        <f>VLOOKUP($B10,'Frete ESALQ'!$C$6:$BO$132,AG$2,FALSE)</f>
        <v>400.82</v>
      </c>
      <c r="AH10" s="24">
        <f>VLOOKUP($B10,'Frete ESALQ'!$C$6:$BO$132,AH$2,FALSE)</f>
        <v>294.16000000000003</v>
      </c>
      <c r="AI10" s="24">
        <f>VLOOKUP($B10,'Frete ESALQ'!$C$6:$BO$132,AI$2,FALSE)</f>
        <v>222.95</v>
      </c>
      <c r="AJ10" s="24">
        <f>VLOOKUP($B10,'Frete ESALQ'!$C$6:$BO$132,AJ$2,FALSE)</f>
        <v>274.35000000000002</v>
      </c>
      <c r="AL10" s="43">
        <f t="shared" si="36"/>
        <v>0.13485133020344289</v>
      </c>
      <c r="AM10" s="43">
        <f t="shared" si="4"/>
        <v>0.16718426501035197</v>
      </c>
      <c r="AN10" s="43">
        <f t="shared" si="4"/>
        <v>0.15929254302103252</v>
      </c>
      <c r="AO10" s="43">
        <f t="shared" si="4"/>
        <v>0.1486909090909091</v>
      </c>
      <c r="AP10" s="43">
        <f t="shared" si="5"/>
        <v>0.14852772466539199</v>
      </c>
      <c r="AQ10" s="43">
        <f t="shared" si="6"/>
        <v>0.15748560460652591</v>
      </c>
      <c r="AR10" s="43">
        <f t="shared" si="7"/>
        <v>0.14635416666666667</v>
      </c>
      <c r="AS10" s="43">
        <f t="shared" si="8"/>
        <v>0.21430795847750866</v>
      </c>
      <c r="AT10" s="43">
        <f t="shared" si="9"/>
        <v>0.39418604651162792</v>
      </c>
      <c r="AU10" s="43">
        <f t="shared" si="10"/>
        <v>0.25086826347305391</v>
      </c>
      <c r="AV10" s="43">
        <f t="shared" si="11"/>
        <v>0.22958515283842795</v>
      </c>
      <c r="AW10" s="43">
        <f t="shared" si="12"/>
        <v>0.18904884318766069</v>
      </c>
      <c r="AX10" s="43">
        <f t="shared" si="13"/>
        <v>0.20063752276867031</v>
      </c>
      <c r="AY10" s="43">
        <f t="shared" si="14"/>
        <v>0.24618644067796611</v>
      </c>
      <c r="AZ10" s="43">
        <f t="shared" si="15"/>
        <v>0.22255639097744359</v>
      </c>
      <c r="BA10" s="43">
        <f t="shared" si="16"/>
        <v>0.72172413793103452</v>
      </c>
      <c r="BB10" s="43">
        <f t="shared" si="17"/>
        <v>0.22059541984732825</v>
      </c>
      <c r="BC10" s="43">
        <f t="shared" si="18"/>
        <v>0.39371428571428568</v>
      </c>
      <c r="BD10" s="43">
        <f t="shared" si="19"/>
        <v>0.22248861911987861</v>
      </c>
      <c r="BE10" s="43">
        <f t="shared" si="20"/>
        <v>0.22476119402985076</v>
      </c>
      <c r="BF10" s="43">
        <f t="shared" si="21"/>
        <v>0.20396518375241779</v>
      </c>
      <c r="BG10" s="43">
        <f t="shared" si="22"/>
        <v>0.21003361344537816</v>
      </c>
      <c r="BH10" s="43">
        <f t="shared" si="23"/>
        <v>0.20151285930408469</v>
      </c>
      <c r="BI10" s="43">
        <f t="shared" si="24"/>
        <v>0.17314510833880498</v>
      </c>
      <c r="BJ10" s="43">
        <f t="shared" si="25"/>
        <v>0.16270129870129871</v>
      </c>
      <c r="BK10" s="43">
        <f t="shared" si="26"/>
        <v>0.16343808925204273</v>
      </c>
      <c r="BL10" s="43">
        <f t="shared" si="27"/>
        <v>0.14609978540772531</v>
      </c>
      <c r="BM10" s="43">
        <f t="shared" si="28"/>
        <v>0.16325870646766169</v>
      </c>
      <c r="BN10" s="43">
        <f t="shared" si="29"/>
        <v>0.1524258600237248</v>
      </c>
      <c r="BO10" s="43">
        <f t="shared" si="30"/>
        <v>0.16679983354140657</v>
      </c>
      <c r="BP10" s="43">
        <f t="shared" si="31"/>
        <v>0.18784163473818649</v>
      </c>
      <c r="BQ10" s="43">
        <f t="shared" si="32"/>
        <v>0.20140018066847334</v>
      </c>
      <c r="BR10" s="43">
        <f t="shared" si="33"/>
        <v>0.21704905063291141</v>
      </c>
      <c r="BS10" s="43"/>
      <c r="BU10" s="43">
        <f t="shared" si="37"/>
        <v>0.72172413793103452</v>
      </c>
      <c r="BV10" s="43">
        <f t="shared" si="38"/>
        <v>1.5096244701569481</v>
      </c>
      <c r="BW10" s="43">
        <f t="shared" si="39"/>
        <v>2.2292355652854119</v>
      </c>
      <c r="BX10" s="43">
        <f t="shared" si="40"/>
        <v>4.2153002096286931</v>
      </c>
      <c r="BY10" s="43">
        <f t="shared" si="41"/>
        <v>5.4085584753209393</v>
      </c>
      <c r="BZ10" s="43">
        <f t="shared" si="42"/>
        <v>5.8270077066223243</v>
      </c>
      <c r="CA10" s="43">
        <f t="shared" si="43"/>
        <v>6.829818404144044</v>
      </c>
      <c r="CB10" s="43">
        <f t="shared" si="44"/>
        <v>7.1427180230931757</v>
      </c>
      <c r="CE10" s="43">
        <f t="shared" si="45"/>
        <v>0.72172413793103452</v>
      </c>
      <c r="CF10" s="43">
        <f t="shared" si="46"/>
        <v>0.3939501661129568</v>
      </c>
      <c r="CG10" s="43">
        <f t="shared" si="47"/>
        <v>0.23987036504282125</v>
      </c>
      <c r="CH10" s="43">
        <f t="shared" si="48"/>
        <v>0.18055133130393466</v>
      </c>
      <c r="CI10" s="43">
        <f t="shared" si="49"/>
        <v>0.19887637761537436</v>
      </c>
      <c r="CJ10" s="43">
        <f t="shared" si="50"/>
        <v>0.2092246156506925</v>
      </c>
      <c r="CK10" s="43">
        <f t="shared" si="51"/>
        <v>0.16713511625361996</v>
      </c>
      <c r="CL10" s="43">
        <f t="shared" si="52"/>
        <v>0.15644980947456588</v>
      </c>
    </row>
    <row r="11" spans="2:90" x14ac:dyDescent="0.3">
      <c r="B11" s="31" t="str">
        <f t="shared" si="35"/>
        <v>20218</v>
      </c>
      <c r="C11" s="17">
        <f t="shared" si="53"/>
        <v>44409</v>
      </c>
      <c r="D11" s="24">
        <f>VLOOKUP(B11,'Frete ESALQ'!$C$6:$AL$132,36,FALSE)</f>
        <v>80.27</v>
      </c>
      <c r="E11" s="24">
        <f>VLOOKUP(B11,'Frete ESALQ'!$C$6:$AW$132,47,FALSE)</f>
        <v>67.33</v>
      </c>
      <c r="F11" s="24">
        <f>VLOOKUP(B11,'Frete ESALQ'!$C$6:$BO$132,59,FALSE)</f>
        <v>82.41</v>
      </c>
      <c r="G11" s="24">
        <f>VLOOKUP(B11,'Frete ESALQ'!$C$6:$BO$132,60,FALSE)</f>
        <v>77.760000000000005</v>
      </c>
      <c r="H11" s="24">
        <f>VLOOKUP(B11,'Frete ESALQ'!$C$6:$BO$132,58,FALSE)</f>
        <v>83.38</v>
      </c>
      <c r="I11" s="24">
        <f>VLOOKUP(B11,'Frete ESALQ'!$C$6:$BO$132,57,FALSE)</f>
        <v>86.54</v>
      </c>
      <c r="J11" s="24">
        <f>VLOOKUP(B11,'Frete ESALQ'!$C$6:$BO$132,51,FALSE)</f>
        <v>85.44</v>
      </c>
      <c r="K11" s="24">
        <f>VLOOKUP($B11,'Frete ESALQ'!$C$6:$BO$132,K$2,FALSE)</f>
        <v>114.9</v>
      </c>
      <c r="L11" s="24">
        <f>VLOOKUP($B11,'Frete ESALQ'!$C$6:$BO$132,L$2,FALSE)</f>
        <v>49.03</v>
      </c>
      <c r="M11" s="24">
        <f>VLOOKUP($B11,'Frete ESALQ'!$C$6:$BO$132,M$2,FALSE)</f>
        <v>75.180000000000007</v>
      </c>
      <c r="N11" s="24">
        <f>VLOOKUP($B11,'Frete ESALQ'!$C$6:$BO$132,N$2,FALSE)</f>
        <v>95.41</v>
      </c>
      <c r="O11" s="24">
        <f>VLOOKUP($B11,'Frete ESALQ'!$C$6:$BO$132,O$2,FALSE)</f>
        <v>135</v>
      </c>
      <c r="P11" s="24">
        <f>VLOOKUP($B11,'Frete ESALQ'!$C$6:$BO$132,P$2,FALSE)</f>
        <v>107.03</v>
      </c>
      <c r="Q11" s="24">
        <f>VLOOKUP($B11,'Frete ESALQ'!$C$6:$BO$132,Q$2,FALSE)</f>
        <v>77.849999999999994</v>
      </c>
      <c r="R11" s="24">
        <f>VLOOKUP($B11,'Frete ESALQ'!$C$6:$BO$132,R$2,FALSE)</f>
        <v>87.29</v>
      </c>
      <c r="S11" s="24">
        <f>VLOOKUP($B11,'Frete ESALQ'!$C$6:$BO$132,S$2,FALSE)</f>
        <v>41.88</v>
      </c>
      <c r="T11" s="24">
        <f>VLOOKUP($B11,'Frete ESALQ'!$C$6:$BO$132,T$2,FALSE)</f>
        <v>123.38</v>
      </c>
      <c r="U11" s="24">
        <f>VLOOKUP($B11,'Frete ESALQ'!$C$6:$BO$132,U$2,FALSE)</f>
        <v>52.42</v>
      </c>
      <c r="V11" s="24">
        <f>VLOOKUP($B11,'Frete ESALQ'!$C$6:$BO$132,V$2,FALSE)</f>
        <v>125.08</v>
      </c>
      <c r="W11" s="24">
        <f>VLOOKUP($B11,'Frete ESALQ'!$C$6:$BO$132,W$2,FALSE)</f>
        <v>128.22999999999999</v>
      </c>
      <c r="X11" s="24">
        <f>VLOOKUP($B11,'Frete ESALQ'!$C$6:$BO$132,X$2,FALSE)</f>
        <v>92.38</v>
      </c>
      <c r="Y11" s="24">
        <f>VLOOKUP($B11,'Frete ESALQ'!$C$6:$BO$132,Y$2,FALSE)</f>
        <v>107.88</v>
      </c>
      <c r="Z11" s="24">
        <f>VLOOKUP($B11,'Frete ESALQ'!$C$6:$BO$132,Z$2,FALSE)</f>
        <v>114.42</v>
      </c>
      <c r="AA11" s="24">
        <f>VLOOKUP($B11,'Frete ESALQ'!$C$6:$BO$132,AA$2,FALSE)</f>
        <v>271.54000000000002</v>
      </c>
      <c r="AB11" s="24">
        <f>VLOOKUP($B11,'Frete ESALQ'!$C$6:$BO$132,AB$2,FALSE)</f>
        <v>256.06</v>
      </c>
      <c r="AC11" s="24">
        <f>VLOOKUP($B11,'Frete ESALQ'!$C$6:$BO$132,AC$2,FALSE)</f>
        <v>267.22000000000003</v>
      </c>
      <c r="AD11" s="24">
        <f>VLOOKUP($B11,'Frete ESALQ'!$C$6:$BO$132,AD$2,FALSE)</f>
        <v>275.73</v>
      </c>
      <c r="AE11" s="24">
        <f>VLOOKUP($B11,'Frete ESALQ'!$C$6:$BO$132,AE$2,FALSE)</f>
        <v>270.14</v>
      </c>
      <c r="AF11" s="24">
        <f>VLOOKUP($B11,'Frete ESALQ'!$C$6:$BO$132,AF$2,FALSE)</f>
        <v>260.14999999999998</v>
      </c>
      <c r="AG11" s="24">
        <f>VLOOKUP($B11,'Frete ESALQ'!$C$6:$BO$132,AG$2,FALSE)</f>
        <v>371.23</v>
      </c>
      <c r="AH11" s="24">
        <f>VLOOKUP($B11,'Frete ESALQ'!$C$6:$BO$132,AH$2,FALSE)</f>
        <v>278.48</v>
      </c>
      <c r="AI11" s="24">
        <f>VLOOKUP($B11,'Frete ESALQ'!$C$6:$BO$132,AI$2,FALSE)</f>
        <v>197.99</v>
      </c>
      <c r="AJ11" s="24">
        <f>VLOOKUP($B11,'Frete ESALQ'!$C$6:$BO$132,AJ$2,FALSE)</f>
        <v>247.02</v>
      </c>
      <c r="AL11" s="43">
        <f t="shared" si="36"/>
        <v>0.12561815336463222</v>
      </c>
      <c r="AM11" s="43">
        <f t="shared" si="4"/>
        <v>0.13939958592132504</v>
      </c>
      <c r="AN11" s="43">
        <f t="shared" si="4"/>
        <v>0.15757170172084128</v>
      </c>
      <c r="AO11" s="43">
        <f t="shared" si="4"/>
        <v>0.14138181818181819</v>
      </c>
      <c r="AP11" s="43">
        <f t="shared" si="5"/>
        <v>0.1594263862332696</v>
      </c>
      <c r="AQ11" s="43">
        <f t="shared" si="6"/>
        <v>0.16610364683301346</v>
      </c>
      <c r="AR11" s="43">
        <f t="shared" si="7"/>
        <v>0.17799999999999999</v>
      </c>
      <c r="AS11" s="43">
        <f t="shared" si="8"/>
        <v>0.19878892733564016</v>
      </c>
      <c r="AT11" s="43">
        <f t="shared" si="9"/>
        <v>0.38007751937984496</v>
      </c>
      <c r="AU11" s="43">
        <f t="shared" si="10"/>
        <v>0.22508982035928146</v>
      </c>
      <c r="AV11" s="43">
        <f t="shared" si="11"/>
        <v>0.20831877729257642</v>
      </c>
      <c r="AW11" s="43">
        <f t="shared" si="12"/>
        <v>0.17352185089974292</v>
      </c>
      <c r="AX11" s="43">
        <f t="shared" si="13"/>
        <v>0.19495446265938068</v>
      </c>
      <c r="AY11" s="43">
        <f t="shared" si="14"/>
        <v>0.21991525423728811</v>
      </c>
      <c r="AZ11" s="43">
        <f t="shared" si="15"/>
        <v>0.21877192982456142</v>
      </c>
      <c r="BA11" s="43">
        <f t="shared" si="16"/>
        <v>0.72206896551724142</v>
      </c>
      <c r="BB11" s="43">
        <f t="shared" si="17"/>
        <v>0.18836641221374045</v>
      </c>
      <c r="BC11" s="43">
        <f t="shared" si="18"/>
        <v>0.37442857142857144</v>
      </c>
      <c r="BD11" s="43">
        <f t="shared" si="19"/>
        <v>0.18980273141122914</v>
      </c>
      <c r="BE11" s="43">
        <f t="shared" si="20"/>
        <v>0.19138805970149253</v>
      </c>
      <c r="BF11" s="43">
        <f t="shared" si="21"/>
        <v>0.17868471953578335</v>
      </c>
      <c r="BG11" s="43">
        <f t="shared" si="22"/>
        <v>0.18131092436974788</v>
      </c>
      <c r="BH11" s="43">
        <f t="shared" si="23"/>
        <v>0.17310136157337369</v>
      </c>
      <c r="BI11" s="43">
        <f t="shared" si="24"/>
        <v>0.17829284307288248</v>
      </c>
      <c r="BJ11" s="43">
        <f t="shared" si="25"/>
        <v>0.16627272727272727</v>
      </c>
      <c r="BK11" s="43">
        <f t="shared" si="26"/>
        <v>0.16795725958516658</v>
      </c>
      <c r="BL11" s="43">
        <f t="shared" si="27"/>
        <v>0.14792381974248928</v>
      </c>
      <c r="BM11" s="43">
        <f t="shared" si="28"/>
        <v>0.16799751243781094</v>
      </c>
      <c r="BN11" s="43">
        <f t="shared" si="29"/>
        <v>0.15430011862396203</v>
      </c>
      <c r="BO11" s="43">
        <f t="shared" si="30"/>
        <v>0.15448605909280066</v>
      </c>
      <c r="BP11" s="43">
        <f t="shared" si="31"/>
        <v>0.17782886334610473</v>
      </c>
      <c r="BQ11" s="43">
        <f t="shared" si="32"/>
        <v>0.17885275519421862</v>
      </c>
      <c r="BR11" s="43">
        <f t="shared" si="33"/>
        <v>0.19542721518987344</v>
      </c>
      <c r="BS11" s="43"/>
      <c r="BU11" s="43">
        <f t="shared" si="37"/>
        <v>0.72206896551724142</v>
      </c>
      <c r="BV11" s="43">
        <f t="shared" si="38"/>
        <v>1.4765750563256579</v>
      </c>
      <c r="BW11" s="43">
        <f t="shared" si="39"/>
        <v>2.140352060746789</v>
      </c>
      <c r="BX11" s="43">
        <f t="shared" si="40"/>
        <v>4.0442930108301853</v>
      </c>
      <c r="BY11" s="43">
        <f t="shared" si="41"/>
        <v>5.0860915799943953</v>
      </c>
      <c r="BZ11" s="43">
        <f t="shared" si="42"/>
        <v>5.4603715503784871</v>
      </c>
      <c r="CA11" s="43">
        <f t="shared" si="43"/>
        <v>6.4730208747171414</v>
      </c>
      <c r="CB11" s="43">
        <f t="shared" si="44"/>
        <v>6.7754307535524312</v>
      </c>
      <c r="CE11" s="43">
        <f t="shared" si="45"/>
        <v>0.72206896551724142</v>
      </c>
      <c r="CF11" s="43">
        <f t="shared" si="46"/>
        <v>0.37725304540420823</v>
      </c>
      <c r="CG11" s="43">
        <f t="shared" si="47"/>
        <v>0.22125900147371036</v>
      </c>
      <c r="CH11" s="43">
        <f t="shared" si="48"/>
        <v>0.17308554091667239</v>
      </c>
      <c r="CI11" s="43">
        <f t="shared" si="49"/>
        <v>0.17363309486070166</v>
      </c>
      <c r="CJ11" s="43">
        <f t="shared" si="50"/>
        <v>0.18713998519204589</v>
      </c>
      <c r="CK11" s="43">
        <f t="shared" si="51"/>
        <v>0.16877488738977572</v>
      </c>
      <c r="CL11" s="43">
        <f t="shared" si="52"/>
        <v>0.1512049394176449</v>
      </c>
    </row>
    <row r="12" spans="2:90" x14ac:dyDescent="0.3">
      <c r="B12" s="31" t="str">
        <f t="shared" si="35"/>
        <v>20219</v>
      </c>
      <c r="C12" s="17">
        <f t="shared" si="53"/>
        <v>44440</v>
      </c>
      <c r="D12" s="24">
        <f>VLOOKUP(B12,'Frete ESALQ'!$C$6:$AL$132,36,FALSE)</f>
        <v>68</v>
      </c>
      <c r="E12" s="24">
        <f>VLOOKUP(B12,'Frete ESALQ'!$C$6:$AW$132,47,FALSE)</f>
        <v>68</v>
      </c>
      <c r="F12" s="24">
        <f>VLOOKUP(B12,'Frete ESALQ'!$C$6:$BO$132,59,FALSE)</f>
        <v>75.430000000000007</v>
      </c>
      <c r="G12" s="24">
        <f>VLOOKUP(B12,'Frete ESALQ'!$C$6:$BO$132,60,FALSE)</f>
        <v>79.5</v>
      </c>
      <c r="H12" s="24">
        <f>VLOOKUP(B12,'Frete ESALQ'!$C$6:$BO$132,58,FALSE)</f>
        <v>91.24</v>
      </c>
      <c r="I12" s="24">
        <f>VLOOKUP(B12,'Frete ESALQ'!$C$6:$BO$132,57,FALSE)</f>
        <v>95.64</v>
      </c>
      <c r="J12" s="24">
        <f>VLOOKUP(B12,'Frete ESALQ'!$C$6:$BO$132,51,FALSE)</f>
        <v>90.71</v>
      </c>
      <c r="K12" s="24">
        <f>VLOOKUP($B12,'Frete ESALQ'!$C$6:$BO$132,K$2,FALSE)</f>
        <v>105</v>
      </c>
      <c r="L12" s="24">
        <f>VLOOKUP($B12,'Frete ESALQ'!$C$6:$BO$132,L$2,FALSE)</f>
        <v>50</v>
      </c>
      <c r="M12" s="24">
        <f>VLOOKUP($B12,'Frete ESALQ'!$C$6:$BO$132,M$2,FALSE)</f>
        <v>92.02</v>
      </c>
      <c r="N12" s="24">
        <f>VLOOKUP($B12,'Frete ESALQ'!$C$6:$BO$132,N$2,FALSE)</f>
        <v>85</v>
      </c>
      <c r="O12" s="24">
        <f>VLOOKUP($B12,'Frete ESALQ'!$C$6:$BO$132,O$2,FALSE)</f>
        <v>117.31</v>
      </c>
      <c r="P12" s="24">
        <f>VLOOKUP($B12,'Frete ESALQ'!$C$6:$BO$132,P$2,FALSE)</f>
        <v>101.66</v>
      </c>
      <c r="Q12" s="24">
        <f>VLOOKUP($B12,'Frete ESALQ'!$C$6:$BO$132,Q$2,FALSE)</f>
        <v>76.83</v>
      </c>
      <c r="R12" s="24">
        <f>VLOOKUP($B12,'Frete ESALQ'!$C$6:$BO$132,R$2,FALSE)</f>
        <v>112.35</v>
      </c>
      <c r="S12" s="24">
        <f>VLOOKUP($B12,'Frete ESALQ'!$C$6:$BO$132,S$2,FALSE)</f>
        <v>39.64</v>
      </c>
      <c r="T12" s="24">
        <f>VLOOKUP($B12,'Frete ESALQ'!$C$6:$BO$132,T$2,FALSE)</f>
        <v>115.56</v>
      </c>
      <c r="U12" s="24">
        <f>VLOOKUP($B12,'Frete ESALQ'!$C$6:$BO$132,U$2,FALSE)</f>
        <v>51.18</v>
      </c>
      <c r="V12" s="24">
        <f>VLOOKUP($B12,'Frete ESALQ'!$C$6:$BO$132,V$2,FALSE)</f>
        <v>117</v>
      </c>
      <c r="W12" s="24">
        <f>VLOOKUP($B12,'Frete ESALQ'!$C$6:$BO$132,W$2,FALSE)</f>
        <v>119.68</v>
      </c>
      <c r="X12" s="24">
        <f>VLOOKUP($B12,'Frete ESALQ'!$C$6:$BO$132,X$2,FALSE)</f>
        <v>89.19</v>
      </c>
      <c r="Y12" s="24">
        <f>VLOOKUP($B12,'Frete ESALQ'!$C$6:$BO$132,Y$2,FALSE)</f>
        <v>102.38</v>
      </c>
      <c r="Z12" s="24">
        <f>VLOOKUP($B12,'Frete ESALQ'!$C$6:$BO$132,Z$2,FALSE)</f>
        <v>107.94</v>
      </c>
      <c r="AA12" s="24">
        <f>VLOOKUP($B12,'Frete ESALQ'!$C$6:$BO$132,AA$2,FALSE)</f>
        <v>264.19</v>
      </c>
      <c r="AB12" s="24">
        <f>VLOOKUP($B12,'Frete ESALQ'!$C$6:$BO$132,AB$2,FALSE)</f>
        <v>249.99</v>
      </c>
      <c r="AC12" s="24">
        <f>VLOOKUP($B12,'Frete ESALQ'!$C$6:$BO$132,AC$2,FALSE)</f>
        <v>260.23</v>
      </c>
      <c r="AD12" s="24">
        <f>VLOOKUP($B12,'Frete ESALQ'!$C$6:$BO$132,AD$2,FALSE)</f>
        <v>268.67</v>
      </c>
      <c r="AE12" s="24">
        <f>VLOOKUP($B12,'Frete ESALQ'!$C$6:$BO$132,AE$2,FALSE)</f>
        <v>262.91000000000003</v>
      </c>
      <c r="AF12" s="24">
        <f>VLOOKUP($B12,'Frete ESALQ'!$C$6:$BO$132,AF$2,FALSE)</f>
        <v>253.16</v>
      </c>
      <c r="AG12" s="24">
        <f>VLOOKUP($B12,'Frete ESALQ'!$C$6:$BO$132,AG$2,FALSE)</f>
        <v>316.76</v>
      </c>
      <c r="AH12" s="24">
        <f>VLOOKUP($B12,'Frete ESALQ'!$C$6:$BO$132,AH$2,FALSE)</f>
        <v>262.33</v>
      </c>
      <c r="AI12" s="24">
        <f>VLOOKUP($B12,'Frete ESALQ'!$C$6:$BO$132,AI$2,FALSE)</f>
        <v>186</v>
      </c>
      <c r="AJ12" s="24">
        <f>VLOOKUP($B12,'Frete ESALQ'!$C$6:$BO$132,AJ$2,FALSE)</f>
        <v>241.08</v>
      </c>
      <c r="AL12" s="43">
        <f t="shared" si="36"/>
        <v>0.10641627543035993</v>
      </c>
      <c r="AM12" s="43">
        <f t="shared" si="4"/>
        <v>0.14078674948240166</v>
      </c>
      <c r="AN12" s="43">
        <f t="shared" si="4"/>
        <v>0.14422562141491396</v>
      </c>
      <c r="AO12" s="43">
        <f t="shared" si="4"/>
        <v>0.14454545454545453</v>
      </c>
      <c r="AP12" s="43">
        <f t="shared" si="5"/>
        <v>0.17445506692160612</v>
      </c>
      <c r="AQ12" s="43">
        <f t="shared" si="6"/>
        <v>0.18357005758157391</v>
      </c>
      <c r="AR12" s="43">
        <f t="shared" si="7"/>
        <v>0.18897916666666664</v>
      </c>
      <c r="AS12" s="43">
        <f t="shared" si="8"/>
        <v>0.18166089965397925</v>
      </c>
      <c r="AT12" s="43">
        <f t="shared" si="9"/>
        <v>0.38759689922480622</v>
      </c>
      <c r="AU12" s="43">
        <f t="shared" si="10"/>
        <v>0.27550898203592811</v>
      </c>
      <c r="AV12" s="43">
        <f t="shared" si="11"/>
        <v>0.18558951965065501</v>
      </c>
      <c r="AW12" s="43">
        <f t="shared" si="12"/>
        <v>0.15078406169665809</v>
      </c>
      <c r="AX12" s="43">
        <f t="shared" si="13"/>
        <v>0.18517304189435335</v>
      </c>
      <c r="AY12" s="43">
        <f t="shared" si="14"/>
        <v>0.21703389830508474</v>
      </c>
      <c r="AZ12" s="43">
        <f t="shared" si="15"/>
        <v>0.28157894736842104</v>
      </c>
      <c r="BA12" s="43">
        <f t="shared" si="16"/>
        <v>0.68344827586206902</v>
      </c>
      <c r="BB12" s="43">
        <f t="shared" si="17"/>
        <v>0.17642748091603053</v>
      </c>
      <c r="BC12" s="43">
        <f t="shared" si="18"/>
        <v>0.36557142857142855</v>
      </c>
      <c r="BD12" s="43">
        <f t="shared" si="19"/>
        <v>0.17754172989377845</v>
      </c>
      <c r="BE12" s="43">
        <f t="shared" si="20"/>
        <v>0.17862686567164179</v>
      </c>
      <c r="BF12" s="43">
        <f t="shared" si="21"/>
        <v>0.17251450676982591</v>
      </c>
      <c r="BG12" s="43">
        <f t="shared" si="22"/>
        <v>0.17206722689075629</v>
      </c>
      <c r="BH12" s="43">
        <f t="shared" si="23"/>
        <v>0.16329803328290468</v>
      </c>
      <c r="BI12" s="43">
        <f t="shared" si="24"/>
        <v>0.17346684175968483</v>
      </c>
      <c r="BJ12" s="43">
        <f t="shared" si="25"/>
        <v>0.16233116883116883</v>
      </c>
      <c r="BK12" s="43">
        <f t="shared" si="26"/>
        <v>0.16356379635449403</v>
      </c>
      <c r="BL12" s="43">
        <f t="shared" si="27"/>
        <v>0.14413626609442062</v>
      </c>
      <c r="BM12" s="43">
        <f t="shared" si="28"/>
        <v>0.16350124378109454</v>
      </c>
      <c r="BN12" s="43">
        <f t="shared" si="29"/>
        <v>0.15015421115065242</v>
      </c>
      <c r="BO12" s="43">
        <f t="shared" si="30"/>
        <v>0.13181856013316687</v>
      </c>
      <c r="BP12" s="43">
        <f t="shared" si="31"/>
        <v>0.16751596424010215</v>
      </c>
      <c r="BQ12" s="43">
        <f t="shared" si="32"/>
        <v>0.16802168021680217</v>
      </c>
      <c r="BR12" s="43">
        <f t="shared" si="33"/>
        <v>0.19072784810126583</v>
      </c>
      <c r="BS12" s="43"/>
      <c r="BU12" s="43">
        <f t="shared" si="37"/>
        <v>0.68344827586206902</v>
      </c>
      <c r="BV12" s="43">
        <f t="shared" si="38"/>
        <v>1.4366166036583037</v>
      </c>
      <c r="BW12" s="43">
        <f t="shared" si="39"/>
        <v>2.2107384313677376</v>
      </c>
      <c r="BX12" s="43">
        <f t="shared" si="40"/>
        <v>4.0843057428399243</v>
      </c>
      <c r="BY12" s="43">
        <f t="shared" si="41"/>
        <v>5.0374001897312963</v>
      </c>
      <c r="BZ12" s="43">
        <f t="shared" si="42"/>
        <v>5.3961497180493643</v>
      </c>
      <c r="CA12" s="43">
        <f t="shared" si="43"/>
        <v>6.3766829441665607</v>
      </c>
      <c r="CB12" s="43">
        <f t="shared" si="44"/>
        <v>6.6526377703941479</v>
      </c>
      <c r="CE12" s="43">
        <f t="shared" si="45"/>
        <v>0.68344827586206902</v>
      </c>
      <c r="CF12" s="43">
        <f t="shared" si="46"/>
        <v>0.37658416389811733</v>
      </c>
      <c r="CG12" s="43">
        <f t="shared" si="47"/>
        <v>0.25804060923647798</v>
      </c>
      <c r="CH12" s="43">
        <f t="shared" si="48"/>
        <v>0.17032430104292606</v>
      </c>
      <c r="CI12" s="43">
        <f t="shared" si="49"/>
        <v>0.15884907448189534</v>
      </c>
      <c r="CJ12" s="43">
        <f t="shared" si="50"/>
        <v>0.17937476415903397</v>
      </c>
      <c r="CK12" s="43">
        <f t="shared" si="51"/>
        <v>0.16342220435286606</v>
      </c>
      <c r="CL12" s="43">
        <f t="shared" si="52"/>
        <v>0.13797741311379363</v>
      </c>
    </row>
    <row r="13" spans="2:90" x14ac:dyDescent="0.3">
      <c r="B13" s="31" t="str">
        <f t="shared" si="35"/>
        <v>202110</v>
      </c>
      <c r="C13" s="17">
        <f t="shared" si="53"/>
        <v>44470</v>
      </c>
      <c r="D13" s="24">
        <f>VLOOKUP(B13,'Frete ESALQ'!$C$6:$AL$132,36,FALSE)</f>
        <v>68</v>
      </c>
      <c r="E13" s="24">
        <f>VLOOKUP(B13,'Frete ESALQ'!$C$6:$AW$132,47,FALSE)</f>
        <v>72</v>
      </c>
      <c r="F13" s="24">
        <f>VLOOKUP(B13,'Frete ESALQ'!$C$6:$BO$132,59,FALSE)</f>
        <v>72</v>
      </c>
      <c r="G13" s="24">
        <f>VLOOKUP(B13,'Frete ESALQ'!$C$6:$BO$132,60,FALSE)</f>
        <v>78</v>
      </c>
      <c r="H13" s="24">
        <f>VLOOKUP(B13,'Frete ESALQ'!$C$6:$BO$132,58,FALSE)</f>
        <v>85.59</v>
      </c>
      <c r="I13" s="24">
        <f>VLOOKUP(B13,'Frete ESALQ'!$C$6:$BO$132,57,FALSE)</f>
        <v>90.44</v>
      </c>
      <c r="J13" s="24">
        <f>VLOOKUP(B13,'Frete ESALQ'!$C$6:$BO$132,51,FALSE)</f>
        <v>80.39</v>
      </c>
      <c r="K13" s="24">
        <f>VLOOKUP($B13,'Frete ESALQ'!$C$6:$BO$132,K$2,FALSE)</f>
        <v>115.19</v>
      </c>
      <c r="L13" s="24">
        <f>VLOOKUP($B13,'Frete ESALQ'!$C$6:$BO$132,L$2,FALSE)</f>
        <v>42.57</v>
      </c>
      <c r="M13" s="24">
        <f>VLOOKUP($B13,'Frete ESALQ'!$C$6:$BO$132,M$2,FALSE)</f>
        <v>71.400000000000006</v>
      </c>
      <c r="N13" s="24">
        <f>VLOOKUP($B13,'Frete ESALQ'!$C$6:$BO$132,N$2,FALSE)</f>
        <v>93.7</v>
      </c>
      <c r="O13" s="24">
        <f>VLOOKUP($B13,'Frete ESALQ'!$C$6:$BO$132,O$2,FALSE)</f>
        <v>154</v>
      </c>
      <c r="P13" s="24">
        <f>VLOOKUP($B13,'Frete ESALQ'!$C$6:$BO$132,P$2,FALSE)</f>
        <v>108.5</v>
      </c>
      <c r="Q13" s="24">
        <f>VLOOKUP($B13,'Frete ESALQ'!$C$6:$BO$132,Q$2,FALSE)</f>
        <v>74.34</v>
      </c>
      <c r="R13" s="24">
        <f>VLOOKUP($B13,'Frete ESALQ'!$C$6:$BO$132,R$2,FALSE)</f>
        <v>84.75</v>
      </c>
      <c r="S13" s="24">
        <f>VLOOKUP($B13,'Frete ESALQ'!$C$6:$BO$132,S$2,FALSE)</f>
        <v>34.69</v>
      </c>
      <c r="T13" s="24">
        <f>VLOOKUP($B13,'Frete ESALQ'!$C$6:$BO$132,T$2,FALSE)</f>
        <v>124.54</v>
      </c>
      <c r="U13" s="24">
        <f>VLOOKUP($B13,'Frete ESALQ'!$C$6:$BO$132,U$2,FALSE)</f>
        <v>46.31</v>
      </c>
      <c r="V13" s="24">
        <f>VLOOKUP($B13,'Frete ESALQ'!$C$6:$BO$132,V$2,FALSE)</f>
        <v>126.41</v>
      </c>
      <c r="W13" s="24">
        <f>VLOOKUP($B13,'Frete ESALQ'!$C$6:$BO$132,W$2,FALSE)</f>
        <v>129.88</v>
      </c>
      <c r="X13" s="24">
        <f>VLOOKUP($B13,'Frete ESALQ'!$C$6:$BO$132,X$2,FALSE)</f>
        <v>90.36</v>
      </c>
      <c r="Y13" s="24">
        <f>VLOOKUP($B13,'Frete ESALQ'!$C$6:$BO$132,Y$2,FALSE)</f>
        <v>107.45</v>
      </c>
      <c r="Z13" s="24">
        <f>VLOOKUP($B13,'Frete ESALQ'!$C$6:$BO$132,Z$2,FALSE)</f>
        <v>114.66</v>
      </c>
      <c r="AA13" s="24">
        <f>VLOOKUP($B13,'Frete ESALQ'!$C$6:$BO$132,AA$2,FALSE)</f>
        <v>260.58</v>
      </c>
      <c r="AB13" s="24">
        <f>VLOOKUP($B13,'Frete ESALQ'!$C$6:$BO$132,AB$2,FALSE)</f>
        <v>245.22</v>
      </c>
      <c r="AC13" s="24">
        <f>VLOOKUP($B13,'Frete ESALQ'!$C$6:$BO$132,AC$2,FALSE)</f>
        <v>256.29000000000002</v>
      </c>
      <c r="AD13" s="24">
        <f>VLOOKUP($B13,'Frete ESALQ'!$C$6:$BO$132,AD$2,FALSE)</f>
        <v>267.20999999999998</v>
      </c>
      <c r="AE13" s="24">
        <f>VLOOKUP($B13,'Frete ESALQ'!$C$6:$BO$132,AE$2,FALSE)</f>
        <v>259.19</v>
      </c>
      <c r="AF13" s="24">
        <f>VLOOKUP($B13,'Frete ESALQ'!$C$6:$BO$132,AF$2,FALSE)</f>
        <v>251.49</v>
      </c>
      <c r="AG13" s="24">
        <f>VLOOKUP($B13,'Frete ESALQ'!$C$6:$BO$132,AG$2,FALSE)</f>
        <v>363.57</v>
      </c>
      <c r="AH13" s="24">
        <f>VLOOKUP($B13,'Frete ESALQ'!$C$6:$BO$132,AH$2,FALSE)</f>
        <v>244.22</v>
      </c>
      <c r="AI13" s="24">
        <f>VLOOKUP($B13,'Frete ESALQ'!$C$6:$BO$132,AI$2,FALSE)</f>
        <v>180.85</v>
      </c>
      <c r="AJ13" s="24">
        <f>VLOOKUP($B13,'Frete ESALQ'!$C$6:$BO$132,AJ$2,FALSE)</f>
        <v>219.44</v>
      </c>
      <c r="AL13" s="43">
        <f t="shared" si="36"/>
        <v>0.10641627543035993</v>
      </c>
      <c r="AM13" s="43">
        <f t="shared" si="4"/>
        <v>0.14906832298136646</v>
      </c>
      <c r="AN13" s="43">
        <f t="shared" si="4"/>
        <v>0.13766730401529637</v>
      </c>
      <c r="AO13" s="43">
        <f t="shared" si="4"/>
        <v>0.14181818181818182</v>
      </c>
      <c r="AP13" s="43">
        <f t="shared" si="5"/>
        <v>0.16365200764818355</v>
      </c>
      <c r="AQ13" s="43">
        <f t="shared" si="6"/>
        <v>0.17358925143953935</v>
      </c>
      <c r="AR13" s="43">
        <f t="shared" si="7"/>
        <v>0.16747916666666668</v>
      </c>
      <c r="AS13" s="43">
        <f t="shared" si="8"/>
        <v>0.19929065743944635</v>
      </c>
      <c r="AT13" s="43">
        <f t="shared" si="9"/>
        <v>0.33</v>
      </c>
      <c r="AU13" s="43">
        <f t="shared" si="10"/>
        <v>0.21377245508982037</v>
      </c>
      <c r="AV13" s="43">
        <f t="shared" si="11"/>
        <v>0.20458515283842796</v>
      </c>
      <c r="AW13" s="43">
        <f t="shared" si="12"/>
        <v>0.19794344473007713</v>
      </c>
      <c r="AX13" s="43">
        <f t="shared" si="13"/>
        <v>0.19763205828779598</v>
      </c>
      <c r="AY13" s="43">
        <f t="shared" si="14"/>
        <v>0.21000000000000002</v>
      </c>
      <c r="AZ13" s="43">
        <f t="shared" si="15"/>
        <v>0.21240601503759399</v>
      </c>
      <c r="BA13" s="43">
        <f t="shared" si="16"/>
        <v>0.59810344827586204</v>
      </c>
      <c r="BB13" s="43">
        <f t="shared" si="17"/>
        <v>0.19013740458015269</v>
      </c>
      <c r="BC13" s="43">
        <f t="shared" si="18"/>
        <v>0.33078571428571429</v>
      </c>
      <c r="BD13" s="43">
        <f t="shared" si="19"/>
        <v>0.19182094081942336</v>
      </c>
      <c r="BE13" s="43">
        <f t="shared" si="20"/>
        <v>0.1938507462686567</v>
      </c>
      <c r="BF13" s="43">
        <f t="shared" si="21"/>
        <v>0.17477756286266924</v>
      </c>
      <c r="BG13" s="43">
        <f t="shared" si="22"/>
        <v>0.18058823529411766</v>
      </c>
      <c r="BH13" s="43">
        <f t="shared" si="23"/>
        <v>0.17346444780635401</v>
      </c>
      <c r="BI13" s="43">
        <f t="shared" si="24"/>
        <v>0.17109652002626394</v>
      </c>
      <c r="BJ13" s="43">
        <f t="shared" si="25"/>
        <v>0.15923376623376623</v>
      </c>
      <c r="BK13" s="43">
        <f t="shared" si="26"/>
        <v>0.16108736643620367</v>
      </c>
      <c r="BL13" s="43">
        <f t="shared" si="27"/>
        <v>0.14335300429184547</v>
      </c>
      <c r="BM13" s="43">
        <f t="shared" si="28"/>
        <v>0.16118781094527362</v>
      </c>
      <c r="BN13" s="43">
        <f t="shared" si="29"/>
        <v>0.14916370106761567</v>
      </c>
      <c r="BO13" s="43">
        <f t="shared" si="30"/>
        <v>0.1512983770287141</v>
      </c>
      <c r="BP13" s="43">
        <f t="shared" si="31"/>
        <v>0.15595146871008939</v>
      </c>
      <c r="BQ13" s="43">
        <f t="shared" si="32"/>
        <v>0.16336946702800362</v>
      </c>
      <c r="BR13" s="43">
        <f t="shared" si="33"/>
        <v>0.17360759493670885</v>
      </c>
      <c r="BS13" s="43"/>
      <c r="BU13" s="43">
        <f t="shared" si="37"/>
        <v>0.59810344827586204</v>
      </c>
      <c r="BV13" s="43">
        <f t="shared" si="38"/>
        <v>1.2588891625615763</v>
      </c>
      <c r="BW13" s="43">
        <f t="shared" si="39"/>
        <v>1.8950676326889906</v>
      </c>
      <c r="BX13" s="43">
        <f t="shared" si="40"/>
        <v>3.7852155339806823</v>
      </c>
      <c r="BY13" s="43">
        <f t="shared" si="41"/>
        <v>4.8388487936157061</v>
      </c>
      <c r="BZ13" s="43">
        <f t="shared" si="42"/>
        <v>5.1758258555804186</v>
      </c>
      <c r="CA13" s="43">
        <f t="shared" si="43"/>
        <v>6.133546488999631</v>
      </c>
      <c r="CB13" s="43">
        <f t="shared" si="44"/>
        <v>6.4281978703201901</v>
      </c>
      <c r="CE13" s="43">
        <f t="shared" si="45"/>
        <v>0.59810344827586204</v>
      </c>
      <c r="CF13" s="43">
        <f t="shared" si="46"/>
        <v>0.33039285714285715</v>
      </c>
      <c r="CG13" s="43">
        <f t="shared" si="47"/>
        <v>0.2120594900424714</v>
      </c>
      <c r="CH13" s="43">
        <f t="shared" si="48"/>
        <v>0.17183162739015378</v>
      </c>
      <c r="CI13" s="43">
        <f t="shared" si="49"/>
        <v>0.17560554327250397</v>
      </c>
      <c r="CJ13" s="43">
        <f t="shared" si="50"/>
        <v>0.16848853098235628</v>
      </c>
      <c r="CK13" s="43">
        <f t="shared" si="51"/>
        <v>0.15962010556986872</v>
      </c>
      <c r="CL13" s="43">
        <f t="shared" si="52"/>
        <v>0.14732569066027956</v>
      </c>
    </row>
    <row r="14" spans="2:90" x14ac:dyDescent="0.3">
      <c r="B14" s="31" t="str">
        <f t="shared" si="35"/>
        <v>202111</v>
      </c>
      <c r="C14" s="17">
        <f t="shared" si="53"/>
        <v>44501</v>
      </c>
      <c r="D14" s="24">
        <f>VLOOKUP(B14,'Frete ESALQ'!$C$6:$AL$132,36,FALSE)</f>
        <v>68</v>
      </c>
      <c r="E14" s="24">
        <f>VLOOKUP(B14,'Frete ESALQ'!$C$6:$AW$132,47,FALSE)</f>
        <v>70</v>
      </c>
      <c r="F14" s="24">
        <f>VLOOKUP(B14,'Frete ESALQ'!$C$6:$BO$132,59,FALSE)</f>
        <v>72</v>
      </c>
      <c r="G14" s="24">
        <f>VLOOKUP(B14,'Frete ESALQ'!$C$6:$BO$132,60,FALSE)</f>
        <v>80</v>
      </c>
      <c r="H14" s="24">
        <f>VLOOKUP(B14,'Frete ESALQ'!$C$6:$BO$132,58,FALSE)</f>
        <v>76.08</v>
      </c>
      <c r="I14" s="24">
        <f>VLOOKUP(B14,'Frete ESALQ'!$C$6:$BO$132,57,FALSE)</f>
        <v>81.430000000000007</v>
      </c>
      <c r="J14" s="24">
        <f>VLOOKUP(B14,'Frete ESALQ'!$C$6:$BO$132,51,FALSE)</f>
        <v>94</v>
      </c>
      <c r="K14" s="24">
        <f>VLOOKUP($B14,'Frete ESALQ'!$C$6:$BO$132,K$2,FALSE)</f>
        <v>125.7</v>
      </c>
      <c r="L14" s="24">
        <f>VLOOKUP($B14,'Frete ESALQ'!$C$6:$BO$132,L$2,FALSE)</f>
        <v>51.61</v>
      </c>
      <c r="M14" s="24">
        <f>VLOOKUP($B14,'Frete ESALQ'!$C$6:$BO$132,M$2,FALSE)</f>
        <v>81.03</v>
      </c>
      <c r="N14" s="24">
        <f>VLOOKUP($B14,'Frete ESALQ'!$C$6:$BO$132,N$2,FALSE)</f>
        <v>103.77</v>
      </c>
      <c r="O14" s="24">
        <f>VLOOKUP($B14,'Frete ESALQ'!$C$6:$BO$132,O$2,FALSE)</f>
        <v>155.93</v>
      </c>
      <c r="P14" s="24">
        <f>VLOOKUP($B14,'Frete ESALQ'!$C$6:$BO$132,P$2,FALSE)</f>
        <v>117.5</v>
      </c>
      <c r="Q14" s="24">
        <f>VLOOKUP($B14,'Frete ESALQ'!$C$6:$BO$132,Q$2,FALSE)</f>
        <v>84.02</v>
      </c>
      <c r="R14" s="24">
        <f>VLOOKUP($B14,'Frete ESALQ'!$C$6:$BO$132,R$2,FALSE)</f>
        <v>94.65</v>
      </c>
      <c r="S14" s="24">
        <f>VLOOKUP($B14,'Frete ESALQ'!$C$6:$BO$132,S$2,FALSE)</f>
        <v>43.57</v>
      </c>
      <c r="T14" s="24">
        <f>VLOOKUP($B14,'Frete ESALQ'!$C$6:$BO$132,T$2,FALSE)</f>
        <v>135.22999999999999</v>
      </c>
      <c r="U14" s="24">
        <f>VLOOKUP($B14,'Frete ESALQ'!$C$6:$BO$132,U$2,FALSE)</f>
        <v>55.42</v>
      </c>
      <c r="V14" s="24">
        <f>VLOOKUP($B14,'Frete ESALQ'!$C$6:$BO$132,V$2,FALSE)</f>
        <v>137.13999999999999</v>
      </c>
      <c r="W14" s="24">
        <f>VLOOKUP($B14,'Frete ESALQ'!$C$6:$BO$132,W$2,FALSE)</f>
        <v>140.68</v>
      </c>
      <c r="X14" s="24">
        <f>VLOOKUP($B14,'Frete ESALQ'!$C$6:$BO$132,X$2,FALSE)</f>
        <v>100.37</v>
      </c>
      <c r="Y14" s="24">
        <f>VLOOKUP($B14,'Frete ESALQ'!$C$6:$BO$132,Y$2,FALSE)</f>
        <v>117.8</v>
      </c>
      <c r="Z14" s="24">
        <f>VLOOKUP($B14,'Frete ESALQ'!$C$6:$BO$132,Z$2,FALSE)</f>
        <v>125.16</v>
      </c>
      <c r="AA14" s="24">
        <f>VLOOKUP($B14,'Frete ESALQ'!$C$6:$BO$132,AA$2,FALSE)</f>
        <v>274.02999999999997</v>
      </c>
      <c r="AB14" s="24">
        <f>VLOOKUP($B14,'Frete ESALQ'!$C$6:$BO$132,AB$2,FALSE)</f>
        <v>258.61</v>
      </c>
      <c r="AC14" s="24">
        <f>VLOOKUP($B14,'Frete ESALQ'!$C$6:$BO$132,AC$2,FALSE)</f>
        <v>269.72000000000003</v>
      </c>
      <c r="AD14" s="24">
        <f>VLOOKUP($B14,'Frete ESALQ'!$C$6:$BO$132,AD$2,FALSE)</f>
        <v>219.95</v>
      </c>
      <c r="AE14" s="24">
        <f>VLOOKUP($B14,'Frete ESALQ'!$C$6:$BO$132,AE$2,FALSE)</f>
        <v>272.64</v>
      </c>
      <c r="AF14" s="24">
        <f>VLOOKUP($B14,'Frete ESALQ'!$C$6:$BO$132,AF$2,FALSE)</f>
        <v>207.08</v>
      </c>
      <c r="AG14" s="24">
        <f>VLOOKUP($B14,'Frete ESALQ'!$C$6:$BO$132,AG$2,FALSE)</f>
        <v>382.94</v>
      </c>
      <c r="AH14" s="24">
        <f>VLOOKUP($B14,'Frete ESALQ'!$C$6:$BO$132,AH$2,FALSE)</f>
        <v>257.69</v>
      </c>
      <c r="AI14" s="24">
        <f>VLOOKUP($B14,'Frete ESALQ'!$C$6:$BO$132,AI$2,FALSE)</f>
        <v>190.55</v>
      </c>
      <c r="AJ14" s="24">
        <f>VLOOKUP($B14,'Frete ESALQ'!$C$6:$BO$132,AJ$2,FALSE)</f>
        <v>222.84</v>
      </c>
      <c r="AL14" s="43">
        <f t="shared" si="36"/>
        <v>0.10641627543035993</v>
      </c>
      <c r="AM14" s="43">
        <f t="shared" si="4"/>
        <v>0.14492753623188406</v>
      </c>
      <c r="AN14" s="43">
        <f t="shared" si="4"/>
        <v>0.13766730401529637</v>
      </c>
      <c r="AO14" s="43">
        <f t="shared" si="4"/>
        <v>0.14545454545454545</v>
      </c>
      <c r="AP14" s="43">
        <f t="shared" si="5"/>
        <v>0.14546845124282984</v>
      </c>
      <c r="AQ14" s="43">
        <f t="shared" si="6"/>
        <v>0.15629558541266797</v>
      </c>
      <c r="AR14" s="43">
        <f t="shared" si="7"/>
        <v>0.19583333333333333</v>
      </c>
      <c r="AS14" s="43">
        <f t="shared" si="8"/>
        <v>0.21747404844290658</v>
      </c>
      <c r="AT14" s="43">
        <f t="shared" si="9"/>
        <v>0.40007751937984498</v>
      </c>
      <c r="AU14" s="43">
        <f t="shared" si="10"/>
        <v>0.24260479041916169</v>
      </c>
      <c r="AV14" s="43">
        <f t="shared" si="11"/>
        <v>0.22657205240174672</v>
      </c>
      <c r="AW14" s="43">
        <f t="shared" si="12"/>
        <v>0.20042416452442161</v>
      </c>
      <c r="AX14" s="43">
        <f t="shared" si="13"/>
        <v>0.21402550091074682</v>
      </c>
      <c r="AY14" s="43">
        <f t="shared" si="14"/>
        <v>0.23734463276836157</v>
      </c>
      <c r="AZ14" s="43">
        <f t="shared" si="15"/>
        <v>0.23721804511278197</v>
      </c>
      <c r="BA14" s="43">
        <f t="shared" si="16"/>
        <v>0.75120689655172412</v>
      </c>
      <c r="BB14" s="43">
        <f t="shared" si="17"/>
        <v>0.20645801526717555</v>
      </c>
      <c r="BC14" s="43">
        <f t="shared" si="18"/>
        <v>0.39585714285714285</v>
      </c>
      <c r="BD14" s="43">
        <f t="shared" si="19"/>
        <v>0.20810318664643396</v>
      </c>
      <c r="BE14" s="43">
        <f t="shared" si="20"/>
        <v>0.20997014925373136</v>
      </c>
      <c r="BF14" s="43">
        <f t="shared" si="21"/>
        <v>0.19413926499032882</v>
      </c>
      <c r="BG14" s="43">
        <f t="shared" si="22"/>
        <v>0.19798319327731093</v>
      </c>
      <c r="BH14" s="43">
        <f t="shared" si="23"/>
        <v>0.18934947049924356</v>
      </c>
      <c r="BI14" s="43">
        <f t="shared" si="24"/>
        <v>0.17992777413000655</v>
      </c>
      <c r="BJ14" s="43">
        <f t="shared" si="25"/>
        <v>0.16792857142857143</v>
      </c>
      <c r="BK14" s="43">
        <f t="shared" si="26"/>
        <v>0.16952859836580769</v>
      </c>
      <c r="BL14" s="43">
        <f t="shared" si="27"/>
        <v>0.11799892703862661</v>
      </c>
      <c r="BM14" s="43">
        <f t="shared" si="28"/>
        <v>0.16955223880597015</v>
      </c>
      <c r="BN14" s="43">
        <f t="shared" si="29"/>
        <v>0.12282325029655991</v>
      </c>
      <c r="BO14" s="43">
        <f t="shared" si="30"/>
        <v>0.15935913441531419</v>
      </c>
      <c r="BP14" s="43">
        <f t="shared" si="31"/>
        <v>0.1645530012771392</v>
      </c>
      <c r="BQ14" s="43">
        <f t="shared" si="32"/>
        <v>0.17213188798554654</v>
      </c>
      <c r="BR14" s="43">
        <f t="shared" si="33"/>
        <v>0.17629746835443039</v>
      </c>
      <c r="BS14" s="43"/>
      <c r="BU14" s="43">
        <f t="shared" si="37"/>
        <v>0.75120689655172412</v>
      </c>
      <c r="BV14" s="43">
        <f t="shared" si="38"/>
        <v>1.5471415587887121</v>
      </c>
      <c r="BW14" s="43">
        <f t="shared" si="39"/>
        <v>2.2643090270890172</v>
      </c>
      <c r="BX14" s="43">
        <f t="shared" si="40"/>
        <v>4.240149842802615</v>
      </c>
      <c r="BY14" s="43">
        <f t="shared" si="41"/>
        <v>5.3608711044239801</v>
      </c>
      <c r="BZ14" s="43">
        <f t="shared" si="42"/>
        <v>5.7093004607639575</v>
      </c>
      <c r="CA14" s="43">
        <f t="shared" si="43"/>
        <v>6.683613895068012</v>
      </c>
      <c r="CB14" s="43">
        <f t="shared" si="44"/>
        <v>6.9609719565219521</v>
      </c>
      <c r="CE14" s="43">
        <f t="shared" si="45"/>
        <v>0.75120689655172412</v>
      </c>
      <c r="CF14" s="43">
        <f t="shared" si="46"/>
        <v>0.39796733111849397</v>
      </c>
      <c r="CG14" s="43">
        <f t="shared" si="47"/>
        <v>0.23905582276676837</v>
      </c>
      <c r="CH14" s="43">
        <f t="shared" si="48"/>
        <v>0.17962189233759981</v>
      </c>
      <c r="CI14" s="43">
        <f t="shared" si="49"/>
        <v>0.18678687693689419</v>
      </c>
      <c r="CJ14" s="43">
        <f t="shared" si="50"/>
        <v>0.1742146781699887</v>
      </c>
      <c r="CK14" s="43">
        <f t="shared" si="51"/>
        <v>0.16238557238400908</v>
      </c>
      <c r="CL14" s="43">
        <f t="shared" si="52"/>
        <v>0.13867903072697008</v>
      </c>
    </row>
    <row r="15" spans="2:90" x14ac:dyDescent="0.3">
      <c r="B15" s="31" t="str">
        <f t="shared" si="35"/>
        <v>202112</v>
      </c>
      <c r="C15" s="17">
        <f t="shared" si="53"/>
        <v>44531</v>
      </c>
      <c r="D15" s="24">
        <f>VLOOKUP(B15,'Frete ESALQ'!$C$6:$AL$132,36,FALSE)</f>
        <v>76.2</v>
      </c>
      <c r="E15" s="24">
        <f>VLOOKUP(B15,'Frete ESALQ'!$C$6:$AW$132,47,FALSE)</f>
        <v>67.67</v>
      </c>
      <c r="F15" s="24">
        <f>VLOOKUP(B15,'Frete ESALQ'!$C$6:$BO$132,59,FALSE)</f>
        <v>66.67</v>
      </c>
      <c r="G15" s="24">
        <f>VLOOKUP(B15,'Frete ESALQ'!$C$6:$BO$132,60,FALSE)</f>
        <v>84.4</v>
      </c>
      <c r="H15" s="24">
        <f>VLOOKUP(B15,'Frete ESALQ'!$C$6:$BO$132,58,FALSE)</f>
        <v>92.96</v>
      </c>
      <c r="I15" s="24">
        <f>VLOOKUP(B15,'Frete ESALQ'!$C$6:$BO$132,57,FALSE)</f>
        <v>99.24</v>
      </c>
      <c r="J15" s="24">
        <f>VLOOKUP(B15,'Frete ESALQ'!$C$6:$BO$132,51,FALSE)</f>
        <v>94</v>
      </c>
      <c r="K15" s="24">
        <f>VLOOKUP($B15,'Frete ESALQ'!$C$6:$BO$132,K$2,FALSE)</f>
        <v>124.85</v>
      </c>
      <c r="L15" s="24">
        <f>VLOOKUP($B15,'Frete ESALQ'!$C$6:$BO$132,L$2,FALSE)</f>
        <v>55.87</v>
      </c>
      <c r="M15" s="24">
        <f>VLOOKUP($B15,'Frete ESALQ'!$C$6:$BO$132,M$2,FALSE)</f>
        <v>89.88</v>
      </c>
      <c r="N15" s="24">
        <f>VLOOKUP($B15,'Frete ESALQ'!$C$6:$BO$132,N$2,FALSE)</f>
        <v>104.43</v>
      </c>
      <c r="O15" s="24">
        <f>VLOOKUP($B15,'Frete ESALQ'!$C$6:$BO$132,O$2,FALSE)</f>
        <v>135.88</v>
      </c>
      <c r="P15" s="24">
        <f>VLOOKUP($B15,'Frete ESALQ'!$C$6:$BO$132,P$2,FALSE)</f>
        <v>116.61</v>
      </c>
      <c r="Q15" s="24">
        <f>VLOOKUP($B15,'Frete ESALQ'!$C$6:$BO$132,Q$2,FALSE)</f>
        <v>86.05</v>
      </c>
      <c r="R15" s="24">
        <f>VLOOKUP($B15,'Frete ESALQ'!$C$6:$BO$132,R$2,FALSE)</f>
        <v>95.94</v>
      </c>
      <c r="S15" s="24">
        <f>VLOOKUP($B15,'Frete ESALQ'!$C$6:$BO$132,S$2,FALSE)</f>
        <v>48.39</v>
      </c>
      <c r="T15" s="24">
        <f>VLOOKUP($B15,'Frete ESALQ'!$C$6:$BO$132,T$2,FALSE)</f>
        <v>133.72</v>
      </c>
      <c r="U15" s="24">
        <f>VLOOKUP($B15,'Frete ESALQ'!$C$6:$BO$132,U$2,FALSE)</f>
        <v>59.42</v>
      </c>
      <c r="V15" s="24">
        <f>VLOOKUP($B15,'Frete ESALQ'!$C$6:$BO$132,V$2,FALSE)</f>
        <v>135.5</v>
      </c>
      <c r="W15" s="24">
        <f>VLOOKUP($B15,'Frete ESALQ'!$C$6:$BO$132,W$2,FALSE)</f>
        <v>138.80000000000001</v>
      </c>
      <c r="X15" s="24">
        <f>VLOOKUP($B15,'Frete ESALQ'!$C$6:$BO$132,X$2,FALSE)</f>
        <v>101.26</v>
      </c>
      <c r="Y15" s="24">
        <f>VLOOKUP($B15,'Frete ESALQ'!$C$6:$BO$132,Y$2,FALSE)</f>
        <v>117.49</v>
      </c>
      <c r="Z15" s="24">
        <f>VLOOKUP($B15,'Frete ESALQ'!$C$6:$BO$132,Z$2,FALSE)</f>
        <v>130</v>
      </c>
      <c r="AA15" s="24">
        <f>VLOOKUP($B15,'Frete ESALQ'!$C$6:$BO$132,AA$2,FALSE)</f>
        <v>292.32</v>
      </c>
      <c r="AB15" s="24">
        <f>VLOOKUP($B15,'Frete ESALQ'!$C$6:$BO$132,AB$2,FALSE)</f>
        <v>275.25</v>
      </c>
      <c r="AC15" s="24">
        <f>VLOOKUP($B15,'Frete ESALQ'!$C$6:$BO$132,AC$2,FALSE)</f>
        <v>287.55</v>
      </c>
      <c r="AD15" s="24">
        <f>VLOOKUP($B15,'Frete ESALQ'!$C$6:$BO$132,AD$2,FALSE)</f>
        <v>293.04000000000002</v>
      </c>
      <c r="AE15" s="24">
        <f>VLOOKUP($B15,'Frete ESALQ'!$C$6:$BO$132,AE$2,FALSE)</f>
        <v>290.77999999999997</v>
      </c>
      <c r="AF15" s="24">
        <f>VLOOKUP($B15,'Frete ESALQ'!$C$6:$BO$132,AF$2,FALSE)</f>
        <v>275.49</v>
      </c>
      <c r="AG15" s="24">
        <f>VLOOKUP($B15,'Frete ESALQ'!$C$6:$BO$132,AG$2,FALSE)</f>
        <v>385.14</v>
      </c>
      <c r="AH15" s="24">
        <f>VLOOKUP($B15,'Frete ESALQ'!$C$6:$BO$132,AH$2,FALSE)</f>
        <v>275.13</v>
      </c>
      <c r="AI15" s="24">
        <f>VLOOKUP($B15,'Frete ESALQ'!$C$6:$BO$132,AI$2,FALSE)</f>
        <v>207.93</v>
      </c>
      <c r="AJ15" s="24">
        <f>VLOOKUP($B15,'Frete ESALQ'!$C$6:$BO$132,AJ$2,FALSE)</f>
        <v>243.77</v>
      </c>
      <c r="AL15" s="43">
        <f t="shared" si="36"/>
        <v>0.11924882629107982</v>
      </c>
      <c r="AM15" s="43">
        <f t="shared" si="4"/>
        <v>0.14010351966873708</v>
      </c>
      <c r="AN15" s="43">
        <f t="shared" si="4"/>
        <v>0.12747609942638624</v>
      </c>
      <c r="AO15" s="43">
        <f t="shared" si="4"/>
        <v>0.15345454545454545</v>
      </c>
      <c r="AP15" s="43">
        <f t="shared" si="5"/>
        <v>0.1777437858508604</v>
      </c>
      <c r="AQ15" s="43">
        <f t="shared" si="6"/>
        <v>0.19047984644913626</v>
      </c>
      <c r="AR15" s="43">
        <f t="shared" si="7"/>
        <v>0.19583333333333333</v>
      </c>
      <c r="AS15" s="43">
        <f t="shared" si="8"/>
        <v>0.21600346020761244</v>
      </c>
      <c r="AT15" s="43">
        <f t="shared" si="9"/>
        <v>0.43310077519379842</v>
      </c>
      <c r="AU15" s="43">
        <f t="shared" si="10"/>
        <v>0.26910179640718562</v>
      </c>
      <c r="AV15" s="43">
        <f t="shared" si="11"/>
        <v>0.22801310043668124</v>
      </c>
      <c r="AW15" s="43">
        <f t="shared" si="12"/>
        <v>0.17465295629820052</v>
      </c>
      <c r="AX15" s="43">
        <f t="shared" si="13"/>
        <v>0.21240437158469946</v>
      </c>
      <c r="AY15" s="43">
        <f t="shared" si="14"/>
        <v>0.24307909604519773</v>
      </c>
      <c r="AZ15" s="43">
        <f t="shared" si="15"/>
        <v>0.24045112781954886</v>
      </c>
      <c r="BA15" s="43">
        <f t="shared" si="16"/>
        <v>0.83431034482758626</v>
      </c>
      <c r="BB15" s="43">
        <f t="shared" si="17"/>
        <v>0.20415267175572518</v>
      </c>
      <c r="BC15" s="43">
        <f t="shared" si="18"/>
        <v>0.42442857142857143</v>
      </c>
      <c r="BD15" s="43">
        <f t="shared" si="19"/>
        <v>0.20561456752655538</v>
      </c>
      <c r="BE15" s="43">
        <f t="shared" si="20"/>
        <v>0.20716417910447762</v>
      </c>
      <c r="BF15" s="43">
        <f t="shared" si="21"/>
        <v>0.19586073500967119</v>
      </c>
      <c r="BG15" s="43">
        <f t="shared" si="22"/>
        <v>0.19746218487394956</v>
      </c>
      <c r="BH15" s="43">
        <f t="shared" si="23"/>
        <v>0.19667170953101362</v>
      </c>
      <c r="BI15" s="43">
        <f t="shared" si="24"/>
        <v>0.19193696651346026</v>
      </c>
      <c r="BJ15" s="43">
        <f t="shared" si="25"/>
        <v>0.17873376623376624</v>
      </c>
      <c r="BK15" s="43">
        <f t="shared" si="26"/>
        <v>0.18073538654934004</v>
      </c>
      <c r="BL15" s="43">
        <f t="shared" si="27"/>
        <v>0.15721030042918457</v>
      </c>
      <c r="BM15" s="43">
        <f t="shared" si="28"/>
        <v>0.18083333333333332</v>
      </c>
      <c r="BN15" s="43">
        <f t="shared" si="29"/>
        <v>0.16339857651245551</v>
      </c>
      <c r="BO15" s="43">
        <f t="shared" si="30"/>
        <v>0.16027465667915106</v>
      </c>
      <c r="BP15" s="43">
        <f t="shared" si="31"/>
        <v>0.17568965517241378</v>
      </c>
      <c r="BQ15" s="43">
        <f t="shared" si="32"/>
        <v>0.18783197831978321</v>
      </c>
      <c r="BR15" s="43">
        <f t="shared" si="33"/>
        <v>0.19285601265822785</v>
      </c>
      <c r="BS15" s="43"/>
      <c r="BU15" s="43">
        <f t="shared" si="37"/>
        <v>0.83431034482758626</v>
      </c>
      <c r="BV15" s="43">
        <f t="shared" si="38"/>
        <v>1.6918396914499561</v>
      </c>
      <c r="BW15" s="43">
        <f t="shared" si="39"/>
        <v>2.4444717117218882</v>
      </c>
      <c r="BX15" s="43">
        <f t="shared" si="40"/>
        <v>4.4793066940175015</v>
      </c>
      <c r="BY15" s="43">
        <f t="shared" si="41"/>
        <v>5.5868116045245539</v>
      </c>
      <c r="BZ15" s="43">
        <f t="shared" si="42"/>
        <v>5.9674995955025656</v>
      </c>
      <c r="CA15" s="43">
        <f t="shared" si="43"/>
        <v>7.038827279817335</v>
      </c>
      <c r="CB15" s="43">
        <f t="shared" si="44"/>
        <v>7.356312236925671</v>
      </c>
      <c r="CE15" s="43">
        <f t="shared" si="45"/>
        <v>0.83431034482758626</v>
      </c>
      <c r="CF15" s="43">
        <f t="shared" si="46"/>
        <v>0.4287646733111849</v>
      </c>
      <c r="CG15" s="43">
        <f t="shared" si="47"/>
        <v>0.25087734009064405</v>
      </c>
      <c r="CH15" s="43">
        <f t="shared" si="48"/>
        <v>0.1849849983905103</v>
      </c>
      <c r="CI15" s="43">
        <f t="shared" si="49"/>
        <v>0.1845841517511754</v>
      </c>
      <c r="CJ15" s="43">
        <f t="shared" si="50"/>
        <v>0.19034399548900582</v>
      </c>
      <c r="CK15" s="43">
        <f t="shared" si="51"/>
        <v>0.17855461405246156</v>
      </c>
      <c r="CL15" s="43">
        <f t="shared" si="52"/>
        <v>0.15874247855416801</v>
      </c>
    </row>
    <row r="16" spans="2:90" x14ac:dyDescent="0.3">
      <c r="B16" s="31" t="str">
        <f t="shared" si="35"/>
        <v>20221</v>
      </c>
      <c r="C16" s="17">
        <f t="shared" si="53"/>
        <v>44562</v>
      </c>
      <c r="D16" s="24">
        <f>VLOOKUP(B16,'Frete ESALQ'!$C$6:$AL$132,36,FALSE)</f>
        <v>74.849999999999994</v>
      </c>
      <c r="E16" s="24">
        <f>VLOOKUP(B16,'Frete ESALQ'!$C$6:$AW$132,47,FALSE)</f>
        <v>71.75</v>
      </c>
      <c r="F16" s="24">
        <f>VLOOKUP(B16,'Frete ESALQ'!$C$6:$BO$132,59,FALSE)</f>
        <v>58.43</v>
      </c>
      <c r="G16" s="24">
        <f>VLOOKUP(B16,'Frete ESALQ'!$C$6:$BO$132,60,FALSE)</f>
        <v>81.5</v>
      </c>
      <c r="H16" s="24">
        <f>VLOOKUP(B16,'Frete ESALQ'!$C$6:$BO$132,58,FALSE)</f>
        <v>121.72</v>
      </c>
      <c r="I16" s="24">
        <f>VLOOKUP(B16,'Frete ESALQ'!$C$6:$BO$132,57,FALSE)</f>
        <v>126.54</v>
      </c>
      <c r="J16" s="24">
        <f>VLOOKUP(B16,'Frete ESALQ'!$C$6:$BO$132,51,FALSE)</f>
        <v>94</v>
      </c>
      <c r="K16" s="24">
        <f>VLOOKUP($B16,'Frete ESALQ'!$C$6:$BO$132,K$2,FALSE)</f>
        <v>150</v>
      </c>
      <c r="L16" s="24">
        <f>VLOOKUP($B16,'Frete ESALQ'!$C$6:$BO$132,L$2,FALSE)</f>
        <v>58</v>
      </c>
      <c r="M16" s="24">
        <f>VLOOKUP($B16,'Frete ESALQ'!$C$6:$BO$132,M$2,FALSE)</f>
        <v>97.96</v>
      </c>
      <c r="N16" s="24">
        <f>VLOOKUP($B16,'Frete ESALQ'!$C$6:$BO$132,N$2,FALSE)</f>
        <v>115</v>
      </c>
      <c r="O16" s="24">
        <f>VLOOKUP($B16,'Frete ESALQ'!$C$6:$BO$132,O$2,FALSE)</f>
        <v>160.83000000000001</v>
      </c>
      <c r="P16" s="24">
        <f>VLOOKUP($B16,'Frete ESALQ'!$C$6:$BO$132,P$2,FALSE)</f>
        <v>145</v>
      </c>
      <c r="Q16" s="24">
        <f>VLOOKUP($B16,'Frete ESALQ'!$C$6:$BO$132,Q$2,FALSE)</f>
        <v>101.29</v>
      </c>
      <c r="R16" s="24">
        <f>VLOOKUP($B16,'Frete ESALQ'!$C$6:$BO$132,R$2,FALSE)</f>
        <v>113.11</v>
      </c>
      <c r="S16" s="24">
        <f>VLOOKUP($B16,'Frete ESALQ'!$C$6:$BO$132,S$2,FALSE)</f>
        <v>56.29</v>
      </c>
      <c r="T16" s="24">
        <f>VLOOKUP($B16,'Frete ESALQ'!$C$6:$BO$132,T$2,FALSE)</f>
        <v>158.25</v>
      </c>
      <c r="U16" s="24">
        <f>VLOOKUP($B16,'Frete ESALQ'!$C$6:$BO$132,U$2,FALSE)</f>
        <v>69.47</v>
      </c>
      <c r="V16" s="24">
        <f>VLOOKUP($B16,'Frete ESALQ'!$C$6:$BO$132,V$2,FALSE)</f>
        <v>158.75</v>
      </c>
      <c r="W16" s="24">
        <f>VLOOKUP($B16,'Frete ESALQ'!$C$6:$BO$132,W$2,FALSE)</f>
        <v>164.31</v>
      </c>
      <c r="X16" s="24">
        <f>VLOOKUP($B16,'Frete ESALQ'!$C$6:$BO$132,X$2,FALSE)</f>
        <v>119.47</v>
      </c>
      <c r="Y16" s="24">
        <f>VLOOKUP($B16,'Frete ESALQ'!$C$6:$BO$132,Y$2,FALSE)</f>
        <v>162.5</v>
      </c>
      <c r="Z16" s="24">
        <f>VLOOKUP($B16,'Frete ESALQ'!$C$6:$BO$132,Z$2,FALSE)</f>
        <v>147.04</v>
      </c>
      <c r="AA16" s="24">
        <f>VLOOKUP($B16,'Frete ESALQ'!$C$6:$BO$132,AA$2,FALSE)</f>
        <v>315</v>
      </c>
      <c r="AB16" s="24">
        <f>VLOOKUP($B16,'Frete ESALQ'!$C$6:$BO$132,AB$2,FALSE)</f>
        <v>294.95</v>
      </c>
      <c r="AC16" s="24">
        <f>VLOOKUP($B16,'Frete ESALQ'!$C$6:$BO$132,AC$2,FALSE)</f>
        <v>307.25</v>
      </c>
      <c r="AD16" s="24">
        <f>VLOOKUP($B16,'Frete ESALQ'!$C$6:$BO$132,AD$2,FALSE)</f>
        <v>317.38</v>
      </c>
      <c r="AE16" s="24">
        <f>VLOOKUP($B16,'Frete ESALQ'!$C$6:$BO$132,AE$2,FALSE)</f>
        <v>310.48</v>
      </c>
      <c r="AF16" s="24">
        <f>VLOOKUP($B16,'Frete ESALQ'!$C$6:$BO$132,AF$2,FALSE)</f>
        <v>305</v>
      </c>
      <c r="AG16" s="24">
        <f>VLOOKUP($B16,'Frete ESALQ'!$C$6:$BO$132,AG$2,FALSE)</f>
        <v>423.85</v>
      </c>
      <c r="AH16" s="24">
        <f>VLOOKUP($B16,'Frete ESALQ'!$C$6:$BO$132,AH$2,FALSE)</f>
        <v>285</v>
      </c>
      <c r="AI16" s="24">
        <f>VLOOKUP($B16,'Frete ESALQ'!$C$6:$BO$132,AI$2,FALSE)</f>
        <v>259.66000000000003</v>
      </c>
      <c r="AJ16" s="24">
        <f>VLOOKUP($B16,'Frete ESALQ'!$C$6:$BO$132,AJ$2,FALSE)</f>
        <v>232.5</v>
      </c>
      <c r="AL16" s="43">
        <f t="shared" si="36"/>
        <v>0.11713615023474178</v>
      </c>
      <c r="AM16" s="43">
        <f t="shared" si="4"/>
        <v>0.14855072463768115</v>
      </c>
      <c r="AN16" s="43">
        <f t="shared" si="4"/>
        <v>0.11172084130019121</v>
      </c>
      <c r="AO16" s="43">
        <f t="shared" si="4"/>
        <v>0.14818181818181819</v>
      </c>
      <c r="AP16" s="43">
        <f t="shared" si="5"/>
        <v>0.23273422562141491</v>
      </c>
      <c r="AQ16" s="43">
        <f t="shared" si="6"/>
        <v>0.24287907869481767</v>
      </c>
      <c r="AR16" s="43">
        <f t="shared" si="7"/>
        <v>0.19583333333333333</v>
      </c>
      <c r="AS16" s="43">
        <f t="shared" si="8"/>
        <v>0.25951557093425603</v>
      </c>
      <c r="AT16" s="43">
        <f t="shared" si="9"/>
        <v>0.44961240310077522</v>
      </c>
      <c r="AU16" s="43">
        <f t="shared" si="10"/>
        <v>0.29329341317365265</v>
      </c>
      <c r="AV16" s="43">
        <f t="shared" si="11"/>
        <v>0.25109170305676853</v>
      </c>
      <c r="AW16" s="43">
        <f t="shared" si="12"/>
        <v>0.20672236503856042</v>
      </c>
      <c r="AX16" s="43">
        <f t="shared" si="13"/>
        <v>0.26411657559198543</v>
      </c>
      <c r="AY16" s="43">
        <f t="shared" si="14"/>
        <v>0.28612994350282489</v>
      </c>
      <c r="AZ16" s="43">
        <f t="shared" si="15"/>
        <v>0.28348370927318295</v>
      </c>
      <c r="BA16" s="43">
        <f t="shared" si="16"/>
        <v>0.97051724137931028</v>
      </c>
      <c r="BB16" s="43">
        <f t="shared" si="17"/>
        <v>0.24160305343511451</v>
      </c>
      <c r="BC16" s="43">
        <f t="shared" si="18"/>
        <v>0.49621428571428572</v>
      </c>
      <c r="BD16" s="43">
        <f t="shared" si="19"/>
        <v>0.24089529590288317</v>
      </c>
      <c r="BE16" s="43">
        <f t="shared" si="20"/>
        <v>0.24523880597014927</v>
      </c>
      <c r="BF16" s="43">
        <f t="shared" si="21"/>
        <v>0.23108317214700194</v>
      </c>
      <c r="BG16" s="43">
        <f t="shared" si="22"/>
        <v>0.27310924369747897</v>
      </c>
      <c r="BH16" s="43">
        <f t="shared" si="23"/>
        <v>0.22245083207261723</v>
      </c>
      <c r="BI16" s="43">
        <f t="shared" si="24"/>
        <v>0.20682862770847013</v>
      </c>
      <c r="BJ16" s="43">
        <f t="shared" si="25"/>
        <v>0.19152597402597402</v>
      </c>
      <c r="BK16" s="43">
        <f t="shared" si="26"/>
        <v>0.19311753614079197</v>
      </c>
      <c r="BL16" s="43">
        <f t="shared" si="27"/>
        <v>0.17026824034334764</v>
      </c>
      <c r="BM16" s="43">
        <f t="shared" si="28"/>
        <v>0.19308457711442786</v>
      </c>
      <c r="BN16" s="43">
        <f t="shared" si="29"/>
        <v>0.18090154211150652</v>
      </c>
      <c r="BO16" s="43">
        <f t="shared" si="30"/>
        <v>0.17638368705784438</v>
      </c>
      <c r="BP16" s="43">
        <f t="shared" si="31"/>
        <v>0.18199233716475097</v>
      </c>
      <c r="BQ16" s="43">
        <f t="shared" si="32"/>
        <v>0.23456187895212288</v>
      </c>
      <c r="BR16" s="43">
        <f t="shared" si="33"/>
        <v>0.18393987341772153</v>
      </c>
      <c r="BS16" s="43"/>
      <c r="BU16" s="43">
        <f t="shared" si="37"/>
        <v>0.97051724137931028</v>
      </c>
      <c r="BV16" s="43">
        <f t="shared" si="38"/>
        <v>1.9163439301943712</v>
      </c>
      <c r="BW16" s="43">
        <f t="shared" si="39"/>
        <v>2.7792509961440319</v>
      </c>
      <c r="BX16" s="43">
        <f t="shared" si="40"/>
        <v>5.1380672833407806</v>
      </c>
      <c r="BY16" s="43">
        <f t="shared" si="41"/>
        <v>6.4121137859948458</v>
      </c>
      <c r="BZ16" s="43">
        <f t="shared" si="42"/>
        <v>6.8306155383646905</v>
      </c>
      <c r="CA16" s="43">
        <f t="shared" si="43"/>
        <v>7.9780661326306124</v>
      </c>
      <c r="CB16" s="43">
        <f t="shared" si="44"/>
        <v>8.3247180600318043</v>
      </c>
      <c r="CE16" s="43">
        <f t="shared" si="45"/>
        <v>0.97051724137931028</v>
      </c>
      <c r="CF16" s="43">
        <f t="shared" si="46"/>
        <v>0.47291334440753047</v>
      </c>
      <c r="CG16" s="43">
        <f t="shared" si="47"/>
        <v>0.28763568864988692</v>
      </c>
      <c r="CH16" s="43">
        <f t="shared" si="48"/>
        <v>0.21443784429061352</v>
      </c>
      <c r="CI16" s="43">
        <f t="shared" si="49"/>
        <v>0.21234108377567754</v>
      </c>
      <c r="CJ16" s="43">
        <f t="shared" si="50"/>
        <v>0.20925087618492233</v>
      </c>
      <c r="CK16" s="43">
        <f t="shared" si="51"/>
        <v>0.19124176571098697</v>
      </c>
      <c r="CL16" s="43">
        <f t="shared" si="52"/>
        <v>0.17332596370059594</v>
      </c>
    </row>
    <row r="17" spans="2:90" x14ac:dyDescent="0.3">
      <c r="B17" s="31" t="str">
        <f t="shared" si="35"/>
        <v>20222</v>
      </c>
      <c r="C17" s="17">
        <f t="shared" si="53"/>
        <v>44593</v>
      </c>
      <c r="D17" s="24">
        <f>VLOOKUP(B17,'Frete ESALQ'!$C$6:$AL$132,36,FALSE)</f>
        <v>99.95</v>
      </c>
      <c r="E17" s="24">
        <f>VLOOKUP(B17,'Frete ESALQ'!$C$6:$AW$132,47,FALSE)</f>
        <v>70</v>
      </c>
      <c r="F17" s="24">
        <f>VLOOKUP(B17,'Frete ESALQ'!$C$6:$BO$132,59,FALSE)</f>
        <v>74.33</v>
      </c>
      <c r="G17" s="24">
        <f>VLOOKUP(B17,'Frete ESALQ'!$C$6:$BO$132,60,FALSE)</f>
        <v>93</v>
      </c>
      <c r="H17" s="24">
        <f>VLOOKUP(B17,'Frete ESALQ'!$C$6:$BO$132,58,FALSE)</f>
        <v>92.53</v>
      </c>
      <c r="I17" s="24">
        <f>VLOOKUP(B17,'Frete ESALQ'!$C$6:$BO$132,57,FALSE)</f>
        <v>100.94</v>
      </c>
      <c r="J17" s="24">
        <f>VLOOKUP(B17,'Frete ESALQ'!$C$6:$BO$132,51,FALSE)</f>
        <v>94</v>
      </c>
      <c r="K17" s="24">
        <f>VLOOKUP($B17,'Frete ESALQ'!$C$6:$BO$132,K$2,FALSE)</f>
        <v>171.88</v>
      </c>
      <c r="L17" s="24">
        <f>VLOOKUP($B17,'Frete ESALQ'!$C$6:$BO$132,L$2,FALSE)</f>
        <v>68.33</v>
      </c>
      <c r="M17" s="24">
        <f>VLOOKUP($B17,'Frete ESALQ'!$C$6:$BO$132,M$2,FALSE)</f>
        <v>130.38</v>
      </c>
      <c r="N17" s="24">
        <f>VLOOKUP($B17,'Frete ESALQ'!$C$6:$BO$132,N$2,FALSE)</f>
        <v>163.36000000000001</v>
      </c>
      <c r="O17" s="24">
        <f>VLOOKUP($B17,'Frete ESALQ'!$C$6:$BO$132,O$2,FALSE)</f>
        <v>211.59</v>
      </c>
      <c r="P17" s="24">
        <f>VLOOKUP($B17,'Frete ESALQ'!$C$6:$BO$132,P$2,FALSE)</f>
        <v>186</v>
      </c>
      <c r="Q17" s="24">
        <f>VLOOKUP($B17,'Frete ESALQ'!$C$6:$BO$132,Q$2,FALSE)</f>
        <v>134.68</v>
      </c>
      <c r="R17" s="24">
        <f>VLOOKUP($B17,'Frete ESALQ'!$C$6:$BO$132,R$2,FALSE)</f>
        <v>126.67</v>
      </c>
      <c r="S17" s="24">
        <f>VLOOKUP($B17,'Frete ESALQ'!$C$6:$BO$132,S$2,FALSE)</f>
        <v>76.56</v>
      </c>
      <c r="T17" s="24">
        <f>VLOOKUP($B17,'Frete ESALQ'!$C$6:$BO$132,T$2,FALSE)</f>
        <v>208.27</v>
      </c>
      <c r="U17" s="24">
        <f>VLOOKUP($B17,'Frete ESALQ'!$C$6:$BO$132,U$2,FALSE)</f>
        <v>93.59</v>
      </c>
      <c r="V17" s="24">
        <f>VLOOKUP($B17,'Frete ESALQ'!$C$6:$BO$132,V$2,FALSE)</f>
        <v>180</v>
      </c>
      <c r="W17" s="24">
        <f>VLOOKUP($B17,'Frete ESALQ'!$C$6:$BO$132,W$2,FALSE)</f>
        <v>216.09</v>
      </c>
      <c r="X17" s="24">
        <f>VLOOKUP($B17,'Frete ESALQ'!$C$6:$BO$132,X$2,FALSE)</f>
        <v>158.16999999999999</v>
      </c>
      <c r="Y17" s="24">
        <f>VLOOKUP($B17,'Frete ESALQ'!$C$6:$BO$132,Y$2,FALSE)</f>
        <v>270</v>
      </c>
      <c r="Z17" s="24">
        <f>VLOOKUP($B17,'Frete ESALQ'!$C$6:$BO$132,Z$2,FALSE)</f>
        <v>193.78</v>
      </c>
      <c r="AA17" s="24">
        <f>VLOOKUP($B17,'Frete ESALQ'!$C$6:$BO$132,AA$2,FALSE)</f>
        <v>305</v>
      </c>
      <c r="AB17" s="24">
        <f>VLOOKUP($B17,'Frete ESALQ'!$C$6:$BO$132,AB$2,FALSE)</f>
        <v>324.67</v>
      </c>
      <c r="AC17" s="24">
        <f>VLOOKUP($B17,'Frete ESALQ'!$C$6:$BO$132,AC$2,FALSE)</f>
        <v>339.11</v>
      </c>
      <c r="AD17" s="24">
        <f>VLOOKUP($B17,'Frete ESALQ'!$C$6:$BO$132,AD$2,FALSE)</f>
        <v>354.13</v>
      </c>
      <c r="AE17" s="24">
        <f>VLOOKUP($B17,'Frete ESALQ'!$C$6:$BO$132,AE$2,FALSE)</f>
        <v>342.9</v>
      </c>
      <c r="AF17" s="24">
        <f>VLOOKUP($B17,'Frete ESALQ'!$C$6:$BO$132,AF$2,FALSE)</f>
        <v>320</v>
      </c>
      <c r="AG17" s="24">
        <f>VLOOKUP($B17,'Frete ESALQ'!$C$6:$BO$132,AG$2,FALSE)</f>
        <v>502.01</v>
      </c>
      <c r="AH17" s="24">
        <f>VLOOKUP($B17,'Frete ESALQ'!$C$6:$BO$132,AH$2,FALSE)</f>
        <v>422.5</v>
      </c>
      <c r="AI17" s="24">
        <f>VLOOKUP($B17,'Frete ESALQ'!$C$6:$BO$132,AI$2,FALSE)</f>
        <v>260.92</v>
      </c>
      <c r="AJ17" s="24">
        <f>VLOOKUP($B17,'Frete ESALQ'!$C$6:$BO$132,AJ$2,FALSE)</f>
        <v>282</v>
      </c>
      <c r="AL17" s="43">
        <f t="shared" si="36"/>
        <v>0.15641627543035994</v>
      </c>
      <c r="AM17" s="43">
        <f t="shared" si="4"/>
        <v>0.14492753623188406</v>
      </c>
      <c r="AN17" s="43">
        <f t="shared" si="4"/>
        <v>0.14212237093690247</v>
      </c>
      <c r="AO17" s="43">
        <f t="shared" si="4"/>
        <v>0.1690909090909091</v>
      </c>
      <c r="AP17" s="43">
        <f t="shared" si="5"/>
        <v>0.17692160611854685</v>
      </c>
      <c r="AQ17" s="43">
        <f t="shared" si="6"/>
        <v>0.19374280230326296</v>
      </c>
      <c r="AR17" s="43">
        <f t="shared" si="7"/>
        <v>0.19583333333333333</v>
      </c>
      <c r="AS17" s="43">
        <f t="shared" si="8"/>
        <v>0.29737024221453284</v>
      </c>
      <c r="AT17" s="43">
        <f t="shared" si="9"/>
        <v>0.52968992248062019</v>
      </c>
      <c r="AU17" s="43">
        <f t="shared" si="10"/>
        <v>0.39035928143712573</v>
      </c>
      <c r="AV17" s="43">
        <f t="shared" si="11"/>
        <v>0.35668122270742358</v>
      </c>
      <c r="AW17" s="43">
        <f t="shared" si="12"/>
        <v>0.27196658097686377</v>
      </c>
      <c r="AX17" s="43">
        <f t="shared" si="13"/>
        <v>0.33879781420765026</v>
      </c>
      <c r="AY17" s="43">
        <f t="shared" si="14"/>
        <v>0.38045197740112996</v>
      </c>
      <c r="AZ17" s="43">
        <f t="shared" si="15"/>
        <v>0.31746867167919801</v>
      </c>
      <c r="BA17" s="43">
        <f t="shared" si="16"/>
        <v>1.32</v>
      </c>
      <c r="BB17" s="43">
        <f t="shared" si="17"/>
        <v>0.31796946564885498</v>
      </c>
      <c r="BC17" s="43">
        <f t="shared" si="18"/>
        <v>0.66849999999999998</v>
      </c>
      <c r="BD17" s="43">
        <f t="shared" si="19"/>
        <v>0.27314112291350529</v>
      </c>
      <c r="BE17" s="43">
        <f t="shared" si="20"/>
        <v>0.32252238805970151</v>
      </c>
      <c r="BF17" s="43">
        <f t="shared" si="21"/>
        <v>0.3059381044487427</v>
      </c>
      <c r="BG17" s="43">
        <f t="shared" si="22"/>
        <v>0.45378151260504201</v>
      </c>
      <c r="BH17" s="43">
        <f t="shared" si="23"/>
        <v>0.29316187594553705</v>
      </c>
      <c r="BI17" s="43">
        <f t="shared" si="24"/>
        <v>0.20026263952724885</v>
      </c>
      <c r="BJ17" s="43">
        <f t="shared" si="25"/>
        <v>0.21082467532467533</v>
      </c>
      <c r="BK17" s="43">
        <f t="shared" si="26"/>
        <v>0.21314267756128222</v>
      </c>
      <c r="BL17" s="43">
        <f t="shared" si="27"/>
        <v>0.18998390557939915</v>
      </c>
      <c r="BM17" s="43">
        <f t="shared" si="28"/>
        <v>0.21324626865671639</v>
      </c>
      <c r="BN17" s="43">
        <f t="shared" si="29"/>
        <v>0.18979833926453143</v>
      </c>
      <c r="BO17" s="43">
        <f t="shared" si="30"/>
        <v>0.20890969621306699</v>
      </c>
      <c r="BP17" s="43">
        <f t="shared" si="31"/>
        <v>0.26979565772669223</v>
      </c>
      <c r="BQ17" s="43">
        <f t="shared" si="32"/>
        <v>0.23570009033423669</v>
      </c>
      <c r="BR17" s="43">
        <f t="shared" si="33"/>
        <v>0.22310126582278481</v>
      </c>
      <c r="BS17" s="43"/>
      <c r="BU17" s="43">
        <f t="shared" si="37"/>
        <v>1.32</v>
      </c>
      <c r="BV17" s="43">
        <f t="shared" si="38"/>
        <v>2.5181899224806203</v>
      </c>
      <c r="BW17" s="43">
        <f t="shared" si="39"/>
        <v>3.6064698529980737</v>
      </c>
      <c r="BX17" s="43">
        <f t="shared" si="40"/>
        <v>6.3816773071963038</v>
      </c>
      <c r="BY17" s="43">
        <f t="shared" si="41"/>
        <v>8.0168550161711281</v>
      </c>
      <c r="BZ17" s="43">
        <f t="shared" si="42"/>
        <v>8.4756563723281495</v>
      </c>
      <c r="CA17" s="43">
        <f t="shared" si="43"/>
        <v>9.7727266303892968</v>
      </c>
      <c r="CB17" s="43">
        <f t="shared" si="44"/>
        <v>10.171620232181763</v>
      </c>
      <c r="CE17" s="43">
        <f t="shared" si="45"/>
        <v>1.32</v>
      </c>
      <c r="CF17" s="43">
        <f t="shared" si="46"/>
        <v>0.59909496124031014</v>
      </c>
      <c r="CG17" s="43">
        <f t="shared" si="47"/>
        <v>0.36275997683915112</v>
      </c>
      <c r="CH17" s="43">
        <f t="shared" si="48"/>
        <v>0.25229158674529367</v>
      </c>
      <c r="CI17" s="43">
        <f t="shared" si="49"/>
        <v>0.27252961816247073</v>
      </c>
      <c r="CJ17" s="43">
        <f t="shared" si="50"/>
        <v>0.22940067807851072</v>
      </c>
      <c r="CK17" s="43">
        <f t="shared" si="51"/>
        <v>0.21617837634352455</v>
      </c>
      <c r="CL17" s="43">
        <f t="shared" si="52"/>
        <v>0.1994468008962329</v>
      </c>
    </row>
    <row r="18" spans="2:90" x14ac:dyDescent="0.3">
      <c r="B18" s="31" t="str">
        <f t="shared" si="35"/>
        <v>20223</v>
      </c>
      <c r="C18" s="17">
        <f t="shared" si="53"/>
        <v>44621</v>
      </c>
      <c r="D18" s="24">
        <f>VLOOKUP(B18,'Frete ESALQ'!$C$6:$AL$132,36,FALSE)</f>
        <v>146.59</v>
      </c>
      <c r="E18" s="24">
        <f>VLOOKUP(B18,'Frete ESALQ'!$C$6:$AW$132,47,FALSE)</f>
        <v>118.4</v>
      </c>
      <c r="F18" s="24">
        <f>VLOOKUP(B18,'Frete ESALQ'!$C$6:$BO$132,59,FALSE)</f>
        <v>112.43</v>
      </c>
      <c r="G18" s="24">
        <f>VLOOKUP(B18,'Frete ESALQ'!$C$6:$BO$132,60,FALSE)</f>
        <v>123</v>
      </c>
      <c r="H18" s="24">
        <f>VLOOKUP(B18,'Frete ESALQ'!$C$6:$BO$132,58,FALSE)</f>
        <v>102.63</v>
      </c>
      <c r="I18" s="24">
        <f>VLOOKUP(B18,'Frete ESALQ'!$C$6:$BO$132,57,FALSE)</f>
        <v>109.46</v>
      </c>
      <c r="J18" s="24">
        <f>VLOOKUP(B18,'Frete ESALQ'!$C$6:$BO$132,51,FALSE)</f>
        <v>94.5</v>
      </c>
      <c r="K18" s="24">
        <f>VLOOKUP($B18,'Frete ESALQ'!$C$6:$BO$132,K$2,FALSE)</f>
        <v>161.94</v>
      </c>
      <c r="L18" s="24">
        <f>VLOOKUP($B18,'Frete ESALQ'!$C$6:$BO$132,L$2,FALSE)</f>
        <v>79.7</v>
      </c>
      <c r="M18" s="24">
        <f>VLOOKUP($B18,'Frete ESALQ'!$C$6:$BO$132,M$2,FALSE)</f>
        <v>111.19</v>
      </c>
      <c r="N18" s="24">
        <f>VLOOKUP($B18,'Frete ESALQ'!$C$6:$BO$132,N$2,FALSE)</f>
        <v>139.25</v>
      </c>
      <c r="O18" s="24">
        <f>VLOOKUP($B18,'Frete ESALQ'!$C$6:$BO$132,O$2,FALSE)</f>
        <v>193.75</v>
      </c>
      <c r="P18" s="24">
        <f>VLOOKUP($B18,'Frete ESALQ'!$C$6:$BO$132,P$2,FALSE)</f>
        <v>150.26</v>
      </c>
      <c r="Q18" s="24">
        <f>VLOOKUP($B18,'Frete ESALQ'!$C$6:$BO$132,Q$2,FALSE)</f>
        <v>115.37</v>
      </c>
      <c r="R18" s="24">
        <f>VLOOKUP($B18,'Frete ESALQ'!$C$6:$BO$132,R$2,FALSE)</f>
        <v>146</v>
      </c>
      <c r="S18" s="24">
        <f>VLOOKUP($B18,'Frete ESALQ'!$C$6:$BO$132,S$2,FALSE)</f>
        <v>35</v>
      </c>
      <c r="T18" s="24">
        <f>VLOOKUP($B18,'Frete ESALQ'!$C$6:$BO$132,T$2,FALSE)</f>
        <v>175</v>
      </c>
      <c r="U18" s="24">
        <f>VLOOKUP($B18,'Frete ESALQ'!$C$6:$BO$132,U$2,FALSE)</f>
        <v>64</v>
      </c>
      <c r="V18" s="24">
        <f>VLOOKUP($B18,'Frete ESALQ'!$C$6:$BO$132,V$2,FALSE)</f>
        <v>166.82</v>
      </c>
      <c r="W18" s="24">
        <f>VLOOKUP($B18,'Frete ESALQ'!$C$6:$BO$132,W$2,FALSE)</f>
        <v>194.36</v>
      </c>
      <c r="X18" s="24">
        <f>VLOOKUP($B18,'Frete ESALQ'!$C$6:$BO$132,X$2,FALSE)</f>
        <v>180.55</v>
      </c>
      <c r="Y18" s="24">
        <f>VLOOKUP($B18,'Frete ESALQ'!$C$6:$BO$132,Y$2,FALSE)</f>
        <v>162.46</v>
      </c>
      <c r="Z18" s="24">
        <f>VLOOKUP($B18,'Frete ESALQ'!$C$6:$BO$132,Z$2,FALSE)</f>
        <v>172.72</v>
      </c>
      <c r="AA18" s="24">
        <f>VLOOKUP($B18,'Frete ESALQ'!$C$6:$BO$132,AA$2,FALSE)</f>
        <v>375</v>
      </c>
      <c r="AB18" s="24">
        <f>VLOOKUP($B18,'Frete ESALQ'!$C$6:$BO$132,AB$2,FALSE)</f>
        <v>361.19</v>
      </c>
      <c r="AC18" s="24">
        <f>VLOOKUP($B18,'Frete ESALQ'!$C$6:$BO$132,AC$2,FALSE)</f>
        <v>376.03</v>
      </c>
      <c r="AD18" s="24">
        <f>VLOOKUP($B18,'Frete ESALQ'!$C$6:$BO$132,AD$2,FALSE)</f>
        <v>398.75</v>
      </c>
      <c r="AE18" s="24">
        <f>VLOOKUP($B18,'Frete ESALQ'!$C$6:$BO$132,AE$2,FALSE)</f>
        <v>400</v>
      </c>
      <c r="AF18" s="24">
        <f>VLOOKUP($B18,'Frete ESALQ'!$C$6:$BO$132,AF$2,FALSE)</f>
        <v>332.13</v>
      </c>
      <c r="AG18" s="24">
        <f>VLOOKUP($B18,'Frete ESALQ'!$C$6:$BO$132,AG$2,FALSE)</f>
        <v>481.66</v>
      </c>
      <c r="AH18" s="24">
        <f>VLOOKUP($B18,'Frete ESALQ'!$C$6:$BO$132,AH$2,FALSE)</f>
        <v>432</v>
      </c>
      <c r="AI18" s="24">
        <f>VLOOKUP($B18,'Frete ESALQ'!$C$6:$BO$132,AI$2,FALSE)</f>
        <v>258</v>
      </c>
      <c r="AJ18" s="24">
        <f>VLOOKUP($B18,'Frete ESALQ'!$C$6:$BO$132,AJ$2,FALSE)</f>
        <v>315</v>
      </c>
      <c r="AL18" s="43">
        <f t="shared" si="36"/>
        <v>0.22940532081377152</v>
      </c>
      <c r="AM18" s="43">
        <f t="shared" si="4"/>
        <v>0.24513457556935819</v>
      </c>
      <c r="AN18" s="43">
        <f t="shared" si="4"/>
        <v>0.21497131931166349</v>
      </c>
      <c r="AO18" s="43">
        <f t="shared" si="4"/>
        <v>0.22363636363636363</v>
      </c>
      <c r="AP18" s="43">
        <f t="shared" si="5"/>
        <v>0.19623326959847034</v>
      </c>
      <c r="AQ18" s="43">
        <f t="shared" si="6"/>
        <v>0.21009596928982724</v>
      </c>
      <c r="AR18" s="43">
        <f t="shared" si="7"/>
        <v>0.19687499999999999</v>
      </c>
      <c r="AS18" s="43">
        <f t="shared" si="8"/>
        <v>0.28017301038062281</v>
      </c>
      <c r="AT18" s="43">
        <f t="shared" si="9"/>
        <v>0.61782945736434114</v>
      </c>
      <c r="AU18" s="43">
        <f t="shared" si="10"/>
        <v>0.33290419161676649</v>
      </c>
      <c r="AV18" s="43">
        <f t="shared" si="11"/>
        <v>0.30403930131004364</v>
      </c>
      <c r="AW18" s="43">
        <f t="shared" si="12"/>
        <v>0.24903598971722365</v>
      </c>
      <c r="AX18" s="43">
        <f t="shared" si="13"/>
        <v>0.27369763205828779</v>
      </c>
      <c r="AY18" s="43">
        <f t="shared" si="14"/>
        <v>0.32590395480225992</v>
      </c>
      <c r="AZ18" s="43">
        <f t="shared" si="15"/>
        <v>0.36591478696741853</v>
      </c>
      <c r="BA18" s="43">
        <f t="shared" si="16"/>
        <v>0.60344827586206895</v>
      </c>
      <c r="BB18" s="43">
        <f t="shared" si="17"/>
        <v>0.26717557251908397</v>
      </c>
      <c r="BC18" s="43">
        <f t="shared" si="18"/>
        <v>0.45714285714285713</v>
      </c>
      <c r="BD18" s="43">
        <f t="shared" si="19"/>
        <v>0.25314112291350532</v>
      </c>
      <c r="BE18" s="43">
        <f t="shared" si="20"/>
        <v>0.290089552238806</v>
      </c>
      <c r="BF18" s="43">
        <f t="shared" si="21"/>
        <v>0.34922630560928436</v>
      </c>
      <c r="BG18" s="43">
        <f t="shared" si="22"/>
        <v>0.27304201680672269</v>
      </c>
      <c r="BH18" s="43">
        <f t="shared" si="23"/>
        <v>0.26130105900151285</v>
      </c>
      <c r="BI18" s="43">
        <f t="shared" si="24"/>
        <v>0.24622455679579777</v>
      </c>
      <c r="BJ18" s="43">
        <f t="shared" si="25"/>
        <v>0.23453896103896105</v>
      </c>
      <c r="BK18" s="43">
        <f t="shared" si="26"/>
        <v>0.23634820867379006</v>
      </c>
      <c r="BL18" s="43">
        <f t="shared" si="27"/>
        <v>0.2139216738197425</v>
      </c>
      <c r="BM18" s="43">
        <f t="shared" si="28"/>
        <v>0.24875621890547264</v>
      </c>
      <c r="BN18" s="43">
        <f t="shared" si="29"/>
        <v>0.19699288256227757</v>
      </c>
      <c r="BO18" s="43">
        <f t="shared" si="30"/>
        <v>0.20044111527257596</v>
      </c>
      <c r="BP18" s="43">
        <f t="shared" si="31"/>
        <v>0.27586206896551724</v>
      </c>
      <c r="BQ18" s="43">
        <f t="shared" si="32"/>
        <v>0.23306233062330622</v>
      </c>
      <c r="BR18" s="43">
        <f t="shared" si="33"/>
        <v>0.24920886075949367</v>
      </c>
      <c r="BS18" s="43"/>
      <c r="BU18" s="43">
        <f t="shared" si="37"/>
        <v>0.60344827586206895</v>
      </c>
      <c r="BV18" s="43">
        <f t="shared" si="38"/>
        <v>1.6784205903692671</v>
      </c>
      <c r="BW18" s="43">
        <f t="shared" si="39"/>
        <v>2.7031435237557124</v>
      </c>
      <c r="BX18" s="43">
        <f t="shared" si="40"/>
        <v>5.4702682873263555</v>
      </c>
      <c r="BY18" s="43">
        <f t="shared" si="41"/>
        <v>7.0204169045302596</v>
      </c>
      <c r="BZ18" s="43">
        <f t="shared" si="42"/>
        <v>7.5026880959130589</v>
      </c>
      <c r="CA18" s="43">
        <f t="shared" si="43"/>
        <v>8.9414109928548768</v>
      </c>
      <c r="CB18" s="43">
        <f t="shared" si="44"/>
        <v>9.3557737819471942</v>
      </c>
      <c r="CE18" s="43">
        <f t="shared" si="45"/>
        <v>0.60344827586206895</v>
      </c>
      <c r="CF18" s="43">
        <f t="shared" si="46"/>
        <v>0.53748615725359905</v>
      </c>
      <c r="CG18" s="43">
        <f t="shared" si="47"/>
        <v>0.34157431112881514</v>
      </c>
      <c r="CH18" s="43">
        <f t="shared" si="48"/>
        <v>0.25155679668824027</v>
      </c>
      <c r="CI18" s="43">
        <f t="shared" si="49"/>
        <v>0.25835810286731736</v>
      </c>
      <c r="CJ18" s="43">
        <f t="shared" si="50"/>
        <v>0.24113559569139964</v>
      </c>
      <c r="CK18" s="43">
        <f t="shared" si="51"/>
        <v>0.239787149490303</v>
      </c>
      <c r="CL18" s="43">
        <f t="shared" si="52"/>
        <v>0.20718139454615869</v>
      </c>
    </row>
    <row r="19" spans="2:90" x14ac:dyDescent="0.3">
      <c r="B19" s="31" t="str">
        <f t="shared" si="35"/>
        <v>20224</v>
      </c>
      <c r="C19" s="17">
        <f t="shared" si="53"/>
        <v>44652</v>
      </c>
      <c r="D19" s="24">
        <f>VLOOKUP(B19,'Frete ESALQ'!$C$6:$AL$132,36,FALSE)</f>
        <v>127.59</v>
      </c>
      <c r="E19" s="24">
        <f>VLOOKUP(B19,'Frete ESALQ'!$C$6:$AW$132,47,FALSE)</f>
        <v>105.25</v>
      </c>
      <c r="F19" s="24">
        <f>VLOOKUP(B19,'Frete ESALQ'!$C$6:$BO$132,59,FALSE)</f>
        <v>109.5</v>
      </c>
      <c r="G19" s="24">
        <f>VLOOKUP(B19,'Frete ESALQ'!$C$6:$BO$132,60,FALSE)</f>
        <v>101.75</v>
      </c>
      <c r="H19" s="24">
        <f>VLOOKUP(B19,'Frete ESALQ'!$C$6:$BO$132,58,FALSE)</f>
        <v>99.55</v>
      </c>
      <c r="I19" s="24">
        <f>VLOOKUP(B19,'Frete ESALQ'!$C$6:$BO$132,57,FALSE)</f>
        <v>106.06</v>
      </c>
      <c r="J19" s="24">
        <f>VLOOKUP(B19,'Frete ESALQ'!$C$6:$BO$132,51,FALSE)</f>
        <v>94</v>
      </c>
      <c r="K19" s="24">
        <f>VLOOKUP($B19,'Frete ESALQ'!$C$6:$BO$132,K$2,FALSE)</f>
        <v>174.6</v>
      </c>
      <c r="L19" s="24">
        <f>VLOOKUP($B19,'Frete ESALQ'!$C$6:$BO$132,L$2,FALSE)</f>
        <v>77.25</v>
      </c>
      <c r="M19" s="24">
        <f>VLOOKUP($B19,'Frete ESALQ'!$C$6:$BO$132,M$2,FALSE)</f>
        <v>118</v>
      </c>
      <c r="N19" s="24">
        <f>VLOOKUP($B19,'Frete ESALQ'!$C$6:$BO$132,N$2,FALSE)</f>
        <v>141</v>
      </c>
      <c r="O19" s="24">
        <f>VLOOKUP($B19,'Frete ESALQ'!$C$6:$BO$132,O$2,FALSE)</f>
        <v>204.63</v>
      </c>
      <c r="P19" s="24">
        <f>VLOOKUP($B19,'Frete ESALQ'!$C$6:$BO$132,P$2,FALSE)</f>
        <v>149.44</v>
      </c>
      <c r="Q19" s="24">
        <f>VLOOKUP($B19,'Frete ESALQ'!$C$6:$BO$132,Q$2,FALSE)</f>
        <v>122.03</v>
      </c>
      <c r="R19" s="24">
        <f>VLOOKUP($B19,'Frete ESALQ'!$C$6:$BO$132,R$2,FALSE)</f>
        <v>149.06</v>
      </c>
      <c r="S19" s="24">
        <f>VLOOKUP($B19,'Frete ESALQ'!$C$6:$BO$132,S$2,FALSE)</f>
        <v>50.58</v>
      </c>
      <c r="T19" s="24">
        <f>VLOOKUP($B19,'Frete ESALQ'!$C$6:$BO$132,T$2,FALSE)</f>
        <v>179.33</v>
      </c>
      <c r="U19" s="24">
        <f>VLOOKUP($B19,'Frete ESALQ'!$C$6:$BO$132,U$2,FALSE)</f>
        <v>66</v>
      </c>
      <c r="V19" s="24">
        <f>VLOOKUP($B19,'Frete ESALQ'!$C$6:$BO$132,V$2,FALSE)</f>
        <v>164.2</v>
      </c>
      <c r="W19" s="24">
        <f>VLOOKUP($B19,'Frete ESALQ'!$C$6:$BO$132,W$2,FALSE)</f>
        <v>193.46</v>
      </c>
      <c r="X19" s="24">
        <f>VLOOKUP($B19,'Frete ESALQ'!$C$6:$BO$132,X$2,FALSE)</f>
        <v>142.63999999999999</v>
      </c>
      <c r="Y19" s="24">
        <f>VLOOKUP($B19,'Frete ESALQ'!$C$6:$BO$132,Y$2,FALSE)</f>
        <v>164.61</v>
      </c>
      <c r="Z19" s="24">
        <f>VLOOKUP($B19,'Frete ESALQ'!$C$6:$BO$132,Z$2,FALSE)</f>
        <v>170</v>
      </c>
      <c r="AA19" s="24">
        <f>VLOOKUP($B19,'Frete ESALQ'!$C$6:$BO$132,AA$2,FALSE)</f>
        <v>430</v>
      </c>
      <c r="AB19" s="24">
        <f>VLOOKUP($B19,'Frete ESALQ'!$C$6:$BO$132,AB$2,FALSE)</f>
        <v>372.75</v>
      </c>
      <c r="AC19" s="24">
        <f>VLOOKUP($B19,'Frete ESALQ'!$C$6:$BO$132,AC$2,FALSE)</f>
        <v>389.18</v>
      </c>
      <c r="AD19" s="24">
        <f>VLOOKUP($B19,'Frete ESALQ'!$C$6:$BO$132,AD$2,FALSE)</f>
        <v>371.63</v>
      </c>
      <c r="AE19" s="24">
        <f>VLOOKUP($B19,'Frete ESALQ'!$C$6:$BO$132,AE$2,FALSE)</f>
        <v>410</v>
      </c>
      <c r="AF19" s="24">
        <f>VLOOKUP($B19,'Frete ESALQ'!$C$6:$BO$132,AF$2,FALSE)</f>
        <v>357.6</v>
      </c>
      <c r="AG19" s="24">
        <f>VLOOKUP($B19,'Frete ESALQ'!$C$6:$BO$132,AG$2,FALSE)</f>
        <v>553.76</v>
      </c>
      <c r="AH19" s="24">
        <f>VLOOKUP($B19,'Frete ESALQ'!$C$6:$BO$132,AH$2,FALSE)</f>
        <v>435</v>
      </c>
      <c r="AI19" s="24">
        <f>VLOOKUP($B19,'Frete ESALQ'!$C$6:$BO$132,AI$2,FALSE)</f>
        <v>300</v>
      </c>
      <c r="AJ19" s="24">
        <f>VLOOKUP($B19,'Frete ESALQ'!$C$6:$BO$132,AJ$2,FALSE)</f>
        <v>280.91000000000003</v>
      </c>
      <c r="AL19" s="43">
        <f t="shared" si="36"/>
        <v>0.19967136150234743</v>
      </c>
      <c r="AM19" s="43">
        <f t="shared" si="4"/>
        <v>0.21790890269151139</v>
      </c>
      <c r="AN19" s="43">
        <f t="shared" si="4"/>
        <v>0.20936902485659656</v>
      </c>
      <c r="AO19" s="43">
        <f t="shared" si="4"/>
        <v>0.185</v>
      </c>
      <c r="AP19" s="43">
        <f t="shared" si="5"/>
        <v>0.19034416826003825</v>
      </c>
      <c r="AQ19" s="43">
        <f t="shared" si="6"/>
        <v>0.2035700575815739</v>
      </c>
      <c r="AR19" s="43">
        <f t="shared" si="7"/>
        <v>0.19583333333333333</v>
      </c>
      <c r="AS19" s="43">
        <f t="shared" si="8"/>
        <v>0.30207612456747401</v>
      </c>
      <c r="AT19" s="43">
        <f t="shared" si="9"/>
        <v>0.59883720930232553</v>
      </c>
      <c r="AU19" s="43">
        <f t="shared" si="10"/>
        <v>0.3532934131736527</v>
      </c>
      <c r="AV19" s="43">
        <f t="shared" si="11"/>
        <v>0.30786026200873362</v>
      </c>
      <c r="AW19" s="43">
        <f t="shared" si="12"/>
        <v>0.2630205655526992</v>
      </c>
      <c r="AX19" s="43">
        <f t="shared" si="13"/>
        <v>0.27220400728597449</v>
      </c>
      <c r="AY19" s="43">
        <f t="shared" si="14"/>
        <v>0.3447175141242938</v>
      </c>
      <c r="AZ19" s="43">
        <f t="shared" si="15"/>
        <v>0.37358395989974935</v>
      </c>
      <c r="BA19" s="43">
        <f t="shared" si="16"/>
        <v>0.87206896551724133</v>
      </c>
      <c r="BB19" s="43">
        <f t="shared" si="17"/>
        <v>0.27378625954198477</v>
      </c>
      <c r="BC19" s="43">
        <f t="shared" si="18"/>
        <v>0.47142857142857142</v>
      </c>
      <c r="BD19" s="43">
        <f t="shared" si="19"/>
        <v>0.24916540212443095</v>
      </c>
      <c r="BE19" s="43">
        <f t="shared" si="20"/>
        <v>0.28874626865671643</v>
      </c>
      <c r="BF19" s="43">
        <f t="shared" si="21"/>
        <v>0.27589941972920695</v>
      </c>
      <c r="BG19" s="43">
        <f t="shared" si="22"/>
        <v>0.27665546218487397</v>
      </c>
      <c r="BH19" s="43">
        <f t="shared" si="23"/>
        <v>0.25718608169440244</v>
      </c>
      <c r="BI19" s="43">
        <f t="shared" si="24"/>
        <v>0.28233749179251477</v>
      </c>
      <c r="BJ19" s="43">
        <f t="shared" si="25"/>
        <v>0.24204545454545454</v>
      </c>
      <c r="BK19" s="43">
        <f t="shared" si="26"/>
        <v>0.24461345065996229</v>
      </c>
      <c r="BL19" s="43">
        <f t="shared" si="27"/>
        <v>0.19937231759656651</v>
      </c>
      <c r="BM19" s="43">
        <f t="shared" si="28"/>
        <v>0.25497512437810943</v>
      </c>
      <c r="BN19" s="43">
        <f t="shared" si="29"/>
        <v>0.21209964412811388</v>
      </c>
      <c r="BO19" s="43">
        <f t="shared" si="30"/>
        <v>0.23044527673741155</v>
      </c>
      <c r="BP19" s="43">
        <f t="shared" si="31"/>
        <v>0.27777777777777779</v>
      </c>
      <c r="BQ19" s="43">
        <f t="shared" si="32"/>
        <v>0.27100271002710025</v>
      </c>
      <c r="BR19" s="43">
        <f t="shared" si="33"/>
        <v>0.22223892405063292</v>
      </c>
      <c r="BS19" s="43"/>
      <c r="BU19" s="43">
        <f t="shared" si="37"/>
        <v>0.87206896551724133</v>
      </c>
      <c r="BV19" s="43">
        <f t="shared" si="38"/>
        <v>1.9423347462481382</v>
      </c>
      <c r="BW19" s="43">
        <f t="shared" si="39"/>
        <v>3.0139296334458341</v>
      </c>
      <c r="BX19" s="43">
        <f t="shared" si="40"/>
        <v>5.6506503959451511</v>
      </c>
      <c r="BY19" s="43">
        <f t="shared" si="41"/>
        <v>7.1822263350177318</v>
      </c>
      <c r="BZ19" s="43">
        <f t="shared" si="42"/>
        <v>7.6754679690954655</v>
      </c>
      <c r="CA19" s="43">
        <f t="shared" si="43"/>
        <v>9.1893169123773983</v>
      </c>
      <c r="CB19" s="43">
        <f t="shared" si="44"/>
        <v>9.6191345067113758</v>
      </c>
      <c r="CE19" s="43">
        <f t="shared" si="45"/>
        <v>0.87206896551724133</v>
      </c>
      <c r="CF19" s="43">
        <f t="shared" si="46"/>
        <v>0.53513289036544842</v>
      </c>
      <c r="CG19" s="43">
        <f t="shared" si="47"/>
        <v>0.35719829573256529</v>
      </c>
      <c r="CH19" s="43">
        <f t="shared" si="48"/>
        <v>0.2397018874999379</v>
      </c>
      <c r="CI19" s="43">
        <f t="shared" si="49"/>
        <v>0.25526265651209679</v>
      </c>
      <c r="CJ19" s="43">
        <f t="shared" si="50"/>
        <v>0.24662081703886685</v>
      </c>
      <c r="CK19" s="43">
        <f t="shared" si="51"/>
        <v>0.25230815721365546</v>
      </c>
      <c r="CL19" s="43">
        <f t="shared" si="52"/>
        <v>0.21490879716698874</v>
      </c>
    </row>
    <row r="20" spans="2:90" x14ac:dyDescent="0.3">
      <c r="B20" s="31" t="str">
        <f t="shared" si="35"/>
        <v>20225</v>
      </c>
      <c r="C20" s="17">
        <f t="shared" si="53"/>
        <v>44682</v>
      </c>
      <c r="D20" s="24">
        <f>VLOOKUP(B20,'Frete ESALQ'!$C$6:$AL$132,36,FALSE)</f>
        <v>127.5</v>
      </c>
      <c r="E20" s="24">
        <f>VLOOKUP(B20,'Frete ESALQ'!$C$6:$AW$132,47,FALSE)</f>
        <v>109.2</v>
      </c>
      <c r="F20" s="24">
        <f>VLOOKUP(B20,'Frete ESALQ'!$C$6:$BO$132,59,FALSE)</f>
        <v>104.83</v>
      </c>
      <c r="G20" s="24">
        <f>VLOOKUP(B20,'Frete ESALQ'!$C$6:$BO$132,60,FALSE)</f>
        <v>108</v>
      </c>
      <c r="H20" s="24">
        <f>VLOOKUP(B20,'Frete ESALQ'!$C$6:$BO$132,58,FALSE)</f>
        <v>122.4</v>
      </c>
      <c r="I20" s="24">
        <f>VLOOKUP(B20,'Frete ESALQ'!$C$6:$BO$132,57,FALSE)</f>
        <v>129.1</v>
      </c>
      <c r="J20" s="24">
        <f>VLOOKUP(B20,'Frete ESALQ'!$C$6:$BO$132,51,FALSE)</f>
        <v>115.21</v>
      </c>
      <c r="K20" s="24">
        <f>VLOOKUP($B20,'Frete ESALQ'!$C$6:$BO$132,K$2,FALSE)</f>
        <v>163.27000000000001</v>
      </c>
      <c r="L20" s="24">
        <f>VLOOKUP($B20,'Frete ESALQ'!$C$6:$BO$132,L$2,FALSE)</f>
        <v>77.17</v>
      </c>
      <c r="M20" s="24">
        <f>VLOOKUP($B20,'Frete ESALQ'!$C$6:$BO$132,M$2,FALSE)</f>
        <v>104.34</v>
      </c>
      <c r="N20" s="24">
        <f>VLOOKUP($B20,'Frete ESALQ'!$C$6:$BO$132,N$2,FALSE)</f>
        <v>141.22</v>
      </c>
      <c r="O20" s="24">
        <f>VLOOKUP($B20,'Frete ESALQ'!$C$6:$BO$132,O$2,FALSE)</f>
        <v>190</v>
      </c>
      <c r="P20" s="24">
        <f>VLOOKUP($B20,'Frete ESALQ'!$C$6:$BO$132,P$2,FALSE)</f>
        <v>149.33000000000001</v>
      </c>
      <c r="Q20" s="24">
        <f>VLOOKUP($B20,'Frete ESALQ'!$C$6:$BO$132,Q$2,FALSE)</f>
        <v>108.48</v>
      </c>
      <c r="R20" s="24">
        <f>VLOOKUP($B20,'Frete ESALQ'!$C$6:$BO$132,R$2,FALSE)</f>
        <v>148.6</v>
      </c>
      <c r="S20" s="24">
        <f>VLOOKUP($B20,'Frete ESALQ'!$C$6:$BO$132,S$2,FALSE)</f>
        <v>52.53</v>
      </c>
      <c r="T20" s="24">
        <f>VLOOKUP($B20,'Frete ESALQ'!$C$6:$BO$132,T$2,FALSE)</f>
        <v>169.5</v>
      </c>
      <c r="U20" s="24">
        <f>VLOOKUP($B20,'Frete ESALQ'!$C$6:$BO$132,U$2,FALSE)</f>
        <v>71.33</v>
      </c>
      <c r="V20" s="24">
        <f>VLOOKUP($B20,'Frete ESALQ'!$C$6:$BO$132,V$2,FALSE)</f>
        <v>167.4</v>
      </c>
      <c r="W20" s="24">
        <f>VLOOKUP($B20,'Frete ESALQ'!$C$6:$BO$132,W$2,FALSE)</f>
        <v>186.86</v>
      </c>
      <c r="X20" s="24">
        <f>VLOOKUP($B20,'Frete ESALQ'!$C$6:$BO$132,X$2,FALSE)</f>
        <v>131.09</v>
      </c>
      <c r="Y20" s="24">
        <f>VLOOKUP($B20,'Frete ESALQ'!$C$6:$BO$132,Y$2,FALSE)</f>
        <v>155.19999999999999</v>
      </c>
      <c r="Z20" s="24">
        <f>VLOOKUP($B20,'Frete ESALQ'!$C$6:$BO$132,Z$2,FALSE)</f>
        <v>165.38</v>
      </c>
      <c r="AA20" s="24">
        <f>VLOOKUP($B20,'Frete ESALQ'!$C$6:$BO$132,AA$2,FALSE)</f>
        <v>380</v>
      </c>
      <c r="AB20" s="24">
        <f>VLOOKUP($B20,'Frete ESALQ'!$C$6:$BO$132,AB$2,FALSE)</f>
        <v>389.65</v>
      </c>
      <c r="AC20" s="24">
        <f>VLOOKUP($B20,'Frete ESALQ'!$C$6:$BO$132,AC$2,FALSE)</f>
        <v>406.45</v>
      </c>
      <c r="AD20" s="24">
        <f>VLOOKUP($B20,'Frete ESALQ'!$C$6:$BO$132,AD$2,FALSE)</f>
        <v>396.1</v>
      </c>
      <c r="AE20" s="24">
        <f>VLOOKUP($B20,'Frete ESALQ'!$C$6:$BO$132,AE$2,FALSE)</f>
        <v>420</v>
      </c>
      <c r="AF20" s="24">
        <f>VLOOKUP($B20,'Frete ESALQ'!$C$6:$BO$132,AF$2,FALSE)</f>
        <v>370</v>
      </c>
      <c r="AG20" s="24">
        <f>VLOOKUP($B20,'Frete ESALQ'!$C$6:$BO$132,AG$2,FALSE)</f>
        <v>499.22</v>
      </c>
      <c r="AH20" s="24">
        <f>VLOOKUP($B20,'Frete ESALQ'!$C$6:$BO$132,AH$2,FALSE)</f>
        <v>410</v>
      </c>
      <c r="AI20" s="24">
        <f>VLOOKUP($B20,'Frete ESALQ'!$C$6:$BO$132,AI$2,FALSE)</f>
        <v>297</v>
      </c>
      <c r="AJ20" s="24">
        <f>VLOOKUP($B20,'Frete ESALQ'!$C$6:$BO$132,AJ$2,FALSE)</f>
        <v>300</v>
      </c>
      <c r="AL20" s="43">
        <f t="shared" si="36"/>
        <v>0.19953051643192488</v>
      </c>
      <c r="AM20" s="43">
        <f t="shared" ref="AM20:AM67" si="54">+E20/E$1</f>
        <v>0.22608695652173913</v>
      </c>
      <c r="AN20" s="43">
        <f t="shared" ref="AN20:AN67" si="55">+F20/F$1</f>
        <v>0.2004397705544933</v>
      </c>
      <c r="AO20" s="43">
        <f t="shared" ref="AO20:AO67" si="56">+G20/G$1</f>
        <v>0.19636363636363635</v>
      </c>
      <c r="AP20" s="43">
        <f t="shared" si="5"/>
        <v>0.23403441682600384</v>
      </c>
      <c r="AQ20" s="43">
        <f t="shared" si="6"/>
        <v>0.24779270633397313</v>
      </c>
      <c r="AR20" s="43">
        <f t="shared" si="7"/>
        <v>0.24002083333333332</v>
      </c>
      <c r="AS20" s="43">
        <f t="shared" si="8"/>
        <v>0.28247404844290658</v>
      </c>
      <c r="AT20" s="43">
        <f t="shared" si="9"/>
        <v>0.59821705426356586</v>
      </c>
      <c r="AU20" s="43">
        <f t="shared" si="10"/>
        <v>0.31239520958083833</v>
      </c>
      <c r="AV20" s="43">
        <f t="shared" si="11"/>
        <v>0.30834061135371177</v>
      </c>
      <c r="AW20" s="43">
        <f t="shared" si="12"/>
        <v>0.2442159383033419</v>
      </c>
      <c r="AX20" s="43">
        <f t="shared" si="13"/>
        <v>0.27200364298724955</v>
      </c>
      <c r="AY20" s="43">
        <f t="shared" si="14"/>
        <v>0.30644067796610169</v>
      </c>
      <c r="AZ20" s="43">
        <f t="shared" si="15"/>
        <v>0.37243107769423556</v>
      </c>
      <c r="BA20" s="43">
        <f t="shared" si="16"/>
        <v>0.90568965517241384</v>
      </c>
      <c r="BB20" s="43">
        <f t="shared" si="17"/>
        <v>0.25877862595419848</v>
      </c>
      <c r="BC20" s="43">
        <f t="shared" si="18"/>
        <v>0.50949999999999995</v>
      </c>
      <c r="BD20" s="43">
        <f t="shared" si="19"/>
        <v>0.25402124430955997</v>
      </c>
      <c r="BE20" s="43">
        <f t="shared" si="20"/>
        <v>0.2788955223880597</v>
      </c>
      <c r="BF20" s="43">
        <f t="shared" si="21"/>
        <v>0.25355899419729205</v>
      </c>
      <c r="BG20" s="43">
        <f t="shared" si="22"/>
        <v>0.26084033613445379</v>
      </c>
      <c r="BH20" s="43">
        <f t="shared" si="23"/>
        <v>0.25019667170953103</v>
      </c>
      <c r="BI20" s="43">
        <f t="shared" si="24"/>
        <v>0.24950755088640841</v>
      </c>
      <c r="BJ20" s="43">
        <f t="shared" si="25"/>
        <v>0.25301948051948048</v>
      </c>
      <c r="BK20" s="43">
        <f t="shared" si="26"/>
        <v>0.25546825895663106</v>
      </c>
      <c r="BL20" s="43">
        <f t="shared" si="27"/>
        <v>0.21250000000000002</v>
      </c>
      <c r="BM20" s="43">
        <f t="shared" si="28"/>
        <v>0.26119402985074625</v>
      </c>
      <c r="BN20" s="43">
        <f t="shared" si="29"/>
        <v>0.21945432977461446</v>
      </c>
      <c r="BO20" s="43">
        <f t="shared" si="30"/>
        <v>0.20774864752392844</v>
      </c>
      <c r="BP20" s="43">
        <f t="shared" si="31"/>
        <v>0.26181353767560667</v>
      </c>
      <c r="BQ20" s="43">
        <f t="shared" si="32"/>
        <v>0.26829268292682928</v>
      </c>
      <c r="BR20" s="43">
        <f t="shared" si="33"/>
        <v>0.23734177215189872</v>
      </c>
      <c r="BS20" s="43"/>
      <c r="BU20" s="43">
        <f t="shared" si="37"/>
        <v>0.90568965517241384</v>
      </c>
      <c r="BV20" s="43">
        <f t="shared" si="38"/>
        <v>2.0134067094359795</v>
      </c>
      <c r="BW20" s="43">
        <f t="shared" si="39"/>
        <v>3.0046736746771554</v>
      </c>
      <c r="BX20" s="43">
        <f t="shared" si="40"/>
        <v>5.7266296277259485</v>
      </c>
      <c r="BY20" s="43">
        <f t="shared" si="41"/>
        <v>7.2122681468225638</v>
      </c>
      <c r="BZ20" s="43">
        <f t="shared" si="42"/>
        <v>7.717902601901292</v>
      </c>
      <c r="CA20" s="43">
        <f t="shared" si="43"/>
        <v>9.2183597895647775</v>
      </c>
      <c r="CB20" s="43">
        <f t="shared" si="44"/>
        <v>9.6386084370887062</v>
      </c>
      <c r="CE20" s="43">
        <f t="shared" si="45"/>
        <v>0.90568965517241384</v>
      </c>
      <c r="CF20" s="43">
        <f t="shared" si="46"/>
        <v>0.55385852713178285</v>
      </c>
      <c r="CG20" s="43">
        <f t="shared" si="47"/>
        <v>0.3304223217470586</v>
      </c>
      <c r="CH20" s="43">
        <f t="shared" si="48"/>
        <v>0.24745054118625393</v>
      </c>
      <c r="CI20" s="43">
        <f t="shared" si="49"/>
        <v>0.24760641984943588</v>
      </c>
      <c r="CJ20" s="43">
        <f t="shared" si="50"/>
        <v>0.25281722753936409</v>
      </c>
      <c r="CK20" s="43">
        <f t="shared" si="51"/>
        <v>0.25007619794391428</v>
      </c>
      <c r="CL20" s="43">
        <f t="shared" si="52"/>
        <v>0.21012432376196433</v>
      </c>
    </row>
    <row r="21" spans="2:90" x14ac:dyDescent="0.3">
      <c r="B21" s="31" t="str">
        <f t="shared" si="35"/>
        <v>20226</v>
      </c>
      <c r="C21" s="17">
        <f t="shared" si="53"/>
        <v>44713</v>
      </c>
      <c r="D21" s="24">
        <f>VLOOKUP(B21,'Frete ESALQ'!$C$6:$AL$132,36,FALSE)</f>
        <v>110</v>
      </c>
      <c r="E21" s="24">
        <f>VLOOKUP(B21,'Frete ESALQ'!$C$6:$AW$132,47,FALSE)</f>
        <v>115.3</v>
      </c>
      <c r="F21" s="24">
        <f>VLOOKUP(B21,'Frete ESALQ'!$C$6:$BO$132,59,FALSE)</f>
        <v>118.1</v>
      </c>
      <c r="G21" s="24">
        <f>VLOOKUP(B21,'Frete ESALQ'!$C$6:$BO$132,60,FALSE)</f>
        <v>115.57</v>
      </c>
      <c r="H21" s="24">
        <f>VLOOKUP(B21,'Frete ESALQ'!$C$6:$BO$132,58,FALSE)</f>
        <v>92.46</v>
      </c>
      <c r="I21" s="24">
        <f>VLOOKUP(B21,'Frete ESALQ'!$C$6:$BO$132,57,FALSE)</f>
        <v>99.67</v>
      </c>
      <c r="J21" s="24">
        <f>VLOOKUP(B21,'Frete ESALQ'!$C$6:$BO$132,51,FALSE)</f>
        <v>84.36</v>
      </c>
      <c r="K21" s="24">
        <f>VLOOKUP($B21,'Frete ESALQ'!$C$6:$BO$132,K$2,FALSE)</f>
        <v>172.33</v>
      </c>
      <c r="L21" s="24">
        <f>VLOOKUP($B21,'Frete ESALQ'!$C$6:$BO$132,L$2,FALSE)</f>
        <v>81.25</v>
      </c>
      <c r="M21" s="24">
        <f>VLOOKUP($B21,'Frete ESALQ'!$C$6:$BO$132,M$2,FALSE)</f>
        <v>125</v>
      </c>
      <c r="N21" s="24">
        <f>VLOOKUP($B21,'Frete ESALQ'!$C$6:$BO$132,N$2,FALSE)</f>
        <v>156.66999999999999</v>
      </c>
      <c r="O21" s="24">
        <f>VLOOKUP($B21,'Frete ESALQ'!$C$6:$BO$132,O$2,FALSE)</f>
        <v>206.89</v>
      </c>
      <c r="P21" s="24">
        <f>VLOOKUP($B21,'Frete ESALQ'!$C$6:$BO$132,P$2,FALSE)</f>
        <v>171.88</v>
      </c>
      <c r="Q21" s="24">
        <f>VLOOKUP($B21,'Frete ESALQ'!$C$6:$BO$132,Q$2,FALSE)</f>
        <v>120.67</v>
      </c>
      <c r="R21" s="24">
        <f>VLOOKUP($B21,'Frete ESALQ'!$C$6:$BO$132,R$2,FALSE)</f>
        <v>152.15</v>
      </c>
      <c r="S21" s="24">
        <f>VLOOKUP($B21,'Frete ESALQ'!$C$6:$BO$132,S$2,FALSE)</f>
        <v>55.5</v>
      </c>
      <c r="T21" s="24">
        <f>VLOOKUP($B21,'Frete ESALQ'!$C$6:$BO$132,T$2,FALSE)</f>
        <v>203.16</v>
      </c>
      <c r="U21" s="24">
        <f>VLOOKUP($B21,'Frete ESALQ'!$C$6:$BO$132,U$2,FALSE)</f>
        <v>81.63</v>
      </c>
      <c r="V21" s="24">
        <f>VLOOKUP($B21,'Frete ESALQ'!$C$6:$BO$132,V$2,FALSE)</f>
        <v>182.5</v>
      </c>
      <c r="W21" s="24">
        <f>VLOOKUP($B21,'Frete ESALQ'!$C$6:$BO$132,W$2,FALSE)</f>
        <v>195</v>
      </c>
      <c r="X21" s="24">
        <f>VLOOKUP($B21,'Frete ESALQ'!$C$6:$BO$132,X$2,FALSE)</f>
        <v>170</v>
      </c>
      <c r="Y21" s="24">
        <f>VLOOKUP($B21,'Frete ESALQ'!$C$6:$BO$132,Y$2,FALSE)</f>
        <v>175.08</v>
      </c>
      <c r="Z21" s="24">
        <f>VLOOKUP($B21,'Frete ESALQ'!$C$6:$BO$132,Z$2,FALSE)</f>
        <v>210</v>
      </c>
      <c r="AA21" s="24">
        <f>VLOOKUP($B21,'Frete ESALQ'!$C$6:$BO$132,AA$2,FALSE)</f>
        <v>415</v>
      </c>
      <c r="AB21" s="24">
        <f>VLOOKUP($B21,'Frete ESALQ'!$C$6:$BO$132,AB$2,FALSE)</f>
        <v>401.56</v>
      </c>
      <c r="AC21" s="24">
        <f>VLOOKUP($B21,'Frete ESALQ'!$C$6:$BO$132,AC$2,FALSE)</f>
        <v>416.52</v>
      </c>
      <c r="AD21" s="24">
        <f>VLOOKUP($B21,'Frete ESALQ'!$C$6:$BO$132,AD$2,FALSE)</f>
        <v>421.76</v>
      </c>
      <c r="AE21" s="24">
        <f>VLOOKUP($B21,'Frete ESALQ'!$C$6:$BO$132,AE$2,FALSE)</f>
        <v>420.45</v>
      </c>
      <c r="AF21" s="24">
        <f>VLOOKUP($B21,'Frete ESALQ'!$C$6:$BO$132,AF$2,FALSE)</f>
        <v>363</v>
      </c>
      <c r="AG21" s="24">
        <f>VLOOKUP($B21,'Frete ESALQ'!$C$6:$BO$132,AG$2,FALSE)</f>
        <v>560.66999999999996</v>
      </c>
      <c r="AH21" s="24">
        <f>VLOOKUP($B21,'Frete ESALQ'!$C$6:$BO$132,AH$2,FALSE)</f>
        <v>461.67</v>
      </c>
      <c r="AI21" s="24">
        <f>VLOOKUP($B21,'Frete ESALQ'!$C$6:$BO$132,AI$2,FALSE)</f>
        <v>306.14999999999998</v>
      </c>
      <c r="AJ21" s="24">
        <f>VLOOKUP($B21,'Frete ESALQ'!$C$6:$BO$132,AJ$2,FALSE)</f>
        <v>345</v>
      </c>
      <c r="AL21" s="43">
        <f t="shared" si="36"/>
        <v>0.17214397496087636</v>
      </c>
      <c r="AM21" s="43">
        <f t="shared" si="54"/>
        <v>0.23871635610766045</v>
      </c>
      <c r="AN21" s="43">
        <f t="shared" si="55"/>
        <v>0.22581261950286804</v>
      </c>
      <c r="AO21" s="43">
        <f t="shared" si="56"/>
        <v>0.21012727272727272</v>
      </c>
      <c r="AP21" s="43">
        <f t="shared" si="5"/>
        <v>0.17678776290630974</v>
      </c>
      <c r="AQ21" s="43">
        <f t="shared" si="6"/>
        <v>0.19130518234165067</v>
      </c>
      <c r="AR21" s="43">
        <f t="shared" si="7"/>
        <v>0.17574999999999999</v>
      </c>
      <c r="AS21" s="43">
        <f t="shared" si="8"/>
        <v>0.29814878892733565</v>
      </c>
      <c r="AT21" s="43">
        <f t="shared" si="9"/>
        <v>0.62984496124031009</v>
      </c>
      <c r="AU21" s="43">
        <f t="shared" si="10"/>
        <v>0.37425149700598803</v>
      </c>
      <c r="AV21" s="43">
        <f t="shared" si="11"/>
        <v>0.34207423580786023</v>
      </c>
      <c r="AW21" s="43">
        <f t="shared" si="12"/>
        <v>0.26592544987146527</v>
      </c>
      <c r="AX21" s="43">
        <f t="shared" si="13"/>
        <v>0.31307832422586518</v>
      </c>
      <c r="AY21" s="43">
        <f t="shared" si="14"/>
        <v>0.34087570621468927</v>
      </c>
      <c r="AZ21" s="43">
        <f t="shared" si="15"/>
        <v>0.38132832080200502</v>
      </c>
      <c r="BA21" s="43">
        <f t="shared" si="16"/>
        <v>0.9568965517241379</v>
      </c>
      <c r="BB21" s="43">
        <f t="shared" si="17"/>
        <v>0.31016793893129768</v>
      </c>
      <c r="BC21" s="43">
        <f t="shared" si="18"/>
        <v>0.58307142857142857</v>
      </c>
      <c r="BD21" s="43">
        <f t="shared" si="19"/>
        <v>0.27693474962063735</v>
      </c>
      <c r="BE21" s="43">
        <f t="shared" si="20"/>
        <v>0.29104477611940299</v>
      </c>
      <c r="BF21" s="43">
        <f t="shared" si="21"/>
        <v>0.32882011605415862</v>
      </c>
      <c r="BG21" s="43">
        <f t="shared" si="22"/>
        <v>0.29425210084033615</v>
      </c>
      <c r="BH21" s="43">
        <f t="shared" si="23"/>
        <v>0.31770045385779122</v>
      </c>
      <c r="BI21" s="43">
        <f t="shared" si="24"/>
        <v>0.27248850952068288</v>
      </c>
      <c r="BJ21" s="43">
        <f t="shared" si="25"/>
        <v>0.26075324675324674</v>
      </c>
      <c r="BK21" s="43">
        <f t="shared" si="26"/>
        <v>0.26179761156505343</v>
      </c>
      <c r="BL21" s="43">
        <f t="shared" si="27"/>
        <v>0.22626609442060086</v>
      </c>
      <c r="BM21" s="43">
        <f t="shared" si="28"/>
        <v>0.26147388059701493</v>
      </c>
      <c r="BN21" s="43">
        <f t="shared" si="29"/>
        <v>0.21530249110320285</v>
      </c>
      <c r="BO21" s="43">
        <f t="shared" si="30"/>
        <v>0.23332084893882646</v>
      </c>
      <c r="BP21" s="43">
        <f t="shared" si="31"/>
        <v>0.29480842911877397</v>
      </c>
      <c r="BQ21" s="43">
        <f t="shared" si="32"/>
        <v>0.27655826558265578</v>
      </c>
      <c r="BR21" s="43">
        <f t="shared" si="33"/>
        <v>0.27294303797468356</v>
      </c>
      <c r="BS21" s="43"/>
      <c r="BU21" s="43">
        <f t="shared" si="37"/>
        <v>0.9568965517241379</v>
      </c>
      <c r="BV21" s="43">
        <f t="shared" si="38"/>
        <v>2.1698129415358767</v>
      </c>
      <c r="BW21" s="43">
        <f t="shared" si="39"/>
        <v>3.266268465558559</v>
      </c>
      <c r="BX21" s="43">
        <f t="shared" si="40"/>
        <v>6.0611412249998757</v>
      </c>
      <c r="BY21" s="43">
        <f t="shared" si="41"/>
        <v>7.6950585683613468</v>
      </c>
      <c r="BZ21" s="43">
        <f t="shared" si="42"/>
        <v>8.2445598719186854</v>
      </c>
      <c r="CA21" s="43">
        <f t="shared" si="43"/>
        <v>9.8111840405766593</v>
      </c>
      <c r="CB21" s="43">
        <f t="shared" si="44"/>
        <v>10.270770983936085</v>
      </c>
      <c r="CE21" s="43">
        <f t="shared" si="45"/>
        <v>0.9568965517241379</v>
      </c>
      <c r="CF21" s="43">
        <f t="shared" si="46"/>
        <v>0.60645819490586939</v>
      </c>
      <c r="CG21" s="43">
        <f t="shared" si="47"/>
        <v>0.36548517467422742</v>
      </c>
      <c r="CH21" s="43">
        <f t="shared" si="48"/>
        <v>0.25407934176739244</v>
      </c>
      <c r="CI21" s="43">
        <f t="shared" si="49"/>
        <v>0.27231955722691187</v>
      </c>
      <c r="CJ21" s="43">
        <f t="shared" si="50"/>
        <v>0.27475065177866931</v>
      </c>
      <c r="CK21" s="43">
        <f t="shared" si="51"/>
        <v>0.26110402810966232</v>
      </c>
      <c r="CL21" s="43">
        <f t="shared" si="52"/>
        <v>0.22979347167971298</v>
      </c>
    </row>
    <row r="22" spans="2:90" x14ac:dyDescent="0.3">
      <c r="B22" s="31" t="str">
        <f t="shared" si="35"/>
        <v>20227</v>
      </c>
      <c r="C22" s="17">
        <f t="shared" si="53"/>
        <v>44743</v>
      </c>
      <c r="D22" s="24">
        <f>VLOOKUP(B22,'Frete ESALQ'!$C$6:$AL$132,36,FALSE)</f>
        <v>147.75</v>
      </c>
      <c r="E22" s="24">
        <f>VLOOKUP(B22,'Frete ESALQ'!$C$6:$AW$132,47,FALSE)</f>
        <v>125</v>
      </c>
      <c r="F22" s="24">
        <f>VLOOKUP(B22,'Frete ESALQ'!$C$6:$BO$132,59,FALSE)</f>
        <v>127.29</v>
      </c>
      <c r="G22" s="24">
        <f>VLOOKUP(B22,'Frete ESALQ'!$C$6:$BO$132,60,FALSE)</f>
        <v>152.66999999999999</v>
      </c>
      <c r="H22" s="24">
        <f>VLOOKUP(B22,'Frete ESALQ'!$C$6:$BO$132,58,FALSE)</f>
        <v>121</v>
      </c>
      <c r="I22" s="24">
        <f>VLOOKUP(B22,'Frete ESALQ'!$C$6:$BO$132,57,FALSE)</f>
        <v>100.34</v>
      </c>
      <c r="J22" s="24">
        <f>VLOOKUP(B22,'Frete ESALQ'!$C$6:$BO$132,51,FALSE)</f>
        <v>98.67</v>
      </c>
      <c r="K22" s="24">
        <f>VLOOKUP($B22,'Frete ESALQ'!$C$6:$BO$132,K$2,FALSE)</f>
        <v>190</v>
      </c>
      <c r="L22" s="24">
        <f>VLOOKUP($B22,'Frete ESALQ'!$C$6:$BO$132,L$2,FALSE)</f>
        <v>83</v>
      </c>
      <c r="M22" s="24">
        <f>VLOOKUP($B22,'Frete ESALQ'!$C$6:$BO$132,M$2,FALSE)</f>
        <v>120.27</v>
      </c>
      <c r="N22" s="24">
        <f>VLOOKUP($B22,'Frete ESALQ'!$C$6:$BO$132,N$2,FALSE)</f>
        <v>165</v>
      </c>
      <c r="O22" s="24">
        <f>VLOOKUP($B22,'Frete ESALQ'!$C$6:$BO$132,O$2,FALSE)</f>
        <v>218.37</v>
      </c>
      <c r="P22" s="24">
        <f>VLOOKUP($B22,'Frete ESALQ'!$C$6:$BO$132,P$2,FALSE)</f>
        <v>179</v>
      </c>
      <c r="Q22" s="24">
        <f>VLOOKUP($B22,'Frete ESALQ'!$C$6:$BO$132,Q$2,FALSE)</f>
        <v>125.47</v>
      </c>
      <c r="R22" s="24">
        <f>VLOOKUP($B22,'Frete ESALQ'!$C$6:$BO$132,R$2,FALSE)</f>
        <v>159.19999999999999</v>
      </c>
      <c r="S22" s="24">
        <f>VLOOKUP($B22,'Frete ESALQ'!$C$6:$BO$132,S$2,FALSE)</f>
        <v>55.26</v>
      </c>
      <c r="T22" s="24">
        <f>VLOOKUP($B22,'Frete ESALQ'!$C$6:$BO$132,T$2,FALSE)</f>
        <v>214.36</v>
      </c>
      <c r="U22" s="24">
        <f>VLOOKUP($B22,'Frete ESALQ'!$C$6:$BO$132,U$2,FALSE)</f>
        <v>92</v>
      </c>
      <c r="V22" s="24">
        <f>VLOOKUP($B22,'Frete ESALQ'!$C$6:$BO$132,V$2,FALSE)</f>
        <v>200</v>
      </c>
      <c r="W22" s="24">
        <f>VLOOKUP($B22,'Frete ESALQ'!$C$6:$BO$132,W$2,FALSE)</f>
        <v>199</v>
      </c>
      <c r="X22" s="24">
        <f>VLOOKUP($B22,'Frete ESALQ'!$C$6:$BO$132,X$2,FALSE)</f>
        <v>153.84</v>
      </c>
      <c r="Y22" s="24">
        <f>VLOOKUP($B22,'Frete ESALQ'!$C$6:$BO$132,Y$2,FALSE)</f>
        <v>184.1</v>
      </c>
      <c r="Z22" s="24">
        <f>VLOOKUP($B22,'Frete ESALQ'!$C$6:$BO$132,Z$2,FALSE)</f>
        <v>204</v>
      </c>
      <c r="AA22" s="24">
        <f>VLOOKUP($B22,'Frete ESALQ'!$C$6:$BO$132,AA$2,FALSE)</f>
        <v>450</v>
      </c>
      <c r="AB22" s="24">
        <f>VLOOKUP($B22,'Frete ESALQ'!$C$6:$BO$132,AB$2,FALSE)</f>
        <v>421.45</v>
      </c>
      <c r="AC22" s="24">
        <f>VLOOKUP($B22,'Frete ESALQ'!$C$6:$BO$132,AC$2,FALSE)</f>
        <v>440.87</v>
      </c>
      <c r="AD22" s="24">
        <f>VLOOKUP($B22,'Frete ESALQ'!$C$6:$BO$132,AD$2,FALSE)</f>
        <v>460.83</v>
      </c>
      <c r="AE22" s="24">
        <f>VLOOKUP($B22,'Frete ESALQ'!$C$6:$BO$132,AE$2,FALSE)</f>
        <v>445.96</v>
      </c>
      <c r="AF22" s="24">
        <f>VLOOKUP($B22,'Frete ESALQ'!$C$6:$BO$132,AF$2,FALSE)</f>
        <v>440</v>
      </c>
      <c r="AG22" s="24">
        <f>VLOOKUP($B22,'Frete ESALQ'!$C$6:$BO$132,AG$2,FALSE)</f>
        <v>573.24</v>
      </c>
      <c r="AH22" s="24">
        <f>VLOOKUP($B22,'Frete ESALQ'!$C$6:$BO$132,AH$2,FALSE)</f>
        <v>495</v>
      </c>
      <c r="AI22" s="24">
        <f>VLOOKUP($B22,'Frete ESALQ'!$C$6:$BO$132,AI$2,FALSE)</f>
        <v>341.02</v>
      </c>
      <c r="AJ22" s="24">
        <f>VLOOKUP($B22,'Frete ESALQ'!$C$6:$BO$132,AJ$2,FALSE)</f>
        <v>420</v>
      </c>
      <c r="AL22" s="43">
        <f t="shared" si="36"/>
        <v>0.23122065727699531</v>
      </c>
      <c r="AM22" s="43">
        <f t="shared" si="54"/>
        <v>0.25879917184265011</v>
      </c>
      <c r="AN22" s="43">
        <f t="shared" si="55"/>
        <v>0.24338432122370937</v>
      </c>
      <c r="AO22" s="43">
        <f t="shared" si="56"/>
        <v>0.27758181818181815</v>
      </c>
      <c r="AP22" s="43">
        <f t="shared" si="5"/>
        <v>0.23135755258126195</v>
      </c>
      <c r="AQ22" s="43">
        <f t="shared" si="6"/>
        <v>0.19259117082533589</v>
      </c>
      <c r="AR22" s="43">
        <f t="shared" si="7"/>
        <v>0.20556250000000001</v>
      </c>
      <c r="AS22" s="43">
        <f t="shared" si="8"/>
        <v>0.32871972318339099</v>
      </c>
      <c r="AT22" s="43">
        <f t="shared" si="9"/>
        <v>0.64341085271317833</v>
      </c>
      <c r="AU22" s="43">
        <f t="shared" si="10"/>
        <v>0.36008982035928144</v>
      </c>
      <c r="AV22" s="43">
        <f t="shared" si="11"/>
        <v>0.36026200873362446</v>
      </c>
      <c r="AW22" s="43">
        <f t="shared" si="12"/>
        <v>0.28068123393316197</v>
      </c>
      <c r="AX22" s="43">
        <f t="shared" si="13"/>
        <v>0.32604735883424407</v>
      </c>
      <c r="AY22" s="43">
        <f t="shared" si="14"/>
        <v>0.35443502824858758</v>
      </c>
      <c r="AZ22" s="43">
        <f t="shared" si="15"/>
        <v>0.3989974937343358</v>
      </c>
      <c r="BA22" s="43">
        <f t="shared" si="16"/>
        <v>0.95275862068965511</v>
      </c>
      <c r="BB22" s="43">
        <f t="shared" si="17"/>
        <v>0.32726717557251911</v>
      </c>
      <c r="BC22" s="43">
        <f t="shared" si="18"/>
        <v>0.65714285714285714</v>
      </c>
      <c r="BD22" s="43">
        <f t="shared" si="19"/>
        <v>0.30349013657056145</v>
      </c>
      <c r="BE22" s="43">
        <f t="shared" si="20"/>
        <v>0.29701492537313434</v>
      </c>
      <c r="BF22" s="43">
        <f t="shared" si="21"/>
        <v>0.29756286266924564</v>
      </c>
      <c r="BG22" s="43">
        <f t="shared" si="22"/>
        <v>0.30941176470588233</v>
      </c>
      <c r="BH22" s="43">
        <f t="shared" si="23"/>
        <v>0.30862329803328292</v>
      </c>
      <c r="BI22" s="43">
        <f t="shared" si="24"/>
        <v>0.29546946815495734</v>
      </c>
      <c r="BJ22" s="43">
        <f t="shared" si="25"/>
        <v>0.27366883116883117</v>
      </c>
      <c r="BK22" s="43">
        <f t="shared" si="26"/>
        <v>0.27710245128849781</v>
      </c>
      <c r="BL22" s="43">
        <f t="shared" si="27"/>
        <v>0.2472263948497854</v>
      </c>
      <c r="BM22" s="43">
        <f t="shared" si="28"/>
        <v>0.27733830845771146</v>
      </c>
      <c r="BN22" s="43">
        <f t="shared" si="29"/>
        <v>0.26097271648873072</v>
      </c>
      <c r="BO22" s="43">
        <f t="shared" si="30"/>
        <v>0.23855181023720351</v>
      </c>
      <c r="BP22" s="43">
        <f t="shared" si="31"/>
        <v>0.31609195402298851</v>
      </c>
      <c r="BQ22" s="43">
        <f t="shared" si="32"/>
        <v>0.30805781391147241</v>
      </c>
      <c r="BR22" s="43">
        <f t="shared" si="33"/>
        <v>0.33227848101265822</v>
      </c>
      <c r="BS22" s="43"/>
      <c r="BU22" s="43">
        <f t="shared" si="37"/>
        <v>0.95275862068965511</v>
      </c>
      <c r="BV22" s="43">
        <f t="shared" si="38"/>
        <v>2.2533123305456906</v>
      </c>
      <c r="BW22" s="43">
        <f t="shared" si="39"/>
        <v>3.3668346728878951</v>
      </c>
      <c r="BX22" s="43">
        <f t="shared" si="40"/>
        <v>6.3981149256690593</v>
      </c>
      <c r="BY22" s="43">
        <f t="shared" si="41"/>
        <v>8.1464123524287135</v>
      </c>
      <c r="BZ22" s="43">
        <f t="shared" si="42"/>
        <v>8.7867486473528444</v>
      </c>
      <c r="CA22" s="43">
        <f t="shared" si="43"/>
        <v>10.48739237693456</v>
      </c>
      <c r="CB22" s="43">
        <f t="shared" si="44"/>
        <v>10.973170582021549</v>
      </c>
      <c r="CE22" s="43">
        <f t="shared" si="45"/>
        <v>0.95275862068965511</v>
      </c>
      <c r="CF22" s="43">
        <f t="shared" si="46"/>
        <v>0.65027685492801779</v>
      </c>
      <c r="CG22" s="43">
        <f t="shared" si="47"/>
        <v>0.37117411411406814</v>
      </c>
      <c r="CH22" s="43">
        <f t="shared" si="48"/>
        <v>0.27557093207101491</v>
      </c>
      <c r="CI22" s="43">
        <f t="shared" si="49"/>
        <v>0.29138290445994236</v>
      </c>
      <c r="CJ22" s="43">
        <f t="shared" si="50"/>
        <v>0.32016814746206546</v>
      </c>
      <c r="CK22" s="43">
        <f t="shared" si="51"/>
        <v>0.28344062159695255</v>
      </c>
      <c r="CL22" s="43">
        <f t="shared" si="52"/>
        <v>0.2428891025434945</v>
      </c>
    </row>
    <row r="23" spans="2:90" x14ac:dyDescent="0.3">
      <c r="B23" s="31" t="str">
        <f t="shared" si="35"/>
        <v>20228</v>
      </c>
      <c r="C23" s="17">
        <f t="shared" si="53"/>
        <v>44774</v>
      </c>
      <c r="D23" s="24">
        <f>VLOOKUP(B23,'Frete ESALQ'!$C$6:$AL$132,36,FALSE)</f>
        <v>140.82</v>
      </c>
      <c r="E23" s="24">
        <f>VLOOKUP(B23,'Frete ESALQ'!$C$6:$AW$132,47,FALSE)</f>
        <v>126.75</v>
      </c>
      <c r="F23" s="24">
        <f>VLOOKUP(B23,'Frete ESALQ'!$C$6:$BO$132,59,FALSE)</f>
        <v>118.5</v>
      </c>
      <c r="G23" s="24">
        <f>VLOOKUP(B23,'Frete ESALQ'!$C$6:$BO$132,60,FALSE)</f>
        <v>132</v>
      </c>
      <c r="H23" s="24">
        <f>VLOOKUP(B23,'Frete ESALQ'!$C$6:$BO$132,58,FALSE)</f>
        <v>111.58</v>
      </c>
      <c r="I23" s="24">
        <f>VLOOKUP(B23,'Frete ESALQ'!$C$6:$BO$132,57,FALSE)</f>
        <v>106</v>
      </c>
      <c r="J23" s="24">
        <f>VLOOKUP(B23,'Frete ESALQ'!$C$6:$BO$132,51,FALSE)</f>
        <v>106.91</v>
      </c>
      <c r="K23" s="24">
        <f>VLOOKUP($B23,'Frete ESALQ'!$C$6:$BO$132,K$2,FALSE)</f>
        <v>161</v>
      </c>
      <c r="L23" s="24">
        <f>VLOOKUP($B23,'Frete ESALQ'!$C$6:$BO$132,L$2,FALSE)</f>
        <v>82.25</v>
      </c>
      <c r="M23" s="24">
        <f>VLOOKUP($B23,'Frete ESALQ'!$C$6:$BO$132,M$2,FALSE)</f>
        <v>111.84</v>
      </c>
      <c r="N23" s="24">
        <f>VLOOKUP($B23,'Frete ESALQ'!$C$6:$BO$132,N$2,FALSE)</f>
        <v>145.66999999999999</v>
      </c>
      <c r="O23" s="24">
        <f>VLOOKUP($B23,'Frete ESALQ'!$C$6:$BO$132,O$2,FALSE)</f>
        <v>192.5</v>
      </c>
      <c r="P23" s="24">
        <f>VLOOKUP($B23,'Frete ESALQ'!$C$6:$BO$132,P$2,FALSE)</f>
        <v>151.66999999999999</v>
      </c>
      <c r="Q23" s="24">
        <f>VLOOKUP($B23,'Frete ESALQ'!$C$6:$BO$132,Q$2,FALSE)</f>
        <v>116.07</v>
      </c>
      <c r="R23" s="24">
        <f>VLOOKUP($B23,'Frete ESALQ'!$C$6:$BO$132,R$2,FALSE)</f>
        <v>159.19999999999999</v>
      </c>
      <c r="S23" s="24">
        <f>VLOOKUP($B23,'Frete ESALQ'!$C$6:$BO$132,S$2,FALSE)</f>
        <v>58.96</v>
      </c>
      <c r="T23" s="24">
        <f>VLOOKUP($B23,'Frete ESALQ'!$C$6:$BO$132,T$2,FALSE)</f>
        <v>188.37</v>
      </c>
      <c r="U23" s="24">
        <f>VLOOKUP($B23,'Frete ESALQ'!$C$6:$BO$132,U$2,FALSE)</f>
        <v>75.5</v>
      </c>
      <c r="V23" s="24">
        <f>VLOOKUP($B23,'Frete ESALQ'!$C$6:$BO$132,V$2,FALSE)</f>
        <v>167.5</v>
      </c>
      <c r="W23" s="24">
        <f>VLOOKUP($B23,'Frete ESALQ'!$C$6:$BO$132,W$2,FALSE)</f>
        <v>196.07</v>
      </c>
      <c r="X23" s="24">
        <f>VLOOKUP($B23,'Frete ESALQ'!$C$6:$BO$132,X$2,FALSE)</f>
        <v>139.13999999999999</v>
      </c>
      <c r="Y23" s="24">
        <f>VLOOKUP($B23,'Frete ESALQ'!$C$6:$BO$132,Y$2,FALSE)</f>
        <v>163.76</v>
      </c>
      <c r="Z23" s="24">
        <f>VLOOKUP($B23,'Frete ESALQ'!$C$6:$BO$132,Z$2,FALSE)</f>
        <v>174.14</v>
      </c>
      <c r="AA23" s="24">
        <f>VLOOKUP($B23,'Frete ESALQ'!$C$6:$BO$132,AA$2,FALSE)</f>
        <v>380</v>
      </c>
      <c r="AB23" s="24">
        <f>VLOOKUP($B23,'Frete ESALQ'!$C$6:$BO$132,AB$2,FALSE)</f>
        <v>386.38</v>
      </c>
      <c r="AC23" s="24">
        <f>VLOOKUP($B23,'Frete ESALQ'!$C$6:$BO$132,AC$2,FALSE)</f>
        <v>399.09</v>
      </c>
      <c r="AD23" s="24">
        <f>VLOOKUP($B23,'Frete ESALQ'!$C$6:$BO$132,AD$2,FALSE)</f>
        <v>410.47</v>
      </c>
      <c r="AE23" s="24">
        <f>VLOOKUP($B23,'Frete ESALQ'!$C$6:$BO$132,AE$2,FALSE)</f>
        <v>402.43</v>
      </c>
      <c r="AF23" s="24">
        <f>VLOOKUP($B23,'Frete ESALQ'!$C$6:$BO$132,AF$2,FALSE)</f>
        <v>362.5</v>
      </c>
      <c r="AG23" s="24">
        <f>VLOOKUP($B23,'Frete ESALQ'!$C$6:$BO$132,AG$2,FALSE)</f>
        <v>483.08</v>
      </c>
      <c r="AH23" s="24">
        <f>VLOOKUP($B23,'Frete ESALQ'!$C$6:$BO$132,AH$2,FALSE)</f>
        <v>434.3</v>
      </c>
      <c r="AI23" s="24">
        <f>VLOOKUP($B23,'Frete ESALQ'!$C$6:$BO$132,AI$2,FALSE)</f>
        <v>303.5</v>
      </c>
      <c r="AJ23" s="24">
        <f>VLOOKUP($B23,'Frete ESALQ'!$C$6:$BO$132,AJ$2,FALSE)</f>
        <v>358.53</v>
      </c>
      <c r="AL23" s="43">
        <f t="shared" si="36"/>
        <v>0.22037558685446007</v>
      </c>
      <c r="AM23" s="43">
        <f t="shared" si="54"/>
        <v>0.26242236024844723</v>
      </c>
      <c r="AN23" s="43">
        <f t="shared" si="55"/>
        <v>0.22657743785850862</v>
      </c>
      <c r="AO23" s="43">
        <f t="shared" si="56"/>
        <v>0.24</v>
      </c>
      <c r="AP23" s="43">
        <f t="shared" si="5"/>
        <v>0.21334608030592733</v>
      </c>
      <c r="AQ23" s="43">
        <f t="shared" si="6"/>
        <v>0.2034548944337812</v>
      </c>
      <c r="AR23" s="43">
        <f t="shared" si="7"/>
        <v>0.22272916666666667</v>
      </c>
      <c r="AS23" s="43">
        <f t="shared" si="8"/>
        <v>0.27854671280276816</v>
      </c>
      <c r="AT23" s="43">
        <f t="shared" si="9"/>
        <v>0.63759689922480622</v>
      </c>
      <c r="AU23" s="43">
        <f t="shared" si="10"/>
        <v>0.33485029940119759</v>
      </c>
      <c r="AV23" s="43">
        <f t="shared" si="11"/>
        <v>0.31805676855895193</v>
      </c>
      <c r="AW23" s="43">
        <f t="shared" si="12"/>
        <v>0.2474293059125964</v>
      </c>
      <c r="AX23" s="43">
        <f t="shared" si="13"/>
        <v>0.27626593806921673</v>
      </c>
      <c r="AY23" s="43">
        <f t="shared" si="14"/>
        <v>0.32788135593220336</v>
      </c>
      <c r="AZ23" s="43">
        <f t="shared" si="15"/>
        <v>0.3989974937343358</v>
      </c>
      <c r="BA23" s="43">
        <f t="shared" si="16"/>
        <v>1.0165517241379312</v>
      </c>
      <c r="BB23" s="43">
        <f t="shared" si="17"/>
        <v>0.28758778625954201</v>
      </c>
      <c r="BC23" s="43">
        <f t="shared" si="18"/>
        <v>0.53928571428571426</v>
      </c>
      <c r="BD23" s="43">
        <f t="shared" si="19"/>
        <v>0.25417298937784522</v>
      </c>
      <c r="BE23" s="43">
        <f t="shared" si="20"/>
        <v>0.29264179104477611</v>
      </c>
      <c r="BF23" s="43">
        <f t="shared" si="21"/>
        <v>0.26912959381044482</v>
      </c>
      <c r="BG23" s="43">
        <f t="shared" si="22"/>
        <v>0.27522689075630252</v>
      </c>
      <c r="BH23" s="43">
        <f t="shared" si="23"/>
        <v>0.26344931921331316</v>
      </c>
      <c r="BI23" s="43">
        <f t="shared" si="24"/>
        <v>0.24950755088640841</v>
      </c>
      <c r="BJ23" s="43">
        <f t="shared" si="25"/>
        <v>0.25089610389610389</v>
      </c>
      <c r="BK23" s="43">
        <f t="shared" si="26"/>
        <v>0.2508422375864236</v>
      </c>
      <c r="BL23" s="43">
        <f t="shared" si="27"/>
        <v>0.22020922746781119</v>
      </c>
      <c r="BM23" s="43">
        <f t="shared" si="28"/>
        <v>0.2502674129353234</v>
      </c>
      <c r="BN23" s="43">
        <f t="shared" si="29"/>
        <v>0.21500593119810202</v>
      </c>
      <c r="BO23" s="43">
        <f t="shared" si="30"/>
        <v>0.2010320432792343</v>
      </c>
      <c r="BP23" s="43">
        <f t="shared" si="31"/>
        <v>0.27733077905491699</v>
      </c>
      <c r="BQ23" s="43">
        <f t="shared" si="32"/>
        <v>0.27416440831074979</v>
      </c>
      <c r="BR23" s="43">
        <f t="shared" si="33"/>
        <v>0.28364715189873413</v>
      </c>
      <c r="BS23" s="43"/>
      <c r="BU23" s="43">
        <f t="shared" si="37"/>
        <v>1.0165517241379312</v>
      </c>
      <c r="BV23" s="43">
        <f t="shared" si="38"/>
        <v>2.1934343376484517</v>
      </c>
      <c r="BW23" s="43">
        <f t="shared" si="39"/>
        <v>3.2551634867161883</v>
      </c>
      <c r="BX23" s="43">
        <f t="shared" si="40"/>
        <v>6.0409193302272035</v>
      </c>
      <c r="BY23" s="43">
        <f t="shared" si="41"/>
        <v>7.6065761088897359</v>
      </c>
      <c r="BZ23" s="43">
        <f t="shared" si="42"/>
        <v>8.1643876690992201</v>
      </c>
      <c r="CA23" s="43">
        <f t="shared" si="43"/>
        <v>9.6582376846564983</v>
      </c>
      <c r="CB23" s="43">
        <f t="shared" si="44"/>
        <v>10.079478955403543</v>
      </c>
      <c r="CE23" s="43">
        <f t="shared" si="45"/>
        <v>1.0165517241379312</v>
      </c>
      <c r="CF23" s="43">
        <f t="shared" si="46"/>
        <v>0.5884413067552603</v>
      </c>
      <c r="CG23" s="43">
        <f t="shared" si="47"/>
        <v>0.35390971635591217</v>
      </c>
      <c r="CH23" s="43">
        <f t="shared" si="48"/>
        <v>0.25325053122827412</v>
      </c>
      <c r="CI23" s="43">
        <f t="shared" si="49"/>
        <v>0.2609427964437554</v>
      </c>
      <c r="CJ23" s="43">
        <f t="shared" si="50"/>
        <v>0.2789057801047421</v>
      </c>
      <c r="CK23" s="43">
        <f t="shared" si="51"/>
        <v>0.24897500259287972</v>
      </c>
      <c r="CL23" s="43">
        <f t="shared" si="52"/>
        <v>0.21062063537352227</v>
      </c>
    </row>
    <row r="24" spans="2:90" x14ac:dyDescent="0.3">
      <c r="B24" s="31" t="str">
        <f t="shared" si="35"/>
        <v>20229</v>
      </c>
      <c r="C24" s="17">
        <f t="shared" si="53"/>
        <v>44805</v>
      </c>
      <c r="D24" s="29">
        <f t="shared" ref="D24:AJ24" si="57">(D23+D25)/2</f>
        <v>138.12</v>
      </c>
      <c r="E24" s="29">
        <f t="shared" si="57"/>
        <v>111.375</v>
      </c>
      <c r="F24" s="29">
        <f t="shared" si="57"/>
        <v>111.625</v>
      </c>
      <c r="G24" s="29">
        <f t="shared" si="57"/>
        <v>119.875</v>
      </c>
      <c r="H24" s="29">
        <f t="shared" si="57"/>
        <v>114.9</v>
      </c>
      <c r="I24" s="29">
        <f t="shared" si="57"/>
        <v>113.85</v>
      </c>
      <c r="J24" s="29">
        <f t="shared" si="57"/>
        <v>110.69999999999999</v>
      </c>
      <c r="K24" s="29">
        <f t="shared" si="57"/>
        <v>163</v>
      </c>
      <c r="L24" s="29">
        <f t="shared" si="57"/>
        <v>76.960000000000008</v>
      </c>
      <c r="M24" s="29">
        <f t="shared" si="57"/>
        <v>108.005</v>
      </c>
      <c r="N24" s="29">
        <f t="shared" si="57"/>
        <v>147.83499999999998</v>
      </c>
      <c r="O24" s="29">
        <f t="shared" si="57"/>
        <v>194.5</v>
      </c>
      <c r="P24" s="29">
        <f t="shared" si="57"/>
        <v>153.33499999999998</v>
      </c>
      <c r="Q24" s="29">
        <f t="shared" si="57"/>
        <v>112.4</v>
      </c>
      <c r="R24" s="29">
        <f t="shared" si="57"/>
        <v>142.06</v>
      </c>
      <c r="S24" s="29">
        <f t="shared" si="57"/>
        <v>53.03</v>
      </c>
      <c r="T24" s="29">
        <f t="shared" si="57"/>
        <v>187.56</v>
      </c>
      <c r="U24" s="29">
        <f t="shared" si="57"/>
        <v>72.75</v>
      </c>
      <c r="V24" s="29">
        <f t="shared" si="57"/>
        <v>171.25</v>
      </c>
      <c r="W24" s="29">
        <f t="shared" si="57"/>
        <v>195.56</v>
      </c>
      <c r="X24" s="29">
        <f t="shared" si="57"/>
        <v>136.38499999999999</v>
      </c>
      <c r="Y24" s="29">
        <f t="shared" si="57"/>
        <v>161.97499999999999</v>
      </c>
      <c r="Z24" s="29">
        <f t="shared" si="57"/>
        <v>172.76999999999998</v>
      </c>
      <c r="AA24" s="29">
        <f t="shared" si="57"/>
        <v>355</v>
      </c>
      <c r="AB24" s="29">
        <f t="shared" si="57"/>
        <v>356.78499999999997</v>
      </c>
      <c r="AC24" s="29">
        <f t="shared" si="57"/>
        <v>368.26499999999999</v>
      </c>
      <c r="AD24" s="29">
        <f t="shared" si="57"/>
        <v>385.8</v>
      </c>
      <c r="AE24" s="29">
        <f t="shared" si="57"/>
        <v>371.28</v>
      </c>
      <c r="AF24" s="29">
        <f t="shared" si="57"/>
        <v>336.25</v>
      </c>
      <c r="AG24" s="29">
        <f t="shared" si="57"/>
        <v>483.7</v>
      </c>
      <c r="AH24" s="29">
        <f t="shared" si="57"/>
        <v>414.65</v>
      </c>
      <c r="AI24" s="29">
        <f t="shared" si="57"/>
        <v>292.78499999999997</v>
      </c>
      <c r="AJ24" s="29">
        <f t="shared" si="57"/>
        <v>339.26499999999999</v>
      </c>
      <c r="AL24" s="43">
        <f t="shared" si="36"/>
        <v>0.21615023474178405</v>
      </c>
      <c r="AM24" s="43">
        <f t="shared" si="54"/>
        <v>0.23059006211180125</v>
      </c>
      <c r="AN24" s="43">
        <f t="shared" si="55"/>
        <v>0.21343212237093689</v>
      </c>
      <c r="AO24" s="43">
        <f t="shared" si="56"/>
        <v>0.21795454545454546</v>
      </c>
      <c r="AP24" s="43">
        <f t="shared" si="5"/>
        <v>0.21969407265774379</v>
      </c>
      <c r="AQ24" s="43">
        <f t="shared" si="6"/>
        <v>0.21852207293666026</v>
      </c>
      <c r="AR24" s="43">
        <f t="shared" si="7"/>
        <v>0.23062499999999997</v>
      </c>
      <c r="AS24" s="43">
        <f t="shared" si="8"/>
        <v>0.2820069204152249</v>
      </c>
      <c r="AT24" s="43">
        <f t="shared" si="9"/>
        <v>0.59658914728682177</v>
      </c>
      <c r="AU24" s="43">
        <f t="shared" si="10"/>
        <v>0.32336826347305386</v>
      </c>
      <c r="AV24" s="43">
        <f t="shared" si="11"/>
        <v>0.3227838427947598</v>
      </c>
      <c r="AW24" s="43">
        <f t="shared" si="12"/>
        <v>0.25</v>
      </c>
      <c r="AX24" s="43">
        <f t="shared" si="13"/>
        <v>0.27929872495446262</v>
      </c>
      <c r="AY24" s="43">
        <f t="shared" si="14"/>
        <v>0.31751412429378534</v>
      </c>
      <c r="AZ24" s="43">
        <f t="shared" si="15"/>
        <v>0.35604010025062655</v>
      </c>
      <c r="BA24" s="43">
        <f t="shared" si="16"/>
        <v>0.91431034482758622</v>
      </c>
      <c r="BB24" s="43">
        <f t="shared" si="17"/>
        <v>0.28635114503816794</v>
      </c>
      <c r="BC24" s="43">
        <f t="shared" si="18"/>
        <v>0.51964285714285718</v>
      </c>
      <c r="BD24" s="43">
        <f t="shared" si="19"/>
        <v>0.25986342943854324</v>
      </c>
      <c r="BE24" s="43">
        <f t="shared" si="20"/>
        <v>0.29188059701492536</v>
      </c>
      <c r="BF24" s="43">
        <f t="shared" si="21"/>
        <v>0.2638007736943907</v>
      </c>
      <c r="BG24" s="43">
        <f t="shared" si="22"/>
        <v>0.27222689075630252</v>
      </c>
      <c r="BH24" s="43">
        <f t="shared" si="23"/>
        <v>0.26137670196671708</v>
      </c>
      <c r="BI24" s="43">
        <f t="shared" si="24"/>
        <v>0.23309258043335521</v>
      </c>
      <c r="BJ24" s="43">
        <f t="shared" si="25"/>
        <v>0.2316785714285714</v>
      </c>
      <c r="BK24" s="43">
        <f t="shared" si="26"/>
        <v>0.23146763042111879</v>
      </c>
      <c r="BL24" s="43">
        <f t="shared" si="27"/>
        <v>0.20697424892703864</v>
      </c>
      <c r="BM24" s="43">
        <f t="shared" si="28"/>
        <v>0.23089552238805969</v>
      </c>
      <c r="BN24" s="43">
        <f t="shared" si="29"/>
        <v>0.19943653618030843</v>
      </c>
      <c r="BO24" s="43">
        <f t="shared" si="30"/>
        <v>0.20129005409904285</v>
      </c>
      <c r="BP24" s="43">
        <f t="shared" si="31"/>
        <v>0.26478288633461045</v>
      </c>
      <c r="BQ24" s="43">
        <f t="shared" si="32"/>
        <v>0.26448509485094845</v>
      </c>
      <c r="BR24" s="43">
        <f t="shared" si="33"/>
        <v>0.26840585443037973</v>
      </c>
      <c r="BS24" s="43"/>
      <c r="BU24" s="43">
        <f t="shared" si="37"/>
        <v>0.91431034482758622</v>
      </c>
      <c r="BV24" s="43">
        <f t="shared" si="38"/>
        <v>2.0305423492572654</v>
      </c>
      <c r="BW24" s="43">
        <f t="shared" si="39"/>
        <v>3.027464837274731</v>
      </c>
      <c r="BX24" s="43">
        <f t="shared" si="40"/>
        <v>5.7783998654215596</v>
      </c>
      <c r="BY24" s="43">
        <f t="shared" si="41"/>
        <v>7.3440219736216976</v>
      </c>
      <c r="BZ24" s="43">
        <f t="shared" si="42"/>
        <v>7.876912922903025</v>
      </c>
      <c r="CA24" s="43">
        <f t="shared" si="43"/>
        <v>9.2682666500890516</v>
      </c>
      <c r="CB24" s="43">
        <f t="shared" si="44"/>
        <v>9.6765309531151313</v>
      </c>
      <c r="CE24" s="43">
        <f t="shared" si="45"/>
        <v>0.91431034482758622</v>
      </c>
      <c r="CF24" s="43">
        <f t="shared" si="46"/>
        <v>0.55811600221483959</v>
      </c>
      <c r="CG24" s="43">
        <f t="shared" si="47"/>
        <v>0.33230749600582188</v>
      </c>
      <c r="CH24" s="43">
        <f t="shared" si="48"/>
        <v>0.25008500255880262</v>
      </c>
      <c r="CI24" s="43">
        <f t="shared" si="49"/>
        <v>0.26093701803335634</v>
      </c>
      <c r="CJ24" s="43">
        <f t="shared" si="50"/>
        <v>0.2664454746406637</v>
      </c>
      <c r="CK24" s="43">
        <f t="shared" si="51"/>
        <v>0.23189228786433777</v>
      </c>
      <c r="CL24" s="43">
        <f t="shared" si="52"/>
        <v>0.20413215151303987</v>
      </c>
    </row>
    <row r="25" spans="2:90" x14ac:dyDescent="0.3">
      <c r="B25" s="31" t="str">
        <f t="shared" si="35"/>
        <v>202210</v>
      </c>
      <c r="C25" s="17">
        <f t="shared" si="53"/>
        <v>44835</v>
      </c>
      <c r="D25" s="24">
        <f>VLOOKUP(B25,'Frete ESALQ'!$C$6:$AL$132,36,FALSE)</f>
        <v>135.41999999999999</v>
      </c>
      <c r="E25" s="24">
        <f>VLOOKUP(B25,'Frete ESALQ'!$C$6:$AW$132,47,FALSE)</f>
        <v>96</v>
      </c>
      <c r="F25" s="24">
        <f>VLOOKUP(B25,'Frete ESALQ'!$C$6:$BO$132,59,FALSE)</f>
        <v>104.75</v>
      </c>
      <c r="G25" s="24">
        <f>VLOOKUP(B25,'Frete ESALQ'!$C$6:$BO$132,60,FALSE)</f>
        <v>107.75</v>
      </c>
      <c r="H25" s="24">
        <f>VLOOKUP(B25,'Frete ESALQ'!$C$6:$BO$132,58,FALSE)</f>
        <v>118.22</v>
      </c>
      <c r="I25" s="24">
        <f>VLOOKUP(B25,'Frete ESALQ'!$C$6:$BO$132,57,FALSE)</f>
        <v>121.7</v>
      </c>
      <c r="J25" s="24">
        <f>VLOOKUP(B25,'Frete ESALQ'!$C$6:$BO$132,51,FALSE)</f>
        <v>114.49</v>
      </c>
      <c r="K25" s="24">
        <f>VLOOKUP($B25,'Frete ESALQ'!$C$6:$BO$132,K$2,FALSE)</f>
        <v>165</v>
      </c>
      <c r="L25" s="24">
        <f>VLOOKUP($B25,'Frete ESALQ'!$C$6:$BO$132,L$2,FALSE)</f>
        <v>71.67</v>
      </c>
      <c r="M25" s="24">
        <f>VLOOKUP($B25,'Frete ESALQ'!$C$6:$BO$132,M$2,FALSE)</f>
        <v>104.17</v>
      </c>
      <c r="N25" s="24">
        <f>VLOOKUP($B25,'Frete ESALQ'!$C$6:$BO$132,N$2,FALSE)</f>
        <v>150</v>
      </c>
      <c r="O25" s="24">
        <f>VLOOKUP($B25,'Frete ESALQ'!$C$6:$BO$132,O$2,FALSE)</f>
        <v>196.5</v>
      </c>
      <c r="P25" s="24">
        <f>VLOOKUP($B25,'Frete ESALQ'!$C$6:$BO$132,P$2,FALSE)</f>
        <v>155</v>
      </c>
      <c r="Q25" s="24">
        <f>VLOOKUP($B25,'Frete ESALQ'!$C$6:$BO$132,Q$2,FALSE)</f>
        <v>108.73</v>
      </c>
      <c r="R25" s="24">
        <f>VLOOKUP($B25,'Frete ESALQ'!$C$6:$BO$132,R$2,FALSE)</f>
        <v>124.92</v>
      </c>
      <c r="S25" s="24">
        <f>VLOOKUP($B25,'Frete ESALQ'!$C$6:$BO$132,S$2,FALSE)</f>
        <v>47.1</v>
      </c>
      <c r="T25" s="24">
        <f>VLOOKUP($B25,'Frete ESALQ'!$C$6:$BO$132,T$2,FALSE)</f>
        <v>186.75</v>
      </c>
      <c r="U25" s="24">
        <f>VLOOKUP($B25,'Frete ESALQ'!$C$6:$BO$132,U$2,FALSE)</f>
        <v>70</v>
      </c>
      <c r="V25" s="24">
        <f>VLOOKUP($B25,'Frete ESALQ'!$C$6:$BO$132,V$2,FALSE)</f>
        <v>175</v>
      </c>
      <c r="W25" s="24">
        <f>VLOOKUP($B25,'Frete ESALQ'!$C$6:$BO$132,W$2,FALSE)</f>
        <v>195.05</v>
      </c>
      <c r="X25" s="24">
        <f>VLOOKUP($B25,'Frete ESALQ'!$C$6:$BO$132,X$2,FALSE)</f>
        <v>133.63</v>
      </c>
      <c r="Y25" s="24">
        <f>VLOOKUP($B25,'Frete ESALQ'!$C$6:$BO$132,Y$2,FALSE)</f>
        <v>160.19</v>
      </c>
      <c r="Z25" s="24">
        <f>VLOOKUP($B25,'Frete ESALQ'!$C$6:$BO$132,Z$2,FALSE)</f>
        <v>171.4</v>
      </c>
      <c r="AA25" s="24">
        <f>VLOOKUP($B25,'Frete ESALQ'!$C$6:$BO$132,AA$2,FALSE)</f>
        <v>330</v>
      </c>
      <c r="AB25" s="24">
        <f>VLOOKUP($B25,'Frete ESALQ'!$C$6:$BO$132,AB$2,FALSE)</f>
        <v>327.19</v>
      </c>
      <c r="AC25" s="24">
        <f>VLOOKUP($B25,'Frete ESALQ'!$C$6:$BO$132,AC$2,FALSE)</f>
        <v>337.44</v>
      </c>
      <c r="AD25" s="24">
        <f>VLOOKUP($B25,'Frete ESALQ'!$C$6:$BO$132,AD$2,FALSE)</f>
        <v>361.13</v>
      </c>
      <c r="AE25" s="24">
        <f>VLOOKUP($B25,'Frete ESALQ'!$C$6:$BO$132,AE$2,FALSE)</f>
        <v>340.13</v>
      </c>
      <c r="AF25" s="24">
        <f>VLOOKUP($B25,'Frete ESALQ'!$C$6:$BO$132,AF$2,FALSE)</f>
        <v>310</v>
      </c>
      <c r="AG25" s="24">
        <f>VLOOKUP($B25,'Frete ESALQ'!$C$6:$BO$132,AG$2,FALSE)</f>
        <v>484.32</v>
      </c>
      <c r="AH25" s="24">
        <f>VLOOKUP($B25,'Frete ESALQ'!$C$6:$BO$132,AH$2,FALSE)</f>
        <v>395</v>
      </c>
      <c r="AI25" s="24">
        <f>VLOOKUP($B25,'Frete ESALQ'!$C$6:$BO$132,AI$2,FALSE)</f>
        <v>282.07</v>
      </c>
      <c r="AJ25" s="24">
        <f>VLOOKUP($B25,'Frete ESALQ'!$C$6:$BO$132,AJ$2,FALSE)</f>
        <v>320</v>
      </c>
      <c r="AL25" s="43">
        <f t="shared" si="36"/>
        <v>0.21192488262910797</v>
      </c>
      <c r="AM25" s="43">
        <f t="shared" si="54"/>
        <v>0.19875776397515527</v>
      </c>
      <c r="AN25" s="43">
        <f t="shared" si="55"/>
        <v>0.2002868068833652</v>
      </c>
      <c r="AO25" s="43">
        <f t="shared" si="56"/>
        <v>0.19590909090909092</v>
      </c>
      <c r="AP25" s="43">
        <f t="shared" si="5"/>
        <v>0.22604206500956023</v>
      </c>
      <c r="AQ25" s="43">
        <f t="shared" si="6"/>
        <v>0.23358925143953935</v>
      </c>
      <c r="AR25" s="43">
        <f t="shared" si="7"/>
        <v>0.23852083333333332</v>
      </c>
      <c r="AS25" s="43">
        <f t="shared" si="8"/>
        <v>0.28546712802768165</v>
      </c>
      <c r="AT25" s="43">
        <f t="shared" si="9"/>
        <v>0.55558139534883721</v>
      </c>
      <c r="AU25" s="43">
        <f t="shared" si="10"/>
        <v>0.31188622754491019</v>
      </c>
      <c r="AV25" s="43">
        <f t="shared" si="11"/>
        <v>0.32751091703056767</v>
      </c>
      <c r="AW25" s="43">
        <f t="shared" si="12"/>
        <v>0.25257069408740362</v>
      </c>
      <c r="AX25" s="43">
        <f t="shared" si="13"/>
        <v>0.28233151183970856</v>
      </c>
      <c r="AY25" s="43">
        <f t="shared" si="14"/>
        <v>0.30714689265536727</v>
      </c>
      <c r="AZ25" s="43">
        <f t="shared" si="15"/>
        <v>0.3130827067669173</v>
      </c>
      <c r="BA25" s="43">
        <f t="shared" si="16"/>
        <v>0.81206896551724139</v>
      </c>
      <c r="BB25" s="43">
        <f t="shared" si="17"/>
        <v>0.28511450381679387</v>
      </c>
      <c r="BC25" s="43">
        <f t="shared" si="18"/>
        <v>0.5</v>
      </c>
      <c r="BD25" s="43">
        <f t="shared" si="19"/>
        <v>0.26555386949924126</v>
      </c>
      <c r="BE25" s="43">
        <f t="shared" si="20"/>
        <v>0.29111940298507466</v>
      </c>
      <c r="BF25" s="43">
        <f t="shared" si="21"/>
        <v>0.25847195357833652</v>
      </c>
      <c r="BG25" s="43">
        <f t="shared" si="22"/>
        <v>0.26922689075630252</v>
      </c>
      <c r="BH25" s="43">
        <f t="shared" si="23"/>
        <v>0.25930408472012106</v>
      </c>
      <c r="BI25" s="43">
        <f t="shared" si="24"/>
        <v>0.21667760998030203</v>
      </c>
      <c r="BJ25" s="43">
        <f t="shared" si="25"/>
        <v>0.21246103896103896</v>
      </c>
      <c r="BK25" s="43">
        <f t="shared" si="26"/>
        <v>0.21209302325581394</v>
      </c>
      <c r="BL25" s="43">
        <f t="shared" si="27"/>
        <v>0.19373927038626609</v>
      </c>
      <c r="BM25" s="43">
        <f t="shared" si="28"/>
        <v>0.21152363184079601</v>
      </c>
      <c r="BN25" s="43">
        <f t="shared" si="29"/>
        <v>0.18386714116251482</v>
      </c>
      <c r="BO25" s="43">
        <f t="shared" si="30"/>
        <v>0.20154806491885144</v>
      </c>
      <c r="BP25" s="43">
        <f t="shared" si="31"/>
        <v>0.25223499361430396</v>
      </c>
      <c r="BQ25" s="43">
        <f t="shared" si="32"/>
        <v>0.25480578139114723</v>
      </c>
      <c r="BR25" s="43">
        <f t="shared" si="33"/>
        <v>0.25316455696202533</v>
      </c>
      <c r="BS25" s="43"/>
      <c r="BU25" s="43">
        <f t="shared" si="37"/>
        <v>0.81206896551724139</v>
      </c>
      <c r="BV25" s="43">
        <f t="shared" si="38"/>
        <v>1.8676503608660786</v>
      </c>
      <c r="BW25" s="43">
        <f t="shared" si="39"/>
        <v>2.7997661878332734</v>
      </c>
      <c r="BX25" s="43">
        <f t="shared" si="40"/>
        <v>5.5158804006159139</v>
      </c>
      <c r="BY25" s="43">
        <f t="shared" si="41"/>
        <v>7.0814678383536558</v>
      </c>
      <c r="BZ25" s="43">
        <f t="shared" si="42"/>
        <v>7.5894381767068282</v>
      </c>
      <c r="CA25" s="43">
        <f t="shared" si="43"/>
        <v>8.878295615521596</v>
      </c>
      <c r="CB25" s="43">
        <f t="shared" si="44"/>
        <v>9.2735829508267145</v>
      </c>
      <c r="CE25" s="43">
        <f t="shared" si="45"/>
        <v>0.81206896551724139</v>
      </c>
      <c r="CF25" s="43">
        <f t="shared" si="46"/>
        <v>0.52779069767441866</v>
      </c>
      <c r="CG25" s="43">
        <f t="shared" si="47"/>
        <v>0.31070527565573158</v>
      </c>
      <c r="CH25" s="43">
        <f t="shared" si="48"/>
        <v>0.24691947388933097</v>
      </c>
      <c r="CI25" s="43">
        <f t="shared" si="49"/>
        <v>0.260931239622957</v>
      </c>
      <c r="CJ25" s="43">
        <f t="shared" si="50"/>
        <v>0.2539851691765862</v>
      </c>
      <c r="CK25" s="43">
        <f t="shared" si="51"/>
        <v>0.21480957313579463</v>
      </c>
      <c r="CL25" s="43">
        <f t="shared" si="52"/>
        <v>0.19764366765255925</v>
      </c>
    </row>
    <row r="26" spans="2:90" x14ac:dyDescent="0.3">
      <c r="B26" s="31" t="str">
        <f t="shared" si="35"/>
        <v>202211</v>
      </c>
      <c r="C26" s="17">
        <f t="shared" si="53"/>
        <v>44866</v>
      </c>
      <c r="D26" s="24">
        <f>VLOOKUP(B26,'Frete ESALQ'!$C$6:$AL$132,36,FALSE)</f>
        <v>120</v>
      </c>
      <c r="E26" s="24">
        <f>VLOOKUP(B26,'Frete ESALQ'!$C$6:$AW$132,47,FALSE)</f>
        <v>97.5</v>
      </c>
      <c r="F26" s="24">
        <f>VLOOKUP(B26,'Frete ESALQ'!$C$6:$BO$132,59,FALSE)</f>
        <v>99</v>
      </c>
      <c r="G26" s="24">
        <f>VLOOKUP(B26,'Frete ESALQ'!$C$6:$BO$132,60,FALSE)</f>
        <v>112</v>
      </c>
      <c r="H26" s="24">
        <f>VLOOKUP(B26,'Frete ESALQ'!$C$6:$BO$132,58,FALSE)</f>
        <v>137</v>
      </c>
      <c r="I26" s="24">
        <f>VLOOKUP(B26,'Frete ESALQ'!$C$6:$BO$132,57,FALSE)</f>
        <v>133.54</v>
      </c>
      <c r="J26" s="24">
        <f>VLOOKUP(B26,'Frete ESALQ'!$C$6:$BO$132,51,FALSE)</f>
        <v>122.52</v>
      </c>
      <c r="K26" s="24">
        <f>VLOOKUP($B26,'Frete ESALQ'!$C$6:$BO$132,K$2,FALSE)</f>
        <v>160</v>
      </c>
      <c r="L26" s="24">
        <f>VLOOKUP($B26,'Frete ESALQ'!$C$6:$BO$132,L$2,FALSE)</f>
        <v>70</v>
      </c>
      <c r="M26" s="24">
        <f>VLOOKUP($B26,'Frete ESALQ'!$C$6:$BO$132,M$2,FALSE)</f>
        <v>105.65</v>
      </c>
      <c r="N26" s="24">
        <f>VLOOKUP($B26,'Frete ESALQ'!$C$6:$BO$132,N$2,FALSE)</f>
        <v>144</v>
      </c>
      <c r="O26" s="24">
        <f>VLOOKUP($B26,'Frete ESALQ'!$C$6:$BO$132,O$2,FALSE)</f>
        <v>193.36</v>
      </c>
      <c r="P26" s="24">
        <f>VLOOKUP($B26,'Frete ESALQ'!$C$6:$BO$132,P$2,FALSE)</f>
        <v>154.5</v>
      </c>
      <c r="Q26" s="24">
        <f>VLOOKUP($B26,'Frete ESALQ'!$C$6:$BO$132,Q$2,FALSE)</f>
        <v>110.23</v>
      </c>
      <c r="R26" s="24">
        <f>VLOOKUP($B26,'Frete ESALQ'!$C$6:$BO$132,R$2,FALSE)</f>
        <v>126.49</v>
      </c>
      <c r="S26" s="24">
        <f>VLOOKUP($B26,'Frete ESALQ'!$C$6:$BO$132,S$2,FALSE)</f>
        <v>48.34</v>
      </c>
      <c r="T26" s="24">
        <f>VLOOKUP($B26,'Frete ESALQ'!$C$6:$BO$132,T$2,FALSE)</f>
        <v>188.59</v>
      </c>
      <c r="U26" s="24">
        <f>VLOOKUP($B26,'Frete ESALQ'!$C$6:$BO$132,U$2,FALSE)</f>
        <v>64</v>
      </c>
      <c r="V26" s="24">
        <f>VLOOKUP($B26,'Frete ESALQ'!$C$6:$BO$132,V$2,FALSE)</f>
        <v>178.5</v>
      </c>
      <c r="W26" s="24">
        <f>VLOOKUP($B26,'Frete ESALQ'!$C$6:$BO$132,W$2,FALSE)</f>
        <v>196.93</v>
      </c>
      <c r="X26" s="24">
        <f>VLOOKUP($B26,'Frete ESALQ'!$C$6:$BO$132,X$2,FALSE)</f>
        <v>135.24</v>
      </c>
      <c r="Y26" s="24">
        <f>VLOOKUP($B26,'Frete ESALQ'!$C$6:$BO$132,Y$2,FALSE)</f>
        <v>161.91999999999999</v>
      </c>
      <c r="Z26" s="24">
        <f>VLOOKUP($B26,'Frete ESALQ'!$C$6:$BO$132,Z$2,FALSE)</f>
        <v>173.17</v>
      </c>
      <c r="AA26" s="24">
        <f>VLOOKUP($B26,'Frete ESALQ'!$C$6:$BO$132,AA$2,FALSE)</f>
        <v>340</v>
      </c>
      <c r="AB26" s="24">
        <f>VLOOKUP($B26,'Frete ESALQ'!$C$6:$BO$132,AB$2,FALSE)</f>
        <v>342.02</v>
      </c>
      <c r="AC26" s="24">
        <f>VLOOKUP($B26,'Frete ESALQ'!$C$6:$BO$132,AC$2,FALSE)</f>
        <v>354.94</v>
      </c>
      <c r="AD26" s="24">
        <f>VLOOKUP($B26,'Frete ESALQ'!$C$6:$BO$132,AD$2,FALSE)</f>
        <v>363.43</v>
      </c>
      <c r="AE26" s="24">
        <f>VLOOKUP($B26,'Frete ESALQ'!$C$6:$BO$132,AE$2,FALSE)</f>
        <v>358.33</v>
      </c>
      <c r="AF26" s="24">
        <f>VLOOKUP($B26,'Frete ESALQ'!$C$6:$BO$132,AF$2,FALSE)</f>
        <v>310</v>
      </c>
      <c r="AG26" s="24">
        <f>VLOOKUP($B26,'Frete ESALQ'!$C$6:$BO$132,AG$2,FALSE)</f>
        <v>498.61</v>
      </c>
      <c r="AH26" s="24">
        <f>VLOOKUP($B26,'Frete ESALQ'!$C$6:$BO$132,AH$2,FALSE)</f>
        <v>405</v>
      </c>
      <c r="AI26" s="24">
        <f>VLOOKUP($B26,'Frete ESALQ'!$C$6:$BO$132,AI$2,FALSE)</f>
        <v>276.47000000000003</v>
      </c>
      <c r="AJ26" s="24">
        <f>VLOOKUP($B26,'Frete ESALQ'!$C$6:$BO$132,AJ$2,FALSE)</f>
        <v>325</v>
      </c>
      <c r="AL26" s="43">
        <f t="shared" si="36"/>
        <v>0.18779342723004694</v>
      </c>
      <c r="AM26" s="43">
        <f t="shared" si="54"/>
        <v>0.20186335403726707</v>
      </c>
      <c r="AN26" s="43">
        <f t="shared" si="55"/>
        <v>0.18929254302103252</v>
      </c>
      <c r="AO26" s="43">
        <f t="shared" si="56"/>
        <v>0.20363636363636364</v>
      </c>
      <c r="AP26" s="43">
        <f t="shared" si="5"/>
        <v>0.26195028680688337</v>
      </c>
      <c r="AQ26" s="43">
        <f t="shared" si="6"/>
        <v>0.2563147792706334</v>
      </c>
      <c r="AR26" s="43">
        <f t="shared" si="7"/>
        <v>0.25524999999999998</v>
      </c>
      <c r="AS26" s="43">
        <f t="shared" si="8"/>
        <v>0.27681660899653981</v>
      </c>
      <c r="AT26" s="43">
        <f t="shared" si="9"/>
        <v>0.54263565891472865</v>
      </c>
      <c r="AU26" s="43">
        <f t="shared" si="10"/>
        <v>0.31631736526946108</v>
      </c>
      <c r="AV26" s="43">
        <f t="shared" si="11"/>
        <v>0.31441048034934499</v>
      </c>
      <c r="AW26" s="43">
        <f t="shared" si="12"/>
        <v>0.24853470437017997</v>
      </c>
      <c r="AX26" s="43">
        <f t="shared" si="13"/>
        <v>0.28142076502732238</v>
      </c>
      <c r="AY26" s="43">
        <f t="shared" si="14"/>
        <v>0.31138418079096047</v>
      </c>
      <c r="AZ26" s="43">
        <f t="shared" si="15"/>
        <v>0.31701754385964909</v>
      </c>
      <c r="BA26" s="43">
        <f t="shared" si="16"/>
        <v>0.83344827586206904</v>
      </c>
      <c r="BB26" s="43">
        <f t="shared" si="17"/>
        <v>0.28792366412213743</v>
      </c>
      <c r="BC26" s="43">
        <f t="shared" si="18"/>
        <v>0.45714285714285713</v>
      </c>
      <c r="BD26" s="43">
        <f t="shared" si="19"/>
        <v>0.27086494688922608</v>
      </c>
      <c r="BE26" s="43">
        <f t="shared" si="20"/>
        <v>0.29392537313432837</v>
      </c>
      <c r="BF26" s="43">
        <f t="shared" si="21"/>
        <v>0.26158607350096713</v>
      </c>
      <c r="BG26" s="43">
        <f t="shared" si="22"/>
        <v>0.27213445378151258</v>
      </c>
      <c r="BH26" s="43">
        <f t="shared" si="23"/>
        <v>0.26198184568835098</v>
      </c>
      <c r="BI26" s="43">
        <f t="shared" si="24"/>
        <v>0.22324359816152331</v>
      </c>
      <c r="BJ26" s="43">
        <f t="shared" si="25"/>
        <v>0.22209090909090909</v>
      </c>
      <c r="BK26" s="43">
        <f t="shared" si="26"/>
        <v>0.22309239472030171</v>
      </c>
      <c r="BL26" s="43">
        <f t="shared" si="27"/>
        <v>0.19497317596566524</v>
      </c>
      <c r="BM26" s="43">
        <f t="shared" si="28"/>
        <v>0.22284203980099501</v>
      </c>
      <c r="BN26" s="43">
        <f t="shared" si="29"/>
        <v>0.18386714116251482</v>
      </c>
      <c r="BO26" s="43">
        <f t="shared" si="30"/>
        <v>0.20749479816895547</v>
      </c>
      <c r="BP26" s="43">
        <f t="shared" si="31"/>
        <v>0.25862068965517243</v>
      </c>
      <c r="BQ26" s="43">
        <f t="shared" si="32"/>
        <v>0.24974706413730807</v>
      </c>
      <c r="BR26" s="43">
        <f t="shared" si="33"/>
        <v>0.25712025316455694</v>
      </c>
      <c r="BS26" s="43"/>
      <c r="BU26" s="43">
        <f t="shared" si="37"/>
        <v>0.83344827586206904</v>
      </c>
      <c r="BV26" s="43">
        <f t="shared" si="38"/>
        <v>1.8332267919196548</v>
      </c>
      <c r="BW26" s="43">
        <f t="shared" si="39"/>
        <v>2.7779458818397256</v>
      </c>
      <c r="BX26" s="43">
        <f t="shared" si="40"/>
        <v>5.5526215902675924</v>
      </c>
      <c r="BY26" s="43">
        <f t="shared" si="41"/>
        <v>7.1036455517018622</v>
      </c>
      <c r="BZ26" s="43">
        <f t="shared" si="42"/>
        <v>7.6105128690037276</v>
      </c>
      <c r="CA26" s="43">
        <f t="shared" si="43"/>
        <v>8.9442696415951435</v>
      </c>
      <c r="CB26" s="43">
        <f t="shared" si="44"/>
        <v>9.346737615729765</v>
      </c>
      <c r="CE26" s="43">
        <f t="shared" si="45"/>
        <v>0.83344827586206904</v>
      </c>
      <c r="CF26" s="43">
        <f t="shared" si="46"/>
        <v>0.49988925802879286</v>
      </c>
      <c r="CG26" s="43">
        <f t="shared" si="47"/>
        <v>0.31490636330669025</v>
      </c>
      <c r="CH26" s="43">
        <f t="shared" si="48"/>
        <v>0.25224324622071514</v>
      </c>
      <c r="CI26" s="43">
        <f t="shared" si="49"/>
        <v>0.2585039935723783</v>
      </c>
      <c r="CJ26" s="43">
        <f t="shared" si="50"/>
        <v>0.2534336586509327</v>
      </c>
      <c r="CK26" s="43">
        <f t="shared" si="51"/>
        <v>0.22229279543190264</v>
      </c>
      <c r="CL26" s="43">
        <f t="shared" si="52"/>
        <v>0.20123398706731077</v>
      </c>
    </row>
    <row r="27" spans="2:90" x14ac:dyDescent="0.3">
      <c r="B27" s="31" t="str">
        <f t="shared" si="35"/>
        <v>202212</v>
      </c>
      <c r="C27" s="17">
        <f t="shared" si="53"/>
        <v>44896</v>
      </c>
      <c r="D27" s="29">
        <f t="shared" ref="D27:AJ27" si="58">+(D26*2+D29)/3</f>
        <v>131.63999999999999</v>
      </c>
      <c r="E27" s="29">
        <f t="shared" si="58"/>
        <v>111.66666666666667</v>
      </c>
      <c r="F27" s="29">
        <f t="shared" si="58"/>
        <v>124.66666666666667</v>
      </c>
      <c r="G27" s="29">
        <f t="shared" si="58"/>
        <v>122.75666666666666</v>
      </c>
      <c r="H27" s="29">
        <f t="shared" si="58"/>
        <v>136</v>
      </c>
      <c r="I27" s="29">
        <f t="shared" si="58"/>
        <v>136.63</v>
      </c>
      <c r="J27" s="29">
        <f t="shared" si="58"/>
        <v>123.19666666666666</v>
      </c>
      <c r="K27" s="29">
        <f t="shared" si="58"/>
        <v>175.58333333333334</v>
      </c>
      <c r="L27" s="29">
        <f t="shared" si="58"/>
        <v>77.523333333333326</v>
      </c>
      <c r="M27" s="29">
        <f t="shared" si="58"/>
        <v>113.47666666666667</v>
      </c>
      <c r="N27" s="29">
        <f t="shared" si="58"/>
        <v>158.16666666666666</v>
      </c>
      <c r="O27" s="29">
        <f t="shared" si="58"/>
        <v>206.27333333333334</v>
      </c>
      <c r="P27" s="29">
        <f t="shared" si="58"/>
        <v>168.74</v>
      </c>
      <c r="Q27" s="29">
        <f t="shared" si="58"/>
        <v>118.35000000000001</v>
      </c>
      <c r="R27" s="29">
        <f t="shared" si="58"/>
        <v>141.34666666666666</v>
      </c>
      <c r="S27" s="29">
        <f t="shared" si="58"/>
        <v>52.53</v>
      </c>
      <c r="T27" s="29">
        <f t="shared" si="58"/>
        <v>201.68666666666664</v>
      </c>
      <c r="U27" s="29">
        <f t="shared" si="58"/>
        <v>67</v>
      </c>
      <c r="V27" s="29">
        <f t="shared" si="58"/>
        <v>193.76333333333332</v>
      </c>
      <c r="W27" s="29">
        <f t="shared" si="58"/>
        <v>210.55333333333337</v>
      </c>
      <c r="X27" s="29">
        <f t="shared" si="58"/>
        <v>144.94666666666669</v>
      </c>
      <c r="Y27" s="29">
        <f t="shared" si="58"/>
        <v>174.71</v>
      </c>
      <c r="Z27" s="29">
        <f t="shared" si="58"/>
        <v>185.28666666666666</v>
      </c>
      <c r="AA27" s="29">
        <f t="shared" si="58"/>
        <v>368.89000000000004</v>
      </c>
      <c r="AB27" s="29">
        <f t="shared" si="58"/>
        <v>361.55666666666667</v>
      </c>
      <c r="AC27" s="29">
        <f t="shared" si="58"/>
        <v>376.17333333333335</v>
      </c>
      <c r="AD27" s="29">
        <f t="shared" si="58"/>
        <v>391.63666666666671</v>
      </c>
      <c r="AE27" s="29">
        <f t="shared" si="58"/>
        <v>380.00666666666666</v>
      </c>
      <c r="AF27" s="29">
        <f t="shared" si="58"/>
        <v>350.83333333333331</v>
      </c>
      <c r="AG27" s="29">
        <f t="shared" si="58"/>
        <v>522.99333333333334</v>
      </c>
      <c r="AH27" s="29">
        <f t="shared" si="58"/>
        <v>411.90333333333336</v>
      </c>
      <c r="AI27" s="29">
        <f t="shared" si="58"/>
        <v>296.63666666666671</v>
      </c>
      <c r="AJ27" s="29">
        <f t="shared" si="58"/>
        <v>343.33333333333331</v>
      </c>
      <c r="AL27" s="43">
        <f t="shared" si="36"/>
        <v>0.20600938967136148</v>
      </c>
      <c r="AM27" s="43">
        <f t="shared" si="54"/>
        <v>0.23119392684610077</v>
      </c>
      <c r="AN27" s="43">
        <f t="shared" si="55"/>
        <v>0.23836838750796688</v>
      </c>
      <c r="AO27" s="43">
        <f t="shared" si="56"/>
        <v>0.22319393939393939</v>
      </c>
      <c r="AP27" s="43">
        <f t="shared" si="5"/>
        <v>0.26003824091778205</v>
      </c>
      <c r="AQ27" s="43">
        <f t="shared" si="6"/>
        <v>0.26224568138195775</v>
      </c>
      <c r="AR27" s="43">
        <f t="shared" si="7"/>
        <v>0.25665972222222222</v>
      </c>
      <c r="AS27" s="43">
        <f t="shared" si="8"/>
        <v>0.30377739331026532</v>
      </c>
      <c r="AT27" s="43">
        <f t="shared" si="9"/>
        <v>0.60095607235142112</v>
      </c>
      <c r="AU27" s="43">
        <f t="shared" si="10"/>
        <v>0.33975049900199605</v>
      </c>
      <c r="AV27" s="43">
        <f t="shared" si="11"/>
        <v>0.34534206695778746</v>
      </c>
      <c r="AW27" s="43">
        <f t="shared" si="12"/>
        <v>0.26513281919451587</v>
      </c>
      <c r="AX27" s="43">
        <f t="shared" si="13"/>
        <v>0.30735883424408017</v>
      </c>
      <c r="AY27" s="43">
        <f t="shared" si="14"/>
        <v>0.33432203389830512</v>
      </c>
      <c r="AZ27" s="43">
        <f t="shared" si="15"/>
        <v>0.35425229741019215</v>
      </c>
      <c r="BA27" s="43">
        <f t="shared" si="16"/>
        <v>0.90568965517241384</v>
      </c>
      <c r="BB27" s="43">
        <f t="shared" si="17"/>
        <v>0.3079185750636132</v>
      </c>
      <c r="BC27" s="43">
        <f t="shared" si="18"/>
        <v>0.47857142857142859</v>
      </c>
      <c r="BD27" s="43">
        <f t="shared" si="19"/>
        <v>0.29402630247850275</v>
      </c>
      <c r="BE27" s="43">
        <f t="shared" si="20"/>
        <v>0.31425870646766174</v>
      </c>
      <c r="BF27" s="43">
        <f t="shared" si="21"/>
        <v>0.28036105738233402</v>
      </c>
      <c r="BG27" s="43">
        <f t="shared" si="22"/>
        <v>0.29363025210084037</v>
      </c>
      <c r="BH27" s="43">
        <f t="shared" si="23"/>
        <v>0.28031265758951085</v>
      </c>
      <c r="BI27" s="43">
        <f t="shared" si="24"/>
        <v>0.2422127380170716</v>
      </c>
      <c r="BJ27" s="43">
        <f t="shared" si="25"/>
        <v>0.23477705627705628</v>
      </c>
      <c r="BK27" s="43">
        <f t="shared" si="26"/>
        <v>0.23643829876388017</v>
      </c>
      <c r="BL27" s="43">
        <f t="shared" si="27"/>
        <v>0.21010550786838342</v>
      </c>
      <c r="BM27" s="43">
        <f t="shared" si="28"/>
        <v>0.23632255389718076</v>
      </c>
      <c r="BN27" s="43">
        <f t="shared" si="29"/>
        <v>0.20808620007908263</v>
      </c>
      <c r="BO27" s="43">
        <f t="shared" si="30"/>
        <v>0.21764183659314745</v>
      </c>
      <c r="BP27" s="43">
        <f t="shared" si="31"/>
        <v>0.26302894848871861</v>
      </c>
      <c r="BQ27" s="43">
        <f t="shared" si="32"/>
        <v>0.26796446853357425</v>
      </c>
      <c r="BR27" s="43">
        <f t="shared" si="33"/>
        <v>0.27162447257383965</v>
      </c>
      <c r="BS27" s="43"/>
      <c r="BU27" s="43">
        <f t="shared" si="37"/>
        <v>0.90568965517241384</v>
      </c>
      <c r="BV27" s="43">
        <f t="shared" si="38"/>
        <v>1.9852171560952636</v>
      </c>
      <c r="BW27" s="43">
        <f t="shared" si="39"/>
        <v>3.0135419864057571</v>
      </c>
      <c r="BX27" s="43">
        <f t="shared" si="40"/>
        <v>6.0157114886710321</v>
      </c>
      <c r="BY27" s="43">
        <f t="shared" si="41"/>
        <v>7.6833699391361989</v>
      </c>
      <c r="BZ27" s="43">
        <f t="shared" si="42"/>
        <v>8.2229588802436115</v>
      </c>
      <c r="CA27" s="43">
        <f t="shared" si="43"/>
        <v>9.6438246757666022</v>
      </c>
      <c r="CB27" s="43">
        <f t="shared" si="44"/>
        <v>10.071572020228134</v>
      </c>
      <c r="CE27" s="43">
        <f t="shared" si="45"/>
        <v>0.90568965517241384</v>
      </c>
      <c r="CF27" s="43">
        <f t="shared" si="46"/>
        <v>0.53976375046142488</v>
      </c>
      <c r="CG27" s="43">
        <f t="shared" si="47"/>
        <v>0.34277494343683118</v>
      </c>
      <c r="CH27" s="43">
        <f t="shared" si="48"/>
        <v>0.27292450020593412</v>
      </c>
      <c r="CI27" s="43">
        <f t="shared" si="49"/>
        <v>0.2779430750775278</v>
      </c>
      <c r="CJ27" s="43">
        <f t="shared" si="50"/>
        <v>0.26979447055370631</v>
      </c>
      <c r="CK27" s="43">
        <f t="shared" si="51"/>
        <v>0.23681096592049844</v>
      </c>
      <c r="CL27" s="43">
        <f t="shared" si="52"/>
        <v>0.2138736722307657</v>
      </c>
    </row>
    <row r="28" spans="2:90" x14ac:dyDescent="0.3">
      <c r="B28" s="31" t="str">
        <f t="shared" si="35"/>
        <v>20231</v>
      </c>
      <c r="C28" s="17">
        <f t="shared" si="53"/>
        <v>44927</v>
      </c>
      <c r="D28" s="29">
        <f t="shared" ref="D28:AJ28" si="59">+(D29*2+D26)/3</f>
        <v>143.28</v>
      </c>
      <c r="E28" s="29">
        <f t="shared" si="59"/>
        <v>125.83333333333333</v>
      </c>
      <c r="F28" s="29">
        <f t="shared" si="59"/>
        <v>150.33333333333334</v>
      </c>
      <c r="G28" s="29">
        <f t="shared" si="59"/>
        <v>133.51333333333335</v>
      </c>
      <c r="H28" s="29">
        <f t="shared" si="59"/>
        <v>135</v>
      </c>
      <c r="I28" s="29">
        <f t="shared" si="59"/>
        <v>139.72</v>
      </c>
      <c r="J28" s="29">
        <f t="shared" si="59"/>
        <v>123.87333333333333</v>
      </c>
      <c r="K28" s="29">
        <f t="shared" si="59"/>
        <v>191.16666666666666</v>
      </c>
      <c r="L28" s="29">
        <f t="shared" si="59"/>
        <v>85.046666666666667</v>
      </c>
      <c r="M28" s="29">
        <f t="shared" si="59"/>
        <v>121.30333333333333</v>
      </c>
      <c r="N28" s="29">
        <f t="shared" si="59"/>
        <v>172.33333333333334</v>
      </c>
      <c r="O28" s="29">
        <f t="shared" si="59"/>
        <v>219.18666666666664</v>
      </c>
      <c r="P28" s="29">
        <f t="shared" si="59"/>
        <v>182.98000000000002</v>
      </c>
      <c r="Q28" s="29">
        <f t="shared" si="59"/>
        <v>126.47000000000001</v>
      </c>
      <c r="R28" s="29">
        <f t="shared" si="59"/>
        <v>156.20333333333335</v>
      </c>
      <c r="S28" s="29">
        <f t="shared" si="59"/>
        <v>56.72</v>
      </c>
      <c r="T28" s="29">
        <f t="shared" si="59"/>
        <v>214.78333333333333</v>
      </c>
      <c r="U28" s="29">
        <f t="shared" si="59"/>
        <v>70</v>
      </c>
      <c r="V28" s="29">
        <f t="shared" si="59"/>
        <v>209.02666666666664</v>
      </c>
      <c r="W28" s="29">
        <f t="shared" si="59"/>
        <v>224.17666666666665</v>
      </c>
      <c r="X28" s="29">
        <f t="shared" si="59"/>
        <v>154.65333333333334</v>
      </c>
      <c r="Y28" s="29">
        <f t="shared" si="59"/>
        <v>187.5</v>
      </c>
      <c r="Z28" s="29">
        <f t="shared" si="59"/>
        <v>197.40333333333334</v>
      </c>
      <c r="AA28" s="29">
        <f t="shared" si="59"/>
        <v>397.78000000000003</v>
      </c>
      <c r="AB28" s="29">
        <f t="shared" si="59"/>
        <v>381.09333333333331</v>
      </c>
      <c r="AC28" s="29">
        <f t="shared" si="59"/>
        <v>397.40666666666669</v>
      </c>
      <c r="AD28" s="29">
        <f t="shared" si="59"/>
        <v>419.84333333333331</v>
      </c>
      <c r="AE28" s="29">
        <f t="shared" si="59"/>
        <v>401.68333333333334</v>
      </c>
      <c r="AF28" s="29">
        <f t="shared" si="59"/>
        <v>391.66666666666669</v>
      </c>
      <c r="AG28" s="29">
        <f t="shared" si="59"/>
        <v>547.37666666666667</v>
      </c>
      <c r="AH28" s="29">
        <f t="shared" si="59"/>
        <v>418.80666666666667</v>
      </c>
      <c r="AI28" s="29">
        <f t="shared" si="59"/>
        <v>316.80333333333334</v>
      </c>
      <c r="AJ28" s="29">
        <f t="shared" si="59"/>
        <v>361.66666666666669</v>
      </c>
      <c r="AL28" s="43">
        <f t="shared" si="36"/>
        <v>0.22422535211267605</v>
      </c>
      <c r="AM28" s="43">
        <f t="shared" si="54"/>
        <v>0.2605244996549344</v>
      </c>
      <c r="AN28" s="43">
        <f t="shared" si="55"/>
        <v>0.28744423199490121</v>
      </c>
      <c r="AO28" s="43">
        <f t="shared" si="56"/>
        <v>0.24275151515151519</v>
      </c>
      <c r="AP28" s="43">
        <f t="shared" si="5"/>
        <v>0.25812619502868067</v>
      </c>
      <c r="AQ28" s="43">
        <f t="shared" si="6"/>
        <v>0.26817658349328216</v>
      </c>
      <c r="AR28" s="43">
        <f t="shared" si="7"/>
        <v>0.25806944444444446</v>
      </c>
      <c r="AS28" s="43">
        <f t="shared" si="8"/>
        <v>0.33073817762399077</v>
      </c>
      <c r="AT28" s="43">
        <f t="shared" si="9"/>
        <v>0.65927648578811371</v>
      </c>
      <c r="AU28" s="43">
        <f t="shared" si="10"/>
        <v>0.36318363273453091</v>
      </c>
      <c r="AV28" s="43">
        <f t="shared" si="11"/>
        <v>0.37627365356622999</v>
      </c>
      <c r="AW28" s="43">
        <f t="shared" si="12"/>
        <v>0.28173093401885174</v>
      </c>
      <c r="AX28" s="43">
        <f t="shared" si="13"/>
        <v>0.3332969034608379</v>
      </c>
      <c r="AY28" s="43">
        <f t="shared" si="14"/>
        <v>0.35725988700564976</v>
      </c>
      <c r="AZ28" s="43">
        <f t="shared" si="15"/>
        <v>0.39148705096073522</v>
      </c>
      <c r="BA28" s="43">
        <f t="shared" si="16"/>
        <v>0.97793103448275864</v>
      </c>
      <c r="BB28" s="43">
        <f t="shared" si="17"/>
        <v>0.32791348600508907</v>
      </c>
      <c r="BC28" s="43">
        <f t="shared" si="18"/>
        <v>0.5</v>
      </c>
      <c r="BD28" s="43">
        <f t="shared" si="19"/>
        <v>0.31718765806777943</v>
      </c>
      <c r="BE28" s="43">
        <f t="shared" si="20"/>
        <v>0.334592039800995</v>
      </c>
      <c r="BF28" s="43">
        <f t="shared" si="21"/>
        <v>0.29913604126370086</v>
      </c>
      <c r="BG28" s="43">
        <f t="shared" si="22"/>
        <v>0.31512605042016806</v>
      </c>
      <c r="BH28" s="43">
        <f t="shared" si="23"/>
        <v>0.29864346949067072</v>
      </c>
      <c r="BI28" s="43">
        <f t="shared" si="24"/>
        <v>0.26118187787261987</v>
      </c>
      <c r="BJ28" s="43">
        <f t="shared" si="25"/>
        <v>0.24746320346320344</v>
      </c>
      <c r="BK28" s="43">
        <f t="shared" si="26"/>
        <v>0.24978420280745864</v>
      </c>
      <c r="BL28" s="43">
        <f t="shared" si="27"/>
        <v>0.22523783977110157</v>
      </c>
      <c r="BM28" s="43">
        <f t="shared" si="28"/>
        <v>0.24980306799336649</v>
      </c>
      <c r="BN28" s="43">
        <f t="shared" si="29"/>
        <v>0.23230525899565047</v>
      </c>
      <c r="BO28" s="43">
        <f t="shared" si="30"/>
        <v>0.22778887501733944</v>
      </c>
      <c r="BP28" s="43">
        <f t="shared" si="31"/>
        <v>0.26743720732226478</v>
      </c>
      <c r="BQ28" s="43">
        <f t="shared" si="32"/>
        <v>0.28618187292984043</v>
      </c>
      <c r="BR28" s="43">
        <f t="shared" si="33"/>
        <v>0.28612869198312235</v>
      </c>
      <c r="BS28" s="43"/>
      <c r="BU28" s="43">
        <f t="shared" si="37"/>
        <v>0.97793103448275864</v>
      </c>
      <c r="BV28" s="43">
        <f t="shared" si="38"/>
        <v>2.1372075202708722</v>
      </c>
      <c r="BW28" s="43">
        <f t="shared" si="39"/>
        <v>3.2491380909717886</v>
      </c>
      <c r="BX28" s="43">
        <f t="shared" si="40"/>
        <v>6.4788013870744736</v>
      </c>
      <c r="BY28" s="43">
        <f t="shared" si="41"/>
        <v>8.2630943265705348</v>
      </c>
      <c r="BZ28" s="43">
        <f t="shared" si="42"/>
        <v>8.8354048914834991</v>
      </c>
      <c r="CA28" s="43">
        <f t="shared" si="43"/>
        <v>10.343379709938063</v>
      </c>
      <c r="CB28" s="43">
        <f t="shared" si="44"/>
        <v>10.796406424726502</v>
      </c>
      <c r="CE28" s="43">
        <f t="shared" si="45"/>
        <v>0.97793103448275864</v>
      </c>
      <c r="CF28" s="43">
        <f t="shared" si="46"/>
        <v>0.57963824289405674</v>
      </c>
      <c r="CG28" s="43">
        <f t="shared" si="47"/>
        <v>0.37064352356697211</v>
      </c>
      <c r="CH28" s="43">
        <f t="shared" si="48"/>
        <v>0.2936057541911532</v>
      </c>
      <c r="CI28" s="43">
        <f t="shared" si="49"/>
        <v>0.29738215658267686</v>
      </c>
      <c r="CJ28" s="43">
        <f t="shared" si="50"/>
        <v>0.28615528245648214</v>
      </c>
      <c r="CK28" s="43">
        <f t="shared" si="51"/>
        <v>0.25132913640909393</v>
      </c>
      <c r="CL28" s="43">
        <f t="shared" si="52"/>
        <v>0.22651335739421974</v>
      </c>
    </row>
    <row r="29" spans="2:90" x14ac:dyDescent="0.3">
      <c r="B29" s="31" t="str">
        <f t="shared" si="35"/>
        <v>20232</v>
      </c>
      <c r="C29" s="17">
        <f t="shared" si="53"/>
        <v>44958</v>
      </c>
      <c r="D29" s="24">
        <f>VLOOKUP(B29,'Frete ESALQ'!$C$6:$AL$132,36,FALSE)</f>
        <v>154.91999999999999</v>
      </c>
      <c r="E29" s="24">
        <f>VLOOKUP(B29,'Frete ESALQ'!$C$6:$AW$132,47,FALSE)</f>
        <v>140</v>
      </c>
      <c r="F29" s="24">
        <f>VLOOKUP(B29,'Frete ESALQ'!$C$6:$BO$132,59,FALSE)</f>
        <v>176</v>
      </c>
      <c r="G29" s="24">
        <f>VLOOKUP(B29,'Frete ESALQ'!$C$6:$BO$132,60,FALSE)</f>
        <v>144.27000000000001</v>
      </c>
      <c r="H29" s="24">
        <f>VLOOKUP(B29,'Frete ESALQ'!$C$6:$BO$132,58,FALSE)</f>
        <v>134</v>
      </c>
      <c r="I29" s="24">
        <f>VLOOKUP(B29,'Frete ESALQ'!$C$6:$BO$132,57,FALSE)</f>
        <v>142.81</v>
      </c>
      <c r="J29" s="24">
        <f>VLOOKUP(B29,'Frete ESALQ'!$C$6:$BO$132,51,FALSE)</f>
        <v>124.55</v>
      </c>
      <c r="K29" s="24">
        <f>VLOOKUP($B29,'Frete ESALQ'!$C$6:$BO$132,K$2,FALSE)</f>
        <v>206.75</v>
      </c>
      <c r="L29" s="24">
        <f>VLOOKUP($B29,'Frete ESALQ'!$C$6:$BO$132,L$2,FALSE)</f>
        <v>92.57</v>
      </c>
      <c r="M29" s="24">
        <f>VLOOKUP($B29,'Frete ESALQ'!$C$6:$BO$132,M$2,FALSE)</f>
        <v>129.13</v>
      </c>
      <c r="N29" s="24">
        <f>VLOOKUP($B29,'Frete ESALQ'!$C$6:$BO$132,N$2,FALSE)</f>
        <v>186.5</v>
      </c>
      <c r="O29" s="24">
        <f>VLOOKUP($B29,'Frete ESALQ'!$C$6:$BO$132,O$2,FALSE)</f>
        <v>232.1</v>
      </c>
      <c r="P29" s="24">
        <f>VLOOKUP($B29,'Frete ESALQ'!$C$6:$BO$132,P$2,FALSE)</f>
        <v>197.22</v>
      </c>
      <c r="Q29" s="24">
        <f>VLOOKUP($B29,'Frete ESALQ'!$C$6:$BO$132,Q$2,FALSE)</f>
        <v>134.59</v>
      </c>
      <c r="R29" s="24">
        <f>VLOOKUP($B29,'Frete ESALQ'!$C$6:$BO$132,R$2,FALSE)</f>
        <v>171.06</v>
      </c>
      <c r="S29" s="24">
        <f>VLOOKUP($B29,'Frete ESALQ'!$C$6:$BO$132,S$2,FALSE)</f>
        <v>60.91</v>
      </c>
      <c r="T29" s="24">
        <f>VLOOKUP($B29,'Frete ESALQ'!$C$6:$BO$132,T$2,FALSE)</f>
        <v>227.88</v>
      </c>
      <c r="U29" s="24">
        <f>VLOOKUP($B29,'Frete ESALQ'!$C$6:$BO$132,U$2,FALSE)</f>
        <v>73</v>
      </c>
      <c r="V29" s="24">
        <f>VLOOKUP($B29,'Frete ESALQ'!$C$6:$BO$132,V$2,FALSE)</f>
        <v>224.29</v>
      </c>
      <c r="W29" s="24">
        <f>VLOOKUP($B29,'Frete ESALQ'!$C$6:$BO$132,W$2,FALSE)</f>
        <v>237.8</v>
      </c>
      <c r="X29" s="24">
        <f>VLOOKUP($B29,'Frete ESALQ'!$C$6:$BO$132,X$2,FALSE)</f>
        <v>164.36</v>
      </c>
      <c r="Y29" s="24">
        <f>VLOOKUP($B29,'Frete ESALQ'!$C$6:$BO$132,Y$2,FALSE)</f>
        <v>200.29</v>
      </c>
      <c r="Z29" s="24">
        <f>VLOOKUP($B29,'Frete ESALQ'!$C$6:$BO$132,Z$2,FALSE)</f>
        <v>209.52</v>
      </c>
      <c r="AA29" s="24">
        <f>VLOOKUP($B29,'Frete ESALQ'!$C$6:$BO$132,AA$2,FALSE)</f>
        <v>426.67</v>
      </c>
      <c r="AB29" s="24">
        <f>VLOOKUP($B29,'Frete ESALQ'!$C$6:$BO$132,AB$2,FALSE)</f>
        <v>400.63</v>
      </c>
      <c r="AC29" s="24">
        <f>VLOOKUP($B29,'Frete ESALQ'!$C$6:$BO$132,AC$2,FALSE)</f>
        <v>418.64</v>
      </c>
      <c r="AD29" s="24">
        <f>VLOOKUP($B29,'Frete ESALQ'!$C$6:$BO$132,AD$2,FALSE)</f>
        <v>448.05</v>
      </c>
      <c r="AE29" s="24">
        <f>VLOOKUP($B29,'Frete ESALQ'!$C$6:$BO$132,AE$2,FALSE)</f>
        <v>423.36</v>
      </c>
      <c r="AF29" s="24">
        <f>VLOOKUP($B29,'Frete ESALQ'!$C$6:$BO$132,AF$2,FALSE)</f>
        <v>432.5</v>
      </c>
      <c r="AG29" s="24">
        <f>VLOOKUP($B29,'Frete ESALQ'!$C$6:$BO$132,AG$2,FALSE)</f>
        <v>571.76</v>
      </c>
      <c r="AH29" s="24">
        <f>VLOOKUP($B29,'Frete ESALQ'!$C$6:$BO$132,AH$2,FALSE)</f>
        <v>425.71</v>
      </c>
      <c r="AI29" s="24">
        <f>VLOOKUP($B29,'Frete ESALQ'!$C$6:$BO$132,AI$2,FALSE)</f>
        <v>336.97</v>
      </c>
      <c r="AJ29" s="24">
        <f>VLOOKUP($B29,'Frete ESALQ'!$C$6:$BO$132,AJ$2,FALSE)</f>
        <v>380</v>
      </c>
      <c r="AL29" s="43">
        <f t="shared" si="36"/>
        <v>0.24244131455399059</v>
      </c>
      <c r="AM29" s="43">
        <f t="shared" si="54"/>
        <v>0.28985507246376813</v>
      </c>
      <c r="AN29" s="43">
        <f t="shared" si="55"/>
        <v>0.33652007648183557</v>
      </c>
      <c r="AO29" s="43">
        <f t="shared" si="56"/>
        <v>0.26230909090909094</v>
      </c>
      <c r="AP29" s="43">
        <f t="shared" si="5"/>
        <v>0.25621414913957935</v>
      </c>
      <c r="AQ29" s="43">
        <f t="shared" si="6"/>
        <v>0.27410748560460652</v>
      </c>
      <c r="AR29" s="43">
        <f t="shared" si="7"/>
        <v>0.25947916666666665</v>
      </c>
      <c r="AS29" s="43">
        <f t="shared" si="8"/>
        <v>0.35769896193771628</v>
      </c>
      <c r="AT29" s="43">
        <f t="shared" si="9"/>
        <v>0.71759689922480618</v>
      </c>
      <c r="AU29" s="43">
        <f t="shared" si="10"/>
        <v>0.38661676646706583</v>
      </c>
      <c r="AV29" s="43">
        <f t="shared" si="11"/>
        <v>0.40720524017467247</v>
      </c>
      <c r="AW29" s="43">
        <f t="shared" si="12"/>
        <v>0.29832904884318767</v>
      </c>
      <c r="AX29" s="43">
        <f t="shared" si="13"/>
        <v>0.35923497267759563</v>
      </c>
      <c r="AY29" s="43">
        <f t="shared" si="14"/>
        <v>0.38019774011299434</v>
      </c>
      <c r="AZ29" s="43">
        <f t="shared" si="15"/>
        <v>0.42872180451127823</v>
      </c>
      <c r="BA29" s="43">
        <f t="shared" si="16"/>
        <v>1.0501724137931034</v>
      </c>
      <c r="BB29" s="43">
        <f t="shared" si="17"/>
        <v>0.34790839694656489</v>
      </c>
      <c r="BC29" s="43">
        <f t="shared" si="18"/>
        <v>0.52142857142857146</v>
      </c>
      <c r="BD29" s="43">
        <f t="shared" si="19"/>
        <v>0.34034901365705611</v>
      </c>
      <c r="BE29" s="43">
        <f t="shared" si="20"/>
        <v>0.35492537313432837</v>
      </c>
      <c r="BF29" s="43">
        <f t="shared" si="21"/>
        <v>0.31791102514506775</v>
      </c>
      <c r="BG29" s="43">
        <f t="shared" si="22"/>
        <v>0.3366218487394958</v>
      </c>
      <c r="BH29" s="43">
        <f t="shared" si="23"/>
        <v>0.31697428139183059</v>
      </c>
      <c r="BI29" s="43">
        <f t="shared" si="24"/>
        <v>0.28015101772816808</v>
      </c>
      <c r="BJ29" s="43">
        <f t="shared" si="25"/>
        <v>0.26014935064935063</v>
      </c>
      <c r="BK29" s="43">
        <f t="shared" si="26"/>
        <v>0.26313010685103705</v>
      </c>
      <c r="BL29" s="43">
        <f t="shared" si="27"/>
        <v>0.24037017167381974</v>
      </c>
      <c r="BM29" s="43">
        <f t="shared" si="28"/>
        <v>0.26328358208955227</v>
      </c>
      <c r="BN29" s="43">
        <f t="shared" si="29"/>
        <v>0.25652431791221825</v>
      </c>
      <c r="BO29" s="43">
        <f t="shared" si="30"/>
        <v>0.23793591344153142</v>
      </c>
      <c r="BP29" s="43">
        <f t="shared" si="31"/>
        <v>0.27184546615581096</v>
      </c>
      <c r="BQ29" s="43">
        <f t="shared" si="32"/>
        <v>0.30439927732610661</v>
      </c>
      <c r="BR29" s="43">
        <f t="shared" si="33"/>
        <v>0.30063291139240506</v>
      </c>
      <c r="BS29" s="43"/>
      <c r="BU29" s="43">
        <f t="shared" si="37"/>
        <v>1.0501724137931034</v>
      </c>
      <c r="BV29" s="43">
        <f t="shared" si="38"/>
        <v>2.2891978844464811</v>
      </c>
      <c r="BW29" s="43">
        <f t="shared" si="39"/>
        <v>3.4847341955378193</v>
      </c>
      <c r="BX29" s="43">
        <f t="shared" si="40"/>
        <v>6.9418912854779151</v>
      </c>
      <c r="BY29" s="43">
        <f t="shared" si="41"/>
        <v>8.8428187140048724</v>
      </c>
      <c r="BZ29" s="43">
        <f t="shared" si="42"/>
        <v>9.4478509027233848</v>
      </c>
      <c r="CA29" s="43">
        <f t="shared" si="43"/>
        <v>11.042934744109521</v>
      </c>
      <c r="CB29" s="43">
        <f t="shared" si="44"/>
        <v>11.521240829224872</v>
      </c>
      <c r="CE29" s="43">
        <f t="shared" si="45"/>
        <v>1.0501724137931034</v>
      </c>
      <c r="CF29" s="43">
        <f t="shared" si="46"/>
        <v>0.61951273532668882</v>
      </c>
      <c r="CG29" s="43">
        <f t="shared" si="47"/>
        <v>0.39851210369711271</v>
      </c>
      <c r="CH29" s="43">
        <f t="shared" si="48"/>
        <v>0.31428700817637234</v>
      </c>
      <c r="CI29" s="43">
        <f t="shared" si="49"/>
        <v>0.3168212380878262</v>
      </c>
      <c r="CJ29" s="43">
        <f t="shared" si="50"/>
        <v>0.30251609435925619</v>
      </c>
      <c r="CK29" s="43">
        <f t="shared" si="51"/>
        <v>0.26584730689768943</v>
      </c>
      <c r="CL29" s="43">
        <f t="shared" si="52"/>
        <v>0.23915304255767555</v>
      </c>
    </row>
    <row r="30" spans="2:90" x14ac:dyDescent="0.3">
      <c r="B30" s="31" t="str">
        <f t="shared" si="35"/>
        <v>20233</v>
      </c>
      <c r="C30" s="17">
        <f t="shared" si="53"/>
        <v>44986</v>
      </c>
      <c r="D30" s="24">
        <f>VLOOKUP(B30,'Frete ESALQ'!$C$6:$AL$132,36,FALSE)</f>
        <v>181.34</v>
      </c>
      <c r="E30" s="24">
        <f>VLOOKUP(B30,'Frete ESALQ'!$C$6:$AW$132,47,FALSE)</f>
        <v>184.33</v>
      </c>
      <c r="F30" s="24">
        <f>VLOOKUP(B30,'Frete ESALQ'!$C$6:$BO$132,59,FALSE)</f>
        <v>176</v>
      </c>
      <c r="G30" s="24">
        <f>VLOOKUP(B30,'Frete ESALQ'!$C$6:$BO$132,60,FALSE)</f>
        <v>165.88</v>
      </c>
      <c r="H30" s="24">
        <f>VLOOKUP(B30,'Frete ESALQ'!$C$6:$BO$132,58,FALSE)</f>
        <v>124.85</v>
      </c>
      <c r="I30" s="24">
        <f>VLOOKUP(B30,'Frete ESALQ'!$C$6:$BO$132,57,FALSE)</f>
        <v>141.5</v>
      </c>
      <c r="J30" s="24">
        <f>VLOOKUP(B30,'Frete ESALQ'!$C$6:$BO$132,51,FALSE)</f>
        <v>116.6</v>
      </c>
      <c r="K30" s="24">
        <f>VLOOKUP($B30,'Frete ESALQ'!$C$6:$BO$132,K$2,FALSE)</f>
        <v>168.38</v>
      </c>
      <c r="L30" s="24">
        <f>VLOOKUP($B30,'Frete ESALQ'!$C$6:$BO$132,L$2,FALSE)</f>
        <v>98.29</v>
      </c>
      <c r="M30" s="24">
        <f>VLOOKUP($B30,'Frete ESALQ'!$C$6:$BO$132,M$2,FALSE)</f>
        <v>120.2</v>
      </c>
      <c r="N30" s="24">
        <f>VLOOKUP($B30,'Frete ESALQ'!$C$6:$BO$132,N$2,FALSE)</f>
        <v>155.63999999999999</v>
      </c>
      <c r="O30" s="24">
        <f>VLOOKUP($B30,'Frete ESALQ'!$C$6:$BO$132,O$2,FALSE)</f>
        <v>201.04</v>
      </c>
      <c r="P30" s="24">
        <f>VLOOKUP($B30,'Frete ESALQ'!$C$6:$BO$132,P$2,FALSE)</f>
        <v>179.03</v>
      </c>
      <c r="Q30" s="24">
        <f>VLOOKUP($B30,'Frete ESALQ'!$C$6:$BO$132,Q$2,FALSE)</f>
        <v>124.49</v>
      </c>
      <c r="R30" s="24">
        <f>VLOOKUP($B30,'Frete ESALQ'!$C$6:$BO$132,R$2,FALSE)</f>
        <v>160.44</v>
      </c>
      <c r="S30" s="24">
        <f>VLOOKUP($B30,'Frete ESALQ'!$C$6:$BO$132,S$2,FALSE)</f>
        <v>66.63</v>
      </c>
      <c r="T30" s="24">
        <f>VLOOKUP($B30,'Frete ESALQ'!$C$6:$BO$132,T$2,FALSE)</f>
        <v>193</v>
      </c>
      <c r="U30" s="24">
        <f>VLOOKUP($B30,'Frete ESALQ'!$C$6:$BO$132,U$2,FALSE)</f>
        <v>94.81</v>
      </c>
      <c r="V30" s="24">
        <f>VLOOKUP($B30,'Frete ESALQ'!$C$6:$BO$132,V$2,FALSE)</f>
        <v>183.5</v>
      </c>
      <c r="W30" s="24">
        <f>VLOOKUP($B30,'Frete ESALQ'!$C$6:$BO$132,W$2,FALSE)</f>
        <v>205.53</v>
      </c>
      <c r="X30" s="24">
        <f>VLOOKUP($B30,'Frete ESALQ'!$C$6:$BO$132,X$2,FALSE)</f>
        <v>192.5</v>
      </c>
      <c r="Y30" s="24">
        <f>VLOOKUP($B30,'Frete ESALQ'!$C$6:$BO$132,Y$2,FALSE)</f>
        <v>195.75</v>
      </c>
      <c r="Z30" s="24">
        <f>VLOOKUP($B30,'Frete ESALQ'!$C$6:$BO$132,Z$2,FALSE)</f>
        <v>171.05</v>
      </c>
      <c r="AA30" s="24">
        <f>VLOOKUP($B30,'Frete ESALQ'!$C$6:$BO$132,AA$2,FALSE)</f>
        <v>366.67</v>
      </c>
      <c r="AB30" s="24">
        <f>VLOOKUP($B30,'Frete ESALQ'!$C$6:$BO$132,AB$2,FALSE)</f>
        <v>385.47</v>
      </c>
      <c r="AC30" s="24">
        <f>VLOOKUP($B30,'Frete ESALQ'!$C$6:$BO$132,AC$2,FALSE)</f>
        <v>520</v>
      </c>
      <c r="AD30" s="24">
        <f>VLOOKUP($B30,'Frete ESALQ'!$C$6:$BO$132,AD$2,FALSE)</f>
        <v>409.48</v>
      </c>
      <c r="AE30" s="24">
        <f>VLOOKUP($B30,'Frete ESALQ'!$C$6:$BO$132,AE$2,FALSE)</f>
        <v>404.04</v>
      </c>
      <c r="AF30" s="24">
        <f>VLOOKUP($B30,'Frete ESALQ'!$C$6:$BO$132,AF$2,FALSE)</f>
        <v>356</v>
      </c>
      <c r="AG30" s="24">
        <f>VLOOKUP($B30,'Frete ESALQ'!$C$6:$BO$132,AG$2,FALSE)</f>
        <v>565.12</v>
      </c>
      <c r="AH30" s="24">
        <f>VLOOKUP($B30,'Frete ESALQ'!$C$6:$BO$132,AH$2,FALSE)</f>
        <v>453.21</v>
      </c>
      <c r="AI30" s="24">
        <f>VLOOKUP($B30,'Frete ESALQ'!$C$6:$BO$132,AI$2,FALSE)</f>
        <v>324.37</v>
      </c>
      <c r="AJ30" s="24">
        <f>VLOOKUP($B30,'Frete ESALQ'!$C$6:$BO$132,AJ$2,FALSE)</f>
        <v>370.11</v>
      </c>
      <c r="AL30" s="43">
        <f t="shared" si="36"/>
        <v>0.28378716744913929</v>
      </c>
      <c r="AM30" s="43">
        <f t="shared" si="54"/>
        <v>0.38163561076604557</v>
      </c>
      <c r="AN30" s="43">
        <f t="shared" si="55"/>
        <v>0.33652007648183557</v>
      </c>
      <c r="AO30" s="43">
        <f t="shared" si="56"/>
        <v>0.30159999999999998</v>
      </c>
      <c r="AP30" s="43">
        <f t="shared" si="5"/>
        <v>0.2387189292543021</v>
      </c>
      <c r="AQ30" s="43">
        <f t="shared" si="6"/>
        <v>0.27159309021113243</v>
      </c>
      <c r="AR30" s="43">
        <f t="shared" si="7"/>
        <v>0.24291666666666664</v>
      </c>
      <c r="AS30" s="43">
        <f t="shared" si="8"/>
        <v>0.29131487889273355</v>
      </c>
      <c r="AT30" s="43">
        <f t="shared" si="9"/>
        <v>0.76193798449612404</v>
      </c>
      <c r="AU30" s="43">
        <f t="shared" si="10"/>
        <v>0.3598802395209581</v>
      </c>
      <c r="AV30" s="43">
        <f t="shared" si="11"/>
        <v>0.33982532751091699</v>
      </c>
      <c r="AW30" s="43">
        <f t="shared" si="12"/>
        <v>0.25840616966580976</v>
      </c>
      <c r="AX30" s="43">
        <f t="shared" si="13"/>
        <v>0.32610200364298725</v>
      </c>
      <c r="AY30" s="43">
        <f t="shared" si="14"/>
        <v>0.35166666666666663</v>
      </c>
      <c r="AZ30" s="43">
        <f t="shared" si="15"/>
        <v>0.40210526315789474</v>
      </c>
      <c r="BA30" s="43">
        <f t="shared" si="16"/>
        <v>1.1487931034482757</v>
      </c>
      <c r="BB30" s="43">
        <f t="shared" si="17"/>
        <v>0.29465648854961835</v>
      </c>
      <c r="BC30" s="43">
        <f t="shared" si="18"/>
        <v>0.67721428571428577</v>
      </c>
      <c r="BD30" s="43">
        <f t="shared" si="19"/>
        <v>0.27845220030349016</v>
      </c>
      <c r="BE30" s="43">
        <f t="shared" si="20"/>
        <v>0.30676119402985075</v>
      </c>
      <c r="BF30" s="43">
        <f t="shared" si="21"/>
        <v>0.37234042553191488</v>
      </c>
      <c r="BG30" s="43">
        <f t="shared" si="22"/>
        <v>0.32899159663865546</v>
      </c>
      <c r="BH30" s="43">
        <f t="shared" si="23"/>
        <v>0.25877458396369141</v>
      </c>
      <c r="BI30" s="43">
        <f t="shared" si="24"/>
        <v>0.24075508864084047</v>
      </c>
      <c r="BJ30" s="43">
        <f t="shared" si="25"/>
        <v>0.25030519480519481</v>
      </c>
      <c r="BK30" s="43">
        <f t="shared" si="26"/>
        <v>0.32683846637335007</v>
      </c>
      <c r="BL30" s="43">
        <f t="shared" si="27"/>
        <v>0.21967811158798284</v>
      </c>
      <c r="BM30" s="43">
        <f t="shared" si="28"/>
        <v>0.2512686567164179</v>
      </c>
      <c r="BN30" s="43">
        <f t="shared" si="29"/>
        <v>0.21115065243179121</v>
      </c>
      <c r="BO30" s="43">
        <f t="shared" si="30"/>
        <v>0.23517270079067831</v>
      </c>
      <c r="BP30" s="43">
        <f t="shared" si="31"/>
        <v>0.28940613026819922</v>
      </c>
      <c r="BQ30" s="43">
        <f t="shared" si="32"/>
        <v>0.29301716350496837</v>
      </c>
      <c r="BR30" s="43">
        <f t="shared" si="33"/>
        <v>0.29280854430379749</v>
      </c>
      <c r="BS30" s="43"/>
      <c r="BU30" s="43">
        <f t="shared" si="37"/>
        <v>1.1487931034482757</v>
      </c>
      <c r="BV30" s="43">
        <f t="shared" si="38"/>
        <v>2.5879453736586857</v>
      </c>
      <c r="BW30" s="43">
        <f t="shared" si="39"/>
        <v>3.7015975430042052</v>
      </c>
      <c r="BX30" s="43">
        <f t="shared" si="40"/>
        <v>7.1331561486013939</v>
      </c>
      <c r="BY30" s="43">
        <f t="shared" si="41"/>
        <v>8.813993952562992</v>
      </c>
      <c r="BZ30" s="43">
        <f t="shared" si="42"/>
        <v>9.3998196603717581</v>
      </c>
      <c r="CA30" s="43">
        <f t="shared" si="43"/>
        <v>10.969543849607552</v>
      </c>
      <c r="CB30" s="43">
        <f t="shared" si="44"/>
        <v>11.424394661986211</v>
      </c>
      <c r="CE30" s="43">
        <f t="shared" si="45"/>
        <v>1.1487931034482757</v>
      </c>
      <c r="CF30" s="43">
        <f t="shared" si="46"/>
        <v>0.71957613510520502</v>
      </c>
      <c r="CG30" s="43">
        <f t="shared" si="47"/>
        <v>0.37121738978183982</v>
      </c>
      <c r="CH30" s="43">
        <f t="shared" si="48"/>
        <v>0.31195987323610808</v>
      </c>
      <c r="CI30" s="43">
        <f t="shared" si="49"/>
        <v>0.2801396339935997</v>
      </c>
      <c r="CJ30" s="43">
        <f t="shared" si="50"/>
        <v>0.29291285390438304</v>
      </c>
      <c r="CK30" s="43">
        <f t="shared" si="51"/>
        <v>0.26162069820596567</v>
      </c>
      <c r="CL30" s="43">
        <f t="shared" si="52"/>
        <v>0.22742540618932949</v>
      </c>
    </row>
    <row r="31" spans="2:90" x14ac:dyDescent="0.3">
      <c r="B31" s="31" t="str">
        <f t="shared" si="35"/>
        <v>20234</v>
      </c>
      <c r="C31" s="17">
        <f t="shared" si="53"/>
        <v>45017</v>
      </c>
      <c r="D31" s="24">
        <f>VLOOKUP(B31,'Frete ESALQ'!$C$6:$AL$132,36,FALSE)</f>
        <v>193.29</v>
      </c>
      <c r="E31" s="24">
        <f>VLOOKUP(B31,'Frete ESALQ'!$C$6:$AW$132,47,FALSE)</f>
        <v>162.6</v>
      </c>
      <c r="F31" s="24">
        <f>VLOOKUP(B31,'Frete ESALQ'!$C$6:$BO$132,59,FALSE)</f>
        <v>142.5</v>
      </c>
      <c r="G31" s="24">
        <f>VLOOKUP(B31,'Frete ESALQ'!$C$6:$BO$132,60,FALSE)</f>
        <v>158.33000000000001</v>
      </c>
      <c r="H31" s="24">
        <f>VLOOKUP(B31,'Frete ESALQ'!$C$6:$BO$132,58,FALSE)</f>
        <v>132.5</v>
      </c>
      <c r="I31" s="24">
        <f>VLOOKUP(B31,'Frete ESALQ'!$C$6:$BO$132,57,FALSE)</f>
        <v>114</v>
      </c>
      <c r="J31" s="24">
        <f>VLOOKUP(B31,'Frete ESALQ'!$C$6:$BO$132,51,FALSE)</f>
        <v>125</v>
      </c>
      <c r="K31" s="24">
        <f>VLOOKUP($B31,'Frete ESALQ'!$C$6:$BO$132,K$2,FALSE)</f>
        <v>173.39</v>
      </c>
      <c r="L31" s="24">
        <f>VLOOKUP($B31,'Frete ESALQ'!$C$6:$BO$132,L$2,FALSE)</f>
        <v>86.67</v>
      </c>
      <c r="M31" s="24">
        <f>VLOOKUP($B31,'Frete ESALQ'!$C$6:$BO$132,M$2,FALSE)</f>
        <v>134.31</v>
      </c>
      <c r="N31" s="24">
        <f>VLOOKUP($B31,'Frete ESALQ'!$C$6:$BO$132,N$2,FALSE)</f>
        <v>153</v>
      </c>
      <c r="O31" s="24">
        <f>VLOOKUP($B31,'Frete ESALQ'!$C$6:$BO$132,O$2,FALSE)</f>
        <v>225</v>
      </c>
      <c r="P31" s="24">
        <f>VLOOKUP($B31,'Frete ESALQ'!$C$6:$BO$132,P$2,FALSE)</f>
        <v>161</v>
      </c>
      <c r="Q31" s="24">
        <f>VLOOKUP($B31,'Frete ESALQ'!$C$6:$BO$132,Q$2,FALSE)</f>
        <v>138.96</v>
      </c>
      <c r="R31" s="24">
        <f>VLOOKUP($B31,'Frete ESALQ'!$C$6:$BO$132,R$2,FALSE)</f>
        <v>140.99</v>
      </c>
      <c r="S31" s="24">
        <f>VLOOKUP($B31,'Frete ESALQ'!$C$6:$BO$132,S$2,FALSE)</f>
        <v>76.17</v>
      </c>
      <c r="T31" s="24">
        <f>VLOOKUP($B31,'Frete ESALQ'!$C$6:$BO$132,T$2,FALSE)</f>
        <v>218.45</v>
      </c>
      <c r="U31" s="24">
        <f>VLOOKUP($B31,'Frete ESALQ'!$C$6:$BO$132,U$2,FALSE)</f>
        <v>88</v>
      </c>
      <c r="V31" s="24">
        <f>VLOOKUP($B31,'Frete ESALQ'!$C$6:$BO$132,V$2,FALSE)</f>
        <v>256.3</v>
      </c>
      <c r="W31" s="24">
        <f>VLOOKUP($B31,'Frete ESALQ'!$C$6:$BO$132,W$2,FALSE)</f>
        <v>226.9</v>
      </c>
      <c r="X31" s="24">
        <f>VLOOKUP($B31,'Frete ESALQ'!$C$6:$BO$132,X$2,FALSE)</f>
        <v>200.75</v>
      </c>
      <c r="Y31" s="24">
        <f>VLOOKUP($B31,'Frete ESALQ'!$C$6:$BO$132,Y$2,FALSE)</f>
        <v>229.9</v>
      </c>
      <c r="Z31" s="24">
        <f>VLOOKUP($B31,'Frete ESALQ'!$C$6:$BO$132,Z$2,FALSE)</f>
        <v>193</v>
      </c>
      <c r="AA31" s="24">
        <f>VLOOKUP($B31,'Frete ESALQ'!$C$6:$BO$132,AA$2,FALSE)</f>
        <v>395.67</v>
      </c>
      <c r="AB31" s="24">
        <f>VLOOKUP($B31,'Frete ESALQ'!$C$6:$BO$132,AB$2,FALSE)</f>
        <v>394.91</v>
      </c>
      <c r="AC31" s="24">
        <f>VLOOKUP($B31,'Frete ESALQ'!$C$6:$BO$132,AC$2,FALSE)</f>
        <v>410.69</v>
      </c>
      <c r="AD31" s="24">
        <f>VLOOKUP($B31,'Frete ESALQ'!$C$6:$BO$132,AD$2,FALSE)</f>
        <v>413.39</v>
      </c>
      <c r="AE31" s="24">
        <f>VLOOKUP($B31,'Frete ESALQ'!$C$6:$BO$132,AE$2,FALSE)</f>
        <v>414.84</v>
      </c>
      <c r="AF31" s="24">
        <f>VLOOKUP($B31,'Frete ESALQ'!$C$6:$BO$132,AF$2,FALSE)</f>
        <v>360</v>
      </c>
      <c r="AG31" s="24">
        <f>VLOOKUP($B31,'Frete ESALQ'!$C$6:$BO$132,AG$2,FALSE)</f>
        <v>481.73</v>
      </c>
      <c r="AH31" s="24">
        <f>VLOOKUP($B31,'Frete ESALQ'!$C$6:$BO$132,AH$2,FALSE)</f>
        <v>431.33</v>
      </c>
      <c r="AI31" s="24">
        <f>VLOOKUP($B31,'Frete ESALQ'!$C$6:$BO$132,AI$2,FALSE)</f>
        <v>316.68</v>
      </c>
      <c r="AJ31" s="24">
        <f>VLOOKUP($B31,'Frete ESALQ'!$C$6:$BO$132,AJ$2,FALSE)</f>
        <v>334.11</v>
      </c>
      <c r="AL31" s="43">
        <f t="shared" si="36"/>
        <v>0.30248826291079811</v>
      </c>
      <c r="AM31" s="43">
        <f t="shared" si="54"/>
        <v>0.33664596273291925</v>
      </c>
      <c r="AN31" s="43">
        <f t="shared" si="55"/>
        <v>0.27246653919694075</v>
      </c>
      <c r="AO31" s="43">
        <f t="shared" si="56"/>
        <v>0.28787272727272728</v>
      </c>
      <c r="AP31" s="43">
        <f t="shared" si="5"/>
        <v>0.25334608030592737</v>
      </c>
      <c r="AQ31" s="43">
        <f t="shared" si="6"/>
        <v>0.21880998080614203</v>
      </c>
      <c r="AR31" s="43">
        <f t="shared" si="7"/>
        <v>0.26041666666666669</v>
      </c>
      <c r="AS31" s="43">
        <f t="shared" si="8"/>
        <v>0.29998269896193769</v>
      </c>
      <c r="AT31" s="43">
        <f t="shared" si="9"/>
        <v>0.67186046511627906</v>
      </c>
      <c r="AU31" s="43">
        <f t="shared" si="10"/>
        <v>0.40212574850299404</v>
      </c>
      <c r="AV31" s="43">
        <f t="shared" si="11"/>
        <v>0.33406113537117904</v>
      </c>
      <c r="AW31" s="43">
        <f t="shared" si="12"/>
        <v>0.28920308483290491</v>
      </c>
      <c r="AX31" s="43">
        <f t="shared" si="13"/>
        <v>0.29326047358834245</v>
      </c>
      <c r="AY31" s="43">
        <f t="shared" si="14"/>
        <v>0.39254237288135596</v>
      </c>
      <c r="AZ31" s="43">
        <f t="shared" si="15"/>
        <v>0.35335839598997498</v>
      </c>
      <c r="BA31" s="43">
        <f t="shared" si="16"/>
        <v>1.3132758620689655</v>
      </c>
      <c r="BB31" s="43">
        <f t="shared" si="17"/>
        <v>0.3335114503816794</v>
      </c>
      <c r="BC31" s="43">
        <f t="shared" si="18"/>
        <v>0.62857142857142856</v>
      </c>
      <c r="BD31" s="43">
        <f t="shared" si="19"/>
        <v>0.38892261001517453</v>
      </c>
      <c r="BE31" s="43">
        <f t="shared" si="20"/>
        <v>0.33865671641791045</v>
      </c>
      <c r="BF31" s="43">
        <f t="shared" si="21"/>
        <v>0.38829787234042551</v>
      </c>
      <c r="BG31" s="43">
        <f t="shared" si="22"/>
        <v>0.38638655462184873</v>
      </c>
      <c r="BH31" s="43">
        <f t="shared" si="23"/>
        <v>0.291981845688351</v>
      </c>
      <c r="BI31" s="43">
        <f t="shared" si="24"/>
        <v>0.25979645436638216</v>
      </c>
      <c r="BJ31" s="43">
        <f t="shared" si="25"/>
        <v>0.25643506493506496</v>
      </c>
      <c r="BK31" s="43">
        <f t="shared" si="26"/>
        <v>0.25813324952859834</v>
      </c>
      <c r="BL31" s="43">
        <f t="shared" si="27"/>
        <v>0.22177575107296135</v>
      </c>
      <c r="BM31" s="43">
        <f t="shared" si="28"/>
        <v>0.25798507462686565</v>
      </c>
      <c r="BN31" s="43">
        <f t="shared" si="29"/>
        <v>0.21352313167259787</v>
      </c>
      <c r="BO31" s="43">
        <f t="shared" si="30"/>
        <v>0.20047024552642531</v>
      </c>
      <c r="BP31" s="43">
        <f t="shared" si="31"/>
        <v>0.27543422733077905</v>
      </c>
      <c r="BQ31" s="43">
        <f t="shared" si="32"/>
        <v>0.28607046070460707</v>
      </c>
      <c r="BR31" s="43">
        <f t="shared" si="33"/>
        <v>0.26432753164556966</v>
      </c>
      <c r="BS31" s="43"/>
      <c r="BU31" s="43">
        <f t="shared" si="37"/>
        <v>1.3132758620689655</v>
      </c>
      <c r="BV31" s="43">
        <f t="shared" si="38"/>
        <v>2.613707755756673</v>
      </c>
      <c r="BW31" s="43">
        <f t="shared" si="39"/>
        <v>3.761734273130998</v>
      </c>
      <c r="BX31" s="43">
        <f t="shared" si="40"/>
        <v>7.0932809649960546</v>
      </c>
      <c r="BY31" s="43">
        <f t="shared" si="41"/>
        <v>9.0380449352428727</v>
      </c>
      <c r="BZ31" s="43">
        <f t="shared" si="42"/>
        <v>9.5884429275930501</v>
      </c>
      <c r="CA31" s="43">
        <f t="shared" si="43"/>
        <v>11.109750130053339</v>
      </c>
      <c r="CB31" s="43">
        <f t="shared" si="44"/>
        <v>11.531996126652725</v>
      </c>
      <c r="CE31" s="43">
        <f t="shared" si="45"/>
        <v>1.3132758620689655</v>
      </c>
      <c r="CF31" s="43">
        <f t="shared" si="46"/>
        <v>0.65021594684385375</v>
      </c>
      <c r="CG31" s="43">
        <f t="shared" si="47"/>
        <v>0.38267550579144166</v>
      </c>
      <c r="CH31" s="43">
        <f t="shared" si="48"/>
        <v>0.30286788107864154</v>
      </c>
      <c r="CI31" s="43">
        <f t="shared" si="49"/>
        <v>0.32412732837446967</v>
      </c>
      <c r="CJ31" s="43">
        <f t="shared" si="50"/>
        <v>0.27519899617508869</v>
      </c>
      <c r="CK31" s="43">
        <f t="shared" si="51"/>
        <v>0.25355120041004814</v>
      </c>
      <c r="CL31" s="43">
        <f t="shared" si="52"/>
        <v>0.21112299829969317</v>
      </c>
    </row>
    <row r="32" spans="2:90" x14ac:dyDescent="0.3">
      <c r="B32" s="31" t="str">
        <f t="shared" si="35"/>
        <v>20235</v>
      </c>
      <c r="C32" s="17">
        <f t="shared" si="53"/>
        <v>45047</v>
      </c>
      <c r="D32" s="29">
        <f t="shared" ref="D32:AJ32" si="60">(D31+D33)/2</f>
        <v>176.5</v>
      </c>
      <c r="E32" s="29">
        <f t="shared" si="60"/>
        <v>154.63499999999999</v>
      </c>
      <c r="F32" s="29">
        <f t="shared" si="60"/>
        <v>145.82</v>
      </c>
      <c r="G32" s="29">
        <f t="shared" si="60"/>
        <v>161.35500000000002</v>
      </c>
      <c r="H32" s="29">
        <f t="shared" si="60"/>
        <v>122.91499999999999</v>
      </c>
      <c r="I32" s="29">
        <f t="shared" si="60"/>
        <v>117</v>
      </c>
      <c r="J32" s="29">
        <f t="shared" si="60"/>
        <v>113.75</v>
      </c>
      <c r="K32" s="29">
        <f t="shared" si="60"/>
        <v>179.98500000000001</v>
      </c>
      <c r="L32" s="29">
        <f t="shared" si="60"/>
        <v>87.18</v>
      </c>
      <c r="M32" s="29">
        <f t="shared" si="60"/>
        <v>129.505</v>
      </c>
      <c r="N32" s="29">
        <f t="shared" si="60"/>
        <v>160.95999999999998</v>
      </c>
      <c r="O32" s="29">
        <f t="shared" si="60"/>
        <v>213.86</v>
      </c>
      <c r="P32" s="29">
        <f t="shared" si="60"/>
        <v>170.655</v>
      </c>
      <c r="Q32" s="29">
        <f t="shared" si="60"/>
        <v>133.89500000000001</v>
      </c>
      <c r="R32" s="29">
        <f t="shared" si="60"/>
        <v>147.995</v>
      </c>
      <c r="S32" s="29">
        <f t="shared" si="60"/>
        <v>74.585000000000008</v>
      </c>
      <c r="T32" s="29">
        <f t="shared" si="60"/>
        <v>208.98500000000001</v>
      </c>
      <c r="U32" s="29">
        <f t="shared" si="60"/>
        <v>91.164999999999992</v>
      </c>
      <c r="V32" s="29">
        <f t="shared" si="60"/>
        <v>225.65</v>
      </c>
      <c r="W32" s="29">
        <f t="shared" si="60"/>
        <v>205.95</v>
      </c>
      <c r="X32" s="29">
        <f t="shared" si="60"/>
        <v>204.6</v>
      </c>
      <c r="Y32" s="29">
        <f t="shared" si="60"/>
        <v>212.45</v>
      </c>
      <c r="Z32" s="29">
        <f t="shared" si="60"/>
        <v>189.30500000000001</v>
      </c>
      <c r="AA32" s="29">
        <f t="shared" si="60"/>
        <v>401.17</v>
      </c>
      <c r="AB32" s="29">
        <f t="shared" si="60"/>
        <v>384.74</v>
      </c>
      <c r="AC32" s="29">
        <f t="shared" si="60"/>
        <v>451.21000000000004</v>
      </c>
      <c r="AD32" s="29">
        <f t="shared" si="60"/>
        <v>406.19499999999999</v>
      </c>
      <c r="AE32" s="29">
        <f t="shared" si="60"/>
        <v>403.99</v>
      </c>
      <c r="AF32" s="29">
        <f t="shared" si="60"/>
        <v>374.54499999999996</v>
      </c>
      <c r="AG32" s="29">
        <f t="shared" si="60"/>
        <v>507.01499999999999</v>
      </c>
      <c r="AH32" s="29">
        <f t="shared" si="60"/>
        <v>427.75</v>
      </c>
      <c r="AI32" s="29">
        <f t="shared" si="60"/>
        <v>315.23500000000001</v>
      </c>
      <c r="AJ32" s="29">
        <f t="shared" si="60"/>
        <v>317.05500000000001</v>
      </c>
      <c r="AL32" s="43">
        <f t="shared" si="36"/>
        <v>0.27621283255086071</v>
      </c>
      <c r="AM32" s="43">
        <f t="shared" si="54"/>
        <v>0.32015527950310557</v>
      </c>
      <c r="AN32" s="43">
        <f t="shared" si="55"/>
        <v>0.27881453154875718</v>
      </c>
      <c r="AO32" s="43">
        <f t="shared" si="56"/>
        <v>0.29337272727272729</v>
      </c>
      <c r="AP32" s="43">
        <f t="shared" si="5"/>
        <v>0.23501912045889101</v>
      </c>
      <c r="AQ32" s="43">
        <f t="shared" si="6"/>
        <v>0.22456813819577734</v>
      </c>
      <c r="AR32" s="43">
        <f t="shared" si="7"/>
        <v>0.23697916666666666</v>
      </c>
      <c r="AS32" s="43">
        <f t="shared" si="8"/>
        <v>0.31139273356401387</v>
      </c>
      <c r="AT32" s="43">
        <f t="shared" si="9"/>
        <v>0.67581395348837214</v>
      </c>
      <c r="AU32" s="43">
        <f t="shared" si="10"/>
        <v>0.38773952095808384</v>
      </c>
      <c r="AV32" s="43">
        <f t="shared" si="11"/>
        <v>0.35144104803493448</v>
      </c>
      <c r="AW32" s="43">
        <f t="shared" si="12"/>
        <v>0.27488431876606684</v>
      </c>
      <c r="AX32" s="43">
        <f t="shared" si="13"/>
        <v>0.31084699453551912</v>
      </c>
      <c r="AY32" s="43">
        <f t="shared" si="14"/>
        <v>0.37823446327683619</v>
      </c>
      <c r="AZ32" s="43">
        <f t="shared" si="15"/>
        <v>0.37091478696741853</v>
      </c>
      <c r="BA32" s="43">
        <f t="shared" si="16"/>
        <v>1.2859482758620691</v>
      </c>
      <c r="BB32" s="43">
        <f t="shared" si="17"/>
        <v>0.31906106870229012</v>
      </c>
      <c r="BC32" s="43">
        <f t="shared" si="18"/>
        <v>0.65117857142857138</v>
      </c>
      <c r="BD32" s="43">
        <f t="shared" si="19"/>
        <v>0.34241274658573595</v>
      </c>
      <c r="BE32" s="43">
        <f t="shared" si="20"/>
        <v>0.30738805970149252</v>
      </c>
      <c r="BF32" s="43">
        <f t="shared" si="21"/>
        <v>0.39574468085106385</v>
      </c>
      <c r="BG32" s="43">
        <f t="shared" si="22"/>
        <v>0.35705882352941176</v>
      </c>
      <c r="BH32" s="43">
        <f t="shared" si="23"/>
        <v>0.28639183055975798</v>
      </c>
      <c r="BI32" s="43">
        <f t="shared" si="24"/>
        <v>0.26340774786605387</v>
      </c>
      <c r="BJ32" s="43">
        <f t="shared" si="25"/>
        <v>0.24983116883116885</v>
      </c>
      <c r="BK32" s="43">
        <f t="shared" si="26"/>
        <v>0.28360150848522941</v>
      </c>
      <c r="BL32" s="43">
        <f t="shared" si="27"/>
        <v>0.21791577253218883</v>
      </c>
      <c r="BM32" s="43">
        <f t="shared" si="28"/>
        <v>0.25123756218905474</v>
      </c>
      <c r="BN32" s="43">
        <f t="shared" si="29"/>
        <v>0.22215005931198101</v>
      </c>
      <c r="BO32" s="43">
        <f t="shared" si="30"/>
        <v>0.21099250936329589</v>
      </c>
      <c r="BP32" s="43">
        <f t="shared" si="31"/>
        <v>0.27314814814814814</v>
      </c>
      <c r="BQ32" s="43">
        <f t="shared" si="32"/>
        <v>0.28476513098464318</v>
      </c>
      <c r="BR32" s="43">
        <f t="shared" si="33"/>
        <v>0.25083465189873416</v>
      </c>
      <c r="BS32" s="43"/>
      <c r="BU32" s="43">
        <f t="shared" si="37"/>
        <v>1.2859482758620691</v>
      </c>
      <c r="BV32" s="43">
        <f t="shared" si="38"/>
        <v>2.6129408007790125</v>
      </c>
      <c r="BW32" s="43">
        <f t="shared" si="39"/>
        <v>3.7498295719813513</v>
      </c>
      <c r="BX32" s="43">
        <f t="shared" si="40"/>
        <v>7.0652228161422199</v>
      </c>
      <c r="BY32" s="43">
        <f t="shared" si="41"/>
        <v>8.8715736730084238</v>
      </c>
      <c r="BZ32" s="43">
        <f t="shared" si="42"/>
        <v>9.407173455891801</v>
      </c>
      <c r="CA32" s="43">
        <f t="shared" si="43"/>
        <v>10.950549650723437</v>
      </c>
      <c r="CB32" s="43">
        <f t="shared" si="44"/>
        <v>11.379457932618921</v>
      </c>
      <c r="CE32" s="43">
        <f t="shared" si="45"/>
        <v>1.2859482758620691</v>
      </c>
      <c r="CF32" s="43">
        <f t="shared" si="46"/>
        <v>0.66349626245847171</v>
      </c>
      <c r="CG32" s="43">
        <f t="shared" si="47"/>
        <v>0.37896292373411294</v>
      </c>
      <c r="CH32" s="43">
        <f t="shared" si="48"/>
        <v>0.30139938583280623</v>
      </c>
      <c r="CI32" s="43">
        <f t="shared" si="49"/>
        <v>0.30105847614436732</v>
      </c>
      <c r="CJ32" s="43">
        <f t="shared" si="50"/>
        <v>0.26779989144168859</v>
      </c>
      <c r="CK32" s="43">
        <f t="shared" si="51"/>
        <v>0.25722936580527261</v>
      </c>
      <c r="CL32" s="43">
        <f t="shared" si="52"/>
        <v>0.21445414094774229</v>
      </c>
    </row>
    <row r="33" spans="2:90" x14ac:dyDescent="0.3">
      <c r="B33" s="31" t="str">
        <f t="shared" si="35"/>
        <v>20236</v>
      </c>
      <c r="C33" s="17">
        <f t="shared" si="53"/>
        <v>45078</v>
      </c>
      <c r="D33" s="24">
        <f>VLOOKUP(B33,'Frete ESALQ'!$C$6:$AL$132,36,FALSE)</f>
        <v>159.71</v>
      </c>
      <c r="E33" s="24">
        <f>VLOOKUP(B33,'Frete ESALQ'!$C$6:$AW$132,47,FALSE)</f>
        <v>146.66999999999999</v>
      </c>
      <c r="F33" s="24">
        <f>VLOOKUP(B33,'Frete ESALQ'!$C$6:$BO$132,59,FALSE)</f>
        <v>149.13999999999999</v>
      </c>
      <c r="G33" s="24">
        <f>VLOOKUP(B33,'Frete ESALQ'!$C$6:$BO$132,60,FALSE)</f>
        <v>164.38</v>
      </c>
      <c r="H33" s="24">
        <f>VLOOKUP(B33,'Frete ESALQ'!$C$6:$BO$132,58,FALSE)</f>
        <v>113.33</v>
      </c>
      <c r="I33" s="24">
        <f>VLOOKUP(B33,'Frete ESALQ'!$C$6:$BO$132,57,FALSE)</f>
        <v>120</v>
      </c>
      <c r="J33" s="24">
        <f>VLOOKUP(B33,'Frete ESALQ'!$C$6:$BO$132,51,FALSE)</f>
        <v>102.5</v>
      </c>
      <c r="K33" s="24">
        <f>VLOOKUP($B33,'Frete ESALQ'!$C$6:$BO$132,K$2,FALSE)</f>
        <v>186.58</v>
      </c>
      <c r="L33" s="24">
        <f>VLOOKUP($B33,'Frete ESALQ'!$C$6:$BO$132,L$2,FALSE)</f>
        <v>87.69</v>
      </c>
      <c r="M33" s="24">
        <f>VLOOKUP($B33,'Frete ESALQ'!$C$6:$BO$132,M$2,FALSE)</f>
        <v>124.7</v>
      </c>
      <c r="N33" s="24">
        <f>VLOOKUP($B33,'Frete ESALQ'!$C$6:$BO$132,N$2,FALSE)</f>
        <v>168.92</v>
      </c>
      <c r="O33" s="24">
        <f>VLOOKUP($B33,'Frete ESALQ'!$C$6:$BO$132,O$2,FALSE)</f>
        <v>202.72</v>
      </c>
      <c r="P33" s="24">
        <f>VLOOKUP($B33,'Frete ESALQ'!$C$6:$BO$132,P$2,FALSE)</f>
        <v>180.31</v>
      </c>
      <c r="Q33" s="24">
        <f>VLOOKUP($B33,'Frete ESALQ'!$C$6:$BO$132,Q$2,FALSE)</f>
        <v>128.83000000000001</v>
      </c>
      <c r="R33" s="24">
        <f>VLOOKUP($B33,'Frete ESALQ'!$C$6:$BO$132,R$2,FALSE)</f>
        <v>155</v>
      </c>
      <c r="S33" s="24">
        <f>VLOOKUP($B33,'Frete ESALQ'!$C$6:$BO$132,S$2,FALSE)</f>
        <v>73</v>
      </c>
      <c r="T33" s="24">
        <f>VLOOKUP($B33,'Frete ESALQ'!$C$6:$BO$132,T$2,FALSE)</f>
        <v>199.52</v>
      </c>
      <c r="U33" s="24">
        <f>VLOOKUP($B33,'Frete ESALQ'!$C$6:$BO$132,U$2,FALSE)</f>
        <v>94.33</v>
      </c>
      <c r="V33" s="24">
        <f>VLOOKUP($B33,'Frete ESALQ'!$C$6:$BO$132,V$2,FALSE)</f>
        <v>195</v>
      </c>
      <c r="W33" s="24">
        <f>VLOOKUP($B33,'Frete ESALQ'!$C$6:$BO$132,W$2,FALSE)</f>
        <v>185</v>
      </c>
      <c r="X33" s="24">
        <f>VLOOKUP($B33,'Frete ESALQ'!$C$6:$BO$132,X$2,FALSE)</f>
        <v>208.45</v>
      </c>
      <c r="Y33" s="24">
        <f>VLOOKUP($B33,'Frete ESALQ'!$C$6:$BO$132,Y$2,FALSE)</f>
        <v>195</v>
      </c>
      <c r="Z33" s="24">
        <f>VLOOKUP($B33,'Frete ESALQ'!$C$6:$BO$132,Z$2,FALSE)</f>
        <v>185.61</v>
      </c>
      <c r="AA33" s="24">
        <f>VLOOKUP($B33,'Frete ESALQ'!$C$6:$BO$132,AA$2,FALSE)</f>
        <v>406.67</v>
      </c>
      <c r="AB33" s="24">
        <f>VLOOKUP($B33,'Frete ESALQ'!$C$6:$BO$132,AB$2,FALSE)</f>
        <v>374.57</v>
      </c>
      <c r="AC33" s="24">
        <f>VLOOKUP($B33,'Frete ESALQ'!$C$6:$BO$132,AC$2,FALSE)</f>
        <v>491.73</v>
      </c>
      <c r="AD33" s="24">
        <f>VLOOKUP($B33,'Frete ESALQ'!$C$6:$BO$132,AD$2,FALSE)</f>
        <v>399</v>
      </c>
      <c r="AE33" s="24">
        <f>VLOOKUP($B33,'Frete ESALQ'!$C$6:$BO$132,AE$2,FALSE)</f>
        <v>393.14</v>
      </c>
      <c r="AF33" s="24">
        <f>VLOOKUP($B33,'Frete ESALQ'!$C$6:$BO$132,AF$2,FALSE)</f>
        <v>389.09</v>
      </c>
      <c r="AG33" s="24">
        <f>VLOOKUP($B33,'Frete ESALQ'!$C$6:$BO$132,AG$2,FALSE)</f>
        <v>532.29999999999995</v>
      </c>
      <c r="AH33" s="24">
        <f>VLOOKUP($B33,'Frete ESALQ'!$C$6:$BO$132,AH$2,FALSE)</f>
        <v>424.17</v>
      </c>
      <c r="AI33" s="24">
        <f>VLOOKUP($B33,'Frete ESALQ'!$C$6:$BO$132,AI$2,FALSE)</f>
        <v>313.79000000000002</v>
      </c>
      <c r="AJ33" s="24">
        <f>VLOOKUP($B33,'Frete ESALQ'!$C$6:$BO$132,AJ$2,FALSE)</f>
        <v>300</v>
      </c>
      <c r="AL33" s="43">
        <f t="shared" si="36"/>
        <v>0.24993740219092334</v>
      </c>
      <c r="AM33" s="43">
        <f t="shared" si="54"/>
        <v>0.3036645962732919</v>
      </c>
      <c r="AN33" s="43">
        <f t="shared" si="55"/>
        <v>0.28516252390057356</v>
      </c>
      <c r="AO33" s="43">
        <f t="shared" si="56"/>
        <v>0.29887272727272729</v>
      </c>
      <c r="AP33" s="43">
        <f t="shared" si="5"/>
        <v>0.21669216061185467</v>
      </c>
      <c r="AQ33" s="43">
        <f t="shared" si="6"/>
        <v>0.23032629558541268</v>
      </c>
      <c r="AR33" s="43">
        <f t="shared" si="7"/>
        <v>0.21354166666666666</v>
      </c>
      <c r="AS33" s="43">
        <f t="shared" si="8"/>
        <v>0.32280276816608999</v>
      </c>
      <c r="AT33" s="43">
        <f t="shared" si="9"/>
        <v>0.67976744186046512</v>
      </c>
      <c r="AU33" s="43">
        <f t="shared" si="10"/>
        <v>0.37335329341317364</v>
      </c>
      <c r="AV33" s="43">
        <f t="shared" si="11"/>
        <v>0.36882096069868991</v>
      </c>
      <c r="AW33" s="43">
        <f t="shared" si="12"/>
        <v>0.26056555269922876</v>
      </c>
      <c r="AX33" s="43">
        <f t="shared" si="13"/>
        <v>0.32843351548269584</v>
      </c>
      <c r="AY33" s="43">
        <f t="shared" si="14"/>
        <v>0.36392655367231641</v>
      </c>
      <c r="AZ33" s="43">
        <f t="shared" si="15"/>
        <v>0.38847117794486213</v>
      </c>
      <c r="BA33" s="43">
        <f t="shared" si="16"/>
        <v>1.2586206896551724</v>
      </c>
      <c r="BB33" s="43">
        <f t="shared" si="17"/>
        <v>0.30461068702290078</v>
      </c>
      <c r="BC33" s="43">
        <f t="shared" si="18"/>
        <v>0.67378571428571432</v>
      </c>
      <c r="BD33" s="43">
        <f t="shared" si="19"/>
        <v>0.29590288315629742</v>
      </c>
      <c r="BE33" s="43">
        <f t="shared" si="20"/>
        <v>0.27611940298507465</v>
      </c>
      <c r="BF33" s="43">
        <f t="shared" si="21"/>
        <v>0.40319148936170213</v>
      </c>
      <c r="BG33" s="43">
        <f t="shared" si="22"/>
        <v>0.32773109243697479</v>
      </c>
      <c r="BH33" s="43">
        <f t="shared" si="23"/>
        <v>0.28080181543116495</v>
      </c>
      <c r="BI33" s="43">
        <f t="shared" si="24"/>
        <v>0.26701904136572557</v>
      </c>
      <c r="BJ33" s="43">
        <f t="shared" si="25"/>
        <v>0.24322727272727274</v>
      </c>
      <c r="BK33" s="43">
        <f t="shared" si="26"/>
        <v>0.30906976744186049</v>
      </c>
      <c r="BL33" s="43">
        <f t="shared" si="27"/>
        <v>0.2140557939914163</v>
      </c>
      <c r="BM33" s="43">
        <f t="shared" si="28"/>
        <v>0.24449004975124378</v>
      </c>
      <c r="BN33" s="43">
        <f t="shared" si="29"/>
        <v>0.23077698695136417</v>
      </c>
      <c r="BO33" s="43">
        <f t="shared" si="30"/>
        <v>0.22151477320016644</v>
      </c>
      <c r="BP33" s="43">
        <f t="shared" si="31"/>
        <v>0.27086206896551723</v>
      </c>
      <c r="BQ33" s="43">
        <f t="shared" si="32"/>
        <v>0.28345980126467935</v>
      </c>
      <c r="BR33" s="43">
        <f t="shared" si="33"/>
        <v>0.23734177215189872</v>
      </c>
      <c r="BS33" s="43"/>
      <c r="BU33" s="43">
        <f t="shared" si="37"/>
        <v>1.2586206896551724</v>
      </c>
      <c r="BV33" s="43">
        <f t="shared" si="38"/>
        <v>2.6121738458013519</v>
      </c>
      <c r="BW33" s="43">
        <f t="shared" si="39"/>
        <v>3.7379248708317037</v>
      </c>
      <c r="BX33" s="43">
        <f t="shared" si="40"/>
        <v>7.0371646672883834</v>
      </c>
      <c r="BY33" s="43">
        <f t="shared" si="41"/>
        <v>8.705102410773975</v>
      </c>
      <c r="BZ33" s="43">
        <f t="shared" si="42"/>
        <v>9.2259039841905537</v>
      </c>
      <c r="CA33" s="43">
        <f t="shared" si="43"/>
        <v>10.791349171393538</v>
      </c>
      <c r="CB33" s="43">
        <f t="shared" si="44"/>
        <v>11.226919738585121</v>
      </c>
      <c r="CE33" s="43">
        <f t="shared" si="45"/>
        <v>1.2586206896551724</v>
      </c>
      <c r="CF33" s="43">
        <f t="shared" si="46"/>
        <v>0.67677657807308977</v>
      </c>
      <c r="CG33" s="43">
        <f t="shared" si="47"/>
        <v>0.37525034167678389</v>
      </c>
      <c r="CH33" s="43">
        <f t="shared" si="48"/>
        <v>0.29993089058697087</v>
      </c>
      <c r="CI33" s="43">
        <f t="shared" si="49"/>
        <v>0.27798962391426524</v>
      </c>
      <c r="CJ33" s="43">
        <f t="shared" si="50"/>
        <v>0.26040078670828937</v>
      </c>
      <c r="CK33" s="43">
        <f t="shared" si="51"/>
        <v>0.26090753120049737</v>
      </c>
      <c r="CL33" s="43">
        <f t="shared" si="52"/>
        <v>0.21778528359579141</v>
      </c>
    </row>
    <row r="34" spans="2:90" x14ac:dyDescent="0.3">
      <c r="B34" s="31" t="str">
        <f t="shared" si="35"/>
        <v>20237</v>
      </c>
      <c r="C34" s="17">
        <f t="shared" si="53"/>
        <v>45108</v>
      </c>
      <c r="D34" s="24">
        <f>VLOOKUP(B34,'Frete ESALQ'!$C$6:$AL$132,36,FALSE)</f>
        <v>159.71</v>
      </c>
      <c r="E34" s="24">
        <f>VLOOKUP(B34,'Frete ESALQ'!$C$6:$AW$132,47,FALSE)</f>
        <v>146.66999999999999</v>
      </c>
      <c r="F34" s="24">
        <f>VLOOKUP(B34,'Frete ESALQ'!$C$6:$BO$132,59,FALSE)</f>
        <v>149.13999999999999</v>
      </c>
      <c r="G34" s="24">
        <f>VLOOKUP(B34,'Frete ESALQ'!$C$6:$BO$132,60,FALSE)</f>
        <v>164.38</v>
      </c>
      <c r="H34" s="24">
        <f>VLOOKUP(B34,'Frete ESALQ'!$C$6:$BO$132,58,FALSE)</f>
        <v>113.33</v>
      </c>
      <c r="I34" s="24">
        <f>VLOOKUP(B34,'Frete ESALQ'!$C$6:$BO$132,57,FALSE)</f>
        <v>120</v>
      </c>
      <c r="J34" s="24">
        <f>VLOOKUP(B34,'Frete ESALQ'!$C$6:$BO$132,51,FALSE)</f>
        <v>102.5</v>
      </c>
      <c r="K34" s="24">
        <f>VLOOKUP($B34,'Frete ESALQ'!$C$6:$BO$132,K$2,FALSE)</f>
        <v>186.58</v>
      </c>
      <c r="L34" s="24">
        <f>VLOOKUP($B34,'Frete ESALQ'!$C$6:$BO$132,L$2,FALSE)</f>
        <v>87.69</v>
      </c>
      <c r="M34" s="24">
        <f>VLOOKUP($B34,'Frete ESALQ'!$C$6:$BO$132,M$2,FALSE)</f>
        <v>124.7</v>
      </c>
      <c r="N34" s="24">
        <f>VLOOKUP($B34,'Frete ESALQ'!$C$6:$BO$132,N$2,FALSE)</f>
        <v>168.92</v>
      </c>
      <c r="O34" s="24">
        <f>VLOOKUP($B34,'Frete ESALQ'!$C$6:$BO$132,O$2,FALSE)</f>
        <v>202.72</v>
      </c>
      <c r="P34" s="24">
        <f>VLOOKUP($B34,'Frete ESALQ'!$C$6:$BO$132,P$2,FALSE)</f>
        <v>180.31</v>
      </c>
      <c r="Q34" s="24">
        <f>VLOOKUP($B34,'Frete ESALQ'!$C$6:$BO$132,Q$2,FALSE)</f>
        <v>128.83000000000001</v>
      </c>
      <c r="R34" s="24">
        <f>VLOOKUP($B34,'Frete ESALQ'!$C$6:$BO$132,R$2,FALSE)</f>
        <v>155</v>
      </c>
      <c r="S34" s="24">
        <f>VLOOKUP($B34,'Frete ESALQ'!$C$6:$BO$132,S$2,FALSE)</f>
        <v>73</v>
      </c>
      <c r="T34" s="24">
        <f>VLOOKUP($B34,'Frete ESALQ'!$C$6:$BO$132,T$2,FALSE)</f>
        <v>199.52</v>
      </c>
      <c r="U34" s="24">
        <f>VLOOKUP($B34,'Frete ESALQ'!$C$6:$BO$132,U$2,FALSE)</f>
        <v>94.33</v>
      </c>
      <c r="V34" s="24">
        <f>VLOOKUP($B34,'Frete ESALQ'!$C$6:$BO$132,V$2,FALSE)</f>
        <v>195</v>
      </c>
      <c r="W34" s="24">
        <f>VLOOKUP($B34,'Frete ESALQ'!$C$6:$BO$132,W$2,FALSE)</f>
        <v>185</v>
      </c>
      <c r="X34" s="24">
        <f>VLOOKUP($B34,'Frete ESALQ'!$C$6:$BO$132,X$2,FALSE)</f>
        <v>208.45</v>
      </c>
      <c r="Y34" s="24">
        <f>VLOOKUP($B34,'Frete ESALQ'!$C$6:$BO$132,Y$2,FALSE)</f>
        <v>195</v>
      </c>
      <c r="Z34" s="24">
        <f>VLOOKUP($B34,'Frete ESALQ'!$C$6:$BO$132,Z$2,FALSE)</f>
        <v>185.61</v>
      </c>
      <c r="AA34" s="24">
        <f>VLOOKUP($B34,'Frete ESALQ'!$C$6:$BO$132,AA$2,FALSE)</f>
        <v>406.67</v>
      </c>
      <c r="AB34" s="24">
        <f>VLOOKUP($B34,'Frete ESALQ'!$C$6:$BO$132,AB$2,FALSE)</f>
        <v>374.57</v>
      </c>
      <c r="AC34" s="24">
        <f>VLOOKUP($B34,'Frete ESALQ'!$C$6:$BO$132,AC$2,FALSE)</f>
        <v>491.73</v>
      </c>
      <c r="AD34" s="24">
        <f>VLOOKUP($B34,'Frete ESALQ'!$C$6:$BO$132,AD$2,FALSE)</f>
        <v>399</v>
      </c>
      <c r="AE34" s="24">
        <f>VLOOKUP($B34,'Frete ESALQ'!$C$6:$BO$132,AE$2,FALSE)</f>
        <v>393.14</v>
      </c>
      <c r="AF34" s="24">
        <f>VLOOKUP($B34,'Frete ESALQ'!$C$6:$BO$132,AF$2,FALSE)</f>
        <v>389.09</v>
      </c>
      <c r="AG34" s="24">
        <f>VLOOKUP($B34,'Frete ESALQ'!$C$6:$BO$132,AG$2,FALSE)</f>
        <v>532.29999999999995</v>
      </c>
      <c r="AH34" s="24">
        <f>VLOOKUP($B34,'Frete ESALQ'!$C$6:$BO$132,AH$2,FALSE)</f>
        <v>424.17</v>
      </c>
      <c r="AI34" s="24">
        <f>VLOOKUP($B34,'Frete ESALQ'!$C$6:$BO$132,AI$2,FALSE)</f>
        <v>313.79000000000002</v>
      </c>
      <c r="AJ34" s="24">
        <f>VLOOKUP($B34,'Frete ESALQ'!$C$6:$BO$132,AJ$2,FALSE)</f>
        <v>300</v>
      </c>
      <c r="AL34" s="43">
        <f t="shared" si="36"/>
        <v>0.24993740219092334</v>
      </c>
      <c r="AM34" s="43">
        <f t="shared" si="54"/>
        <v>0.3036645962732919</v>
      </c>
      <c r="AN34" s="43">
        <f t="shared" si="55"/>
        <v>0.28516252390057356</v>
      </c>
      <c r="AO34" s="43">
        <f t="shared" si="56"/>
        <v>0.29887272727272729</v>
      </c>
      <c r="AP34" s="43">
        <f t="shared" si="5"/>
        <v>0.21669216061185467</v>
      </c>
      <c r="AQ34" s="43">
        <f t="shared" si="6"/>
        <v>0.23032629558541268</v>
      </c>
      <c r="AR34" s="43">
        <f t="shared" si="7"/>
        <v>0.21354166666666666</v>
      </c>
      <c r="AS34" s="43">
        <f t="shared" si="8"/>
        <v>0.32280276816608999</v>
      </c>
      <c r="AT34" s="43">
        <f t="shared" si="9"/>
        <v>0.67976744186046512</v>
      </c>
      <c r="AU34" s="43">
        <f t="shared" si="10"/>
        <v>0.37335329341317364</v>
      </c>
      <c r="AV34" s="43">
        <f t="shared" si="11"/>
        <v>0.36882096069868991</v>
      </c>
      <c r="AW34" s="43">
        <f t="shared" si="12"/>
        <v>0.26056555269922876</v>
      </c>
      <c r="AX34" s="43">
        <f t="shared" si="13"/>
        <v>0.32843351548269584</v>
      </c>
      <c r="AY34" s="43">
        <f t="shared" si="14"/>
        <v>0.36392655367231641</v>
      </c>
      <c r="AZ34" s="43">
        <f t="shared" si="15"/>
        <v>0.38847117794486213</v>
      </c>
      <c r="BA34" s="43">
        <f t="shared" si="16"/>
        <v>1.2586206896551724</v>
      </c>
      <c r="BB34" s="43">
        <f t="shared" si="17"/>
        <v>0.30461068702290078</v>
      </c>
      <c r="BC34" s="43">
        <f t="shared" si="18"/>
        <v>0.67378571428571432</v>
      </c>
      <c r="BD34" s="43">
        <f t="shared" si="19"/>
        <v>0.29590288315629742</v>
      </c>
      <c r="BE34" s="43">
        <f t="shared" si="20"/>
        <v>0.27611940298507465</v>
      </c>
      <c r="BF34" s="43">
        <f t="shared" si="21"/>
        <v>0.40319148936170213</v>
      </c>
      <c r="BG34" s="43">
        <f t="shared" si="22"/>
        <v>0.32773109243697479</v>
      </c>
      <c r="BH34" s="43">
        <f t="shared" si="23"/>
        <v>0.28080181543116495</v>
      </c>
      <c r="BI34" s="43">
        <f t="shared" si="24"/>
        <v>0.26701904136572557</v>
      </c>
      <c r="BJ34" s="43">
        <f t="shared" si="25"/>
        <v>0.24322727272727274</v>
      </c>
      <c r="BK34" s="43">
        <f t="shared" si="26"/>
        <v>0.30906976744186049</v>
      </c>
      <c r="BL34" s="43">
        <f t="shared" si="27"/>
        <v>0.2140557939914163</v>
      </c>
      <c r="BM34" s="43">
        <f t="shared" si="28"/>
        <v>0.24449004975124378</v>
      </c>
      <c r="BN34" s="43">
        <f t="shared" si="29"/>
        <v>0.23077698695136417</v>
      </c>
      <c r="BO34" s="43">
        <f t="shared" si="30"/>
        <v>0.22151477320016644</v>
      </c>
      <c r="BP34" s="43">
        <f t="shared" si="31"/>
        <v>0.27086206896551723</v>
      </c>
      <c r="BQ34" s="43">
        <f t="shared" si="32"/>
        <v>0.28345980126467935</v>
      </c>
      <c r="BR34" s="43">
        <f t="shared" si="33"/>
        <v>0.23734177215189872</v>
      </c>
      <c r="BS34" s="43"/>
      <c r="BU34" s="43">
        <f t="shared" si="37"/>
        <v>1.2586206896551724</v>
      </c>
      <c r="BV34" s="43">
        <f t="shared" si="38"/>
        <v>2.6121738458013519</v>
      </c>
      <c r="BW34" s="43">
        <f t="shared" si="39"/>
        <v>3.7379248708317037</v>
      </c>
      <c r="BX34" s="43">
        <f t="shared" si="40"/>
        <v>7.0371646672883834</v>
      </c>
      <c r="BY34" s="43">
        <f t="shared" si="41"/>
        <v>8.705102410773975</v>
      </c>
      <c r="BZ34" s="43">
        <f t="shared" si="42"/>
        <v>9.2259039841905537</v>
      </c>
      <c r="CA34" s="43">
        <f t="shared" si="43"/>
        <v>10.791349171393538</v>
      </c>
      <c r="CB34" s="43">
        <f t="shared" si="44"/>
        <v>11.226919738585121</v>
      </c>
      <c r="CE34" s="43">
        <f t="shared" si="45"/>
        <v>1.2586206896551724</v>
      </c>
      <c r="CF34" s="43">
        <f t="shared" si="46"/>
        <v>0.67677657807308977</v>
      </c>
      <c r="CG34" s="43">
        <f t="shared" si="47"/>
        <v>0.37525034167678389</v>
      </c>
      <c r="CH34" s="43">
        <f t="shared" si="48"/>
        <v>0.29993089058697087</v>
      </c>
      <c r="CI34" s="43">
        <f t="shared" si="49"/>
        <v>0.27798962391426524</v>
      </c>
      <c r="CJ34" s="43">
        <f t="shared" si="50"/>
        <v>0.26040078670828937</v>
      </c>
      <c r="CK34" s="43">
        <f t="shared" si="51"/>
        <v>0.26090753120049737</v>
      </c>
      <c r="CL34" s="43">
        <f t="shared" si="52"/>
        <v>0.21778528359579141</v>
      </c>
    </row>
    <row r="35" spans="2:90" x14ac:dyDescent="0.3">
      <c r="B35" s="31" t="str">
        <f t="shared" si="35"/>
        <v>20238</v>
      </c>
      <c r="C35" s="17">
        <f t="shared" si="53"/>
        <v>45139</v>
      </c>
      <c r="D35" s="24">
        <f>VLOOKUP(B35,'Frete ESALQ'!$C$6:$AL$132,36,FALSE)</f>
        <v>193.11</v>
      </c>
      <c r="E35" s="24">
        <f>VLOOKUP(B35,'Frete ESALQ'!$C$6:$AW$132,47,FALSE)</f>
        <v>172.58</v>
      </c>
      <c r="F35" s="24">
        <f>VLOOKUP(B35,'Frete ESALQ'!$C$6:$BO$132,59,FALSE)</f>
        <v>174</v>
      </c>
      <c r="G35" s="24">
        <f>VLOOKUP(B35,'Frete ESALQ'!$C$6:$BO$132,60,FALSE)</f>
        <v>199</v>
      </c>
      <c r="H35" s="24">
        <f>VLOOKUP(B35,'Frete ESALQ'!$C$6:$BO$132,58,FALSE)</f>
        <v>127.5</v>
      </c>
      <c r="I35" s="24">
        <f>VLOOKUP(B35,'Frete ESALQ'!$C$6:$BO$132,57,FALSE)</f>
        <v>128</v>
      </c>
      <c r="J35" s="24">
        <f>VLOOKUP(B35,'Frete ESALQ'!$C$6:$BO$132,51,FALSE)</f>
        <v>124.38</v>
      </c>
      <c r="K35" s="24">
        <f>VLOOKUP($B35,'Frete ESALQ'!$C$6:$BO$132,K$2,FALSE)</f>
        <v>187.26</v>
      </c>
      <c r="L35" s="24">
        <f>VLOOKUP($B35,'Frete ESALQ'!$C$6:$BO$132,L$2,FALSE)</f>
        <v>95.5</v>
      </c>
      <c r="M35" s="24">
        <f>VLOOKUP($B35,'Frete ESALQ'!$C$6:$BO$132,M$2,FALSE)</f>
        <v>116.9</v>
      </c>
      <c r="N35" s="24">
        <f>VLOOKUP($B35,'Frete ESALQ'!$C$6:$BO$132,N$2,FALSE)</f>
        <v>160.88999999999999</v>
      </c>
      <c r="O35" s="24">
        <f>VLOOKUP($B35,'Frete ESALQ'!$C$6:$BO$132,O$2,FALSE)</f>
        <v>213</v>
      </c>
      <c r="P35" s="24">
        <f>VLOOKUP($B35,'Frete ESALQ'!$C$6:$BO$132,P$2,FALSE)</f>
        <v>175.63</v>
      </c>
      <c r="Q35" s="24">
        <f>VLOOKUP($B35,'Frete ESALQ'!$C$6:$BO$132,Q$2,FALSE)</f>
        <v>121.98</v>
      </c>
      <c r="R35" s="24">
        <f>VLOOKUP($B35,'Frete ESALQ'!$C$6:$BO$132,R$2,FALSE)</f>
        <v>155</v>
      </c>
      <c r="S35" s="24">
        <f>VLOOKUP($B35,'Frete ESALQ'!$C$6:$BO$132,S$2,FALSE)</f>
        <v>49</v>
      </c>
      <c r="T35" s="24">
        <f>VLOOKUP($B35,'Frete ESALQ'!$C$6:$BO$132,T$2,FALSE)</f>
        <v>190</v>
      </c>
      <c r="U35" s="24">
        <f>VLOOKUP($B35,'Frete ESALQ'!$C$6:$BO$132,U$2,FALSE)</f>
        <v>73.489999999999995</v>
      </c>
      <c r="V35" s="24">
        <f>VLOOKUP($B35,'Frete ESALQ'!$C$6:$BO$132,V$2,FALSE)</f>
        <v>194</v>
      </c>
      <c r="W35" s="24">
        <f>VLOOKUP($B35,'Frete ESALQ'!$C$6:$BO$132,W$2,FALSE)</f>
        <v>204</v>
      </c>
      <c r="X35" s="24">
        <f>VLOOKUP($B35,'Frete ESALQ'!$C$6:$BO$132,X$2,FALSE)</f>
        <v>149.69</v>
      </c>
      <c r="Y35" s="24">
        <f>VLOOKUP($B35,'Frete ESALQ'!$C$6:$BO$132,Y$2,FALSE)</f>
        <v>219.67</v>
      </c>
      <c r="Z35" s="24">
        <f>VLOOKUP($B35,'Frete ESALQ'!$C$6:$BO$132,Z$2,FALSE)</f>
        <v>191.71</v>
      </c>
      <c r="AA35" s="24">
        <f>VLOOKUP($B35,'Frete ESALQ'!$C$6:$BO$132,AA$2,FALSE)</f>
        <v>438.33</v>
      </c>
      <c r="AB35" s="24">
        <f>VLOOKUP($B35,'Frete ESALQ'!$C$6:$BO$132,AB$2,FALSE)</f>
        <v>441.17</v>
      </c>
      <c r="AC35" s="24">
        <f>VLOOKUP($B35,'Frete ESALQ'!$C$6:$BO$132,AC$2,FALSE)</f>
        <v>502</v>
      </c>
      <c r="AD35" s="24">
        <f>VLOOKUP($B35,'Frete ESALQ'!$C$6:$BO$132,AD$2,FALSE)</f>
        <v>455</v>
      </c>
      <c r="AE35" s="24">
        <f>VLOOKUP($B35,'Frete ESALQ'!$C$6:$BO$132,AE$2,FALSE)</f>
        <v>451.32</v>
      </c>
      <c r="AF35" s="24">
        <f>VLOOKUP($B35,'Frete ESALQ'!$C$6:$BO$132,AF$2,FALSE)</f>
        <v>422.86</v>
      </c>
      <c r="AG35" s="24">
        <f>VLOOKUP($B35,'Frete ESALQ'!$C$6:$BO$132,AG$2,FALSE)</f>
        <v>564.47</v>
      </c>
      <c r="AH35" s="24">
        <f>VLOOKUP($B35,'Frete ESALQ'!$C$6:$BO$132,AH$2,FALSE)</f>
        <v>443.33</v>
      </c>
      <c r="AI35" s="24">
        <f>VLOOKUP($B35,'Frete ESALQ'!$C$6:$BO$132,AI$2,FALSE)</f>
        <v>305.19</v>
      </c>
      <c r="AJ35" s="24">
        <f>VLOOKUP($B35,'Frete ESALQ'!$C$6:$BO$132,AJ$2,FALSE)</f>
        <v>372.77</v>
      </c>
      <c r="AL35" s="43">
        <f t="shared" si="36"/>
        <v>0.30220657276995305</v>
      </c>
      <c r="AM35" s="43">
        <f t="shared" si="54"/>
        <v>0.35730848861283648</v>
      </c>
      <c r="AN35" s="43">
        <f t="shared" si="55"/>
        <v>0.33269598470363287</v>
      </c>
      <c r="AO35" s="43">
        <f t="shared" si="56"/>
        <v>0.36181818181818182</v>
      </c>
      <c r="AP35" s="43">
        <f t="shared" si="5"/>
        <v>0.24378585086042065</v>
      </c>
      <c r="AQ35" s="43">
        <f t="shared" si="6"/>
        <v>0.2456813819577735</v>
      </c>
      <c r="AR35" s="43">
        <f t="shared" si="7"/>
        <v>0.25912499999999999</v>
      </c>
      <c r="AS35" s="43">
        <f t="shared" si="8"/>
        <v>0.32397923875432522</v>
      </c>
      <c r="AT35" s="43">
        <f t="shared" si="9"/>
        <v>0.74031007751937983</v>
      </c>
      <c r="AU35" s="43">
        <f t="shared" si="10"/>
        <v>0.35000000000000003</v>
      </c>
      <c r="AV35" s="43">
        <f t="shared" si="11"/>
        <v>0.35128820960698687</v>
      </c>
      <c r="AW35" s="43">
        <f t="shared" si="12"/>
        <v>0.27377892030848328</v>
      </c>
      <c r="AX35" s="43">
        <f t="shared" si="13"/>
        <v>0.31990892531876136</v>
      </c>
      <c r="AY35" s="43">
        <f t="shared" si="14"/>
        <v>0.34457627118644069</v>
      </c>
      <c r="AZ35" s="43">
        <f t="shared" si="15"/>
        <v>0.38847117794486213</v>
      </c>
      <c r="BA35" s="43">
        <f t="shared" si="16"/>
        <v>0.84482758620689657</v>
      </c>
      <c r="BB35" s="43">
        <f t="shared" si="17"/>
        <v>0.29007633587786258</v>
      </c>
      <c r="BC35" s="43">
        <f t="shared" si="18"/>
        <v>0.52492857142857141</v>
      </c>
      <c r="BD35" s="43">
        <f t="shared" si="19"/>
        <v>0.29438543247344462</v>
      </c>
      <c r="BE35" s="43">
        <f t="shared" si="20"/>
        <v>0.30447761194029849</v>
      </c>
      <c r="BF35" s="43">
        <f t="shared" si="21"/>
        <v>0.28953578336557062</v>
      </c>
      <c r="BG35" s="43">
        <f t="shared" si="22"/>
        <v>0.36919327731092433</v>
      </c>
      <c r="BH35" s="43">
        <f t="shared" si="23"/>
        <v>0.29003025718608172</v>
      </c>
      <c r="BI35" s="43">
        <f t="shared" si="24"/>
        <v>0.28780695994747207</v>
      </c>
      <c r="BJ35" s="43">
        <f t="shared" si="25"/>
        <v>0.28647402597402599</v>
      </c>
      <c r="BK35" s="43">
        <f t="shared" si="26"/>
        <v>0.31552482715273411</v>
      </c>
      <c r="BL35" s="43">
        <f t="shared" si="27"/>
        <v>0.24409871244635192</v>
      </c>
      <c r="BM35" s="43">
        <f t="shared" si="28"/>
        <v>0.28067164179104476</v>
      </c>
      <c r="BN35" s="43">
        <f t="shared" si="29"/>
        <v>0.25080664294187427</v>
      </c>
      <c r="BO35" s="43">
        <f t="shared" si="30"/>
        <v>0.2349022055763629</v>
      </c>
      <c r="BP35" s="43">
        <f t="shared" si="31"/>
        <v>0.2830970625798212</v>
      </c>
      <c r="BQ35" s="43">
        <f t="shared" si="32"/>
        <v>0.27569105691056911</v>
      </c>
      <c r="BR35" s="43">
        <f t="shared" si="33"/>
        <v>0.29491297468354427</v>
      </c>
      <c r="BS35" s="43"/>
      <c r="BU35" s="43">
        <f t="shared" si="37"/>
        <v>0.84482758620689657</v>
      </c>
      <c r="BV35" s="43">
        <f t="shared" si="38"/>
        <v>2.1100662351548478</v>
      </c>
      <c r="BW35" s="43">
        <f t="shared" si="39"/>
        <v>3.1931136842861507</v>
      </c>
      <c r="BX35" s="43">
        <f t="shared" si="40"/>
        <v>6.6474340065955646</v>
      </c>
      <c r="BY35" s="43">
        <f t="shared" si="41"/>
        <v>8.4023891371516886</v>
      </c>
      <c r="BZ35" s="43">
        <f t="shared" si="42"/>
        <v>8.972993168745802</v>
      </c>
      <c r="CA35" s="43">
        <f t="shared" si="43"/>
        <v>10.677374329132777</v>
      </c>
      <c r="CB35" s="43">
        <f t="shared" si="44"/>
        <v>11.156375247155491</v>
      </c>
      <c r="CE35" s="43">
        <f t="shared" si="45"/>
        <v>0.84482758620689657</v>
      </c>
      <c r="CF35" s="43">
        <f t="shared" si="46"/>
        <v>0.63261932447397562</v>
      </c>
      <c r="CG35" s="43">
        <f t="shared" si="47"/>
        <v>0.36101581637710095</v>
      </c>
      <c r="CH35" s="43">
        <f t="shared" si="48"/>
        <v>0.31402912020994672</v>
      </c>
      <c r="CI35" s="43">
        <f t="shared" si="49"/>
        <v>0.29249252175935397</v>
      </c>
      <c r="CJ35" s="43">
        <f t="shared" si="50"/>
        <v>0.28530201579705672</v>
      </c>
      <c r="CK35" s="43">
        <f t="shared" si="51"/>
        <v>0.28406352673116242</v>
      </c>
      <c r="CL35" s="43">
        <f t="shared" si="52"/>
        <v>0.23950045901135741</v>
      </c>
    </row>
    <row r="36" spans="2:90" x14ac:dyDescent="0.3">
      <c r="B36" s="31" t="str">
        <f t="shared" si="35"/>
        <v>20239</v>
      </c>
      <c r="C36" s="17">
        <f t="shared" si="53"/>
        <v>45170</v>
      </c>
      <c r="D36" s="24">
        <f>VLOOKUP(B36,'Frete ESALQ'!$C$6:$AL$132,36,FALSE)</f>
        <v>182.6</v>
      </c>
      <c r="E36" s="24">
        <f>VLOOKUP(B36,'Frete ESALQ'!$C$6:$AW$132,47,FALSE)</f>
        <v>197.5</v>
      </c>
      <c r="F36" s="24">
        <f>VLOOKUP(B36,'Frete ESALQ'!$C$6:$BO$132,59,FALSE)</f>
        <v>179.64</v>
      </c>
      <c r="G36" s="24">
        <f>VLOOKUP(B36,'Frete ESALQ'!$C$6:$BO$132,60,FALSE)</f>
        <v>203</v>
      </c>
      <c r="H36" s="24">
        <f>VLOOKUP(B36,'Frete ESALQ'!$C$6:$BO$132,58,FALSE)</f>
        <v>153.75</v>
      </c>
      <c r="I36" s="24">
        <f>VLOOKUP(B36,'Frete ESALQ'!$C$6:$BO$132,57,FALSE)</f>
        <v>142.9</v>
      </c>
      <c r="J36" s="24">
        <f>VLOOKUP(B36,'Frete ESALQ'!$C$6:$BO$132,51,FALSE)</f>
        <v>145.24</v>
      </c>
      <c r="K36" s="24">
        <f>VLOOKUP($B36,'Frete ESALQ'!$C$6:$BO$132,K$2,FALSE)</f>
        <v>195</v>
      </c>
      <c r="L36" s="24">
        <f>VLOOKUP($B36,'Frete ESALQ'!$C$6:$BO$132,L$2,FALSE)</f>
        <v>96.67</v>
      </c>
      <c r="M36" s="24">
        <f>VLOOKUP($B36,'Frete ESALQ'!$C$6:$BO$132,M$2,FALSE)</f>
        <v>138.35</v>
      </c>
      <c r="N36" s="24">
        <f>VLOOKUP($B36,'Frete ESALQ'!$C$6:$BO$132,N$2,FALSE)</f>
        <v>168.75</v>
      </c>
      <c r="O36" s="24">
        <f>VLOOKUP($B36,'Frete ESALQ'!$C$6:$BO$132,O$2,FALSE)</f>
        <v>212.67</v>
      </c>
      <c r="P36" s="24">
        <f>VLOOKUP($B36,'Frete ESALQ'!$C$6:$BO$132,P$2,FALSE)</f>
        <v>180.62</v>
      </c>
      <c r="Q36" s="24">
        <f>VLOOKUP($B36,'Frete ESALQ'!$C$6:$BO$132,Q$2,FALSE)</f>
        <v>142.29</v>
      </c>
      <c r="R36" s="24">
        <f>VLOOKUP($B36,'Frete ESALQ'!$C$6:$BO$132,R$2,FALSE)</f>
        <v>156.26</v>
      </c>
      <c r="S36" s="24">
        <f>VLOOKUP($B36,'Frete ESALQ'!$C$6:$BO$132,S$2,FALSE)</f>
        <v>53.57</v>
      </c>
      <c r="T36" s="24">
        <f>VLOOKUP($B36,'Frete ESALQ'!$C$6:$BO$132,T$2,FALSE)</f>
        <v>209.63</v>
      </c>
      <c r="U36" s="24">
        <f>VLOOKUP($B36,'Frete ESALQ'!$C$6:$BO$132,U$2,FALSE)</f>
        <v>78.5</v>
      </c>
      <c r="V36" s="24">
        <f>VLOOKUP($B36,'Frete ESALQ'!$C$6:$BO$132,V$2,FALSE)</f>
        <v>205</v>
      </c>
      <c r="W36" s="24">
        <f>VLOOKUP($B36,'Frete ESALQ'!$C$6:$BO$132,W$2,FALSE)</f>
        <v>216.79</v>
      </c>
      <c r="X36" s="24">
        <f>VLOOKUP($B36,'Frete ESALQ'!$C$6:$BO$132,X$2,FALSE)</f>
        <v>163.78</v>
      </c>
      <c r="Y36" s="24">
        <f>VLOOKUP($B36,'Frete ESALQ'!$C$6:$BO$132,Y$2,FALSE)</f>
        <v>186.71</v>
      </c>
      <c r="Z36" s="24">
        <f>VLOOKUP($B36,'Frete ESALQ'!$C$6:$BO$132,Z$2,FALSE)</f>
        <v>196.38</v>
      </c>
      <c r="AA36" s="24">
        <f>VLOOKUP($B36,'Frete ESALQ'!$C$6:$BO$132,AA$2,FALSE)</f>
        <v>463.33</v>
      </c>
      <c r="AB36" s="24">
        <f>VLOOKUP($B36,'Frete ESALQ'!$C$6:$BO$132,AB$2,FALSE)</f>
        <v>401.53</v>
      </c>
      <c r="AC36" s="24">
        <f>VLOOKUP($B36,'Frete ESALQ'!$C$6:$BO$132,AC$2,FALSE)</f>
        <v>550</v>
      </c>
      <c r="AD36" s="24">
        <f>VLOOKUP($B36,'Frete ESALQ'!$C$6:$BO$132,AD$2,FALSE)</f>
        <v>470</v>
      </c>
      <c r="AE36" s="24">
        <f>VLOOKUP($B36,'Frete ESALQ'!$C$6:$BO$132,AE$2,FALSE)</f>
        <v>421.01</v>
      </c>
      <c r="AF36" s="24">
        <f>VLOOKUP($B36,'Frete ESALQ'!$C$6:$BO$132,AF$2,FALSE)</f>
        <v>393</v>
      </c>
      <c r="AG36" s="24">
        <f>VLOOKUP($B36,'Frete ESALQ'!$C$6:$BO$132,AG$2,FALSE)</f>
        <v>550</v>
      </c>
      <c r="AH36" s="24">
        <f>VLOOKUP($B36,'Frete ESALQ'!$C$6:$BO$132,AH$2,FALSE)</f>
        <v>452</v>
      </c>
      <c r="AI36" s="24">
        <f>VLOOKUP($B36,'Frete ESALQ'!$C$6:$BO$132,AI$2,FALSE)</f>
        <v>309.26</v>
      </c>
      <c r="AJ36" s="24">
        <f>VLOOKUP($B36,'Frete ESALQ'!$C$6:$BO$132,AJ$2,FALSE)</f>
        <v>383.33</v>
      </c>
      <c r="AL36" s="43">
        <f t="shared" si="36"/>
        <v>0.28575899843505476</v>
      </c>
      <c r="AM36" s="43">
        <f t="shared" si="54"/>
        <v>0.40890269151138714</v>
      </c>
      <c r="AN36" s="43">
        <f t="shared" si="55"/>
        <v>0.34347992351816442</v>
      </c>
      <c r="AO36" s="43">
        <f t="shared" si="56"/>
        <v>0.36909090909090908</v>
      </c>
      <c r="AP36" s="43">
        <f t="shared" si="5"/>
        <v>0.29397705544933078</v>
      </c>
      <c r="AQ36" s="43">
        <f t="shared" si="6"/>
        <v>0.27428023032629562</v>
      </c>
      <c r="AR36" s="43">
        <f t="shared" si="7"/>
        <v>0.30258333333333337</v>
      </c>
      <c r="AS36" s="43">
        <f t="shared" si="8"/>
        <v>0.33737024221453288</v>
      </c>
      <c r="AT36" s="43">
        <f t="shared" si="9"/>
        <v>0.74937984496124033</v>
      </c>
      <c r="AU36" s="43">
        <f t="shared" si="10"/>
        <v>0.41422155688622753</v>
      </c>
      <c r="AV36" s="43">
        <f t="shared" si="11"/>
        <v>0.36844978165938863</v>
      </c>
      <c r="AW36" s="43">
        <f t="shared" si="12"/>
        <v>0.27335475578406165</v>
      </c>
      <c r="AX36" s="43">
        <f t="shared" si="13"/>
        <v>0.32899817850637525</v>
      </c>
      <c r="AY36" s="43">
        <f t="shared" si="14"/>
        <v>0.40194915254237285</v>
      </c>
      <c r="AZ36" s="43">
        <f t="shared" si="15"/>
        <v>0.39162907268170422</v>
      </c>
      <c r="BA36" s="43">
        <f t="shared" si="16"/>
        <v>0.92362068965517241</v>
      </c>
      <c r="BB36" s="43">
        <f t="shared" si="17"/>
        <v>0.32004580152671758</v>
      </c>
      <c r="BC36" s="43">
        <f t="shared" si="18"/>
        <v>0.56071428571428572</v>
      </c>
      <c r="BD36" s="43">
        <f t="shared" si="19"/>
        <v>0.31107738998482548</v>
      </c>
      <c r="BE36" s="43">
        <f t="shared" si="20"/>
        <v>0.32356716417910447</v>
      </c>
      <c r="BF36" s="43">
        <f t="shared" si="21"/>
        <v>0.31678916827852999</v>
      </c>
      <c r="BG36" s="43">
        <f t="shared" si="22"/>
        <v>0.31379831932773111</v>
      </c>
      <c r="BH36" s="43">
        <f t="shared" si="23"/>
        <v>0.29709531013615731</v>
      </c>
      <c r="BI36" s="43">
        <f t="shared" si="24"/>
        <v>0.30422193040052525</v>
      </c>
      <c r="BJ36" s="43">
        <f t="shared" si="25"/>
        <v>0.26073376623376621</v>
      </c>
      <c r="BK36" s="43">
        <f t="shared" si="26"/>
        <v>0.34569453174104336</v>
      </c>
      <c r="BL36" s="43">
        <f t="shared" si="27"/>
        <v>0.2521459227467811</v>
      </c>
      <c r="BM36" s="43">
        <f t="shared" si="28"/>
        <v>0.26182213930348258</v>
      </c>
      <c r="BN36" s="43">
        <f t="shared" si="29"/>
        <v>0.23309608540925267</v>
      </c>
      <c r="BO36" s="43">
        <f t="shared" si="30"/>
        <v>0.22888056595921766</v>
      </c>
      <c r="BP36" s="43">
        <f t="shared" si="31"/>
        <v>0.28863346104725413</v>
      </c>
      <c r="BQ36" s="43">
        <f t="shared" si="32"/>
        <v>0.2793676603432701</v>
      </c>
      <c r="BR36" s="43">
        <f t="shared" si="33"/>
        <v>0.30326740506329114</v>
      </c>
      <c r="BS36" s="43"/>
      <c r="BU36" s="43">
        <f t="shared" si="37"/>
        <v>0.92362068965517241</v>
      </c>
      <c r="BV36" s="43">
        <f t="shared" si="38"/>
        <v>2.2337148203306985</v>
      </c>
      <c r="BW36" s="43">
        <f t="shared" si="39"/>
        <v>3.4415146024410035</v>
      </c>
      <c r="BX36" s="43">
        <f t="shared" si="40"/>
        <v>7.0992344356569816</v>
      </c>
      <c r="BY36" s="43">
        <f t="shared" si="41"/>
        <v>8.9101338557029024</v>
      </c>
      <c r="BZ36" s="43">
        <f t="shared" si="42"/>
        <v>9.4927689211094641</v>
      </c>
      <c r="CA36" s="43">
        <f t="shared" si="43"/>
        <v>11.186970835244789</v>
      </c>
      <c r="CB36" s="43">
        <f t="shared" si="44"/>
        <v>11.667997323950788</v>
      </c>
      <c r="CE36" s="43">
        <f t="shared" si="45"/>
        <v>0.92362068965517241</v>
      </c>
      <c r="CF36" s="43">
        <f t="shared" si="46"/>
        <v>0.65504706533776302</v>
      </c>
      <c r="CG36" s="43">
        <f t="shared" si="47"/>
        <v>0.4025999273701017</v>
      </c>
      <c r="CH36" s="43">
        <f t="shared" si="48"/>
        <v>0.3325199848378162</v>
      </c>
      <c r="CI36" s="43">
        <f t="shared" si="49"/>
        <v>0.30181657000765344</v>
      </c>
      <c r="CJ36" s="43">
        <f t="shared" si="50"/>
        <v>0.29131753270328087</v>
      </c>
      <c r="CK36" s="43">
        <f t="shared" si="51"/>
        <v>0.28236698568922086</v>
      </c>
      <c r="CL36" s="43">
        <f t="shared" si="52"/>
        <v>0.24051324435299914</v>
      </c>
    </row>
    <row r="37" spans="2:90" x14ac:dyDescent="0.3">
      <c r="B37" s="31" t="str">
        <f t="shared" si="35"/>
        <v>202310</v>
      </c>
      <c r="C37" s="17">
        <f t="shared" si="53"/>
        <v>45200</v>
      </c>
      <c r="D37" s="24">
        <f>VLOOKUP(B37,'Frete ESALQ'!$C$6:$AL$132,36,FALSE)</f>
        <v>167.75</v>
      </c>
      <c r="E37" s="24">
        <f>VLOOKUP(B37,'Frete ESALQ'!$C$6:$AW$132,47,FALSE)</f>
        <v>150</v>
      </c>
      <c r="F37" s="24">
        <f>VLOOKUP(B37,'Frete ESALQ'!$C$6:$BO$132,59,FALSE)</f>
        <v>145</v>
      </c>
      <c r="G37" s="24">
        <f>VLOOKUP(B37,'Frete ESALQ'!$C$6:$BO$132,60,FALSE)</f>
        <v>135</v>
      </c>
      <c r="H37" s="24">
        <f>VLOOKUP(B37,'Frete ESALQ'!$C$6:$BO$132,58,FALSE)</f>
        <v>120</v>
      </c>
      <c r="I37" s="24">
        <f>VLOOKUP(B37,'Frete ESALQ'!$C$6:$BO$132,57,FALSE)</f>
        <v>125</v>
      </c>
      <c r="J37" s="24">
        <f>VLOOKUP(B37,'Frete ESALQ'!$C$6:$BO$132,51,FALSE)</f>
        <v>157.29</v>
      </c>
      <c r="K37" s="24">
        <f>VLOOKUP($B37,'Frete ESALQ'!$C$6:$BO$132,K$2,FALSE)</f>
        <v>178.36</v>
      </c>
      <c r="L37" s="24">
        <f>VLOOKUP($B37,'Frete ESALQ'!$C$6:$BO$132,L$2,FALSE)</f>
        <v>91</v>
      </c>
      <c r="M37" s="24">
        <f>VLOOKUP($B37,'Frete ESALQ'!$C$6:$BO$132,M$2,FALSE)</f>
        <v>120.43</v>
      </c>
      <c r="N37" s="24">
        <f>VLOOKUP($B37,'Frete ESALQ'!$C$6:$BO$132,N$2,FALSE)</f>
        <v>137.5</v>
      </c>
      <c r="O37" s="24">
        <f>VLOOKUP($B37,'Frete ESALQ'!$C$6:$BO$132,O$2,FALSE)</f>
        <v>202.15</v>
      </c>
      <c r="P37" s="24">
        <f>VLOOKUP($B37,'Frete ESALQ'!$C$6:$BO$132,P$2,FALSE)</f>
        <v>162.5</v>
      </c>
      <c r="Q37" s="24">
        <f>VLOOKUP($B37,'Frete ESALQ'!$C$6:$BO$132,Q$2,FALSE)</f>
        <v>124.77</v>
      </c>
      <c r="R37" s="24">
        <f>VLOOKUP($B37,'Frete ESALQ'!$C$6:$BO$132,R$2,FALSE)</f>
        <v>140.12</v>
      </c>
      <c r="S37" s="24">
        <f>VLOOKUP($B37,'Frete ESALQ'!$C$6:$BO$132,S$2,FALSE)</f>
        <v>66.290000000000006</v>
      </c>
      <c r="T37" s="24">
        <f>VLOOKUP($B37,'Frete ESALQ'!$C$6:$BO$132,T$2,FALSE)</f>
        <v>198.8</v>
      </c>
      <c r="U37" s="24">
        <f>VLOOKUP($B37,'Frete ESALQ'!$C$6:$BO$132,U$2,FALSE)</f>
        <v>79</v>
      </c>
      <c r="V37" s="24">
        <f>VLOOKUP($B37,'Frete ESALQ'!$C$6:$BO$132,V$2,FALSE)</f>
        <v>160</v>
      </c>
      <c r="W37" s="24">
        <f>VLOOKUP($B37,'Frete ESALQ'!$C$6:$BO$132,W$2,FALSE)</f>
        <v>206.68</v>
      </c>
      <c r="X37" s="24">
        <f>VLOOKUP($B37,'Frete ESALQ'!$C$6:$BO$132,X$2,FALSE)</f>
        <v>203</v>
      </c>
      <c r="Y37" s="24">
        <f>VLOOKUP($B37,'Frete ESALQ'!$C$6:$BO$132,Y$2,FALSE)</f>
        <v>173.6</v>
      </c>
      <c r="Z37" s="24">
        <f>VLOOKUP($B37,'Frete ESALQ'!$C$6:$BO$132,Z$2,FALSE)</f>
        <v>184.23</v>
      </c>
      <c r="AA37" s="24">
        <f>VLOOKUP($B37,'Frete ESALQ'!$C$6:$BO$132,AA$2,FALSE)</f>
        <v>430</v>
      </c>
      <c r="AB37" s="24">
        <f>VLOOKUP($B37,'Frete ESALQ'!$C$6:$BO$132,AB$2,FALSE)</f>
        <v>419.53</v>
      </c>
      <c r="AC37" s="24">
        <f>VLOOKUP($B37,'Frete ESALQ'!$C$6:$BO$132,AC$2,FALSE)</f>
        <v>435.37</v>
      </c>
      <c r="AD37" s="24">
        <f>VLOOKUP($B37,'Frete ESALQ'!$C$6:$BO$132,AD$2,FALSE)</f>
        <v>409</v>
      </c>
      <c r="AE37" s="24">
        <f>VLOOKUP($B37,'Frete ESALQ'!$C$6:$BO$132,AE$2,FALSE)</f>
        <v>439.53</v>
      </c>
      <c r="AF37" s="24">
        <f>VLOOKUP($B37,'Frete ESALQ'!$C$6:$BO$132,AF$2,FALSE)</f>
        <v>403.17</v>
      </c>
      <c r="AG37" s="24">
        <f>VLOOKUP($B37,'Frete ESALQ'!$C$6:$BO$132,AG$2,FALSE)</f>
        <v>571.83000000000004</v>
      </c>
      <c r="AH37" s="24">
        <f>VLOOKUP($B37,'Frete ESALQ'!$C$6:$BO$132,AH$2,FALSE)</f>
        <v>377.33</v>
      </c>
      <c r="AI37" s="24">
        <f>VLOOKUP($B37,'Frete ESALQ'!$C$6:$BO$132,AI$2,FALSE)</f>
        <v>263.98</v>
      </c>
      <c r="AJ37" s="24">
        <f>VLOOKUP($B37,'Frete ESALQ'!$C$6:$BO$132,AJ$2,FALSE)</f>
        <v>349.6</v>
      </c>
      <c r="AL37" s="43">
        <f t="shared" si="36"/>
        <v>0.26251956181533648</v>
      </c>
      <c r="AM37" s="43">
        <f t="shared" si="54"/>
        <v>0.3105590062111801</v>
      </c>
      <c r="AN37" s="43">
        <f t="shared" si="55"/>
        <v>0.27724665391969405</v>
      </c>
      <c r="AO37" s="43">
        <f t="shared" si="56"/>
        <v>0.24545454545454545</v>
      </c>
      <c r="AP37" s="43">
        <f t="shared" si="5"/>
        <v>0.2294455066921606</v>
      </c>
      <c r="AQ37" s="43">
        <f t="shared" si="6"/>
        <v>0.23992322456813819</v>
      </c>
      <c r="AR37" s="43">
        <f t="shared" si="7"/>
        <v>0.32768749999999996</v>
      </c>
      <c r="AS37" s="43">
        <f t="shared" si="8"/>
        <v>0.30858131487889273</v>
      </c>
      <c r="AT37" s="43">
        <f t="shared" si="9"/>
        <v>0.70542635658914732</v>
      </c>
      <c r="AU37" s="43">
        <f t="shared" si="10"/>
        <v>0.3605688622754491</v>
      </c>
      <c r="AV37" s="43">
        <f t="shared" si="11"/>
        <v>0.30021834061135372</v>
      </c>
      <c r="AW37" s="43">
        <f t="shared" si="12"/>
        <v>0.25983290488431876</v>
      </c>
      <c r="AX37" s="43">
        <f t="shared" si="13"/>
        <v>0.29599271402550092</v>
      </c>
      <c r="AY37" s="43">
        <f t="shared" si="14"/>
        <v>0.35245762711864403</v>
      </c>
      <c r="AZ37" s="43">
        <f t="shared" si="15"/>
        <v>0.35117794486215542</v>
      </c>
      <c r="BA37" s="43">
        <f t="shared" si="16"/>
        <v>1.1429310344827588</v>
      </c>
      <c r="BB37" s="43">
        <f t="shared" si="17"/>
        <v>0.30351145038167943</v>
      </c>
      <c r="BC37" s="43">
        <f t="shared" si="18"/>
        <v>0.56428571428571428</v>
      </c>
      <c r="BD37" s="43">
        <f t="shared" si="19"/>
        <v>0.24279210925644917</v>
      </c>
      <c r="BE37" s="43">
        <f t="shared" si="20"/>
        <v>0.30847761194029849</v>
      </c>
      <c r="BF37" s="43">
        <f t="shared" si="21"/>
        <v>0.39264990328820115</v>
      </c>
      <c r="BG37" s="43">
        <f t="shared" si="22"/>
        <v>0.29176470588235293</v>
      </c>
      <c r="BH37" s="43">
        <f t="shared" si="23"/>
        <v>0.27871406959152795</v>
      </c>
      <c r="BI37" s="43">
        <f t="shared" si="24"/>
        <v>0.28233749179251477</v>
      </c>
      <c r="BJ37" s="43">
        <f t="shared" si="25"/>
        <v>0.2724220779220779</v>
      </c>
      <c r="BK37" s="43">
        <f t="shared" si="26"/>
        <v>0.27364550597108739</v>
      </c>
      <c r="BL37" s="43">
        <f t="shared" si="27"/>
        <v>0.21942060085836909</v>
      </c>
      <c r="BM37" s="43">
        <f t="shared" si="28"/>
        <v>0.27333955223880596</v>
      </c>
      <c r="BN37" s="43">
        <f t="shared" si="29"/>
        <v>0.23912811387900357</v>
      </c>
      <c r="BO37" s="43">
        <f t="shared" si="30"/>
        <v>0.2379650436953808</v>
      </c>
      <c r="BP37" s="43">
        <f t="shared" si="31"/>
        <v>0.24095146871008938</v>
      </c>
      <c r="BQ37" s="43">
        <f t="shared" si="32"/>
        <v>0.2384643179765131</v>
      </c>
      <c r="BR37" s="43">
        <f t="shared" si="33"/>
        <v>0.27658227848101269</v>
      </c>
      <c r="BS37" s="43"/>
      <c r="BU37" s="43">
        <f t="shared" si="37"/>
        <v>1.1429310344827588</v>
      </c>
      <c r="BV37" s="43">
        <f t="shared" si="38"/>
        <v>2.4126431053576205</v>
      </c>
      <c r="BW37" s="43">
        <f t="shared" si="39"/>
        <v>3.4768475396138694</v>
      </c>
      <c r="BX37" s="43">
        <f t="shared" si="40"/>
        <v>6.6963709551458885</v>
      </c>
      <c r="BY37" s="43">
        <f t="shared" si="41"/>
        <v>8.3522186630154991</v>
      </c>
      <c r="BZ37" s="43">
        <f t="shared" si="42"/>
        <v>8.8672652594730241</v>
      </c>
      <c r="CA37" s="43">
        <f t="shared" si="43"/>
        <v>10.449089469986603</v>
      </c>
      <c r="CB37" s="43">
        <f t="shared" si="44"/>
        <v>10.906475114540353</v>
      </c>
      <c r="CE37" s="43">
        <f t="shared" si="45"/>
        <v>1.1429310344827588</v>
      </c>
      <c r="CF37" s="43">
        <f t="shared" si="46"/>
        <v>0.63485603543743085</v>
      </c>
      <c r="CG37" s="43">
        <f t="shared" si="47"/>
        <v>0.35473481141874963</v>
      </c>
      <c r="CH37" s="43">
        <f t="shared" si="48"/>
        <v>0.2926839468665472</v>
      </c>
      <c r="CI37" s="43">
        <f t="shared" si="49"/>
        <v>0.27597461797826844</v>
      </c>
      <c r="CJ37" s="43">
        <f t="shared" si="50"/>
        <v>0.25752329822876252</v>
      </c>
      <c r="CK37" s="43">
        <f t="shared" si="51"/>
        <v>0.26363736841892987</v>
      </c>
      <c r="CL37" s="43">
        <f t="shared" si="52"/>
        <v>0.22869282227687471</v>
      </c>
    </row>
    <row r="38" spans="2:90" x14ac:dyDescent="0.3">
      <c r="B38" s="31" t="str">
        <f t="shared" si="35"/>
        <v>202311</v>
      </c>
      <c r="C38" s="17">
        <f t="shared" si="53"/>
        <v>45231</v>
      </c>
      <c r="D38" s="29">
        <f t="shared" ref="D38:AJ38" si="61">(D37+D39)/2</f>
        <v>166.375</v>
      </c>
      <c r="E38" s="29">
        <f t="shared" si="61"/>
        <v>152.5</v>
      </c>
      <c r="F38" s="29">
        <f t="shared" si="61"/>
        <v>148.125</v>
      </c>
      <c r="G38" s="29">
        <f t="shared" si="61"/>
        <v>148.75</v>
      </c>
      <c r="H38" s="29">
        <f t="shared" si="61"/>
        <v>132.5</v>
      </c>
      <c r="I38" s="29">
        <f t="shared" si="61"/>
        <v>127.5</v>
      </c>
      <c r="J38" s="29">
        <f t="shared" si="61"/>
        <v>144.89499999999998</v>
      </c>
      <c r="K38" s="29">
        <f t="shared" si="61"/>
        <v>180.94499999999999</v>
      </c>
      <c r="L38" s="29">
        <f t="shared" si="61"/>
        <v>91.6</v>
      </c>
      <c r="M38" s="29">
        <f t="shared" si="61"/>
        <v>117.545</v>
      </c>
      <c r="N38" s="29">
        <f t="shared" si="61"/>
        <v>155.57</v>
      </c>
      <c r="O38" s="29">
        <f t="shared" si="61"/>
        <v>202.81</v>
      </c>
      <c r="P38" s="29">
        <f t="shared" si="61"/>
        <v>172.9</v>
      </c>
      <c r="Q38" s="29">
        <f t="shared" si="61"/>
        <v>122.07</v>
      </c>
      <c r="R38" s="29">
        <f t="shared" si="61"/>
        <v>138.09</v>
      </c>
      <c r="S38" s="29">
        <f t="shared" si="61"/>
        <v>61.050000000000004</v>
      </c>
      <c r="T38" s="29">
        <f t="shared" si="61"/>
        <v>199.32</v>
      </c>
      <c r="U38" s="29">
        <f t="shared" si="61"/>
        <v>76.715000000000003</v>
      </c>
      <c r="V38" s="29">
        <f t="shared" si="61"/>
        <v>180.4</v>
      </c>
      <c r="W38" s="29">
        <f t="shared" si="61"/>
        <v>207.54000000000002</v>
      </c>
      <c r="X38" s="29">
        <f t="shared" si="61"/>
        <v>174.02500000000001</v>
      </c>
      <c r="Y38" s="29">
        <f t="shared" si="61"/>
        <v>173.01999999999998</v>
      </c>
      <c r="Z38" s="29">
        <f t="shared" si="61"/>
        <v>184.11500000000001</v>
      </c>
      <c r="AA38" s="29">
        <f t="shared" si="61"/>
        <v>440.3</v>
      </c>
      <c r="AB38" s="29">
        <f t="shared" si="61"/>
        <v>414.85500000000002</v>
      </c>
      <c r="AC38" s="29">
        <f t="shared" si="61"/>
        <v>431.83000000000004</v>
      </c>
      <c r="AD38" s="29">
        <f t="shared" si="61"/>
        <v>409.92500000000001</v>
      </c>
      <c r="AE38" s="29">
        <f t="shared" si="61"/>
        <v>436.28999999999996</v>
      </c>
      <c r="AF38" s="29">
        <f t="shared" si="61"/>
        <v>393.98500000000001</v>
      </c>
      <c r="AG38" s="29">
        <f t="shared" si="61"/>
        <v>540.875</v>
      </c>
      <c r="AH38" s="29">
        <f t="shared" si="61"/>
        <v>380.33</v>
      </c>
      <c r="AI38" s="29">
        <f t="shared" si="61"/>
        <v>309.64</v>
      </c>
      <c r="AJ38" s="29">
        <f t="shared" si="61"/>
        <v>327.3</v>
      </c>
      <c r="AL38" s="43">
        <f t="shared" si="36"/>
        <v>0.26036776212832552</v>
      </c>
      <c r="AM38" s="43">
        <f t="shared" si="54"/>
        <v>0.31573498964803315</v>
      </c>
      <c r="AN38" s="43">
        <f t="shared" si="55"/>
        <v>0.28322179732313574</v>
      </c>
      <c r="AO38" s="43">
        <f t="shared" si="56"/>
        <v>0.27045454545454545</v>
      </c>
      <c r="AP38" s="43">
        <f t="shared" si="5"/>
        <v>0.25334608030592737</v>
      </c>
      <c r="AQ38" s="43">
        <f t="shared" si="6"/>
        <v>0.24472168905950095</v>
      </c>
      <c r="AR38" s="43">
        <f t="shared" si="7"/>
        <v>0.30186458333333327</v>
      </c>
      <c r="AS38" s="43">
        <f t="shared" si="8"/>
        <v>0.31305363321799307</v>
      </c>
      <c r="AT38" s="43">
        <f t="shared" si="9"/>
        <v>0.71007751937984487</v>
      </c>
      <c r="AU38" s="43">
        <f t="shared" si="10"/>
        <v>0.35193113772455092</v>
      </c>
      <c r="AV38" s="43">
        <f t="shared" si="11"/>
        <v>0.33967248908296943</v>
      </c>
      <c r="AW38" s="43">
        <f t="shared" si="12"/>
        <v>0.26068123393316195</v>
      </c>
      <c r="AX38" s="43">
        <f t="shared" si="13"/>
        <v>0.314936247723133</v>
      </c>
      <c r="AY38" s="43">
        <f t="shared" si="14"/>
        <v>0.34483050847457625</v>
      </c>
      <c r="AZ38" s="43">
        <f t="shared" si="15"/>
        <v>0.34609022556390978</v>
      </c>
      <c r="BA38" s="43">
        <f t="shared" si="16"/>
        <v>1.0525862068965517</v>
      </c>
      <c r="BB38" s="43">
        <f t="shared" si="17"/>
        <v>0.30430534351145039</v>
      </c>
      <c r="BC38" s="43">
        <f t="shared" si="18"/>
        <v>0.54796428571428579</v>
      </c>
      <c r="BD38" s="43">
        <f t="shared" si="19"/>
        <v>0.27374810318664644</v>
      </c>
      <c r="BE38" s="43">
        <f t="shared" si="20"/>
        <v>0.30976119402985075</v>
      </c>
      <c r="BF38" s="43">
        <f t="shared" si="21"/>
        <v>0.336605415860735</v>
      </c>
      <c r="BG38" s="43">
        <f t="shared" si="22"/>
        <v>0.29078991596638654</v>
      </c>
      <c r="BH38" s="43">
        <f t="shared" si="23"/>
        <v>0.27854009077155828</v>
      </c>
      <c r="BI38" s="43">
        <f t="shared" si="24"/>
        <v>0.28910045961917269</v>
      </c>
      <c r="BJ38" s="43">
        <f t="shared" si="25"/>
        <v>0.26938636363636365</v>
      </c>
      <c r="BK38" s="43">
        <f t="shared" si="26"/>
        <v>0.2714204902576996</v>
      </c>
      <c r="BL38" s="43">
        <f t="shared" si="27"/>
        <v>0.21991684549356225</v>
      </c>
      <c r="BM38" s="43">
        <f t="shared" si="28"/>
        <v>0.2713246268656716</v>
      </c>
      <c r="BN38" s="43">
        <f t="shared" si="29"/>
        <v>0.23368030842230131</v>
      </c>
      <c r="BO38" s="43">
        <f t="shared" si="30"/>
        <v>0.22508322929671246</v>
      </c>
      <c r="BP38" s="43">
        <f t="shared" si="31"/>
        <v>0.24286717752234993</v>
      </c>
      <c r="BQ38" s="43">
        <f t="shared" si="32"/>
        <v>0.27971093044263773</v>
      </c>
      <c r="BR38" s="43">
        <f t="shared" si="33"/>
        <v>0.25893987341772151</v>
      </c>
      <c r="BS38" s="43"/>
      <c r="BU38" s="43">
        <f t="shared" si="37"/>
        <v>1.0525862068965517</v>
      </c>
      <c r="BV38" s="43">
        <f t="shared" si="38"/>
        <v>2.3106280119906826</v>
      </c>
      <c r="BW38" s="43">
        <f t="shared" si="39"/>
        <v>3.3534798837537196</v>
      </c>
      <c r="BX38" s="43">
        <f t="shared" si="40"/>
        <v>6.6178812707294128</v>
      </c>
      <c r="BY38" s="43">
        <f t="shared" si="41"/>
        <v>8.3052849982904053</v>
      </c>
      <c r="BZ38" s="43">
        <f t="shared" si="42"/>
        <v>8.8439358021507655</v>
      </c>
      <c r="CA38" s="43">
        <f t="shared" si="43"/>
        <v>10.421715228474325</v>
      </c>
      <c r="CB38" s="43">
        <f t="shared" si="44"/>
        <v>10.8667153032646</v>
      </c>
      <c r="CE38" s="43">
        <f t="shared" si="45"/>
        <v>1.0525862068965517</v>
      </c>
      <c r="CF38" s="43">
        <f t="shared" si="46"/>
        <v>0.62902090254706544</v>
      </c>
      <c r="CG38" s="43">
        <f t="shared" si="47"/>
        <v>0.34761729058767904</v>
      </c>
      <c r="CH38" s="43">
        <f t="shared" si="48"/>
        <v>0.29676376245233577</v>
      </c>
      <c r="CI38" s="43">
        <f t="shared" si="49"/>
        <v>0.28123395459349876</v>
      </c>
      <c r="CJ38" s="43">
        <f t="shared" si="50"/>
        <v>0.26932540193018006</v>
      </c>
      <c r="CK38" s="43">
        <f t="shared" si="51"/>
        <v>0.26296323772059321</v>
      </c>
      <c r="CL38" s="43">
        <f t="shared" si="52"/>
        <v>0.2225000373951378</v>
      </c>
    </row>
    <row r="39" spans="2:90" x14ac:dyDescent="0.3">
      <c r="B39" s="31" t="str">
        <f t="shared" si="35"/>
        <v>202312</v>
      </c>
      <c r="C39" s="17">
        <f t="shared" si="53"/>
        <v>45261</v>
      </c>
      <c r="D39" s="24">
        <f>VLOOKUP(B39,'Frete ESALQ'!$C$6:$AL$132,36,FALSE)</f>
        <v>165</v>
      </c>
      <c r="E39" s="24">
        <f>VLOOKUP(B39,'Frete ESALQ'!$C$6:$AW$132,47,FALSE)</f>
        <v>155</v>
      </c>
      <c r="F39" s="24">
        <f>VLOOKUP(B39,'Frete ESALQ'!$C$6:$BO$132,59,FALSE)</f>
        <v>151.25</v>
      </c>
      <c r="G39" s="24">
        <f>VLOOKUP(B39,'Frete ESALQ'!$C$6:$BO$132,60,FALSE)</f>
        <v>162.5</v>
      </c>
      <c r="H39" s="24">
        <f>VLOOKUP(B39,'Frete ESALQ'!$C$6:$BO$132,58,FALSE)</f>
        <v>145</v>
      </c>
      <c r="I39" s="24">
        <f>VLOOKUP(B39,'Frete ESALQ'!$C$6:$BO$132,57,FALSE)</f>
        <v>130</v>
      </c>
      <c r="J39" s="24">
        <f>VLOOKUP(B39,'Frete ESALQ'!$C$6:$BO$132,51,FALSE)</f>
        <v>132.5</v>
      </c>
      <c r="K39" s="24">
        <f>VLOOKUP($B39,'Frete ESALQ'!$C$6:$BO$132,K$2,FALSE)</f>
        <v>183.53</v>
      </c>
      <c r="L39" s="24">
        <f>VLOOKUP($B39,'Frete ESALQ'!$C$6:$BO$132,L$2,FALSE)</f>
        <v>92.2</v>
      </c>
      <c r="M39" s="24">
        <f>VLOOKUP($B39,'Frete ESALQ'!$C$6:$BO$132,M$2,FALSE)</f>
        <v>114.66</v>
      </c>
      <c r="N39" s="24">
        <f>VLOOKUP($B39,'Frete ESALQ'!$C$6:$BO$132,N$2,FALSE)</f>
        <v>173.64</v>
      </c>
      <c r="O39" s="24">
        <f>VLOOKUP($B39,'Frete ESALQ'!$C$6:$BO$132,O$2,FALSE)</f>
        <v>203.47</v>
      </c>
      <c r="P39" s="24">
        <f>VLOOKUP($B39,'Frete ESALQ'!$C$6:$BO$132,P$2,FALSE)</f>
        <v>183.3</v>
      </c>
      <c r="Q39" s="24">
        <f>VLOOKUP($B39,'Frete ESALQ'!$C$6:$BO$132,Q$2,FALSE)</f>
        <v>119.37</v>
      </c>
      <c r="R39" s="24">
        <f>VLOOKUP($B39,'Frete ESALQ'!$C$6:$BO$132,R$2,FALSE)</f>
        <v>136.06</v>
      </c>
      <c r="S39" s="24">
        <f>VLOOKUP($B39,'Frete ESALQ'!$C$6:$BO$132,S$2,FALSE)</f>
        <v>55.81</v>
      </c>
      <c r="T39" s="24">
        <f>VLOOKUP($B39,'Frete ESALQ'!$C$6:$BO$132,T$2,FALSE)</f>
        <v>199.84</v>
      </c>
      <c r="U39" s="24">
        <f>VLOOKUP($B39,'Frete ESALQ'!$C$6:$BO$132,U$2,FALSE)</f>
        <v>74.430000000000007</v>
      </c>
      <c r="V39" s="24">
        <f>VLOOKUP($B39,'Frete ESALQ'!$C$6:$BO$132,V$2,FALSE)</f>
        <v>200.8</v>
      </c>
      <c r="W39" s="24">
        <f>VLOOKUP($B39,'Frete ESALQ'!$C$6:$BO$132,W$2,FALSE)</f>
        <v>208.4</v>
      </c>
      <c r="X39" s="24">
        <f>VLOOKUP($B39,'Frete ESALQ'!$C$6:$BO$132,X$2,FALSE)</f>
        <v>145.05000000000001</v>
      </c>
      <c r="Y39" s="24">
        <f>VLOOKUP($B39,'Frete ESALQ'!$C$6:$BO$132,Y$2,FALSE)</f>
        <v>172.44</v>
      </c>
      <c r="Z39" s="24">
        <f>VLOOKUP($B39,'Frete ESALQ'!$C$6:$BO$132,Z$2,FALSE)</f>
        <v>184</v>
      </c>
      <c r="AA39" s="24">
        <f>VLOOKUP($B39,'Frete ESALQ'!$C$6:$BO$132,AA$2,FALSE)</f>
        <v>450.6</v>
      </c>
      <c r="AB39" s="24">
        <f>VLOOKUP($B39,'Frete ESALQ'!$C$6:$BO$132,AB$2,FALSE)</f>
        <v>410.18</v>
      </c>
      <c r="AC39" s="24">
        <f>VLOOKUP($B39,'Frete ESALQ'!$C$6:$BO$132,AC$2,FALSE)</f>
        <v>428.29</v>
      </c>
      <c r="AD39" s="24">
        <f>VLOOKUP($B39,'Frete ESALQ'!$C$6:$BO$132,AD$2,FALSE)</f>
        <v>410.85</v>
      </c>
      <c r="AE39" s="24">
        <f>VLOOKUP($B39,'Frete ESALQ'!$C$6:$BO$132,AE$2,FALSE)</f>
        <v>433.05</v>
      </c>
      <c r="AF39" s="24">
        <f>VLOOKUP($B39,'Frete ESALQ'!$C$6:$BO$132,AF$2,FALSE)</f>
        <v>384.8</v>
      </c>
      <c r="AG39" s="24">
        <f>VLOOKUP($B39,'Frete ESALQ'!$C$6:$BO$132,AG$2,FALSE)</f>
        <v>509.92</v>
      </c>
      <c r="AH39" s="24">
        <f>VLOOKUP($B39,'Frete ESALQ'!$C$6:$BO$132,AH$2,FALSE)</f>
        <v>383.33</v>
      </c>
      <c r="AI39" s="24">
        <f>VLOOKUP($B39,'Frete ESALQ'!$C$6:$BO$132,AI$2,FALSE)</f>
        <v>355.3</v>
      </c>
      <c r="AJ39" s="24">
        <f>VLOOKUP($B39,'Frete ESALQ'!$C$6:$BO$132,AJ$2,FALSE)</f>
        <v>305</v>
      </c>
      <c r="AL39" s="43">
        <f t="shared" si="36"/>
        <v>0.25821596244131456</v>
      </c>
      <c r="AM39" s="43">
        <f t="shared" si="54"/>
        <v>0.32091097308488614</v>
      </c>
      <c r="AN39" s="43">
        <f t="shared" si="55"/>
        <v>0.28919694072657742</v>
      </c>
      <c r="AO39" s="43">
        <f t="shared" si="56"/>
        <v>0.29545454545454547</v>
      </c>
      <c r="AP39" s="43">
        <f t="shared" si="5"/>
        <v>0.27724665391969405</v>
      </c>
      <c r="AQ39" s="43">
        <f t="shared" si="6"/>
        <v>0.24952015355086371</v>
      </c>
      <c r="AR39" s="43">
        <f t="shared" si="7"/>
        <v>0.27604166666666669</v>
      </c>
      <c r="AS39" s="43">
        <f t="shared" si="8"/>
        <v>0.3175259515570934</v>
      </c>
      <c r="AT39" s="43">
        <f t="shared" si="9"/>
        <v>0.71472868217054264</v>
      </c>
      <c r="AU39" s="43">
        <f t="shared" si="10"/>
        <v>0.3432934131736527</v>
      </c>
      <c r="AV39" s="43">
        <f t="shared" si="11"/>
        <v>0.37912663755458514</v>
      </c>
      <c r="AW39" s="43">
        <f t="shared" si="12"/>
        <v>0.26152956298200514</v>
      </c>
      <c r="AX39" s="43">
        <f t="shared" si="13"/>
        <v>0.33387978142076502</v>
      </c>
      <c r="AY39" s="43">
        <f t="shared" si="14"/>
        <v>0.33720338983050846</v>
      </c>
      <c r="AZ39" s="43">
        <f t="shared" si="15"/>
        <v>0.34100250626566414</v>
      </c>
      <c r="BA39" s="43">
        <f t="shared" si="16"/>
        <v>0.96224137931034481</v>
      </c>
      <c r="BB39" s="43">
        <f t="shared" si="17"/>
        <v>0.30509923664122141</v>
      </c>
      <c r="BC39" s="43">
        <f t="shared" si="18"/>
        <v>0.53164285714285719</v>
      </c>
      <c r="BD39" s="43">
        <f t="shared" si="19"/>
        <v>0.30470409711684371</v>
      </c>
      <c r="BE39" s="43">
        <f t="shared" si="20"/>
        <v>0.31104477611940301</v>
      </c>
      <c r="BF39" s="43">
        <f t="shared" si="21"/>
        <v>0.28056092843326891</v>
      </c>
      <c r="BG39" s="43">
        <f t="shared" si="22"/>
        <v>0.28981512605042015</v>
      </c>
      <c r="BH39" s="43">
        <f t="shared" si="23"/>
        <v>0.2783661119515885</v>
      </c>
      <c r="BI39" s="43">
        <f t="shared" si="24"/>
        <v>0.29586342744583061</v>
      </c>
      <c r="BJ39" s="43">
        <f t="shared" si="25"/>
        <v>0.26635064935064934</v>
      </c>
      <c r="BK39" s="43">
        <f t="shared" si="26"/>
        <v>0.26919547454431175</v>
      </c>
      <c r="BL39" s="43">
        <f t="shared" si="27"/>
        <v>0.22041309012875537</v>
      </c>
      <c r="BM39" s="43">
        <f t="shared" si="28"/>
        <v>0.2693097014925373</v>
      </c>
      <c r="BN39" s="43">
        <f t="shared" si="29"/>
        <v>0.22823250296559905</v>
      </c>
      <c r="BO39" s="43">
        <f t="shared" si="30"/>
        <v>0.21220141489804412</v>
      </c>
      <c r="BP39" s="43">
        <f t="shared" si="31"/>
        <v>0.24478288633461046</v>
      </c>
      <c r="BQ39" s="43">
        <f t="shared" si="32"/>
        <v>0.32095754290876244</v>
      </c>
      <c r="BR39" s="43">
        <f t="shared" si="33"/>
        <v>0.24129746835443039</v>
      </c>
      <c r="BS39" s="43"/>
      <c r="BU39" s="43">
        <f t="shared" si="37"/>
        <v>0.96224137931034481</v>
      </c>
      <c r="BV39" s="43">
        <f t="shared" si="38"/>
        <v>2.2086129186237446</v>
      </c>
      <c r="BW39" s="43">
        <f t="shared" si="39"/>
        <v>3.2301122278935703</v>
      </c>
      <c r="BX39" s="43">
        <f t="shared" si="40"/>
        <v>6.5393915863129362</v>
      </c>
      <c r="BY39" s="43">
        <f t="shared" si="41"/>
        <v>8.2583513335653116</v>
      </c>
      <c r="BZ39" s="43">
        <f t="shared" si="42"/>
        <v>8.820606344828505</v>
      </c>
      <c r="CA39" s="43">
        <f t="shared" si="43"/>
        <v>10.394340986962041</v>
      </c>
      <c r="CB39" s="43">
        <f t="shared" si="44"/>
        <v>10.826955491988839</v>
      </c>
      <c r="CE39" s="43">
        <f t="shared" si="45"/>
        <v>0.96224137931034481</v>
      </c>
      <c r="CF39" s="43">
        <f t="shared" si="46"/>
        <v>0.62318576965669992</v>
      </c>
      <c r="CG39" s="43">
        <f t="shared" si="47"/>
        <v>0.34049976975660856</v>
      </c>
      <c r="CH39" s="43">
        <f t="shared" si="48"/>
        <v>0.30084357803812417</v>
      </c>
      <c r="CI39" s="43">
        <f t="shared" si="49"/>
        <v>0.28649329120872924</v>
      </c>
      <c r="CJ39" s="43">
        <f t="shared" si="50"/>
        <v>0.28112750563159672</v>
      </c>
      <c r="CK39" s="43">
        <f t="shared" si="51"/>
        <v>0.26228910702225594</v>
      </c>
      <c r="CL39" s="43">
        <f t="shared" si="52"/>
        <v>0.21630725251339911</v>
      </c>
    </row>
    <row r="40" spans="2:90" x14ac:dyDescent="0.3">
      <c r="B40" s="31" t="str">
        <f t="shared" si="35"/>
        <v>20241</v>
      </c>
      <c r="C40" s="17">
        <f t="shared" si="53"/>
        <v>45292</v>
      </c>
      <c r="D40" s="24">
        <f>VLOOKUP(B40,'Frete ESALQ'!$C$6:$AL$132,36,FALSE)</f>
        <v>180.2</v>
      </c>
      <c r="E40" s="24">
        <f>VLOOKUP(B40,'Frete ESALQ'!$C$6:$AW$132,47,FALSE)</f>
        <v>160</v>
      </c>
      <c r="F40" s="24">
        <f>VLOOKUP(B40,'Frete ESALQ'!$C$6:$BO$132,59,FALSE)</f>
        <v>155.02000000000001</v>
      </c>
      <c r="G40" s="24">
        <f>VLOOKUP(B40,'Frete ESALQ'!$C$6:$BO$132,60,FALSE)</f>
        <v>185</v>
      </c>
      <c r="H40" s="24">
        <f>VLOOKUP(B40,'Frete ESALQ'!$C$6:$BO$132,58,FALSE)</f>
        <v>155</v>
      </c>
      <c r="I40" s="24">
        <f>VLOOKUP(B40,'Frete ESALQ'!$C$6:$BO$132,57,FALSE)</f>
        <v>145</v>
      </c>
      <c r="J40" s="24">
        <f>VLOOKUP(B40,'Frete ESALQ'!$C$6:$BO$132,51,FALSE)</f>
        <v>144.22999999999999</v>
      </c>
      <c r="K40" s="24">
        <f>VLOOKUP($B40,'Frete ESALQ'!$C$6:$BO$132,K$2,FALSE)</f>
        <v>167.53</v>
      </c>
      <c r="L40" s="24">
        <f>VLOOKUP($B40,'Frete ESALQ'!$C$6:$BO$132,L$2,FALSE)</f>
        <v>88.5</v>
      </c>
      <c r="M40" s="24">
        <f>VLOOKUP($B40,'Frete ESALQ'!$C$6:$BO$132,M$2,FALSE)</f>
        <v>104.04</v>
      </c>
      <c r="N40" s="24">
        <f>VLOOKUP($B40,'Frete ESALQ'!$C$6:$BO$132,N$2,FALSE)</f>
        <v>150.36000000000001</v>
      </c>
      <c r="O40" s="24">
        <f>VLOOKUP($B40,'Frete ESALQ'!$C$6:$BO$132,O$2,FALSE)</f>
        <v>182.02</v>
      </c>
      <c r="P40" s="24">
        <f>VLOOKUP($B40,'Frete ESALQ'!$C$6:$BO$132,P$2,FALSE)</f>
        <v>165.64</v>
      </c>
      <c r="Q40" s="24">
        <f>VLOOKUP($B40,'Frete ESALQ'!$C$6:$BO$132,Q$2,FALSE)</f>
        <v>108.17</v>
      </c>
      <c r="R40" s="24">
        <f>VLOOKUP($B40,'Frete ESALQ'!$C$6:$BO$132,R$2,FALSE)</f>
        <v>132</v>
      </c>
      <c r="S40" s="24">
        <f>VLOOKUP($B40,'Frete ESALQ'!$C$6:$BO$132,S$2,FALSE)</f>
        <v>36.76</v>
      </c>
      <c r="T40" s="24">
        <f>VLOOKUP($B40,'Frete ESALQ'!$C$6:$BO$132,T$2,FALSE)</f>
        <v>167</v>
      </c>
      <c r="U40" s="24">
        <f>VLOOKUP($B40,'Frete ESALQ'!$C$6:$BO$132,U$2,FALSE)</f>
        <v>76.88</v>
      </c>
      <c r="V40" s="24">
        <f>VLOOKUP($B40,'Frete ESALQ'!$C$6:$BO$132,V$2,FALSE)</f>
        <v>180.27</v>
      </c>
      <c r="W40" s="24">
        <f>VLOOKUP($B40,'Frete ESALQ'!$C$6:$BO$132,W$2,FALSE)</f>
        <v>186.34</v>
      </c>
      <c r="X40" s="24">
        <f>VLOOKUP($B40,'Frete ESALQ'!$C$6:$BO$132,X$2,FALSE)</f>
        <v>172</v>
      </c>
      <c r="Y40" s="24">
        <f>VLOOKUP($B40,'Frete ESALQ'!$C$6:$BO$132,Y$2,FALSE)</f>
        <v>180.6</v>
      </c>
      <c r="Z40" s="24">
        <f>VLOOKUP($B40,'Frete ESALQ'!$C$6:$BO$132,Z$2,FALSE)</f>
        <v>164.92</v>
      </c>
      <c r="AA40" s="24">
        <f>VLOOKUP($B40,'Frete ESALQ'!$C$6:$BO$132,AA$2,FALSE)</f>
        <v>383.33</v>
      </c>
      <c r="AB40" s="24">
        <f>VLOOKUP($B40,'Frete ESALQ'!$C$6:$BO$132,AB$2,FALSE)</f>
        <v>353.69</v>
      </c>
      <c r="AC40" s="24">
        <f>VLOOKUP($B40,'Frete ESALQ'!$C$6:$BO$132,AC$2,FALSE)</f>
        <v>366.55</v>
      </c>
      <c r="AD40" s="24">
        <f>VLOOKUP($B40,'Frete ESALQ'!$C$6:$BO$132,AD$2,FALSE)</f>
        <v>364.82</v>
      </c>
      <c r="AE40" s="24">
        <f>VLOOKUP($B40,'Frete ESALQ'!$C$6:$BO$132,AE$2,FALSE)</f>
        <v>369.93</v>
      </c>
      <c r="AF40" s="24">
        <f>VLOOKUP($B40,'Frete ESALQ'!$C$6:$BO$132,AF$2,FALSE)</f>
        <v>342.22</v>
      </c>
      <c r="AG40" s="24">
        <f>VLOOKUP($B40,'Frete ESALQ'!$C$6:$BO$132,AG$2,FALSE)</f>
        <v>524.85</v>
      </c>
      <c r="AH40" s="24">
        <f>VLOOKUP($B40,'Frete ESALQ'!$C$6:$BO$132,AH$2,FALSE)</f>
        <v>343.33</v>
      </c>
      <c r="AI40" s="24">
        <f>VLOOKUP($B40,'Frete ESALQ'!$C$6:$BO$132,AI$2,FALSE)</f>
        <v>267.70999999999998</v>
      </c>
      <c r="AJ40" s="24">
        <f>VLOOKUP($B40,'Frete ESALQ'!$C$6:$BO$132,AJ$2,FALSE)</f>
        <v>254.44</v>
      </c>
      <c r="AL40" s="43">
        <f t="shared" si="36"/>
        <v>0.28200312989045384</v>
      </c>
      <c r="AM40" s="43">
        <f t="shared" si="54"/>
        <v>0.33126293995859213</v>
      </c>
      <c r="AN40" s="43">
        <f t="shared" si="55"/>
        <v>0.29640535372848953</v>
      </c>
      <c r="AO40" s="43">
        <f t="shared" si="56"/>
        <v>0.33636363636363636</v>
      </c>
      <c r="AP40" s="43">
        <f t="shared" si="5"/>
        <v>0.29636711281070743</v>
      </c>
      <c r="AQ40" s="43">
        <f t="shared" si="6"/>
        <v>0.27831094049904032</v>
      </c>
      <c r="AR40" s="43">
        <f t="shared" si="7"/>
        <v>0.30047916666666663</v>
      </c>
      <c r="AS40" s="43">
        <f t="shared" si="8"/>
        <v>0.28984429065743944</v>
      </c>
      <c r="AT40" s="43">
        <f t="shared" si="9"/>
        <v>0.68604651162790697</v>
      </c>
      <c r="AU40" s="43">
        <f t="shared" si="10"/>
        <v>0.31149700598802399</v>
      </c>
      <c r="AV40" s="43">
        <f t="shared" si="11"/>
        <v>0.3282969432314411</v>
      </c>
      <c r="AW40" s="43">
        <f t="shared" si="12"/>
        <v>0.23395886889460155</v>
      </c>
      <c r="AX40" s="43">
        <f t="shared" si="13"/>
        <v>0.30171220400728593</v>
      </c>
      <c r="AY40" s="43">
        <f t="shared" si="14"/>
        <v>0.30556497175141245</v>
      </c>
      <c r="AZ40" s="43">
        <f t="shared" si="15"/>
        <v>0.33082706766917291</v>
      </c>
      <c r="BA40" s="43">
        <f t="shared" si="16"/>
        <v>0.63379310344827577</v>
      </c>
      <c r="BB40" s="43">
        <f t="shared" si="17"/>
        <v>0.25496183206106871</v>
      </c>
      <c r="BC40" s="43">
        <f t="shared" si="18"/>
        <v>0.54914285714285715</v>
      </c>
      <c r="BD40" s="43">
        <f t="shared" si="19"/>
        <v>0.2735508345978756</v>
      </c>
      <c r="BE40" s="43">
        <f t="shared" si="20"/>
        <v>0.27811940298507465</v>
      </c>
      <c r="BF40" s="43">
        <f t="shared" si="21"/>
        <v>0.33268858800773693</v>
      </c>
      <c r="BG40" s="43">
        <f t="shared" si="22"/>
        <v>0.30352941176470588</v>
      </c>
      <c r="BH40" s="43">
        <f t="shared" si="23"/>
        <v>0.24950075642965203</v>
      </c>
      <c r="BI40" s="43">
        <f t="shared" si="24"/>
        <v>0.2516940249507551</v>
      </c>
      <c r="BJ40" s="43">
        <f t="shared" si="25"/>
        <v>0.22966883116883116</v>
      </c>
      <c r="BK40" s="43">
        <f t="shared" si="26"/>
        <v>0.23038969201759901</v>
      </c>
      <c r="BL40" s="43">
        <f t="shared" si="27"/>
        <v>0.19571888412017166</v>
      </c>
      <c r="BM40" s="43">
        <f t="shared" si="28"/>
        <v>0.23005597014925375</v>
      </c>
      <c r="BN40" s="43">
        <f t="shared" si="29"/>
        <v>0.20297746144721235</v>
      </c>
      <c r="BO40" s="43">
        <f t="shared" si="30"/>
        <v>0.21841448189762797</v>
      </c>
      <c r="BP40" s="43">
        <f t="shared" si="31"/>
        <v>0.21924010217113665</v>
      </c>
      <c r="BQ40" s="43">
        <f t="shared" si="32"/>
        <v>0.24183378500451669</v>
      </c>
      <c r="BR40" s="43">
        <f t="shared" si="33"/>
        <v>0.20129746835443038</v>
      </c>
      <c r="BS40" s="43"/>
      <c r="BU40" s="43">
        <f t="shared" si="37"/>
        <v>0.63379310344827577</v>
      </c>
      <c r="BV40" s="43">
        <f t="shared" si="38"/>
        <v>1.86898247221904</v>
      </c>
      <c r="BW40" s="43">
        <f t="shared" si="39"/>
        <v>2.8168715176276491</v>
      </c>
      <c r="BX40" s="43">
        <f t="shared" si="40"/>
        <v>6.2121321053233904</v>
      </c>
      <c r="BY40" s="43">
        <f t="shared" si="41"/>
        <v>7.7842269301821156</v>
      </c>
      <c r="BZ40" s="43">
        <f t="shared" si="42"/>
        <v>8.2273581835410639</v>
      </c>
      <c r="CA40" s="43">
        <f t="shared" si="43"/>
        <v>9.5913842654458517</v>
      </c>
      <c r="CB40" s="43">
        <f t="shared" si="44"/>
        <v>10.005517631463652</v>
      </c>
      <c r="CE40" s="43">
        <f t="shared" si="45"/>
        <v>0.63379310344827577</v>
      </c>
      <c r="CF40" s="43">
        <f t="shared" si="46"/>
        <v>0.61759468438538212</v>
      </c>
      <c r="CG40" s="43">
        <f t="shared" si="47"/>
        <v>0.31596301513620301</v>
      </c>
      <c r="CH40" s="43">
        <f t="shared" si="48"/>
        <v>0.30866005342688557</v>
      </c>
      <c r="CI40" s="43">
        <f t="shared" si="49"/>
        <v>0.26201580414312087</v>
      </c>
      <c r="CJ40" s="43">
        <f t="shared" si="50"/>
        <v>0.2215656266794741</v>
      </c>
      <c r="CK40" s="43">
        <f t="shared" si="51"/>
        <v>0.22733768031746462</v>
      </c>
      <c r="CL40" s="43">
        <f t="shared" si="52"/>
        <v>0.2070666830089003</v>
      </c>
    </row>
    <row r="41" spans="2:90" x14ac:dyDescent="0.3">
      <c r="B41" s="31" t="str">
        <f t="shared" si="35"/>
        <v>20242</v>
      </c>
      <c r="C41" s="17">
        <f t="shared" si="53"/>
        <v>45323</v>
      </c>
      <c r="D41" s="24">
        <f>VLOOKUP(B41,'Frete ESALQ'!$C$6:$AL$132,36,FALSE)</f>
        <v>149.99</v>
      </c>
      <c r="E41" s="24">
        <f>VLOOKUP(B41,'Frete ESALQ'!$C$6:$AW$132,47,FALSE)</f>
        <v>133.5</v>
      </c>
      <c r="F41" s="24">
        <f>VLOOKUP(B41,'Frete ESALQ'!$C$6:$BO$132,59,FALSE)</f>
        <v>147.22999999999999</v>
      </c>
      <c r="G41" s="24">
        <f>VLOOKUP(B41,'Frete ESALQ'!$C$6:$BO$132,60,FALSE)</f>
        <v>146.66999999999999</v>
      </c>
      <c r="H41" s="24">
        <f>VLOOKUP(B41,'Frete ESALQ'!$C$6:$BO$132,58,FALSE)</f>
        <v>141.66999999999999</v>
      </c>
      <c r="I41" s="24">
        <f>VLOOKUP(B41,'Frete ESALQ'!$C$6:$BO$132,57,FALSE)</f>
        <v>141.69999999999999</v>
      </c>
      <c r="J41" s="24">
        <f>VLOOKUP(B41,'Frete ESALQ'!$C$6:$BO$132,51,FALSE)</f>
        <v>131.66999999999999</v>
      </c>
      <c r="K41" s="24">
        <f>VLOOKUP($B41,'Frete ESALQ'!$C$6:$BO$132,K$2,FALSE)</f>
        <v>172.65</v>
      </c>
      <c r="L41" s="24">
        <f>VLOOKUP($B41,'Frete ESALQ'!$C$6:$BO$132,L$2,FALSE)</f>
        <v>83.73</v>
      </c>
      <c r="M41" s="24">
        <f>VLOOKUP($B41,'Frete ESALQ'!$C$6:$BO$132,M$2,FALSE)</f>
        <v>108</v>
      </c>
      <c r="N41" s="24">
        <f>VLOOKUP($B41,'Frete ESALQ'!$C$6:$BO$132,N$2,FALSE)</f>
        <v>153.08000000000001</v>
      </c>
      <c r="O41" s="24">
        <f>VLOOKUP($B41,'Frete ESALQ'!$C$6:$BO$132,O$2,FALSE)</f>
        <v>187.56</v>
      </c>
      <c r="P41" s="24">
        <f>VLOOKUP($B41,'Frete ESALQ'!$C$6:$BO$132,P$2,FALSE)</f>
        <v>168</v>
      </c>
      <c r="Q41" s="24">
        <f>VLOOKUP($B41,'Frete ESALQ'!$C$6:$BO$132,Q$2,FALSE)</f>
        <v>113.28</v>
      </c>
      <c r="R41" s="24">
        <f>VLOOKUP($B41,'Frete ESALQ'!$C$6:$BO$132,R$2,FALSE)</f>
        <v>129</v>
      </c>
      <c r="S41" s="24">
        <f>VLOOKUP($B41,'Frete ESALQ'!$C$6:$BO$132,S$2,FALSE)</f>
        <v>37.4</v>
      </c>
      <c r="T41" s="24">
        <f>VLOOKUP($B41,'Frete ESALQ'!$C$6:$BO$132,T$2,FALSE)</f>
        <v>184.35</v>
      </c>
      <c r="U41" s="24">
        <f>VLOOKUP($B41,'Frete ESALQ'!$C$6:$BO$132,U$2,FALSE)</f>
        <v>78.13</v>
      </c>
      <c r="V41" s="24">
        <f>VLOOKUP($B41,'Frete ESALQ'!$C$6:$BO$132,V$2,FALSE)</f>
        <v>183.47</v>
      </c>
      <c r="W41" s="24">
        <f>VLOOKUP($B41,'Frete ESALQ'!$C$6:$BO$132,W$2,FALSE)</f>
        <v>191.91</v>
      </c>
      <c r="X41" s="24">
        <f>VLOOKUP($B41,'Frete ESALQ'!$C$6:$BO$132,X$2,FALSE)</f>
        <v>135.96</v>
      </c>
      <c r="Y41" s="24">
        <f>VLOOKUP($B41,'Frete ESALQ'!$C$6:$BO$132,Y$2,FALSE)</f>
        <v>173.25</v>
      </c>
      <c r="Z41" s="24">
        <f>VLOOKUP($B41,'Frete ESALQ'!$C$6:$BO$132,Z$2,FALSE)</f>
        <v>170.36</v>
      </c>
      <c r="AA41" s="24">
        <f>VLOOKUP($B41,'Frete ESALQ'!$C$6:$BO$132,AA$2,FALSE)</f>
        <v>396.45</v>
      </c>
      <c r="AB41" s="24">
        <f>VLOOKUP($B41,'Frete ESALQ'!$C$6:$BO$132,AB$2,FALSE)</f>
        <v>337.03</v>
      </c>
      <c r="AC41" s="24">
        <f>VLOOKUP($B41,'Frete ESALQ'!$C$6:$BO$132,AC$2,FALSE)</f>
        <v>384.3</v>
      </c>
      <c r="AD41" s="24">
        <f>VLOOKUP($B41,'Frete ESALQ'!$C$6:$BO$132,AD$2,FALSE)</f>
        <v>365</v>
      </c>
      <c r="AE41" s="24">
        <f>VLOOKUP($B41,'Frete ESALQ'!$C$6:$BO$132,AE$2,FALSE)</f>
        <v>354.54</v>
      </c>
      <c r="AF41" s="24">
        <f>VLOOKUP($B41,'Frete ESALQ'!$C$6:$BO$132,AF$2,FALSE)</f>
        <v>269.64</v>
      </c>
      <c r="AG41" s="24">
        <f>VLOOKUP($B41,'Frete ESALQ'!$C$6:$BO$132,AG$2,FALSE)</f>
        <v>505.64</v>
      </c>
      <c r="AH41" s="24">
        <f>VLOOKUP($B41,'Frete ESALQ'!$C$6:$BO$132,AH$2,FALSE)</f>
        <v>345.66</v>
      </c>
      <c r="AI41" s="24">
        <f>VLOOKUP($B41,'Frete ESALQ'!$C$6:$BO$132,AI$2,FALSE)</f>
        <v>250.95</v>
      </c>
      <c r="AJ41" s="24">
        <f>VLOOKUP($B41,'Frete ESALQ'!$C$6:$BO$132,AJ$2,FALSE)</f>
        <v>281.7</v>
      </c>
      <c r="AL41" s="43">
        <f t="shared" si="36"/>
        <v>0.23472613458528954</v>
      </c>
      <c r="AM41" s="43">
        <f t="shared" si="54"/>
        <v>0.27639751552795033</v>
      </c>
      <c r="AN41" s="43">
        <f t="shared" si="55"/>
        <v>0.28151051625239004</v>
      </c>
      <c r="AO41" s="43">
        <f t="shared" si="56"/>
        <v>0.26667272727272723</v>
      </c>
      <c r="AP41" s="43">
        <f t="shared" si="5"/>
        <v>0.2708795411089866</v>
      </c>
      <c r="AQ41" s="43">
        <f t="shared" si="6"/>
        <v>0.27197696737044141</v>
      </c>
      <c r="AR41" s="43">
        <f t="shared" si="7"/>
        <v>0.27431249999999996</v>
      </c>
      <c r="AS41" s="43">
        <f t="shared" si="8"/>
        <v>0.29870242214532872</v>
      </c>
      <c r="AT41" s="43">
        <f t="shared" si="9"/>
        <v>0.64906976744186051</v>
      </c>
      <c r="AU41" s="43">
        <f t="shared" si="10"/>
        <v>0.32335329341317365</v>
      </c>
      <c r="AV41" s="43">
        <f t="shared" si="11"/>
        <v>0.33423580786026202</v>
      </c>
      <c r="AW41" s="43">
        <f t="shared" si="12"/>
        <v>0.24107969151670952</v>
      </c>
      <c r="AX41" s="43">
        <f t="shared" si="13"/>
        <v>0.30601092896174864</v>
      </c>
      <c r="AY41" s="43">
        <f t="shared" si="14"/>
        <v>0.32</v>
      </c>
      <c r="AZ41" s="43">
        <f t="shared" si="15"/>
        <v>0.32330827067669171</v>
      </c>
      <c r="BA41" s="43">
        <f t="shared" si="16"/>
        <v>0.64482758620689651</v>
      </c>
      <c r="BB41" s="43">
        <f t="shared" si="17"/>
        <v>0.28145038167938929</v>
      </c>
      <c r="BC41" s="43">
        <f t="shared" si="18"/>
        <v>0.55807142857142855</v>
      </c>
      <c r="BD41" s="43">
        <f t="shared" si="19"/>
        <v>0.27840667678300457</v>
      </c>
      <c r="BE41" s="43">
        <f t="shared" si="20"/>
        <v>0.28643283582089551</v>
      </c>
      <c r="BF41" s="43">
        <f t="shared" si="21"/>
        <v>0.26297872340425532</v>
      </c>
      <c r="BG41" s="43">
        <f t="shared" si="22"/>
        <v>0.29117647058823531</v>
      </c>
      <c r="BH41" s="43">
        <f t="shared" si="23"/>
        <v>0.25773071104387296</v>
      </c>
      <c r="BI41" s="43">
        <f t="shared" si="24"/>
        <v>0.2603086014445174</v>
      </c>
      <c r="BJ41" s="43">
        <f t="shared" si="25"/>
        <v>0.21885064935064932</v>
      </c>
      <c r="BK41" s="43">
        <f t="shared" si="26"/>
        <v>0.24154619736015084</v>
      </c>
      <c r="BL41" s="43">
        <f t="shared" si="27"/>
        <v>0.19581545064377681</v>
      </c>
      <c r="BM41" s="43">
        <f t="shared" si="28"/>
        <v>0.22048507462686567</v>
      </c>
      <c r="BN41" s="43">
        <f t="shared" si="29"/>
        <v>0.1599288256227758</v>
      </c>
      <c r="BO41" s="43">
        <f t="shared" si="30"/>
        <v>0.21042030794839783</v>
      </c>
      <c r="BP41" s="43">
        <f t="shared" si="31"/>
        <v>0.22072796934865901</v>
      </c>
      <c r="BQ41" s="43">
        <f t="shared" si="32"/>
        <v>0.22669376693766938</v>
      </c>
      <c r="BR41" s="43">
        <f t="shared" si="33"/>
        <v>0.22286392405063291</v>
      </c>
      <c r="BS41" s="43"/>
      <c r="BU41" s="43">
        <f t="shared" si="37"/>
        <v>0.64482758620689651</v>
      </c>
      <c r="BV41" s="43">
        <f t="shared" si="38"/>
        <v>1.8519687822201856</v>
      </c>
      <c r="BW41" s="43">
        <f t="shared" si="39"/>
        <v>2.818630346310051</v>
      </c>
      <c r="BX41" s="43">
        <f t="shared" si="40"/>
        <v>5.9534844668023768</v>
      </c>
      <c r="BY41" s="43">
        <f t="shared" si="41"/>
        <v>7.5333108982315382</v>
      </c>
      <c r="BZ41" s="43">
        <f t="shared" si="42"/>
        <v>7.9828685892198399</v>
      </c>
      <c r="CA41" s="43">
        <f t="shared" si="43"/>
        <v>9.3047159069734597</v>
      </c>
      <c r="CB41" s="43">
        <f t="shared" si="44"/>
        <v>9.7109516655656343</v>
      </c>
      <c r="CE41" s="43">
        <f t="shared" si="45"/>
        <v>0.64482758620689651</v>
      </c>
      <c r="CF41" s="43">
        <f t="shared" si="46"/>
        <v>0.60357059800664459</v>
      </c>
      <c r="CG41" s="43">
        <f t="shared" si="47"/>
        <v>0.32222052136328849</v>
      </c>
      <c r="CH41" s="43">
        <f t="shared" si="48"/>
        <v>0.28498673822657505</v>
      </c>
      <c r="CI41" s="43">
        <f t="shared" si="49"/>
        <v>0.2633044052381936</v>
      </c>
      <c r="CJ41" s="43">
        <f t="shared" si="50"/>
        <v>0.22477884549415084</v>
      </c>
      <c r="CK41" s="43">
        <f t="shared" si="51"/>
        <v>0.22030788629226997</v>
      </c>
      <c r="CL41" s="43">
        <f t="shared" si="52"/>
        <v>0.20311787929608727</v>
      </c>
    </row>
    <row r="42" spans="2:90" x14ac:dyDescent="0.3">
      <c r="B42" s="31" t="str">
        <f t="shared" si="35"/>
        <v>20243</v>
      </c>
      <c r="C42" s="17">
        <f t="shared" si="53"/>
        <v>45352</v>
      </c>
      <c r="D42" s="24">
        <f>VLOOKUP(B42,'Frete ESALQ'!$C$6:$AL$132,36,FALSE)</f>
        <v>145.56</v>
      </c>
      <c r="E42" s="24">
        <f>VLOOKUP(B42,'Frete ESALQ'!$C$6:$AW$132,47,FALSE)</f>
        <v>132.24</v>
      </c>
      <c r="F42" s="24">
        <f>VLOOKUP(B42,'Frete ESALQ'!$C$6:$BO$132,59,FALSE)</f>
        <v>134.33000000000001</v>
      </c>
      <c r="G42" s="24">
        <f>VLOOKUP(B42,'Frete ESALQ'!$C$6:$BO$132,60,FALSE)</f>
        <v>150.61000000000001</v>
      </c>
      <c r="H42" s="24">
        <f>VLOOKUP(B42,'Frete ESALQ'!$C$6:$BO$132,58,FALSE)</f>
        <v>122.68</v>
      </c>
      <c r="I42" s="24">
        <f>VLOOKUP(B42,'Frete ESALQ'!$C$6:$BO$132,57,FALSE)</f>
        <v>142.38999999999999</v>
      </c>
      <c r="J42" s="24">
        <f>VLOOKUP(B42,'Frete ESALQ'!$C$6:$BO$132,51,FALSE)</f>
        <v>117.22</v>
      </c>
      <c r="K42" s="24">
        <f>VLOOKUP($B42,'Frete ESALQ'!$C$6:$BO$132,K$2,FALSE)</f>
        <v>143.12</v>
      </c>
      <c r="L42" s="24">
        <f>VLOOKUP($B42,'Frete ESALQ'!$C$6:$BO$132,L$2,FALSE)</f>
        <v>84.67</v>
      </c>
      <c r="M42" s="24">
        <f>VLOOKUP($B42,'Frete ESALQ'!$C$6:$BO$132,M$2,FALSE)</f>
        <v>105.39</v>
      </c>
      <c r="N42" s="24">
        <f>VLOOKUP($B42,'Frete ESALQ'!$C$6:$BO$132,N$2,FALSE)</f>
        <v>134.15</v>
      </c>
      <c r="O42" s="24">
        <f>VLOOKUP($B42,'Frete ESALQ'!$C$6:$BO$132,O$2,FALSE)</f>
        <v>182.29</v>
      </c>
      <c r="P42" s="24">
        <f>VLOOKUP($B42,'Frete ESALQ'!$C$6:$BO$132,P$2,FALSE)</f>
        <v>145.97999999999999</v>
      </c>
      <c r="Q42" s="24">
        <f>VLOOKUP($B42,'Frete ESALQ'!$C$6:$BO$132,Q$2,FALSE)</f>
        <v>109.46</v>
      </c>
      <c r="R42" s="24">
        <f>VLOOKUP($B42,'Frete ESALQ'!$C$6:$BO$132,R$2,FALSE)</f>
        <v>127.47</v>
      </c>
      <c r="S42" s="24">
        <f>VLOOKUP($B42,'Frete ESALQ'!$C$6:$BO$132,S$2,FALSE)</f>
        <v>35.67</v>
      </c>
      <c r="T42" s="24">
        <f>VLOOKUP($B42,'Frete ESALQ'!$C$6:$BO$132,T$2,FALSE)</f>
        <v>164.64</v>
      </c>
      <c r="U42" s="24">
        <f>VLOOKUP($B42,'Frete ESALQ'!$C$6:$BO$132,U$2,FALSE)</f>
        <v>80</v>
      </c>
      <c r="V42" s="24">
        <f>VLOOKUP($B42,'Frete ESALQ'!$C$6:$BO$132,V$2,FALSE)</f>
        <v>155.6</v>
      </c>
      <c r="W42" s="24">
        <f>VLOOKUP($B42,'Frete ESALQ'!$C$6:$BO$132,W$2,FALSE)</f>
        <v>186.55</v>
      </c>
      <c r="X42" s="24">
        <f>VLOOKUP($B42,'Frete ESALQ'!$C$6:$BO$132,X$2,FALSE)</f>
        <v>176.46</v>
      </c>
      <c r="Y42" s="24">
        <f>VLOOKUP($B42,'Frete ESALQ'!$C$6:$BO$132,Y$2,FALSE)</f>
        <v>155.82</v>
      </c>
      <c r="Z42" s="24">
        <f>VLOOKUP($B42,'Frete ESALQ'!$C$6:$BO$132,Z$2,FALSE)</f>
        <v>165.42</v>
      </c>
      <c r="AA42" s="24">
        <f>VLOOKUP($B42,'Frete ESALQ'!$C$6:$BO$132,AA$2,FALSE)</f>
        <v>368.91</v>
      </c>
      <c r="AB42" s="24">
        <f>VLOOKUP($B42,'Frete ESALQ'!$C$6:$BO$132,AB$2,FALSE)</f>
        <v>351.08</v>
      </c>
      <c r="AC42" s="24">
        <f>VLOOKUP($B42,'Frete ESALQ'!$C$6:$BO$132,AC$2,FALSE)</f>
        <v>365.14</v>
      </c>
      <c r="AD42" s="24">
        <f>VLOOKUP($B42,'Frete ESALQ'!$C$6:$BO$132,AD$2,FALSE)</f>
        <v>355.93</v>
      </c>
      <c r="AE42" s="24">
        <f>VLOOKUP($B42,'Frete ESALQ'!$C$6:$BO$132,AE$2,FALSE)</f>
        <v>368.83</v>
      </c>
      <c r="AF42" s="24">
        <f>VLOOKUP($B42,'Frete ESALQ'!$C$6:$BO$132,AF$2,FALSE)</f>
        <v>354.71</v>
      </c>
      <c r="AG42" s="24">
        <f>VLOOKUP($B42,'Frete ESALQ'!$C$6:$BO$132,AG$2,FALSE)</f>
        <v>526.89</v>
      </c>
      <c r="AH42" s="24">
        <f>VLOOKUP($B42,'Frete ESALQ'!$C$6:$BO$132,AH$2,FALSE)</f>
        <v>353.66</v>
      </c>
      <c r="AI42" s="24">
        <f>VLOOKUP($B42,'Frete ESALQ'!$C$6:$BO$132,AI$2,FALSE)</f>
        <v>291.5</v>
      </c>
      <c r="AJ42" s="24">
        <f>VLOOKUP($B42,'Frete ESALQ'!$C$6:$BO$132,AJ$2,FALSE)</f>
        <v>310.37</v>
      </c>
      <c r="AL42" s="43">
        <f t="shared" si="36"/>
        <v>0.22779342723004695</v>
      </c>
      <c r="AM42" s="43">
        <f t="shared" si="54"/>
        <v>0.27378881987577641</v>
      </c>
      <c r="AN42" s="43">
        <f t="shared" si="55"/>
        <v>0.25684512428298284</v>
      </c>
      <c r="AO42" s="43">
        <f t="shared" si="56"/>
        <v>0.27383636363636366</v>
      </c>
      <c r="AP42" s="43">
        <f t="shared" si="5"/>
        <v>0.23456978967495221</v>
      </c>
      <c r="AQ42" s="43">
        <f t="shared" si="6"/>
        <v>0.27330134357005753</v>
      </c>
      <c r="AR42" s="43">
        <f t="shared" si="7"/>
        <v>0.24420833333333333</v>
      </c>
      <c r="AS42" s="43">
        <f t="shared" si="8"/>
        <v>0.24761245674740484</v>
      </c>
      <c r="AT42" s="43">
        <f t="shared" si="9"/>
        <v>0.65635658914728678</v>
      </c>
      <c r="AU42" s="43">
        <f t="shared" si="10"/>
        <v>0.31553892215568863</v>
      </c>
      <c r="AV42" s="43">
        <f t="shared" si="11"/>
        <v>0.29290393013100435</v>
      </c>
      <c r="AW42" s="43">
        <f t="shared" si="12"/>
        <v>0.23430591259640102</v>
      </c>
      <c r="AX42" s="43">
        <f t="shared" si="13"/>
        <v>0.26590163934426225</v>
      </c>
      <c r="AY42" s="43">
        <f t="shared" si="14"/>
        <v>0.30920903954802259</v>
      </c>
      <c r="AZ42" s="43">
        <f t="shared" si="15"/>
        <v>0.3194736842105263</v>
      </c>
      <c r="BA42" s="43">
        <f t="shared" si="16"/>
        <v>0.61499999999999999</v>
      </c>
      <c r="BB42" s="43">
        <f t="shared" si="17"/>
        <v>0.25135877862595418</v>
      </c>
      <c r="BC42" s="43">
        <f t="shared" si="18"/>
        <v>0.5714285714285714</v>
      </c>
      <c r="BD42" s="43">
        <f t="shared" si="19"/>
        <v>0.2361153262518968</v>
      </c>
      <c r="BE42" s="43">
        <f t="shared" si="20"/>
        <v>0.27843283582089556</v>
      </c>
      <c r="BF42" s="43">
        <f t="shared" si="21"/>
        <v>0.34131528046421666</v>
      </c>
      <c r="BG42" s="43">
        <f t="shared" si="22"/>
        <v>0.26188235294117646</v>
      </c>
      <c r="BH42" s="43">
        <f t="shared" si="23"/>
        <v>0.25025718608169439</v>
      </c>
      <c r="BI42" s="43">
        <f t="shared" si="24"/>
        <v>0.24222586999343404</v>
      </c>
      <c r="BJ42" s="43">
        <f t="shared" si="25"/>
        <v>0.22797402597402597</v>
      </c>
      <c r="BK42" s="43">
        <f t="shared" si="26"/>
        <v>0.2295034569453174</v>
      </c>
      <c r="BL42" s="43">
        <f t="shared" si="27"/>
        <v>0.19094957081545064</v>
      </c>
      <c r="BM42" s="43">
        <f t="shared" si="28"/>
        <v>0.22937189054726367</v>
      </c>
      <c r="BN42" s="43">
        <f t="shared" si="29"/>
        <v>0.21038552787663106</v>
      </c>
      <c r="BO42" s="43">
        <f t="shared" si="30"/>
        <v>0.21926342072409488</v>
      </c>
      <c r="BP42" s="43">
        <f t="shared" si="31"/>
        <v>0.22583652618135377</v>
      </c>
      <c r="BQ42" s="43">
        <f t="shared" si="32"/>
        <v>0.26332429990966577</v>
      </c>
      <c r="BR42" s="43">
        <f t="shared" si="33"/>
        <v>0.24554588607594938</v>
      </c>
      <c r="BS42" s="43"/>
      <c r="BU42" s="43">
        <f t="shared" si="37"/>
        <v>0.61499999999999999</v>
      </c>
      <c r="BV42" s="43">
        <f t="shared" si="38"/>
        <v>1.8427851605758583</v>
      </c>
      <c r="BW42" s="43">
        <f t="shared" si="39"/>
        <v>2.7870068064900959</v>
      </c>
      <c r="BX42" s="43">
        <f t="shared" si="40"/>
        <v>5.7531722404916268</v>
      </c>
      <c r="BY42" s="43">
        <f t="shared" si="41"/>
        <v>7.231435707098516</v>
      </c>
      <c r="BZ42" s="43">
        <f t="shared" si="42"/>
        <v>7.7403058930841313</v>
      </c>
      <c r="CA42" s="43">
        <f t="shared" si="43"/>
        <v>9.1056031906021566</v>
      </c>
      <c r="CB42" s="43">
        <f t="shared" si="44"/>
        <v>9.5158161821417018</v>
      </c>
      <c r="CE42" s="43">
        <f t="shared" si="45"/>
        <v>0.61499999999999999</v>
      </c>
      <c r="CF42" s="43">
        <f t="shared" si="46"/>
        <v>0.61389258028792915</v>
      </c>
      <c r="CG42" s="43">
        <f t="shared" si="47"/>
        <v>0.31474054863807921</v>
      </c>
      <c r="CH42" s="43">
        <f t="shared" si="48"/>
        <v>0.26965140309104824</v>
      </c>
      <c r="CI42" s="43">
        <f t="shared" si="49"/>
        <v>0.24637724443448153</v>
      </c>
      <c r="CJ42" s="43">
        <f t="shared" si="50"/>
        <v>0.25443509299280764</v>
      </c>
      <c r="CK42" s="43">
        <f t="shared" si="51"/>
        <v>0.22754954958633755</v>
      </c>
      <c r="CL42" s="43">
        <f t="shared" si="52"/>
        <v>0.20510649576977258</v>
      </c>
    </row>
    <row r="43" spans="2:90" x14ac:dyDescent="0.3">
      <c r="B43" s="31" t="str">
        <f t="shared" si="35"/>
        <v>20244</v>
      </c>
      <c r="C43" s="17">
        <f t="shared" si="53"/>
        <v>45383</v>
      </c>
      <c r="D43" s="24">
        <f>VLOOKUP(B43,'Frete ESALQ'!$C$6:$AL$132,36,FALSE)</f>
        <v>122.5</v>
      </c>
      <c r="E43" s="24">
        <f>VLOOKUP(B43,'Frete ESALQ'!$C$6:$AW$132,47,FALSE)</f>
        <v>117.45</v>
      </c>
      <c r="F43" s="24">
        <f>VLOOKUP(B43,'Frete ESALQ'!$C$6:$BO$132,59,FALSE)</f>
        <v>119.17</v>
      </c>
      <c r="G43" s="24">
        <f>VLOOKUP(B43,'Frete ESALQ'!$C$6:$BO$132,60,FALSE)</f>
        <v>131.54</v>
      </c>
      <c r="H43" s="24">
        <f>VLOOKUP(B43,'Frete ESALQ'!$C$6:$BO$132,58,FALSE)</f>
        <v>124.29</v>
      </c>
      <c r="I43" s="24">
        <f>VLOOKUP(B43,'Frete ESALQ'!$C$6:$BO$132,57,FALSE)</f>
        <v>130</v>
      </c>
      <c r="J43" s="24">
        <f>VLOOKUP(B43,'Frete ESALQ'!$C$6:$BO$132,51,FALSE)</f>
        <v>119.3</v>
      </c>
      <c r="K43" s="24">
        <f>VLOOKUP($B43,'Frete ESALQ'!$C$6:$BO$132,K$2,FALSE)</f>
        <v>147.33000000000001</v>
      </c>
      <c r="L43" s="24">
        <f>VLOOKUP($B43,'Frete ESALQ'!$C$6:$BO$132,L$2,FALSE)</f>
        <v>77.5</v>
      </c>
      <c r="M43" s="24">
        <f>VLOOKUP($B43,'Frete ESALQ'!$C$6:$BO$132,M$2,FALSE)</f>
        <v>93.7</v>
      </c>
      <c r="N43" s="24">
        <f>VLOOKUP($B43,'Frete ESALQ'!$C$6:$BO$132,N$2,FALSE)</f>
        <v>129.65</v>
      </c>
      <c r="O43" s="24">
        <f>VLOOKUP($B43,'Frete ESALQ'!$C$6:$BO$132,O$2,FALSE)</f>
        <v>164.54</v>
      </c>
      <c r="P43" s="24">
        <f>VLOOKUP($B43,'Frete ESALQ'!$C$6:$BO$132,P$2,FALSE)</f>
        <v>140.77000000000001</v>
      </c>
      <c r="Q43" s="24">
        <f>VLOOKUP($B43,'Frete ESALQ'!$C$6:$BO$132,Q$2,FALSE)</f>
        <v>97.45</v>
      </c>
      <c r="R43" s="24">
        <f>VLOOKUP($B43,'Frete ESALQ'!$C$6:$BO$132,R$2,FALSE)</f>
        <v>122.33</v>
      </c>
      <c r="S43" s="24">
        <f>VLOOKUP($B43,'Frete ESALQ'!$C$6:$BO$132,S$2,FALSE)</f>
        <v>34</v>
      </c>
      <c r="T43" s="24">
        <f>VLOOKUP($B43,'Frete ESALQ'!$C$6:$BO$132,T$2,FALSE)</f>
        <v>148.33000000000001</v>
      </c>
      <c r="U43" s="24">
        <f>VLOOKUP($B43,'Frete ESALQ'!$C$6:$BO$132,U$2,FALSE)</f>
        <v>72.25</v>
      </c>
      <c r="V43" s="24">
        <f>VLOOKUP($B43,'Frete ESALQ'!$C$6:$BO$132,V$2,FALSE)</f>
        <v>158.91999999999999</v>
      </c>
      <c r="W43" s="24">
        <f>VLOOKUP($B43,'Frete ESALQ'!$C$6:$BO$132,W$2,FALSE)</f>
        <v>161.13</v>
      </c>
      <c r="X43" s="24">
        <f>VLOOKUP($B43,'Frete ESALQ'!$C$6:$BO$132,X$2,FALSE)</f>
        <v>156.5</v>
      </c>
      <c r="Y43" s="24">
        <f>VLOOKUP($B43,'Frete ESALQ'!$C$6:$BO$132,Y$2,FALSE)</f>
        <v>157.5</v>
      </c>
      <c r="Z43" s="24">
        <f>VLOOKUP($B43,'Frete ESALQ'!$C$6:$BO$132,Z$2,FALSE)</f>
        <v>149.01</v>
      </c>
      <c r="AA43" s="24">
        <f>VLOOKUP($B43,'Frete ESALQ'!$C$6:$BO$132,AA$2,FALSE)</f>
        <v>341.43</v>
      </c>
      <c r="AB43" s="24">
        <f>VLOOKUP($B43,'Frete ESALQ'!$C$6:$BO$132,AB$2,FALSE)</f>
        <v>337.85</v>
      </c>
      <c r="AC43" s="24">
        <f>VLOOKUP($B43,'Frete ESALQ'!$C$6:$BO$132,AC$2,FALSE)</f>
        <v>351.36</v>
      </c>
      <c r="AD43" s="24">
        <f>VLOOKUP($B43,'Frete ESALQ'!$C$6:$BO$132,AD$2,FALSE)</f>
        <v>350.82</v>
      </c>
      <c r="AE43" s="24">
        <f>VLOOKUP($B43,'Frete ESALQ'!$C$6:$BO$132,AE$2,FALSE)</f>
        <v>354.9</v>
      </c>
      <c r="AF43" s="24">
        <f>VLOOKUP($B43,'Frete ESALQ'!$C$6:$BO$132,AF$2,FALSE)</f>
        <v>337.14</v>
      </c>
      <c r="AG43" s="24">
        <f>VLOOKUP($B43,'Frete ESALQ'!$C$6:$BO$132,AG$2,FALSE)</f>
        <v>460.67</v>
      </c>
      <c r="AH43" s="24">
        <f>VLOOKUP($B43,'Frete ESALQ'!$C$6:$BO$132,AH$2,FALSE)</f>
        <v>264.43</v>
      </c>
      <c r="AI43" s="24">
        <f>VLOOKUP($B43,'Frete ESALQ'!$C$6:$BO$132,AI$2,FALSE)</f>
        <v>246.32</v>
      </c>
      <c r="AJ43" s="24">
        <f>VLOOKUP($B43,'Frete ESALQ'!$C$6:$BO$132,AJ$2,FALSE)</f>
        <v>283.8</v>
      </c>
      <c r="AL43" s="43">
        <f t="shared" si="36"/>
        <v>0.19170579029733958</v>
      </c>
      <c r="AM43" s="43">
        <f t="shared" si="54"/>
        <v>0.24316770186335404</v>
      </c>
      <c r="AN43" s="43">
        <f t="shared" si="55"/>
        <v>0.22785850860420651</v>
      </c>
      <c r="AO43" s="43">
        <f t="shared" si="56"/>
        <v>0.23916363636363636</v>
      </c>
      <c r="AP43" s="43">
        <f t="shared" si="5"/>
        <v>0.23764818355640538</v>
      </c>
      <c r="AQ43" s="43">
        <f t="shared" si="6"/>
        <v>0.24952015355086371</v>
      </c>
      <c r="AR43" s="43">
        <f t="shared" si="7"/>
        <v>0.24854166666666666</v>
      </c>
      <c r="AS43" s="43">
        <f t="shared" si="8"/>
        <v>0.25489619377162631</v>
      </c>
      <c r="AT43" s="43">
        <f t="shared" si="9"/>
        <v>0.60077519379844957</v>
      </c>
      <c r="AU43" s="43">
        <f t="shared" si="10"/>
        <v>0.28053892215568865</v>
      </c>
      <c r="AV43" s="43">
        <f t="shared" si="11"/>
        <v>0.28307860262008733</v>
      </c>
      <c r="AW43" s="43">
        <f t="shared" si="12"/>
        <v>0.21149100257069409</v>
      </c>
      <c r="AX43" s="43">
        <f t="shared" si="13"/>
        <v>0.25641165755919854</v>
      </c>
      <c r="AY43" s="43">
        <f t="shared" si="14"/>
        <v>0.2752824858757062</v>
      </c>
      <c r="AZ43" s="43">
        <f t="shared" si="15"/>
        <v>0.30659147869674186</v>
      </c>
      <c r="BA43" s="43">
        <f t="shared" si="16"/>
        <v>0.58620689655172409</v>
      </c>
      <c r="BB43" s="43">
        <f t="shared" si="17"/>
        <v>0.2264580152671756</v>
      </c>
      <c r="BC43" s="43">
        <f t="shared" si="18"/>
        <v>0.51607142857142863</v>
      </c>
      <c r="BD43" s="43">
        <f t="shared" si="19"/>
        <v>0.24115326251896813</v>
      </c>
      <c r="BE43" s="43">
        <f t="shared" si="20"/>
        <v>0.24049253731343284</v>
      </c>
      <c r="BF43" s="43">
        <f t="shared" si="21"/>
        <v>0.30270793036750482</v>
      </c>
      <c r="BG43" s="43">
        <f t="shared" si="22"/>
        <v>0.26470588235294118</v>
      </c>
      <c r="BH43" s="43">
        <f t="shared" si="23"/>
        <v>0.22543116490166412</v>
      </c>
      <c r="BI43" s="43">
        <f t="shared" si="24"/>
        <v>0.22418253447143796</v>
      </c>
      <c r="BJ43" s="43">
        <f t="shared" si="25"/>
        <v>0.2193831168831169</v>
      </c>
      <c r="BK43" s="43">
        <f t="shared" si="26"/>
        <v>0.22084223758642363</v>
      </c>
      <c r="BL43" s="43">
        <f t="shared" si="27"/>
        <v>0.18820815450643777</v>
      </c>
      <c r="BM43" s="43">
        <f t="shared" si="28"/>
        <v>0.22070895522388059</v>
      </c>
      <c r="BN43" s="43">
        <f t="shared" si="29"/>
        <v>0.19996441281138788</v>
      </c>
      <c r="BO43" s="43">
        <f t="shared" si="30"/>
        <v>0.1917062005826051</v>
      </c>
      <c r="BP43" s="43">
        <f t="shared" si="31"/>
        <v>0.16885696040868456</v>
      </c>
      <c r="BQ43" s="43">
        <f t="shared" si="32"/>
        <v>0.22251129177958445</v>
      </c>
      <c r="BR43" s="43">
        <f t="shared" si="33"/>
        <v>0.22452531645569621</v>
      </c>
      <c r="BS43" s="43"/>
      <c r="BU43" s="43">
        <f t="shared" si="37"/>
        <v>0.58620689655172409</v>
      </c>
      <c r="BV43" s="43">
        <f t="shared" si="38"/>
        <v>1.7030535189216023</v>
      </c>
      <c r="BW43" s="43">
        <f t="shared" si="39"/>
        <v>2.5654664056497389</v>
      </c>
      <c r="BX43" s="43">
        <f t="shared" si="40"/>
        <v>5.3731665229262289</v>
      </c>
      <c r="BY43" s="43">
        <f t="shared" si="41"/>
        <v>6.7098982957955036</v>
      </c>
      <c r="BZ43" s="43">
        <f t="shared" si="42"/>
        <v>7.1569349040307841</v>
      </c>
      <c r="CA43" s="43">
        <f t="shared" si="43"/>
        <v>8.4108731214157171</v>
      </c>
      <c r="CB43" s="43">
        <f t="shared" si="44"/>
        <v>8.7907874765047591</v>
      </c>
      <c r="CE43" s="43">
        <f t="shared" si="45"/>
        <v>0.58620689655172409</v>
      </c>
      <c r="CF43" s="43">
        <f t="shared" si="46"/>
        <v>0.55842331118493904</v>
      </c>
      <c r="CG43" s="43">
        <f t="shared" si="47"/>
        <v>0.28747096224271224</v>
      </c>
      <c r="CH43" s="43">
        <f t="shared" si="48"/>
        <v>0.25524546520695363</v>
      </c>
      <c r="CI43" s="43">
        <f t="shared" si="49"/>
        <v>0.22278862881154579</v>
      </c>
      <c r="CJ43" s="43">
        <f t="shared" si="50"/>
        <v>0.22351830411764029</v>
      </c>
      <c r="CK43" s="43">
        <f t="shared" si="51"/>
        <v>0.20898970289748883</v>
      </c>
      <c r="CL43" s="43">
        <f t="shared" si="52"/>
        <v>0.18995717754452102</v>
      </c>
    </row>
    <row r="44" spans="2:90" x14ac:dyDescent="0.3">
      <c r="B44" s="31" t="str">
        <f t="shared" si="35"/>
        <v>20245</v>
      </c>
      <c r="C44" s="17">
        <f t="shared" si="53"/>
        <v>45413</v>
      </c>
      <c r="D44" s="29">
        <f t="shared" ref="D44:AJ44" si="62">(D43+D45)/2</f>
        <v>145.63499999999999</v>
      </c>
      <c r="E44" s="29">
        <f t="shared" si="62"/>
        <v>128.155</v>
      </c>
      <c r="F44" s="29">
        <f t="shared" si="62"/>
        <v>131.66999999999999</v>
      </c>
      <c r="G44" s="29">
        <f t="shared" si="62"/>
        <v>146.94999999999999</v>
      </c>
      <c r="H44" s="29">
        <f t="shared" si="62"/>
        <v>123.76</v>
      </c>
      <c r="I44" s="29">
        <f t="shared" si="62"/>
        <v>130.505</v>
      </c>
      <c r="J44" s="29">
        <f t="shared" si="62"/>
        <v>113.685</v>
      </c>
      <c r="K44" s="29">
        <f t="shared" si="62"/>
        <v>157.41500000000002</v>
      </c>
      <c r="L44" s="29">
        <f t="shared" si="62"/>
        <v>80.545000000000002</v>
      </c>
      <c r="M44" s="29">
        <f t="shared" si="62"/>
        <v>98.03</v>
      </c>
      <c r="N44" s="29">
        <f t="shared" si="62"/>
        <v>139.61000000000001</v>
      </c>
      <c r="O44" s="29">
        <f t="shared" si="62"/>
        <v>176.98</v>
      </c>
      <c r="P44" s="29">
        <f t="shared" si="62"/>
        <v>151.25</v>
      </c>
      <c r="Q44" s="29">
        <f t="shared" si="62"/>
        <v>102.21000000000001</v>
      </c>
      <c r="R44" s="29">
        <f t="shared" si="62"/>
        <v>127.08000000000001</v>
      </c>
      <c r="S44" s="29">
        <f t="shared" si="62"/>
        <v>30.75</v>
      </c>
      <c r="T44" s="29">
        <f t="shared" si="62"/>
        <v>167.09500000000003</v>
      </c>
      <c r="U44" s="29">
        <f t="shared" si="62"/>
        <v>76.344999999999999</v>
      </c>
      <c r="V44" s="29">
        <f t="shared" si="62"/>
        <v>172.14</v>
      </c>
      <c r="W44" s="29">
        <f t="shared" si="62"/>
        <v>177.69</v>
      </c>
      <c r="X44" s="29">
        <f t="shared" si="62"/>
        <v>144.32499999999999</v>
      </c>
      <c r="Y44" s="29">
        <f t="shared" si="62"/>
        <v>175.41500000000002</v>
      </c>
      <c r="Z44" s="29">
        <f t="shared" si="62"/>
        <v>159.67000000000002</v>
      </c>
      <c r="AA44" s="29">
        <f t="shared" si="62"/>
        <v>372.14499999999998</v>
      </c>
      <c r="AB44" s="29">
        <f t="shared" si="62"/>
        <v>342.97</v>
      </c>
      <c r="AC44" s="29">
        <f t="shared" si="62"/>
        <v>356.84500000000003</v>
      </c>
      <c r="AD44" s="29">
        <f t="shared" si="62"/>
        <v>373.15999999999997</v>
      </c>
      <c r="AE44" s="29">
        <f t="shared" si="62"/>
        <v>360.48500000000001</v>
      </c>
      <c r="AF44" s="29">
        <f t="shared" si="62"/>
        <v>364.07</v>
      </c>
      <c r="AG44" s="29">
        <f t="shared" si="62"/>
        <v>502.77</v>
      </c>
      <c r="AH44" s="29">
        <f t="shared" si="62"/>
        <v>319.71500000000003</v>
      </c>
      <c r="AI44" s="29">
        <f t="shared" si="62"/>
        <v>263.15999999999997</v>
      </c>
      <c r="AJ44" s="29">
        <f t="shared" si="62"/>
        <v>294.36</v>
      </c>
      <c r="AL44" s="43">
        <f t="shared" si="36"/>
        <v>0.22791079812206572</v>
      </c>
      <c r="AM44" s="43">
        <f t="shared" si="54"/>
        <v>0.26533126293995857</v>
      </c>
      <c r="AN44" s="43">
        <f t="shared" si="55"/>
        <v>0.25175908221797322</v>
      </c>
      <c r="AO44" s="43">
        <f t="shared" si="56"/>
        <v>0.26718181818181819</v>
      </c>
      <c r="AP44" s="43">
        <f t="shared" si="5"/>
        <v>0.23663479923518166</v>
      </c>
      <c r="AQ44" s="43">
        <f t="shared" si="6"/>
        <v>0.25048944337811901</v>
      </c>
      <c r="AR44" s="43">
        <f t="shared" si="7"/>
        <v>0.23684374999999999</v>
      </c>
      <c r="AS44" s="43">
        <f t="shared" si="8"/>
        <v>0.27234429065743948</v>
      </c>
      <c r="AT44" s="43">
        <f t="shared" si="9"/>
        <v>0.62437984496124033</v>
      </c>
      <c r="AU44" s="43">
        <f t="shared" si="10"/>
        <v>0.29350299401197605</v>
      </c>
      <c r="AV44" s="43">
        <f t="shared" si="11"/>
        <v>0.30482532751091707</v>
      </c>
      <c r="AW44" s="43">
        <f t="shared" si="12"/>
        <v>0.22748071979434445</v>
      </c>
      <c r="AX44" s="43">
        <f t="shared" si="13"/>
        <v>0.27550091074681238</v>
      </c>
      <c r="AY44" s="43">
        <f t="shared" si="14"/>
        <v>0.28872881355932206</v>
      </c>
      <c r="AZ44" s="43">
        <f t="shared" si="15"/>
        <v>0.31849624060150378</v>
      </c>
      <c r="BA44" s="43">
        <f t="shared" si="16"/>
        <v>0.53017241379310343</v>
      </c>
      <c r="BB44" s="43">
        <f t="shared" si="17"/>
        <v>0.25510687022900769</v>
      </c>
      <c r="BC44" s="43">
        <f t="shared" si="18"/>
        <v>0.54532142857142851</v>
      </c>
      <c r="BD44" s="43">
        <f t="shared" si="19"/>
        <v>0.26121396054628221</v>
      </c>
      <c r="BE44" s="43">
        <f t="shared" si="20"/>
        <v>0.2652089552238806</v>
      </c>
      <c r="BF44" s="43">
        <f t="shared" si="21"/>
        <v>0.27915860735009668</v>
      </c>
      <c r="BG44" s="43">
        <f t="shared" si="22"/>
        <v>0.29481512605042021</v>
      </c>
      <c r="BH44" s="43">
        <f t="shared" si="23"/>
        <v>0.24155824508320728</v>
      </c>
      <c r="BI44" s="43">
        <f t="shared" si="24"/>
        <v>0.24434996717005908</v>
      </c>
      <c r="BJ44" s="43">
        <f t="shared" si="25"/>
        <v>0.22270779220779222</v>
      </c>
      <c r="BK44" s="43">
        <f t="shared" si="26"/>
        <v>0.22428975487115024</v>
      </c>
      <c r="BL44" s="43">
        <f t="shared" si="27"/>
        <v>0.20019313304721029</v>
      </c>
      <c r="BM44" s="43">
        <f t="shared" si="28"/>
        <v>0.22418221393034826</v>
      </c>
      <c r="BN44" s="43">
        <f t="shared" si="29"/>
        <v>0.21593712930011863</v>
      </c>
      <c r="BO44" s="43">
        <f t="shared" si="30"/>
        <v>0.20922596754057426</v>
      </c>
      <c r="BP44" s="43">
        <f t="shared" si="31"/>
        <v>0.20416028097062583</v>
      </c>
      <c r="BQ44" s="43">
        <f t="shared" si="32"/>
        <v>0.23772357723577234</v>
      </c>
      <c r="BR44" s="43">
        <f t="shared" si="33"/>
        <v>0.23287974683544305</v>
      </c>
      <c r="BS44" s="43"/>
      <c r="BU44" s="43">
        <f t="shared" si="37"/>
        <v>0.53017241379310343</v>
      </c>
      <c r="BV44" s="43">
        <f t="shared" si="38"/>
        <v>1.6998736873257723</v>
      </c>
      <c r="BW44" s="43">
        <f t="shared" si="39"/>
        <v>2.6006017354985742</v>
      </c>
      <c r="BX44" s="43">
        <f t="shared" si="40"/>
        <v>5.5354861537673115</v>
      </c>
      <c r="BY44" s="43">
        <f t="shared" si="41"/>
        <v>7.0139657027660984</v>
      </c>
      <c r="BZ44" s="43">
        <f t="shared" si="42"/>
        <v>7.4845690268373133</v>
      </c>
      <c r="CA44" s="43">
        <f t="shared" si="43"/>
        <v>8.8201961652874097</v>
      </c>
      <c r="CB44" s="43">
        <f t="shared" si="44"/>
        <v>9.2296152658751947</v>
      </c>
      <c r="CE44" s="43">
        <f t="shared" si="45"/>
        <v>0.53017241379310343</v>
      </c>
      <c r="CF44" s="43">
        <f t="shared" si="46"/>
        <v>0.58485063676633442</v>
      </c>
      <c r="CG44" s="43">
        <f t="shared" si="47"/>
        <v>0.3002426827242673</v>
      </c>
      <c r="CH44" s="43">
        <f t="shared" si="48"/>
        <v>0.26680767438806702</v>
      </c>
      <c r="CI44" s="43">
        <f t="shared" si="49"/>
        <v>0.2464132581664645</v>
      </c>
      <c r="CJ44" s="43">
        <f t="shared" si="50"/>
        <v>0.23530166203560743</v>
      </c>
      <c r="CK44" s="43">
        <f t="shared" si="51"/>
        <v>0.22260452307501608</v>
      </c>
      <c r="CL44" s="43">
        <f t="shared" si="52"/>
        <v>0.20470955029389248</v>
      </c>
    </row>
    <row r="45" spans="2:90" x14ac:dyDescent="0.3">
      <c r="B45" s="31" t="str">
        <f t="shared" si="35"/>
        <v>20246</v>
      </c>
      <c r="C45" s="17">
        <f t="shared" si="53"/>
        <v>45444</v>
      </c>
      <c r="D45" s="24">
        <f>VLOOKUP(B45,'Frete ESALQ'!$C$6:$AL$132,36,FALSE)</f>
        <v>168.77</v>
      </c>
      <c r="E45" s="24">
        <f>VLOOKUP(B45,'Frete ESALQ'!$C$6:$AW$132,47,FALSE)</f>
        <v>138.86000000000001</v>
      </c>
      <c r="F45" s="24">
        <f>VLOOKUP(B45,'Frete ESALQ'!$C$6:$BO$132,59,FALSE)</f>
        <v>144.16999999999999</v>
      </c>
      <c r="G45" s="24">
        <f>VLOOKUP(B45,'Frete ESALQ'!$C$6:$BO$132,60,FALSE)</f>
        <v>162.36000000000001</v>
      </c>
      <c r="H45" s="24">
        <f>VLOOKUP(B45,'Frete ESALQ'!$C$6:$BO$132,58,FALSE)</f>
        <v>123.23</v>
      </c>
      <c r="I45" s="24">
        <f>VLOOKUP(B45,'Frete ESALQ'!$C$6:$BO$132,57,FALSE)</f>
        <v>131.01</v>
      </c>
      <c r="J45" s="24">
        <f>VLOOKUP(B45,'Frete ESALQ'!$C$6:$BO$132,51,FALSE)</f>
        <v>108.07</v>
      </c>
      <c r="K45" s="24">
        <f>VLOOKUP($B45,'Frete ESALQ'!$C$6:$BO$132,K$2,FALSE)</f>
        <v>167.5</v>
      </c>
      <c r="L45" s="24">
        <f>VLOOKUP($B45,'Frete ESALQ'!$C$6:$BO$132,L$2,FALSE)</f>
        <v>83.59</v>
      </c>
      <c r="M45" s="24">
        <f>VLOOKUP($B45,'Frete ESALQ'!$C$6:$BO$132,M$2,FALSE)</f>
        <v>102.36</v>
      </c>
      <c r="N45" s="24">
        <f>VLOOKUP($B45,'Frete ESALQ'!$C$6:$BO$132,N$2,FALSE)</f>
        <v>149.57</v>
      </c>
      <c r="O45" s="24">
        <f>VLOOKUP($B45,'Frete ESALQ'!$C$6:$BO$132,O$2,FALSE)</f>
        <v>189.42</v>
      </c>
      <c r="P45" s="24">
        <f>VLOOKUP($B45,'Frete ESALQ'!$C$6:$BO$132,P$2,FALSE)</f>
        <v>161.72999999999999</v>
      </c>
      <c r="Q45" s="24">
        <f>VLOOKUP($B45,'Frete ESALQ'!$C$6:$BO$132,Q$2,FALSE)</f>
        <v>106.97</v>
      </c>
      <c r="R45" s="24">
        <f>VLOOKUP($B45,'Frete ESALQ'!$C$6:$BO$132,R$2,FALSE)</f>
        <v>131.83000000000001</v>
      </c>
      <c r="S45" s="24">
        <f>VLOOKUP($B45,'Frete ESALQ'!$C$6:$BO$132,S$2,FALSE)</f>
        <v>27.5</v>
      </c>
      <c r="T45" s="24">
        <f>VLOOKUP($B45,'Frete ESALQ'!$C$6:$BO$132,T$2,FALSE)</f>
        <v>185.86</v>
      </c>
      <c r="U45" s="24">
        <f>VLOOKUP($B45,'Frete ESALQ'!$C$6:$BO$132,U$2,FALSE)</f>
        <v>80.44</v>
      </c>
      <c r="V45" s="24">
        <f>VLOOKUP($B45,'Frete ESALQ'!$C$6:$BO$132,V$2,FALSE)</f>
        <v>185.36</v>
      </c>
      <c r="W45" s="24">
        <f>VLOOKUP($B45,'Frete ESALQ'!$C$6:$BO$132,W$2,FALSE)</f>
        <v>194.25</v>
      </c>
      <c r="X45" s="24">
        <f>VLOOKUP($B45,'Frete ESALQ'!$C$6:$BO$132,X$2,FALSE)</f>
        <v>132.15</v>
      </c>
      <c r="Y45" s="24">
        <f>VLOOKUP($B45,'Frete ESALQ'!$C$6:$BO$132,Y$2,FALSE)</f>
        <v>193.33</v>
      </c>
      <c r="Z45" s="24">
        <f>VLOOKUP($B45,'Frete ESALQ'!$C$6:$BO$132,Z$2,FALSE)</f>
        <v>170.33</v>
      </c>
      <c r="AA45" s="24">
        <f>VLOOKUP($B45,'Frete ESALQ'!$C$6:$BO$132,AA$2,FALSE)</f>
        <v>402.86</v>
      </c>
      <c r="AB45" s="24">
        <f>VLOOKUP($B45,'Frete ESALQ'!$C$6:$BO$132,AB$2,FALSE)</f>
        <v>348.09</v>
      </c>
      <c r="AC45" s="24">
        <f>VLOOKUP($B45,'Frete ESALQ'!$C$6:$BO$132,AC$2,FALSE)</f>
        <v>362.33</v>
      </c>
      <c r="AD45" s="24">
        <f>VLOOKUP($B45,'Frete ESALQ'!$C$6:$BO$132,AD$2,FALSE)</f>
        <v>395.5</v>
      </c>
      <c r="AE45" s="24">
        <f>VLOOKUP($B45,'Frete ESALQ'!$C$6:$BO$132,AE$2,FALSE)</f>
        <v>366.07</v>
      </c>
      <c r="AF45" s="24">
        <f>VLOOKUP($B45,'Frete ESALQ'!$C$6:$BO$132,AF$2,FALSE)</f>
        <v>391</v>
      </c>
      <c r="AG45" s="24">
        <f>VLOOKUP($B45,'Frete ESALQ'!$C$6:$BO$132,AG$2,FALSE)</f>
        <v>544.87</v>
      </c>
      <c r="AH45" s="24">
        <f>VLOOKUP($B45,'Frete ESALQ'!$C$6:$BO$132,AH$2,FALSE)</f>
        <v>375</v>
      </c>
      <c r="AI45" s="24">
        <f>VLOOKUP($B45,'Frete ESALQ'!$C$6:$BO$132,AI$2,FALSE)</f>
        <v>280</v>
      </c>
      <c r="AJ45" s="24">
        <f>VLOOKUP($B45,'Frete ESALQ'!$C$6:$BO$132,AJ$2,FALSE)</f>
        <v>304.92</v>
      </c>
      <c r="AL45" s="43">
        <f t="shared" si="36"/>
        <v>0.2641158059467919</v>
      </c>
      <c r="AM45" s="43">
        <f t="shared" si="54"/>
        <v>0.28749482401656318</v>
      </c>
      <c r="AN45" s="43">
        <f t="shared" si="55"/>
        <v>0.27565965583173996</v>
      </c>
      <c r="AO45" s="43">
        <f t="shared" si="56"/>
        <v>0.29520000000000002</v>
      </c>
      <c r="AP45" s="43">
        <f t="shared" si="5"/>
        <v>0.23562141491395794</v>
      </c>
      <c r="AQ45" s="43">
        <f t="shared" si="6"/>
        <v>0.25145873320537426</v>
      </c>
      <c r="AR45" s="43">
        <f t="shared" si="7"/>
        <v>0.22514583333333332</v>
      </c>
      <c r="AS45" s="43">
        <f t="shared" si="8"/>
        <v>0.28979238754325259</v>
      </c>
      <c r="AT45" s="43">
        <f t="shared" si="9"/>
        <v>0.64798449612403108</v>
      </c>
      <c r="AU45" s="43">
        <f t="shared" si="10"/>
        <v>0.30646706586826344</v>
      </c>
      <c r="AV45" s="43">
        <f t="shared" si="11"/>
        <v>0.32657205240174669</v>
      </c>
      <c r="AW45" s="43">
        <f t="shared" si="12"/>
        <v>0.24347043701799484</v>
      </c>
      <c r="AX45" s="43">
        <f t="shared" si="13"/>
        <v>0.29459016393442622</v>
      </c>
      <c r="AY45" s="43">
        <f t="shared" si="14"/>
        <v>0.30217514124293787</v>
      </c>
      <c r="AZ45" s="43">
        <f t="shared" si="15"/>
        <v>0.3304010025062657</v>
      </c>
      <c r="BA45" s="43">
        <f t="shared" si="16"/>
        <v>0.47413793103448276</v>
      </c>
      <c r="BB45" s="43">
        <f t="shared" si="17"/>
        <v>0.28375572519083969</v>
      </c>
      <c r="BC45" s="43">
        <f t="shared" si="18"/>
        <v>0.57457142857142851</v>
      </c>
      <c r="BD45" s="43">
        <f t="shared" si="19"/>
        <v>0.2812746585735964</v>
      </c>
      <c r="BE45" s="43">
        <f t="shared" si="20"/>
        <v>0.28992537313432837</v>
      </c>
      <c r="BF45" s="43">
        <f t="shared" si="21"/>
        <v>0.25560928433268859</v>
      </c>
      <c r="BG45" s="43">
        <f t="shared" si="22"/>
        <v>0.32492436974789918</v>
      </c>
      <c r="BH45" s="43">
        <f t="shared" si="23"/>
        <v>0.25768532526475041</v>
      </c>
      <c r="BI45" s="43">
        <f t="shared" si="24"/>
        <v>0.26451739986868023</v>
      </c>
      <c r="BJ45" s="43">
        <f t="shared" si="25"/>
        <v>0.22603246753246753</v>
      </c>
      <c r="BK45" s="43">
        <f t="shared" si="26"/>
        <v>0.2277372721558768</v>
      </c>
      <c r="BL45" s="43">
        <f t="shared" si="27"/>
        <v>0.21217811158798283</v>
      </c>
      <c r="BM45" s="43">
        <f t="shared" si="28"/>
        <v>0.2276554726368159</v>
      </c>
      <c r="BN45" s="43">
        <f t="shared" si="29"/>
        <v>0.23190984578884935</v>
      </c>
      <c r="BO45" s="43">
        <f t="shared" si="30"/>
        <v>0.22674573449854349</v>
      </c>
      <c r="BP45" s="43">
        <f t="shared" si="31"/>
        <v>0.23946360153256704</v>
      </c>
      <c r="BQ45" s="43">
        <f t="shared" si="32"/>
        <v>0.25293586269196028</v>
      </c>
      <c r="BR45" s="43">
        <f t="shared" si="33"/>
        <v>0.24123417721518989</v>
      </c>
      <c r="BS45" s="43"/>
      <c r="BU45" s="43">
        <f t="shared" si="37"/>
        <v>0.47413793103448276</v>
      </c>
      <c r="BV45" s="43">
        <f t="shared" si="38"/>
        <v>1.6966938557299425</v>
      </c>
      <c r="BW45" s="43">
        <f t="shared" si="39"/>
        <v>2.635737065347409</v>
      </c>
      <c r="BX45" s="43">
        <f t="shared" si="40"/>
        <v>5.6978057846083923</v>
      </c>
      <c r="BY45" s="43">
        <f t="shared" si="41"/>
        <v>7.3180331097366933</v>
      </c>
      <c r="BZ45" s="43">
        <f t="shared" si="42"/>
        <v>7.8122031496438433</v>
      </c>
      <c r="CA45" s="43">
        <f t="shared" si="43"/>
        <v>9.2295192091590987</v>
      </c>
      <c r="CB45" s="43">
        <f t="shared" si="44"/>
        <v>9.6684430552456249</v>
      </c>
      <c r="CE45" s="43">
        <f t="shared" si="45"/>
        <v>0.47413793103448276</v>
      </c>
      <c r="CF45" s="43">
        <f t="shared" si="46"/>
        <v>0.6112779623477298</v>
      </c>
      <c r="CG45" s="43">
        <f t="shared" si="47"/>
        <v>0.31301440320582219</v>
      </c>
      <c r="CH45" s="43">
        <f t="shared" si="48"/>
        <v>0.2783698835691803</v>
      </c>
      <c r="CI45" s="43">
        <f t="shared" si="49"/>
        <v>0.27003788752138352</v>
      </c>
      <c r="CJ45" s="43">
        <f t="shared" si="50"/>
        <v>0.24708501995357501</v>
      </c>
      <c r="CK45" s="43">
        <f t="shared" si="51"/>
        <v>0.23621934325254257</v>
      </c>
      <c r="CL45" s="43">
        <f t="shared" si="52"/>
        <v>0.21946192304326306</v>
      </c>
    </row>
    <row r="46" spans="2:90" x14ac:dyDescent="0.3">
      <c r="B46" s="31" t="str">
        <f t="shared" si="35"/>
        <v>20247</v>
      </c>
      <c r="C46" s="17">
        <f t="shared" si="53"/>
        <v>45474</v>
      </c>
      <c r="D46" s="24">
        <f>VLOOKUP(B46,'Frete ESALQ'!$C$6:$AL$132,36,FALSE)</f>
        <v>177</v>
      </c>
      <c r="E46" s="24">
        <f>VLOOKUP(B46,'Frete ESALQ'!$C$6:$AW$132,47,FALSE)</f>
        <v>142.22</v>
      </c>
      <c r="F46" s="24">
        <f>VLOOKUP(B46,'Frete ESALQ'!$C$6:$BO$132,59,FALSE)</f>
        <v>140.30000000000001</v>
      </c>
      <c r="G46" s="24">
        <f>VLOOKUP(B46,'Frete ESALQ'!$C$6:$BO$132,60,FALSE)</f>
        <v>156.91999999999999</v>
      </c>
      <c r="H46" s="24">
        <f>VLOOKUP(B46,'Frete ESALQ'!$C$6:$BO$132,58,FALSE)</f>
        <v>123</v>
      </c>
      <c r="I46" s="24">
        <f>VLOOKUP(B46,'Frete ESALQ'!$C$6:$BO$132,57,FALSE)</f>
        <v>145.94</v>
      </c>
      <c r="J46" s="24">
        <f>VLOOKUP(B46,'Frete ESALQ'!$C$6:$BO$132,51,FALSE)</f>
        <v>121.01</v>
      </c>
      <c r="K46" s="24">
        <f>VLOOKUP($B46,'Frete ESALQ'!$C$6:$BO$132,K$2,FALSE)</f>
        <v>169</v>
      </c>
      <c r="L46" s="24">
        <f>VLOOKUP($B46,'Frete ESALQ'!$C$6:$BO$132,L$2,FALSE)</f>
        <v>87.19</v>
      </c>
      <c r="M46" s="24">
        <f>VLOOKUP($B46,'Frete ESALQ'!$C$6:$BO$132,M$2,FALSE)</f>
        <v>102.74</v>
      </c>
      <c r="N46" s="24">
        <f>VLOOKUP($B46,'Frete ESALQ'!$C$6:$BO$132,N$2,FALSE)</f>
        <v>152</v>
      </c>
      <c r="O46" s="24">
        <f>VLOOKUP($B46,'Frete ESALQ'!$C$6:$BO$132,O$2,FALSE)</f>
        <v>183.38</v>
      </c>
      <c r="P46" s="24">
        <f>VLOOKUP($B46,'Frete ESALQ'!$C$6:$BO$132,P$2,FALSE)</f>
        <v>163.5</v>
      </c>
      <c r="Q46" s="24">
        <f>VLOOKUP($B46,'Frete ESALQ'!$C$6:$BO$132,Q$2,FALSE)</f>
        <v>107.02</v>
      </c>
      <c r="R46" s="24">
        <f>VLOOKUP($B46,'Frete ESALQ'!$C$6:$BO$132,R$2,FALSE)</f>
        <v>139</v>
      </c>
      <c r="S46" s="24">
        <f>VLOOKUP($B46,'Frete ESALQ'!$C$6:$BO$132,S$2,FALSE)</f>
        <v>32.5</v>
      </c>
      <c r="T46" s="24">
        <f>VLOOKUP($B46,'Frete ESALQ'!$C$6:$BO$132,T$2,FALSE)</f>
        <v>163.5</v>
      </c>
      <c r="U46" s="24">
        <f>VLOOKUP($B46,'Frete ESALQ'!$C$6:$BO$132,U$2,FALSE)</f>
        <v>84.56</v>
      </c>
      <c r="V46" s="24">
        <f>VLOOKUP($B46,'Frete ESALQ'!$C$6:$BO$132,V$2,FALSE)</f>
        <v>180</v>
      </c>
      <c r="W46" s="24">
        <f>VLOOKUP($B46,'Frete ESALQ'!$C$6:$BO$132,W$2,FALSE)</f>
        <v>187.85</v>
      </c>
      <c r="X46" s="24">
        <f>VLOOKUP($B46,'Frete ESALQ'!$C$6:$BO$132,X$2,FALSE)</f>
        <v>130.33000000000001</v>
      </c>
      <c r="Y46" s="24">
        <f>VLOOKUP($B46,'Frete ESALQ'!$C$6:$BO$132,Y$2,FALSE)</f>
        <v>155.19999999999999</v>
      </c>
      <c r="Z46" s="24">
        <f>VLOOKUP($B46,'Frete ESALQ'!$C$6:$BO$132,Z$2,FALSE)</f>
        <v>165.7</v>
      </c>
      <c r="AA46" s="24">
        <f>VLOOKUP($B46,'Frete ESALQ'!$C$6:$BO$132,AA$2,FALSE)</f>
        <v>362.5</v>
      </c>
      <c r="AB46" s="24">
        <f>VLOOKUP($B46,'Frete ESALQ'!$C$6:$BO$132,AB$2,FALSE)</f>
        <v>351.33</v>
      </c>
      <c r="AC46" s="24">
        <f>VLOOKUP($B46,'Frete ESALQ'!$C$6:$BO$132,AC$2,FALSE)</f>
        <v>363.14</v>
      </c>
      <c r="AD46" s="24">
        <f>VLOOKUP($B46,'Frete ESALQ'!$C$6:$BO$132,AD$2,FALSE)</f>
        <v>395.03</v>
      </c>
      <c r="AE46" s="24">
        <f>VLOOKUP($B46,'Frete ESALQ'!$C$6:$BO$132,AE$2,FALSE)</f>
        <v>366.24</v>
      </c>
      <c r="AF46" s="24">
        <f>VLOOKUP($B46,'Frete ESALQ'!$C$6:$BO$132,AF$2,FALSE)</f>
        <v>360</v>
      </c>
      <c r="AG46" s="24">
        <f>VLOOKUP($B46,'Frete ESALQ'!$C$6:$BO$132,AG$2,FALSE)</f>
        <v>532.53</v>
      </c>
      <c r="AH46" s="24">
        <f>VLOOKUP($B46,'Frete ESALQ'!$C$6:$BO$132,AH$2,FALSE)</f>
        <v>385</v>
      </c>
      <c r="AI46" s="24">
        <f>VLOOKUP($B46,'Frete ESALQ'!$C$6:$BO$132,AI$2,FALSE)</f>
        <v>285.49</v>
      </c>
      <c r="AJ46" s="24">
        <f>VLOOKUP($B46,'Frete ESALQ'!$C$6:$BO$132,AJ$2,FALSE)</f>
        <v>328.75</v>
      </c>
      <c r="AL46" s="43">
        <f t="shared" si="36"/>
        <v>0.27699530516431925</v>
      </c>
      <c r="AM46" s="43">
        <f t="shared" si="54"/>
        <v>0.29445134575569359</v>
      </c>
      <c r="AN46" s="43">
        <f t="shared" si="55"/>
        <v>0.26826003824091782</v>
      </c>
      <c r="AO46" s="43">
        <f t="shared" si="56"/>
        <v>0.2853090909090909</v>
      </c>
      <c r="AP46" s="43">
        <f t="shared" si="5"/>
        <v>0.23518164435946462</v>
      </c>
      <c r="AQ46" s="43">
        <f t="shared" si="6"/>
        <v>0.28011516314779272</v>
      </c>
      <c r="AR46" s="43">
        <f t="shared" si="7"/>
        <v>0.25210416666666668</v>
      </c>
      <c r="AS46" s="43">
        <f t="shared" si="8"/>
        <v>0.29238754325259514</v>
      </c>
      <c r="AT46" s="43">
        <f t="shared" si="9"/>
        <v>0.67589147286821705</v>
      </c>
      <c r="AU46" s="43">
        <f t="shared" si="10"/>
        <v>0.30760479041916167</v>
      </c>
      <c r="AV46" s="43">
        <f t="shared" si="11"/>
        <v>0.33187772925764192</v>
      </c>
      <c r="AW46" s="43">
        <f t="shared" si="12"/>
        <v>0.23570694087403599</v>
      </c>
      <c r="AX46" s="43">
        <f t="shared" si="13"/>
        <v>0.29781420765027322</v>
      </c>
      <c r="AY46" s="43">
        <f t="shared" si="14"/>
        <v>0.30231638418079093</v>
      </c>
      <c r="AZ46" s="43">
        <f t="shared" si="15"/>
        <v>0.34837092731829572</v>
      </c>
      <c r="BA46" s="43">
        <f t="shared" si="16"/>
        <v>0.56034482758620685</v>
      </c>
      <c r="BB46" s="43">
        <f t="shared" si="17"/>
        <v>0.24961832061068703</v>
      </c>
      <c r="BC46" s="43">
        <f t="shared" si="18"/>
        <v>0.60399999999999998</v>
      </c>
      <c r="BD46" s="43">
        <f t="shared" si="19"/>
        <v>0.27314112291350529</v>
      </c>
      <c r="BE46" s="43">
        <f t="shared" si="20"/>
        <v>0.2803731343283582</v>
      </c>
      <c r="BF46" s="43">
        <f t="shared" si="21"/>
        <v>0.25208897485493231</v>
      </c>
      <c r="BG46" s="43">
        <f t="shared" si="22"/>
        <v>0.26084033613445379</v>
      </c>
      <c r="BH46" s="43">
        <f t="shared" si="23"/>
        <v>0.25068078668683813</v>
      </c>
      <c r="BI46" s="43">
        <f t="shared" si="24"/>
        <v>0.23801707156927118</v>
      </c>
      <c r="BJ46" s="43">
        <f t="shared" si="25"/>
        <v>0.22813636363636364</v>
      </c>
      <c r="BK46" s="43">
        <f t="shared" si="26"/>
        <v>0.22824638592080451</v>
      </c>
      <c r="BL46" s="43">
        <f t="shared" si="27"/>
        <v>0.21192596566523603</v>
      </c>
      <c r="BM46" s="43">
        <f t="shared" si="28"/>
        <v>0.22776119402985076</v>
      </c>
      <c r="BN46" s="43">
        <f t="shared" si="29"/>
        <v>0.21352313167259787</v>
      </c>
      <c r="BO46" s="43">
        <f t="shared" si="30"/>
        <v>0.22161048689138577</v>
      </c>
      <c r="BP46" s="43">
        <f t="shared" si="31"/>
        <v>0.24584929757343552</v>
      </c>
      <c r="BQ46" s="43">
        <f t="shared" si="32"/>
        <v>0.2578952122854562</v>
      </c>
      <c r="BR46" s="43">
        <f t="shared" si="33"/>
        <v>0.26008702531645572</v>
      </c>
      <c r="BS46" s="43"/>
      <c r="BU46" s="43">
        <f t="shared" si="37"/>
        <v>0.56034482758620685</v>
      </c>
      <c r="BV46" s="43">
        <f t="shared" si="38"/>
        <v>1.840236300454424</v>
      </c>
      <c r="BW46" s="43">
        <f t="shared" si="39"/>
        <v>2.7985284023726722</v>
      </c>
      <c r="BX46" s="43">
        <f t="shared" si="40"/>
        <v>5.8489586426021951</v>
      </c>
      <c r="BY46" s="43">
        <f t="shared" si="41"/>
        <v>7.4154742531799389</v>
      </c>
      <c r="BZ46" s="43">
        <f t="shared" si="42"/>
        <v>7.9334564907818512</v>
      </c>
      <c r="CA46" s="43">
        <f t="shared" si="43"/>
        <v>9.3149899351841761</v>
      </c>
      <c r="CB46" s="43">
        <f t="shared" si="44"/>
        <v>9.7485263877407977</v>
      </c>
      <c r="CE46" s="43">
        <f t="shared" si="45"/>
        <v>0.56034482758620685</v>
      </c>
      <c r="CF46" s="43">
        <f t="shared" si="46"/>
        <v>0.63994573643410857</v>
      </c>
      <c r="CG46" s="43">
        <f t="shared" si="47"/>
        <v>0.31943070063941609</v>
      </c>
      <c r="CH46" s="43">
        <f t="shared" si="48"/>
        <v>0.27731184002086573</v>
      </c>
      <c r="CI46" s="43">
        <f t="shared" si="49"/>
        <v>0.26108593509629063</v>
      </c>
      <c r="CJ46" s="43">
        <f t="shared" si="50"/>
        <v>0.25899111880095615</v>
      </c>
      <c r="CK46" s="43">
        <f t="shared" si="51"/>
        <v>0.23025557406705413</v>
      </c>
      <c r="CL46" s="43">
        <f t="shared" si="52"/>
        <v>0.21676822627831083</v>
      </c>
    </row>
    <row r="47" spans="2:90" x14ac:dyDescent="0.3">
      <c r="B47" s="31" t="str">
        <f t="shared" si="35"/>
        <v>20248</v>
      </c>
      <c r="C47" s="17">
        <f t="shared" si="53"/>
        <v>45505</v>
      </c>
      <c r="D47" s="24">
        <f>VLOOKUP(B47,'Frete ESALQ'!$C$6:$AL$132,36,FALSE)</f>
        <v>151.75</v>
      </c>
      <c r="E47" s="24">
        <f>VLOOKUP(B47,'Frete ESALQ'!$C$6:$AW$132,47,FALSE)</f>
        <v>124.29</v>
      </c>
      <c r="F47" s="24">
        <f>VLOOKUP(B47,'Frete ESALQ'!$C$6:$BO$132,59,FALSE)</f>
        <v>125.25</v>
      </c>
      <c r="G47" s="24">
        <f>VLOOKUP(B47,'Frete ESALQ'!$C$6:$BO$132,60,FALSE)</f>
        <v>145</v>
      </c>
      <c r="H47" s="24">
        <f>VLOOKUP(B47,'Frete ESALQ'!$C$6:$BO$132,58,FALSE)</f>
        <v>119.35</v>
      </c>
      <c r="I47" s="24">
        <f>VLOOKUP(B47,'Frete ESALQ'!$C$6:$BO$132,57,FALSE)</f>
        <v>129.46</v>
      </c>
      <c r="J47" s="24">
        <f>VLOOKUP(B47,'Frete ESALQ'!$C$6:$BO$132,51,FALSE)</f>
        <v>122.1</v>
      </c>
      <c r="K47" s="24">
        <f>VLOOKUP($B47,'Frete ESALQ'!$C$6:$BO$132,K$2,FALSE)</f>
        <v>150</v>
      </c>
      <c r="L47" s="24">
        <f>VLOOKUP($B47,'Frete ESALQ'!$C$6:$BO$132,L$2,FALSE)</f>
        <v>81.25</v>
      </c>
      <c r="M47" s="24">
        <f>VLOOKUP($B47,'Frete ESALQ'!$C$6:$BO$132,M$2,FALSE)</f>
        <v>100.66</v>
      </c>
      <c r="N47" s="24">
        <f>VLOOKUP($B47,'Frete ESALQ'!$C$6:$BO$132,N$2,FALSE)</f>
        <v>133</v>
      </c>
      <c r="O47" s="24">
        <f>VLOOKUP($B47,'Frete ESALQ'!$C$6:$BO$132,O$2,FALSE)</f>
        <v>161.29</v>
      </c>
      <c r="P47" s="24">
        <f>VLOOKUP($B47,'Frete ESALQ'!$C$6:$BO$132,P$2,FALSE)</f>
        <v>144</v>
      </c>
      <c r="Q47" s="24">
        <f>VLOOKUP($B47,'Frete ESALQ'!$C$6:$BO$132,Q$2,FALSE)</f>
        <v>103.87</v>
      </c>
      <c r="R47" s="24">
        <f>VLOOKUP($B47,'Frete ESALQ'!$C$6:$BO$132,R$2,FALSE)</f>
        <v>120</v>
      </c>
      <c r="S47" s="24">
        <f>VLOOKUP($B47,'Frete ESALQ'!$C$6:$BO$132,S$2,FALSE)</f>
        <v>30</v>
      </c>
      <c r="T47" s="24">
        <f>VLOOKUP($B47,'Frete ESALQ'!$C$6:$BO$132,T$2,FALSE)</f>
        <v>158.80000000000001</v>
      </c>
      <c r="U47" s="24">
        <f>VLOOKUP($B47,'Frete ESALQ'!$C$6:$BO$132,U$2,FALSE)</f>
        <v>73.33</v>
      </c>
      <c r="V47" s="24">
        <f>VLOOKUP($B47,'Frete ESALQ'!$C$6:$BO$132,V$2,FALSE)</f>
        <v>161.25</v>
      </c>
      <c r="W47" s="24">
        <f>VLOOKUP($B47,'Frete ESALQ'!$C$6:$BO$132,W$2,FALSE)</f>
        <v>164.65</v>
      </c>
      <c r="X47" s="24">
        <f>VLOOKUP($B47,'Frete ESALQ'!$C$6:$BO$132,X$2,FALSE)</f>
        <v>121.4</v>
      </c>
      <c r="Y47" s="24">
        <f>VLOOKUP($B47,'Frete ESALQ'!$C$6:$BO$132,Y$2,FALSE)</f>
        <v>140.1</v>
      </c>
      <c r="Z47" s="24">
        <f>VLOOKUP($B47,'Frete ESALQ'!$C$6:$BO$132,Z$2,FALSE)</f>
        <v>147.99</v>
      </c>
      <c r="AA47" s="24">
        <f>VLOOKUP($B47,'Frete ESALQ'!$C$6:$BO$132,AA$2,FALSE)</f>
        <v>335</v>
      </c>
      <c r="AB47" s="24">
        <f>VLOOKUP($B47,'Frete ESALQ'!$C$6:$BO$132,AB$2,FALSE)</f>
        <v>327.99</v>
      </c>
      <c r="AC47" s="24">
        <f>VLOOKUP($B47,'Frete ESALQ'!$C$6:$BO$132,AC$2,FALSE)</f>
        <v>339.91</v>
      </c>
      <c r="AD47" s="24">
        <f>VLOOKUP($B47,'Frete ESALQ'!$C$6:$BO$132,AD$2,FALSE)</f>
        <v>339.05</v>
      </c>
      <c r="AE47" s="24">
        <f>VLOOKUP($B47,'Frete ESALQ'!$C$6:$BO$132,AE$2,FALSE)</f>
        <v>343.04</v>
      </c>
      <c r="AF47" s="24">
        <f>VLOOKUP($B47,'Frete ESALQ'!$C$6:$BO$132,AF$2,FALSE)</f>
        <v>311.43</v>
      </c>
      <c r="AG47" s="24">
        <f>VLOOKUP($B47,'Frete ESALQ'!$C$6:$BO$132,AG$2,FALSE)</f>
        <v>463.61</v>
      </c>
      <c r="AH47" s="24">
        <f>VLOOKUP($B47,'Frete ESALQ'!$C$6:$BO$132,AH$2,FALSE)</f>
        <v>373.33</v>
      </c>
      <c r="AI47" s="24">
        <f>VLOOKUP($B47,'Frete ESALQ'!$C$6:$BO$132,AI$2,FALSE)</f>
        <v>251.57</v>
      </c>
      <c r="AJ47" s="24">
        <f>VLOOKUP($B47,'Frete ESALQ'!$C$6:$BO$132,AJ$2,FALSE)</f>
        <v>303.75</v>
      </c>
      <c r="AL47" s="43">
        <f t="shared" si="36"/>
        <v>0.23748043818466355</v>
      </c>
      <c r="AM47" s="43">
        <f t="shared" si="54"/>
        <v>0.25732919254658387</v>
      </c>
      <c r="AN47" s="43">
        <f t="shared" si="55"/>
        <v>0.23948374760994265</v>
      </c>
      <c r="AO47" s="43">
        <f t="shared" si="56"/>
        <v>0.26363636363636361</v>
      </c>
      <c r="AP47" s="43">
        <f t="shared" si="5"/>
        <v>0.22820267686424472</v>
      </c>
      <c r="AQ47" s="43">
        <f t="shared" si="6"/>
        <v>0.24848368522072939</v>
      </c>
      <c r="AR47" s="43">
        <f t="shared" si="7"/>
        <v>0.25437499999999996</v>
      </c>
      <c r="AS47" s="43">
        <f t="shared" si="8"/>
        <v>0.25951557093425603</v>
      </c>
      <c r="AT47" s="43">
        <f t="shared" si="9"/>
        <v>0.62984496124031009</v>
      </c>
      <c r="AU47" s="43">
        <f t="shared" si="10"/>
        <v>0.30137724550898204</v>
      </c>
      <c r="AV47" s="43">
        <f t="shared" si="11"/>
        <v>0.29039301310043669</v>
      </c>
      <c r="AW47" s="43">
        <f t="shared" si="12"/>
        <v>0.20731362467866324</v>
      </c>
      <c r="AX47" s="43">
        <f t="shared" si="13"/>
        <v>0.26229508196721313</v>
      </c>
      <c r="AY47" s="43">
        <f t="shared" si="14"/>
        <v>0.29341807909604523</v>
      </c>
      <c r="AZ47" s="43">
        <f t="shared" si="15"/>
        <v>0.3007518796992481</v>
      </c>
      <c r="BA47" s="43">
        <f t="shared" si="16"/>
        <v>0.51724137931034486</v>
      </c>
      <c r="BB47" s="43">
        <f t="shared" si="17"/>
        <v>0.24244274809160307</v>
      </c>
      <c r="BC47" s="43">
        <f t="shared" si="18"/>
        <v>0.5237857142857143</v>
      </c>
      <c r="BD47" s="43">
        <f t="shared" si="19"/>
        <v>0.24468892261001518</v>
      </c>
      <c r="BE47" s="43">
        <f t="shared" si="20"/>
        <v>0.24574626865671642</v>
      </c>
      <c r="BF47" s="43">
        <f t="shared" si="21"/>
        <v>0.23481624758220504</v>
      </c>
      <c r="BG47" s="43">
        <f t="shared" si="22"/>
        <v>0.23546218487394957</v>
      </c>
      <c r="BH47" s="43">
        <f t="shared" si="23"/>
        <v>0.22388804841149773</v>
      </c>
      <c r="BI47" s="43">
        <f t="shared" si="24"/>
        <v>0.21996060407091267</v>
      </c>
      <c r="BJ47" s="43">
        <f t="shared" si="25"/>
        <v>0.21298051948051949</v>
      </c>
      <c r="BK47" s="43">
        <f t="shared" si="26"/>
        <v>0.21364550597108739</v>
      </c>
      <c r="BL47" s="43">
        <f t="shared" si="27"/>
        <v>0.18189377682403435</v>
      </c>
      <c r="BM47" s="43">
        <f t="shared" si="28"/>
        <v>0.21333333333333335</v>
      </c>
      <c r="BN47" s="43">
        <f t="shared" si="29"/>
        <v>0.18471530249110321</v>
      </c>
      <c r="BO47" s="43">
        <f t="shared" si="30"/>
        <v>0.19292967124427798</v>
      </c>
      <c r="BP47" s="43">
        <f t="shared" si="31"/>
        <v>0.23839719029374201</v>
      </c>
      <c r="BQ47" s="43">
        <f t="shared" si="32"/>
        <v>0.22725383920505871</v>
      </c>
      <c r="BR47" s="43">
        <f t="shared" si="33"/>
        <v>0.24030854430379747</v>
      </c>
      <c r="BS47" s="43"/>
      <c r="BU47" s="43">
        <f t="shared" si="37"/>
        <v>0.51724137931034486</v>
      </c>
      <c r="BV47" s="43">
        <f t="shared" si="38"/>
        <v>1.6708720548363694</v>
      </c>
      <c r="BW47" s="43">
        <f t="shared" si="39"/>
        <v>2.5664192591406447</v>
      </c>
      <c r="BX47" s="43">
        <f t="shared" si="40"/>
        <v>5.3404120234765697</v>
      </c>
      <c r="BY47" s="43">
        <f t="shared" si="41"/>
        <v>6.7419720741097287</v>
      </c>
      <c r="BZ47" s="43">
        <f t="shared" si="42"/>
        <v>7.2095344576185845</v>
      </c>
      <c r="CA47" s="43">
        <f t="shared" si="43"/>
        <v>8.4925669132592834</v>
      </c>
      <c r="CB47" s="43">
        <f t="shared" si="44"/>
        <v>8.8673903613275957</v>
      </c>
      <c r="CE47" s="43">
        <f t="shared" si="45"/>
        <v>0.51724137931034486</v>
      </c>
      <c r="CF47" s="43">
        <f t="shared" si="46"/>
        <v>0.5768153377630123</v>
      </c>
      <c r="CG47" s="43">
        <f t="shared" si="47"/>
        <v>0.29851573476809179</v>
      </c>
      <c r="CH47" s="43">
        <f t="shared" si="48"/>
        <v>0.25218116039417499</v>
      </c>
      <c r="CI47" s="43">
        <f t="shared" si="49"/>
        <v>0.23359334177219315</v>
      </c>
      <c r="CJ47" s="43">
        <f t="shared" si="50"/>
        <v>0.23378119175442791</v>
      </c>
      <c r="CK47" s="43">
        <f t="shared" si="51"/>
        <v>0.21383874260678315</v>
      </c>
      <c r="CL47" s="43">
        <f t="shared" si="52"/>
        <v>0.18741172403415618</v>
      </c>
    </row>
    <row r="48" spans="2:90" x14ac:dyDescent="0.3">
      <c r="B48" s="31" t="str">
        <f t="shared" si="35"/>
        <v>20249</v>
      </c>
      <c r="C48" s="17">
        <f t="shared" si="53"/>
        <v>45536</v>
      </c>
      <c r="D48" s="24">
        <f>VLOOKUP(B48,'Frete ESALQ'!$C$6:$AL$132,36,FALSE)</f>
        <v>144.30000000000001</v>
      </c>
      <c r="E48" s="24">
        <f>VLOOKUP(B48,'Frete ESALQ'!$C$6:$AW$132,47,FALSE)</f>
        <v>125.44</v>
      </c>
      <c r="F48" s="24">
        <f>VLOOKUP(B48,'Frete ESALQ'!$C$6:$BO$132,59,FALSE)</f>
        <v>124.5</v>
      </c>
      <c r="G48" s="24">
        <f>VLOOKUP(B48,'Frete ESALQ'!$C$6:$BO$132,60,FALSE)</f>
        <v>144.09</v>
      </c>
      <c r="H48" s="24">
        <f>VLOOKUP(B48,'Frete ESALQ'!$C$6:$BO$132,58,FALSE)</f>
        <v>141.55000000000001</v>
      </c>
      <c r="I48" s="24">
        <f>VLOOKUP(B48,'Frete ESALQ'!$C$6:$BO$132,57,FALSE)</f>
        <v>135</v>
      </c>
      <c r="J48" s="24">
        <f>VLOOKUP(B48,'Frete ESALQ'!$C$6:$BO$132,51,FALSE)</f>
        <v>127.34</v>
      </c>
      <c r="K48" s="24">
        <f>VLOOKUP($B48,'Frete ESALQ'!$C$6:$BO$132,K$2,FALSE)</f>
        <v>151</v>
      </c>
      <c r="L48" s="24">
        <f>VLOOKUP($B48,'Frete ESALQ'!$C$6:$BO$132,L$2,FALSE)</f>
        <v>75</v>
      </c>
      <c r="M48" s="24">
        <f>VLOOKUP($B48,'Frete ESALQ'!$C$6:$BO$132,M$2,FALSE)</f>
        <v>91.1</v>
      </c>
      <c r="N48" s="24">
        <f>VLOOKUP($B48,'Frete ESALQ'!$C$6:$BO$132,N$2,FALSE)</f>
        <v>132</v>
      </c>
      <c r="O48" s="24">
        <f>VLOOKUP($B48,'Frete ESALQ'!$C$6:$BO$132,O$2,FALSE)</f>
        <v>180</v>
      </c>
      <c r="P48" s="24">
        <f>VLOOKUP($B48,'Frete ESALQ'!$C$6:$BO$132,P$2,FALSE)</f>
        <v>142</v>
      </c>
      <c r="Q48" s="24">
        <f>VLOOKUP($B48,'Frete ESALQ'!$C$6:$BO$132,Q$2,FALSE)</f>
        <v>94.92</v>
      </c>
      <c r="R48" s="24">
        <f>VLOOKUP($B48,'Frete ESALQ'!$C$6:$BO$132,R$2,FALSE)</f>
        <v>125.75</v>
      </c>
      <c r="S48" s="24">
        <f>VLOOKUP($B48,'Frete ESALQ'!$C$6:$BO$132,S$2,FALSE)</f>
        <v>45.48</v>
      </c>
      <c r="T48" s="24">
        <f>VLOOKUP($B48,'Frete ESALQ'!$C$6:$BO$132,T$2,FALSE)</f>
        <v>160.08000000000001</v>
      </c>
      <c r="U48" s="24">
        <f>VLOOKUP($B48,'Frete ESALQ'!$C$6:$BO$132,U$2,FALSE)</f>
        <v>58.52</v>
      </c>
      <c r="V48" s="24">
        <f>VLOOKUP($B48,'Frete ESALQ'!$C$6:$BO$132,V$2,FALSE)</f>
        <v>163</v>
      </c>
      <c r="W48" s="24">
        <f>VLOOKUP($B48,'Frete ESALQ'!$C$6:$BO$132,W$2,FALSE)</f>
        <v>167.01</v>
      </c>
      <c r="X48" s="24">
        <f>VLOOKUP($B48,'Frete ESALQ'!$C$6:$BO$132,X$2,FALSE)</f>
        <v>115.71</v>
      </c>
      <c r="Y48" s="24">
        <f>VLOOKUP($B48,'Frete ESALQ'!$C$6:$BO$132,Y$2,FALSE)</f>
        <v>137.88999999999999</v>
      </c>
      <c r="Z48" s="24">
        <f>VLOOKUP($B48,'Frete ESALQ'!$C$6:$BO$132,Z$2,FALSE)</f>
        <v>156</v>
      </c>
      <c r="AA48" s="24">
        <f>VLOOKUP($B48,'Frete ESALQ'!$C$6:$BO$132,AA$2,FALSE)</f>
        <v>345</v>
      </c>
      <c r="AB48" s="24">
        <f>VLOOKUP($B48,'Frete ESALQ'!$C$6:$BO$132,AB$2,FALSE)</f>
        <v>322.70999999999998</v>
      </c>
      <c r="AC48" s="24">
        <f>VLOOKUP($B48,'Frete ESALQ'!$C$6:$BO$132,AC$2,FALSE)</f>
        <v>334.7</v>
      </c>
      <c r="AD48" s="24">
        <f>VLOOKUP($B48,'Frete ESALQ'!$C$6:$BO$132,AD$2,FALSE)</f>
        <v>337.96</v>
      </c>
      <c r="AE48" s="24">
        <f>VLOOKUP($B48,'Frete ESALQ'!$C$6:$BO$132,AE$2,FALSE)</f>
        <v>337.85</v>
      </c>
      <c r="AF48" s="24">
        <f>VLOOKUP($B48,'Frete ESALQ'!$C$6:$BO$132,AF$2,FALSE)</f>
        <v>309.75</v>
      </c>
      <c r="AG48" s="24">
        <f>VLOOKUP($B48,'Frete ESALQ'!$C$6:$BO$132,AG$2,FALSE)</f>
        <v>478.15</v>
      </c>
      <c r="AH48" s="24">
        <f>VLOOKUP($B48,'Frete ESALQ'!$C$6:$BO$132,AH$2,FALSE)</f>
        <v>339</v>
      </c>
      <c r="AI48" s="24">
        <f>VLOOKUP($B48,'Frete ESALQ'!$C$6:$BO$132,AI$2,FALSE)</f>
        <v>263.62</v>
      </c>
      <c r="AJ48" s="24">
        <f>VLOOKUP($B48,'Frete ESALQ'!$C$6:$BO$132,AJ$2,FALSE)</f>
        <v>300</v>
      </c>
      <c r="AL48" s="43">
        <f t="shared" si="36"/>
        <v>0.22582159624413148</v>
      </c>
      <c r="AM48" s="43">
        <f t="shared" si="54"/>
        <v>0.25971014492753625</v>
      </c>
      <c r="AN48" s="43">
        <f t="shared" si="55"/>
        <v>0.23804971319311663</v>
      </c>
      <c r="AO48" s="43">
        <f t="shared" si="56"/>
        <v>0.2619818181818182</v>
      </c>
      <c r="AP48" s="43">
        <f t="shared" si="5"/>
        <v>0.27065009560229447</v>
      </c>
      <c r="AQ48" s="43">
        <f t="shared" si="6"/>
        <v>0.25911708253358923</v>
      </c>
      <c r="AR48" s="43">
        <f t="shared" si="7"/>
        <v>0.26529166666666665</v>
      </c>
      <c r="AS48" s="43">
        <f t="shared" si="8"/>
        <v>0.26124567474048443</v>
      </c>
      <c r="AT48" s="43">
        <f t="shared" si="9"/>
        <v>0.58139534883720934</v>
      </c>
      <c r="AU48" s="43">
        <f t="shared" si="10"/>
        <v>0.27275449101796406</v>
      </c>
      <c r="AV48" s="43">
        <f t="shared" si="11"/>
        <v>0.28820960698689957</v>
      </c>
      <c r="AW48" s="43">
        <f t="shared" si="12"/>
        <v>0.23136246786632392</v>
      </c>
      <c r="AX48" s="43">
        <f t="shared" si="13"/>
        <v>0.25865209471766848</v>
      </c>
      <c r="AY48" s="43">
        <f t="shared" si="14"/>
        <v>0.26813559322033897</v>
      </c>
      <c r="AZ48" s="43">
        <f t="shared" si="15"/>
        <v>0.31516290726817042</v>
      </c>
      <c r="BA48" s="43">
        <f t="shared" si="16"/>
        <v>0.7841379310344827</v>
      </c>
      <c r="BB48" s="43">
        <f t="shared" si="17"/>
        <v>0.2443969465648855</v>
      </c>
      <c r="BC48" s="43">
        <f t="shared" si="18"/>
        <v>0.41800000000000004</v>
      </c>
      <c r="BD48" s="43">
        <f t="shared" si="19"/>
        <v>0.24734446130500759</v>
      </c>
      <c r="BE48" s="43">
        <f t="shared" si="20"/>
        <v>0.2492686567164179</v>
      </c>
      <c r="BF48" s="43">
        <f t="shared" si="21"/>
        <v>0.22381044487427465</v>
      </c>
      <c r="BG48" s="43">
        <f t="shared" si="22"/>
        <v>0.23174789915966384</v>
      </c>
      <c r="BH48" s="43">
        <f t="shared" si="23"/>
        <v>0.23600605143721634</v>
      </c>
      <c r="BI48" s="43">
        <f t="shared" si="24"/>
        <v>0.22652659225213395</v>
      </c>
      <c r="BJ48" s="43">
        <f t="shared" si="25"/>
        <v>0.20955194805194804</v>
      </c>
      <c r="BK48" s="43">
        <f t="shared" si="26"/>
        <v>0.2103708359522313</v>
      </c>
      <c r="BL48" s="43">
        <f t="shared" si="27"/>
        <v>0.18130901287553647</v>
      </c>
      <c r="BM48" s="43">
        <f t="shared" si="28"/>
        <v>0.21010572139303485</v>
      </c>
      <c r="BN48" s="43">
        <f t="shared" si="29"/>
        <v>0.18371886120996442</v>
      </c>
      <c r="BO48" s="43">
        <f t="shared" si="30"/>
        <v>0.19898044111527258</v>
      </c>
      <c r="BP48" s="43">
        <f t="shared" si="31"/>
        <v>0.21647509578544061</v>
      </c>
      <c r="BQ48" s="43">
        <f t="shared" si="32"/>
        <v>0.23813911472448057</v>
      </c>
      <c r="BR48" s="43">
        <f t="shared" si="33"/>
        <v>0.23734177215189872</v>
      </c>
      <c r="BS48" s="43"/>
      <c r="BU48" s="43">
        <f t="shared" si="37"/>
        <v>0.7841379310344827</v>
      </c>
      <c r="BV48" s="43">
        <f t="shared" si="38"/>
        <v>1.7835332798716923</v>
      </c>
      <c r="BW48" s="43">
        <f t="shared" si="39"/>
        <v>2.6395862713781657</v>
      </c>
      <c r="BX48" s="43">
        <f t="shared" si="40"/>
        <v>5.458052512962178</v>
      </c>
      <c r="BY48" s="43">
        <f t="shared" si="41"/>
        <v>6.8922526930961601</v>
      </c>
      <c r="BZ48" s="43">
        <f t="shared" si="42"/>
        <v>7.3677335799725396</v>
      </c>
      <c r="CA48" s="43">
        <f t="shared" si="43"/>
        <v>8.6244826346172925</v>
      </c>
      <c r="CB48" s="43">
        <f t="shared" si="44"/>
        <v>9.0047720886081031</v>
      </c>
      <c r="CE48" s="43">
        <f t="shared" si="45"/>
        <v>0.7841379310344827</v>
      </c>
      <c r="CF48" s="43">
        <f t="shared" si="46"/>
        <v>0.4996976744186048</v>
      </c>
      <c r="CG48" s="43">
        <f t="shared" si="47"/>
        <v>0.28535099716882445</v>
      </c>
      <c r="CH48" s="43">
        <f t="shared" si="48"/>
        <v>0.25622420378036476</v>
      </c>
      <c r="CI48" s="43">
        <f t="shared" si="49"/>
        <v>0.23903336335566369</v>
      </c>
      <c r="CJ48" s="43">
        <f t="shared" si="50"/>
        <v>0.23774044343818979</v>
      </c>
      <c r="CK48" s="43">
        <f t="shared" si="51"/>
        <v>0.20945817577412548</v>
      </c>
      <c r="CL48" s="43">
        <f t="shared" si="52"/>
        <v>0.1901447269954053</v>
      </c>
    </row>
    <row r="49" spans="2:90" x14ac:dyDescent="0.3">
      <c r="B49" s="31" t="str">
        <f t="shared" si="35"/>
        <v>202410</v>
      </c>
      <c r="C49" s="17">
        <f t="shared" si="53"/>
        <v>45566</v>
      </c>
      <c r="D49" s="24">
        <f>VLOOKUP(B49,'Frete ESALQ'!$C$6:$AL$132,36,FALSE)</f>
        <v>137.07</v>
      </c>
      <c r="E49" s="24">
        <f>VLOOKUP(B49,'Frete ESALQ'!$C$6:$AW$132,47,FALSE)</f>
        <v>113.57</v>
      </c>
      <c r="F49" s="24">
        <f>VLOOKUP(B49,'Frete ESALQ'!$C$6:$BO$132,59,FALSE)</f>
        <v>108.88</v>
      </c>
      <c r="G49" s="24">
        <f>VLOOKUP(B49,'Frete ESALQ'!$C$6:$BO$132,60,FALSE)</f>
        <v>125</v>
      </c>
      <c r="H49" s="24">
        <f>VLOOKUP(B49,'Frete ESALQ'!$C$6:$BO$132,58,FALSE)</f>
        <v>140</v>
      </c>
      <c r="I49" s="24">
        <f>VLOOKUP(B49,'Frete ESALQ'!$C$6:$BO$132,57,FALSE)</f>
        <v>140.11000000000001</v>
      </c>
      <c r="J49" s="24">
        <f>VLOOKUP(B49,'Frete ESALQ'!$C$6:$BO$132,51,FALSE)</f>
        <v>143.91999999999999</v>
      </c>
      <c r="K49" s="24">
        <f>VLOOKUP($B49,'Frete ESALQ'!$C$6:$BO$132,K$2,FALSE)</f>
        <v>149</v>
      </c>
      <c r="L49" s="24">
        <f>VLOOKUP($B49,'Frete ESALQ'!$C$6:$BO$132,L$2,FALSE)</f>
        <v>74</v>
      </c>
      <c r="M49" s="24">
        <f>VLOOKUP($B49,'Frete ESALQ'!$C$6:$BO$132,M$2,FALSE)</f>
        <v>87.41</v>
      </c>
      <c r="N49" s="24">
        <f>VLOOKUP($B49,'Frete ESALQ'!$C$6:$BO$132,N$2,FALSE)</f>
        <v>134</v>
      </c>
      <c r="O49" s="24">
        <f>VLOOKUP($B49,'Frete ESALQ'!$C$6:$BO$132,O$2,FALSE)</f>
        <v>160.61000000000001</v>
      </c>
      <c r="P49" s="24">
        <f>VLOOKUP($B49,'Frete ESALQ'!$C$6:$BO$132,P$2,FALSE)</f>
        <v>144</v>
      </c>
      <c r="Q49" s="24">
        <f>VLOOKUP($B49,'Frete ESALQ'!$C$6:$BO$132,Q$2,FALSE)</f>
        <v>91.29</v>
      </c>
      <c r="R49" s="24">
        <f>VLOOKUP($B49,'Frete ESALQ'!$C$6:$BO$132,R$2,FALSE)</f>
        <v>105.05</v>
      </c>
      <c r="S49" s="24">
        <f>VLOOKUP($B49,'Frete ESALQ'!$C$6:$BO$132,S$2,FALSE)</f>
        <v>31.19</v>
      </c>
      <c r="T49" s="24">
        <f>VLOOKUP($B49,'Frete ESALQ'!$C$6:$BO$132,T$2,FALSE)</f>
        <v>157.62</v>
      </c>
      <c r="U49" s="24">
        <f>VLOOKUP($B49,'Frete ESALQ'!$C$6:$BO$132,U$2,FALSE)</f>
        <v>67.2</v>
      </c>
      <c r="V49" s="24">
        <f>VLOOKUP($B49,'Frete ESALQ'!$C$6:$BO$132,V$2,FALSE)</f>
        <v>160.87</v>
      </c>
      <c r="W49" s="24">
        <f>VLOOKUP($B49,'Frete ESALQ'!$C$6:$BO$132,W$2,FALSE)</f>
        <v>164.67</v>
      </c>
      <c r="X49" s="24">
        <f>VLOOKUP($B49,'Frete ESALQ'!$C$6:$BO$132,X$2,FALSE)</f>
        <v>112.46</v>
      </c>
      <c r="Y49" s="24">
        <f>VLOOKUP($B49,'Frete ESALQ'!$C$6:$BO$132,Y$2,FALSE)</f>
        <v>135.04</v>
      </c>
      <c r="Z49" s="24">
        <f>VLOOKUP($B49,'Frete ESALQ'!$C$6:$BO$132,Z$2,FALSE)</f>
        <v>144.56</v>
      </c>
      <c r="AA49" s="24">
        <f>VLOOKUP($B49,'Frete ESALQ'!$C$6:$BO$132,AA$2,FALSE)</f>
        <v>340</v>
      </c>
      <c r="AB49" s="24">
        <f>VLOOKUP($B49,'Frete ESALQ'!$C$6:$BO$132,AB$2,FALSE)</f>
        <v>347.09</v>
      </c>
      <c r="AC49" s="24">
        <f>VLOOKUP($B49,'Frete ESALQ'!$C$6:$BO$132,AC$2,FALSE)</f>
        <v>359.97</v>
      </c>
      <c r="AD49" s="24">
        <f>VLOOKUP($B49,'Frete ESALQ'!$C$6:$BO$132,AD$2,FALSE)</f>
        <v>341.2</v>
      </c>
      <c r="AE49" s="24">
        <f>VLOOKUP($B49,'Frete ESALQ'!$C$6:$BO$132,AE$2,FALSE)</f>
        <v>363.35</v>
      </c>
      <c r="AF49" s="24">
        <f>VLOOKUP($B49,'Frete ESALQ'!$C$6:$BO$132,AF$2,FALSE)</f>
        <v>312</v>
      </c>
      <c r="AG49" s="24">
        <f>VLOOKUP($B49,'Frete ESALQ'!$C$6:$BO$132,AG$2,FALSE)</f>
        <v>447.91</v>
      </c>
      <c r="AH49" s="24">
        <f>VLOOKUP($B49,'Frete ESALQ'!$C$6:$BO$132,AH$2,FALSE)</f>
        <v>340</v>
      </c>
      <c r="AI49" s="24">
        <f>VLOOKUP($B49,'Frete ESALQ'!$C$6:$BO$132,AI$2,FALSE)</f>
        <v>241.8</v>
      </c>
      <c r="AJ49" s="24">
        <f>VLOOKUP($B49,'Frete ESALQ'!$C$6:$BO$132,AJ$2,FALSE)</f>
        <v>285</v>
      </c>
      <c r="AL49" s="43">
        <f t="shared" si="36"/>
        <v>0.21450704225352113</v>
      </c>
      <c r="AM49" s="43">
        <f t="shared" si="54"/>
        <v>0.23513457556935816</v>
      </c>
      <c r="AN49" s="43">
        <f t="shared" si="55"/>
        <v>0.20818355640535371</v>
      </c>
      <c r="AO49" s="43">
        <f t="shared" si="56"/>
        <v>0.22727272727272727</v>
      </c>
      <c r="AP49" s="43">
        <f t="shared" si="5"/>
        <v>0.26768642447418739</v>
      </c>
      <c r="AQ49" s="43">
        <f t="shared" si="6"/>
        <v>0.26892514395393474</v>
      </c>
      <c r="AR49" s="43">
        <f t="shared" si="7"/>
        <v>0.29983333333333329</v>
      </c>
      <c r="AS49" s="43">
        <f t="shared" si="8"/>
        <v>0.25778546712802769</v>
      </c>
      <c r="AT49" s="43">
        <f t="shared" si="9"/>
        <v>0.5736434108527132</v>
      </c>
      <c r="AU49" s="43">
        <f t="shared" si="10"/>
        <v>0.26170658682634729</v>
      </c>
      <c r="AV49" s="43">
        <f t="shared" si="11"/>
        <v>0.29257641921397382</v>
      </c>
      <c r="AW49" s="43">
        <f t="shared" si="12"/>
        <v>0.20643958868894605</v>
      </c>
      <c r="AX49" s="43">
        <f t="shared" si="13"/>
        <v>0.26229508196721313</v>
      </c>
      <c r="AY49" s="43">
        <f t="shared" si="14"/>
        <v>0.2578813559322034</v>
      </c>
      <c r="AZ49" s="43">
        <f t="shared" si="15"/>
        <v>0.26328320802005012</v>
      </c>
      <c r="BA49" s="43">
        <f t="shared" si="16"/>
        <v>0.53775862068965519</v>
      </c>
      <c r="BB49" s="43">
        <f t="shared" si="17"/>
        <v>0.24064122137404581</v>
      </c>
      <c r="BC49" s="43">
        <f t="shared" si="18"/>
        <v>0.48000000000000004</v>
      </c>
      <c r="BD49" s="43">
        <f t="shared" si="19"/>
        <v>0.24411229135053111</v>
      </c>
      <c r="BE49" s="43">
        <f t="shared" si="20"/>
        <v>0.24577611940298505</v>
      </c>
      <c r="BF49" s="43">
        <f t="shared" si="21"/>
        <v>0.21752417794970985</v>
      </c>
      <c r="BG49" s="43">
        <f t="shared" si="22"/>
        <v>0.22695798319327729</v>
      </c>
      <c r="BH49" s="43">
        <f t="shared" si="23"/>
        <v>0.21869894099848713</v>
      </c>
      <c r="BI49" s="43">
        <f t="shared" si="24"/>
        <v>0.22324359816152331</v>
      </c>
      <c r="BJ49" s="43">
        <f t="shared" si="25"/>
        <v>0.22538311688311688</v>
      </c>
      <c r="BK49" s="43">
        <f t="shared" si="26"/>
        <v>0.22625392834695163</v>
      </c>
      <c r="BL49" s="43">
        <f t="shared" si="27"/>
        <v>0.18304721030042917</v>
      </c>
      <c r="BM49" s="43">
        <f t="shared" si="28"/>
        <v>0.22596393034825871</v>
      </c>
      <c r="BN49" s="43">
        <f t="shared" si="29"/>
        <v>0.18505338078291814</v>
      </c>
      <c r="BO49" s="43">
        <f t="shared" si="30"/>
        <v>0.18639617145235124</v>
      </c>
      <c r="BP49" s="43">
        <f t="shared" si="31"/>
        <v>0.21711366538952745</v>
      </c>
      <c r="BQ49" s="43">
        <f t="shared" si="32"/>
        <v>0.21842818428184282</v>
      </c>
      <c r="BR49" s="43">
        <f t="shared" si="33"/>
        <v>0.22547468354430381</v>
      </c>
      <c r="BS49" s="43"/>
      <c r="BU49" s="43">
        <f t="shared" si="37"/>
        <v>0.53775862068965519</v>
      </c>
      <c r="BV49" s="43">
        <f t="shared" si="38"/>
        <v>1.5914020315423683</v>
      </c>
      <c r="BW49" s="43">
        <f t="shared" si="39"/>
        <v>2.3742731823209695</v>
      </c>
      <c r="BX49" s="43">
        <f t="shared" si="40"/>
        <v>5.1384480727820661</v>
      </c>
      <c r="BY49" s="43">
        <f t="shared" si="41"/>
        <v>6.5086232768505825</v>
      </c>
      <c r="BZ49" s="43">
        <f t="shared" si="42"/>
        <v>6.952526144676729</v>
      </c>
      <c r="CA49" s="43">
        <f t="shared" si="43"/>
        <v>8.2555377645890271</v>
      </c>
      <c r="CB49" s="43">
        <f t="shared" si="44"/>
        <v>8.6249811463418062</v>
      </c>
      <c r="CE49" s="43">
        <f t="shared" si="45"/>
        <v>0.53775862068965519</v>
      </c>
      <c r="CF49" s="43">
        <f t="shared" si="46"/>
        <v>0.52682170542635653</v>
      </c>
      <c r="CG49" s="43">
        <f t="shared" si="47"/>
        <v>0.26095705025953375</v>
      </c>
      <c r="CH49" s="43">
        <f t="shared" si="48"/>
        <v>0.25128862640555422</v>
      </c>
      <c r="CI49" s="43">
        <f t="shared" si="49"/>
        <v>0.2283625340114194</v>
      </c>
      <c r="CJ49" s="43">
        <f t="shared" si="50"/>
        <v>0.22195143391307326</v>
      </c>
      <c r="CK49" s="43">
        <f t="shared" si="51"/>
        <v>0.21716860331871635</v>
      </c>
      <c r="CL49" s="43">
        <f t="shared" si="52"/>
        <v>0.18472169087638957</v>
      </c>
    </row>
    <row r="50" spans="2:90" x14ac:dyDescent="0.3">
      <c r="B50" s="31" t="str">
        <f t="shared" si="35"/>
        <v>202411</v>
      </c>
      <c r="C50" s="17">
        <f t="shared" si="53"/>
        <v>45597</v>
      </c>
      <c r="D50" s="24">
        <f>VLOOKUP(B50,'Frete ESALQ'!$C$6:$AL$132,36,FALSE)</f>
        <v>137.66</v>
      </c>
      <c r="E50" s="24">
        <f>VLOOKUP(B50,'Frete ESALQ'!$C$6:$AW$132,47,FALSE)</f>
        <v>106.67</v>
      </c>
      <c r="F50" s="24">
        <f>VLOOKUP(B50,'Frete ESALQ'!$C$6:$BO$132,59,FALSE)</f>
        <v>101.6</v>
      </c>
      <c r="G50" s="24">
        <f>VLOOKUP(B50,'Frete ESALQ'!$C$6:$BO$132,60,FALSE)</f>
        <v>110</v>
      </c>
      <c r="H50" s="24">
        <f>VLOOKUP(B50,'Frete ESALQ'!$C$6:$BO$132,58,FALSE)</f>
        <v>135</v>
      </c>
      <c r="I50" s="24">
        <f>VLOOKUP(B50,'Frete ESALQ'!$C$6:$BO$132,57,FALSE)</f>
        <v>142.56</v>
      </c>
      <c r="J50" s="24">
        <f>VLOOKUP(B50,'Frete ESALQ'!$C$6:$BO$132,51,FALSE)</f>
        <v>127.5</v>
      </c>
      <c r="K50" s="24">
        <f>VLOOKUP($B50,'Frete ESALQ'!$C$6:$BO$132,K$2,FALSE)</f>
        <v>148.16999999999999</v>
      </c>
      <c r="L50" s="24">
        <f>VLOOKUP($B50,'Frete ESALQ'!$C$6:$BO$132,L$2,FALSE)</f>
        <v>65</v>
      </c>
      <c r="M50" s="24">
        <f>VLOOKUP($B50,'Frete ESALQ'!$C$6:$BO$132,M$2,FALSE)</f>
        <v>88.54</v>
      </c>
      <c r="N50" s="24">
        <f>VLOOKUP($B50,'Frete ESALQ'!$C$6:$BO$132,N$2,FALSE)</f>
        <v>132.5</v>
      </c>
      <c r="O50" s="24">
        <f>VLOOKUP($B50,'Frete ESALQ'!$C$6:$BO$132,O$2,FALSE)</f>
        <v>163.24</v>
      </c>
      <c r="P50" s="24">
        <f>VLOOKUP($B50,'Frete ESALQ'!$C$6:$BO$132,P$2,FALSE)</f>
        <v>140</v>
      </c>
      <c r="Q50" s="24">
        <f>VLOOKUP($B50,'Frete ESALQ'!$C$6:$BO$132,Q$2,FALSE)</f>
        <v>92.5</v>
      </c>
      <c r="R50" s="24">
        <f>VLOOKUP($B50,'Frete ESALQ'!$C$6:$BO$132,R$2,FALSE)</f>
        <v>106.54</v>
      </c>
      <c r="S50" s="24">
        <f>VLOOKUP($B50,'Frete ESALQ'!$C$6:$BO$132,S$2,FALSE)</f>
        <v>25.45</v>
      </c>
      <c r="T50" s="24">
        <f>VLOOKUP($B50,'Frete ESALQ'!$C$6:$BO$132,T$2,FALSE)</f>
        <v>160.18</v>
      </c>
      <c r="U50" s="24">
        <f>VLOOKUP($B50,'Frete ESALQ'!$C$6:$BO$132,U$2,FALSE)</f>
        <v>63.84</v>
      </c>
      <c r="V50" s="24">
        <f>VLOOKUP($B50,'Frete ESALQ'!$C$6:$BO$132,V$2,FALSE)</f>
        <v>137.5</v>
      </c>
      <c r="W50" s="24">
        <f>VLOOKUP($B50,'Frete ESALQ'!$C$6:$BO$132,W$2,FALSE)</f>
        <v>167.38</v>
      </c>
      <c r="X50" s="24">
        <f>VLOOKUP($B50,'Frete ESALQ'!$C$6:$BO$132,X$2,FALSE)</f>
        <v>114.1</v>
      </c>
      <c r="Y50" s="24">
        <f>VLOOKUP($B50,'Frete ESALQ'!$C$6:$BO$132,Y$2,FALSE)</f>
        <v>137.13999999999999</v>
      </c>
      <c r="Z50" s="24">
        <f>VLOOKUP($B50,'Frete ESALQ'!$C$6:$BO$132,Z$2,FALSE)</f>
        <v>146.86000000000001</v>
      </c>
      <c r="AA50" s="24">
        <f>VLOOKUP($B50,'Frete ESALQ'!$C$6:$BO$132,AA$2,FALSE)</f>
        <v>315</v>
      </c>
      <c r="AB50" s="24">
        <f>VLOOKUP($B50,'Frete ESALQ'!$C$6:$BO$132,AB$2,FALSE)</f>
        <v>331.16</v>
      </c>
      <c r="AC50" s="24">
        <f>VLOOKUP($B50,'Frete ESALQ'!$C$6:$BO$132,AC$2,FALSE)</f>
        <v>344.91</v>
      </c>
      <c r="AD50" s="24">
        <f>VLOOKUP($B50,'Frete ESALQ'!$C$6:$BO$132,AD$2,FALSE)</f>
        <v>335.43</v>
      </c>
      <c r="AE50" s="24">
        <f>VLOOKUP($B50,'Frete ESALQ'!$C$6:$BO$132,AE$2,FALSE)</f>
        <v>348.52</v>
      </c>
      <c r="AF50" s="24">
        <f>VLOOKUP($B50,'Frete ESALQ'!$C$6:$BO$132,AF$2,FALSE)</f>
        <v>327.5</v>
      </c>
      <c r="AG50" s="24">
        <f>VLOOKUP($B50,'Frete ESALQ'!$C$6:$BO$132,AG$2,FALSE)</f>
        <v>429.29</v>
      </c>
      <c r="AH50" s="24">
        <f>VLOOKUP($B50,'Frete ESALQ'!$C$6:$BO$132,AH$2,FALSE)</f>
        <v>280</v>
      </c>
      <c r="AI50" s="24">
        <f>VLOOKUP($B50,'Frete ESALQ'!$C$6:$BO$132,AI$2,FALSE)</f>
        <v>254.5</v>
      </c>
      <c r="AJ50" s="24">
        <f>VLOOKUP($B50,'Frete ESALQ'!$C$6:$BO$132,AJ$2,FALSE)</f>
        <v>250</v>
      </c>
      <c r="AL50" s="43">
        <f t="shared" si="36"/>
        <v>0.2154303599374022</v>
      </c>
      <c r="AM50" s="43">
        <f t="shared" si="54"/>
        <v>0.22084886128364389</v>
      </c>
      <c r="AN50" s="43">
        <f t="shared" si="55"/>
        <v>0.19426386233269596</v>
      </c>
      <c r="AO50" s="43">
        <f t="shared" si="56"/>
        <v>0.2</v>
      </c>
      <c r="AP50" s="43">
        <f t="shared" si="5"/>
        <v>0.25812619502868067</v>
      </c>
      <c r="AQ50" s="43">
        <f t="shared" si="6"/>
        <v>0.27362763915547028</v>
      </c>
      <c r="AR50" s="43">
        <f t="shared" si="7"/>
        <v>0.265625</v>
      </c>
      <c r="AS50" s="43">
        <f t="shared" si="8"/>
        <v>0.25634948096885812</v>
      </c>
      <c r="AT50" s="43">
        <f t="shared" si="9"/>
        <v>0.50387596899224807</v>
      </c>
      <c r="AU50" s="43">
        <f t="shared" si="10"/>
        <v>0.26508982035928147</v>
      </c>
      <c r="AV50" s="43">
        <f t="shared" si="11"/>
        <v>0.2893013100436681</v>
      </c>
      <c r="AW50" s="43">
        <f t="shared" si="12"/>
        <v>0.20982005141388177</v>
      </c>
      <c r="AX50" s="43">
        <f t="shared" si="13"/>
        <v>0.25500910746812389</v>
      </c>
      <c r="AY50" s="43">
        <f t="shared" si="14"/>
        <v>0.26129943502824859</v>
      </c>
      <c r="AZ50" s="43">
        <f t="shared" si="15"/>
        <v>0.26701754385964915</v>
      </c>
      <c r="BA50" s="43">
        <f t="shared" si="16"/>
        <v>0.43879310344827582</v>
      </c>
      <c r="BB50" s="43">
        <f t="shared" si="17"/>
        <v>0.2445496183206107</v>
      </c>
      <c r="BC50" s="43">
        <f t="shared" si="18"/>
        <v>0.45600000000000002</v>
      </c>
      <c r="BD50" s="43">
        <f t="shared" si="19"/>
        <v>0.20864946889226099</v>
      </c>
      <c r="BE50" s="43">
        <f t="shared" si="20"/>
        <v>0.24982089552238806</v>
      </c>
      <c r="BF50" s="43">
        <f t="shared" si="21"/>
        <v>0.2206963249516441</v>
      </c>
      <c r="BG50" s="43">
        <f t="shared" si="22"/>
        <v>0.23048739495798318</v>
      </c>
      <c r="BH50" s="43">
        <f t="shared" si="23"/>
        <v>0.22217851739788202</v>
      </c>
      <c r="BI50" s="43">
        <f t="shared" si="24"/>
        <v>0.20682862770847013</v>
      </c>
      <c r="BJ50" s="43">
        <f t="shared" si="25"/>
        <v>0.21503896103896106</v>
      </c>
      <c r="BK50" s="43">
        <f t="shared" si="26"/>
        <v>0.21678818353236959</v>
      </c>
      <c r="BL50" s="43">
        <f t="shared" si="27"/>
        <v>0.17995171673819743</v>
      </c>
      <c r="BM50" s="43">
        <f t="shared" si="28"/>
        <v>0.21674129353233829</v>
      </c>
      <c r="BN50" s="43">
        <f t="shared" si="29"/>
        <v>0.1942467378410439</v>
      </c>
      <c r="BO50" s="43">
        <f t="shared" si="30"/>
        <v>0.17864752392842281</v>
      </c>
      <c r="BP50" s="43">
        <f t="shared" si="31"/>
        <v>0.17879948914431673</v>
      </c>
      <c r="BQ50" s="43">
        <f t="shared" si="32"/>
        <v>0.22990063233965674</v>
      </c>
      <c r="BR50" s="43">
        <f t="shared" si="33"/>
        <v>0.19778481012658228</v>
      </c>
      <c r="BS50" s="43"/>
      <c r="BU50" s="43">
        <f t="shared" si="37"/>
        <v>0.43879310344827582</v>
      </c>
      <c r="BV50" s="43">
        <f t="shared" si="38"/>
        <v>1.398669072440524</v>
      </c>
      <c r="BW50" s="43">
        <f t="shared" si="39"/>
        <v>2.1920758716877033</v>
      </c>
      <c r="BX50" s="43">
        <f t="shared" si="40"/>
        <v>4.8564110478784714</v>
      </c>
      <c r="BY50" s="43">
        <f t="shared" si="41"/>
        <v>6.206859959362899</v>
      </c>
      <c r="BZ50" s="43">
        <f t="shared" si="42"/>
        <v>6.6345454018291381</v>
      </c>
      <c r="CA50" s="43">
        <f t="shared" si="43"/>
        <v>7.8629886946266376</v>
      </c>
      <c r="CB50" s="43">
        <f t="shared" si="44"/>
        <v>8.2215879352932593</v>
      </c>
      <c r="CE50" s="43">
        <f t="shared" si="45"/>
        <v>0.43879310344827582</v>
      </c>
      <c r="CF50" s="43">
        <f t="shared" si="46"/>
        <v>0.47993798449612407</v>
      </c>
      <c r="CG50" s="43">
        <f t="shared" si="47"/>
        <v>0.26446893308239311</v>
      </c>
      <c r="CH50" s="43">
        <f t="shared" si="48"/>
        <v>0.24221228874461528</v>
      </c>
      <c r="CI50" s="43">
        <f t="shared" si="49"/>
        <v>0.22507481858073794</v>
      </c>
      <c r="CJ50" s="43">
        <f t="shared" si="50"/>
        <v>0.21384272123311954</v>
      </c>
      <c r="CK50" s="43">
        <f t="shared" si="51"/>
        <v>0.20474054879958326</v>
      </c>
      <c r="CL50" s="43">
        <f t="shared" si="52"/>
        <v>0.17929962033331082</v>
      </c>
    </row>
    <row r="51" spans="2:90" x14ac:dyDescent="0.3">
      <c r="B51" s="31" t="str">
        <f t="shared" si="35"/>
        <v>202412</v>
      </c>
      <c r="C51" s="17">
        <f t="shared" si="53"/>
        <v>45627</v>
      </c>
      <c r="D51" s="24">
        <f>VLOOKUP(B51,'Frete ESALQ'!$C$6:$AL$132,36,FALSE)</f>
        <v>122.55</v>
      </c>
      <c r="E51" s="24">
        <f>VLOOKUP(B51,'Frete ESALQ'!$C$6:$AW$132,47,FALSE)</f>
        <v>102.5</v>
      </c>
      <c r="F51" s="24">
        <f>VLOOKUP(B51,'Frete ESALQ'!$C$6:$BO$132,59,FALSE)</f>
        <v>99</v>
      </c>
      <c r="G51" s="24">
        <f>VLOOKUP(B51,'Frete ESALQ'!$C$6:$BO$132,60,FALSE)</f>
        <v>110</v>
      </c>
      <c r="H51" s="24">
        <f>VLOOKUP(B51,'Frete ESALQ'!$C$6:$BO$132,58,FALSE)</f>
        <v>130</v>
      </c>
      <c r="I51" s="24">
        <f>VLOOKUP(B51,'Frete ESALQ'!$C$6:$BO$132,57,FALSE)</f>
        <v>127.74</v>
      </c>
      <c r="J51" s="24">
        <f>VLOOKUP(B51,'Frete ESALQ'!$C$6:$BO$132,51,FALSE)</f>
        <v>120</v>
      </c>
      <c r="K51" s="24">
        <f>VLOOKUP($B51,'Frete ESALQ'!$C$6:$BO$132,K$2,FALSE)</f>
        <v>127.5</v>
      </c>
      <c r="L51" s="24">
        <f>VLOOKUP($B51,'Frete ESALQ'!$C$6:$BO$132,L$2,FALSE)</f>
        <v>58</v>
      </c>
      <c r="M51" s="24">
        <f>VLOOKUP($B51,'Frete ESALQ'!$C$6:$BO$132,M$2,FALSE)</f>
        <v>80.37</v>
      </c>
      <c r="N51" s="24">
        <f>VLOOKUP($B51,'Frete ESALQ'!$C$6:$BO$132,N$2,FALSE)</f>
        <v>107.5</v>
      </c>
      <c r="O51" s="24">
        <f>VLOOKUP($B51,'Frete ESALQ'!$C$6:$BO$132,O$2,FALSE)</f>
        <v>146.02000000000001</v>
      </c>
      <c r="P51" s="24">
        <f>VLOOKUP($B51,'Frete ESALQ'!$C$6:$BO$132,P$2,FALSE)</f>
        <v>122.5</v>
      </c>
      <c r="Q51" s="24">
        <f>VLOOKUP($B51,'Frete ESALQ'!$C$6:$BO$132,Q$2,FALSE)</f>
        <v>83.85</v>
      </c>
      <c r="R51" s="24">
        <f>VLOOKUP($B51,'Frete ESALQ'!$C$6:$BO$132,R$2,FALSE)</f>
        <v>96.19</v>
      </c>
      <c r="S51" s="24">
        <f>VLOOKUP($B51,'Frete ESALQ'!$C$6:$BO$132,S$2,FALSE)</f>
        <v>41.64</v>
      </c>
      <c r="T51" s="24">
        <f>VLOOKUP($B51,'Frete ESALQ'!$C$6:$BO$132,T$2,FALSE)</f>
        <v>143.33000000000001</v>
      </c>
      <c r="U51" s="24">
        <f>VLOOKUP($B51,'Frete ESALQ'!$C$6:$BO$132,U$2,FALSE)</f>
        <v>50.63</v>
      </c>
      <c r="V51" s="24">
        <f>VLOOKUP($B51,'Frete ESALQ'!$C$6:$BO$132,V$2,FALSE)</f>
        <v>137.5</v>
      </c>
      <c r="W51" s="24">
        <f>VLOOKUP($B51,'Frete ESALQ'!$C$6:$BO$132,W$2,FALSE)</f>
        <v>149.66</v>
      </c>
      <c r="X51" s="24">
        <f>VLOOKUP($B51,'Frete ESALQ'!$C$6:$BO$132,X$2,FALSE)</f>
        <v>102.83</v>
      </c>
      <c r="Y51" s="24">
        <f>VLOOKUP($B51,'Frete ESALQ'!$C$6:$BO$132,Y$2,FALSE)</f>
        <v>123.08</v>
      </c>
      <c r="Z51" s="24">
        <f>VLOOKUP($B51,'Frete ESALQ'!$C$6:$BO$132,Z$2,FALSE)</f>
        <v>131.63</v>
      </c>
      <c r="AA51" s="24">
        <f>VLOOKUP($B51,'Frete ESALQ'!$C$6:$BO$132,AA$2,FALSE)</f>
        <v>260</v>
      </c>
      <c r="AB51" s="24">
        <f>VLOOKUP($B51,'Frete ESALQ'!$C$6:$BO$132,AB$2,FALSE)</f>
        <v>325.04000000000002</v>
      </c>
      <c r="AC51" s="24">
        <f>VLOOKUP($B51,'Frete ESALQ'!$C$6:$BO$132,AC$2,FALSE)</f>
        <v>339.48</v>
      </c>
      <c r="AD51" s="24">
        <f>VLOOKUP($B51,'Frete ESALQ'!$C$6:$BO$132,AD$2,FALSE)</f>
        <v>299.25</v>
      </c>
      <c r="AE51" s="24">
        <f>VLOOKUP($B51,'Frete ESALQ'!$C$6:$BO$132,AE$2,FALSE)</f>
        <v>343.28</v>
      </c>
      <c r="AF51" s="24">
        <f>VLOOKUP($B51,'Frete ESALQ'!$C$6:$BO$132,AF$2,FALSE)</f>
        <v>235</v>
      </c>
      <c r="AG51" s="24">
        <f>VLOOKUP($B51,'Frete ESALQ'!$C$6:$BO$132,AG$2,FALSE)</f>
        <v>497.09</v>
      </c>
      <c r="AH51" s="24">
        <f>VLOOKUP($B51,'Frete ESALQ'!$C$6:$BO$132,AH$2,FALSE)</f>
        <v>280</v>
      </c>
      <c r="AI51" s="24">
        <f>VLOOKUP($B51,'Frete ESALQ'!$C$6:$BO$132,AI$2,FALSE)</f>
        <v>242.74</v>
      </c>
      <c r="AJ51" s="24">
        <f>VLOOKUP($B51,'Frete ESALQ'!$C$6:$BO$132,AJ$2,FALSE)</f>
        <v>240</v>
      </c>
      <c r="AL51" s="43">
        <f t="shared" si="36"/>
        <v>0.19178403755868545</v>
      </c>
      <c r="AM51" s="43">
        <f t="shared" si="54"/>
        <v>0.21221532091097309</v>
      </c>
      <c r="AN51" s="43">
        <f t="shared" si="55"/>
        <v>0.18929254302103252</v>
      </c>
      <c r="AO51" s="43">
        <f t="shared" si="56"/>
        <v>0.2</v>
      </c>
      <c r="AP51" s="43">
        <f t="shared" si="5"/>
        <v>0.24856596558317401</v>
      </c>
      <c r="AQ51" s="43">
        <f t="shared" si="6"/>
        <v>0.24518234165067176</v>
      </c>
      <c r="AR51" s="43">
        <f t="shared" si="7"/>
        <v>0.25</v>
      </c>
      <c r="AS51" s="43">
        <f t="shared" si="8"/>
        <v>0.22058823529411764</v>
      </c>
      <c r="AT51" s="43">
        <f t="shared" si="9"/>
        <v>0.44961240310077522</v>
      </c>
      <c r="AU51" s="43">
        <f t="shared" si="10"/>
        <v>0.24062874251497007</v>
      </c>
      <c r="AV51" s="43">
        <f t="shared" si="11"/>
        <v>0.23471615720524017</v>
      </c>
      <c r="AW51" s="43">
        <f t="shared" si="12"/>
        <v>0.18768637532133678</v>
      </c>
      <c r="AX51" s="43">
        <f t="shared" si="13"/>
        <v>0.22313296903460839</v>
      </c>
      <c r="AY51" s="43">
        <f t="shared" si="14"/>
        <v>0.236864406779661</v>
      </c>
      <c r="AZ51" s="43">
        <f t="shared" si="15"/>
        <v>0.24107769423558897</v>
      </c>
      <c r="BA51" s="43">
        <f t="shared" si="16"/>
        <v>0.71793103448275863</v>
      </c>
      <c r="BB51" s="43">
        <f t="shared" si="17"/>
        <v>0.21882442748091605</v>
      </c>
      <c r="BC51" s="43">
        <f t="shared" si="18"/>
        <v>0.36164285714285715</v>
      </c>
      <c r="BD51" s="43">
        <f t="shared" si="19"/>
        <v>0.20864946889226099</v>
      </c>
      <c r="BE51" s="43">
        <f t="shared" si="20"/>
        <v>0.2233731343283582</v>
      </c>
      <c r="BF51" s="43">
        <f t="shared" si="21"/>
        <v>0.19889748549323016</v>
      </c>
      <c r="BG51" s="43">
        <f t="shared" si="22"/>
        <v>0.20685714285714285</v>
      </c>
      <c r="BH51" s="43">
        <f t="shared" si="23"/>
        <v>0.1991376701966717</v>
      </c>
      <c r="BI51" s="43">
        <f t="shared" si="24"/>
        <v>0.17071569271175313</v>
      </c>
      <c r="BJ51" s="43">
        <f t="shared" si="25"/>
        <v>0.21106493506493507</v>
      </c>
      <c r="BK51" s="43">
        <f t="shared" si="26"/>
        <v>0.2133752357008171</v>
      </c>
      <c r="BL51" s="43">
        <f t="shared" si="27"/>
        <v>0.16054184549356224</v>
      </c>
      <c r="BM51" s="43">
        <f t="shared" si="28"/>
        <v>0.2134825870646766</v>
      </c>
      <c r="BN51" s="43">
        <f t="shared" si="29"/>
        <v>0.13938315539739027</v>
      </c>
      <c r="BO51" s="43">
        <f t="shared" si="30"/>
        <v>0.20686225551394088</v>
      </c>
      <c r="BP51" s="43">
        <f t="shared" si="31"/>
        <v>0.17879948914431673</v>
      </c>
      <c r="BQ51" s="43">
        <f t="shared" si="32"/>
        <v>0.21927732610659439</v>
      </c>
      <c r="BR51" s="43">
        <f t="shared" si="33"/>
        <v>0.189873417721519</v>
      </c>
      <c r="BS51" s="43"/>
      <c r="BU51" s="43">
        <f t="shared" si="37"/>
        <v>0.71793103448275863</v>
      </c>
      <c r="BV51" s="43">
        <f t="shared" si="38"/>
        <v>1.529186294726391</v>
      </c>
      <c r="BW51" s="43">
        <f t="shared" si="39"/>
        <v>2.2477571382566115</v>
      </c>
      <c r="BX51" s="43">
        <f t="shared" si="40"/>
        <v>4.6772052993068005</v>
      </c>
      <c r="BY51" s="43">
        <f t="shared" si="41"/>
        <v>5.9066604130850298</v>
      </c>
      <c r="BZ51" s="43">
        <f t="shared" si="42"/>
        <v>6.315811156913143</v>
      </c>
      <c r="CA51" s="43">
        <f t="shared" si="43"/>
        <v>7.4426322519970327</v>
      </c>
      <c r="CB51" s="43">
        <f t="shared" si="44"/>
        <v>7.810036353004536</v>
      </c>
      <c r="CE51" s="43">
        <f t="shared" si="45"/>
        <v>0.71793103448275863</v>
      </c>
      <c r="CF51" s="43">
        <f t="shared" si="46"/>
        <v>0.40562763012181619</v>
      </c>
      <c r="CG51" s="43">
        <f t="shared" si="47"/>
        <v>0.23952361451007351</v>
      </c>
      <c r="CH51" s="43">
        <f t="shared" si="48"/>
        <v>0.22085892373183535</v>
      </c>
      <c r="CI51" s="43">
        <f t="shared" si="49"/>
        <v>0.20490918562970487</v>
      </c>
      <c r="CJ51" s="43">
        <f t="shared" si="50"/>
        <v>0.20457537191405661</v>
      </c>
      <c r="CK51" s="43">
        <f t="shared" si="51"/>
        <v>0.18780351584731494</v>
      </c>
      <c r="CL51" s="43">
        <f t="shared" si="52"/>
        <v>0.18370205050375166</v>
      </c>
    </row>
    <row r="52" spans="2:90" x14ac:dyDescent="0.3">
      <c r="B52" s="31" t="str">
        <f t="shared" si="35"/>
        <v>20251</v>
      </c>
      <c r="C52" s="17">
        <f t="shared" si="53"/>
        <v>45658</v>
      </c>
      <c r="D52" s="24">
        <f>VLOOKUP(B52,'Frete ESALQ'!$C$6:$AL$132,36,FALSE)</f>
        <v>146</v>
      </c>
      <c r="E52" s="24">
        <f>VLOOKUP(B52,'Frete ESALQ'!$C$6:$AW$132,47,FALSE)</f>
        <v>113.33</v>
      </c>
      <c r="F52" s="24">
        <f>VLOOKUP(B52,'Frete ESALQ'!$C$6:$BO$132,59,FALSE)</f>
        <v>124.67</v>
      </c>
      <c r="G52" s="24">
        <f>VLOOKUP(B52,'Frete ESALQ'!$C$6:$BO$132,60,FALSE)</f>
        <v>152</v>
      </c>
      <c r="H52" s="24">
        <f>VLOOKUP(B52,'Frete ESALQ'!$C$6:$BO$132,58,FALSE)</f>
        <v>136.66999999999999</v>
      </c>
      <c r="I52" s="24">
        <f>VLOOKUP(B52,'Frete ESALQ'!$C$6:$BO$132,57,FALSE)</f>
        <v>138.76</v>
      </c>
      <c r="J52" s="24">
        <f>VLOOKUP(B52,'Frete ESALQ'!$C$6:$BO$132,51,FALSE)</f>
        <v>127.5</v>
      </c>
      <c r="K52" s="24">
        <f>VLOOKUP($B52,'Frete ESALQ'!$C$6:$BO$132,K$2,FALSE)</f>
        <v>138</v>
      </c>
      <c r="L52" s="24">
        <f>VLOOKUP($B52,'Frete ESALQ'!$C$6:$BO$132,L$2,FALSE)</f>
        <v>57.1</v>
      </c>
      <c r="M52" s="24">
        <f>VLOOKUP($B52,'Frete ESALQ'!$C$6:$BO$132,M$2,FALSE)</f>
        <v>82.83</v>
      </c>
      <c r="N52" s="24">
        <f>VLOOKUP($B52,'Frete ESALQ'!$C$6:$BO$132,N$2,FALSE)</f>
        <v>105</v>
      </c>
      <c r="O52" s="24">
        <f>VLOOKUP($B52,'Frete ESALQ'!$C$6:$BO$132,O$2,FALSE)</f>
        <v>145.58000000000001</v>
      </c>
      <c r="P52" s="24">
        <f>VLOOKUP($B52,'Frete ESALQ'!$C$6:$BO$132,P$2,FALSE)</f>
        <v>119.4</v>
      </c>
      <c r="Q52" s="24">
        <f>VLOOKUP($B52,'Frete ESALQ'!$C$6:$BO$132,Q$2,FALSE)</f>
        <v>86.16</v>
      </c>
      <c r="R52" s="24">
        <f>VLOOKUP($B52,'Frete ESALQ'!$C$6:$BO$132,R$2,FALSE)</f>
        <v>85</v>
      </c>
      <c r="S52" s="24">
        <f>VLOOKUP($B52,'Frete ESALQ'!$C$6:$BO$132,S$2,FALSE)</f>
        <v>38.5</v>
      </c>
      <c r="T52" s="24">
        <f>VLOOKUP($B52,'Frete ESALQ'!$C$6:$BO$132,T$2,FALSE)</f>
        <v>143.01</v>
      </c>
      <c r="U52" s="24">
        <f>VLOOKUP($B52,'Frete ESALQ'!$C$6:$BO$132,U$2,FALSE)</f>
        <v>55</v>
      </c>
      <c r="V52" s="24">
        <f>VLOOKUP($B52,'Frete ESALQ'!$C$6:$BO$132,V$2,FALSE)</f>
        <v>142</v>
      </c>
      <c r="W52" s="24">
        <f>VLOOKUP($B52,'Frete ESALQ'!$C$6:$BO$132,W$2,FALSE)</f>
        <v>133</v>
      </c>
      <c r="X52" s="24">
        <f>VLOOKUP($B52,'Frete ESALQ'!$C$6:$BO$132,X$2,FALSE)</f>
        <v>125</v>
      </c>
      <c r="Y52" s="24">
        <f>VLOOKUP($B52,'Frete ESALQ'!$C$6:$BO$132,Y$2,FALSE)</f>
        <v>123.66</v>
      </c>
      <c r="Z52" s="24">
        <f>VLOOKUP($B52,'Frete ESALQ'!$C$6:$BO$132,Z$2,FALSE)</f>
        <v>131.82</v>
      </c>
      <c r="AA52" s="24">
        <f>VLOOKUP($B52,'Frete ESALQ'!$C$6:$BO$132,AA$2,FALSE)</f>
        <v>270</v>
      </c>
      <c r="AB52" s="24">
        <f>VLOOKUP($B52,'Frete ESALQ'!$C$6:$BO$132,AB$2,FALSE)</f>
        <v>302.29000000000002</v>
      </c>
      <c r="AC52" s="24">
        <f>VLOOKUP($B52,'Frete ESALQ'!$C$6:$BO$132,AC$2,FALSE)</f>
        <v>313.41000000000003</v>
      </c>
      <c r="AD52" s="24">
        <f>VLOOKUP($B52,'Frete ESALQ'!$C$6:$BO$132,AD$2,FALSE)</f>
        <v>347.97</v>
      </c>
      <c r="AE52" s="24">
        <f>VLOOKUP($B52,'Frete ESALQ'!$C$6:$BO$132,AE$2,FALSE)</f>
        <v>316.33</v>
      </c>
      <c r="AF52" s="24">
        <f>VLOOKUP($B52,'Frete ESALQ'!$C$6:$BO$132,AF$2,FALSE)</f>
        <v>260.39</v>
      </c>
      <c r="AG52" s="24">
        <f>VLOOKUP($B52,'Frete ESALQ'!$C$6:$BO$132,AG$2,FALSE)</f>
        <v>421.49</v>
      </c>
      <c r="AH52" s="24">
        <f>VLOOKUP($B52,'Frete ESALQ'!$C$6:$BO$132,AH$2,FALSE)</f>
        <v>290</v>
      </c>
      <c r="AI52" s="24">
        <f>VLOOKUP($B52,'Frete ESALQ'!$C$6:$BO$132,AI$2,FALSE)</f>
        <v>261.01</v>
      </c>
      <c r="AJ52" s="24">
        <f>VLOOKUP($B52,'Frete ESALQ'!$C$6:$BO$132,AJ$2,FALSE)</f>
        <v>243</v>
      </c>
      <c r="AL52" s="43">
        <f t="shared" si="36"/>
        <v>0.22848200312989045</v>
      </c>
      <c r="AM52" s="43">
        <f t="shared" si="54"/>
        <v>0.2346376811594203</v>
      </c>
      <c r="AN52" s="43">
        <f t="shared" si="55"/>
        <v>0.23837476099426386</v>
      </c>
      <c r="AO52" s="43">
        <f t="shared" si="56"/>
        <v>0.27636363636363637</v>
      </c>
      <c r="AP52" s="43">
        <f t="shared" si="5"/>
        <v>0.26131931166347988</v>
      </c>
      <c r="AQ52" s="43">
        <f t="shared" si="6"/>
        <v>0.26633397312859886</v>
      </c>
      <c r="AR52" s="43">
        <f t="shared" si="7"/>
        <v>0.265625</v>
      </c>
      <c r="AS52" s="43">
        <f t="shared" si="8"/>
        <v>0.23875432525951557</v>
      </c>
      <c r="AT52" s="43">
        <f t="shared" si="9"/>
        <v>0.44263565891472867</v>
      </c>
      <c r="AU52" s="43">
        <f t="shared" si="10"/>
        <v>0.2479940119760479</v>
      </c>
      <c r="AV52" s="43">
        <f t="shared" si="11"/>
        <v>0.22925764192139739</v>
      </c>
      <c r="AW52" s="43">
        <f t="shared" si="12"/>
        <v>0.187120822622108</v>
      </c>
      <c r="AX52" s="43">
        <f t="shared" si="13"/>
        <v>0.2174863387978142</v>
      </c>
      <c r="AY52" s="43">
        <f t="shared" si="14"/>
        <v>0.24338983050847457</v>
      </c>
      <c r="AZ52" s="43">
        <f t="shared" si="15"/>
        <v>0.21303258145363407</v>
      </c>
      <c r="BA52" s="43">
        <f t="shared" si="16"/>
        <v>0.66379310344827591</v>
      </c>
      <c r="BB52" s="43">
        <f t="shared" si="17"/>
        <v>0.2183358778625954</v>
      </c>
      <c r="BC52" s="43">
        <f t="shared" si="18"/>
        <v>0.39285714285714285</v>
      </c>
      <c r="BD52" s="43">
        <f t="shared" si="19"/>
        <v>0.21547799696509864</v>
      </c>
      <c r="BE52" s="43">
        <f t="shared" si="20"/>
        <v>0.19850746268656716</v>
      </c>
      <c r="BF52" s="43">
        <f t="shared" si="21"/>
        <v>0.24177949709864605</v>
      </c>
      <c r="BG52" s="43">
        <f t="shared" si="22"/>
        <v>0.20783193277310924</v>
      </c>
      <c r="BH52" s="43">
        <f t="shared" si="23"/>
        <v>0.1994251134644478</v>
      </c>
      <c r="BI52" s="43">
        <f t="shared" si="24"/>
        <v>0.17728168089297439</v>
      </c>
      <c r="BJ52" s="43">
        <f t="shared" si="25"/>
        <v>0.1962922077922078</v>
      </c>
      <c r="BK52" s="43">
        <f t="shared" si="26"/>
        <v>0.19698931489629165</v>
      </c>
      <c r="BL52" s="43">
        <f t="shared" si="27"/>
        <v>0.18667918454935623</v>
      </c>
      <c r="BM52" s="43">
        <f t="shared" si="28"/>
        <v>0.19672263681592039</v>
      </c>
      <c r="BN52" s="43">
        <f t="shared" si="29"/>
        <v>0.15444246737841044</v>
      </c>
      <c r="BO52" s="43">
        <f t="shared" si="30"/>
        <v>0.17540158135663755</v>
      </c>
      <c r="BP52" s="43">
        <f t="shared" si="31"/>
        <v>0.18518518518518517</v>
      </c>
      <c r="BQ52" s="43">
        <f t="shared" si="32"/>
        <v>0.23578139114724481</v>
      </c>
      <c r="BR52" s="43">
        <f t="shared" si="33"/>
        <v>0.19224683544303797</v>
      </c>
      <c r="BS52" s="43"/>
      <c r="BU52" s="43">
        <f t="shared" si="37"/>
        <v>0.66379310344827591</v>
      </c>
      <c r="BV52" s="43">
        <f t="shared" si="38"/>
        <v>1.4992859052201473</v>
      </c>
      <c r="BW52" s="43">
        <f t="shared" si="39"/>
        <v>2.203702329158304</v>
      </c>
      <c r="BX52" s="43">
        <f t="shared" si="40"/>
        <v>4.8814664283181859</v>
      </c>
      <c r="BY52" s="43">
        <f t="shared" si="41"/>
        <v>6.1288157050488952</v>
      </c>
      <c r="BZ52" s="43">
        <f t="shared" si="42"/>
        <v>6.556843931639178</v>
      </c>
      <c r="CA52" s="43">
        <f t="shared" si="43"/>
        <v>7.6637574246001678</v>
      </c>
      <c r="CB52" s="43">
        <f t="shared" si="44"/>
        <v>8.0258381905061604</v>
      </c>
      <c r="CE52" s="43">
        <f t="shared" si="45"/>
        <v>0.66379310344827591</v>
      </c>
      <c r="CF52" s="43">
        <f t="shared" si="46"/>
        <v>0.41774640088593568</v>
      </c>
      <c r="CG52" s="43">
        <f t="shared" si="47"/>
        <v>0.23480547464605225</v>
      </c>
      <c r="CH52" s="43">
        <f t="shared" si="48"/>
        <v>0.24343309992362563</v>
      </c>
      <c r="CI52" s="43">
        <f t="shared" si="49"/>
        <v>0.20789154612178487</v>
      </c>
      <c r="CJ52" s="43">
        <f t="shared" si="50"/>
        <v>0.21401411329514142</v>
      </c>
      <c r="CK52" s="43">
        <f t="shared" si="51"/>
        <v>0.18448558216016497</v>
      </c>
      <c r="CL52" s="43">
        <f t="shared" si="52"/>
        <v>0.18104038295299629</v>
      </c>
    </row>
    <row r="53" spans="2:90" x14ac:dyDescent="0.3">
      <c r="B53" s="31" t="str">
        <f t="shared" si="35"/>
        <v>20252</v>
      </c>
      <c r="C53" s="17">
        <f t="shared" si="53"/>
        <v>45689</v>
      </c>
      <c r="D53" s="24">
        <f>VLOOKUP(B53,'Frete ESALQ'!$C$6:$AL$132,36,FALSE)</f>
        <v>155</v>
      </c>
      <c r="E53" s="24">
        <f>VLOOKUP(B53,'Frete ESALQ'!$C$6:$AW$132,47,FALSE)</f>
        <v>146.25</v>
      </c>
      <c r="F53" s="24">
        <f>VLOOKUP(B53,'Frete ESALQ'!$C$6:$BO$132,59,FALSE)</f>
        <v>146.88</v>
      </c>
      <c r="G53" s="24">
        <f>VLOOKUP(B53,'Frete ESALQ'!$C$6:$BO$132,60,FALSE)</f>
        <v>159.78</v>
      </c>
      <c r="H53" s="24">
        <f>VLOOKUP(B53,'Frete ESALQ'!$C$6:$BO$132,58,FALSE)</f>
        <v>148.75</v>
      </c>
      <c r="I53" s="24">
        <f>VLOOKUP(B53,'Frete ESALQ'!$C$6:$BO$132,57,FALSE)</f>
        <v>152</v>
      </c>
      <c r="J53" s="24">
        <f>VLOOKUP(B53,'Frete ESALQ'!$C$6:$BO$132,51,FALSE)</f>
        <v>140</v>
      </c>
      <c r="K53" s="24">
        <f>VLOOKUP($B53,'Frete ESALQ'!$C$6:$BO$132,K$2,FALSE)</f>
        <v>211.07</v>
      </c>
      <c r="L53" s="24">
        <f>VLOOKUP($B53,'Frete ESALQ'!$C$6:$BO$132,L$2,FALSE)</f>
        <v>105</v>
      </c>
      <c r="M53" s="24">
        <f>VLOOKUP($B53,'Frete ESALQ'!$C$6:$BO$132,M$2,FALSE)</f>
        <v>143.22999999999999</v>
      </c>
      <c r="N53" s="24">
        <f>VLOOKUP($B53,'Frete ESALQ'!$C$6:$BO$132,N$2,FALSE)</f>
        <v>172.5</v>
      </c>
      <c r="O53" s="24">
        <f>VLOOKUP($B53,'Frete ESALQ'!$C$6:$BO$132,O$2,FALSE)</f>
        <v>235.53</v>
      </c>
      <c r="P53" s="24">
        <f>VLOOKUP($B53,'Frete ESALQ'!$C$6:$BO$132,P$2,FALSE)</f>
        <v>203.75</v>
      </c>
      <c r="Q53" s="24">
        <f>VLOOKUP($B53,'Frete ESALQ'!$C$6:$BO$132,Q$2,FALSE)</f>
        <v>148.13</v>
      </c>
      <c r="R53" s="24">
        <f>VLOOKUP($B53,'Frete ESALQ'!$C$6:$BO$132,R$2,FALSE)</f>
        <v>185.92</v>
      </c>
      <c r="S53" s="24">
        <f>VLOOKUP($B53,'Frete ESALQ'!$C$6:$BO$132,S$2,FALSE)</f>
        <v>58.9</v>
      </c>
      <c r="T53" s="24">
        <f>VLOOKUP($B53,'Frete ESALQ'!$C$6:$BO$132,T$2,FALSE)</f>
        <v>224</v>
      </c>
      <c r="U53" s="24">
        <f>VLOOKUP($B53,'Frete ESALQ'!$C$6:$BO$132,U$2,FALSE)</f>
        <v>89.6</v>
      </c>
      <c r="V53" s="24">
        <f>VLOOKUP($B53,'Frete ESALQ'!$C$6:$BO$132,V$2,FALSE)</f>
        <v>218.75</v>
      </c>
      <c r="W53" s="24">
        <f>VLOOKUP($B53,'Frete ESALQ'!$C$6:$BO$132,W$2,FALSE)</f>
        <v>240.64</v>
      </c>
      <c r="X53" s="24">
        <f>VLOOKUP($B53,'Frete ESALQ'!$C$6:$BO$132,X$2,FALSE)</f>
        <v>207.2</v>
      </c>
      <c r="Y53" s="24">
        <f>VLOOKUP($B53,'Frete ESALQ'!$C$6:$BO$132,Y$2,FALSE)</f>
        <v>203.28</v>
      </c>
      <c r="Z53" s="24">
        <f>VLOOKUP($B53,'Frete ESALQ'!$C$6:$BO$132,Z$2,FALSE)</f>
        <v>215.29</v>
      </c>
      <c r="AA53" s="24">
        <f>VLOOKUP($B53,'Frete ESALQ'!$C$6:$BO$132,AA$2,FALSE)</f>
        <v>429.58</v>
      </c>
      <c r="AB53" s="24">
        <f>VLOOKUP($B53,'Frete ESALQ'!$C$6:$BO$132,AB$2,FALSE)</f>
        <v>385.04</v>
      </c>
      <c r="AC53" s="24">
        <f>VLOOKUP($B53,'Frete ESALQ'!$C$6:$BO$132,AC$2,FALSE)</f>
        <v>478.24</v>
      </c>
      <c r="AD53" s="24">
        <f>VLOOKUP($B53,'Frete ESALQ'!$C$6:$BO$132,AD$2,FALSE)</f>
        <v>492.8</v>
      </c>
      <c r="AE53" s="24">
        <f>VLOOKUP($B53,'Frete ESALQ'!$C$6:$BO$132,AE$2,FALSE)</f>
        <v>403.88</v>
      </c>
      <c r="AF53" s="24">
        <f>VLOOKUP($B53,'Frete ESALQ'!$C$6:$BO$132,AF$2,FALSE)</f>
        <v>407</v>
      </c>
      <c r="AG53" s="24">
        <f>VLOOKUP($B53,'Frete ESALQ'!$C$6:$BO$132,AG$2,FALSE)</f>
        <v>591.24</v>
      </c>
      <c r="AH53" s="24">
        <f>VLOOKUP($B53,'Frete ESALQ'!$C$6:$BO$132,AH$2,FALSE)</f>
        <v>457.78</v>
      </c>
      <c r="AI53" s="24">
        <f>VLOOKUP($B53,'Frete ESALQ'!$C$6:$BO$132,AI$2,FALSE)</f>
        <v>362.88</v>
      </c>
      <c r="AJ53" s="24">
        <f>VLOOKUP($B53,'Frete ESALQ'!$C$6:$BO$132,AJ$2,FALSE)</f>
        <v>376.93</v>
      </c>
      <c r="AL53" s="43">
        <f t="shared" si="36"/>
        <v>0.24256651017214398</v>
      </c>
      <c r="AM53" s="43">
        <f t="shared" si="54"/>
        <v>0.30279503105590061</v>
      </c>
      <c r="AN53" s="43">
        <f t="shared" si="55"/>
        <v>0.28084130019120457</v>
      </c>
      <c r="AO53" s="43">
        <f t="shared" si="56"/>
        <v>0.29050909090909088</v>
      </c>
      <c r="AP53" s="43">
        <f t="shared" si="5"/>
        <v>0.28441682600382412</v>
      </c>
      <c r="AQ53" s="43">
        <f t="shared" si="6"/>
        <v>0.29174664107485604</v>
      </c>
      <c r="AR53" s="43">
        <f t="shared" si="7"/>
        <v>0.29166666666666669</v>
      </c>
      <c r="AS53" s="43">
        <f t="shared" si="8"/>
        <v>0.36517301038062283</v>
      </c>
      <c r="AT53" s="43">
        <f t="shared" si="9"/>
        <v>0.81395348837209303</v>
      </c>
      <c r="AU53" s="43">
        <f t="shared" si="10"/>
        <v>0.42883233532934129</v>
      </c>
      <c r="AV53" s="43">
        <f t="shared" si="11"/>
        <v>0.37663755458515286</v>
      </c>
      <c r="AW53" s="43">
        <f t="shared" si="12"/>
        <v>0.30273778920308486</v>
      </c>
      <c r="AX53" s="43">
        <f t="shared" si="13"/>
        <v>0.37112932604735882</v>
      </c>
      <c r="AY53" s="43">
        <f t="shared" si="14"/>
        <v>0.41844632768361578</v>
      </c>
      <c r="AZ53" s="43">
        <f t="shared" si="15"/>
        <v>0.46596491228070175</v>
      </c>
      <c r="BA53" s="43">
        <f t="shared" si="16"/>
        <v>1.0155172413793103</v>
      </c>
      <c r="BB53" s="43">
        <f t="shared" si="17"/>
        <v>0.34198473282442748</v>
      </c>
      <c r="BC53" s="43">
        <f t="shared" si="18"/>
        <v>0.64</v>
      </c>
      <c r="BD53" s="43">
        <f t="shared" si="19"/>
        <v>0.33194233687405161</v>
      </c>
      <c r="BE53" s="43">
        <f t="shared" si="20"/>
        <v>0.35916417910447757</v>
      </c>
      <c r="BF53" s="43">
        <f t="shared" si="21"/>
        <v>0.40077369439071564</v>
      </c>
      <c r="BG53" s="43">
        <f t="shared" si="22"/>
        <v>0.34164705882352941</v>
      </c>
      <c r="BH53" s="43">
        <f t="shared" si="23"/>
        <v>0.32570347957639939</v>
      </c>
      <c r="BI53" s="43">
        <f t="shared" si="24"/>
        <v>0.28206172028890347</v>
      </c>
      <c r="BJ53" s="43">
        <f t="shared" si="25"/>
        <v>0.25002597402597404</v>
      </c>
      <c r="BK53" s="43">
        <f t="shared" si="26"/>
        <v>0.30059082338152104</v>
      </c>
      <c r="BL53" s="43">
        <f t="shared" si="27"/>
        <v>0.26437768240343346</v>
      </c>
      <c r="BM53" s="43">
        <f t="shared" si="28"/>
        <v>0.25116915422885572</v>
      </c>
      <c r="BN53" s="43">
        <f t="shared" si="29"/>
        <v>0.24139976275207592</v>
      </c>
      <c r="BO53" s="43">
        <f t="shared" si="30"/>
        <v>0.24604244694132335</v>
      </c>
      <c r="BP53" s="43">
        <f t="shared" si="31"/>
        <v>0.29232439335887611</v>
      </c>
      <c r="BQ53" s="43">
        <f t="shared" si="32"/>
        <v>0.3278048780487805</v>
      </c>
      <c r="BR53" s="43">
        <f t="shared" si="33"/>
        <v>0.29820411392405066</v>
      </c>
      <c r="BS53" s="43"/>
      <c r="BU53" s="43">
        <f t="shared" si="37"/>
        <v>1.0155172413793103</v>
      </c>
      <c r="BV53" s="43">
        <f t="shared" si="38"/>
        <v>2.4694707297514036</v>
      </c>
      <c r="BW53" s="43">
        <f t="shared" si="39"/>
        <v>3.782714305045062</v>
      </c>
      <c r="BX53" s="43">
        <f t="shared" si="40"/>
        <v>7.3800505051739851</v>
      </c>
      <c r="BY53" s="43">
        <f t="shared" si="41"/>
        <v>9.2841495329285681</v>
      </c>
      <c r="BZ53" s="43">
        <f t="shared" si="42"/>
        <v>9.9101585249013997</v>
      </c>
      <c r="CA53" s="43">
        <f t="shared" si="43"/>
        <v>11.527730352937606</v>
      </c>
      <c r="CB53" s="43">
        <f t="shared" si="44"/>
        <v>12.038150482282363</v>
      </c>
      <c r="CE53" s="43">
        <f t="shared" si="45"/>
        <v>1.0155172413793103</v>
      </c>
      <c r="CF53" s="43">
        <f t="shared" si="46"/>
        <v>0.72697674418604663</v>
      </c>
      <c r="CG53" s="43">
        <f t="shared" si="47"/>
        <v>0.43774785843121949</v>
      </c>
      <c r="CH53" s="43">
        <f t="shared" si="48"/>
        <v>0.32703056364808392</v>
      </c>
      <c r="CI53" s="43">
        <f t="shared" si="49"/>
        <v>0.31734983795909716</v>
      </c>
      <c r="CJ53" s="43">
        <f t="shared" si="50"/>
        <v>0.31300449598641578</v>
      </c>
      <c r="CK53" s="43">
        <f t="shared" si="51"/>
        <v>0.2695953046727011</v>
      </c>
      <c r="CL53" s="43">
        <f t="shared" si="52"/>
        <v>0.2552100646723785</v>
      </c>
    </row>
    <row r="54" spans="2:90" x14ac:dyDescent="0.3">
      <c r="B54" s="31" t="str">
        <f t="shared" si="35"/>
        <v>20253</v>
      </c>
      <c r="C54" s="17">
        <f t="shared" si="53"/>
        <v>45717</v>
      </c>
      <c r="D54" s="24">
        <f>VLOOKUP(B54,'Frete ESALQ'!$C$6:$AL$132,36,FALSE)</f>
        <v>174.1</v>
      </c>
      <c r="E54" s="24">
        <f>VLOOKUP(B54,'Frete ESALQ'!$C$6:$AW$132,47,FALSE)</f>
        <v>143.75</v>
      </c>
      <c r="F54" s="24">
        <f>VLOOKUP(B54,'Frete ESALQ'!$C$6:$BO$132,59,FALSE)</f>
        <v>138.63</v>
      </c>
      <c r="G54" s="24">
        <f>VLOOKUP(B54,'Frete ESALQ'!$C$6:$BO$132,60,FALSE)</f>
        <v>151.25</v>
      </c>
      <c r="H54" s="24">
        <f>VLOOKUP(B54,'Frete ESALQ'!$C$6:$BO$132,58,FALSE)</f>
        <v>155</v>
      </c>
      <c r="I54" s="24">
        <f>VLOOKUP(B54,'Frete ESALQ'!$C$6:$BO$132,57,FALSE)</f>
        <v>149.85</v>
      </c>
      <c r="J54" s="24">
        <f>VLOOKUP(B54,'Frete ESALQ'!$C$6:$BO$132,51,FALSE)</f>
        <v>139</v>
      </c>
      <c r="K54" s="24">
        <f>VLOOKUP($B54,'Frete ESALQ'!$C$6:$BO$132,K$2,FALSE)</f>
        <v>156.25</v>
      </c>
      <c r="L54" s="24">
        <f>VLOOKUP($B54,'Frete ESALQ'!$C$6:$BO$132,L$2,FALSE)</f>
        <v>104.53</v>
      </c>
      <c r="M54" s="24">
        <f>VLOOKUP($B54,'Frete ESALQ'!$C$6:$BO$132,M$2,FALSE)</f>
        <v>122.44</v>
      </c>
      <c r="N54" s="24">
        <f>VLOOKUP($B54,'Frete ESALQ'!$C$6:$BO$132,N$2,FALSE)</f>
        <v>136.25</v>
      </c>
      <c r="O54" s="24">
        <f>VLOOKUP($B54,'Frete ESALQ'!$C$6:$BO$132,O$2,FALSE)</f>
        <v>182.65</v>
      </c>
      <c r="P54" s="24">
        <f>VLOOKUP($B54,'Frete ESALQ'!$C$6:$BO$132,P$2,FALSE)</f>
        <v>151.25</v>
      </c>
      <c r="Q54" s="24">
        <f>VLOOKUP($B54,'Frete ESALQ'!$C$6:$BO$132,Q$2,FALSE)</f>
        <v>125.63</v>
      </c>
      <c r="R54" s="24">
        <f>VLOOKUP($B54,'Frete ESALQ'!$C$6:$BO$132,R$2,FALSE)</f>
        <v>136.94999999999999</v>
      </c>
      <c r="S54" s="24">
        <f>VLOOKUP($B54,'Frete ESALQ'!$C$6:$BO$132,S$2,FALSE)</f>
        <v>43.85</v>
      </c>
      <c r="T54" s="24">
        <f>VLOOKUP($B54,'Frete ESALQ'!$C$6:$BO$132,T$2,FALSE)</f>
        <v>180.19</v>
      </c>
      <c r="U54" s="24">
        <f>VLOOKUP($B54,'Frete ESALQ'!$C$6:$BO$132,U$2,FALSE)</f>
        <v>62.37</v>
      </c>
      <c r="V54" s="24">
        <f>VLOOKUP($B54,'Frete ESALQ'!$C$6:$BO$132,V$2,FALSE)</f>
        <v>166.25</v>
      </c>
      <c r="W54" s="24">
        <f>VLOOKUP($B54,'Frete ESALQ'!$C$6:$BO$132,W$2,FALSE)</f>
        <v>185.99</v>
      </c>
      <c r="X54" s="24">
        <f>VLOOKUP($B54,'Frete ESALQ'!$C$6:$BO$132,X$2,FALSE)</f>
        <v>143.04</v>
      </c>
      <c r="Y54" s="24">
        <f>VLOOKUP($B54,'Frete ESALQ'!$C$6:$BO$132,Y$2,FALSE)</f>
        <v>161.62</v>
      </c>
      <c r="Z54" s="24">
        <f>VLOOKUP($B54,'Frete ESALQ'!$C$6:$BO$132,Z$2,FALSE)</f>
        <v>169.45</v>
      </c>
      <c r="AA54" s="24">
        <f>VLOOKUP($B54,'Frete ESALQ'!$C$6:$BO$132,AA$2,FALSE)</f>
        <v>415</v>
      </c>
      <c r="AB54" s="24">
        <f>VLOOKUP($B54,'Frete ESALQ'!$C$6:$BO$132,AB$2,FALSE)</f>
        <v>386.74</v>
      </c>
      <c r="AC54" s="24">
        <f>VLOOKUP($B54,'Frete ESALQ'!$C$6:$BO$132,AC$2,FALSE)</f>
        <v>400.49</v>
      </c>
      <c r="AD54" s="24">
        <f>VLOOKUP($B54,'Frete ESALQ'!$C$6:$BO$132,AD$2,FALSE)</f>
        <v>429.12</v>
      </c>
      <c r="AE54" s="24">
        <f>VLOOKUP($B54,'Frete ESALQ'!$C$6:$BO$132,AE$2,FALSE)</f>
        <v>404.1</v>
      </c>
      <c r="AF54" s="24">
        <f>VLOOKUP($B54,'Frete ESALQ'!$C$6:$BO$132,AF$2,FALSE)</f>
        <v>396.62</v>
      </c>
      <c r="AG54" s="24">
        <f>VLOOKUP($B54,'Frete ESALQ'!$C$6:$BO$132,AG$2,FALSE)</f>
        <v>591.89</v>
      </c>
      <c r="AH54" s="24">
        <f>VLOOKUP($B54,'Frete ESALQ'!$C$6:$BO$132,AH$2,FALSE)</f>
        <v>400</v>
      </c>
      <c r="AI54" s="24">
        <f>VLOOKUP($B54,'Frete ESALQ'!$C$6:$BO$132,AI$2,FALSE)</f>
        <v>305.77999999999997</v>
      </c>
      <c r="AJ54" s="24">
        <f>VLOOKUP($B54,'Frete ESALQ'!$C$6:$BO$132,AJ$2,FALSE)</f>
        <v>368.53</v>
      </c>
      <c r="AL54" s="43">
        <f t="shared" si="36"/>
        <v>0.27245696400625979</v>
      </c>
      <c r="AM54" s="43">
        <f t="shared" si="54"/>
        <v>0.29761904761904762</v>
      </c>
      <c r="AN54" s="43">
        <f t="shared" si="55"/>
        <v>0.26506692160611856</v>
      </c>
      <c r="AO54" s="43">
        <f t="shared" si="56"/>
        <v>0.27500000000000002</v>
      </c>
      <c r="AP54" s="43">
        <f t="shared" si="5"/>
        <v>0.29636711281070743</v>
      </c>
      <c r="AQ54" s="43">
        <f t="shared" si="6"/>
        <v>0.28761996161228404</v>
      </c>
      <c r="AR54" s="43">
        <f t="shared" si="7"/>
        <v>0.28958333333333336</v>
      </c>
      <c r="AS54" s="43">
        <f t="shared" si="8"/>
        <v>0.2703287197231834</v>
      </c>
      <c r="AT54" s="43">
        <f t="shared" si="9"/>
        <v>0.81031007751937989</v>
      </c>
      <c r="AU54" s="43">
        <f t="shared" si="10"/>
        <v>0.36658682634730538</v>
      </c>
      <c r="AV54" s="43">
        <f t="shared" si="11"/>
        <v>0.29748908296943233</v>
      </c>
      <c r="AW54" s="43">
        <f t="shared" si="12"/>
        <v>0.23476863753213367</v>
      </c>
      <c r="AX54" s="43">
        <f t="shared" si="13"/>
        <v>0.27550091074681238</v>
      </c>
      <c r="AY54" s="43">
        <f t="shared" si="14"/>
        <v>0.35488700564971748</v>
      </c>
      <c r="AZ54" s="43">
        <f t="shared" si="15"/>
        <v>0.34323308270676689</v>
      </c>
      <c r="BA54" s="43">
        <f t="shared" si="16"/>
        <v>0.75603448275862073</v>
      </c>
      <c r="BB54" s="43">
        <f t="shared" si="17"/>
        <v>0.27509923664122138</v>
      </c>
      <c r="BC54" s="43">
        <f t="shared" si="18"/>
        <v>0.44550000000000001</v>
      </c>
      <c r="BD54" s="43">
        <f t="shared" si="19"/>
        <v>0.25227617602427921</v>
      </c>
      <c r="BE54" s="43">
        <f t="shared" si="20"/>
        <v>0.27759701492537314</v>
      </c>
      <c r="BF54" s="43">
        <f t="shared" si="21"/>
        <v>0.27667311411992263</v>
      </c>
      <c r="BG54" s="43">
        <f t="shared" si="22"/>
        <v>0.27163025210084035</v>
      </c>
      <c r="BH54" s="43">
        <f t="shared" si="23"/>
        <v>0.25635400907715583</v>
      </c>
      <c r="BI54" s="43">
        <f t="shared" si="24"/>
        <v>0.27248850952068288</v>
      </c>
      <c r="BJ54" s="43">
        <f t="shared" si="25"/>
        <v>0.25112987012987015</v>
      </c>
      <c r="BK54" s="43">
        <f t="shared" si="26"/>
        <v>0.25172218730358265</v>
      </c>
      <c r="BL54" s="43">
        <f t="shared" si="27"/>
        <v>0.23021459227467811</v>
      </c>
      <c r="BM54" s="43">
        <f t="shared" si="28"/>
        <v>0.25130597014925377</v>
      </c>
      <c r="BN54" s="43">
        <f t="shared" si="29"/>
        <v>0.23524317912218268</v>
      </c>
      <c r="BO54" s="43">
        <f t="shared" si="30"/>
        <v>0.24631294215563879</v>
      </c>
      <c r="BP54" s="43">
        <f t="shared" si="31"/>
        <v>0.2554278416347382</v>
      </c>
      <c r="BQ54" s="43">
        <f t="shared" si="32"/>
        <v>0.27622402890695569</v>
      </c>
      <c r="BR54" s="43">
        <f t="shared" si="33"/>
        <v>0.29155854430379746</v>
      </c>
      <c r="BS54" s="43"/>
      <c r="BU54" s="43">
        <f t="shared" si="37"/>
        <v>0.75603448275862073</v>
      </c>
      <c r="BV54" s="43">
        <f t="shared" si="38"/>
        <v>2.0118445602780008</v>
      </c>
      <c r="BW54" s="43">
        <f t="shared" si="39"/>
        <v>3.0765514749817902</v>
      </c>
      <c r="BX54" s="43">
        <f t="shared" si="40"/>
        <v>6.1794299316234724</v>
      </c>
      <c r="BY54" s="43">
        <f t="shared" si="41"/>
        <v>7.7479819698298957</v>
      </c>
      <c r="BZ54" s="43">
        <f t="shared" si="42"/>
        <v>8.3157645430406486</v>
      </c>
      <c r="CA54" s="43">
        <f t="shared" si="43"/>
        <v>9.8330821009009597</v>
      </c>
      <c r="CB54" s="43">
        <f t="shared" si="44"/>
        <v>10.309609635331276</v>
      </c>
      <c r="CE54" s="43">
        <f t="shared" si="45"/>
        <v>0.75603448275862073</v>
      </c>
      <c r="CF54" s="43">
        <f t="shared" si="46"/>
        <v>0.62790503875969006</v>
      </c>
      <c r="CG54" s="43">
        <f t="shared" si="47"/>
        <v>0.35490230490126312</v>
      </c>
      <c r="CH54" s="43">
        <f t="shared" si="48"/>
        <v>0.2820798596946984</v>
      </c>
      <c r="CI54" s="43">
        <f t="shared" si="49"/>
        <v>0.26142533970107057</v>
      </c>
      <c r="CJ54" s="43">
        <f t="shared" si="50"/>
        <v>0.28389128660537644</v>
      </c>
      <c r="CK54" s="43">
        <f t="shared" si="51"/>
        <v>0.25288625964338518</v>
      </c>
      <c r="CL54" s="43">
        <f t="shared" si="52"/>
        <v>0.23826376721515796</v>
      </c>
    </row>
    <row r="55" spans="2:90" x14ac:dyDescent="0.3">
      <c r="B55" s="31" t="str">
        <f t="shared" si="35"/>
        <v>20254</v>
      </c>
      <c r="C55" s="17">
        <f t="shared" si="53"/>
        <v>45748</v>
      </c>
      <c r="D55" s="24">
        <f>VLOOKUP(B55,'Frete ESALQ'!$C$6:$AL$132,36,FALSE)</f>
        <v>155.11000000000001</v>
      </c>
      <c r="E55" s="24">
        <f>VLOOKUP(B55,'Frete ESALQ'!$C$6:$AW$132,47,FALSE)</f>
        <v>113.83</v>
      </c>
      <c r="F55" s="24">
        <f>VLOOKUP(B55,'Frete ESALQ'!$C$6:$BO$132,59,FALSE)</f>
        <v>123</v>
      </c>
      <c r="G55" s="24">
        <f>VLOOKUP(B55,'Frete ESALQ'!$C$6:$BO$132,60,FALSE)</f>
        <v>128</v>
      </c>
      <c r="H55" s="24">
        <f>VLOOKUP(B55,'Frete ESALQ'!$C$6:$BO$132,58,FALSE)</f>
        <v>122</v>
      </c>
      <c r="I55" s="24">
        <f>VLOOKUP(B55,'Frete ESALQ'!$C$6:$BO$132,57,FALSE)</f>
        <v>135</v>
      </c>
      <c r="J55" s="24">
        <f>VLOOKUP(B55,'Frete ESALQ'!$C$6:$BO$132,51,FALSE)</f>
        <v>113</v>
      </c>
      <c r="K55" s="24">
        <f>VLOOKUP($B55,'Frete ESALQ'!$C$6:$BO$132,K$2,FALSE)</f>
        <v>159.31</v>
      </c>
      <c r="L55" s="24">
        <f>VLOOKUP($B55,'Frete ESALQ'!$C$6:$BO$132,L$2,FALSE)</f>
        <v>101.41</v>
      </c>
      <c r="M55" s="24">
        <f>VLOOKUP($B55,'Frete ESALQ'!$C$6:$BO$132,M$2,FALSE)</f>
        <v>109.01</v>
      </c>
      <c r="N55" s="24">
        <f>VLOOKUP($B55,'Frete ESALQ'!$C$6:$BO$132,N$2,FALSE)</f>
        <v>139</v>
      </c>
      <c r="O55" s="24">
        <f>VLOOKUP($B55,'Frete ESALQ'!$C$6:$BO$132,O$2,FALSE)</f>
        <v>192.3</v>
      </c>
      <c r="P55" s="24">
        <f>VLOOKUP($B55,'Frete ESALQ'!$C$6:$BO$132,P$2,FALSE)</f>
        <v>154.66</v>
      </c>
      <c r="Q55" s="24">
        <f>VLOOKUP($B55,'Frete ESALQ'!$C$6:$BO$132,Q$2,FALSE)</f>
        <v>113.43</v>
      </c>
      <c r="R55" s="24">
        <f>VLOOKUP($B55,'Frete ESALQ'!$C$6:$BO$132,R$2,FALSE)</f>
        <v>129.08000000000001</v>
      </c>
      <c r="S55" s="24">
        <f>VLOOKUP($B55,'Frete ESALQ'!$C$6:$BO$132,S$2,FALSE)</f>
        <v>53.82</v>
      </c>
      <c r="T55" s="24">
        <f>VLOOKUP($B55,'Frete ESALQ'!$C$6:$BO$132,T$2,FALSE)</f>
        <v>188.89</v>
      </c>
      <c r="U55" s="24">
        <f>VLOOKUP($B55,'Frete ESALQ'!$C$6:$BO$132,U$2,FALSE)</f>
        <v>81.2</v>
      </c>
      <c r="V55" s="24">
        <f>VLOOKUP($B55,'Frete ESALQ'!$C$6:$BO$132,V$2,FALSE)</f>
        <v>169</v>
      </c>
      <c r="W55" s="24">
        <f>VLOOKUP($B55,'Frete ESALQ'!$C$6:$BO$132,W$2,FALSE)</f>
        <v>182.56</v>
      </c>
      <c r="X55" s="24">
        <f>VLOOKUP($B55,'Frete ESALQ'!$C$6:$BO$132,X$2,FALSE)</f>
        <v>165.76</v>
      </c>
      <c r="Y55" s="24">
        <f>VLOOKUP($B55,'Frete ESALQ'!$C$6:$BO$132,Y$2,FALSE)</f>
        <v>190</v>
      </c>
      <c r="Z55" s="24">
        <f>VLOOKUP($B55,'Frete ESALQ'!$C$6:$BO$132,Z$2,FALSE)</f>
        <v>174.04</v>
      </c>
      <c r="AA55" s="24">
        <f>VLOOKUP($B55,'Frete ESALQ'!$C$6:$BO$132,AA$2,FALSE)</f>
        <v>364</v>
      </c>
      <c r="AB55" s="24">
        <f>VLOOKUP($B55,'Frete ESALQ'!$C$6:$BO$132,AB$2,FALSE)</f>
        <v>351.95</v>
      </c>
      <c r="AC55" s="24">
        <f>VLOOKUP($B55,'Frete ESALQ'!$C$6:$BO$132,AC$2,FALSE)</f>
        <v>365.32</v>
      </c>
      <c r="AD55" s="24">
        <f>VLOOKUP($B55,'Frete ESALQ'!$C$6:$BO$132,AD$2,FALSE)</f>
        <v>411.41</v>
      </c>
      <c r="AE55" s="24">
        <f>VLOOKUP($B55,'Frete ESALQ'!$C$6:$BO$132,AE$2,FALSE)</f>
        <v>368.82</v>
      </c>
      <c r="AF55" s="24">
        <f>VLOOKUP($B55,'Frete ESALQ'!$C$6:$BO$132,AF$2,FALSE)</f>
        <v>338</v>
      </c>
      <c r="AG55" s="24">
        <f>VLOOKUP($B55,'Frete ESALQ'!$C$6:$BO$132,AG$2,FALSE)</f>
        <v>502.27</v>
      </c>
      <c r="AH55" s="24">
        <f>VLOOKUP($B55,'Frete ESALQ'!$C$6:$BO$132,AH$2,FALSE)</f>
        <v>390</v>
      </c>
      <c r="AI55" s="24">
        <f>VLOOKUP($B55,'Frete ESALQ'!$C$6:$BO$132,AI$2,FALSE)</f>
        <v>330.4</v>
      </c>
      <c r="AJ55" s="24">
        <f>VLOOKUP($B55,'Frete ESALQ'!$C$6:$BO$132,AJ$2,FALSE)</f>
        <v>333.98</v>
      </c>
      <c r="AL55" s="43">
        <f t="shared" si="36"/>
        <v>0.24273865414710488</v>
      </c>
      <c r="AM55" s="43">
        <f t="shared" si="54"/>
        <v>0.23567287784679089</v>
      </c>
      <c r="AN55" s="43">
        <f t="shared" si="55"/>
        <v>0.23518164435946462</v>
      </c>
      <c r="AO55" s="43">
        <f t="shared" si="56"/>
        <v>0.23272727272727273</v>
      </c>
      <c r="AP55" s="43">
        <f t="shared" si="5"/>
        <v>0.2332695984703633</v>
      </c>
      <c r="AQ55" s="43">
        <f t="shared" si="6"/>
        <v>0.25911708253358923</v>
      </c>
      <c r="AR55" s="43">
        <f t="shared" si="7"/>
        <v>0.23541666666666666</v>
      </c>
      <c r="AS55" s="43">
        <f t="shared" si="8"/>
        <v>0.27562283737024224</v>
      </c>
      <c r="AT55" s="43">
        <f t="shared" si="9"/>
        <v>0.78612403100775197</v>
      </c>
      <c r="AU55" s="43">
        <f t="shared" si="10"/>
        <v>0.32637724550898206</v>
      </c>
      <c r="AV55" s="43">
        <f t="shared" si="11"/>
        <v>0.30349344978165937</v>
      </c>
      <c r="AW55" s="43">
        <f t="shared" si="12"/>
        <v>0.24717223650385606</v>
      </c>
      <c r="AX55" s="43">
        <f t="shared" si="13"/>
        <v>0.28171220400728597</v>
      </c>
      <c r="AY55" s="43">
        <f t="shared" si="14"/>
        <v>0.32042372881355935</v>
      </c>
      <c r="AZ55" s="43">
        <f t="shared" si="15"/>
        <v>0.32350877192982458</v>
      </c>
      <c r="BA55" s="43">
        <f t="shared" si="16"/>
        <v>0.9279310344827586</v>
      </c>
      <c r="BB55" s="43">
        <f t="shared" si="17"/>
        <v>0.28838167938931297</v>
      </c>
      <c r="BC55" s="43">
        <f t="shared" si="18"/>
        <v>0.58000000000000007</v>
      </c>
      <c r="BD55" s="43">
        <f t="shared" si="19"/>
        <v>0.25644916540212442</v>
      </c>
      <c r="BE55" s="43">
        <f t="shared" si="20"/>
        <v>0.27247761194029851</v>
      </c>
      <c r="BF55" s="43">
        <f t="shared" si="21"/>
        <v>0.32061895551257252</v>
      </c>
      <c r="BG55" s="43">
        <f t="shared" si="22"/>
        <v>0.31932773109243695</v>
      </c>
      <c r="BH55" s="43">
        <f t="shared" si="23"/>
        <v>0.26329803328290469</v>
      </c>
      <c r="BI55" s="43">
        <f t="shared" si="24"/>
        <v>0.23900196979645436</v>
      </c>
      <c r="BJ55" s="43">
        <f t="shared" si="25"/>
        <v>0.22853896103896104</v>
      </c>
      <c r="BK55" s="43">
        <f t="shared" si="26"/>
        <v>0.22961659333752357</v>
      </c>
      <c r="BL55" s="43">
        <f t="shared" si="27"/>
        <v>0.22071351931330474</v>
      </c>
      <c r="BM55" s="43">
        <f t="shared" si="28"/>
        <v>0.22936567164179103</v>
      </c>
      <c r="BN55" s="43">
        <f t="shared" si="29"/>
        <v>0.20047449584816132</v>
      </c>
      <c r="BO55" s="43">
        <f t="shared" si="30"/>
        <v>0.20901789429879317</v>
      </c>
      <c r="BP55" s="43">
        <f t="shared" si="31"/>
        <v>0.24904214559386972</v>
      </c>
      <c r="BQ55" s="43">
        <f t="shared" si="32"/>
        <v>0.29846431797651307</v>
      </c>
      <c r="BR55" s="43">
        <f t="shared" si="33"/>
        <v>0.26422468354430378</v>
      </c>
      <c r="BS55" s="43"/>
      <c r="BU55" s="43">
        <f t="shared" si="37"/>
        <v>0.9279310344827586</v>
      </c>
      <c r="BV55" s="43">
        <f t="shared" si="38"/>
        <v>2.2940550654905105</v>
      </c>
      <c r="BW55" s="43">
        <f t="shared" si="39"/>
        <v>3.2643648117428765</v>
      </c>
      <c r="BX55" s="43">
        <f t="shared" si="40"/>
        <v>6.1965251321112209</v>
      </c>
      <c r="BY55" s="43">
        <f t="shared" si="41"/>
        <v>7.7670425127768237</v>
      </c>
      <c r="BZ55" s="43">
        <f t="shared" si="42"/>
        <v>8.3297315142976416</v>
      </c>
      <c r="CA55" s="43">
        <f t="shared" si="43"/>
        <v>9.705771351554402</v>
      </c>
      <c r="CB55" s="43">
        <f t="shared" si="44"/>
        <v>10.1355027651665</v>
      </c>
      <c r="CE55" s="43">
        <f t="shared" si="45"/>
        <v>0.9279310344827586</v>
      </c>
      <c r="CF55" s="43">
        <f t="shared" si="46"/>
        <v>0.68306201550387602</v>
      </c>
      <c r="CG55" s="43">
        <f t="shared" si="47"/>
        <v>0.32343658208412202</v>
      </c>
      <c r="CH55" s="43">
        <f t="shared" si="48"/>
        <v>0.26656002912439497</v>
      </c>
      <c r="CI55" s="43">
        <f t="shared" si="49"/>
        <v>0.26175289677760044</v>
      </c>
      <c r="CJ55" s="43">
        <f t="shared" si="50"/>
        <v>0.28134450076040896</v>
      </c>
      <c r="CK55" s="43">
        <f t="shared" si="51"/>
        <v>0.22933997287612673</v>
      </c>
      <c r="CL55" s="43">
        <f t="shared" si="52"/>
        <v>0.21486570680604888</v>
      </c>
    </row>
    <row r="56" spans="2:90" x14ac:dyDescent="0.3">
      <c r="B56" s="31" t="str">
        <f t="shared" si="35"/>
        <v>20255</v>
      </c>
      <c r="C56" s="17">
        <f t="shared" si="53"/>
        <v>45778</v>
      </c>
      <c r="D56" s="24">
        <f>VLOOKUP(B56,'Frete ESALQ'!$C$6:$AL$132,36,FALSE)</f>
        <v>121</v>
      </c>
      <c r="E56" s="24">
        <f>VLOOKUP(B56,'Frete ESALQ'!$C$6:$AW$132,47,FALSE)</f>
        <v>125.75</v>
      </c>
      <c r="F56" s="24">
        <f>VLOOKUP(B56,'Frete ESALQ'!$C$6:$BO$132,59,FALSE)</f>
        <v>125.83</v>
      </c>
      <c r="G56" s="24">
        <f>VLOOKUP(B56,'Frete ESALQ'!$C$6:$BO$132,60,FALSE)</f>
        <v>132</v>
      </c>
      <c r="H56" s="24">
        <f>VLOOKUP(B56,'Frete ESALQ'!$C$6:$BO$132,58,FALSE)</f>
        <v>117.5</v>
      </c>
      <c r="I56" s="24">
        <f>VLOOKUP(B56,'Frete ESALQ'!$C$6:$BO$132,57,FALSE)</f>
        <v>119.2</v>
      </c>
      <c r="J56" s="24">
        <f>VLOOKUP(B56,'Frete ESALQ'!$C$6:$BO$132,51,FALSE)</f>
        <v>110</v>
      </c>
      <c r="K56" s="24">
        <f>VLOOKUP($B56,'Frete ESALQ'!$C$6:$BO$132,K$2,FALSE)</f>
        <v>167.5</v>
      </c>
      <c r="L56" s="24">
        <f>VLOOKUP($B56,'Frete ESALQ'!$C$6:$BO$132,L$2,FALSE)</f>
        <v>89.6</v>
      </c>
      <c r="M56" s="24">
        <f>VLOOKUP($B56,'Frete ESALQ'!$C$6:$BO$132,M$2,FALSE)</f>
        <v>110.97</v>
      </c>
      <c r="N56" s="24">
        <f>VLOOKUP($B56,'Frete ESALQ'!$C$6:$BO$132,N$2,FALSE)</f>
        <v>147.5</v>
      </c>
      <c r="O56" s="24">
        <f>VLOOKUP($B56,'Frete ESALQ'!$C$6:$BO$132,O$2,FALSE)</f>
        <v>193.68</v>
      </c>
      <c r="P56" s="24">
        <f>VLOOKUP($B56,'Frete ESALQ'!$C$6:$BO$132,P$2,FALSE)</f>
        <v>161.11000000000001</v>
      </c>
      <c r="Q56" s="24">
        <f>VLOOKUP($B56,'Frete ESALQ'!$C$6:$BO$132,Q$2,FALSE)</f>
        <v>115.35</v>
      </c>
      <c r="R56" s="24">
        <f>VLOOKUP($B56,'Frete ESALQ'!$C$6:$BO$132,R$2,FALSE)</f>
        <v>130.9</v>
      </c>
      <c r="S56" s="24">
        <f>VLOOKUP($B56,'Frete ESALQ'!$C$6:$BO$132,S$2,FALSE)</f>
        <v>33.619999999999997</v>
      </c>
      <c r="T56" s="24">
        <f>VLOOKUP($B56,'Frete ESALQ'!$C$6:$BO$132,T$2,FALSE)</f>
        <v>190.29</v>
      </c>
      <c r="U56" s="24">
        <f>VLOOKUP($B56,'Frete ESALQ'!$C$6:$BO$132,U$2,FALSE)</f>
        <v>87.35</v>
      </c>
      <c r="V56" s="24">
        <f>VLOOKUP($B56,'Frete ESALQ'!$C$6:$BO$132,V$2,FALSE)</f>
        <v>177.5</v>
      </c>
      <c r="W56" s="24">
        <f>VLOOKUP($B56,'Frete ESALQ'!$C$6:$BO$132,W$2,FALSE)</f>
        <v>198.26</v>
      </c>
      <c r="X56" s="24">
        <f>VLOOKUP($B56,'Frete ESALQ'!$C$6:$BO$132,X$2,FALSE)</f>
        <v>139.27000000000001</v>
      </c>
      <c r="Y56" s="24">
        <f>VLOOKUP($B56,'Frete ESALQ'!$C$6:$BO$132,Y$2,FALSE)</f>
        <v>164.78</v>
      </c>
      <c r="Z56" s="24">
        <f>VLOOKUP($B56,'Frete ESALQ'!$C$6:$BO$132,Z$2,FALSE)</f>
        <v>175.54</v>
      </c>
      <c r="AA56" s="24">
        <f>VLOOKUP($B56,'Frete ESALQ'!$C$6:$BO$132,AA$2,FALSE)</f>
        <v>375</v>
      </c>
      <c r="AB56" s="24">
        <f>VLOOKUP($B56,'Frete ESALQ'!$C$6:$BO$132,AB$2,FALSE)</f>
        <v>360.18</v>
      </c>
      <c r="AC56" s="24">
        <f>VLOOKUP($B56,'Frete ESALQ'!$C$6:$BO$132,AC$2,FALSE)</f>
        <v>373.6</v>
      </c>
      <c r="AD56" s="24">
        <f>VLOOKUP($B56,'Frete ESALQ'!$C$6:$BO$132,AD$2,FALSE)</f>
        <v>430.08</v>
      </c>
      <c r="AE56" s="24">
        <f>VLOOKUP($B56,'Frete ESALQ'!$C$6:$BO$132,AE$2,FALSE)</f>
        <v>377.12</v>
      </c>
      <c r="AF56" s="24">
        <f>VLOOKUP($B56,'Frete ESALQ'!$C$6:$BO$132,AF$2,FALSE)</f>
        <v>352.12</v>
      </c>
      <c r="AG56" s="24">
        <f>VLOOKUP($B56,'Frete ESALQ'!$C$6:$BO$132,AG$2,FALSE)</f>
        <v>510.87</v>
      </c>
      <c r="AH56" s="24">
        <f>VLOOKUP($B56,'Frete ESALQ'!$C$6:$BO$132,AH$2,FALSE)</f>
        <v>390</v>
      </c>
      <c r="AI56" s="24">
        <f>VLOOKUP($B56,'Frete ESALQ'!$C$6:$BO$132,AI$2,FALSE)</f>
        <v>304.52999999999997</v>
      </c>
      <c r="AJ56" s="24">
        <f>VLOOKUP($B56,'Frete ESALQ'!$C$6:$BO$132,AJ$2,FALSE)</f>
        <v>332.29</v>
      </c>
      <c r="AL56" s="43">
        <f t="shared" si="36"/>
        <v>0.18935837245696402</v>
      </c>
      <c r="AM56" s="43">
        <f t="shared" si="54"/>
        <v>0.26035196687370599</v>
      </c>
      <c r="AN56" s="43">
        <f t="shared" si="55"/>
        <v>0.24059273422562141</v>
      </c>
      <c r="AO56" s="43">
        <f t="shared" si="56"/>
        <v>0.24</v>
      </c>
      <c r="AP56" s="43">
        <f t="shared" si="5"/>
        <v>0.22466539196940727</v>
      </c>
      <c r="AQ56" s="43">
        <f t="shared" si="6"/>
        <v>0.22879078694817659</v>
      </c>
      <c r="AR56" s="43">
        <f t="shared" si="7"/>
        <v>0.22916666666666666</v>
      </c>
      <c r="AS56" s="43">
        <f t="shared" si="8"/>
        <v>0.28979238754325259</v>
      </c>
      <c r="AT56" s="43">
        <f t="shared" si="9"/>
        <v>0.6945736434108527</v>
      </c>
      <c r="AU56" s="43">
        <f t="shared" si="10"/>
        <v>0.33224550898203592</v>
      </c>
      <c r="AV56" s="43">
        <f t="shared" si="11"/>
        <v>0.32205240174672489</v>
      </c>
      <c r="AW56" s="43">
        <f t="shared" si="12"/>
        <v>0.24894601542416453</v>
      </c>
      <c r="AX56" s="43">
        <f t="shared" si="13"/>
        <v>0.29346083788706739</v>
      </c>
      <c r="AY56" s="43">
        <f t="shared" si="14"/>
        <v>0.32584745762711864</v>
      </c>
      <c r="AZ56" s="43">
        <f t="shared" si="15"/>
        <v>0.32807017543859651</v>
      </c>
      <c r="BA56" s="43">
        <f t="shared" si="16"/>
        <v>0.57965517241379305</v>
      </c>
      <c r="BB56" s="43">
        <f t="shared" si="17"/>
        <v>0.29051908396946563</v>
      </c>
      <c r="BC56" s="43">
        <f t="shared" si="18"/>
        <v>0.62392857142857139</v>
      </c>
      <c r="BD56" s="43">
        <f t="shared" si="19"/>
        <v>0.26934749620637327</v>
      </c>
      <c r="BE56" s="43">
        <f t="shared" si="20"/>
        <v>0.29591044776119402</v>
      </c>
      <c r="BF56" s="43">
        <f t="shared" si="21"/>
        <v>0.2693810444874275</v>
      </c>
      <c r="BG56" s="43">
        <f t="shared" si="22"/>
        <v>0.27694117647058825</v>
      </c>
      <c r="BH56" s="43">
        <f t="shared" si="23"/>
        <v>0.26556732223903173</v>
      </c>
      <c r="BI56" s="43">
        <f t="shared" si="24"/>
        <v>0.24622455679579777</v>
      </c>
      <c r="BJ56" s="43">
        <f t="shared" si="25"/>
        <v>0.23388311688311689</v>
      </c>
      <c r="BK56" s="43">
        <f t="shared" si="26"/>
        <v>0.23482086737900693</v>
      </c>
      <c r="BL56" s="43">
        <f t="shared" si="27"/>
        <v>0.23072961373390558</v>
      </c>
      <c r="BM56" s="43">
        <f t="shared" si="28"/>
        <v>0.2345273631840796</v>
      </c>
      <c r="BN56" s="43">
        <f t="shared" si="29"/>
        <v>0.20884934756820878</v>
      </c>
      <c r="BO56" s="43">
        <f t="shared" si="30"/>
        <v>0.21259675405742823</v>
      </c>
      <c r="BP56" s="43">
        <f t="shared" si="31"/>
        <v>0.24904214559386972</v>
      </c>
      <c r="BQ56" s="43">
        <f t="shared" si="32"/>
        <v>0.27509485094850944</v>
      </c>
      <c r="BR56" s="43">
        <f t="shared" si="33"/>
        <v>0.2628876582278481</v>
      </c>
      <c r="BS56" s="43"/>
      <c r="BU56" s="43">
        <f t="shared" si="37"/>
        <v>0.57965517241379305</v>
      </c>
      <c r="BV56" s="43">
        <f t="shared" si="38"/>
        <v>1.8981573872532171</v>
      </c>
      <c r="BW56" s="43">
        <f t="shared" si="39"/>
        <v>2.8843205293009682</v>
      </c>
      <c r="BX56" s="43">
        <f t="shared" si="40"/>
        <v>5.759515924119607</v>
      </c>
      <c r="BY56" s="43">
        <f t="shared" si="41"/>
        <v>7.3191646621768012</v>
      </c>
      <c r="BZ56" s="43">
        <f t="shared" si="42"/>
        <v>7.8571471713531587</v>
      </c>
      <c r="CA56" s="43">
        <f t="shared" si="43"/>
        <v>9.2644945687572413</v>
      </c>
      <c r="CB56" s="43">
        <f t="shared" si="44"/>
        <v>9.7078209365485737</v>
      </c>
      <c r="CE56" s="43">
        <f t="shared" si="45"/>
        <v>0.57965517241379305</v>
      </c>
      <c r="CF56" s="43">
        <f t="shared" si="46"/>
        <v>0.65925110741971205</v>
      </c>
      <c r="CG56" s="43">
        <f t="shared" si="47"/>
        <v>0.32872104734925034</v>
      </c>
      <c r="CH56" s="43">
        <f t="shared" si="48"/>
        <v>0.26138139952896716</v>
      </c>
      <c r="CI56" s="43">
        <f t="shared" si="49"/>
        <v>0.2599414563428657</v>
      </c>
      <c r="CJ56" s="43">
        <f t="shared" si="50"/>
        <v>0.26899125458817874</v>
      </c>
      <c r="CK56" s="43">
        <f t="shared" si="51"/>
        <v>0.2345578995673471</v>
      </c>
      <c r="CL56" s="43">
        <f t="shared" si="52"/>
        <v>0.22166318389566619</v>
      </c>
    </row>
    <row r="57" spans="2:90" x14ac:dyDescent="0.3">
      <c r="B57" s="31" t="str">
        <f t="shared" si="35"/>
        <v>20256</v>
      </c>
      <c r="C57" s="17">
        <f t="shared" si="53"/>
        <v>45809</v>
      </c>
      <c r="D57" s="24">
        <f>VLOOKUP(B57,'Frete ESALQ'!$C$6:$AL$132,36,FALSE)</f>
        <v>155.13</v>
      </c>
      <c r="E57" s="24">
        <f>VLOOKUP(B57,'Frete ESALQ'!$C$6:$AW$132,47,FALSE)</f>
        <v>134.16999999999999</v>
      </c>
      <c r="F57" s="24">
        <f>VLOOKUP(B57,'Frete ESALQ'!$C$6:$BO$132,59,FALSE)</f>
        <v>131.25</v>
      </c>
      <c r="G57" s="24">
        <f>VLOOKUP(B57,'Frete ESALQ'!$C$6:$BO$132,60,FALSE)</f>
        <v>148.6</v>
      </c>
      <c r="H57" s="24">
        <f>VLOOKUP(B57,'Frete ESALQ'!$C$6:$BO$132,58,FALSE)</f>
        <v>111.25</v>
      </c>
      <c r="I57" s="24">
        <f>VLOOKUP(B57,'Frete ESALQ'!$C$6:$BO$132,57,FALSE)</f>
        <v>124.4</v>
      </c>
      <c r="J57" s="24">
        <f>VLOOKUP(B57,'Frete ESALQ'!$C$6:$BO$132,51,FALSE)</f>
        <v>99</v>
      </c>
      <c r="K57" s="24">
        <f>VLOOKUP($B57,'Frete ESALQ'!$C$6:$BO$132,K$2,FALSE)</f>
        <v>188.75</v>
      </c>
      <c r="L57" s="24">
        <f>VLOOKUP($B57,'Frete ESALQ'!$C$6:$BO$132,L$2,FALSE)</f>
        <v>90.03</v>
      </c>
      <c r="M57" s="24">
        <f>VLOOKUP($B57,'Frete ESALQ'!$C$6:$BO$132,M$2,FALSE)</f>
        <v>116.03</v>
      </c>
      <c r="N57" s="24">
        <f>VLOOKUP($B57,'Frete ESALQ'!$C$6:$BO$132,N$2,FALSE)</f>
        <v>168.75</v>
      </c>
      <c r="O57" s="24">
        <f>VLOOKUP($B57,'Frete ESALQ'!$C$6:$BO$132,O$2,FALSE)</f>
        <v>205.38</v>
      </c>
      <c r="P57" s="24">
        <f>VLOOKUP($B57,'Frete ESALQ'!$C$6:$BO$132,P$2,FALSE)</f>
        <v>183.75</v>
      </c>
      <c r="Q57" s="24">
        <f>VLOOKUP($B57,'Frete ESALQ'!$C$6:$BO$132,Q$2,FALSE)</f>
        <v>120.76</v>
      </c>
      <c r="R57" s="24">
        <f>VLOOKUP($B57,'Frete ESALQ'!$C$6:$BO$132,R$2,FALSE)</f>
        <v>137.56</v>
      </c>
      <c r="S57" s="24">
        <f>VLOOKUP($B57,'Frete ESALQ'!$C$6:$BO$132,S$2,FALSE)</f>
        <v>46.82</v>
      </c>
      <c r="T57" s="24">
        <f>VLOOKUP($B57,'Frete ESALQ'!$C$6:$BO$132,T$2,FALSE)</f>
        <v>201.72</v>
      </c>
      <c r="U57" s="24">
        <f>VLOOKUP($B57,'Frete ESALQ'!$C$6:$BO$132,U$2,FALSE)</f>
        <v>90.72</v>
      </c>
      <c r="V57" s="24">
        <f>VLOOKUP($B57,'Frete ESALQ'!$C$6:$BO$132,V$2,FALSE)</f>
        <v>198.75</v>
      </c>
      <c r="W57" s="24">
        <f>VLOOKUP($B57,'Frete ESALQ'!$C$6:$BO$132,W$2,FALSE)</f>
        <v>210.33</v>
      </c>
      <c r="X57" s="24">
        <f>VLOOKUP($B57,'Frete ESALQ'!$C$6:$BO$132,X$2,FALSE)</f>
        <v>146.6</v>
      </c>
      <c r="Y57" s="24">
        <f>VLOOKUP($B57,'Frete ESALQ'!$C$6:$BO$132,Y$2,FALSE)</f>
        <v>174.16</v>
      </c>
      <c r="Z57" s="24">
        <f>VLOOKUP($B57,'Frete ESALQ'!$C$6:$BO$132,Z$2,FALSE)</f>
        <v>185.78</v>
      </c>
      <c r="AA57" s="24">
        <f>VLOOKUP($B57,'Frete ESALQ'!$C$6:$BO$132,AA$2,FALSE)</f>
        <v>382.5</v>
      </c>
      <c r="AB57" s="24">
        <f>VLOOKUP($B57,'Frete ESALQ'!$C$6:$BO$132,AB$2,FALSE)</f>
        <v>358.32</v>
      </c>
      <c r="AC57" s="24">
        <f>VLOOKUP($B57,'Frete ESALQ'!$C$6:$BO$132,AC$2,FALSE)</f>
        <v>371.52</v>
      </c>
      <c r="AD57" s="24">
        <f>VLOOKUP($B57,'Frete ESALQ'!$C$6:$BO$132,AD$2,FALSE)</f>
        <v>451.36</v>
      </c>
      <c r="AE57" s="24">
        <f>VLOOKUP($B57,'Frete ESALQ'!$C$6:$BO$132,AE$2,FALSE)</f>
        <v>374.98</v>
      </c>
      <c r="AF57" s="24">
        <f>VLOOKUP($B57,'Frete ESALQ'!$C$6:$BO$132,AF$2,FALSE)</f>
        <v>354.49</v>
      </c>
      <c r="AG57" s="24">
        <f>VLOOKUP($B57,'Frete ESALQ'!$C$6:$BO$132,AG$2,FALSE)</f>
        <v>519.09</v>
      </c>
      <c r="AH57" s="24">
        <f>VLOOKUP($B57,'Frete ESALQ'!$C$6:$BO$132,AH$2,FALSE)</f>
        <v>380</v>
      </c>
      <c r="AI57" s="24">
        <f>VLOOKUP($B57,'Frete ESALQ'!$C$6:$BO$132,AI$2,FALSE)</f>
        <v>321.7</v>
      </c>
      <c r="AJ57" s="24">
        <f>VLOOKUP($B57,'Frete ESALQ'!$C$6:$BO$132,AJ$2,FALSE)</f>
        <v>328.51</v>
      </c>
      <c r="AL57" s="43">
        <f t="shared" si="36"/>
        <v>0.24276995305164317</v>
      </c>
      <c r="AM57" s="43">
        <f t="shared" si="54"/>
        <v>0.27778467908902688</v>
      </c>
      <c r="AN57" s="43">
        <f t="shared" si="55"/>
        <v>0.25095602294455066</v>
      </c>
      <c r="AO57" s="43">
        <f t="shared" si="56"/>
        <v>0.27018181818181819</v>
      </c>
      <c r="AP57" s="43">
        <f t="shared" si="5"/>
        <v>0.2127151051625239</v>
      </c>
      <c r="AQ57" s="43">
        <f t="shared" si="6"/>
        <v>0.23877159309021115</v>
      </c>
      <c r="AR57" s="43">
        <f t="shared" si="7"/>
        <v>0.20624999999999999</v>
      </c>
      <c r="AS57" s="43">
        <f t="shared" si="8"/>
        <v>0.32655709342560552</v>
      </c>
      <c r="AT57" s="43">
        <f t="shared" si="9"/>
        <v>0.697906976744186</v>
      </c>
      <c r="AU57" s="43">
        <f t="shared" si="10"/>
        <v>0.3473952095808383</v>
      </c>
      <c r="AV57" s="43">
        <f t="shared" si="11"/>
        <v>0.36844978165938863</v>
      </c>
      <c r="AW57" s="43">
        <f t="shared" si="12"/>
        <v>0.26398457583547558</v>
      </c>
      <c r="AX57" s="43">
        <f t="shared" si="13"/>
        <v>0.33469945355191255</v>
      </c>
      <c r="AY57" s="43">
        <f t="shared" si="14"/>
        <v>0.34112994350282488</v>
      </c>
      <c r="AZ57" s="43">
        <f t="shared" si="15"/>
        <v>0.34476190476190477</v>
      </c>
      <c r="BA57" s="43">
        <f t="shared" si="16"/>
        <v>0.80724137931034479</v>
      </c>
      <c r="BB57" s="43">
        <f t="shared" si="17"/>
        <v>0.30796946564885497</v>
      </c>
      <c r="BC57" s="43">
        <f t="shared" si="18"/>
        <v>0.64800000000000002</v>
      </c>
      <c r="BD57" s="43">
        <f t="shared" si="19"/>
        <v>0.30159332321699545</v>
      </c>
      <c r="BE57" s="43">
        <f t="shared" si="20"/>
        <v>0.31392537313432839</v>
      </c>
      <c r="BF57" s="43">
        <f t="shared" si="21"/>
        <v>0.28355899419729208</v>
      </c>
      <c r="BG57" s="43">
        <f t="shared" si="22"/>
        <v>0.29270588235294115</v>
      </c>
      <c r="BH57" s="43">
        <f t="shared" si="23"/>
        <v>0.28105900151285929</v>
      </c>
      <c r="BI57" s="43">
        <f t="shared" si="24"/>
        <v>0.25114904793171372</v>
      </c>
      <c r="BJ57" s="43">
        <f t="shared" si="25"/>
        <v>0.23267532467532467</v>
      </c>
      <c r="BK57" s="43">
        <f t="shared" si="26"/>
        <v>0.23351351351351352</v>
      </c>
      <c r="BL57" s="43">
        <f t="shared" si="27"/>
        <v>0.24214592274678112</v>
      </c>
      <c r="BM57" s="43">
        <f t="shared" si="28"/>
        <v>0.23319651741293534</v>
      </c>
      <c r="BN57" s="43">
        <f t="shared" si="29"/>
        <v>0.21025504151838673</v>
      </c>
      <c r="BO57" s="43">
        <f t="shared" si="30"/>
        <v>0.21601747815230962</v>
      </c>
      <c r="BP57" s="43">
        <f t="shared" si="31"/>
        <v>0.24265644955300128</v>
      </c>
      <c r="BQ57" s="43">
        <f t="shared" si="32"/>
        <v>0.29060523938572719</v>
      </c>
      <c r="BR57" s="43">
        <f t="shared" si="33"/>
        <v>0.25989715189873419</v>
      </c>
      <c r="BS57" s="43"/>
      <c r="BU57" s="43">
        <f t="shared" si="37"/>
        <v>0.80724137931034479</v>
      </c>
      <c r="BV57" s="43">
        <f t="shared" si="38"/>
        <v>2.153148356054531</v>
      </c>
      <c r="BW57" s="43">
        <f t="shared" si="39"/>
        <v>3.186435413900099</v>
      </c>
      <c r="BX57" s="43">
        <f t="shared" si="40"/>
        <v>6.2490658375553689</v>
      </c>
      <c r="BY57" s="43">
        <f t="shared" si="41"/>
        <v>7.9603675299555237</v>
      </c>
      <c r="BZ57" s="43">
        <f t="shared" si="42"/>
        <v>8.5108699212399852</v>
      </c>
      <c r="CA57" s="43">
        <f t="shared" si="43"/>
        <v>9.9143158158448603</v>
      </c>
      <c r="CB57" s="43">
        <f t="shared" si="44"/>
        <v>10.372479216743951</v>
      </c>
      <c r="CE57" s="43">
        <f t="shared" si="45"/>
        <v>0.80724137931034479</v>
      </c>
      <c r="CF57" s="43">
        <f t="shared" si="46"/>
        <v>0.67295348837209312</v>
      </c>
      <c r="CG57" s="43">
        <f t="shared" si="47"/>
        <v>0.34442901928185599</v>
      </c>
      <c r="CH57" s="43">
        <f t="shared" si="48"/>
        <v>0.27842094760502456</v>
      </c>
      <c r="CI57" s="43">
        <f t="shared" si="49"/>
        <v>0.28521694873335912</v>
      </c>
      <c r="CJ57" s="43">
        <f t="shared" si="50"/>
        <v>0.27525119564223077</v>
      </c>
      <c r="CK57" s="43">
        <f t="shared" si="51"/>
        <v>0.23390764910081252</v>
      </c>
      <c r="CL57" s="43">
        <f t="shared" si="52"/>
        <v>0.22908170044954534</v>
      </c>
    </row>
    <row r="58" spans="2:90" x14ac:dyDescent="0.3">
      <c r="B58" s="31" t="str">
        <f t="shared" si="35"/>
        <v>20257</v>
      </c>
      <c r="C58" s="17">
        <f t="shared" si="53"/>
        <v>45839</v>
      </c>
      <c r="D58" s="24">
        <f>VLOOKUP(B58,'Frete ESALQ'!$C$6:$AL$132,36,FALSE)</f>
        <v>208</v>
      </c>
      <c r="E58" s="24">
        <f>VLOOKUP(B58,'Frete ESALQ'!$C$6:$AW$132,47,FALSE)</f>
        <v>181.67</v>
      </c>
      <c r="F58" s="24">
        <f>VLOOKUP(B58,'Frete ESALQ'!$C$6:$BO$132,59,FALSE)</f>
        <v>182.5</v>
      </c>
      <c r="G58" s="24">
        <f>VLOOKUP(B58,'Frete ESALQ'!$C$6:$BO$132,60,FALSE)</f>
        <v>206.25</v>
      </c>
      <c r="H58" s="24">
        <f>VLOOKUP(B58,'Frete ESALQ'!$C$6:$BO$132,58,FALSE)</f>
        <v>123.75</v>
      </c>
      <c r="I58" s="24">
        <f>VLOOKUP(B58,'Frete ESALQ'!$C$6:$BO$132,57,FALSE)</f>
        <v>140</v>
      </c>
      <c r="J58" s="24">
        <f>VLOOKUP(B58,'Frete ESALQ'!$C$6:$BO$132,51,FALSE)</f>
        <v>115</v>
      </c>
      <c r="K58" s="24">
        <f>VLOOKUP($B58,'Frete ESALQ'!$C$6:$BO$132,K$2,FALSE)</f>
        <v>187</v>
      </c>
      <c r="L58" s="24">
        <f>VLOOKUP($B58,'Frete ESALQ'!$C$6:$BO$132,L$2,FALSE)</f>
        <v>107.65</v>
      </c>
      <c r="M58" s="24">
        <f>VLOOKUP($B58,'Frete ESALQ'!$C$6:$BO$132,M$2,FALSE)</f>
        <v>129.08000000000001</v>
      </c>
      <c r="N58" s="24">
        <f>VLOOKUP($B58,'Frete ESALQ'!$C$6:$BO$132,N$2,FALSE)</f>
        <v>167</v>
      </c>
      <c r="O58" s="24">
        <f>VLOOKUP($B58,'Frete ESALQ'!$C$6:$BO$132,O$2,FALSE)</f>
        <v>205.56</v>
      </c>
      <c r="P58" s="24">
        <f>VLOOKUP($B58,'Frete ESALQ'!$C$6:$BO$132,P$2,FALSE)</f>
        <v>182</v>
      </c>
      <c r="Q58" s="24">
        <f>VLOOKUP($B58,'Frete ESALQ'!$C$6:$BO$132,Q$2,FALSE)</f>
        <v>133.13</v>
      </c>
      <c r="R58" s="24">
        <f>VLOOKUP($B58,'Frete ESALQ'!$C$6:$BO$132,R$2,FALSE)</f>
        <v>147.51</v>
      </c>
      <c r="S58" s="24">
        <f>VLOOKUP($B58,'Frete ESALQ'!$C$6:$BO$132,S$2,FALSE)</f>
        <v>58.39</v>
      </c>
      <c r="T58" s="24">
        <f>VLOOKUP($B58,'Frete ESALQ'!$C$6:$BO$132,T$2,FALSE)</f>
        <v>202.43</v>
      </c>
      <c r="U58" s="24">
        <f>VLOOKUP($B58,'Frete ESALQ'!$C$6:$BO$132,U$2,FALSE)</f>
        <v>112</v>
      </c>
      <c r="V58" s="24">
        <f>VLOOKUP($B58,'Frete ESALQ'!$C$6:$BO$132,V$2,FALSE)</f>
        <v>197</v>
      </c>
      <c r="W58" s="24">
        <f>VLOOKUP($B58,'Frete ESALQ'!$C$6:$BO$132,W$2,FALSE)</f>
        <v>209.8</v>
      </c>
      <c r="X58" s="24">
        <f>VLOOKUP($B58,'Frete ESALQ'!$C$6:$BO$132,X$2,FALSE)</f>
        <v>155.25</v>
      </c>
      <c r="Y58" s="24">
        <f>VLOOKUP($B58,'Frete ESALQ'!$C$6:$BO$132,Y$2,FALSE)</f>
        <v>178.84</v>
      </c>
      <c r="Z58" s="24">
        <f>VLOOKUP($B58,'Frete ESALQ'!$C$6:$BO$132,Z$2,FALSE)</f>
        <v>188.79</v>
      </c>
      <c r="AA58" s="24">
        <f>VLOOKUP($B58,'Frete ESALQ'!$C$6:$BO$132,AA$2,FALSE)</f>
        <v>406</v>
      </c>
      <c r="AB58" s="24">
        <f>VLOOKUP($B58,'Frete ESALQ'!$C$6:$BO$132,AB$2,FALSE)</f>
        <v>380.2</v>
      </c>
      <c r="AC58" s="24">
        <f>VLOOKUP($B58,'Frete ESALQ'!$C$6:$BO$132,AC$2,FALSE)</f>
        <v>478.24</v>
      </c>
      <c r="AD58" s="24">
        <f>VLOOKUP($B58,'Frete ESALQ'!$C$6:$BO$132,AD$2,FALSE)</f>
        <v>470.4</v>
      </c>
      <c r="AE58" s="24">
        <f>VLOOKUP($B58,'Frete ESALQ'!$C$6:$BO$132,AE$2,FALSE)</f>
        <v>396.15</v>
      </c>
      <c r="AF58" s="24">
        <f>VLOOKUP($B58,'Frete ESALQ'!$C$6:$BO$132,AF$2,FALSE)</f>
        <v>386</v>
      </c>
      <c r="AG58" s="24">
        <f>VLOOKUP($B58,'Frete ESALQ'!$C$6:$BO$132,AG$2,FALSE)</f>
        <v>561.91999999999996</v>
      </c>
      <c r="AH58" s="24">
        <f>VLOOKUP($B58,'Frete ESALQ'!$C$6:$BO$132,AH$2,FALSE)</f>
        <v>408</v>
      </c>
      <c r="AI58" s="24">
        <f>VLOOKUP($B58,'Frete ESALQ'!$C$6:$BO$132,AI$2,FALSE)</f>
        <v>334.28</v>
      </c>
      <c r="AJ58" s="24">
        <f>VLOOKUP($B58,'Frete ESALQ'!$C$6:$BO$132,AJ$2,FALSE)</f>
        <v>338</v>
      </c>
      <c r="AL58" s="43">
        <f t="shared" si="36"/>
        <v>0.32550860719874802</v>
      </c>
      <c r="AM58" s="43">
        <f t="shared" si="54"/>
        <v>0.37612836438923392</v>
      </c>
      <c r="AN58" s="43">
        <f t="shared" si="55"/>
        <v>0.34894837476099427</v>
      </c>
      <c r="AO58" s="43">
        <f t="shared" si="56"/>
        <v>0.375</v>
      </c>
      <c r="AP58" s="43">
        <f t="shared" si="5"/>
        <v>0.23661567877629064</v>
      </c>
      <c r="AQ58" s="43">
        <f t="shared" si="6"/>
        <v>0.2687140115163148</v>
      </c>
      <c r="AR58" s="43">
        <f t="shared" si="7"/>
        <v>0.23958333333333334</v>
      </c>
      <c r="AS58" s="43">
        <f t="shared" si="8"/>
        <v>0.3235294117647059</v>
      </c>
      <c r="AT58" s="43">
        <f t="shared" si="9"/>
        <v>0.83449612403100781</v>
      </c>
      <c r="AU58" s="43">
        <f t="shared" si="10"/>
        <v>0.38646706586826352</v>
      </c>
      <c r="AV58" s="43">
        <f t="shared" si="11"/>
        <v>0.36462882096069871</v>
      </c>
      <c r="AW58" s="43">
        <f t="shared" si="12"/>
        <v>0.26421593830334189</v>
      </c>
      <c r="AX58" s="43">
        <f t="shared" si="13"/>
        <v>0.33151183970856102</v>
      </c>
      <c r="AY58" s="43">
        <f t="shared" si="14"/>
        <v>0.37607344632768358</v>
      </c>
      <c r="AZ58" s="43">
        <f t="shared" si="15"/>
        <v>0.36969924812030075</v>
      </c>
      <c r="BA58" s="43">
        <f t="shared" si="16"/>
        <v>1.0067241379310345</v>
      </c>
      <c r="BB58" s="43">
        <f t="shared" si="17"/>
        <v>0.30905343511450384</v>
      </c>
      <c r="BC58" s="43">
        <f t="shared" si="18"/>
        <v>0.8</v>
      </c>
      <c r="BD58" s="43">
        <f t="shared" si="19"/>
        <v>0.29893778452200304</v>
      </c>
      <c r="BE58" s="43">
        <f t="shared" si="20"/>
        <v>0.31313432835820898</v>
      </c>
      <c r="BF58" s="43">
        <f t="shared" si="21"/>
        <v>0.30029013539651839</v>
      </c>
      <c r="BG58" s="43">
        <f t="shared" si="22"/>
        <v>0.3005714285714286</v>
      </c>
      <c r="BH58" s="43">
        <f t="shared" si="23"/>
        <v>0.2856127080181543</v>
      </c>
      <c r="BI58" s="43">
        <f t="shared" si="24"/>
        <v>0.26657912015758373</v>
      </c>
      <c r="BJ58" s="43">
        <f t="shared" si="25"/>
        <v>0.24688311688311687</v>
      </c>
      <c r="BK58" s="43">
        <f t="shared" si="26"/>
        <v>0.30059082338152104</v>
      </c>
      <c r="BL58" s="43">
        <f t="shared" si="27"/>
        <v>0.25236051502145923</v>
      </c>
      <c r="BM58" s="43">
        <f t="shared" si="28"/>
        <v>0.24636194029850744</v>
      </c>
      <c r="BN58" s="43">
        <f t="shared" si="29"/>
        <v>0.22894424673784106</v>
      </c>
      <c r="BO58" s="43">
        <f t="shared" si="30"/>
        <v>0.23384103204327922</v>
      </c>
      <c r="BP58" s="43">
        <f t="shared" si="31"/>
        <v>0.26053639846743293</v>
      </c>
      <c r="BQ58" s="43">
        <f t="shared" si="32"/>
        <v>0.30196928635953024</v>
      </c>
      <c r="BR58" s="43">
        <f t="shared" si="33"/>
        <v>0.26740506329113922</v>
      </c>
      <c r="BS58" s="43"/>
      <c r="BU58" s="43">
        <f t="shared" si="37"/>
        <v>1.0067241379310345</v>
      </c>
      <c r="BV58" s="43">
        <f t="shared" si="38"/>
        <v>2.6412202619620424</v>
      </c>
      <c r="BW58" s="43">
        <f t="shared" si="39"/>
        <v>3.7734600222782904</v>
      </c>
      <c r="BX58" s="43">
        <f t="shared" si="40"/>
        <v>7.2389814214563692</v>
      </c>
      <c r="BY58" s="43">
        <f t="shared" si="41"/>
        <v>9.0354442229713321</v>
      </c>
      <c r="BZ58" s="43">
        <f t="shared" si="42"/>
        <v>9.6048185726220012</v>
      </c>
      <c r="CA58" s="43">
        <f t="shared" si="43"/>
        <v>11.154714218548005</v>
      </c>
      <c r="CB58" s="43">
        <f t="shared" si="44"/>
        <v>11.640915765612744</v>
      </c>
      <c r="CE58" s="43">
        <f t="shared" si="45"/>
        <v>1.0067241379310345</v>
      </c>
      <c r="CF58" s="43">
        <f t="shared" si="46"/>
        <v>0.81724806201550393</v>
      </c>
      <c r="CG58" s="43">
        <f t="shared" si="47"/>
        <v>0.37741325343874932</v>
      </c>
      <c r="CH58" s="43">
        <f t="shared" si="48"/>
        <v>0.31504739992527991</v>
      </c>
      <c r="CI58" s="43">
        <f t="shared" si="49"/>
        <v>0.29941046691916046</v>
      </c>
      <c r="CJ58" s="43">
        <f t="shared" si="50"/>
        <v>0.28468717482533457</v>
      </c>
      <c r="CK58" s="43">
        <f t="shared" si="51"/>
        <v>0.25831594098766725</v>
      </c>
      <c r="CL58" s="43">
        <f t="shared" si="52"/>
        <v>0.24310077353236981</v>
      </c>
    </row>
    <row r="59" spans="2:90" x14ac:dyDescent="0.3">
      <c r="B59" s="31" t="str">
        <f t="shared" si="35"/>
        <v>20258</v>
      </c>
      <c r="C59" s="17">
        <f t="shared" si="53"/>
        <v>45870</v>
      </c>
      <c r="D59" s="24">
        <f>VLOOKUP(B59,'Frete ESALQ'!$C$6:$AL$132,36,FALSE)</f>
        <v>173.91</v>
      </c>
      <c r="E59" s="24">
        <f>VLOOKUP(B59,'Frete ESALQ'!$C$6:$AW$132,47,FALSE)</f>
        <v>175</v>
      </c>
      <c r="F59" s="24">
        <f>VLOOKUP(B59,'Frete ESALQ'!$C$6:$BO$132,59,FALSE)</f>
        <v>169.17</v>
      </c>
      <c r="G59" s="24">
        <f>VLOOKUP(B59,'Frete ESALQ'!$C$6:$BO$132,60,FALSE)</f>
        <v>186.25</v>
      </c>
      <c r="H59" s="24">
        <f>VLOOKUP(B59,'Frete ESALQ'!$C$6:$BO$132,58,FALSE)</f>
        <v>140</v>
      </c>
      <c r="I59" s="24">
        <f>VLOOKUP(B59,'Frete ESALQ'!$C$6:$BO$132,57,FALSE)</f>
        <v>141.13999999999999</v>
      </c>
      <c r="J59" s="24">
        <f>VLOOKUP(B59,'Frete ESALQ'!$C$6:$BO$132,51,FALSE)</f>
        <v>131.66999999999999</v>
      </c>
      <c r="K59" s="24">
        <f>VLOOKUP($B59,'Frete ESALQ'!$C$6:$BO$132,K$2,FALSE)</f>
        <v>167.5</v>
      </c>
      <c r="L59" s="24">
        <f>VLOOKUP($B59,'Frete ESALQ'!$C$6:$BO$132,L$2,FALSE)</f>
        <v>105.51</v>
      </c>
      <c r="M59" s="24">
        <f>VLOOKUP($B59,'Frete ESALQ'!$C$6:$BO$132,M$2,FALSE)</f>
        <v>117.93</v>
      </c>
      <c r="N59" s="24">
        <f>VLOOKUP($B59,'Frete ESALQ'!$C$6:$BO$132,N$2,FALSE)</f>
        <v>147.5</v>
      </c>
      <c r="O59" s="24">
        <f>VLOOKUP($B59,'Frete ESALQ'!$C$6:$BO$132,O$2,FALSE)</f>
        <v>198.31</v>
      </c>
      <c r="P59" s="24">
        <f>VLOOKUP($B59,'Frete ESALQ'!$C$6:$BO$132,P$2,FALSE)</f>
        <v>162.5</v>
      </c>
      <c r="Q59" s="24">
        <f>VLOOKUP($B59,'Frete ESALQ'!$C$6:$BO$132,Q$2,FALSE)</f>
        <v>122.19</v>
      </c>
      <c r="R59" s="24">
        <f>VLOOKUP($B59,'Frete ESALQ'!$C$6:$BO$132,R$2,FALSE)</f>
        <v>137.30000000000001</v>
      </c>
      <c r="S59" s="24">
        <f>VLOOKUP($B59,'Frete ESALQ'!$C$6:$BO$132,S$2,FALSE)</f>
        <v>64.66</v>
      </c>
      <c r="T59" s="24">
        <f>VLOOKUP($B59,'Frete ESALQ'!$C$6:$BO$132,T$2,FALSE)</f>
        <v>195.02</v>
      </c>
      <c r="U59" s="24">
        <f>VLOOKUP($B59,'Frete ESALQ'!$C$6:$BO$132,U$2,FALSE)</f>
        <v>81.510000000000005</v>
      </c>
      <c r="V59" s="24">
        <f>VLOOKUP($B59,'Frete ESALQ'!$C$6:$BO$132,V$2,FALSE)</f>
        <v>177.5</v>
      </c>
      <c r="W59" s="24">
        <f>VLOOKUP($B59,'Frete ESALQ'!$C$6:$BO$132,W$2,FALSE)</f>
        <v>202.77</v>
      </c>
      <c r="X59" s="24">
        <f>VLOOKUP($B59,'Frete ESALQ'!$C$6:$BO$132,X$2,FALSE)</f>
        <v>145.43</v>
      </c>
      <c r="Y59" s="24">
        <f>VLOOKUP($B59,'Frete ESALQ'!$C$6:$BO$132,Y$2,FALSE)</f>
        <v>170.22</v>
      </c>
      <c r="Z59" s="24">
        <f>VLOOKUP($B59,'Frete ESALQ'!$C$6:$BO$132,Z$2,FALSE)</f>
        <v>180.68</v>
      </c>
      <c r="AA59" s="24">
        <f>VLOOKUP($B59,'Frete ESALQ'!$C$6:$BO$132,AA$2,FALSE)</f>
        <v>410</v>
      </c>
      <c r="AB59" s="24">
        <f>VLOOKUP($B59,'Frete ESALQ'!$C$6:$BO$132,AB$2,FALSE)</f>
        <v>372.64</v>
      </c>
      <c r="AC59" s="24">
        <f>VLOOKUP($B59,'Frete ESALQ'!$C$6:$BO$132,AC$2,FALSE)</f>
        <v>384.69</v>
      </c>
      <c r="AD59" s="24">
        <f>VLOOKUP($B59,'Frete ESALQ'!$C$6:$BO$132,AD$2,FALSE)</f>
        <v>452.62</v>
      </c>
      <c r="AE59" s="24">
        <f>VLOOKUP($B59,'Frete ESALQ'!$C$6:$BO$132,AE$2,FALSE)</f>
        <v>387.86</v>
      </c>
      <c r="AF59" s="24">
        <f>VLOOKUP($B59,'Frete ESALQ'!$C$6:$BO$132,AF$2,FALSE)</f>
        <v>382.95</v>
      </c>
      <c r="AG59" s="24">
        <f>VLOOKUP($B59,'Frete ESALQ'!$C$6:$BO$132,AG$2,FALSE)</f>
        <v>538.91999999999996</v>
      </c>
      <c r="AH59" s="24">
        <f>VLOOKUP($B59,'Frete ESALQ'!$C$6:$BO$132,AH$2,FALSE)</f>
        <v>420</v>
      </c>
      <c r="AI59" s="24">
        <f>VLOOKUP($B59,'Frete ESALQ'!$C$6:$BO$132,AI$2,FALSE)</f>
        <v>310.3</v>
      </c>
      <c r="AJ59" s="24">
        <f>VLOOKUP($B59,'Frete ESALQ'!$C$6:$BO$132,AJ$2,FALSE)</f>
        <v>338.67</v>
      </c>
      <c r="AL59" s="43">
        <f t="shared" si="36"/>
        <v>0.27215962441314556</v>
      </c>
      <c r="AM59" s="43">
        <f t="shared" si="54"/>
        <v>0.36231884057971014</v>
      </c>
      <c r="AN59" s="43">
        <f t="shared" si="55"/>
        <v>0.32346080305927338</v>
      </c>
      <c r="AO59" s="43">
        <f t="shared" si="56"/>
        <v>0.33863636363636362</v>
      </c>
      <c r="AP59" s="43">
        <f t="shared" si="5"/>
        <v>0.26768642447418739</v>
      </c>
      <c r="AQ59" s="43">
        <f t="shared" si="6"/>
        <v>0.27090211132437619</v>
      </c>
      <c r="AR59" s="43">
        <f t="shared" si="7"/>
        <v>0.27431249999999996</v>
      </c>
      <c r="AS59" s="43">
        <f t="shared" si="8"/>
        <v>0.28979238754325259</v>
      </c>
      <c r="AT59" s="43">
        <f t="shared" si="9"/>
        <v>0.81790697674418611</v>
      </c>
      <c r="AU59" s="43">
        <f t="shared" si="10"/>
        <v>0.35308383233532936</v>
      </c>
      <c r="AV59" s="43">
        <f t="shared" si="11"/>
        <v>0.32205240174672489</v>
      </c>
      <c r="AW59" s="43">
        <f t="shared" si="12"/>
        <v>0.25489717223650388</v>
      </c>
      <c r="AX59" s="43">
        <f t="shared" si="13"/>
        <v>0.29599271402550092</v>
      </c>
      <c r="AY59" s="43">
        <f t="shared" si="14"/>
        <v>0.3451694915254237</v>
      </c>
      <c r="AZ59" s="43">
        <f t="shared" si="15"/>
        <v>0.34411027568922309</v>
      </c>
      <c r="BA59" s="43">
        <f t="shared" si="16"/>
        <v>1.1148275862068966</v>
      </c>
      <c r="BB59" s="43">
        <f t="shared" si="17"/>
        <v>0.29774045801526722</v>
      </c>
      <c r="BC59" s="43">
        <f t="shared" si="18"/>
        <v>0.5822142857142858</v>
      </c>
      <c r="BD59" s="43">
        <f t="shared" si="19"/>
        <v>0.26934749620637327</v>
      </c>
      <c r="BE59" s="43">
        <f t="shared" si="20"/>
        <v>0.30264179104477612</v>
      </c>
      <c r="BF59" s="43">
        <f t="shared" si="21"/>
        <v>0.28129593810444875</v>
      </c>
      <c r="BG59" s="43">
        <f t="shared" si="22"/>
        <v>0.28608403361344537</v>
      </c>
      <c r="BH59" s="43">
        <f t="shared" si="23"/>
        <v>0.27334341906202725</v>
      </c>
      <c r="BI59" s="43">
        <f t="shared" si="24"/>
        <v>0.26920551543007221</v>
      </c>
      <c r="BJ59" s="43">
        <f t="shared" si="25"/>
        <v>0.24197402597402595</v>
      </c>
      <c r="BK59" s="43">
        <f t="shared" si="26"/>
        <v>0.24179132620993085</v>
      </c>
      <c r="BL59" s="43">
        <f t="shared" si="27"/>
        <v>0.24282188841201716</v>
      </c>
      <c r="BM59" s="43">
        <f t="shared" si="28"/>
        <v>0.24120646766169154</v>
      </c>
      <c r="BN59" s="43">
        <f t="shared" si="29"/>
        <v>0.22713523131672597</v>
      </c>
      <c r="BO59" s="43">
        <f t="shared" si="30"/>
        <v>0.22426966292134828</v>
      </c>
      <c r="BP59" s="43">
        <f t="shared" si="31"/>
        <v>0.26819923371647508</v>
      </c>
      <c r="BQ59" s="43">
        <f t="shared" si="32"/>
        <v>0.2803071364046974</v>
      </c>
      <c r="BR59" s="43">
        <f t="shared" si="33"/>
        <v>0.26793512658227847</v>
      </c>
      <c r="BS59" s="43"/>
      <c r="BU59" s="43">
        <f t="shared" si="37"/>
        <v>1.1148275862068966</v>
      </c>
      <c r="BV59" s="43">
        <f t="shared" si="38"/>
        <v>2.5149488486653686</v>
      </c>
      <c r="BW59" s="43">
        <f t="shared" si="39"/>
        <v>3.5573124482153444</v>
      </c>
      <c r="BX59" s="43">
        <f t="shared" si="40"/>
        <v>6.8698469663226271</v>
      </c>
      <c r="BY59" s="43">
        <f t="shared" si="41"/>
        <v>8.5399769273007209</v>
      </c>
      <c r="BZ59" s="43">
        <f t="shared" si="42"/>
        <v>9.0882191902876972</v>
      </c>
      <c r="CA59" s="43">
        <f t="shared" si="43"/>
        <v>10.577730990596617</v>
      </c>
      <c r="CB59" s="43">
        <f t="shared" si="44"/>
        <v>11.044822541929982</v>
      </c>
      <c r="CE59" s="43">
        <f t="shared" si="45"/>
        <v>1.1148275862068966</v>
      </c>
      <c r="CF59" s="43">
        <f t="shared" si="46"/>
        <v>0.70006063122923601</v>
      </c>
      <c r="CG59" s="43">
        <f t="shared" si="47"/>
        <v>0.34745453318332525</v>
      </c>
      <c r="CH59" s="43">
        <f t="shared" si="48"/>
        <v>0.30113950164611664</v>
      </c>
      <c r="CI59" s="43">
        <f t="shared" si="49"/>
        <v>0.27835499349634896</v>
      </c>
      <c r="CJ59" s="43">
        <f t="shared" si="50"/>
        <v>0.27412113149348816</v>
      </c>
      <c r="CK59" s="43">
        <f t="shared" si="51"/>
        <v>0.24825196671815331</v>
      </c>
      <c r="CL59" s="43">
        <f t="shared" si="52"/>
        <v>0.23354577566668233</v>
      </c>
    </row>
    <row r="60" spans="2:90" x14ac:dyDescent="0.3">
      <c r="B60" s="31" t="str">
        <f t="shared" si="35"/>
        <v>20259</v>
      </c>
      <c r="C60" s="17">
        <f t="shared" si="53"/>
        <v>45901</v>
      </c>
      <c r="D60" s="24">
        <f>VLOOKUP(B60,'Frete ESALQ'!$C$6:$AL$132,36,FALSE)</f>
        <v>165.43</v>
      </c>
      <c r="E60" s="24">
        <f>VLOOKUP(B60,'Frete ESALQ'!$C$6:$AW$132,47,FALSE)</f>
        <v>176</v>
      </c>
      <c r="F60" s="24">
        <f>VLOOKUP(B60,'Frete ESALQ'!$C$6:$BO$132,59,FALSE)</f>
        <v>160.63</v>
      </c>
      <c r="G60" s="24">
        <f>VLOOKUP(B60,'Frete ESALQ'!$C$6:$BO$132,60,FALSE)</f>
        <v>175</v>
      </c>
      <c r="H60" s="24">
        <f>VLOOKUP(B60,'Frete ESALQ'!$C$6:$BO$132,58,FALSE)</f>
        <v>139.16999999999999</v>
      </c>
      <c r="I60" s="24">
        <f>VLOOKUP(B60,'Frete ESALQ'!$C$6:$BO$132,57,FALSE)</f>
        <v>146.59</v>
      </c>
      <c r="J60" s="24">
        <f>VLOOKUP(B60,'Frete ESALQ'!$C$6:$BO$132,51,FALSE)</f>
        <v>130</v>
      </c>
      <c r="K60" s="24">
        <f>VLOOKUP($B60,'Frete ESALQ'!$C$6:$BO$132,K$2,FALSE)</f>
        <v>176.07</v>
      </c>
      <c r="L60" s="24">
        <f>VLOOKUP($B60,'Frete ESALQ'!$C$6:$BO$132,L$2,FALSE)</f>
        <v>84</v>
      </c>
      <c r="M60" s="24">
        <f>VLOOKUP($B60,'Frete ESALQ'!$C$6:$BO$132,M$2,FALSE)</f>
        <v>146.83000000000001</v>
      </c>
      <c r="N60" s="24">
        <f>VLOOKUP($B60,'Frete ESALQ'!$C$6:$BO$132,N$2,FALSE)</f>
        <v>157.5</v>
      </c>
      <c r="O60" s="24">
        <f>VLOOKUP($B60,'Frete ESALQ'!$C$6:$BO$132,O$2,FALSE)</f>
        <v>186.64</v>
      </c>
      <c r="P60" s="24">
        <f>VLOOKUP($B60,'Frete ESALQ'!$C$6:$BO$132,P$2,FALSE)</f>
        <v>171.33</v>
      </c>
      <c r="Q60" s="24">
        <f>VLOOKUP($B60,'Frete ESALQ'!$C$6:$BO$132,Q$2,FALSE)</f>
        <v>117.5</v>
      </c>
      <c r="R60" s="24">
        <f>VLOOKUP($B60,'Frete ESALQ'!$C$6:$BO$132,R$2,FALSE)</f>
        <v>142</v>
      </c>
      <c r="S60" s="24">
        <f>VLOOKUP($B60,'Frete ESALQ'!$C$6:$BO$132,S$2,FALSE)</f>
        <v>40</v>
      </c>
      <c r="T60" s="24">
        <f>VLOOKUP($B60,'Frete ESALQ'!$C$6:$BO$132,T$2,FALSE)</f>
        <v>181</v>
      </c>
      <c r="U60" s="24">
        <f>VLOOKUP($B60,'Frete ESALQ'!$C$6:$BO$132,U$2,FALSE)</f>
        <v>88</v>
      </c>
      <c r="V60" s="24">
        <f>VLOOKUP($B60,'Frete ESALQ'!$C$6:$BO$132,V$2,FALSE)</f>
        <v>186.58</v>
      </c>
      <c r="W60" s="24">
        <f>VLOOKUP($B60,'Frete ESALQ'!$C$6:$BO$132,W$2,FALSE)</f>
        <v>191.22</v>
      </c>
      <c r="X60" s="24">
        <f>VLOOKUP($B60,'Frete ESALQ'!$C$6:$BO$132,X$2,FALSE)</f>
        <v>175.08</v>
      </c>
      <c r="Y60" s="24">
        <f>VLOOKUP($B60,'Frete ESALQ'!$C$6:$BO$132,Y$2,FALSE)</f>
        <v>172</v>
      </c>
      <c r="Z60" s="24">
        <f>VLOOKUP($B60,'Frete ESALQ'!$C$6:$BO$132,Z$2,FALSE)</f>
        <v>168.48</v>
      </c>
      <c r="AA60" s="24">
        <f>VLOOKUP($B60,'Frete ESALQ'!$C$6:$BO$132,AA$2,FALSE)</f>
        <v>380</v>
      </c>
      <c r="AB60" s="24">
        <f>VLOOKUP($B60,'Frete ESALQ'!$C$6:$BO$132,AB$2,FALSE)</f>
        <v>364.02</v>
      </c>
      <c r="AC60" s="24">
        <f>VLOOKUP($B60,'Frete ESALQ'!$C$6:$BO$132,AC$2,FALSE)</f>
        <v>422</v>
      </c>
      <c r="AD60" s="24">
        <f>VLOOKUP($B60,'Frete ESALQ'!$C$6:$BO$132,AD$2,FALSE)</f>
        <v>382.78</v>
      </c>
      <c r="AE60" s="24">
        <f>VLOOKUP($B60,'Frete ESALQ'!$C$6:$BO$132,AE$2,FALSE)</f>
        <v>381.05</v>
      </c>
      <c r="AF60" s="24">
        <f>VLOOKUP($B60,'Frete ESALQ'!$C$6:$BO$132,AF$2,FALSE)</f>
        <v>347.5</v>
      </c>
      <c r="AG60" s="24">
        <f>VLOOKUP($B60,'Frete ESALQ'!$C$6:$BO$132,AG$2,FALSE)</f>
        <v>488.04</v>
      </c>
      <c r="AH60" s="24">
        <f>VLOOKUP($B60,'Frete ESALQ'!$C$6:$BO$132,AH$2,FALSE)</f>
        <v>420</v>
      </c>
      <c r="AI60" s="24">
        <f>VLOOKUP($B60,'Frete ESALQ'!$C$6:$BO$132,AI$2,FALSE)</f>
        <v>307.97000000000003</v>
      </c>
      <c r="AJ60" s="24">
        <f>VLOOKUP($B60,'Frete ESALQ'!$C$6:$BO$132,AJ$2,FALSE)</f>
        <v>339.75</v>
      </c>
      <c r="AL60" s="43">
        <f t="shared" si="36"/>
        <v>0.25888888888888889</v>
      </c>
      <c r="AM60" s="43">
        <f t="shared" si="54"/>
        <v>0.36438923395445133</v>
      </c>
      <c r="AN60" s="43">
        <f t="shared" si="55"/>
        <v>0.30713193116634796</v>
      </c>
      <c r="AO60" s="43">
        <f t="shared" si="56"/>
        <v>0.31818181818181818</v>
      </c>
      <c r="AP60" s="43">
        <f t="shared" si="5"/>
        <v>0.26609942638623324</v>
      </c>
      <c r="AQ60" s="43">
        <f t="shared" si="6"/>
        <v>0.28136276391554704</v>
      </c>
      <c r="AR60" s="43">
        <f t="shared" si="7"/>
        <v>0.27083333333333331</v>
      </c>
      <c r="AS60" s="43">
        <f t="shared" si="8"/>
        <v>0.30461937716262977</v>
      </c>
      <c r="AT60" s="43">
        <f t="shared" si="9"/>
        <v>0.65116279069767447</v>
      </c>
      <c r="AU60" s="43">
        <f t="shared" si="10"/>
        <v>0.4396107784431138</v>
      </c>
      <c r="AV60" s="43">
        <f t="shared" si="11"/>
        <v>0.34388646288209607</v>
      </c>
      <c r="AW60" s="43">
        <f t="shared" si="12"/>
        <v>0.23989717223650384</v>
      </c>
      <c r="AX60" s="43">
        <f t="shared" si="13"/>
        <v>0.31207650273224047</v>
      </c>
      <c r="AY60" s="43">
        <f t="shared" si="14"/>
        <v>0.33192090395480228</v>
      </c>
      <c r="AZ60" s="43">
        <f t="shared" si="15"/>
        <v>0.35588972431077692</v>
      </c>
      <c r="BA60" s="43">
        <f t="shared" si="16"/>
        <v>0.68965517241379315</v>
      </c>
      <c r="BB60" s="43">
        <f t="shared" si="17"/>
        <v>0.27633587786259545</v>
      </c>
      <c r="BC60" s="43">
        <f t="shared" si="18"/>
        <v>0.62857142857142856</v>
      </c>
      <c r="BD60" s="43">
        <f t="shared" si="19"/>
        <v>0.28312594840667682</v>
      </c>
      <c r="BE60" s="43">
        <f t="shared" si="20"/>
        <v>0.28540298507462686</v>
      </c>
      <c r="BF60" s="43">
        <f t="shared" si="21"/>
        <v>0.33864603481624761</v>
      </c>
      <c r="BG60" s="43">
        <f t="shared" si="22"/>
        <v>0.28907563025210087</v>
      </c>
      <c r="BH60" s="43">
        <f t="shared" si="23"/>
        <v>0.25488653555219365</v>
      </c>
      <c r="BI60" s="43">
        <f t="shared" si="24"/>
        <v>0.24950755088640841</v>
      </c>
      <c r="BJ60" s="43">
        <f t="shared" si="25"/>
        <v>0.23637662337662335</v>
      </c>
      <c r="BK60" s="43">
        <f t="shared" si="26"/>
        <v>0.26524198617221872</v>
      </c>
      <c r="BL60" s="43">
        <f t="shared" si="27"/>
        <v>0.20535407725321886</v>
      </c>
      <c r="BM60" s="43">
        <f t="shared" si="28"/>
        <v>0.23697139303482587</v>
      </c>
      <c r="BN60" s="43">
        <f t="shared" si="29"/>
        <v>0.20610913404507711</v>
      </c>
      <c r="BO60" s="43">
        <f t="shared" si="30"/>
        <v>0.20309612983770289</v>
      </c>
      <c r="BP60" s="43">
        <f t="shared" si="31"/>
        <v>0.26819923371647508</v>
      </c>
      <c r="BQ60" s="43">
        <f t="shared" si="32"/>
        <v>0.27820234869015359</v>
      </c>
      <c r="BR60" s="43">
        <f t="shared" si="33"/>
        <v>0.26878955696202533</v>
      </c>
      <c r="BS60" s="43"/>
      <c r="BU60" s="43">
        <f t="shared" si="37"/>
        <v>0.68965517241379315</v>
      </c>
      <c r="BV60" s="43">
        <f t="shared" si="38"/>
        <v>1.9693893916828962</v>
      </c>
      <c r="BW60" s="43">
        <f t="shared" si="39"/>
        <v>3.0968107983915893</v>
      </c>
      <c r="BX60" s="43">
        <f t="shared" si="40"/>
        <v>6.4931133131746339</v>
      </c>
      <c r="BY60" s="43">
        <f t="shared" si="41"/>
        <v>8.0916507211961193</v>
      </c>
      <c r="BZ60" s="43">
        <f t="shared" si="42"/>
        <v>8.6386426268482985</v>
      </c>
      <c r="CA60" s="43">
        <f t="shared" si="43"/>
        <v>10.101048548079927</v>
      </c>
      <c r="CB60" s="43">
        <f t="shared" si="44"/>
        <v>10.509498755170849</v>
      </c>
      <c r="CE60" s="43">
        <f t="shared" si="45"/>
        <v>0.68965517241379315</v>
      </c>
      <c r="CF60" s="43">
        <f t="shared" si="46"/>
        <v>0.63986710963455151</v>
      </c>
      <c r="CG60" s="43">
        <f t="shared" si="47"/>
        <v>0.37580713556956441</v>
      </c>
      <c r="CH60" s="43">
        <f t="shared" si="48"/>
        <v>0.30875477407118584</v>
      </c>
      <c r="CI60" s="43">
        <f t="shared" si="49"/>
        <v>0.26642290133691421</v>
      </c>
      <c r="CJ60" s="43">
        <f t="shared" si="50"/>
        <v>0.27349595282608963</v>
      </c>
      <c r="CK60" s="43">
        <f t="shared" si="51"/>
        <v>0.24373432020527139</v>
      </c>
      <c r="CL60" s="43">
        <f t="shared" si="52"/>
        <v>0.2042251035454612</v>
      </c>
    </row>
    <row r="61" spans="2:90" x14ac:dyDescent="0.3">
      <c r="B61" s="31" t="str">
        <f t="shared" si="35"/>
        <v>202510</v>
      </c>
      <c r="C61" s="17">
        <f t="shared" si="53"/>
        <v>45931</v>
      </c>
      <c r="D61" s="24">
        <f>VLOOKUP(B61,'Frete ESALQ'!$C$6:$AL$132,36,FALSE)</f>
        <v>163</v>
      </c>
      <c r="E61" s="24">
        <f>VLOOKUP(B61,'Frete ESALQ'!$C$6:$AW$132,47,FALSE)</f>
        <v>166</v>
      </c>
      <c r="F61" s="24">
        <f>VLOOKUP(B61,'Frete ESALQ'!$C$6:$BO$132,59,FALSE)</f>
        <v>160.78</v>
      </c>
      <c r="G61" s="24">
        <f>VLOOKUP(B61,'Frete ESALQ'!$C$6:$BO$132,60,FALSE)</f>
        <v>180</v>
      </c>
      <c r="H61" s="24">
        <f>VLOOKUP(B61,'Frete ESALQ'!$C$6:$BO$132,58,FALSE)</f>
        <v>155</v>
      </c>
      <c r="I61" s="24">
        <f>VLOOKUP(B61,'Frete ESALQ'!$C$6:$BO$132,57,FALSE)</f>
        <v>140.75</v>
      </c>
      <c r="J61" s="24">
        <f>VLOOKUP(B61,'Frete ESALQ'!$C$6:$BO$132,51,FALSE)</f>
        <v>143.08000000000001</v>
      </c>
      <c r="K61" s="24">
        <f>VLOOKUP($B61,'Frete ESALQ'!$C$6:$BO$132,K$2,FALSE)</f>
        <v>161.47999999999999</v>
      </c>
      <c r="L61" s="24">
        <f>VLOOKUP($B61,'Frete ESALQ'!$C$6:$BO$132,L$2,FALSE)</f>
        <v>85</v>
      </c>
      <c r="M61" s="24">
        <f>VLOOKUP($B61,'Frete ESALQ'!$C$6:$BO$132,M$2,FALSE)</f>
        <v>127.43</v>
      </c>
      <c r="N61" s="24">
        <f>VLOOKUP($B61,'Frete ESALQ'!$C$6:$BO$132,N$2,FALSE)</f>
        <v>143.9</v>
      </c>
      <c r="O61" s="24">
        <f>VLOOKUP($B61,'Frete ESALQ'!$C$6:$BO$132,O$2,FALSE)</f>
        <v>193.04</v>
      </c>
      <c r="P61" s="24">
        <f>VLOOKUP($B61,'Frete ESALQ'!$C$6:$BO$132,P$2,FALSE)</f>
        <v>157.66</v>
      </c>
      <c r="Q61" s="24">
        <f>VLOOKUP($B61,'Frete ESALQ'!$C$6:$BO$132,Q$2,FALSE)</f>
        <v>111.97</v>
      </c>
      <c r="R61" s="24">
        <f>VLOOKUP($B61,'Frete ESALQ'!$C$6:$BO$132,R$2,FALSE)</f>
        <v>155.68</v>
      </c>
      <c r="S61" s="24">
        <f>VLOOKUP($B61,'Frete ESALQ'!$C$6:$BO$132,S$2,FALSE)</f>
        <v>35.840000000000003</v>
      </c>
      <c r="T61" s="24">
        <f>VLOOKUP($B61,'Frete ESALQ'!$C$6:$BO$132,T$2,FALSE)</f>
        <v>162</v>
      </c>
      <c r="U61" s="24">
        <f>VLOOKUP($B61,'Frete ESALQ'!$C$6:$BO$132,U$2,FALSE)</f>
        <v>79</v>
      </c>
      <c r="V61" s="24">
        <f>VLOOKUP($B61,'Frete ESALQ'!$C$6:$BO$132,V$2,FALSE)</f>
        <v>173</v>
      </c>
      <c r="W61" s="24">
        <f>VLOOKUP($B61,'Frete ESALQ'!$C$6:$BO$132,W$2,FALSE)</f>
        <v>197.79</v>
      </c>
      <c r="X61" s="24">
        <f>VLOOKUP($B61,'Frete ESALQ'!$C$6:$BO$132,X$2,FALSE)</f>
        <v>157.5</v>
      </c>
      <c r="Y61" s="24">
        <f>VLOOKUP($B61,'Frete ESALQ'!$C$6:$BO$132,Y$2,FALSE)</f>
        <v>165.76</v>
      </c>
      <c r="Z61" s="24">
        <f>VLOOKUP($B61,'Frete ESALQ'!$C$6:$BO$132,Z$2,FALSE)</f>
        <v>174.27</v>
      </c>
      <c r="AA61" s="24">
        <f>VLOOKUP($B61,'Frete ESALQ'!$C$6:$BO$132,AA$2,FALSE)</f>
        <v>388.75</v>
      </c>
      <c r="AB61" s="24">
        <f>VLOOKUP($B61,'Frete ESALQ'!$C$6:$BO$132,AB$2,FALSE)</f>
        <v>382.74</v>
      </c>
      <c r="AC61" s="24">
        <f>VLOOKUP($B61,'Frete ESALQ'!$C$6:$BO$132,AC$2,FALSE)</f>
        <v>408.2</v>
      </c>
      <c r="AD61" s="24">
        <f>VLOOKUP($B61,'Frete ESALQ'!$C$6:$BO$132,AD$2,FALSE)</f>
        <v>416.64</v>
      </c>
      <c r="AE61" s="24">
        <f>VLOOKUP($B61,'Frete ESALQ'!$C$6:$BO$132,AE$2,FALSE)</f>
        <v>402.26</v>
      </c>
      <c r="AF61" s="24">
        <f>VLOOKUP($B61,'Frete ESALQ'!$C$6:$BO$132,AF$2,FALSE)</f>
        <v>386.44</v>
      </c>
      <c r="AG61" s="24">
        <f>VLOOKUP($B61,'Frete ESALQ'!$C$6:$BO$132,AG$2,FALSE)</f>
        <v>576.37</v>
      </c>
      <c r="AH61" s="24">
        <f>VLOOKUP($B61,'Frete ESALQ'!$C$6:$BO$132,AH$2,FALSE)</f>
        <v>385.82</v>
      </c>
      <c r="AI61" s="24">
        <f>VLOOKUP($B61,'Frete ESALQ'!$C$6:$BO$132,AI$2,FALSE)</f>
        <v>259.17</v>
      </c>
      <c r="AJ61" s="24">
        <f>VLOOKUP($B61,'Frete ESALQ'!$C$6:$BO$132,AJ$2,FALSE)</f>
        <v>324.44</v>
      </c>
      <c r="AL61" s="43">
        <f t="shared" si="36"/>
        <v>0.25508607198748046</v>
      </c>
      <c r="AM61" s="43">
        <f t="shared" si="54"/>
        <v>0.34368530020703936</v>
      </c>
      <c r="AN61" s="43">
        <f t="shared" si="55"/>
        <v>0.3074187380497132</v>
      </c>
      <c r="AO61" s="43">
        <f t="shared" si="56"/>
        <v>0.32727272727272727</v>
      </c>
      <c r="AP61" s="43">
        <f t="shared" si="5"/>
        <v>0.29636711281070743</v>
      </c>
      <c r="AQ61" s="43">
        <f t="shared" si="6"/>
        <v>0.27015355086372361</v>
      </c>
      <c r="AR61" s="43">
        <f t="shared" si="7"/>
        <v>0.29808333333333337</v>
      </c>
      <c r="AS61" s="43">
        <f t="shared" si="8"/>
        <v>0.27937716262975776</v>
      </c>
      <c r="AT61" s="43">
        <f t="shared" si="9"/>
        <v>0.65891472868217049</v>
      </c>
      <c r="AU61" s="43">
        <f t="shared" si="10"/>
        <v>0.38152694610778443</v>
      </c>
      <c r="AV61" s="43">
        <f t="shared" si="11"/>
        <v>0.31419213973799126</v>
      </c>
      <c r="AW61" s="43">
        <f t="shared" si="12"/>
        <v>0.24812339331619537</v>
      </c>
      <c r="AX61" s="43">
        <f t="shared" si="13"/>
        <v>0.28717668488160292</v>
      </c>
      <c r="AY61" s="43">
        <f t="shared" si="14"/>
        <v>0.31629943502824859</v>
      </c>
      <c r="AZ61" s="43">
        <f t="shared" si="15"/>
        <v>0.39017543859649123</v>
      </c>
      <c r="BA61" s="43">
        <f t="shared" si="16"/>
        <v>0.61793103448275866</v>
      </c>
      <c r="BB61" s="43">
        <f t="shared" si="17"/>
        <v>0.24732824427480915</v>
      </c>
      <c r="BC61" s="43">
        <f t="shared" si="18"/>
        <v>0.56428571428571428</v>
      </c>
      <c r="BD61" s="43">
        <f t="shared" si="19"/>
        <v>0.26251896813353565</v>
      </c>
      <c r="BE61" s="43">
        <f t="shared" si="20"/>
        <v>0.29520895522388058</v>
      </c>
      <c r="BF61" s="43">
        <f t="shared" si="21"/>
        <v>0.30464216634429403</v>
      </c>
      <c r="BG61" s="43">
        <f t="shared" si="22"/>
        <v>0.27858823529411764</v>
      </c>
      <c r="BH61" s="43">
        <f t="shared" si="23"/>
        <v>0.26364599092284419</v>
      </c>
      <c r="BI61" s="43">
        <f t="shared" si="24"/>
        <v>0.25525279054497702</v>
      </c>
      <c r="BJ61" s="43">
        <f t="shared" si="25"/>
        <v>0.24853246753246755</v>
      </c>
      <c r="BK61" s="43">
        <f t="shared" si="26"/>
        <v>0.25656819610307979</v>
      </c>
      <c r="BL61" s="43">
        <f t="shared" si="27"/>
        <v>0.22351931330472102</v>
      </c>
      <c r="BM61" s="43">
        <f t="shared" si="28"/>
        <v>0.25016169154228857</v>
      </c>
      <c r="BN61" s="43">
        <f t="shared" si="29"/>
        <v>0.22920521945432978</v>
      </c>
      <c r="BO61" s="43">
        <f t="shared" si="30"/>
        <v>0.23985434873075323</v>
      </c>
      <c r="BP61" s="43">
        <f t="shared" si="31"/>
        <v>0.24637292464878671</v>
      </c>
      <c r="BQ61" s="43">
        <f t="shared" si="32"/>
        <v>0.23411924119241193</v>
      </c>
      <c r="BR61" s="43">
        <f t="shared" si="33"/>
        <v>0.25667721518987341</v>
      </c>
      <c r="BS61" s="43"/>
      <c r="BU61" s="43">
        <f t="shared" si="37"/>
        <v>0.61793103448275866</v>
      </c>
      <c r="BV61" s="43">
        <f t="shared" si="38"/>
        <v>1.8411314774506435</v>
      </c>
      <c r="BW61" s="43">
        <f t="shared" si="39"/>
        <v>2.9291332971831681</v>
      </c>
      <c r="BX61" s="43">
        <f t="shared" si="40"/>
        <v>6.2360904486081754</v>
      </c>
      <c r="BY61" s="43">
        <f t="shared" si="41"/>
        <v>7.8080020724669215</v>
      </c>
      <c r="BZ61" s="43">
        <f t="shared" si="42"/>
        <v>8.2987985288492059</v>
      </c>
      <c r="CA61" s="43">
        <f t="shared" si="43"/>
        <v>9.7848918186751366</v>
      </c>
      <c r="CB61" s="43">
        <f t="shared" si="44"/>
        <v>10.248265480710611</v>
      </c>
      <c r="CE61" s="43">
        <f t="shared" si="45"/>
        <v>0.61793103448275866</v>
      </c>
      <c r="CF61" s="43">
        <f t="shared" si="46"/>
        <v>0.61160022148394244</v>
      </c>
      <c r="CG61" s="43">
        <f t="shared" si="47"/>
        <v>0.36266727324417486</v>
      </c>
      <c r="CH61" s="43">
        <f t="shared" si="48"/>
        <v>0.30063246831136431</v>
      </c>
      <c r="CI61" s="43">
        <f t="shared" si="49"/>
        <v>0.26198527064312432</v>
      </c>
      <c r="CJ61" s="43">
        <f t="shared" si="50"/>
        <v>0.24539822819114221</v>
      </c>
      <c r="CK61" s="43">
        <f t="shared" si="51"/>
        <v>0.24768221497098844</v>
      </c>
      <c r="CL61" s="43">
        <f t="shared" si="52"/>
        <v>0.23168683101773713</v>
      </c>
    </row>
    <row r="62" spans="2:90" x14ac:dyDescent="0.3">
      <c r="B62" s="31" t="str">
        <f t="shared" si="35"/>
        <v>202511</v>
      </c>
      <c r="C62" s="17">
        <f t="shared" si="53"/>
        <v>45962</v>
      </c>
      <c r="D62" s="29">
        <f t="shared" ref="D62:AJ62" si="63">(D61+D63)/2</f>
        <v>162.5</v>
      </c>
      <c r="E62" s="29">
        <f t="shared" si="63"/>
        <v>158</v>
      </c>
      <c r="F62" s="29">
        <f t="shared" si="63"/>
        <v>159.13999999999999</v>
      </c>
      <c r="G62" s="29">
        <f t="shared" si="63"/>
        <v>170</v>
      </c>
      <c r="H62" s="29">
        <f t="shared" si="63"/>
        <v>152.125</v>
      </c>
      <c r="I62" s="29">
        <f t="shared" si="63"/>
        <v>153.36500000000001</v>
      </c>
      <c r="J62" s="29">
        <f t="shared" si="63"/>
        <v>148.875</v>
      </c>
      <c r="K62" s="29">
        <f t="shared" si="63"/>
        <v>169.81</v>
      </c>
      <c r="L62" s="29">
        <f t="shared" si="63"/>
        <v>94.164999999999992</v>
      </c>
      <c r="M62" s="29">
        <f t="shared" si="63"/>
        <v>117.94499999999999</v>
      </c>
      <c r="N62" s="29">
        <f t="shared" si="63"/>
        <v>148.785</v>
      </c>
      <c r="O62" s="29">
        <f t="shared" si="63"/>
        <v>187.97499999999999</v>
      </c>
      <c r="P62" s="29">
        <f t="shared" si="63"/>
        <v>163.20499999999998</v>
      </c>
      <c r="Q62" s="29">
        <f t="shared" si="63"/>
        <v>112.19</v>
      </c>
      <c r="R62" s="29">
        <f t="shared" si="63"/>
        <v>141.04000000000002</v>
      </c>
      <c r="S62" s="29">
        <f t="shared" si="63"/>
        <v>42.480000000000004</v>
      </c>
      <c r="T62" s="29">
        <f t="shared" si="63"/>
        <v>170.93</v>
      </c>
      <c r="U62" s="29">
        <f t="shared" si="63"/>
        <v>85.25</v>
      </c>
      <c r="V62" s="29">
        <f t="shared" si="63"/>
        <v>176.75</v>
      </c>
      <c r="W62" s="29">
        <f t="shared" si="63"/>
        <v>192.41499999999999</v>
      </c>
      <c r="X62" s="29">
        <f t="shared" si="63"/>
        <v>145.715</v>
      </c>
      <c r="Y62" s="29">
        <f t="shared" si="63"/>
        <v>161.32999999999998</v>
      </c>
      <c r="Z62" s="29">
        <f t="shared" si="63"/>
        <v>170.43</v>
      </c>
      <c r="AA62" s="29">
        <f t="shared" si="63"/>
        <v>364.375</v>
      </c>
      <c r="AB62" s="29">
        <f t="shared" si="63"/>
        <v>373.59000000000003</v>
      </c>
      <c r="AC62" s="29">
        <f t="shared" si="63"/>
        <v>415.1</v>
      </c>
      <c r="AD62" s="29">
        <f t="shared" si="63"/>
        <v>401.76</v>
      </c>
      <c r="AE62" s="29">
        <f t="shared" si="63"/>
        <v>393.27499999999998</v>
      </c>
      <c r="AF62" s="29">
        <f t="shared" si="63"/>
        <v>363.22</v>
      </c>
      <c r="AG62" s="29">
        <f t="shared" si="63"/>
        <v>566.86500000000001</v>
      </c>
      <c r="AH62" s="29">
        <f t="shared" si="63"/>
        <v>365.28499999999997</v>
      </c>
      <c r="AI62" s="29">
        <f t="shared" si="63"/>
        <v>278.33500000000004</v>
      </c>
      <c r="AJ62" s="29">
        <f t="shared" si="63"/>
        <v>300.935</v>
      </c>
      <c r="AL62" s="43">
        <f t="shared" si="36"/>
        <v>0.25430359937402192</v>
      </c>
      <c r="AM62" s="43">
        <f t="shared" si="54"/>
        <v>0.32712215320910976</v>
      </c>
      <c r="AN62" s="43">
        <f t="shared" si="55"/>
        <v>0.304282982791587</v>
      </c>
      <c r="AO62" s="43">
        <f t="shared" si="56"/>
        <v>0.30909090909090908</v>
      </c>
      <c r="AP62" s="43">
        <f t="shared" si="5"/>
        <v>0.29086998087954113</v>
      </c>
      <c r="AQ62" s="43">
        <f t="shared" si="6"/>
        <v>0.29436660268714016</v>
      </c>
      <c r="AR62" s="43">
        <f t="shared" si="7"/>
        <v>0.31015625000000002</v>
      </c>
      <c r="AS62" s="43">
        <f t="shared" si="8"/>
        <v>0.29378892733564016</v>
      </c>
      <c r="AT62" s="43">
        <f t="shared" si="9"/>
        <v>0.72996124031007747</v>
      </c>
      <c r="AU62" s="43">
        <f t="shared" si="10"/>
        <v>0.35312874251497006</v>
      </c>
      <c r="AV62" s="43">
        <f t="shared" si="11"/>
        <v>0.32485807860262006</v>
      </c>
      <c r="AW62" s="43">
        <f t="shared" si="12"/>
        <v>0.24161311053984574</v>
      </c>
      <c r="AX62" s="43">
        <f t="shared" si="13"/>
        <v>0.29727686703096534</v>
      </c>
      <c r="AY62" s="43">
        <f t="shared" si="14"/>
        <v>0.31692090395480227</v>
      </c>
      <c r="AZ62" s="43">
        <f t="shared" si="15"/>
        <v>0.35348370927318301</v>
      </c>
      <c r="BA62" s="43">
        <f t="shared" si="16"/>
        <v>0.73241379310344834</v>
      </c>
      <c r="BB62" s="43">
        <f t="shared" si="17"/>
        <v>0.26096183206106871</v>
      </c>
      <c r="BC62" s="43">
        <f t="shared" si="18"/>
        <v>0.60892857142857137</v>
      </c>
      <c r="BD62" s="43">
        <f t="shared" si="19"/>
        <v>0.26820940819423367</v>
      </c>
      <c r="BE62" s="43">
        <f t="shared" si="20"/>
        <v>0.28718656716417912</v>
      </c>
      <c r="BF62" s="43">
        <f t="shared" si="21"/>
        <v>0.28184719535783365</v>
      </c>
      <c r="BG62" s="43">
        <f t="shared" si="22"/>
        <v>0.27114285714285713</v>
      </c>
      <c r="BH62" s="43">
        <f t="shared" si="23"/>
        <v>0.25783661119515888</v>
      </c>
      <c r="BI62" s="43">
        <f t="shared" si="24"/>
        <v>0.23924819435325018</v>
      </c>
      <c r="BJ62" s="43">
        <f t="shared" si="25"/>
        <v>0.24259090909090911</v>
      </c>
      <c r="BK62" s="43">
        <f t="shared" si="26"/>
        <v>0.26090509113764931</v>
      </c>
      <c r="BL62" s="43">
        <f t="shared" si="27"/>
        <v>0.21553648068669529</v>
      </c>
      <c r="BM62" s="43">
        <f t="shared" si="28"/>
        <v>0.24457400497512435</v>
      </c>
      <c r="BN62" s="43">
        <f t="shared" si="29"/>
        <v>0.21543297746144724</v>
      </c>
      <c r="BO62" s="43">
        <f t="shared" si="30"/>
        <v>0.23589887640449439</v>
      </c>
      <c r="BP62" s="43">
        <f t="shared" si="31"/>
        <v>0.23325989782886333</v>
      </c>
      <c r="BQ62" s="43">
        <f t="shared" si="32"/>
        <v>0.25143179765130985</v>
      </c>
      <c r="BR62" s="43">
        <f t="shared" si="33"/>
        <v>0.23808148734177215</v>
      </c>
      <c r="BS62" s="43"/>
      <c r="BU62" s="43">
        <f t="shared" si="37"/>
        <v>0.73241379310344834</v>
      </c>
      <c r="BV62" s="43">
        <f t="shared" si="38"/>
        <v>2.0713036048420972</v>
      </c>
      <c r="BW62" s="43">
        <f t="shared" si="39"/>
        <v>3.0948369605850523</v>
      </c>
      <c r="BX62" s="43">
        <f t="shared" si="40"/>
        <v>6.3996397647132568</v>
      </c>
      <c r="BY62" s="43">
        <f t="shared" si="41"/>
        <v>7.9697508932417644</v>
      </c>
      <c r="BZ62" s="43">
        <f t="shared" si="42"/>
        <v>8.4592641782348466</v>
      </c>
      <c r="CA62" s="43">
        <f t="shared" si="43"/>
        <v>9.8952752530820902</v>
      </c>
      <c r="CB62" s="43">
        <f t="shared" si="44"/>
        <v>10.346710610173281</v>
      </c>
      <c r="CE62" s="43">
        <f t="shared" si="45"/>
        <v>0.73241379310344834</v>
      </c>
      <c r="CF62" s="43">
        <f t="shared" si="46"/>
        <v>0.66944490586932437</v>
      </c>
      <c r="CG62" s="43">
        <f t="shared" si="47"/>
        <v>0.34117778524765169</v>
      </c>
      <c r="CH62" s="43">
        <f t="shared" si="48"/>
        <v>0.30043661855710951</v>
      </c>
      <c r="CI62" s="43">
        <f t="shared" si="49"/>
        <v>0.26168518808808461</v>
      </c>
      <c r="CJ62" s="43">
        <f t="shared" si="50"/>
        <v>0.24475664249654105</v>
      </c>
      <c r="CK62" s="43">
        <f t="shared" si="51"/>
        <v>0.23933517914120728</v>
      </c>
      <c r="CL62" s="43">
        <f t="shared" si="52"/>
        <v>0.22571767854559521</v>
      </c>
    </row>
    <row r="63" spans="2:90" x14ac:dyDescent="0.3">
      <c r="B63" s="31" t="str">
        <f t="shared" si="35"/>
        <v>202512</v>
      </c>
      <c r="C63" s="17">
        <f t="shared" si="53"/>
        <v>45992</v>
      </c>
      <c r="D63" s="24">
        <f>VLOOKUP(B63,'Frete ESALQ'!$C$6:$AL$132,36,FALSE)</f>
        <v>162</v>
      </c>
      <c r="E63" s="24">
        <f>VLOOKUP(B63,'Frete ESALQ'!$C$6:$AW$132,47,FALSE)</f>
        <v>150</v>
      </c>
      <c r="F63" s="24">
        <f>VLOOKUP(B63,'Frete ESALQ'!$C$6:$BO$132,59,FALSE)</f>
        <v>157.5</v>
      </c>
      <c r="G63" s="24">
        <f>VLOOKUP(B63,'Frete ESALQ'!$C$6:$BO$132,60,FALSE)</f>
        <v>160</v>
      </c>
      <c r="H63" s="24">
        <f>VLOOKUP(B63,'Frete ESALQ'!$C$6:$BO$132,58,FALSE)</f>
        <v>149.25</v>
      </c>
      <c r="I63" s="24">
        <f>VLOOKUP(B63,'Frete ESALQ'!$C$6:$BO$132,57,FALSE)</f>
        <v>165.98</v>
      </c>
      <c r="J63" s="24">
        <f>VLOOKUP(B63,'Frete ESALQ'!$C$6:$BO$132,51,FALSE)</f>
        <v>154.66999999999999</v>
      </c>
      <c r="K63" s="24">
        <f>VLOOKUP($B63,'Frete ESALQ'!$C$6:$BO$132,K$2,FALSE)</f>
        <v>178.14</v>
      </c>
      <c r="L63" s="24">
        <f>VLOOKUP($B63,'Frete ESALQ'!$C$6:$BO$132,L$2,FALSE)</f>
        <v>103.33</v>
      </c>
      <c r="M63" s="24">
        <f>VLOOKUP($B63,'Frete ESALQ'!$C$6:$BO$132,M$2,FALSE)</f>
        <v>108.46</v>
      </c>
      <c r="N63" s="24">
        <f>VLOOKUP($B63,'Frete ESALQ'!$C$6:$BO$132,N$2,FALSE)</f>
        <v>153.66999999999999</v>
      </c>
      <c r="O63" s="24">
        <f>VLOOKUP($B63,'Frete ESALQ'!$C$6:$BO$132,O$2,FALSE)</f>
        <v>182.91</v>
      </c>
      <c r="P63" s="24">
        <f>VLOOKUP($B63,'Frete ESALQ'!$C$6:$BO$132,P$2,FALSE)</f>
        <v>168.75</v>
      </c>
      <c r="Q63" s="24">
        <f>VLOOKUP($B63,'Frete ESALQ'!$C$6:$BO$132,Q$2,FALSE)</f>
        <v>112.41</v>
      </c>
      <c r="R63" s="24">
        <f>VLOOKUP($B63,'Frete ESALQ'!$C$6:$BO$132,R$2,FALSE)</f>
        <v>126.4</v>
      </c>
      <c r="S63" s="24">
        <f>VLOOKUP($B63,'Frete ESALQ'!$C$6:$BO$132,S$2,FALSE)</f>
        <v>49.12</v>
      </c>
      <c r="T63" s="24">
        <f>VLOOKUP($B63,'Frete ESALQ'!$C$6:$BO$132,T$2,FALSE)</f>
        <v>179.86</v>
      </c>
      <c r="U63" s="24">
        <f>VLOOKUP($B63,'Frete ESALQ'!$C$6:$BO$132,U$2,FALSE)</f>
        <v>91.5</v>
      </c>
      <c r="V63" s="24">
        <f>VLOOKUP($B63,'Frete ESALQ'!$C$6:$BO$132,V$2,FALSE)</f>
        <v>180.5</v>
      </c>
      <c r="W63" s="24">
        <f>VLOOKUP($B63,'Frete ESALQ'!$C$6:$BO$132,W$2,FALSE)</f>
        <v>187.04</v>
      </c>
      <c r="X63" s="24">
        <f>VLOOKUP($B63,'Frete ESALQ'!$C$6:$BO$132,X$2,FALSE)</f>
        <v>133.93</v>
      </c>
      <c r="Y63" s="24">
        <f>VLOOKUP($B63,'Frete ESALQ'!$C$6:$BO$132,Y$2,FALSE)</f>
        <v>156.9</v>
      </c>
      <c r="Z63" s="24">
        <f>VLOOKUP($B63,'Frete ESALQ'!$C$6:$BO$132,Z$2,FALSE)</f>
        <v>166.59</v>
      </c>
      <c r="AA63" s="24">
        <f>VLOOKUP($B63,'Frete ESALQ'!$C$6:$BO$132,AA$2,FALSE)</f>
        <v>340</v>
      </c>
      <c r="AB63" s="24">
        <f>VLOOKUP($B63,'Frete ESALQ'!$C$6:$BO$132,AB$2,FALSE)</f>
        <v>364.44</v>
      </c>
      <c r="AC63" s="24">
        <f>VLOOKUP($B63,'Frete ESALQ'!$C$6:$BO$132,AC$2,FALSE)</f>
        <v>422</v>
      </c>
      <c r="AD63" s="24">
        <f>VLOOKUP($B63,'Frete ESALQ'!$C$6:$BO$132,AD$2,FALSE)</f>
        <v>386.88</v>
      </c>
      <c r="AE63" s="24">
        <f>VLOOKUP($B63,'Frete ESALQ'!$C$6:$BO$132,AE$2,FALSE)</f>
        <v>384.29</v>
      </c>
      <c r="AF63" s="24">
        <f>VLOOKUP($B63,'Frete ESALQ'!$C$6:$BO$132,AF$2,FALSE)</f>
        <v>340</v>
      </c>
      <c r="AG63" s="24">
        <f>VLOOKUP($B63,'Frete ESALQ'!$C$6:$BO$132,AG$2,FALSE)</f>
        <v>557.36</v>
      </c>
      <c r="AH63" s="24">
        <f>VLOOKUP($B63,'Frete ESALQ'!$C$6:$BO$132,AH$2,FALSE)</f>
        <v>344.75</v>
      </c>
      <c r="AI63" s="24">
        <f>VLOOKUP($B63,'Frete ESALQ'!$C$6:$BO$132,AI$2,FALSE)</f>
        <v>297.5</v>
      </c>
      <c r="AJ63" s="24">
        <f>VLOOKUP($B63,'Frete ESALQ'!$C$6:$BO$132,AJ$2,FALSE)</f>
        <v>277.43</v>
      </c>
      <c r="AL63" s="43">
        <f t="shared" si="36"/>
        <v>0.25352112676056338</v>
      </c>
      <c r="AM63" s="43">
        <f t="shared" si="54"/>
        <v>0.3105590062111801</v>
      </c>
      <c r="AN63" s="43">
        <f t="shared" si="55"/>
        <v>0.30114722753346079</v>
      </c>
      <c r="AO63" s="43">
        <f t="shared" si="56"/>
        <v>0.29090909090909089</v>
      </c>
      <c r="AP63" s="43">
        <f t="shared" si="5"/>
        <v>0.28537284894837478</v>
      </c>
      <c r="AQ63" s="43">
        <f t="shared" si="6"/>
        <v>0.31857965451055659</v>
      </c>
      <c r="AR63" s="43">
        <f t="shared" si="7"/>
        <v>0.32222916666666662</v>
      </c>
      <c r="AS63" s="43">
        <f t="shared" si="8"/>
        <v>0.30820069204152245</v>
      </c>
      <c r="AT63" s="43">
        <f t="shared" si="9"/>
        <v>0.80100775193798446</v>
      </c>
      <c r="AU63" s="43">
        <f t="shared" si="10"/>
        <v>0.32473053892215564</v>
      </c>
      <c r="AV63" s="43">
        <f t="shared" si="11"/>
        <v>0.33552401746724886</v>
      </c>
      <c r="AW63" s="43">
        <f t="shared" si="12"/>
        <v>0.23510282776349614</v>
      </c>
      <c r="AX63" s="43">
        <f t="shared" si="13"/>
        <v>0.30737704918032788</v>
      </c>
      <c r="AY63" s="43">
        <f t="shared" si="14"/>
        <v>0.31754237288135595</v>
      </c>
      <c r="AZ63" s="43">
        <f t="shared" si="15"/>
        <v>0.31679197994987468</v>
      </c>
      <c r="BA63" s="43">
        <f t="shared" si="16"/>
        <v>0.84689655172413791</v>
      </c>
      <c r="BB63" s="43">
        <f t="shared" si="17"/>
        <v>0.27459541984732827</v>
      </c>
      <c r="BC63" s="43">
        <f t="shared" si="18"/>
        <v>0.65357142857142858</v>
      </c>
      <c r="BD63" s="43">
        <f t="shared" si="19"/>
        <v>0.27389984825493169</v>
      </c>
      <c r="BE63" s="43">
        <f t="shared" si="20"/>
        <v>0.27916417910447761</v>
      </c>
      <c r="BF63" s="43">
        <f t="shared" si="21"/>
        <v>0.25905222437137332</v>
      </c>
      <c r="BG63" s="43">
        <f t="shared" si="22"/>
        <v>0.26369747899159662</v>
      </c>
      <c r="BH63" s="43">
        <f t="shared" si="23"/>
        <v>0.25202723146747352</v>
      </c>
      <c r="BI63" s="43">
        <f t="shared" si="24"/>
        <v>0.22324359816152331</v>
      </c>
      <c r="BJ63" s="43">
        <f t="shared" si="25"/>
        <v>0.23664935064935064</v>
      </c>
      <c r="BK63" s="43">
        <f t="shared" si="26"/>
        <v>0.26524198617221872</v>
      </c>
      <c r="BL63" s="43">
        <f t="shared" si="27"/>
        <v>0.20755364806866952</v>
      </c>
      <c r="BM63" s="43">
        <f t="shared" si="28"/>
        <v>0.23898631840796022</v>
      </c>
      <c r="BN63" s="43">
        <f t="shared" si="29"/>
        <v>0.20166073546856464</v>
      </c>
      <c r="BO63" s="43">
        <f t="shared" si="30"/>
        <v>0.23194340407823555</v>
      </c>
      <c r="BP63" s="43">
        <f t="shared" si="31"/>
        <v>0.22014687100893998</v>
      </c>
      <c r="BQ63" s="43">
        <f t="shared" si="32"/>
        <v>0.26874435411020775</v>
      </c>
      <c r="BR63" s="43">
        <f t="shared" si="33"/>
        <v>0.21948575949367088</v>
      </c>
      <c r="BS63" s="43"/>
      <c r="BU63" s="43">
        <f t="shared" si="37"/>
        <v>0.84689655172413791</v>
      </c>
      <c r="BV63" s="43">
        <f t="shared" si="38"/>
        <v>2.3014757322335511</v>
      </c>
      <c r="BW63" s="43">
        <f t="shared" si="39"/>
        <v>3.260540623986937</v>
      </c>
      <c r="BX63" s="43">
        <f t="shared" si="40"/>
        <v>6.5631890808183355</v>
      </c>
      <c r="BY63" s="43">
        <f t="shared" si="41"/>
        <v>8.1314997140166057</v>
      </c>
      <c r="BZ63" s="43">
        <f t="shared" si="42"/>
        <v>8.6197298276204837</v>
      </c>
      <c r="CA63" s="43">
        <f t="shared" si="43"/>
        <v>10.005658687489042</v>
      </c>
      <c r="CB63" s="43">
        <f t="shared" si="44"/>
        <v>10.445155739635947</v>
      </c>
      <c r="CE63" s="43">
        <f t="shared" si="45"/>
        <v>0.84689655172413791</v>
      </c>
      <c r="CF63" s="43">
        <f t="shared" si="46"/>
        <v>0.72728959025470652</v>
      </c>
      <c r="CG63" s="43">
        <f t="shared" si="47"/>
        <v>0.31968829725112863</v>
      </c>
      <c r="CH63" s="43">
        <f t="shared" si="48"/>
        <v>0.30024076880285439</v>
      </c>
      <c r="CI63" s="43">
        <f t="shared" si="49"/>
        <v>0.261385105533045</v>
      </c>
      <c r="CJ63" s="43">
        <f t="shared" si="50"/>
        <v>0.24411505680193901</v>
      </c>
      <c r="CK63" s="43">
        <f t="shared" si="51"/>
        <v>0.23098814331142639</v>
      </c>
      <c r="CL63" s="43">
        <f t="shared" si="52"/>
        <v>0.21974852607345241</v>
      </c>
    </row>
    <row r="64" spans="2:90" x14ac:dyDescent="0.3">
      <c r="B64" s="31" t="str">
        <f t="shared" si="35"/>
        <v>20261</v>
      </c>
      <c r="C64" s="17">
        <f t="shared" si="53"/>
        <v>46023</v>
      </c>
      <c r="D64" s="24">
        <f>VLOOKUP(B64,'Frete ESALQ'!$C$6:$AL$132,36,FALSE)</f>
        <v>148</v>
      </c>
      <c r="E64" s="24">
        <f>VLOOKUP(B64,'Frete ESALQ'!$C$6:$AW$132,47,FALSE)</f>
        <v>151.25</v>
      </c>
      <c r="F64" s="24">
        <f>VLOOKUP(B64,'Frete ESALQ'!$C$6:$BO$132,59,FALSE)</f>
        <v>160</v>
      </c>
      <c r="G64" s="24">
        <f>VLOOKUP(B64,'Frete ESALQ'!$C$6:$BO$132,60,FALSE)</f>
        <v>168.75</v>
      </c>
      <c r="H64" s="24">
        <f>VLOOKUP(B64,'Frete ESALQ'!$C$6:$BO$132,58,FALSE)</f>
        <v>150</v>
      </c>
      <c r="I64" s="24">
        <f>VLOOKUP(B64,'Frete ESALQ'!$C$6:$BO$132,57,FALSE)</f>
        <v>160.19999999999999</v>
      </c>
      <c r="J64" s="24">
        <f>VLOOKUP(B64,'Frete ESALQ'!$C$6:$BO$132,51,FALSE)</f>
        <v>135</v>
      </c>
      <c r="K64" s="24">
        <f>VLOOKUP($B64,'Frete ESALQ'!$C$6:$BO$132,K$2,FALSE)</f>
        <v>187.4</v>
      </c>
      <c r="L64" s="24">
        <f>VLOOKUP($B64,'Frete ESALQ'!$C$6:$BO$132,L$2,FALSE)</f>
        <v>87.14</v>
      </c>
      <c r="M64" s="24">
        <f>VLOOKUP($B64,'Frete ESALQ'!$C$6:$BO$132,M$2,FALSE)</f>
        <v>125.78</v>
      </c>
      <c r="N64" s="24">
        <f>VLOOKUP($B64,'Frete ESALQ'!$C$6:$BO$132,N$2,FALSE)</f>
        <v>157.13999999999999</v>
      </c>
      <c r="O64" s="24">
        <f>VLOOKUP($B64,'Frete ESALQ'!$C$6:$BO$132,O$2,FALSE)</f>
        <v>235</v>
      </c>
      <c r="P64" s="24">
        <f>VLOOKUP($B64,'Frete ESALQ'!$C$6:$BO$132,P$2,FALSE)</f>
        <v>186.15</v>
      </c>
      <c r="Q64" s="24">
        <f>VLOOKUP($B64,'Frete ESALQ'!$C$6:$BO$132,Q$2,FALSE)</f>
        <v>130.03</v>
      </c>
      <c r="R64" s="24">
        <f>VLOOKUP($B64,'Frete ESALQ'!$C$6:$BO$132,R$2,FALSE)</f>
        <v>145.08000000000001</v>
      </c>
      <c r="S64" s="24">
        <f>VLOOKUP($B64,'Frete ESALQ'!$C$6:$BO$132,S$2,FALSE)</f>
        <v>62.71</v>
      </c>
      <c r="T64" s="24">
        <f>VLOOKUP($B64,'Frete ESALQ'!$C$6:$BO$132,T$2,FALSE)</f>
        <v>205</v>
      </c>
      <c r="U64" s="24">
        <f>VLOOKUP($B64,'Frete ESALQ'!$C$6:$BO$132,U$2,FALSE)</f>
        <v>74</v>
      </c>
      <c r="V64" s="24">
        <f>VLOOKUP($B64,'Frete ESALQ'!$C$6:$BO$132,V$2,FALSE)</f>
        <v>201.5</v>
      </c>
      <c r="W64" s="24">
        <f>VLOOKUP($B64,'Frete ESALQ'!$C$6:$BO$132,W$2,FALSE)</f>
        <v>215</v>
      </c>
      <c r="X64" s="24">
        <f>VLOOKUP($B64,'Frete ESALQ'!$C$6:$BO$132,X$2,FALSE)</f>
        <v>178</v>
      </c>
      <c r="Y64" s="24">
        <f>VLOOKUP($B64,'Frete ESALQ'!$C$6:$BO$132,Y$2,FALSE)</f>
        <v>215</v>
      </c>
      <c r="Z64" s="24">
        <f>VLOOKUP($B64,'Frete ESALQ'!$C$6:$BO$132,Z$2,FALSE)</f>
        <v>188.32</v>
      </c>
      <c r="AA64" s="24">
        <f>VLOOKUP($B64,'Frete ESALQ'!$C$6:$BO$132,AA$2,FALSE)</f>
        <v>387.22</v>
      </c>
      <c r="AB64" s="24">
        <f>VLOOKUP($B64,'Frete ESALQ'!$C$6:$BO$132,AB$2,FALSE)</f>
        <v>386.26</v>
      </c>
      <c r="AC64" s="24">
        <f>VLOOKUP($B64,'Frete ESALQ'!$C$6:$BO$132,AC$2,FALSE)</f>
        <v>401.45</v>
      </c>
      <c r="AD64" s="24">
        <f>VLOOKUP($B64,'Frete ESALQ'!$C$6:$BO$132,AD$2,FALSE)</f>
        <v>390</v>
      </c>
      <c r="AE64" s="24">
        <f>VLOOKUP($B64,'Frete ESALQ'!$C$6:$BO$132,AE$2,FALSE)</f>
        <v>405.43</v>
      </c>
      <c r="AF64" s="24">
        <f>VLOOKUP($B64,'Frete ESALQ'!$C$6:$BO$132,AF$2,FALSE)</f>
        <v>365</v>
      </c>
      <c r="AG64" s="24">
        <f>VLOOKUP($B64,'Frete ESALQ'!$C$6:$BO$132,AG$2,FALSE)</f>
        <v>561.22</v>
      </c>
      <c r="AH64" s="24">
        <f>VLOOKUP($B64,'Frete ESALQ'!$C$6:$BO$132,AH$2,FALSE)</f>
        <v>362.5</v>
      </c>
      <c r="AI64" s="24">
        <f>VLOOKUP($B64,'Frete ESALQ'!$C$6:$BO$132,AI$2,FALSE)</f>
        <v>370</v>
      </c>
      <c r="AJ64" s="24">
        <f>VLOOKUP($B64,'Frete ESALQ'!$C$6:$BO$132,AJ$2,FALSE)</f>
        <v>288</v>
      </c>
      <c r="AL64" s="43">
        <f t="shared" si="36"/>
        <v>0.23161189358372458</v>
      </c>
      <c r="AM64" s="43">
        <f t="shared" si="54"/>
        <v>0.31314699792960665</v>
      </c>
      <c r="AN64" s="43">
        <f t="shared" si="55"/>
        <v>0.30592734225621415</v>
      </c>
      <c r="AO64" s="43">
        <f t="shared" si="56"/>
        <v>0.30681818181818182</v>
      </c>
      <c r="AP64" s="43">
        <f t="shared" si="5"/>
        <v>0.28680688336520077</v>
      </c>
      <c r="AQ64" s="43">
        <f t="shared" si="6"/>
        <v>0.30748560460652591</v>
      </c>
      <c r="AR64" s="43">
        <f t="shared" si="7"/>
        <v>0.28125</v>
      </c>
      <c r="AS64" s="43">
        <f t="shared" si="8"/>
        <v>0.32422145328719726</v>
      </c>
      <c r="AT64" s="43">
        <f t="shared" si="9"/>
        <v>0.67550387596899231</v>
      </c>
      <c r="AU64" s="43">
        <f t="shared" si="10"/>
        <v>0.37658682634730539</v>
      </c>
      <c r="AV64" s="43">
        <f t="shared" si="11"/>
        <v>0.3431004366812227</v>
      </c>
      <c r="AW64" s="43">
        <f t="shared" si="12"/>
        <v>0.30205655526992287</v>
      </c>
      <c r="AX64" s="43">
        <f t="shared" si="13"/>
        <v>0.33907103825136614</v>
      </c>
      <c r="AY64" s="43">
        <f t="shared" si="14"/>
        <v>0.36731638418079099</v>
      </c>
      <c r="AZ64" s="43">
        <f t="shared" si="15"/>
        <v>0.36360902255639099</v>
      </c>
      <c r="BA64" s="43">
        <f t="shared" si="16"/>
        <v>1.0812068965517241</v>
      </c>
      <c r="BB64" s="43">
        <f t="shared" si="17"/>
        <v>0.31297709923664124</v>
      </c>
      <c r="BC64" s="43">
        <f t="shared" si="18"/>
        <v>0.52857142857142858</v>
      </c>
      <c r="BD64" s="43">
        <f t="shared" si="19"/>
        <v>0.30576631259484066</v>
      </c>
      <c r="BE64" s="43">
        <f t="shared" si="20"/>
        <v>0.32089552238805968</v>
      </c>
      <c r="BF64" s="43">
        <f t="shared" si="21"/>
        <v>0.34429400386847198</v>
      </c>
      <c r="BG64" s="43">
        <f t="shared" si="22"/>
        <v>0.36134453781512604</v>
      </c>
      <c r="BH64" s="43">
        <f t="shared" si="23"/>
        <v>0.28490166414523449</v>
      </c>
      <c r="BI64" s="43">
        <f t="shared" si="24"/>
        <v>0.25424819435325019</v>
      </c>
      <c r="BJ64" s="43">
        <f t="shared" si="25"/>
        <v>0.25081818181818183</v>
      </c>
      <c r="BK64" s="43">
        <f t="shared" si="26"/>
        <v>0.25232558139534883</v>
      </c>
      <c r="BL64" s="43">
        <f t="shared" si="27"/>
        <v>0.20922746781115881</v>
      </c>
      <c r="BM64" s="43">
        <f t="shared" si="28"/>
        <v>0.25213308457711442</v>
      </c>
      <c r="BN64" s="43">
        <f t="shared" si="29"/>
        <v>0.21648873072360617</v>
      </c>
      <c r="BO64" s="43">
        <f t="shared" si="30"/>
        <v>0.2335497295047857</v>
      </c>
      <c r="BP64" s="43">
        <f t="shared" si="31"/>
        <v>0.23148148148148148</v>
      </c>
      <c r="BQ64" s="43">
        <f t="shared" si="32"/>
        <v>0.33423667570009036</v>
      </c>
      <c r="BR64" s="43">
        <f t="shared" si="33"/>
        <v>0.22784810126582278</v>
      </c>
      <c r="BS64" s="43"/>
      <c r="BU64" s="43">
        <f t="shared" si="37"/>
        <v>1.0812068965517241</v>
      </c>
      <c r="BV64" s="43">
        <f t="shared" si="38"/>
        <v>2.2852822010921447</v>
      </c>
      <c r="BW64" s="43">
        <f t="shared" si="39"/>
        <v>3.3927944341766323</v>
      </c>
      <c r="BX64" s="43">
        <f t="shared" si="40"/>
        <v>6.9062609140557454</v>
      </c>
      <c r="BY64" s="43">
        <f t="shared" si="41"/>
        <v>8.66446996127417</v>
      </c>
      <c r="BZ64" s="43">
        <f t="shared" si="42"/>
        <v>9.2265547382400825</v>
      </c>
      <c r="CA64" s="43">
        <f t="shared" si="43"/>
        <v>10.684049992589065</v>
      </c>
      <c r="CB64" s="43">
        <f t="shared" si="44"/>
        <v>11.12682718990501</v>
      </c>
      <c r="CE64" s="43">
        <f t="shared" si="45"/>
        <v>1.0812068965517241</v>
      </c>
      <c r="CF64" s="43">
        <f t="shared" si="46"/>
        <v>0.60203765227021033</v>
      </c>
      <c r="CG64" s="43">
        <f t="shared" si="47"/>
        <v>0.36917074436149583</v>
      </c>
      <c r="CH64" s="43">
        <f t="shared" si="48"/>
        <v>0.31940604362537389</v>
      </c>
      <c r="CI64" s="43">
        <f t="shared" si="49"/>
        <v>0.29303484120307077</v>
      </c>
      <c r="CJ64" s="43">
        <f t="shared" si="50"/>
        <v>0.28104238848295626</v>
      </c>
      <c r="CK64" s="43">
        <f t="shared" si="51"/>
        <v>0.24291587572483042</v>
      </c>
      <c r="CL64" s="43">
        <f t="shared" si="52"/>
        <v>0.22138859865797222</v>
      </c>
    </row>
    <row r="65" spans="2:90" x14ac:dyDescent="0.3">
      <c r="B65" s="31" t="str">
        <f t="shared" si="35"/>
        <v>20262</v>
      </c>
      <c r="C65" s="17">
        <f t="shared" si="53"/>
        <v>46054</v>
      </c>
      <c r="D65" s="24">
        <f>VLOOKUP(B65,'Frete ESALQ'!$C$6:$AL$132,36,FALSE)</f>
        <v>167.75</v>
      </c>
      <c r="E65" s="24">
        <f>VLOOKUP(B65,'Frete ESALQ'!$C$6:$AW$132,47,FALSE)</f>
        <v>161.25</v>
      </c>
      <c r="F65" s="24">
        <f>VLOOKUP(B65,'Frete ESALQ'!$C$6:$BO$132,59,FALSE)</f>
        <v>159.66999999999999</v>
      </c>
      <c r="G65" s="24">
        <f>VLOOKUP(B65,'Frete ESALQ'!$C$6:$BO$132,60,FALSE)</f>
        <v>188.75</v>
      </c>
      <c r="H65" s="24">
        <f>VLOOKUP(B65,'Frete ESALQ'!$C$6:$BO$132,58,FALSE)</f>
        <v>155</v>
      </c>
      <c r="I65" s="24">
        <f>VLOOKUP(B65,'Frete ESALQ'!$C$6:$BO$132,57,FALSE)</f>
        <v>165.47</v>
      </c>
      <c r="J65" s="24">
        <f>VLOOKUP(B65,'Frete ESALQ'!$C$6:$BO$132,51,FALSE)</f>
        <v>137.5</v>
      </c>
      <c r="K65" s="24">
        <f>VLOOKUP($B65,'Frete ESALQ'!$C$6:$BO$132,K$2,FALSE)</f>
        <v>190.93</v>
      </c>
      <c r="L65" s="24">
        <f>VLOOKUP($B65,'Frete ESALQ'!$C$6:$BO$132,L$2,FALSE)</f>
        <v>95.12</v>
      </c>
      <c r="M65" s="24">
        <f>VLOOKUP($B65,'Frete ESALQ'!$C$6:$BO$132,M$2,FALSE)</f>
        <v>130</v>
      </c>
      <c r="N65" s="24">
        <f>VLOOKUP($B65,'Frete ESALQ'!$C$6:$BO$132,N$2,FALSE)</f>
        <v>165</v>
      </c>
      <c r="O65" s="24">
        <f>VLOOKUP($B65,'Frete ESALQ'!$C$6:$BO$132,O$2,FALSE)</f>
        <v>211.68</v>
      </c>
      <c r="P65" s="24">
        <f>VLOOKUP($B65,'Frete ESALQ'!$C$6:$BO$132,P$2,FALSE)</f>
        <v>181.87</v>
      </c>
      <c r="Q65" s="24">
        <f>VLOOKUP($B65,'Frete ESALQ'!$C$6:$BO$132,Q$2,FALSE)</f>
        <v>123.45</v>
      </c>
      <c r="R65" s="24">
        <f>VLOOKUP($B65,'Frete ESALQ'!$C$6:$BO$132,R$2,FALSE)</f>
        <v>166.17</v>
      </c>
      <c r="S65" s="24">
        <f>VLOOKUP($B65,'Frete ESALQ'!$C$6:$BO$132,S$2,FALSE)</f>
        <v>56.77</v>
      </c>
      <c r="T65" s="24">
        <f>VLOOKUP($B65,'Frete ESALQ'!$C$6:$BO$132,T$2,FALSE)</f>
        <v>201.2</v>
      </c>
      <c r="U65" s="24">
        <f>VLOOKUP($B65,'Frete ESALQ'!$C$6:$BO$132,U$2,FALSE)</f>
        <v>87.5</v>
      </c>
      <c r="V65" s="24">
        <f>VLOOKUP($B65,'Frete ESALQ'!$C$6:$BO$132,V$2,FALSE)</f>
        <v>207.67</v>
      </c>
      <c r="W65" s="24">
        <f>VLOOKUP($B65,'Frete ESALQ'!$C$6:$BO$132,W$2,FALSE)</f>
        <v>205</v>
      </c>
      <c r="X65" s="24">
        <f>VLOOKUP($B65,'Frete ESALQ'!$C$6:$BO$132,X$2,FALSE)</f>
        <v>213.69</v>
      </c>
      <c r="Y65" s="24">
        <f>VLOOKUP($B65,'Frete ESALQ'!$C$6:$BO$132,Y$2,FALSE)</f>
        <v>213.5</v>
      </c>
      <c r="Z65" s="24">
        <f>VLOOKUP($B65,'Frete ESALQ'!$C$6:$BO$132,Z$2,FALSE)</f>
        <v>190</v>
      </c>
      <c r="AA65" s="24">
        <f>VLOOKUP($B65,'Frete ESALQ'!$C$6:$BO$132,AA$2,FALSE)</f>
        <v>417.5</v>
      </c>
      <c r="AB65" s="24">
        <f>VLOOKUP($B65,'Frete ESALQ'!$C$6:$BO$132,AB$2,FALSE)</f>
        <v>391.16</v>
      </c>
      <c r="AC65" s="24">
        <f>VLOOKUP($B65,'Frete ESALQ'!$C$6:$BO$132,AC$2,FALSE)</f>
        <v>456</v>
      </c>
      <c r="AD65" s="24">
        <f>VLOOKUP($B65,'Frete ESALQ'!$C$6:$BO$132,AD$2,FALSE)</f>
        <v>446.26</v>
      </c>
      <c r="AE65" s="24">
        <f>VLOOKUP($B65,'Frete ESALQ'!$C$6:$BO$132,AE$2,FALSE)</f>
        <v>412.5</v>
      </c>
      <c r="AF65" s="24">
        <f>VLOOKUP($B65,'Frete ESALQ'!$C$6:$BO$132,AF$2,FALSE)</f>
        <v>409.82</v>
      </c>
      <c r="AG65" s="24">
        <f>VLOOKUP($B65,'Frete ESALQ'!$C$6:$BO$132,AG$2,FALSE)</f>
        <v>585.94000000000005</v>
      </c>
      <c r="AH65" s="24">
        <f>VLOOKUP($B65,'Frete ESALQ'!$C$6:$BO$132,AH$2,FALSE)</f>
        <v>472.5</v>
      </c>
      <c r="AI65" s="24">
        <f>VLOOKUP($B65,'Frete ESALQ'!$C$6:$BO$132,AI$2,FALSE)</f>
        <v>356</v>
      </c>
      <c r="AJ65" s="24">
        <f>VLOOKUP($B65,'Frete ESALQ'!$C$6:$BO$132,AJ$2,FALSE)</f>
        <v>390.07</v>
      </c>
      <c r="AL65" s="43">
        <f t="shared" si="36"/>
        <v>0.26251956181533648</v>
      </c>
      <c r="AM65" s="43">
        <f t="shared" si="54"/>
        <v>0.33385093167701863</v>
      </c>
      <c r="AN65" s="43">
        <f t="shared" si="55"/>
        <v>0.30529636711281066</v>
      </c>
      <c r="AO65" s="43">
        <f t="shared" si="56"/>
        <v>0.3431818181818182</v>
      </c>
      <c r="AP65" s="43">
        <f t="shared" si="5"/>
        <v>0.29636711281070743</v>
      </c>
      <c r="AQ65" s="43">
        <f t="shared" si="6"/>
        <v>0.31760076775431861</v>
      </c>
      <c r="AR65" s="43">
        <f t="shared" si="7"/>
        <v>0.28645833333333331</v>
      </c>
      <c r="AS65" s="43">
        <f t="shared" si="8"/>
        <v>0.33032871972318339</v>
      </c>
      <c r="AT65" s="43">
        <f t="shared" si="9"/>
        <v>0.73736434108527138</v>
      </c>
      <c r="AU65" s="43">
        <f t="shared" si="10"/>
        <v>0.38922155688622756</v>
      </c>
      <c r="AV65" s="43">
        <f t="shared" si="11"/>
        <v>0.36026200873362446</v>
      </c>
      <c r="AW65" s="43">
        <f t="shared" si="12"/>
        <v>0.2720822622107969</v>
      </c>
      <c r="AX65" s="43">
        <f t="shared" si="13"/>
        <v>0.33127504553734061</v>
      </c>
      <c r="AY65" s="43">
        <f t="shared" si="14"/>
        <v>0.34872881355932206</v>
      </c>
      <c r="AZ65" s="43">
        <f t="shared" si="15"/>
        <v>0.41646616541353382</v>
      </c>
      <c r="BA65" s="43">
        <f t="shared" si="16"/>
        <v>0.97879310344827597</v>
      </c>
      <c r="BB65" s="43">
        <f t="shared" si="17"/>
        <v>0.30717557251908395</v>
      </c>
      <c r="BC65" s="43">
        <f t="shared" si="18"/>
        <v>0.625</v>
      </c>
      <c r="BD65" s="43">
        <f t="shared" si="19"/>
        <v>0.31512898330804245</v>
      </c>
      <c r="BE65" s="43">
        <f t="shared" si="20"/>
        <v>0.30597014925373134</v>
      </c>
      <c r="BF65" s="43">
        <f t="shared" si="21"/>
        <v>0.41332688588007738</v>
      </c>
      <c r="BG65" s="43">
        <f t="shared" si="22"/>
        <v>0.35882352941176471</v>
      </c>
      <c r="BH65" s="43">
        <f t="shared" si="23"/>
        <v>0.2874432677760968</v>
      </c>
      <c r="BI65" s="43">
        <f t="shared" si="24"/>
        <v>0.27413000656598818</v>
      </c>
      <c r="BJ65" s="43">
        <f t="shared" si="25"/>
        <v>0.254</v>
      </c>
      <c r="BK65" s="43">
        <f t="shared" si="26"/>
        <v>0.2866121935889378</v>
      </c>
      <c r="BL65" s="43">
        <f t="shared" si="27"/>
        <v>0.2394098712446352</v>
      </c>
      <c r="BM65" s="43">
        <f t="shared" si="28"/>
        <v>0.25652985074626866</v>
      </c>
      <c r="BN65" s="43">
        <f t="shared" si="29"/>
        <v>0.24307236061684459</v>
      </c>
      <c r="BO65" s="43">
        <f t="shared" si="30"/>
        <v>0.24383687057844364</v>
      </c>
      <c r="BP65" s="43">
        <f t="shared" si="31"/>
        <v>0.30172413793103448</v>
      </c>
      <c r="BQ65" s="43">
        <f t="shared" si="32"/>
        <v>0.32158988256549231</v>
      </c>
      <c r="BR65" s="43">
        <f t="shared" si="33"/>
        <v>0.30859968354430378</v>
      </c>
      <c r="BS65" s="43"/>
      <c r="BU65" s="43">
        <f t="shared" si="37"/>
        <v>0.97879310344827597</v>
      </c>
      <c r="BV65" s="43">
        <f t="shared" si="38"/>
        <v>2.3411574445335472</v>
      </c>
      <c r="BW65" s="43">
        <f t="shared" si="39"/>
        <v>3.4955739803926305</v>
      </c>
      <c r="BX65" s="43">
        <f t="shared" si="40"/>
        <v>7.1723455005486283</v>
      </c>
      <c r="BY65" s="43">
        <f t="shared" si="41"/>
        <v>8.9226652974317187</v>
      </c>
      <c r="BZ65" s="43">
        <f t="shared" si="42"/>
        <v>9.5528548635415138</v>
      </c>
      <c r="CA65" s="43">
        <f t="shared" si="43"/>
        <v>11.168923412990587</v>
      </c>
      <c r="CB65" s="43">
        <f t="shared" si="44"/>
        <v>11.652170154813666</v>
      </c>
      <c r="CE65" s="43">
        <f t="shared" si="45"/>
        <v>0.97879310344827597</v>
      </c>
      <c r="CF65" s="43">
        <f t="shared" si="46"/>
        <v>0.68118217054263563</v>
      </c>
      <c r="CG65" s="43">
        <f t="shared" si="47"/>
        <v>0.38480551195302776</v>
      </c>
      <c r="CH65" s="43">
        <f t="shared" si="48"/>
        <v>0.33425195637781796</v>
      </c>
      <c r="CI65" s="43">
        <f t="shared" si="49"/>
        <v>0.29171996614718171</v>
      </c>
      <c r="CJ65" s="43">
        <f t="shared" si="50"/>
        <v>0.31509478305489758</v>
      </c>
      <c r="CK65" s="43">
        <f t="shared" si="51"/>
        <v>0.26934475824151222</v>
      </c>
      <c r="CL65" s="43">
        <f t="shared" si="52"/>
        <v>0.2416233709115394</v>
      </c>
    </row>
    <row r="66" spans="2:90" x14ac:dyDescent="0.3">
      <c r="B66" s="31" t="str">
        <f t="shared" si="35"/>
        <v>20263</v>
      </c>
      <c r="C66" s="17">
        <f t="shared" si="53"/>
        <v>46082</v>
      </c>
      <c r="D66" s="24">
        <f>VLOOKUP(B66,'Frete ESALQ'!$C$6:$AL$132,36,FALSE)</f>
        <v>167.75</v>
      </c>
      <c r="E66" s="24">
        <f>VLOOKUP(B66,'Frete ESALQ'!$C$6:$AW$132,47,FALSE)</f>
        <v>161.25</v>
      </c>
      <c r="F66" s="24">
        <f>VLOOKUP(B66,'Frete ESALQ'!$C$6:$BO$132,59,FALSE)</f>
        <v>159.66999999999999</v>
      </c>
      <c r="G66" s="24">
        <f>VLOOKUP(B66,'Frete ESALQ'!$C$6:$BO$132,60,FALSE)</f>
        <v>188.75</v>
      </c>
      <c r="H66" s="24">
        <f>VLOOKUP(B66,'Frete ESALQ'!$C$6:$BO$132,58,FALSE)</f>
        <v>155</v>
      </c>
      <c r="I66" s="24">
        <f>VLOOKUP(B66,'Frete ESALQ'!$C$6:$BO$132,57,FALSE)</f>
        <v>165.47</v>
      </c>
      <c r="J66" s="24">
        <f>VLOOKUP(B66,'Frete ESALQ'!$C$6:$BO$132,51,FALSE)</f>
        <v>137.5</v>
      </c>
      <c r="K66" s="24">
        <f>VLOOKUP($B66,'Frete ESALQ'!$C$6:$BO$132,K$2,FALSE)</f>
        <v>190.93</v>
      </c>
      <c r="L66" s="24">
        <f>VLOOKUP($B66,'Frete ESALQ'!$C$6:$BO$132,L$2,FALSE)</f>
        <v>95.12</v>
      </c>
      <c r="M66" s="24">
        <f>VLOOKUP($B66,'Frete ESALQ'!$C$6:$BO$132,M$2,FALSE)</f>
        <v>130</v>
      </c>
      <c r="N66" s="24">
        <f>VLOOKUP($B66,'Frete ESALQ'!$C$6:$BO$132,N$2,FALSE)</f>
        <v>165</v>
      </c>
      <c r="O66" s="24">
        <f>VLOOKUP($B66,'Frete ESALQ'!$C$6:$BO$132,O$2,FALSE)</f>
        <v>211.68</v>
      </c>
      <c r="P66" s="24">
        <f>VLOOKUP($B66,'Frete ESALQ'!$C$6:$BO$132,P$2,FALSE)</f>
        <v>181.87</v>
      </c>
      <c r="Q66" s="24">
        <f>VLOOKUP($B66,'Frete ESALQ'!$C$6:$BO$132,Q$2,FALSE)</f>
        <v>123.45</v>
      </c>
      <c r="R66" s="24">
        <f>VLOOKUP($B66,'Frete ESALQ'!$C$6:$BO$132,R$2,FALSE)</f>
        <v>166.17</v>
      </c>
      <c r="S66" s="24">
        <f>VLOOKUP($B66,'Frete ESALQ'!$C$6:$BO$132,S$2,FALSE)</f>
        <v>56.77</v>
      </c>
      <c r="T66" s="24">
        <f>VLOOKUP($B66,'Frete ESALQ'!$C$6:$BO$132,T$2,FALSE)</f>
        <v>201.2</v>
      </c>
      <c r="U66" s="24">
        <f>VLOOKUP($B66,'Frete ESALQ'!$C$6:$BO$132,U$2,FALSE)</f>
        <v>87.5</v>
      </c>
      <c r="V66" s="24">
        <f>VLOOKUP($B66,'Frete ESALQ'!$C$6:$BO$132,V$2,FALSE)</f>
        <v>207.67</v>
      </c>
      <c r="W66" s="24">
        <f>VLOOKUP($B66,'Frete ESALQ'!$C$6:$BO$132,W$2,FALSE)</f>
        <v>205</v>
      </c>
      <c r="X66" s="24">
        <f>VLOOKUP($B66,'Frete ESALQ'!$C$6:$BO$132,X$2,FALSE)</f>
        <v>213.69</v>
      </c>
      <c r="Y66" s="24">
        <f>VLOOKUP($B66,'Frete ESALQ'!$C$6:$BO$132,Y$2,FALSE)</f>
        <v>213.5</v>
      </c>
      <c r="Z66" s="24">
        <f>VLOOKUP($B66,'Frete ESALQ'!$C$6:$BO$132,Z$2,FALSE)</f>
        <v>190</v>
      </c>
      <c r="AA66" s="24">
        <f>VLOOKUP($B66,'Frete ESALQ'!$C$6:$BO$132,AA$2,FALSE)</f>
        <v>417.5</v>
      </c>
      <c r="AB66" s="24">
        <f>VLOOKUP($B66,'Frete ESALQ'!$C$6:$BO$132,AB$2,FALSE)</f>
        <v>391.16</v>
      </c>
      <c r="AC66" s="24">
        <f>VLOOKUP($B66,'Frete ESALQ'!$C$6:$BO$132,AC$2,FALSE)</f>
        <v>456</v>
      </c>
      <c r="AD66" s="24">
        <f>VLOOKUP($B66,'Frete ESALQ'!$C$6:$BO$132,AD$2,FALSE)</f>
        <v>446.26</v>
      </c>
      <c r="AE66" s="24">
        <f>VLOOKUP($B66,'Frete ESALQ'!$C$6:$BO$132,AE$2,FALSE)</f>
        <v>412.5</v>
      </c>
      <c r="AF66" s="24">
        <f>VLOOKUP($B66,'Frete ESALQ'!$C$6:$BO$132,AF$2,FALSE)</f>
        <v>409.82</v>
      </c>
      <c r="AG66" s="24">
        <f>VLOOKUP($B66,'Frete ESALQ'!$C$6:$BO$132,AG$2,FALSE)</f>
        <v>585.94000000000005</v>
      </c>
      <c r="AH66" s="24">
        <f>VLOOKUP($B66,'Frete ESALQ'!$C$6:$BO$132,AH$2,FALSE)</f>
        <v>472.5</v>
      </c>
      <c r="AI66" s="24">
        <f>VLOOKUP($B66,'Frete ESALQ'!$C$6:$BO$132,AI$2,FALSE)</f>
        <v>356</v>
      </c>
      <c r="AJ66" s="24">
        <f>VLOOKUP($B66,'Frete ESALQ'!$C$6:$BO$132,AJ$2,FALSE)</f>
        <v>390.07</v>
      </c>
      <c r="AL66" s="43">
        <f t="shared" si="36"/>
        <v>0.26251956181533648</v>
      </c>
      <c r="AM66" s="43">
        <f t="shared" si="54"/>
        <v>0.33385093167701863</v>
      </c>
      <c r="AN66" s="43">
        <f t="shared" si="55"/>
        <v>0.30529636711281066</v>
      </c>
      <c r="AO66" s="43">
        <f t="shared" si="56"/>
        <v>0.3431818181818182</v>
      </c>
      <c r="AP66" s="43">
        <f t="shared" si="5"/>
        <v>0.29636711281070743</v>
      </c>
      <c r="AQ66" s="43">
        <f t="shared" si="6"/>
        <v>0.31760076775431861</v>
      </c>
      <c r="AR66" s="43">
        <f t="shared" si="7"/>
        <v>0.28645833333333331</v>
      </c>
      <c r="AS66" s="43">
        <f t="shared" si="8"/>
        <v>0.33032871972318339</v>
      </c>
      <c r="AT66" s="43">
        <f t="shared" si="9"/>
        <v>0.73736434108527138</v>
      </c>
      <c r="AU66" s="43">
        <f t="shared" si="10"/>
        <v>0.38922155688622756</v>
      </c>
      <c r="AV66" s="43">
        <f t="shared" si="11"/>
        <v>0.36026200873362446</v>
      </c>
      <c r="AW66" s="43">
        <f t="shared" si="12"/>
        <v>0.2720822622107969</v>
      </c>
      <c r="AX66" s="43">
        <f t="shared" si="13"/>
        <v>0.33127504553734061</v>
      </c>
      <c r="AY66" s="43">
        <f t="shared" si="14"/>
        <v>0.34872881355932206</v>
      </c>
      <c r="AZ66" s="43">
        <f t="shared" si="15"/>
        <v>0.41646616541353382</v>
      </c>
      <c r="BA66" s="43">
        <f t="shared" si="16"/>
        <v>0.97879310344827597</v>
      </c>
      <c r="BB66" s="43">
        <f t="shared" si="17"/>
        <v>0.30717557251908395</v>
      </c>
      <c r="BC66" s="43">
        <f t="shared" si="18"/>
        <v>0.625</v>
      </c>
      <c r="BD66" s="43">
        <f t="shared" si="19"/>
        <v>0.31512898330804245</v>
      </c>
      <c r="BE66" s="43">
        <f t="shared" si="20"/>
        <v>0.30597014925373134</v>
      </c>
      <c r="BF66" s="43">
        <f t="shared" si="21"/>
        <v>0.41332688588007738</v>
      </c>
      <c r="BG66" s="43">
        <f t="shared" si="22"/>
        <v>0.35882352941176471</v>
      </c>
      <c r="BH66" s="43">
        <f t="shared" si="23"/>
        <v>0.2874432677760968</v>
      </c>
      <c r="BI66" s="43">
        <f t="shared" si="24"/>
        <v>0.27413000656598818</v>
      </c>
      <c r="BJ66" s="43">
        <f t="shared" si="25"/>
        <v>0.254</v>
      </c>
      <c r="BK66" s="43">
        <f t="shared" si="26"/>
        <v>0.2866121935889378</v>
      </c>
      <c r="BL66" s="43">
        <f t="shared" si="27"/>
        <v>0.2394098712446352</v>
      </c>
      <c r="BM66" s="43">
        <f t="shared" si="28"/>
        <v>0.25652985074626866</v>
      </c>
      <c r="BN66" s="43">
        <f t="shared" si="29"/>
        <v>0.24307236061684459</v>
      </c>
      <c r="BO66" s="43">
        <f t="shared" si="30"/>
        <v>0.24383687057844364</v>
      </c>
      <c r="BP66" s="43">
        <f t="shared" si="31"/>
        <v>0.30172413793103448</v>
      </c>
      <c r="BQ66" s="43">
        <f t="shared" si="32"/>
        <v>0.32158988256549231</v>
      </c>
      <c r="BR66" s="43">
        <f t="shared" si="33"/>
        <v>0.30859968354430378</v>
      </c>
      <c r="BS66" s="43"/>
      <c r="BU66" s="43">
        <f t="shared" si="37"/>
        <v>0.97879310344827597</v>
      </c>
      <c r="BV66" s="43">
        <f t="shared" si="38"/>
        <v>2.3411574445335472</v>
      </c>
      <c r="BW66" s="43">
        <f t="shared" si="39"/>
        <v>3.4955739803926305</v>
      </c>
      <c r="BX66" s="43">
        <f t="shared" si="40"/>
        <v>7.1723455005486283</v>
      </c>
      <c r="BY66" s="43">
        <f t="shared" si="41"/>
        <v>8.9226652974317187</v>
      </c>
      <c r="BZ66" s="43">
        <f t="shared" si="42"/>
        <v>9.5528548635415138</v>
      </c>
      <c r="CA66" s="43">
        <f t="shared" si="43"/>
        <v>11.168923412990587</v>
      </c>
      <c r="CB66" s="43">
        <f t="shared" si="44"/>
        <v>11.652170154813666</v>
      </c>
      <c r="CE66" s="43">
        <f t="shared" si="45"/>
        <v>0.97879310344827597</v>
      </c>
      <c r="CF66" s="43">
        <f t="shared" si="46"/>
        <v>0.68118217054263563</v>
      </c>
      <c r="CG66" s="43">
        <f t="shared" si="47"/>
        <v>0.38480551195302776</v>
      </c>
      <c r="CH66" s="43">
        <f t="shared" si="48"/>
        <v>0.33425195637781796</v>
      </c>
      <c r="CI66" s="43">
        <f t="shared" si="49"/>
        <v>0.29171996614718171</v>
      </c>
      <c r="CJ66" s="43">
        <f t="shared" si="50"/>
        <v>0.31509478305489758</v>
      </c>
      <c r="CK66" s="43">
        <f t="shared" si="51"/>
        <v>0.26934475824151222</v>
      </c>
      <c r="CL66" s="43">
        <f t="shared" si="52"/>
        <v>0.2416233709115394</v>
      </c>
    </row>
    <row r="67" spans="2:90" x14ac:dyDescent="0.3">
      <c r="B67" s="31" t="str">
        <f t="shared" si="35"/>
        <v>20264</v>
      </c>
      <c r="C67" s="17">
        <f t="shared" si="53"/>
        <v>46113</v>
      </c>
      <c r="D67" s="24" t="e">
        <f>VLOOKUP(B67,'Frete ESALQ'!$C$6:$AL$132,36,FALSE)</f>
        <v>#N/A</v>
      </c>
      <c r="E67" s="24" t="e">
        <f>VLOOKUP(B67,'Frete ESALQ'!$C$6:$AW$132,47,FALSE)</f>
        <v>#N/A</v>
      </c>
      <c r="F67" s="24" t="e">
        <f>VLOOKUP(B67,'Frete ESALQ'!$C$6:$BO$132,59,FALSE)</f>
        <v>#N/A</v>
      </c>
      <c r="G67" s="24" t="e">
        <f>VLOOKUP(B67,'Frete ESALQ'!$C$6:$BO$132,60,FALSE)</f>
        <v>#N/A</v>
      </c>
      <c r="H67" s="24" t="e">
        <f>VLOOKUP(B67,'Frete ESALQ'!$C$6:$BO$132,58,FALSE)</f>
        <v>#N/A</v>
      </c>
      <c r="I67" s="24" t="e">
        <f>VLOOKUP(B67,'Frete ESALQ'!$C$6:$BO$132,57,FALSE)</f>
        <v>#N/A</v>
      </c>
      <c r="J67" s="24" t="e">
        <f>VLOOKUP(B67,'Frete ESALQ'!$C$6:$BO$132,51,FALSE)</f>
        <v>#N/A</v>
      </c>
      <c r="K67" s="24" t="e">
        <f>VLOOKUP($B67,'Frete ESALQ'!$C$6:$BO$132,K$2,FALSE)</f>
        <v>#N/A</v>
      </c>
      <c r="L67" s="24" t="e">
        <f>VLOOKUP($B67,'Frete ESALQ'!$C$6:$BO$132,L$2,FALSE)</f>
        <v>#N/A</v>
      </c>
      <c r="M67" s="24" t="e">
        <f>VLOOKUP($B67,'Frete ESALQ'!$C$6:$BO$132,M$2,FALSE)</f>
        <v>#N/A</v>
      </c>
      <c r="N67" s="24" t="e">
        <f>VLOOKUP($B67,'Frete ESALQ'!$C$6:$BO$132,N$2,FALSE)</f>
        <v>#N/A</v>
      </c>
      <c r="O67" s="24" t="e">
        <f>VLOOKUP($B67,'Frete ESALQ'!$C$6:$BO$132,O$2,FALSE)</f>
        <v>#N/A</v>
      </c>
      <c r="P67" s="24" t="e">
        <f>VLOOKUP($B67,'Frete ESALQ'!$C$6:$BO$132,P$2,FALSE)</f>
        <v>#N/A</v>
      </c>
      <c r="Q67" s="24" t="e">
        <f>VLOOKUP($B67,'Frete ESALQ'!$C$6:$BO$132,Q$2,FALSE)</f>
        <v>#N/A</v>
      </c>
      <c r="R67" s="24" t="e">
        <f>VLOOKUP($B67,'Frete ESALQ'!$C$6:$BO$132,R$2,FALSE)</f>
        <v>#N/A</v>
      </c>
      <c r="S67" s="24" t="e">
        <f>VLOOKUP($B67,'Frete ESALQ'!$C$6:$BO$132,S$2,FALSE)</f>
        <v>#N/A</v>
      </c>
      <c r="T67" s="24" t="e">
        <f>VLOOKUP($B67,'Frete ESALQ'!$C$6:$BO$132,T$2,FALSE)</f>
        <v>#N/A</v>
      </c>
      <c r="U67" s="24" t="e">
        <f>VLOOKUP($B67,'Frete ESALQ'!$C$6:$BO$132,U$2,FALSE)</f>
        <v>#N/A</v>
      </c>
      <c r="V67" s="24" t="e">
        <f>VLOOKUP($B67,'Frete ESALQ'!$C$6:$BO$132,V$2,FALSE)</f>
        <v>#N/A</v>
      </c>
      <c r="W67" s="24" t="e">
        <f>VLOOKUP($B67,'Frete ESALQ'!$C$6:$BO$132,W$2,FALSE)</f>
        <v>#N/A</v>
      </c>
      <c r="X67" s="24" t="e">
        <f>VLOOKUP($B67,'Frete ESALQ'!$C$6:$BO$132,X$2,FALSE)</f>
        <v>#N/A</v>
      </c>
      <c r="Y67" s="24" t="e">
        <f>VLOOKUP($B67,'Frete ESALQ'!$C$6:$BO$132,Y$2,FALSE)</f>
        <v>#N/A</v>
      </c>
      <c r="Z67" s="24" t="e">
        <f>VLOOKUP($B67,'Frete ESALQ'!$C$6:$BO$132,Z$2,FALSE)</f>
        <v>#N/A</v>
      </c>
      <c r="AA67" s="24" t="e">
        <f>VLOOKUP($B67,'Frete ESALQ'!$C$6:$BO$132,AA$2,FALSE)</f>
        <v>#N/A</v>
      </c>
      <c r="AB67" s="24" t="e">
        <f>VLOOKUP($B67,'Frete ESALQ'!$C$6:$BO$132,AB$2,FALSE)</f>
        <v>#N/A</v>
      </c>
      <c r="AC67" s="24" t="e">
        <f>VLOOKUP($B67,'Frete ESALQ'!$C$6:$BO$132,AC$2,FALSE)</f>
        <v>#N/A</v>
      </c>
      <c r="AD67" s="24" t="e">
        <f>VLOOKUP($B67,'Frete ESALQ'!$C$6:$BO$132,AD$2,FALSE)</f>
        <v>#N/A</v>
      </c>
      <c r="AE67" s="24" t="e">
        <f>VLOOKUP($B67,'Frete ESALQ'!$C$6:$BO$132,AE$2,FALSE)</f>
        <v>#N/A</v>
      </c>
      <c r="AF67" s="24" t="e">
        <f>VLOOKUP($B67,'Frete ESALQ'!$C$6:$BO$132,AF$2,FALSE)</f>
        <v>#N/A</v>
      </c>
      <c r="AG67" s="24" t="e">
        <f>VLOOKUP($B67,'Frete ESALQ'!$C$6:$BO$132,AG$2,FALSE)</f>
        <v>#N/A</v>
      </c>
      <c r="AH67" s="24" t="e">
        <f>VLOOKUP($B67,'Frete ESALQ'!$C$6:$BO$132,AH$2,FALSE)</f>
        <v>#N/A</v>
      </c>
      <c r="AI67" s="24" t="e">
        <f>VLOOKUP($B67,'Frete ESALQ'!$C$6:$BO$132,AI$2,FALSE)</f>
        <v>#N/A</v>
      </c>
      <c r="AJ67" s="24" t="e">
        <f>VLOOKUP($B67,'Frete ESALQ'!$C$6:$BO$132,AJ$2,FALSE)</f>
        <v>#N/A</v>
      </c>
      <c r="AL67" s="43" t="e">
        <f t="shared" si="36"/>
        <v>#N/A</v>
      </c>
      <c r="AM67" s="43" t="e">
        <f t="shared" si="54"/>
        <v>#N/A</v>
      </c>
      <c r="AN67" s="43" t="e">
        <f t="shared" si="55"/>
        <v>#N/A</v>
      </c>
      <c r="AO67" s="43" t="e">
        <f t="shared" si="56"/>
        <v>#N/A</v>
      </c>
      <c r="AP67" s="43" t="e">
        <f t="shared" si="5"/>
        <v>#N/A</v>
      </c>
      <c r="AQ67" s="43" t="e">
        <f t="shared" si="6"/>
        <v>#N/A</v>
      </c>
      <c r="AR67" s="43" t="e">
        <f t="shared" si="7"/>
        <v>#N/A</v>
      </c>
      <c r="AS67" s="43" t="e">
        <f t="shared" si="8"/>
        <v>#N/A</v>
      </c>
      <c r="AT67" s="43" t="e">
        <f t="shared" si="9"/>
        <v>#N/A</v>
      </c>
      <c r="AU67" s="43" t="e">
        <f t="shared" si="10"/>
        <v>#N/A</v>
      </c>
      <c r="AV67" s="43" t="e">
        <f t="shared" si="11"/>
        <v>#N/A</v>
      </c>
      <c r="AW67" s="43" t="e">
        <f t="shared" si="12"/>
        <v>#N/A</v>
      </c>
      <c r="AX67" s="43" t="e">
        <f t="shared" si="13"/>
        <v>#N/A</v>
      </c>
      <c r="AY67" s="43" t="e">
        <f t="shared" si="14"/>
        <v>#N/A</v>
      </c>
      <c r="AZ67" s="43" t="e">
        <f t="shared" si="15"/>
        <v>#N/A</v>
      </c>
      <c r="BA67" s="43" t="e">
        <f t="shared" si="16"/>
        <v>#N/A</v>
      </c>
      <c r="BB67" s="43" t="e">
        <f t="shared" si="17"/>
        <v>#N/A</v>
      </c>
      <c r="BC67" s="43" t="e">
        <f t="shared" si="18"/>
        <v>#N/A</v>
      </c>
      <c r="BD67" s="43" t="e">
        <f t="shared" si="19"/>
        <v>#N/A</v>
      </c>
      <c r="BE67" s="43" t="e">
        <f t="shared" si="20"/>
        <v>#N/A</v>
      </c>
      <c r="BF67" s="43" t="e">
        <f t="shared" si="21"/>
        <v>#N/A</v>
      </c>
      <c r="BG67" s="43" t="e">
        <f t="shared" si="22"/>
        <v>#N/A</v>
      </c>
      <c r="BH67" s="43" t="e">
        <f t="shared" si="23"/>
        <v>#N/A</v>
      </c>
      <c r="BI67" s="43" t="e">
        <f t="shared" si="24"/>
        <v>#N/A</v>
      </c>
      <c r="BJ67" s="43" t="e">
        <f t="shared" si="25"/>
        <v>#N/A</v>
      </c>
      <c r="BK67" s="43" t="e">
        <f t="shared" si="26"/>
        <v>#N/A</v>
      </c>
      <c r="BL67" s="43" t="e">
        <f t="shared" si="27"/>
        <v>#N/A</v>
      </c>
      <c r="BM67" s="43" t="e">
        <f t="shared" si="28"/>
        <v>#N/A</v>
      </c>
      <c r="BN67" s="43" t="e">
        <f t="shared" si="29"/>
        <v>#N/A</v>
      </c>
      <c r="BO67" s="43" t="e">
        <f t="shared" si="30"/>
        <v>#N/A</v>
      </c>
      <c r="BP67" s="43" t="e">
        <f t="shared" si="31"/>
        <v>#N/A</v>
      </c>
      <c r="BQ67" s="43" t="e">
        <f t="shared" si="32"/>
        <v>#N/A</v>
      </c>
      <c r="BR67" s="43" t="e">
        <f t="shared" si="33"/>
        <v>#N/A</v>
      </c>
      <c r="BS67" s="43"/>
      <c r="BU67" s="43" t="e">
        <f t="shared" si="37"/>
        <v>#N/A</v>
      </c>
      <c r="BV67" s="43" t="e">
        <f t="shared" si="38"/>
        <v>#N/A</v>
      </c>
      <c r="BW67" s="43" t="e">
        <f t="shared" si="39"/>
        <v>#N/A</v>
      </c>
      <c r="BX67" s="43" t="e">
        <f t="shared" si="40"/>
        <v>#N/A</v>
      </c>
      <c r="BY67" s="43" t="e">
        <f t="shared" si="41"/>
        <v>#N/A</v>
      </c>
      <c r="BZ67" s="43" t="e">
        <f t="shared" si="42"/>
        <v>#N/A</v>
      </c>
      <c r="CA67" s="43" t="e">
        <f t="shared" si="43"/>
        <v>#N/A</v>
      </c>
      <c r="CB67" s="43" t="e">
        <f t="shared" si="44"/>
        <v>#N/A</v>
      </c>
      <c r="CE67" s="43" t="e">
        <f t="shared" si="45"/>
        <v>#N/A</v>
      </c>
      <c r="CF67" s="43" t="e">
        <f t="shared" si="46"/>
        <v>#N/A</v>
      </c>
      <c r="CG67" s="43" t="e">
        <f t="shared" si="47"/>
        <v>#N/A</v>
      </c>
      <c r="CH67" s="43" t="e">
        <f t="shared" si="48"/>
        <v>#N/A</v>
      </c>
      <c r="CI67" s="43" t="e">
        <f t="shared" si="49"/>
        <v>#N/A</v>
      </c>
      <c r="CJ67" s="43" t="e">
        <f t="shared" si="50"/>
        <v>#N/A</v>
      </c>
      <c r="CK67" s="43" t="e">
        <f t="shared" si="51"/>
        <v>#N/A</v>
      </c>
      <c r="CL67" s="43" t="e">
        <f t="shared" si="52"/>
        <v>#N/A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9B323-100E-45DE-9285-DEA9230B9F9A}">
  <dimension ref="B1:BK65"/>
  <sheetViews>
    <sheetView topLeftCell="BY1" workbookViewId="0">
      <selection activeCell="CK20" sqref="CK20"/>
    </sheetView>
  </sheetViews>
  <sheetFormatPr defaultRowHeight="14.4" x14ac:dyDescent="0.3"/>
  <cols>
    <col min="1" max="1" width="3.5546875" customWidth="1"/>
    <col min="4" max="9" width="9.6640625" customWidth="1"/>
    <col min="10" max="10" width="3.5546875" customWidth="1"/>
    <col min="38" max="41" width="9.44140625" bestFit="1" customWidth="1"/>
    <col min="42" max="44" width="9.44140625" customWidth="1"/>
    <col min="46" max="46" width="9.44140625" bestFit="1" customWidth="1"/>
    <col min="59" max="59" width="10.33203125" customWidth="1"/>
  </cols>
  <sheetData>
    <row r="1" spans="2:63" x14ac:dyDescent="0.3">
      <c r="D1" t="s">
        <v>376</v>
      </c>
      <c r="K1" s="44">
        <v>633</v>
      </c>
      <c r="L1" s="44">
        <v>477</v>
      </c>
      <c r="M1" s="44">
        <v>520</v>
      </c>
      <c r="N1" s="44">
        <v>590</v>
      </c>
      <c r="O1" s="44">
        <v>540</v>
      </c>
      <c r="P1" s="44">
        <v>207</v>
      </c>
      <c r="R1" s="44">
        <v>0.7</v>
      </c>
      <c r="S1" t="s">
        <v>362</v>
      </c>
      <c r="V1" s="48">
        <v>1.18</v>
      </c>
      <c r="W1" s="48">
        <v>1.3</v>
      </c>
      <c r="X1" s="48">
        <v>1.35</v>
      </c>
      <c r="Z1" t="s">
        <v>365</v>
      </c>
      <c r="AG1" s="40" t="s">
        <v>366</v>
      </c>
      <c r="AH1" s="40"/>
      <c r="AI1" s="40"/>
      <c r="AJ1" s="40"/>
      <c r="AL1" s="50" t="s">
        <v>375</v>
      </c>
      <c r="AM1" s="50"/>
      <c r="AN1" s="50"/>
      <c r="AO1" s="50"/>
      <c r="AP1" s="56" t="s">
        <v>385</v>
      </c>
      <c r="AQ1" s="56"/>
      <c r="AR1" s="56"/>
      <c r="AT1" s="51" t="s">
        <v>369</v>
      </c>
      <c r="AU1" s="51"/>
      <c r="AV1" s="51"/>
      <c r="AW1" s="51"/>
      <c r="AY1" t="s">
        <v>370</v>
      </c>
      <c r="BB1" s="53" t="s">
        <v>370</v>
      </c>
      <c r="BC1" s="53"/>
      <c r="BD1" s="53"/>
      <c r="BE1" s="53"/>
      <c r="BH1" s="53" t="s">
        <v>377</v>
      </c>
      <c r="BI1" s="53"/>
      <c r="BJ1" s="53"/>
      <c r="BK1" s="53"/>
    </row>
    <row r="2" spans="2:63" x14ac:dyDescent="0.3">
      <c r="B2" t="s">
        <v>209</v>
      </c>
      <c r="C2" t="s">
        <v>210</v>
      </c>
      <c r="D2" s="15" t="s">
        <v>228</v>
      </c>
      <c r="E2" s="15" t="s">
        <v>230</v>
      </c>
      <c r="F2" s="15" t="s">
        <v>359</v>
      </c>
      <c r="G2" s="15" t="s">
        <v>360</v>
      </c>
      <c r="H2" s="15" t="s">
        <v>361</v>
      </c>
      <c r="I2" s="46" t="s">
        <v>364</v>
      </c>
      <c r="K2" s="15" t="s">
        <v>228</v>
      </c>
      <c r="L2" s="15" t="s">
        <v>230</v>
      </c>
      <c r="M2" s="15" t="s">
        <v>359</v>
      </c>
      <c r="N2" s="15" t="s">
        <v>360</v>
      </c>
      <c r="O2" s="15" t="s">
        <v>361</v>
      </c>
      <c r="P2" s="15" t="s">
        <v>363</v>
      </c>
      <c r="R2">
        <v>200</v>
      </c>
      <c r="S2">
        <v>500</v>
      </c>
      <c r="T2">
        <v>600</v>
      </c>
      <c r="V2">
        <v>200</v>
      </c>
      <c r="W2">
        <v>500</v>
      </c>
      <c r="X2">
        <v>600</v>
      </c>
      <c r="Z2" s="49" t="s">
        <v>228</v>
      </c>
      <c r="AA2" s="49" t="s">
        <v>230</v>
      </c>
      <c r="AB2" s="49" t="s">
        <v>359</v>
      </c>
      <c r="AC2" s="49" t="s">
        <v>360</v>
      </c>
      <c r="AD2" s="49" t="s">
        <v>361</v>
      </c>
      <c r="AE2" s="49" t="s">
        <v>364</v>
      </c>
      <c r="AG2" s="40" t="s">
        <v>367</v>
      </c>
      <c r="AH2" s="40" t="s">
        <v>368</v>
      </c>
      <c r="AI2" s="40" t="s">
        <v>252</v>
      </c>
      <c r="AJ2" s="40" t="s">
        <v>231</v>
      </c>
      <c r="AL2" s="50" t="s">
        <v>367</v>
      </c>
      <c r="AM2" s="50" t="s">
        <v>368</v>
      </c>
      <c r="AN2" s="50" t="s">
        <v>252</v>
      </c>
      <c r="AO2" s="50" t="s">
        <v>231</v>
      </c>
      <c r="AP2" s="56" t="s">
        <v>368</v>
      </c>
      <c r="AQ2" s="56" t="s">
        <v>252</v>
      </c>
      <c r="AR2" s="56" t="s">
        <v>231</v>
      </c>
      <c r="AT2" s="51" t="s">
        <v>367</v>
      </c>
      <c r="AU2" s="51" t="s">
        <v>368</v>
      </c>
      <c r="AV2" s="51" t="s">
        <v>252</v>
      </c>
      <c r="AW2" s="51" t="s">
        <v>231</v>
      </c>
      <c r="AY2" t="s">
        <v>371</v>
      </c>
      <c r="AZ2" s="52">
        <v>0.2</v>
      </c>
      <c r="BB2" s="53" t="s">
        <v>367</v>
      </c>
      <c r="BC2" s="53" t="s">
        <v>368</v>
      </c>
      <c r="BD2" s="53" t="s">
        <v>252</v>
      </c>
      <c r="BE2" s="53" t="s">
        <v>231</v>
      </c>
      <c r="BH2" s="53" t="s">
        <v>367</v>
      </c>
      <c r="BI2" s="53" t="s">
        <v>368</v>
      </c>
      <c r="BJ2" s="53" t="s">
        <v>252</v>
      </c>
      <c r="BK2" s="53" t="s">
        <v>231</v>
      </c>
    </row>
    <row r="3" spans="2:63" x14ac:dyDescent="0.3">
      <c r="B3" s="17" t="str">
        <f>YEAR(C3)&amp;MONTH(C3)</f>
        <v>20211</v>
      </c>
      <c r="C3" s="17">
        <v>44197</v>
      </c>
      <c r="D3" s="24">
        <f>VLOOKUP('Estudo PR'!B3,'Frete ESALQ'!$C$7:$BO$112,36,FALSE)</f>
        <v>86.07</v>
      </c>
      <c r="E3" s="24">
        <f>VLOOKUP('Estudo PR'!B3,'Frete ESALQ'!$C$7:$BO$112,47,FALSE)</f>
        <v>71.63</v>
      </c>
      <c r="F3" s="24">
        <f>VLOOKUP('Estudo PR'!B3,'Frete ESALQ'!$C$7:$BO$112,59,FALSE)</f>
        <v>57.36</v>
      </c>
      <c r="G3" s="24">
        <f>VLOOKUP('Estudo PR'!B3,'Frete ESALQ'!$C$7:$BO$112,18,FALSE)</f>
        <v>66.67</v>
      </c>
      <c r="H3" s="24">
        <f>VLOOKUP('Estudo PR'!B3,'Frete ESALQ'!$C$7:$BO$112,60,FALSE)</f>
        <v>64</v>
      </c>
      <c r="I3" s="47">
        <f>+$P$1*R3</f>
        <v>37.357972677217958</v>
      </c>
      <c r="K3" s="43">
        <f>+D3/K$1</f>
        <v>0.13597156398104265</v>
      </c>
      <c r="L3" s="43">
        <f>+E3/L$1</f>
        <v>0.15016771488469602</v>
      </c>
      <c r="M3" s="43">
        <f>+F3/M$1</f>
        <v>0.1103076923076923</v>
      </c>
      <c r="N3" s="43">
        <f>+G3/N$1</f>
        <v>0.113</v>
      </c>
      <c r="O3" s="43">
        <f>+H3/O$1</f>
        <v>0.11851851851851852</v>
      </c>
      <c r="P3" s="43">
        <f>+R3</f>
        <v>0.18047329795757469</v>
      </c>
      <c r="R3" s="43">
        <f>+S3/$R$1</f>
        <v>0.18047329795757469</v>
      </c>
      <c r="S3" s="45">
        <f t="shared" ref="S3:S34" si="0">AVERAGE(L3:M3,O3)</f>
        <v>0.12633130857030228</v>
      </c>
      <c r="T3" s="45">
        <f t="shared" ref="T3:T34" si="1">AVERAGE(N3,K3)</f>
        <v>0.12448578199052132</v>
      </c>
      <c r="V3" s="22">
        <f>+R3*V$1</f>
        <v>0.21295849158993813</v>
      </c>
      <c r="W3" s="22">
        <f t="shared" ref="W3:W65" si="2">+S3*W$1</f>
        <v>0.16423070114139296</v>
      </c>
      <c r="X3" s="22">
        <f t="shared" ref="X3:X65" si="3">+T3*X$1</f>
        <v>0.1680558056872038</v>
      </c>
      <c r="Z3" s="32">
        <f>+X3*K$1</f>
        <v>106.37932500000001</v>
      </c>
      <c r="AA3" s="32">
        <f>+W3*L$1</f>
        <v>78.338044444444435</v>
      </c>
      <c r="AB3" s="32">
        <f>+W3*M$1</f>
        <v>85.399964593524345</v>
      </c>
      <c r="AC3" s="32">
        <f>+X3*N$1</f>
        <v>99.152925355450236</v>
      </c>
      <c r="AD3" s="32">
        <f>+W3*O$1</f>
        <v>88.684578616352198</v>
      </c>
      <c r="AE3" s="32">
        <f>+V3*P$1</f>
        <v>44.082407759117189</v>
      </c>
      <c r="AG3" s="33">
        <f>+'Modelo Soja'!AJ3</f>
        <v>167.86500000000004</v>
      </c>
      <c r="AH3" s="32">
        <f ca="1">+'Modelo Soja'!AB3</f>
        <v>164.97649999999999</v>
      </c>
      <c r="AI3" s="32">
        <f ca="1">+'Modelo Soja'!AC3</f>
        <v>163.88200000000001</v>
      </c>
      <c r="AJ3" s="32">
        <f ca="1">+'Modelo Soja'!AD3</f>
        <v>160.97000000000006</v>
      </c>
      <c r="AL3" s="32" t="e">
        <f>+'Modelo Farelo'!R3</f>
        <v>#REF!</v>
      </c>
      <c r="AM3" s="32">
        <f ca="1">+'Modelo Farelo'!D3</f>
        <v>3028.8178571428575</v>
      </c>
      <c r="AN3" s="32">
        <f ca="1">+'Modelo Farelo'!E3</f>
        <v>3050.7015000000001</v>
      </c>
      <c r="AO3" s="32">
        <f ca="1">+'Modelo Farelo'!F3</f>
        <v>3212.5170000000003</v>
      </c>
      <c r="AP3" s="32" t="e">
        <f>+AL3-I3</f>
        <v>#REF!</v>
      </c>
      <c r="AQ3" s="32" t="e">
        <f>+AL3-G3</f>
        <v>#REF!</v>
      </c>
      <c r="AR3" s="32" t="e">
        <f>+AL3-E3</f>
        <v>#REF!</v>
      </c>
      <c r="AT3" s="32">
        <f>+'Modelo Oleo'!E3</f>
        <v>5544.4026806526608</v>
      </c>
      <c r="AU3" s="33">
        <f t="shared" ref="AU3:AU34" si="4">+AT3-AE3</f>
        <v>5500.3202728935439</v>
      </c>
      <c r="AV3" s="33">
        <f t="shared" ref="AV3:AV34" si="5">+AT3-AC3</f>
        <v>5445.2497552972109</v>
      </c>
      <c r="AW3" s="33">
        <f t="shared" ref="AW3:AW34" si="6">+AT3-AA3</f>
        <v>5466.0646362082161</v>
      </c>
      <c r="AY3" t="s">
        <v>372</v>
      </c>
      <c r="AZ3" s="38">
        <v>0.75</v>
      </c>
      <c r="BB3" s="54" t="e">
        <f t="shared" ref="BB3:BB34" si="7">+(AT3*$AZ$2+AL3*$AZ$3)-(AG3/60*1000)</f>
        <v>#REF!</v>
      </c>
      <c r="BC3" s="54">
        <f t="shared" ref="BC3:BC34" ca="1" si="8">+(AU3*$AZ$2+AM3*$AZ$3)-(AH3/60*1000)</f>
        <v>622.0691141025186</v>
      </c>
      <c r="BD3" s="54">
        <f t="shared" ref="BD3:BD34" ca="1" si="9">+(AV3*$AZ$2+AN3*$AZ$3)-(AI3/60*1000)</f>
        <v>645.7094093927758</v>
      </c>
      <c r="BE3" s="54">
        <f t="shared" ref="BE3:BE34" ca="1" si="10">+(AW3*$AZ$2+AO3*$AZ$3)-(AJ3/60*1000)</f>
        <v>819.76734390830916</v>
      </c>
      <c r="BH3" s="32" t="e">
        <f>+(AT3*$AZ$2+AL3*$AZ$3)-(AG3/60*1000)</f>
        <v>#REF!</v>
      </c>
      <c r="BI3" s="32" t="e">
        <f ca="1">+(AU3*$AZ$2+(AM3*0%+AP3*100%)*$AZ$3)-(AH3/60*1000)</f>
        <v>#REF!</v>
      </c>
      <c r="BJ3" s="32" t="e">
        <f ca="1">+(AV3*$AZ$2+(AN3*0%+AQ3*100%)*$AZ$3)-(AI3/60*1000)</f>
        <v>#REF!</v>
      </c>
      <c r="BK3" s="32" t="e">
        <f ca="1">+(AW3*$AZ$2+(AO3*0%+AR3*100%)*$AZ$3)-(AJ3/60*1000)</f>
        <v>#REF!</v>
      </c>
    </row>
    <row r="4" spans="2:63" x14ac:dyDescent="0.3">
      <c r="B4" s="17" t="str">
        <f t="shared" ref="B4:B65" si="11">YEAR(C4)&amp;MONTH(C4)</f>
        <v>20212</v>
      </c>
      <c r="C4" s="17">
        <f>EDATE(C3,1)</f>
        <v>44228</v>
      </c>
      <c r="D4" s="24">
        <f>VLOOKUP('Estudo PR'!B4,'Frete ESALQ'!$C$7:$BO$112,36,FALSE)</f>
        <v>131.08000000000001</v>
      </c>
      <c r="E4" s="24">
        <f>VLOOKUP('Estudo PR'!B4,'Frete ESALQ'!$C$7:$BO$112,47,FALSE)</f>
        <v>113.68</v>
      </c>
      <c r="F4" s="24">
        <f>VLOOKUP('Estudo PR'!B4,'Frete ESALQ'!$C$7:$BO$112,59,FALSE)</f>
        <v>118.25</v>
      </c>
      <c r="G4" s="24">
        <f>VLOOKUP('Estudo PR'!B4,'Frete ESALQ'!$C$7:$BO$112,18,FALSE)</f>
        <v>108.96</v>
      </c>
      <c r="H4" s="24">
        <f>VLOOKUP('Estudo PR'!B4,'Frete ESALQ'!$C$7:$BO$112,60,FALSE)</f>
        <v>130.94999999999999</v>
      </c>
      <c r="I4" s="47">
        <f t="shared" ref="I4:I65" si="12">+$P$1*R4</f>
        <v>69.81091730596448</v>
      </c>
      <c r="K4" s="43">
        <f t="shared" ref="K4:K65" si="13">+D4/K$1</f>
        <v>0.20707740916271725</v>
      </c>
      <c r="L4" s="43">
        <f t="shared" ref="L4:L18" si="14">+E4/L$1</f>
        <v>0.23832285115303983</v>
      </c>
      <c r="M4" s="43">
        <f t="shared" ref="M4:M18" si="15">+F4/M$1</f>
        <v>0.22740384615384615</v>
      </c>
      <c r="N4" s="43">
        <f t="shared" ref="N4:N18" si="16">+G4/N$1</f>
        <v>0.1846779661016949</v>
      </c>
      <c r="O4" s="43">
        <f t="shared" ref="O4:O18" si="17">+H4/O$1</f>
        <v>0.24249999999999997</v>
      </c>
      <c r="P4" s="43">
        <f t="shared" ref="P4:P65" si="18">+R4</f>
        <v>0.33725080824137427</v>
      </c>
      <c r="R4" s="43">
        <f t="shared" ref="R4:R65" si="19">+S4/$R$1</f>
        <v>0.33725080824137427</v>
      </c>
      <c r="S4" s="45">
        <f t="shared" si="0"/>
        <v>0.23607556576896196</v>
      </c>
      <c r="T4" s="45">
        <f t="shared" si="1"/>
        <v>0.19587768763220609</v>
      </c>
      <c r="V4" s="22">
        <f t="shared" ref="V4:V65" si="20">+R4*V$1</f>
        <v>0.39795595372482162</v>
      </c>
      <c r="W4" s="22">
        <f t="shared" si="2"/>
        <v>0.30689823549965056</v>
      </c>
      <c r="X4" s="22">
        <f t="shared" si="3"/>
        <v>0.26443487830347823</v>
      </c>
      <c r="Z4" s="32">
        <f t="shared" ref="Z4:Z65" si="21">+X4*K$1</f>
        <v>167.38727796610172</v>
      </c>
      <c r="AA4" s="32">
        <f t="shared" ref="AA4:AA65" si="22">+W4*L$1</f>
        <v>146.39045833333333</v>
      </c>
      <c r="AB4" s="32">
        <f t="shared" ref="AB4:AB65" si="23">+W4*M$1</f>
        <v>159.5870824598183</v>
      </c>
      <c r="AC4" s="32">
        <f t="shared" ref="AC4:AC65" si="24">+X4*N$1</f>
        <v>156.01657819905216</v>
      </c>
      <c r="AD4" s="32">
        <f t="shared" ref="AD4:AD65" si="25">+W4*O$1</f>
        <v>165.72504716981129</v>
      </c>
      <c r="AE4" s="32">
        <f t="shared" ref="AE4:AE65" si="26">+V4*P$1</f>
        <v>82.376882421038076</v>
      </c>
      <c r="AG4" s="33">
        <f>+'Modelo Soja'!AJ4</f>
        <v>166.38333333333333</v>
      </c>
      <c r="AH4" s="32">
        <f ca="1">+'Modelo Soja'!AB4</f>
        <v>162.46</v>
      </c>
      <c r="AI4" s="32">
        <f ca="1">+'Modelo Soja'!AC4</f>
        <v>161.32666666666665</v>
      </c>
      <c r="AJ4" s="32">
        <f ca="1">+'Modelo Soja'!AD4</f>
        <v>158.51499999999999</v>
      </c>
      <c r="AL4" s="32" t="e">
        <f>+'Modelo Farelo'!R4</f>
        <v>#REF!</v>
      </c>
      <c r="AM4" s="32">
        <f ca="1">+'Modelo Farelo'!D4</f>
        <v>3063.5233333333326</v>
      </c>
      <c r="AN4" s="32">
        <f ca="1">+'Modelo Farelo'!E4</f>
        <v>3131.5800000000004</v>
      </c>
      <c r="AO4" s="32">
        <f ca="1">+'Modelo Farelo'!F4</f>
        <v>3260.1672222222219</v>
      </c>
      <c r="AP4" s="32" t="e">
        <f t="shared" ref="AP4:AP65" si="27">+AL4-I4</f>
        <v>#REF!</v>
      </c>
      <c r="AQ4" s="32" t="e">
        <f t="shared" ref="AQ4:AQ65" si="28">+AL4-G4</f>
        <v>#REF!</v>
      </c>
      <c r="AR4" s="32" t="e">
        <f t="shared" ref="AR4:AR65" si="29">+AL4-E4</f>
        <v>#REF!</v>
      </c>
      <c r="AT4" s="32">
        <f>+'Modelo Oleo'!E4</f>
        <v>5747.9166533795596</v>
      </c>
      <c r="AU4" s="33">
        <f t="shared" si="4"/>
        <v>5665.5397709585213</v>
      </c>
      <c r="AV4" s="33">
        <f t="shared" si="5"/>
        <v>5591.9000751805079</v>
      </c>
      <c r="AW4" s="33">
        <f t="shared" si="6"/>
        <v>5601.5261950462263</v>
      </c>
      <c r="BB4" s="54" t="e">
        <f t="shared" si="7"/>
        <v>#REF!</v>
      </c>
      <c r="BC4" s="54">
        <f t="shared" ca="1" si="8"/>
        <v>723.08378752503677</v>
      </c>
      <c r="BD4" s="54">
        <f t="shared" ca="1" si="9"/>
        <v>778.28723725832424</v>
      </c>
      <c r="BE4" s="54">
        <f t="shared" ca="1" si="10"/>
        <v>923.51398900924505</v>
      </c>
      <c r="BF4" t="s">
        <v>367</v>
      </c>
      <c r="BG4" t="s">
        <v>379</v>
      </c>
      <c r="BH4" s="32" t="e">
        <f t="shared" ref="BH4:BH65" si="30">+(AT4*$AZ$2+AL4*$AZ$3)-(AG4/60*1000)</f>
        <v>#REF!</v>
      </c>
      <c r="BI4" s="32" t="e">
        <f t="shared" ref="BI4:BI65" ca="1" si="31">+(AU4*$AZ$2+(AM4*0%+AP4*100%)*$AZ$3)-(AH4/60*1000)</f>
        <v>#REF!</v>
      </c>
      <c r="BJ4" s="32" t="e">
        <f t="shared" ref="BJ4:BJ65" ca="1" si="32">+(AV4*$AZ$2+(AN4*0%+AQ4*100%)*$AZ$3)-(AI4/60*1000)</f>
        <v>#REF!</v>
      </c>
      <c r="BK4" s="32" t="e">
        <f t="shared" ref="BK4:BK65" ca="1" si="33">+(AW4*$AZ$2+(AO4*0%+AR4*100%)*$AZ$3)-(AJ4/60*1000)</f>
        <v>#REF!</v>
      </c>
    </row>
    <row r="5" spans="2:63" x14ac:dyDescent="0.3">
      <c r="B5" s="17" t="str">
        <f t="shared" si="11"/>
        <v>20213</v>
      </c>
      <c r="C5" s="17">
        <f t="shared" ref="C5:C65" si="34">EDATE(C4,1)</f>
        <v>44256</v>
      </c>
      <c r="D5" s="24">
        <f>VLOOKUP('Estudo PR'!B5,'Frete ESALQ'!$C$7:$BO$112,36,FALSE)</f>
        <v>184.08</v>
      </c>
      <c r="E5" s="24">
        <f>VLOOKUP('Estudo PR'!B5,'Frete ESALQ'!$C$7:$BO$112,47,FALSE)</f>
        <v>151.22</v>
      </c>
      <c r="F5" s="24">
        <f>VLOOKUP('Estudo PR'!B5,'Frete ESALQ'!$C$7:$BO$112,59,FALSE)</f>
        <v>142.5</v>
      </c>
      <c r="G5" s="24">
        <f>VLOOKUP('Estudo PR'!B5,'Frete ESALQ'!$C$7:$BO$112,18,FALSE)</f>
        <v>160.83000000000001</v>
      </c>
      <c r="H5" s="24">
        <f>VLOOKUP('Estudo PR'!B5,'Frete ESALQ'!$C$7:$BO$112,60,FALSE)</f>
        <v>141.16999999999999</v>
      </c>
      <c r="I5" s="47">
        <f t="shared" si="12"/>
        <v>84.030905614301844</v>
      </c>
      <c r="K5" s="43">
        <f t="shared" si="13"/>
        <v>0.29080568720379146</v>
      </c>
      <c r="L5" s="43">
        <f t="shared" si="14"/>
        <v>0.31702306079664572</v>
      </c>
      <c r="M5" s="43">
        <f t="shared" si="15"/>
        <v>0.27403846153846156</v>
      </c>
      <c r="N5" s="43">
        <f t="shared" si="16"/>
        <v>0.27259322033898309</v>
      </c>
      <c r="O5" s="43">
        <f t="shared" si="17"/>
        <v>0.26142592592592589</v>
      </c>
      <c r="P5" s="43">
        <f t="shared" si="18"/>
        <v>0.40594640393382536</v>
      </c>
      <c r="R5" s="43">
        <f t="shared" si="19"/>
        <v>0.40594640393382536</v>
      </c>
      <c r="S5" s="45">
        <f t="shared" si="0"/>
        <v>0.28416248275367773</v>
      </c>
      <c r="T5" s="45">
        <f t="shared" si="1"/>
        <v>0.28169945377138728</v>
      </c>
      <c r="V5" s="22">
        <f t="shared" si="20"/>
        <v>0.4790167566419139</v>
      </c>
      <c r="W5" s="22">
        <f t="shared" si="2"/>
        <v>0.36941122757978107</v>
      </c>
      <c r="X5" s="22">
        <f t="shared" si="3"/>
        <v>0.38029426259137283</v>
      </c>
      <c r="Z5" s="32">
        <f t="shared" si="21"/>
        <v>240.72626822033899</v>
      </c>
      <c r="AA5" s="32">
        <f t="shared" si="22"/>
        <v>176.20915555555555</v>
      </c>
      <c r="AB5" s="32">
        <f t="shared" si="23"/>
        <v>192.09383834148616</v>
      </c>
      <c r="AC5" s="32">
        <f t="shared" si="24"/>
        <v>224.37361492890997</v>
      </c>
      <c r="AD5" s="32">
        <f t="shared" si="25"/>
        <v>199.48206289308177</v>
      </c>
      <c r="AE5" s="32">
        <f t="shared" si="26"/>
        <v>99.156468624876183</v>
      </c>
      <c r="AG5" s="33">
        <f>+'Modelo Soja'!AJ5</f>
        <v>171.86652173913049</v>
      </c>
      <c r="AH5" s="32">
        <f ca="1">+'Modelo Soja'!AB5</f>
        <v>165.68565217391304</v>
      </c>
      <c r="AI5" s="32">
        <f ca="1">+'Modelo Soja'!AC5</f>
        <v>162.08043478260871</v>
      </c>
      <c r="AJ5" s="32">
        <f ca="1">+'Modelo Soja'!AD5</f>
        <v>160.95130434782607</v>
      </c>
      <c r="AL5" s="32" t="e">
        <f>+'Modelo Farelo'!R5</f>
        <v>#REF!</v>
      </c>
      <c r="AM5" s="32">
        <f ca="1">+'Modelo Farelo'!D5</f>
        <v>2522.387826086956</v>
      </c>
      <c r="AN5" s="32">
        <f ca="1">+'Modelo Farelo'!E5</f>
        <v>2613.3204347826086</v>
      </c>
      <c r="AO5" s="32">
        <f ca="1">+'Modelo Farelo'!F5</f>
        <v>2773.1330434782608</v>
      </c>
      <c r="AP5" s="32" t="e">
        <f t="shared" si="27"/>
        <v>#REF!</v>
      </c>
      <c r="AQ5" s="32" t="e">
        <f t="shared" si="28"/>
        <v>#REF!</v>
      </c>
      <c r="AR5" s="32" t="e">
        <f t="shared" si="29"/>
        <v>#REF!</v>
      </c>
      <c r="AT5" s="32">
        <f>+'Modelo Oleo'!E5</f>
        <v>6820.0369806721574</v>
      </c>
      <c r="AU5" s="33">
        <f t="shared" si="4"/>
        <v>6720.8805120472816</v>
      </c>
      <c r="AV5" s="33">
        <f t="shared" si="5"/>
        <v>6595.6633657432476</v>
      </c>
      <c r="AW5" s="33">
        <f t="shared" si="6"/>
        <v>6643.8278251166021</v>
      </c>
      <c r="AY5" t="s">
        <v>369</v>
      </c>
      <c r="AZ5" t="s">
        <v>373</v>
      </c>
      <c r="BB5" s="54" t="e">
        <f t="shared" si="7"/>
        <v>#REF!</v>
      </c>
      <c r="BC5" s="54">
        <f t="shared" ca="1" si="8"/>
        <v>474.53943574278946</v>
      </c>
      <c r="BD5" s="54">
        <f t="shared" ca="1" si="9"/>
        <v>577.78241952546068</v>
      </c>
      <c r="BE5" s="54">
        <f t="shared" ca="1" si="10"/>
        <v>726.09360850158146</v>
      </c>
      <c r="BF5" t="s">
        <v>368</v>
      </c>
      <c r="BG5" t="s">
        <v>378</v>
      </c>
      <c r="BH5" s="32" t="e">
        <f t="shared" si="30"/>
        <v>#REF!</v>
      </c>
      <c r="BI5" s="32" t="e">
        <f t="shared" ca="1" si="31"/>
        <v>#REF!</v>
      </c>
      <c r="BJ5" s="32" t="e">
        <f t="shared" ca="1" si="32"/>
        <v>#REF!</v>
      </c>
      <c r="BK5" s="32" t="e">
        <f t="shared" ca="1" si="33"/>
        <v>#REF!</v>
      </c>
    </row>
    <row r="6" spans="2:63" x14ac:dyDescent="0.3">
      <c r="B6" s="17" t="str">
        <f t="shared" si="11"/>
        <v>20214</v>
      </c>
      <c r="C6" s="17">
        <f t="shared" si="34"/>
        <v>44287</v>
      </c>
      <c r="D6" s="24">
        <f>VLOOKUP('Estudo PR'!B6,'Frete ESALQ'!$C$7:$BO$112,36,FALSE)</f>
        <v>94.82</v>
      </c>
      <c r="E6" s="24">
        <f>VLOOKUP('Estudo PR'!B6,'Frete ESALQ'!$C$7:$BO$112,47,FALSE)</f>
        <v>123.97</v>
      </c>
      <c r="F6" s="24">
        <f>VLOOKUP('Estudo PR'!B6,'Frete ESALQ'!$C$7:$BO$112,59,FALSE)</f>
        <v>96.34</v>
      </c>
      <c r="G6" s="24">
        <f>VLOOKUP('Estudo PR'!B6,'Frete ESALQ'!$C$7:$BO$112,18,FALSE)</f>
        <v>110.52</v>
      </c>
      <c r="H6" s="24">
        <f>VLOOKUP('Estudo PR'!B6,'Frete ESALQ'!$C$7:$BO$112,60,FALSE)</f>
        <v>89.39</v>
      </c>
      <c r="I6" s="47">
        <f t="shared" si="12"/>
        <v>60.197713963185656</v>
      </c>
      <c r="K6" s="43">
        <f t="shared" si="13"/>
        <v>0.14979462875197472</v>
      </c>
      <c r="L6" s="43">
        <f t="shared" si="14"/>
        <v>0.25989517819706498</v>
      </c>
      <c r="M6" s="43">
        <f t="shared" si="15"/>
        <v>0.18526923076923077</v>
      </c>
      <c r="N6" s="43">
        <f t="shared" si="16"/>
        <v>0.18732203389830507</v>
      </c>
      <c r="O6" s="43">
        <f t="shared" si="17"/>
        <v>0.16553703703703704</v>
      </c>
      <c r="P6" s="43">
        <f t="shared" si="18"/>
        <v>0.2908102123825394</v>
      </c>
      <c r="R6" s="43">
        <f t="shared" si="19"/>
        <v>0.2908102123825394</v>
      </c>
      <c r="S6" s="45">
        <f t="shared" si="0"/>
        <v>0.20356714866777759</v>
      </c>
      <c r="T6" s="45">
        <f t="shared" si="1"/>
        <v>0.16855833132513989</v>
      </c>
      <c r="V6" s="22">
        <f t="shared" si="20"/>
        <v>0.34315605061139648</v>
      </c>
      <c r="W6" s="22">
        <f t="shared" si="2"/>
        <v>0.26463729326811086</v>
      </c>
      <c r="X6" s="22">
        <f t="shared" si="3"/>
        <v>0.22755374728893887</v>
      </c>
      <c r="Z6" s="32">
        <f t="shared" si="21"/>
        <v>144.0415220338983</v>
      </c>
      <c r="AA6" s="32">
        <f t="shared" si="22"/>
        <v>126.23198888888888</v>
      </c>
      <c r="AB6" s="32">
        <f t="shared" si="23"/>
        <v>137.61139249941766</v>
      </c>
      <c r="AC6" s="32">
        <f t="shared" si="24"/>
        <v>134.25671090047393</v>
      </c>
      <c r="AD6" s="32">
        <f t="shared" si="25"/>
        <v>142.90413836477987</v>
      </c>
      <c r="AE6" s="32">
        <f t="shared" si="26"/>
        <v>71.033302476559072</v>
      </c>
      <c r="AG6" s="33">
        <f>+'Modelo Soja'!AJ6</f>
        <v>177.09800000000001</v>
      </c>
      <c r="AH6" s="32">
        <f ca="1">+'Modelo Soja'!AB6</f>
        <v>171.52</v>
      </c>
      <c r="AI6" s="32">
        <f ca="1">+'Modelo Soja'!AC6</f>
        <v>170.17699999999996</v>
      </c>
      <c r="AJ6" s="32">
        <f ca="1">+'Modelo Soja'!AD6</f>
        <v>167.03400000000002</v>
      </c>
      <c r="AL6" s="32" t="e">
        <f>+'Modelo Farelo'!R6</f>
        <v>#REF!</v>
      </c>
      <c r="AM6" s="32">
        <f ca="1">+'Modelo Farelo'!D6</f>
        <v>2504.8240000000001</v>
      </c>
      <c r="AN6" s="32">
        <f ca="1">+'Modelo Farelo'!E6</f>
        <v>2548.6319999999996</v>
      </c>
      <c r="AO6" s="32">
        <f ca="1">+'Modelo Farelo'!F6</f>
        <v>2601.4155000000001</v>
      </c>
      <c r="AP6" s="32" t="e">
        <f t="shared" si="27"/>
        <v>#REF!</v>
      </c>
      <c r="AQ6" s="32" t="e">
        <f t="shared" si="28"/>
        <v>#REF!</v>
      </c>
      <c r="AR6" s="32" t="e">
        <f t="shared" si="29"/>
        <v>#REF!</v>
      </c>
      <c r="AT6" s="32">
        <f>+'Modelo Oleo'!E6</f>
        <v>6947.0664672199982</v>
      </c>
      <c r="AU6" s="33">
        <f t="shared" si="4"/>
        <v>6876.0331647434396</v>
      </c>
      <c r="AV6" s="33">
        <f t="shared" si="5"/>
        <v>6812.8097563195242</v>
      </c>
      <c r="AW6" s="33">
        <f t="shared" si="6"/>
        <v>6820.8344783311095</v>
      </c>
      <c r="AY6" t="s">
        <v>372</v>
      </c>
      <c r="AZ6" t="s">
        <v>374</v>
      </c>
      <c r="BB6" s="54" t="e">
        <f t="shared" si="7"/>
        <v>#REF!</v>
      </c>
      <c r="BC6" s="54">
        <f t="shared" ca="1" si="8"/>
        <v>395.15796628202133</v>
      </c>
      <c r="BD6" s="54">
        <f t="shared" ca="1" si="9"/>
        <v>437.75261793057189</v>
      </c>
      <c r="BE6" s="54">
        <f t="shared" ca="1" si="10"/>
        <v>531.32852066622127</v>
      </c>
      <c r="BF6" t="s">
        <v>380</v>
      </c>
      <c r="BG6" t="s">
        <v>381</v>
      </c>
      <c r="BH6" s="32" t="e">
        <f t="shared" si="30"/>
        <v>#REF!</v>
      </c>
      <c r="BI6" s="32" t="e">
        <f t="shared" ca="1" si="31"/>
        <v>#REF!</v>
      </c>
      <c r="BJ6" s="32" t="e">
        <f t="shared" ca="1" si="32"/>
        <v>#REF!</v>
      </c>
      <c r="BK6" s="32" t="e">
        <f t="shared" ca="1" si="33"/>
        <v>#REF!</v>
      </c>
    </row>
    <row r="7" spans="2:63" x14ac:dyDescent="0.3">
      <c r="B7" s="17" t="str">
        <f t="shared" si="11"/>
        <v>20215</v>
      </c>
      <c r="C7" s="17">
        <f t="shared" si="34"/>
        <v>44317</v>
      </c>
      <c r="D7" s="24">
        <f>VLOOKUP('Estudo PR'!B7,'Frete ESALQ'!$C$7:$BO$112,36,FALSE)</f>
        <v>101.73</v>
      </c>
      <c r="E7" s="24">
        <f>VLOOKUP('Estudo PR'!B7,'Frete ESALQ'!$C$7:$BO$112,47,FALSE)</f>
        <v>104.75</v>
      </c>
      <c r="F7" s="24">
        <f>VLOOKUP('Estudo PR'!B7,'Frete ESALQ'!$C$7:$BO$112,59,FALSE)</f>
        <v>94.47</v>
      </c>
      <c r="G7" s="24">
        <f>VLOOKUP('Estudo PR'!B7,'Frete ESALQ'!$C$7:$BO$112,18,FALSE)</f>
        <v>99.09</v>
      </c>
      <c r="H7" s="24">
        <f>VLOOKUP('Estudo PR'!B7,'Frete ESALQ'!$C$7:$BO$112,60,FALSE)</f>
        <v>104.18</v>
      </c>
      <c r="I7" s="47">
        <f t="shared" si="12"/>
        <v>58.571209885502348</v>
      </c>
      <c r="K7" s="43">
        <f t="shared" si="13"/>
        <v>0.16071090047393366</v>
      </c>
      <c r="L7" s="43">
        <f t="shared" si="14"/>
        <v>0.21960167714884696</v>
      </c>
      <c r="M7" s="43">
        <f t="shared" si="15"/>
        <v>0.18167307692307691</v>
      </c>
      <c r="N7" s="43">
        <f t="shared" si="16"/>
        <v>0.16794915254237289</v>
      </c>
      <c r="O7" s="43">
        <f t="shared" si="17"/>
        <v>0.19292592592592595</v>
      </c>
      <c r="P7" s="43">
        <f t="shared" si="18"/>
        <v>0.28295270476088091</v>
      </c>
      <c r="R7" s="43">
        <f t="shared" si="19"/>
        <v>0.28295270476088091</v>
      </c>
      <c r="S7" s="45">
        <f t="shared" si="0"/>
        <v>0.19806689333261662</v>
      </c>
      <c r="T7" s="45">
        <f t="shared" si="1"/>
        <v>0.16433002650815326</v>
      </c>
      <c r="V7" s="22">
        <f t="shared" si="20"/>
        <v>0.33388419161783944</v>
      </c>
      <c r="W7" s="22">
        <f t="shared" si="2"/>
        <v>0.25748696133240162</v>
      </c>
      <c r="X7" s="22">
        <f t="shared" si="3"/>
        <v>0.22184553578600691</v>
      </c>
      <c r="Z7" s="32">
        <f t="shared" si="21"/>
        <v>140.42822415254238</v>
      </c>
      <c r="AA7" s="32">
        <f t="shared" si="22"/>
        <v>122.82128055555557</v>
      </c>
      <c r="AB7" s="32">
        <f t="shared" si="23"/>
        <v>133.89321989284883</v>
      </c>
      <c r="AC7" s="32">
        <f t="shared" si="24"/>
        <v>130.88886611374409</v>
      </c>
      <c r="AD7" s="32">
        <f t="shared" si="25"/>
        <v>139.04295911949689</v>
      </c>
      <c r="AE7" s="32">
        <f t="shared" si="26"/>
        <v>69.11402766489276</v>
      </c>
      <c r="AG7" s="33">
        <f>+'Modelo Soja'!AJ7</f>
        <v>176.39380952380952</v>
      </c>
      <c r="AH7" s="32">
        <f ca="1">+'Modelo Soja'!AB7</f>
        <v>171.62571428571425</v>
      </c>
      <c r="AI7" s="32">
        <f ca="1">+'Modelo Soja'!AC7</f>
        <v>171.07714285714286</v>
      </c>
      <c r="AJ7" s="32">
        <f ca="1">+'Modelo Soja'!AD7</f>
        <v>168.5266666666667</v>
      </c>
      <c r="AL7" s="32" t="e">
        <f>+'Modelo Farelo'!R7</f>
        <v>#REF!</v>
      </c>
      <c r="AM7" s="32">
        <f ca="1">+'Modelo Farelo'!D7</f>
        <v>2425.9352380952382</v>
      </c>
      <c r="AN7" s="32">
        <f ca="1">+'Modelo Farelo'!E7</f>
        <v>2467.0247619047623</v>
      </c>
      <c r="AO7" s="32">
        <f ca="1">+'Modelo Farelo'!F7</f>
        <v>2546.0552380952381</v>
      </c>
      <c r="AP7" s="32" t="e">
        <f t="shared" si="27"/>
        <v>#REF!</v>
      </c>
      <c r="AQ7" s="32" t="e">
        <f t="shared" si="28"/>
        <v>#REF!</v>
      </c>
      <c r="AR7" s="32" t="e">
        <f t="shared" si="29"/>
        <v>#REF!</v>
      </c>
      <c r="AT7" s="32">
        <f>+'Modelo Oleo'!E7</f>
        <v>7124.9095481884588</v>
      </c>
      <c r="AU7" s="33">
        <f t="shared" si="4"/>
        <v>7055.7955205235658</v>
      </c>
      <c r="AV7" s="33">
        <f t="shared" si="5"/>
        <v>6994.0206820747144</v>
      </c>
      <c r="AW7" s="33">
        <f t="shared" si="6"/>
        <v>7002.0882676329029</v>
      </c>
      <c r="BB7" s="54" t="e">
        <f t="shared" si="7"/>
        <v>#REF!</v>
      </c>
      <c r="BC7" s="54">
        <f t="shared" ca="1" si="8"/>
        <v>370.18196124757105</v>
      </c>
      <c r="BD7" s="54">
        <f t="shared" ca="1" si="9"/>
        <v>397.78699355780054</v>
      </c>
      <c r="BE7" s="54">
        <f t="shared" ca="1" si="10"/>
        <v>501.18130432023099</v>
      </c>
      <c r="BF7" t="s">
        <v>382</v>
      </c>
      <c r="BG7" t="s">
        <v>381</v>
      </c>
      <c r="BH7" s="32" t="e">
        <f t="shared" si="30"/>
        <v>#REF!</v>
      </c>
      <c r="BI7" s="32" t="e">
        <f t="shared" ca="1" si="31"/>
        <v>#REF!</v>
      </c>
      <c r="BJ7" s="32" t="e">
        <f t="shared" ca="1" si="32"/>
        <v>#REF!</v>
      </c>
      <c r="BK7" s="32" t="e">
        <f t="shared" ca="1" si="33"/>
        <v>#REF!</v>
      </c>
    </row>
    <row r="8" spans="2:63" x14ac:dyDescent="0.3">
      <c r="B8" s="17" t="str">
        <f t="shared" si="11"/>
        <v>20216</v>
      </c>
      <c r="C8" s="17">
        <f t="shared" si="34"/>
        <v>44348</v>
      </c>
      <c r="D8" s="24">
        <f>VLOOKUP('Estudo PR'!B8,'Frete ESALQ'!$C$7:$BO$112,36,FALSE)</f>
        <v>96.49</v>
      </c>
      <c r="E8" s="24">
        <f>VLOOKUP('Estudo PR'!B8,'Frete ESALQ'!$C$7:$BO$112,47,FALSE)</f>
        <v>84.57</v>
      </c>
      <c r="F8" s="24">
        <f>VLOOKUP('Estudo PR'!B8,'Frete ESALQ'!$C$7:$BO$112,59,FALSE)</f>
        <v>86.18</v>
      </c>
      <c r="G8" s="24">
        <f>VLOOKUP('Estudo PR'!B8,'Frete ESALQ'!$C$7:$BO$112,18,FALSE)</f>
        <v>95.57</v>
      </c>
      <c r="H8" s="24">
        <f>VLOOKUP('Estudo PR'!B8,'Frete ESALQ'!$C$7:$BO$112,60,FALSE)</f>
        <v>98.22</v>
      </c>
      <c r="I8" s="47">
        <f t="shared" si="12"/>
        <v>51.741646623816436</v>
      </c>
      <c r="K8" s="43">
        <f t="shared" si="13"/>
        <v>0.15243285939968404</v>
      </c>
      <c r="L8" s="43">
        <f t="shared" si="14"/>
        <v>0.17729559748427673</v>
      </c>
      <c r="M8" s="43">
        <f t="shared" si="15"/>
        <v>0.16573076923076924</v>
      </c>
      <c r="N8" s="43">
        <f t="shared" si="16"/>
        <v>0.16198305084745762</v>
      </c>
      <c r="O8" s="43">
        <f t="shared" si="17"/>
        <v>0.18188888888888888</v>
      </c>
      <c r="P8" s="43">
        <f t="shared" si="18"/>
        <v>0.24995964552568328</v>
      </c>
      <c r="R8" s="43">
        <f t="shared" si="19"/>
        <v>0.24995964552568328</v>
      </c>
      <c r="S8" s="45">
        <f t="shared" si="0"/>
        <v>0.17497175186797828</v>
      </c>
      <c r="T8" s="45">
        <f t="shared" si="1"/>
        <v>0.15720795512357083</v>
      </c>
      <c r="V8" s="22">
        <f t="shared" si="20"/>
        <v>0.29495238172030624</v>
      </c>
      <c r="W8" s="22">
        <f t="shared" si="2"/>
        <v>0.22746327742837177</v>
      </c>
      <c r="X8" s="22">
        <f t="shared" si="3"/>
        <v>0.21223073941682064</v>
      </c>
      <c r="Z8" s="32">
        <f t="shared" si="21"/>
        <v>134.34205805084747</v>
      </c>
      <c r="AA8" s="32">
        <f t="shared" si="22"/>
        <v>108.49998333333333</v>
      </c>
      <c r="AB8" s="32">
        <f t="shared" si="23"/>
        <v>118.28090426275332</v>
      </c>
      <c r="AC8" s="32">
        <f t="shared" si="24"/>
        <v>125.21613625592417</v>
      </c>
      <c r="AD8" s="32">
        <f t="shared" si="25"/>
        <v>122.83016981132076</v>
      </c>
      <c r="AE8" s="32">
        <f t="shared" si="26"/>
        <v>61.055143016103393</v>
      </c>
      <c r="AG8" s="33">
        <f>+'Modelo Soja'!AJ8</f>
        <v>162.0757142857143</v>
      </c>
      <c r="AH8" s="32">
        <f ca="1">+'Modelo Soja'!AB8</f>
        <v>158.25380952380954</v>
      </c>
      <c r="AI8" s="32">
        <f ca="1">+'Modelo Soja'!AC8</f>
        <v>156.69190476190477</v>
      </c>
      <c r="AJ8" s="32">
        <f ca="1">+'Modelo Soja'!AD8</f>
        <v>154.17761904761906</v>
      </c>
      <c r="AL8" s="32" t="e">
        <f>+'Modelo Farelo'!R8</f>
        <v>#REF!</v>
      </c>
      <c r="AM8" s="32">
        <f ca="1">+'Modelo Farelo'!D8</f>
        <v>2229.244285714286</v>
      </c>
      <c r="AN8" s="32">
        <f ca="1">+'Modelo Farelo'!E8</f>
        <v>2290.8747619047622</v>
      </c>
      <c r="AO8" s="32">
        <f ca="1">+'Modelo Farelo'!F8</f>
        <v>2356.437142857143</v>
      </c>
      <c r="AP8" s="32" t="e">
        <f t="shared" si="27"/>
        <v>#REF!</v>
      </c>
      <c r="AQ8" s="32" t="e">
        <f t="shared" si="28"/>
        <v>#REF!</v>
      </c>
      <c r="AR8" s="32" t="e">
        <f t="shared" si="29"/>
        <v>#REF!</v>
      </c>
      <c r="AT8" s="32">
        <f>+'Modelo Oleo'!E8</f>
        <v>5891.1729976659999</v>
      </c>
      <c r="AU8" s="33">
        <f t="shared" si="4"/>
        <v>5830.1178546498968</v>
      </c>
      <c r="AV8" s="33">
        <f t="shared" si="5"/>
        <v>5765.9568614100754</v>
      </c>
      <c r="AW8" s="33">
        <f t="shared" si="6"/>
        <v>5782.6730143326668</v>
      </c>
      <c r="BB8" s="54" t="e">
        <f t="shared" si="7"/>
        <v>#REF!</v>
      </c>
      <c r="BC8" s="54">
        <f t="shared" ca="1" si="8"/>
        <v>200.39329315220175</v>
      </c>
      <c r="BD8" s="54">
        <f t="shared" ca="1" si="9"/>
        <v>259.81569767884093</v>
      </c>
      <c r="BE8" s="54">
        <f t="shared" ca="1" si="10"/>
        <v>354.23547588240672</v>
      </c>
      <c r="BH8" s="32" t="e">
        <f t="shared" si="30"/>
        <v>#REF!</v>
      </c>
      <c r="BI8" s="32" t="e">
        <f t="shared" ca="1" si="31"/>
        <v>#REF!</v>
      </c>
      <c r="BJ8" s="32" t="e">
        <f t="shared" ca="1" si="32"/>
        <v>#REF!</v>
      </c>
      <c r="BK8" s="32" t="e">
        <f t="shared" ca="1" si="33"/>
        <v>#REF!</v>
      </c>
    </row>
    <row r="9" spans="2:63" x14ac:dyDescent="0.3">
      <c r="B9" s="17" t="str">
        <f t="shared" si="11"/>
        <v>20217</v>
      </c>
      <c r="C9" s="17">
        <f t="shared" si="34"/>
        <v>44378</v>
      </c>
      <c r="D9" s="24">
        <f>VLOOKUP('Estudo PR'!B9,'Frete ESALQ'!$C$7:$BO$112,36,FALSE)</f>
        <v>86.17</v>
      </c>
      <c r="E9" s="24">
        <f>VLOOKUP('Estudo PR'!B9,'Frete ESALQ'!$C$7:$BO$112,47,FALSE)</f>
        <v>80.75</v>
      </c>
      <c r="F9" s="24">
        <f>VLOOKUP('Estudo PR'!B9,'Frete ESALQ'!$C$7:$BO$112,59,FALSE)</f>
        <v>83.31</v>
      </c>
      <c r="G9" s="24">
        <f>VLOOKUP('Estudo PR'!B9,'Frete ESALQ'!$C$7:$BO$112,18,FALSE)</f>
        <v>91.53</v>
      </c>
      <c r="H9" s="24">
        <f>VLOOKUP('Estudo PR'!B9,'Frete ESALQ'!$C$7:$BO$112,60,FALSE)</f>
        <v>81.78</v>
      </c>
      <c r="I9" s="47">
        <f t="shared" si="12"/>
        <v>47.407257757965304</v>
      </c>
      <c r="K9" s="43">
        <f t="shared" si="13"/>
        <v>0.13612954186413903</v>
      </c>
      <c r="L9" s="43">
        <f t="shared" si="14"/>
        <v>0.16928721174004194</v>
      </c>
      <c r="M9" s="43">
        <f t="shared" si="15"/>
        <v>0.16021153846153846</v>
      </c>
      <c r="N9" s="43">
        <f t="shared" si="16"/>
        <v>0.15513559322033899</v>
      </c>
      <c r="O9" s="43">
        <f t="shared" si="17"/>
        <v>0.15144444444444444</v>
      </c>
      <c r="P9" s="43">
        <f t="shared" si="18"/>
        <v>0.22902056887905944</v>
      </c>
      <c r="R9" s="43">
        <f t="shared" si="19"/>
        <v>0.22902056887905944</v>
      </c>
      <c r="S9" s="45">
        <f t="shared" si="0"/>
        <v>0.1603143982153416</v>
      </c>
      <c r="T9" s="45">
        <f t="shared" si="1"/>
        <v>0.14563256754223902</v>
      </c>
      <c r="V9" s="22">
        <f t="shared" si="20"/>
        <v>0.27024427127729012</v>
      </c>
      <c r="W9" s="22">
        <f t="shared" si="2"/>
        <v>0.20840871767994409</v>
      </c>
      <c r="X9" s="22">
        <f t="shared" si="3"/>
        <v>0.19660396618202269</v>
      </c>
      <c r="Z9" s="32">
        <f t="shared" si="21"/>
        <v>124.45031059322037</v>
      </c>
      <c r="AA9" s="32">
        <f t="shared" si="22"/>
        <v>99.410958333333326</v>
      </c>
      <c r="AB9" s="32">
        <f t="shared" si="23"/>
        <v>108.37253319357093</v>
      </c>
      <c r="AC9" s="32">
        <f t="shared" si="24"/>
        <v>115.99634004739339</v>
      </c>
      <c r="AD9" s="32">
        <f t="shared" si="25"/>
        <v>112.54070754716982</v>
      </c>
      <c r="AE9" s="32">
        <f t="shared" si="26"/>
        <v>55.940564154399055</v>
      </c>
      <c r="AG9" s="33">
        <f>+'Modelo Soja'!AJ9</f>
        <v>167.59681818181818</v>
      </c>
      <c r="AH9" s="32">
        <f ca="1">+'Modelo Soja'!AB9</f>
        <v>163.14772727272728</v>
      </c>
      <c r="AI9" s="32">
        <f ca="1">+'Modelo Soja'!AC9</f>
        <v>162.50227272727273</v>
      </c>
      <c r="AJ9" s="32">
        <f ca="1">+'Modelo Soja'!AD9</f>
        <v>159.80136363636359</v>
      </c>
      <c r="AL9" s="32" t="e">
        <f>+'Modelo Farelo'!R9</f>
        <v>#REF!</v>
      </c>
      <c r="AM9" s="32">
        <f ca="1">+'Modelo Farelo'!D9</f>
        <v>2284.0272727272732</v>
      </c>
      <c r="AN9" s="32">
        <f ca="1">+'Modelo Farelo'!E9</f>
        <v>2330.6477272727275</v>
      </c>
      <c r="AO9" s="32">
        <f ca="1">+'Modelo Farelo'!F9</f>
        <v>2409.3072727272734</v>
      </c>
      <c r="AP9" s="32" t="e">
        <f t="shared" si="27"/>
        <v>#REF!</v>
      </c>
      <c r="AQ9" s="32" t="e">
        <f t="shared" si="28"/>
        <v>#REF!</v>
      </c>
      <c r="AR9" s="32" t="e">
        <f t="shared" si="29"/>
        <v>#REF!</v>
      </c>
      <c r="AT9" s="32">
        <f>+'Modelo Oleo'!E9</f>
        <v>6499.823936111</v>
      </c>
      <c r="AU9" s="33">
        <f t="shared" si="4"/>
        <v>6443.883371956601</v>
      </c>
      <c r="AV9" s="33">
        <f t="shared" si="5"/>
        <v>6383.8275960636065</v>
      </c>
      <c r="AW9" s="33">
        <f t="shared" si="6"/>
        <v>6400.412977777667</v>
      </c>
      <c r="BB9" s="54" t="e">
        <f t="shared" si="7"/>
        <v>#REF!</v>
      </c>
      <c r="BC9" s="54">
        <f t="shared" ca="1" si="8"/>
        <v>282.66834105798716</v>
      </c>
      <c r="BD9" s="54">
        <f t="shared" ca="1" si="9"/>
        <v>316.38010254605479</v>
      </c>
      <c r="BE9" s="54">
        <f t="shared" ca="1" si="10"/>
        <v>423.70698949492817</v>
      </c>
      <c r="BH9" s="32" t="e">
        <f t="shared" si="30"/>
        <v>#REF!</v>
      </c>
      <c r="BI9" s="32" t="e">
        <f t="shared" ca="1" si="31"/>
        <v>#REF!</v>
      </c>
      <c r="BJ9" s="32" t="e">
        <f t="shared" ca="1" si="32"/>
        <v>#REF!</v>
      </c>
      <c r="BK9" s="32" t="e">
        <f t="shared" ca="1" si="33"/>
        <v>#REF!</v>
      </c>
    </row>
    <row r="10" spans="2:63" x14ac:dyDescent="0.3">
      <c r="B10" s="17" t="str">
        <f t="shared" si="11"/>
        <v>20218</v>
      </c>
      <c r="C10" s="17">
        <f t="shared" si="34"/>
        <v>44409</v>
      </c>
      <c r="D10" s="24">
        <f>VLOOKUP('Estudo PR'!B10,'Frete ESALQ'!$C$7:$BO$112,36,FALSE)</f>
        <v>80.27</v>
      </c>
      <c r="E10" s="24">
        <f>VLOOKUP('Estudo PR'!B10,'Frete ESALQ'!$C$7:$BO$112,47,FALSE)</f>
        <v>67.33</v>
      </c>
      <c r="F10" s="24">
        <f>VLOOKUP('Estudo PR'!B10,'Frete ESALQ'!$C$7:$BO$112,59,FALSE)</f>
        <v>82.41</v>
      </c>
      <c r="G10" s="24">
        <f>VLOOKUP('Estudo PR'!B10,'Frete ESALQ'!$C$7:$BO$112,18,FALSE)</f>
        <v>75.31</v>
      </c>
      <c r="H10" s="24">
        <f>VLOOKUP('Estudo PR'!B10,'Frete ESALQ'!$C$7:$BO$112,60,FALSE)</f>
        <v>77.760000000000005</v>
      </c>
      <c r="I10" s="47">
        <f t="shared" si="12"/>
        <v>43.729618321929649</v>
      </c>
      <c r="K10" s="43">
        <f t="shared" si="13"/>
        <v>0.1268088467614534</v>
      </c>
      <c r="L10" s="43">
        <f t="shared" si="14"/>
        <v>0.14115303983228511</v>
      </c>
      <c r="M10" s="43">
        <f t="shared" si="15"/>
        <v>0.15848076923076923</v>
      </c>
      <c r="N10" s="43">
        <f t="shared" si="16"/>
        <v>0.12764406779661017</v>
      </c>
      <c r="O10" s="43">
        <f t="shared" si="17"/>
        <v>0.14400000000000002</v>
      </c>
      <c r="P10" s="43">
        <f t="shared" si="18"/>
        <v>0.21125419479193067</v>
      </c>
      <c r="R10" s="43">
        <f t="shared" si="19"/>
        <v>0.21125419479193067</v>
      </c>
      <c r="S10" s="45">
        <f t="shared" si="0"/>
        <v>0.14787793635435145</v>
      </c>
      <c r="T10" s="45">
        <f t="shared" si="1"/>
        <v>0.12722645727903178</v>
      </c>
      <c r="V10" s="22">
        <f t="shared" si="20"/>
        <v>0.24927994985447818</v>
      </c>
      <c r="W10" s="22">
        <f t="shared" si="2"/>
        <v>0.19224131726065691</v>
      </c>
      <c r="X10" s="22">
        <f t="shared" si="3"/>
        <v>0.17175571732669292</v>
      </c>
      <c r="Z10" s="32">
        <f t="shared" si="21"/>
        <v>108.72136906779662</v>
      </c>
      <c r="AA10" s="32">
        <f t="shared" si="22"/>
        <v>91.699108333333342</v>
      </c>
      <c r="AB10" s="32">
        <f t="shared" si="23"/>
        <v>99.965484975541585</v>
      </c>
      <c r="AC10" s="32">
        <f t="shared" si="24"/>
        <v>101.33587322274883</v>
      </c>
      <c r="AD10" s="32">
        <f t="shared" si="25"/>
        <v>103.81031132075474</v>
      </c>
      <c r="AE10" s="32">
        <f t="shared" si="26"/>
        <v>51.600949619876985</v>
      </c>
      <c r="AG10" s="33">
        <f>+'Modelo Soja'!AJ10</f>
        <v>171.05772727272731</v>
      </c>
      <c r="AH10" s="32">
        <f ca="1">+'Modelo Soja'!AB10</f>
        <v>168.5259090909091</v>
      </c>
      <c r="AI10" s="32">
        <f ca="1">+'Modelo Soja'!AC10</f>
        <v>166.52772727272725</v>
      </c>
      <c r="AJ10" s="32">
        <f ca="1">+'Modelo Soja'!AD10</f>
        <v>167.36681818181819</v>
      </c>
      <c r="AL10" s="32" t="e">
        <f>+'Modelo Farelo'!R10</f>
        <v>#REF!</v>
      </c>
      <c r="AM10" s="32">
        <f ca="1">+'Modelo Farelo'!D10</f>
        <v>2303.3672727272728</v>
      </c>
      <c r="AN10" s="32">
        <f ca="1">+'Modelo Farelo'!E10</f>
        <v>2374.6759090909086</v>
      </c>
      <c r="AO10" s="32">
        <f ca="1">+'Modelo Farelo'!F10</f>
        <v>2414.3772727272731</v>
      </c>
      <c r="AP10" s="32" t="e">
        <f t="shared" si="27"/>
        <v>#REF!</v>
      </c>
      <c r="AQ10" s="32" t="e">
        <f t="shared" si="28"/>
        <v>#REF!</v>
      </c>
      <c r="AR10" s="32" t="e">
        <f t="shared" si="29"/>
        <v>#REF!</v>
      </c>
      <c r="AT10" s="32">
        <f>+'Modelo Oleo'!E10</f>
        <v>6851.8666896382983</v>
      </c>
      <c r="AU10" s="33">
        <f t="shared" si="4"/>
        <v>6800.2657400184216</v>
      </c>
      <c r="AV10" s="33">
        <f t="shared" si="5"/>
        <v>6750.5308164155495</v>
      </c>
      <c r="AW10" s="33">
        <f t="shared" si="6"/>
        <v>6760.1675813049651</v>
      </c>
      <c r="BB10" s="54" t="e">
        <f t="shared" si="7"/>
        <v>#REF!</v>
      </c>
      <c r="BC10" s="54">
        <f t="shared" ca="1" si="8"/>
        <v>278.81345103398735</v>
      </c>
      <c r="BD10" s="54">
        <f t="shared" ca="1" si="9"/>
        <v>355.65097388917002</v>
      </c>
      <c r="BE10" s="54">
        <f t="shared" ca="1" si="10"/>
        <v>373.36950110947828</v>
      </c>
      <c r="BH10" s="32" t="e">
        <f t="shared" si="30"/>
        <v>#REF!</v>
      </c>
      <c r="BI10" s="32" t="e">
        <f t="shared" ca="1" si="31"/>
        <v>#REF!</v>
      </c>
      <c r="BJ10" s="32" t="e">
        <f t="shared" ca="1" si="32"/>
        <v>#REF!</v>
      </c>
      <c r="BK10" s="32" t="e">
        <f t="shared" ca="1" si="33"/>
        <v>#REF!</v>
      </c>
    </row>
    <row r="11" spans="2:63" x14ac:dyDescent="0.3">
      <c r="B11" s="17" t="str">
        <f t="shared" si="11"/>
        <v>20219</v>
      </c>
      <c r="C11" s="17">
        <f t="shared" si="34"/>
        <v>44440</v>
      </c>
      <c r="D11" s="24">
        <f>VLOOKUP('Estudo PR'!B11,'Frete ESALQ'!$C$7:$BO$112,36,FALSE)</f>
        <v>68</v>
      </c>
      <c r="E11" s="24">
        <f>VLOOKUP('Estudo PR'!B11,'Frete ESALQ'!$C$7:$BO$112,47,FALSE)</f>
        <v>68</v>
      </c>
      <c r="F11" s="24">
        <f>VLOOKUP('Estudo PR'!B11,'Frete ESALQ'!$C$7:$BO$112,59,FALSE)</f>
        <v>75.430000000000007</v>
      </c>
      <c r="G11" s="24">
        <f>VLOOKUP('Estudo PR'!B11,'Frete ESALQ'!$C$7:$BO$112,18,FALSE)</f>
        <v>80.11</v>
      </c>
      <c r="H11" s="24">
        <f>VLOOKUP('Estudo PR'!B11,'Frete ESALQ'!$C$7:$BO$112,60,FALSE)</f>
        <v>79.5</v>
      </c>
      <c r="I11" s="47">
        <f t="shared" si="12"/>
        <v>42.862560128550705</v>
      </c>
      <c r="K11" s="43">
        <f t="shared" si="13"/>
        <v>0.10742496050552923</v>
      </c>
      <c r="L11" s="43">
        <f t="shared" si="14"/>
        <v>0.14255765199161424</v>
      </c>
      <c r="M11" s="43">
        <f t="shared" si="15"/>
        <v>0.14505769230769233</v>
      </c>
      <c r="N11" s="43">
        <f t="shared" si="16"/>
        <v>0.13577966101694916</v>
      </c>
      <c r="O11" s="43">
        <f t="shared" si="17"/>
        <v>0.14722222222222223</v>
      </c>
      <c r="P11" s="43">
        <f t="shared" si="18"/>
        <v>0.20706550786739469</v>
      </c>
      <c r="R11" s="43">
        <f t="shared" si="19"/>
        <v>0.20706550786739469</v>
      </c>
      <c r="S11" s="45">
        <f t="shared" si="0"/>
        <v>0.14494585550717629</v>
      </c>
      <c r="T11" s="45">
        <f t="shared" si="1"/>
        <v>0.1216023107612392</v>
      </c>
      <c r="V11" s="22">
        <f t="shared" si="20"/>
        <v>0.24433729928352574</v>
      </c>
      <c r="W11" s="22">
        <f t="shared" si="2"/>
        <v>0.18842961215932919</v>
      </c>
      <c r="X11" s="22">
        <f t="shared" si="3"/>
        <v>0.16416311952767293</v>
      </c>
      <c r="Z11" s="32">
        <f t="shared" si="21"/>
        <v>103.91525466101696</v>
      </c>
      <c r="AA11" s="32">
        <f t="shared" si="22"/>
        <v>89.880925000000019</v>
      </c>
      <c r="AB11" s="32">
        <f t="shared" si="23"/>
        <v>97.983398322851173</v>
      </c>
      <c r="AC11" s="32">
        <f t="shared" si="24"/>
        <v>96.856240521327024</v>
      </c>
      <c r="AD11" s="32">
        <f t="shared" si="25"/>
        <v>101.75199056603776</v>
      </c>
      <c r="AE11" s="32">
        <f t="shared" si="26"/>
        <v>50.57782095168983</v>
      </c>
      <c r="AG11" s="33">
        <f>+'Modelo Soja'!AJ11</f>
        <v>172.7342857142857</v>
      </c>
      <c r="AH11" s="32">
        <f ca="1">+'Modelo Soja'!AB11</f>
        <v>169.85952380952381</v>
      </c>
      <c r="AI11" s="32">
        <f ca="1">+'Modelo Soja'!AC11</f>
        <v>168.7233333333333</v>
      </c>
      <c r="AJ11" s="32">
        <f ca="1">+'Modelo Soja'!AD11</f>
        <v>168.46666666666664</v>
      </c>
      <c r="AL11" s="32" t="e">
        <f>+'Modelo Farelo'!R11</f>
        <v>#REF!</v>
      </c>
      <c r="AM11" s="32">
        <f ca="1">+'Modelo Farelo'!D11</f>
        <v>2327.034285714285</v>
      </c>
      <c r="AN11" s="32">
        <f ca="1">+'Modelo Farelo'!E11</f>
        <v>2366.0133333333324</v>
      </c>
      <c r="AO11" s="32">
        <f ca="1">+'Modelo Farelo'!F11</f>
        <v>2379.5999999999995</v>
      </c>
      <c r="AP11" s="32" t="e">
        <f t="shared" si="27"/>
        <v>#REF!</v>
      </c>
      <c r="AQ11" s="32" t="e">
        <f t="shared" si="28"/>
        <v>#REF!</v>
      </c>
      <c r="AR11" s="32" t="e">
        <f t="shared" si="29"/>
        <v>#REF!</v>
      </c>
      <c r="AT11" s="32">
        <f>+'Modelo Oleo'!E11</f>
        <v>6866.8014408916988</v>
      </c>
      <c r="AU11" s="33">
        <f t="shared" si="4"/>
        <v>6816.2236199400086</v>
      </c>
      <c r="AV11" s="33">
        <f t="shared" si="5"/>
        <v>6769.9452003703718</v>
      </c>
      <c r="AW11" s="33">
        <f t="shared" si="6"/>
        <v>6776.9205158916984</v>
      </c>
      <c r="BB11" s="54" t="e">
        <f t="shared" si="7"/>
        <v>#REF!</v>
      </c>
      <c r="BC11" s="54">
        <f t="shared" ca="1" si="8"/>
        <v>277.52837478165247</v>
      </c>
      <c r="BD11" s="54">
        <f t="shared" ca="1" si="9"/>
        <v>316.44348451851874</v>
      </c>
      <c r="BE11" s="54">
        <f t="shared" ca="1" si="10"/>
        <v>332.30632540056195</v>
      </c>
      <c r="BH11" s="32" t="e">
        <f t="shared" si="30"/>
        <v>#REF!</v>
      </c>
      <c r="BI11" s="32" t="e">
        <f t="shared" ca="1" si="31"/>
        <v>#REF!</v>
      </c>
      <c r="BJ11" s="32" t="e">
        <f t="shared" ca="1" si="32"/>
        <v>#REF!</v>
      </c>
      <c r="BK11" s="32" t="e">
        <f t="shared" ca="1" si="33"/>
        <v>#REF!</v>
      </c>
    </row>
    <row r="12" spans="2:63" x14ac:dyDescent="0.3">
      <c r="B12" s="17" t="str">
        <f t="shared" si="11"/>
        <v>202110</v>
      </c>
      <c r="C12" s="17">
        <f t="shared" si="34"/>
        <v>44470</v>
      </c>
      <c r="D12" s="24">
        <f>VLOOKUP('Estudo PR'!B12,'Frete ESALQ'!$C$7:$BO$112,36,FALSE)</f>
        <v>68</v>
      </c>
      <c r="E12" s="24">
        <f>VLOOKUP('Estudo PR'!B12,'Frete ESALQ'!$C$7:$BO$112,47,FALSE)</f>
        <v>72</v>
      </c>
      <c r="F12" s="24">
        <f>VLOOKUP('Estudo PR'!B12,'Frete ESALQ'!$C$7:$BO$112,59,FALSE)</f>
        <v>72</v>
      </c>
      <c r="G12" s="24">
        <f>VLOOKUP('Estudo PR'!B12,'Frete ESALQ'!$C$7:$BO$112,18,FALSE)</f>
        <v>81.25</v>
      </c>
      <c r="H12" s="24">
        <f>VLOOKUP('Estudo PR'!B12,'Frete ESALQ'!$C$7:$BO$112,60,FALSE)</f>
        <v>78</v>
      </c>
      <c r="I12" s="47">
        <f t="shared" si="12"/>
        <v>42.765153085907805</v>
      </c>
      <c r="K12" s="43">
        <f t="shared" si="13"/>
        <v>0.10742496050552923</v>
      </c>
      <c r="L12" s="43">
        <f t="shared" si="14"/>
        <v>0.15094339622641509</v>
      </c>
      <c r="M12" s="43">
        <f t="shared" si="15"/>
        <v>0.13846153846153847</v>
      </c>
      <c r="N12" s="43">
        <f t="shared" si="16"/>
        <v>0.13771186440677965</v>
      </c>
      <c r="O12" s="43">
        <f t="shared" si="17"/>
        <v>0.14444444444444443</v>
      </c>
      <c r="P12" s="43">
        <f t="shared" si="18"/>
        <v>0.20659494244399906</v>
      </c>
      <c r="R12" s="43">
        <f t="shared" si="19"/>
        <v>0.20659494244399906</v>
      </c>
      <c r="S12" s="45">
        <f t="shared" si="0"/>
        <v>0.14461645971079934</v>
      </c>
      <c r="T12" s="45">
        <f t="shared" si="1"/>
        <v>0.12256841245615444</v>
      </c>
      <c r="V12" s="22">
        <f t="shared" si="20"/>
        <v>0.24378203208391888</v>
      </c>
      <c r="W12" s="22">
        <f t="shared" si="2"/>
        <v>0.18800139762403914</v>
      </c>
      <c r="X12" s="22">
        <f t="shared" si="3"/>
        <v>0.16546735681580849</v>
      </c>
      <c r="Z12" s="32">
        <f t="shared" si="21"/>
        <v>104.74083686440677</v>
      </c>
      <c r="AA12" s="32">
        <f t="shared" si="22"/>
        <v>89.676666666666677</v>
      </c>
      <c r="AB12" s="32">
        <f t="shared" si="23"/>
        <v>97.760726764500347</v>
      </c>
      <c r="AC12" s="32">
        <f t="shared" si="24"/>
        <v>97.625740521327003</v>
      </c>
      <c r="AD12" s="32">
        <f t="shared" si="25"/>
        <v>101.52075471698113</v>
      </c>
      <c r="AE12" s="32">
        <f t="shared" si="26"/>
        <v>50.462880641371207</v>
      </c>
      <c r="AG12" s="33">
        <f>+'Modelo Soja'!AJ12</f>
        <v>171.167</v>
      </c>
      <c r="AH12" s="32">
        <f ca="1">+'Modelo Soja'!AB12</f>
        <v>169.1885</v>
      </c>
      <c r="AI12" s="32">
        <f ca="1">+'Modelo Soja'!AC12</f>
        <v>167.59049999999996</v>
      </c>
      <c r="AJ12" s="32">
        <f ca="1">+'Modelo Soja'!AD12</f>
        <v>166.60849999999999</v>
      </c>
      <c r="AL12" s="32" t="e">
        <f>+'Modelo Farelo'!R12</f>
        <v>#REF!</v>
      </c>
      <c r="AM12" s="32">
        <f ca="1">+'Modelo Farelo'!D12</f>
        <v>2292.9160000000002</v>
      </c>
      <c r="AN12" s="32">
        <f ca="1">+'Modelo Farelo'!E12</f>
        <v>2256.4605000000001</v>
      </c>
      <c r="AO12" s="32">
        <f ca="1">+'Modelo Farelo'!F12</f>
        <v>2335.9014999999995</v>
      </c>
      <c r="AP12" s="32" t="e">
        <f t="shared" si="27"/>
        <v>#REF!</v>
      </c>
      <c r="AQ12" s="32" t="e">
        <f t="shared" si="28"/>
        <v>#REF!</v>
      </c>
      <c r="AR12" s="32" t="e">
        <f t="shared" si="29"/>
        <v>#REF!</v>
      </c>
      <c r="AT12" s="32">
        <f>+'Modelo Oleo'!E12</f>
        <v>7634.1253795460752</v>
      </c>
      <c r="AU12" s="33">
        <f t="shared" si="4"/>
        <v>7583.6624989047041</v>
      </c>
      <c r="AV12" s="33">
        <f t="shared" si="5"/>
        <v>7536.4996390247479</v>
      </c>
      <c r="AW12" s="33">
        <f t="shared" si="6"/>
        <v>7544.448712879409</v>
      </c>
      <c r="BB12" s="54" t="e">
        <f t="shared" si="7"/>
        <v>#REF!</v>
      </c>
      <c r="BC12" s="54">
        <f t="shared" ca="1" si="8"/>
        <v>416.6111664476075</v>
      </c>
      <c r="BD12" s="54">
        <f t="shared" ca="1" si="9"/>
        <v>406.47030280495073</v>
      </c>
      <c r="BE12" s="54">
        <f t="shared" ca="1" si="10"/>
        <v>484.00753424254799</v>
      </c>
      <c r="BH12" s="32" t="e">
        <f t="shared" si="30"/>
        <v>#REF!</v>
      </c>
      <c r="BI12" s="32" t="e">
        <f t="shared" ca="1" si="31"/>
        <v>#REF!</v>
      </c>
      <c r="BJ12" s="32" t="e">
        <f t="shared" ca="1" si="32"/>
        <v>#REF!</v>
      </c>
      <c r="BK12" s="32" t="e">
        <f t="shared" ca="1" si="33"/>
        <v>#REF!</v>
      </c>
    </row>
    <row r="13" spans="2:63" x14ac:dyDescent="0.3">
      <c r="B13" s="17" t="str">
        <f t="shared" si="11"/>
        <v>202111</v>
      </c>
      <c r="C13" s="17">
        <f t="shared" si="34"/>
        <v>44501</v>
      </c>
      <c r="D13" s="24">
        <f>VLOOKUP('Estudo PR'!B13,'Frete ESALQ'!$C$7:$BO$112,36,FALSE)</f>
        <v>68</v>
      </c>
      <c r="E13" s="24">
        <f>VLOOKUP('Estudo PR'!B13,'Frete ESALQ'!$C$7:$BO$112,47,FALSE)</f>
        <v>70</v>
      </c>
      <c r="F13" s="24">
        <f>VLOOKUP('Estudo PR'!B13,'Frete ESALQ'!$C$7:$BO$112,59,FALSE)</f>
        <v>72</v>
      </c>
      <c r="G13" s="24">
        <f>VLOOKUP('Estudo PR'!B13,'Frete ESALQ'!$C$7:$BO$112,18,FALSE)</f>
        <v>86</v>
      </c>
      <c r="H13" s="24">
        <f>VLOOKUP('Estudo PR'!B13,'Frete ESALQ'!$C$7:$BO$112,60,FALSE)</f>
        <v>80</v>
      </c>
      <c r="I13" s="47">
        <f t="shared" si="12"/>
        <v>42.716935056557702</v>
      </c>
      <c r="K13" s="43">
        <f t="shared" si="13"/>
        <v>0.10742496050552923</v>
      </c>
      <c r="L13" s="43">
        <f t="shared" si="14"/>
        <v>0.14675052410901468</v>
      </c>
      <c r="M13" s="43">
        <f t="shared" si="15"/>
        <v>0.13846153846153847</v>
      </c>
      <c r="N13" s="43">
        <f t="shared" si="16"/>
        <v>0.14576271186440679</v>
      </c>
      <c r="O13" s="43">
        <f t="shared" si="17"/>
        <v>0.14814814814814814</v>
      </c>
      <c r="P13" s="43">
        <f t="shared" si="18"/>
        <v>0.20636200510414349</v>
      </c>
      <c r="R13" s="43">
        <f t="shared" si="19"/>
        <v>0.20636200510414349</v>
      </c>
      <c r="S13" s="45">
        <f t="shared" si="0"/>
        <v>0.14445340357290043</v>
      </c>
      <c r="T13" s="45">
        <f t="shared" si="1"/>
        <v>0.126593836184968</v>
      </c>
      <c r="V13" s="22">
        <f t="shared" si="20"/>
        <v>0.2435071660228893</v>
      </c>
      <c r="W13" s="22">
        <f t="shared" si="2"/>
        <v>0.18778942464477055</v>
      </c>
      <c r="X13" s="22">
        <f t="shared" si="3"/>
        <v>0.17090167884970681</v>
      </c>
      <c r="Z13" s="32">
        <f t="shared" si="21"/>
        <v>108.1807627118644</v>
      </c>
      <c r="AA13" s="32">
        <f t="shared" si="22"/>
        <v>89.575555555555553</v>
      </c>
      <c r="AB13" s="32">
        <f t="shared" si="23"/>
        <v>97.650500815280694</v>
      </c>
      <c r="AC13" s="32">
        <f t="shared" si="24"/>
        <v>100.83199052132701</v>
      </c>
      <c r="AD13" s="32">
        <f t="shared" si="25"/>
        <v>101.4062893081761</v>
      </c>
      <c r="AE13" s="32">
        <f t="shared" si="26"/>
        <v>50.405983366738084</v>
      </c>
      <c r="AG13" s="33">
        <f>+'Modelo Soja'!AJ13</f>
        <v>165.79350000000005</v>
      </c>
      <c r="AH13" s="32">
        <f ca="1">+'Modelo Soja'!AB13</f>
        <v>162.59099999999998</v>
      </c>
      <c r="AI13" s="32">
        <f ca="1">+'Modelo Soja'!AC13</f>
        <v>161.86949999999999</v>
      </c>
      <c r="AJ13" s="32">
        <f ca="1">+'Modelo Soja'!AD13</f>
        <v>160.60650000000001</v>
      </c>
      <c r="AL13" s="32" t="e">
        <f>+'Modelo Farelo'!R13</f>
        <v>#REF!</v>
      </c>
      <c r="AM13" s="32">
        <f ca="1">+'Modelo Farelo'!D13</f>
        <v>2168.8784999999998</v>
      </c>
      <c r="AN13" s="32">
        <f ca="1">+'Modelo Farelo'!E13</f>
        <v>2158.4420000000005</v>
      </c>
      <c r="AO13" s="32">
        <f ca="1">+'Modelo Farelo'!F13</f>
        <v>2237.8654999999999</v>
      </c>
      <c r="AP13" s="32" t="e">
        <f t="shared" si="27"/>
        <v>#REF!</v>
      </c>
      <c r="AQ13" s="32" t="e">
        <f t="shared" si="28"/>
        <v>#REF!</v>
      </c>
      <c r="AR13" s="32" t="e">
        <f t="shared" si="29"/>
        <v>#REF!</v>
      </c>
      <c r="AT13" s="32">
        <f>+'Modelo Oleo'!E13</f>
        <v>7635.589871343499</v>
      </c>
      <c r="AU13" s="33">
        <f t="shared" si="4"/>
        <v>7585.1838879767611</v>
      </c>
      <c r="AV13" s="33">
        <f t="shared" si="5"/>
        <v>7534.7578808221724</v>
      </c>
      <c r="AW13" s="33">
        <f t="shared" si="6"/>
        <v>7546.0143157879438</v>
      </c>
      <c r="BB13" s="54" t="e">
        <f t="shared" si="7"/>
        <v>#REF!</v>
      </c>
      <c r="BC13" s="54">
        <f t="shared" ca="1" si="8"/>
        <v>433.84565259535202</v>
      </c>
      <c r="BD13" s="54">
        <f t="shared" ca="1" si="9"/>
        <v>427.95807616443471</v>
      </c>
      <c r="BE13" s="54">
        <f t="shared" ca="1" si="10"/>
        <v>510.8269881575884</v>
      </c>
      <c r="BH13" s="32" t="e">
        <f t="shared" si="30"/>
        <v>#REF!</v>
      </c>
      <c r="BI13" s="32" t="e">
        <f t="shared" ca="1" si="31"/>
        <v>#REF!</v>
      </c>
      <c r="BJ13" s="32" t="e">
        <f t="shared" ca="1" si="32"/>
        <v>#REF!</v>
      </c>
      <c r="BK13" s="32" t="e">
        <f t="shared" ca="1" si="33"/>
        <v>#REF!</v>
      </c>
    </row>
    <row r="14" spans="2:63" x14ac:dyDescent="0.3">
      <c r="B14" s="17" t="str">
        <f t="shared" si="11"/>
        <v>202112</v>
      </c>
      <c r="C14" s="17">
        <f t="shared" si="34"/>
        <v>44531</v>
      </c>
      <c r="D14" s="24">
        <f>VLOOKUP('Estudo PR'!B14,'Frete ESALQ'!$C$7:$BO$112,36,FALSE)</f>
        <v>76.2</v>
      </c>
      <c r="E14" s="24">
        <f>VLOOKUP('Estudo PR'!B14,'Frete ESALQ'!$C$7:$BO$112,47,FALSE)</f>
        <v>67.67</v>
      </c>
      <c r="F14" s="24">
        <f>VLOOKUP('Estudo PR'!B14,'Frete ESALQ'!$C$7:$BO$112,59,FALSE)</f>
        <v>66.67</v>
      </c>
      <c r="G14" s="24">
        <f>VLOOKUP('Estudo PR'!B14,'Frete ESALQ'!$C$7:$BO$112,18,FALSE)</f>
        <v>82.9</v>
      </c>
      <c r="H14" s="24">
        <f>VLOOKUP('Estudo PR'!B14,'Frete ESALQ'!$C$7:$BO$112,60,FALSE)</f>
        <v>84.4</v>
      </c>
      <c r="I14" s="47">
        <f t="shared" si="12"/>
        <v>42.028261052364826</v>
      </c>
      <c r="K14" s="43">
        <f t="shared" si="13"/>
        <v>0.12037914691943129</v>
      </c>
      <c r="L14" s="43">
        <f t="shared" si="14"/>
        <v>0.14186582809224318</v>
      </c>
      <c r="M14" s="43">
        <f t="shared" si="15"/>
        <v>0.12821153846153846</v>
      </c>
      <c r="N14" s="43">
        <f t="shared" si="16"/>
        <v>0.14050847457627119</v>
      </c>
      <c r="O14" s="43">
        <f t="shared" si="17"/>
        <v>0.15629629629629629</v>
      </c>
      <c r="P14" s="43">
        <f t="shared" si="18"/>
        <v>0.20303507754765618</v>
      </c>
      <c r="R14" s="43">
        <f t="shared" si="19"/>
        <v>0.20303507754765618</v>
      </c>
      <c r="S14" s="45">
        <f t="shared" si="0"/>
        <v>0.14212455428335932</v>
      </c>
      <c r="T14" s="45">
        <f t="shared" si="1"/>
        <v>0.13044381074785125</v>
      </c>
      <c r="V14" s="22">
        <f t="shared" si="20"/>
        <v>0.23958139150623428</v>
      </c>
      <c r="W14" s="22">
        <f t="shared" si="2"/>
        <v>0.18476192056836713</v>
      </c>
      <c r="X14" s="22">
        <f t="shared" si="3"/>
        <v>0.17609914450959918</v>
      </c>
      <c r="Z14" s="32">
        <f t="shared" si="21"/>
        <v>111.47075847457629</v>
      </c>
      <c r="AA14" s="32">
        <f t="shared" si="22"/>
        <v>88.131436111111114</v>
      </c>
      <c r="AB14" s="32">
        <f t="shared" si="23"/>
        <v>96.0761986955509</v>
      </c>
      <c r="AC14" s="32">
        <f t="shared" si="24"/>
        <v>103.89849526066352</v>
      </c>
      <c r="AD14" s="32">
        <f t="shared" si="25"/>
        <v>99.771437106918242</v>
      </c>
      <c r="AE14" s="32">
        <f t="shared" si="26"/>
        <v>49.593348041790499</v>
      </c>
      <c r="AG14" s="33">
        <f>+'Modelo Soja'!AJ14</f>
        <v>170.25190476190477</v>
      </c>
      <c r="AH14" s="32">
        <f ca="1">+'Modelo Soja'!AB14</f>
        <v>166.92428571428573</v>
      </c>
      <c r="AI14" s="32">
        <f ca="1">+'Modelo Soja'!AC14</f>
        <v>165.8909523809524</v>
      </c>
      <c r="AJ14" s="32">
        <f ca="1">+'Modelo Soja'!AD14</f>
        <v>165.33523809523808</v>
      </c>
      <c r="AL14" s="32" t="e">
        <f>+'Modelo Farelo'!R14</f>
        <v>#REF!</v>
      </c>
      <c r="AM14" s="32">
        <f ca="1">+'Modelo Farelo'!D14</f>
        <v>2360.8785714285714</v>
      </c>
      <c r="AN14" s="32">
        <f ca="1">+'Modelo Farelo'!E14</f>
        <v>2290.9566666666669</v>
      </c>
      <c r="AO14" s="32">
        <f ca="1">+'Modelo Farelo'!F14</f>
        <v>2374.2295238095235</v>
      </c>
      <c r="AP14" s="32" t="e">
        <f t="shared" si="27"/>
        <v>#REF!</v>
      </c>
      <c r="AQ14" s="32" t="e">
        <f t="shared" si="28"/>
        <v>#REF!</v>
      </c>
      <c r="AR14" s="32" t="e">
        <f t="shared" si="29"/>
        <v>#REF!</v>
      </c>
      <c r="AT14" s="32">
        <f>+'Modelo Oleo'!E14</f>
        <v>7476.6046034584351</v>
      </c>
      <c r="AU14" s="33">
        <f t="shared" si="4"/>
        <v>7427.0112554166444</v>
      </c>
      <c r="AV14" s="33">
        <f t="shared" si="5"/>
        <v>7372.7061081977718</v>
      </c>
      <c r="AW14" s="33">
        <f t="shared" si="6"/>
        <v>7388.4731673473243</v>
      </c>
      <c r="BB14" s="54" t="e">
        <f t="shared" si="7"/>
        <v>#REF!</v>
      </c>
      <c r="BC14" s="54">
        <f t="shared" ca="1" si="8"/>
        <v>473.98975108332843</v>
      </c>
      <c r="BD14" s="54">
        <f t="shared" ca="1" si="9"/>
        <v>427.90951529034783</v>
      </c>
      <c r="BE14" s="54">
        <f t="shared" ca="1" si="10"/>
        <v>502.7794747393059</v>
      </c>
      <c r="BH14" s="32" t="e">
        <f t="shared" si="30"/>
        <v>#REF!</v>
      </c>
      <c r="BI14" s="32" t="e">
        <f t="shared" ca="1" si="31"/>
        <v>#REF!</v>
      </c>
      <c r="BJ14" s="32" t="e">
        <f t="shared" ca="1" si="32"/>
        <v>#REF!</v>
      </c>
      <c r="BK14" s="32" t="e">
        <f t="shared" ca="1" si="33"/>
        <v>#REF!</v>
      </c>
    </row>
    <row r="15" spans="2:63" x14ac:dyDescent="0.3">
      <c r="B15" s="17" t="str">
        <f t="shared" si="11"/>
        <v>20221</v>
      </c>
      <c r="C15" s="17">
        <f t="shared" si="34"/>
        <v>44562</v>
      </c>
      <c r="D15" s="24">
        <f>VLOOKUP('Estudo PR'!B15,'Frete ESALQ'!$C$7:$BO$112,36,FALSE)</f>
        <v>74.849999999999994</v>
      </c>
      <c r="E15" s="24">
        <f>VLOOKUP('Estudo PR'!B15,'Frete ESALQ'!$C$7:$BO$112,47,FALSE)</f>
        <v>71.75</v>
      </c>
      <c r="F15" s="24">
        <f>VLOOKUP('Estudo PR'!B15,'Frete ESALQ'!$C$7:$BO$112,59,FALSE)</f>
        <v>58.43</v>
      </c>
      <c r="G15" s="24">
        <f>VLOOKUP('Estudo PR'!B15,'Frete ESALQ'!$C$7:$BO$112,18,FALSE)</f>
        <v>76</v>
      </c>
      <c r="H15" s="24">
        <f>VLOOKUP('Estudo PR'!B15,'Frete ESALQ'!$C$7:$BO$112,60,FALSE)</f>
        <v>81.5</v>
      </c>
      <c r="I15" s="47">
        <f t="shared" si="12"/>
        <v>40.780044635657845</v>
      </c>
      <c r="K15" s="43">
        <f t="shared" si="13"/>
        <v>0.11824644549763032</v>
      </c>
      <c r="L15" s="43">
        <f t="shared" si="14"/>
        <v>0.15041928721174005</v>
      </c>
      <c r="M15" s="43">
        <f t="shared" si="15"/>
        <v>0.11236538461538462</v>
      </c>
      <c r="N15" s="43">
        <f t="shared" si="16"/>
        <v>0.12881355932203389</v>
      </c>
      <c r="O15" s="43">
        <f t="shared" si="17"/>
        <v>0.15092592592592594</v>
      </c>
      <c r="P15" s="43">
        <f t="shared" si="18"/>
        <v>0.19700504654907172</v>
      </c>
      <c r="R15" s="43">
        <f t="shared" si="19"/>
        <v>0.19700504654907172</v>
      </c>
      <c r="S15" s="45">
        <f t="shared" si="0"/>
        <v>0.1379035325843502</v>
      </c>
      <c r="T15" s="45">
        <f t="shared" si="1"/>
        <v>0.12353000240983211</v>
      </c>
      <c r="V15" s="22">
        <f t="shared" si="20"/>
        <v>0.23246595492790462</v>
      </c>
      <c r="W15" s="22">
        <f t="shared" si="2"/>
        <v>0.17927459235965526</v>
      </c>
      <c r="X15" s="22">
        <f t="shared" si="3"/>
        <v>0.16676550325327336</v>
      </c>
      <c r="Z15" s="32">
        <f t="shared" si="21"/>
        <v>105.56256355932203</v>
      </c>
      <c r="AA15" s="32">
        <f t="shared" si="22"/>
        <v>85.513980555555563</v>
      </c>
      <c r="AB15" s="32">
        <f t="shared" si="23"/>
        <v>93.222788027020741</v>
      </c>
      <c r="AC15" s="32">
        <f t="shared" si="24"/>
        <v>98.391646919431281</v>
      </c>
      <c r="AD15" s="32">
        <f t="shared" si="25"/>
        <v>96.808279874213838</v>
      </c>
      <c r="AE15" s="32">
        <f t="shared" si="26"/>
        <v>48.120452670076254</v>
      </c>
      <c r="AG15" s="33">
        <f>+'Modelo Soja'!AJ15</f>
        <v>179.6652380952381</v>
      </c>
      <c r="AH15" s="32">
        <f ca="1">+'Modelo Soja'!AB15</f>
        <v>177.30904761904762</v>
      </c>
      <c r="AI15" s="32">
        <f ca="1">+'Modelo Soja'!AC15</f>
        <v>175.35619047619051</v>
      </c>
      <c r="AJ15" s="32">
        <f ca="1">+'Modelo Soja'!AD15</f>
        <v>174.68380952380951</v>
      </c>
      <c r="AL15" s="32" t="e">
        <f>+'Modelo Farelo'!R15</f>
        <v>#REF!</v>
      </c>
      <c r="AM15" s="32">
        <f ca="1">+'Modelo Farelo'!D15</f>
        <v>2719.9128571428573</v>
      </c>
      <c r="AN15" s="32">
        <f ca="1">+'Modelo Farelo'!E15</f>
        <v>2666.9542857142851</v>
      </c>
      <c r="AO15" s="32">
        <f ca="1">+'Modelo Farelo'!F15</f>
        <v>2679.0433333333335</v>
      </c>
      <c r="AP15" s="32" t="e">
        <f t="shared" si="27"/>
        <v>#REF!</v>
      </c>
      <c r="AQ15" s="32" t="e">
        <f t="shared" si="28"/>
        <v>#REF!</v>
      </c>
      <c r="AR15" s="32" t="e">
        <f t="shared" si="29"/>
        <v>#REF!</v>
      </c>
      <c r="AT15" s="32">
        <f>+'Modelo Oleo'!E15</f>
        <v>7510.4032746190478</v>
      </c>
      <c r="AU15" s="33">
        <f t="shared" si="4"/>
        <v>7462.2828219489711</v>
      </c>
      <c r="AV15" s="33">
        <f t="shared" si="5"/>
        <v>7412.0116276996168</v>
      </c>
      <c r="AW15" s="33">
        <f t="shared" si="6"/>
        <v>7424.8892940634923</v>
      </c>
      <c r="BB15" s="54" t="e">
        <f t="shared" si="7"/>
        <v>#REF!</v>
      </c>
      <c r="BC15" s="54">
        <f t="shared" ca="1" si="8"/>
        <v>577.24041359614375</v>
      </c>
      <c r="BD15" s="54">
        <f t="shared" ca="1" si="9"/>
        <v>560.0148652224625</v>
      </c>
      <c r="BE15" s="54">
        <f t="shared" ca="1" si="10"/>
        <v>582.86353341587301</v>
      </c>
      <c r="BH15" s="32" t="e">
        <f t="shared" si="30"/>
        <v>#REF!</v>
      </c>
      <c r="BI15" s="32" t="e">
        <f t="shared" ca="1" si="31"/>
        <v>#REF!</v>
      </c>
      <c r="BJ15" s="32" t="e">
        <f t="shared" ca="1" si="32"/>
        <v>#REF!</v>
      </c>
      <c r="BK15" s="32" t="e">
        <f t="shared" ca="1" si="33"/>
        <v>#REF!</v>
      </c>
    </row>
    <row r="16" spans="2:63" x14ac:dyDescent="0.3">
      <c r="B16" s="17" t="str">
        <f t="shared" si="11"/>
        <v>20222</v>
      </c>
      <c r="C16" s="17">
        <f t="shared" si="34"/>
        <v>44593</v>
      </c>
      <c r="D16" s="24">
        <f>VLOOKUP('Estudo PR'!B16,'Frete ESALQ'!$C$7:$BO$112,36,FALSE)</f>
        <v>99.95</v>
      </c>
      <c r="E16" s="24">
        <f>VLOOKUP('Estudo PR'!B16,'Frete ESALQ'!$C$7:$BO$112,47,FALSE)</f>
        <v>70</v>
      </c>
      <c r="F16" s="24">
        <f>VLOOKUP('Estudo PR'!B16,'Frete ESALQ'!$C$7:$BO$112,59,FALSE)</f>
        <v>74.33</v>
      </c>
      <c r="G16" s="24">
        <f>VLOOKUP('Estudo PR'!B16,'Frete ESALQ'!$C$7:$BO$112,18,FALSE)</f>
        <v>94.48</v>
      </c>
      <c r="H16" s="24">
        <f>VLOOKUP('Estudo PR'!B16,'Frete ESALQ'!$C$7:$BO$112,60,FALSE)</f>
        <v>93</v>
      </c>
      <c r="I16" s="47">
        <f t="shared" si="12"/>
        <v>45.5316267537494</v>
      </c>
      <c r="K16" s="43">
        <f t="shared" si="13"/>
        <v>0.15789889415481834</v>
      </c>
      <c r="L16" s="43">
        <f t="shared" si="14"/>
        <v>0.14675052410901468</v>
      </c>
      <c r="M16" s="43">
        <f t="shared" si="15"/>
        <v>0.1429423076923077</v>
      </c>
      <c r="N16" s="43">
        <f t="shared" si="16"/>
        <v>0.16013559322033899</v>
      </c>
      <c r="O16" s="43">
        <f t="shared" si="17"/>
        <v>0.17222222222222222</v>
      </c>
      <c r="P16" s="43">
        <f t="shared" si="18"/>
        <v>0.21995954953502125</v>
      </c>
      <c r="R16" s="43">
        <f t="shared" si="19"/>
        <v>0.21995954953502125</v>
      </c>
      <c r="S16" s="45">
        <f t="shared" si="0"/>
        <v>0.15397168467451486</v>
      </c>
      <c r="T16" s="45">
        <f t="shared" si="1"/>
        <v>0.15901724368757866</v>
      </c>
      <c r="V16" s="22">
        <f t="shared" si="20"/>
        <v>0.25955226845132506</v>
      </c>
      <c r="W16" s="22">
        <f t="shared" si="2"/>
        <v>0.20016319007686934</v>
      </c>
      <c r="X16" s="22">
        <f t="shared" si="3"/>
        <v>0.21467327897823121</v>
      </c>
      <c r="Z16" s="32">
        <f t="shared" si="21"/>
        <v>135.88818559322036</v>
      </c>
      <c r="AA16" s="32">
        <f t="shared" si="22"/>
        <v>95.477841666666677</v>
      </c>
      <c r="AB16" s="32">
        <f t="shared" si="23"/>
        <v>104.08485883997206</v>
      </c>
      <c r="AC16" s="32">
        <f t="shared" si="24"/>
        <v>126.65723459715642</v>
      </c>
      <c r="AD16" s="32">
        <f t="shared" si="25"/>
        <v>108.08812264150944</v>
      </c>
      <c r="AE16" s="32">
        <f t="shared" si="26"/>
        <v>53.727319569424289</v>
      </c>
      <c r="AG16" s="33">
        <f>+'Modelo Soja'!AJ16</f>
        <v>195.02</v>
      </c>
      <c r="AH16" s="32">
        <f ca="1">+'Modelo Soja'!AB16</f>
        <v>192.25684210526319</v>
      </c>
      <c r="AI16" s="32">
        <f ca="1">+'Modelo Soja'!AC16</f>
        <v>192.11421052631576</v>
      </c>
      <c r="AJ16" s="32">
        <f ca="1">+'Modelo Soja'!AD16</f>
        <v>189.49894736842103</v>
      </c>
      <c r="AL16" s="32" t="e">
        <f>+'Modelo Farelo'!R16</f>
        <v>#REF!</v>
      </c>
      <c r="AM16" s="32">
        <f ca="1">+'Modelo Farelo'!D16</f>
        <v>2919.0226315789473</v>
      </c>
      <c r="AN16" s="32">
        <f ca="1">+'Modelo Farelo'!E16</f>
        <v>3009.302105263158</v>
      </c>
      <c r="AO16" s="32">
        <f ca="1">+'Modelo Farelo'!F16</f>
        <v>3035.7478947368422</v>
      </c>
      <c r="AP16" s="32" t="e">
        <f t="shared" si="27"/>
        <v>#REF!</v>
      </c>
      <c r="AQ16" s="32" t="e">
        <f t="shared" si="28"/>
        <v>#REF!</v>
      </c>
      <c r="AR16" s="32" t="e">
        <f t="shared" si="29"/>
        <v>#REF!</v>
      </c>
      <c r="AT16" s="32">
        <f>+'Modelo Oleo'!E16</f>
        <v>7888.8914828499983</v>
      </c>
      <c r="AU16" s="33">
        <f t="shared" si="4"/>
        <v>7835.164163280574</v>
      </c>
      <c r="AV16" s="33">
        <f t="shared" si="5"/>
        <v>7762.234248252842</v>
      </c>
      <c r="AW16" s="33">
        <f t="shared" si="6"/>
        <v>7793.4136411833315</v>
      </c>
      <c r="BB16" s="54" t="e">
        <f t="shared" si="7"/>
        <v>#REF!</v>
      </c>
      <c r="BC16" s="54">
        <f t="shared" ca="1" si="8"/>
        <v>552.01910458593875</v>
      </c>
      <c r="BD16" s="54">
        <f t="shared" ca="1" si="9"/>
        <v>607.51991982600794</v>
      </c>
      <c r="BE16" s="54">
        <f t="shared" ca="1" si="10"/>
        <v>677.17785981561474</v>
      </c>
      <c r="BH16" s="32" t="e">
        <f t="shared" si="30"/>
        <v>#REF!</v>
      </c>
      <c r="BI16" s="32" t="e">
        <f t="shared" ca="1" si="31"/>
        <v>#REF!</v>
      </c>
      <c r="BJ16" s="32" t="e">
        <f t="shared" ca="1" si="32"/>
        <v>#REF!</v>
      </c>
      <c r="BK16" s="32" t="e">
        <f t="shared" ca="1" si="33"/>
        <v>#REF!</v>
      </c>
    </row>
    <row r="17" spans="2:63" x14ac:dyDescent="0.3">
      <c r="B17" s="17" t="str">
        <f t="shared" si="11"/>
        <v>20223</v>
      </c>
      <c r="C17" s="17">
        <f t="shared" si="34"/>
        <v>44621</v>
      </c>
      <c r="D17" s="24">
        <f>VLOOKUP('Estudo PR'!B17,'Frete ESALQ'!$C$7:$BO$112,36,FALSE)</f>
        <v>146.59</v>
      </c>
      <c r="E17" s="24">
        <f>VLOOKUP('Estudo PR'!B17,'Frete ESALQ'!$C$7:$BO$112,47,FALSE)</f>
        <v>118.4</v>
      </c>
      <c r="F17" s="24">
        <f>VLOOKUP('Estudo PR'!B17,'Frete ESALQ'!$C$7:$BO$112,59,FALSE)</f>
        <v>112.43</v>
      </c>
      <c r="G17" s="24">
        <f>VLOOKUP('Estudo PR'!B17,'Frete ESALQ'!$C$7:$BO$112,18,FALSE)</f>
        <v>121.29</v>
      </c>
      <c r="H17" s="24">
        <f>VLOOKUP('Estudo PR'!B17,'Frete ESALQ'!$C$7:$BO$112,60,FALSE)</f>
        <v>123</v>
      </c>
      <c r="I17" s="47">
        <f t="shared" si="12"/>
        <v>68.231866922385791</v>
      </c>
      <c r="K17" s="43">
        <f t="shared" si="13"/>
        <v>0.23157977883096367</v>
      </c>
      <c r="L17" s="43">
        <f t="shared" si="14"/>
        <v>0.24821802935010484</v>
      </c>
      <c r="M17" s="43">
        <f t="shared" si="15"/>
        <v>0.21621153846153848</v>
      </c>
      <c r="N17" s="43">
        <f t="shared" si="16"/>
        <v>0.2055762711864407</v>
      </c>
      <c r="O17" s="43">
        <f t="shared" si="17"/>
        <v>0.22777777777777777</v>
      </c>
      <c r="P17" s="43">
        <f t="shared" si="18"/>
        <v>0.32962254551877196</v>
      </c>
      <c r="R17" s="43">
        <f t="shared" si="19"/>
        <v>0.32962254551877196</v>
      </c>
      <c r="S17" s="45">
        <f t="shared" si="0"/>
        <v>0.23073578186314037</v>
      </c>
      <c r="T17" s="45">
        <f t="shared" si="1"/>
        <v>0.21857802500870219</v>
      </c>
      <c r="V17" s="22">
        <f t="shared" si="20"/>
        <v>0.3889546037121509</v>
      </c>
      <c r="W17" s="22">
        <f t="shared" si="2"/>
        <v>0.29995651642208249</v>
      </c>
      <c r="X17" s="22">
        <f t="shared" si="3"/>
        <v>0.29508033376174797</v>
      </c>
      <c r="Z17" s="32">
        <f t="shared" si="21"/>
        <v>186.78585127118646</v>
      </c>
      <c r="AA17" s="32">
        <f t="shared" si="22"/>
        <v>143.07925833333334</v>
      </c>
      <c r="AB17" s="32">
        <f t="shared" si="23"/>
        <v>155.97738853948289</v>
      </c>
      <c r="AC17" s="32">
        <f t="shared" si="24"/>
        <v>174.0973969194313</v>
      </c>
      <c r="AD17" s="32">
        <f t="shared" si="25"/>
        <v>161.97651886792454</v>
      </c>
      <c r="AE17" s="32">
        <f t="shared" si="26"/>
        <v>80.513602968415242</v>
      </c>
      <c r="AG17" s="33">
        <f>+'Modelo Soja'!AJ17</f>
        <v>199.60227272727272</v>
      </c>
      <c r="AH17" s="32">
        <f ca="1">+'Modelo Soja'!AB17</f>
        <v>196.94000000000003</v>
      </c>
      <c r="AI17" s="32">
        <f ca="1">+'Modelo Soja'!AC17</f>
        <v>195.18772727272724</v>
      </c>
      <c r="AJ17" s="32">
        <f ca="1">+'Modelo Soja'!AD17</f>
        <v>193.66772727272729</v>
      </c>
      <c r="AL17" s="32" t="e">
        <f>+'Modelo Farelo'!R17</f>
        <v>#REF!</v>
      </c>
      <c r="AM17" s="32">
        <f ca="1">+'Modelo Farelo'!D17</f>
        <v>2976.1709090909089</v>
      </c>
      <c r="AN17" s="32">
        <f ca="1">+'Modelo Farelo'!E17</f>
        <v>3015.8872727272728</v>
      </c>
      <c r="AO17" s="32">
        <f ca="1">+'Modelo Farelo'!F17</f>
        <v>3116.2468181818181</v>
      </c>
      <c r="AP17" s="32" t="e">
        <f t="shared" si="27"/>
        <v>#REF!</v>
      </c>
      <c r="AQ17" s="32" t="e">
        <f t="shared" si="28"/>
        <v>#REF!</v>
      </c>
      <c r="AR17" s="32" t="e">
        <f t="shared" si="29"/>
        <v>#REF!</v>
      </c>
      <c r="AT17" s="32">
        <f>+'Modelo Oleo'!E17</f>
        <v>8650.622948695649</v>
      </c>
      <c r="AU17" s="33">
        <f t="shared" si="4"/>
        <v>8570.1093457272345</v>
      </c>
      <c r="AV17" s="33">
        <f t="shared" si="5"/>
        <v>8476.525551776218</v>
      </c>
      <c r="AW17" s="33">
        <f t="shared" si="6"/>
        <v>8507.5436903623158</v>
      </c>
      <c r="BB17" s="54" t="e">
        <f t="shared" si="7"/>
        <v>#REF!</v>
      </c>
      <c r="BC17" s="54">
        <f t="shared" ca="1" si="8"/>
        <v>663.81671763029453</v>
      </c>
      <c r="BD17" s="54">
        <f t="shared" ca="1" si="9"/>
        <v>704.09177702191073</v>
      </c>
      <c r="BE17" s="54">
        <f t="shared" ca="1" si="10"/>
        <v>810.89839716337156</v>
      </c>
      <c r="BH17" s="32" t="e">
        <f t="shared" si="30"/>
        <v>#REF!</v>
      </c>
      <c r="BI17" s="32" t="e">
        <f t="shared" ca="1" si="31"/>
        <v>#REF!</v>
      </c>
      <c r="BJ17" s="32" t="e">
        <f t="shared" ca="1" si="32"/>
        <v>#REF!</v>
      </c>
      <c r="BK17" s="32" t="e">
        <f t="shared" ca="1" si="33"/>
        <v>#REF!</v>
      </c>
    </row>
    <row r="18" spans="2:63" x14ac:dyDescent="0.3">
      <c r="B18" s="17" t="str">
        <f t="shared" si="11"/>
        <v>20224</v>
      </c>
      <c r="C18" s="17">
        <f t="shared" si="34"/>
        <v>44652</v>
      </c>
      <c r="D18" s="24">
        <f>VLOOKUP('Estudo PR'!B18,'Frete ESALQ'!$C$7:$BO$112,36,FALSE)</f>
        <v>127.59</v>
      </c>
      <c r="E18" s="24">
        <f>VLOOKUP('Estudo PR'!B18,'Frete ESALQ'!$C$7:$BO$112,47,FALSE)</f>
        <v>105.25</v>
      </c>
      <c r="F18" s="24">
        <f>VLOOKUP('Estudo PR'!B18,'Frete ESALQ'!$C$7:$BO$112,59,FALSE)</f>
        <v>109.5</v>
      </c>
      <c r="G18" s="24">
        <f>VLOOKUP('Estudo PR'!B18,'Frete ESALQ'!$C$7:$BO$112,18,FALSE)</f>
        <v>97.25</v>
      </c>
      <c r="H18" s="24">
        <f>VLOOKUP('Estudo PR'!B18,'Frete ESALQ'!$C$7:$BO$112,60,FALSE)</f>
        <v>101.75</v>
      </c>
      <c r="I18" s="47">
        <f t="shared" si="12"/>
        <v>61.080056212131687</v>
      </c>
      <c r="K18" s="43">
        <f t="shared" si="13"/>
        <v>0.20156398104265402</v>
      </c>
      <c r="L18" s="43">
        <f t="shared" si="14"/>
        <v>0.22064989517819705</v>
      </c>
      <c r="M18" s="43">
        <f t="shared" si="15"/>
        <v>0.21057692307692308</v>
      </c>
      <c r="N18" s="43">
        <f t="shared" si="16"/>
        <v>0.16483050847457628</v>
      </c>
      <c r="O18" s="43">
        <f t="shared" si="17"/>
        <v>0.18842592592592591</v>
      </c>
      <c r="P18" s="43">
        <f t="shared" si="18"/>
        <v>0.29507273532430767</v>
      </c>
      <c r="R18" s="43">
        <f t="shared" si="19"/>
        <v>0.29507273532430767</v>
      </c>
      <c r="S18" s="45">
        <f t="shared" si="0"/>
        <v>0.20655091472701534</v>
      </c>
      <c r="T18" s="45">
        <f t="shared" si="1"/>
        <v>0.18319724475861515</v>
      </c>
      <c r="V18" s="22">
        <f t="shared" si="20"/>
        <v>0.34818582768268302</v>
      </c>
      <c r="W18" s="22">
        <f t="shared" si="2"/>
        <v>0.26851618914511993</v>
      </c>
      <c r="X18" s="22">
        <f t="shared" si="3"/>
        <v>0.24731628042413048</v>
      </c>
      <c r="Z18" s="32">
        <f t="shared" si="21"/>
        <v>156.5512055084746</v>
      </c>
      <c r="AA18" s="32">
        <f t="shared" si="22"/>
        <v>128.08222222222221</v>
      </c>
      <c r="AB18" s="32">
        <f t="shared" si="23"/>
        <v>139.62841835546237</v>
      </c>
      <c r="AC18" s="32">
        <f t="shared" si="24"/>
        <v>145.91660545023697</v>
      </c>
      <c r="AD18" s="32">
        <f t="shared" si="25"/>
        <v>144.99874213836478</v>
      </c>
      <c r="AE18" s="32">
        <f t="shared" si="26"/>
        <v>72.074466330315389</v>
      </c>
      <c r="AG18" s="33">
        <f>+'Modelo Soja'!AJ18</f>
        <v>186.36210526315796</v>
      </c>
      <c r="AH18" s="32">
        <f ca="1">+'Modelo Soja'!AB18</f>
        <v>183.36105263157893</v>
      </c>
      <c r="AI18" s="32">
        <f ca="1">+'Modelo Soja'!AC18</f>
        <v>180.02578947368426</v>
      </c>
      <c r="AJ18" s="32">
        <f ca="1">+'Modelo Soja'!AD18</f>
        <v>180.4105263157895</v>
      </c>
      <c r="AL18" s="32" t="e">
        <f>+'Modelo Farelo'!R18</f>
        <v>#REF!</v>
      </c>
      <c r="AM18" s="32">
        <f ca="1">+'Modelo Farelo'!D18</f>
        <v>2637.5810526315786</v>
      </c>
      <c r="AN18" s="32">
        <f ca="1">+'Modelo Farelo'!E18</f>
        <v>2670.988947368422</v>
      </c>
      <c r="AO18" s="32">
        <f ca="1">+'Modelo Farelo'!F18</f>
        <v>2763.2694444444442</v>
      </c>
      <c r="AP18" s="32" t="e">
        <f t="shared" si="27"/>
        <v>#REF!</v>
      </c>
      <c r="AQ18" s="32" t="e">
        <f t="shared" si="28"/>
        <v>#REF!</v>
      </c>
      <c r="AR18" s="32" t="e">
        <f t="shared" si="29"/>
        <v>#REF!</v>
      </c>
      <c r="AT18" s="32">
        <f>+'Modelo Oleo'!E18</f>
        <v>8622.7853803333328</v>
      </c>
      <c r="AU18" s="33">
        <f t="shared" si="4"/>
        <v>8550.710914003017</v>
      </c>
      <c r="AV18" s="33">
        <f t="shared" si="5"/>
        <v>8476.8687748830962</v>
      </c>
      <c r="AW18" s="33">
        <f t="shared" si="6"/>
        <v>8494.7031581111114</v>
      </c>
      <c r="BB18" s="54" t="e">
        <f t="shared" si="7"/>
        <v>#REF!</v>
      </c>
      <c r="BC18" s="54">
        <f t="shared" ca="1" si="8"/>
        <v>632.31042841463886</v>
      </c>
      <c r="BD18" s="54">
        <f t="shared" ca="1" si="9"/>
        <v>698.1856409415318</v>
      </c>
      <c r="BE18" s="54">
        <f t="shared" ca="1" si="10"/>
        <v>764.5506096923973</v>
      </c>
      <c r="BH18" s="32" t="e">
        <f t="shared" si="30"/>
        <v>#REF!</v>
      </c>
      <c r="BI18" s="32" t="e">
        <f t="shared" ca="1" si="31"/>
        <v>#REF!</v>
      </c>
      <c r="BJ18" s="32" t="e">
        <f t="shared" ca="1" si="32"/>
        <v>#REF!</v>
      </c>
      <c r="BK18" s="32" t="e">
        <f t="shared" ca="1" si="33"/>
        <v>#REF!</v>
      </c>
    </row>
    <row r="19" spans="2:63" x14ac:dyDescent="0.3">
      <c r="B19" s="17" t="str">
        <f t="shared" si="11"/>
        <v>20225</v>
      </c>
      <c r="C19" s="17">
        <f t="shared" si="34"/>
        <v>44682</v>
      </c>
      <c r="D19" s="24">
        <f>VLOOKUP('Estudo PR'!B19,'Frete ESALQ'!$C$7:$BO$112,36,FALSE)</f>
        <v>127.5</v>
      </c>
      <c r="E19" s="24">
        <f>VLOOKUP('Estudo PR'!B19,'Frete ESALQ'!$C$7:$BO$112,47,FALSE)</f>
        <v>109.2</v>
      </c>
      <c r="F19" s="24">
        <f>VLOOKUP('Estudo PR'!B19,'Frete ESALQ'!$C$7:$BO$112,59,FALSE)</f>
        <v>104.83</v>
      </c>
      <c r="G19" s="24">
        <f>VLOOKUP('Estudo PR'!B19,'Frete ESALQ'!$C$7:$BO$112,18,FALSE)</f>
        <v>100</v>
      </c>
      <c r="H19" s="24">
        <f>VLOOKUP('Estudo PR'!B19,'Frete ESALQ'!$C$7:$BO$112,60,FALSE)</f>
        <v>108</v>
      </c>
      <c r="I19" s="47">
        <f t="shared" si="12"/>
        <v>62.151944329255649</v>
      </c>
      <c r="K19" s="43">
        <f t="shared" si="13"/>
        <v>0.2014218009478673</v>
      </c>
      <c r="L19" s="43">
        <f t="shared" ref="L19:L65" si="35">+E19/L$1</f>
        <v>0.2289308176100629</v>
      </c>
      <c r="M19" s="43">
        <f t="shared" ref="M19:M65" si="36">+F19/M$1</f>
        <v>0.20159615384615384</v>
      </c>
      <c r="N19" s="43">
        <f t="shared" ref="N19:N65" si="37">+G19/N$1</f>
        <v>0.16949152542372881</v>
      </c>
      <c r="O19" s="43">
        <f t="shared" ref="O19:O65" si="38">+H19/O$1</f>
        <v>0.2</v>
      </c>
      <c r="P19" s="43">
        <f t="shared" si="18"/>
        <v>0.30025093878867465</v>
      </c>
      <c r="R19" s="43">
        <f t="shared" si="19"/>
        <v>0.30025093878867465</v>
      </c>
      <c r="S19" s="45">
        <f t="shared" si="0"/>
        <v>0.21017565715207223</v>
      </c>
      <c r="T19" s="45">
        <f t="shared" si="1"/>
        <v>0.18545666318579807</v>
      </c>
      <c r="V19" s="22">
        <f t="shared" si="20"/>
        <v>0.35429610777063608</v>
      </c>
      <c r="W19" s="22">
        <f t="shared" si="2"/>
        <v>0.27322835429769393</v>
      </c>
      <c r="X19" s="22">
        <f t="shared" si="3"/>
        <v>0.25036649530082739</v>
      </c>
      <c r="Z19" s="32">
        <f t="shared" si="21"/>
        <v>158.48199152542372</v>
      </c>
      <c r="AA19" s="32">
        <f t="shared" si="22"/>
        <v>130.329925</v>
      </c>
      <c r="AB19" s="32">
        <f t="shared" si="23"/>
        <v>142.07874423480084</v>
      </c>
      <c r="AC19" s="32">
        <f t="shared" si="24"/>
        <v>147.71623222748815</v>
      </c>
      <c r="AD19" s="32">
        <f t="shared" si="25"/>
        <v>147.54331132075473</v>
      </c>
      <c r="AE19" s="32">
        <f t="shared" si="26"/>
        <v>73.339294308521673</v>
      </c>
      <c r="AG19" s="33">
        <f>+'Modelo Soja'!AJ19</f>
        <v>193.38090909090914</v>
      </c>
      <c r="AH19" s="32">
        <f ca="1">+'Modelo Soja'!AB19</f>
        <v>189.33181818181819</v>
      </c>
      <c r="AI19" s="32">
        <f ca="1">+'Modelo Soja'!AC19</f>
        <v>187.32136363636363</v>
      </c>
      <c r="AJ19" s="32">
        <f ca="1">+'Modelo Soja'!AD19</f>
        <v>187.31454545454545</v>
      </c>
      <c r="AL19" s="32" t="e">
        <f>+'Modelo Farelo'!R19</f>
        <v>#REF!</v>
      </c>
      <c r="AM19" s="32">
        <f ca="1">+'Modelo Farelo'!D19</f>
        <v>2451.4359090909093</v>
      </c>
      <c r="AN19" s="32">
        <f ca="1">+'Modelo Farelo'!E19</f>
        <v>2502.9959090909088</v>
      </c>
      <c r="AO19" s="32">
        <f ca="1">+'Modelo Farelo'!F19</f>
        <v>2542.2681818181823</v>
      </c>
      <c r="AP19" s="32" t="e">
        <f t="shared" si="27"/>
        <v>#REF!</v>
      </c>
      <c r="AQ19" s="32" t="e">
        <f t="shared" si="28"/>
        <v>#REF!</v>
      </c>
      <c r="AR19" s="32" t="e">
        <f t="shared" si="29"/>
        <v>#REF!</v>
      </c>
      <c r="AT19" s="32">
        <f>+'Modelo Oleo'!E19</f>
        <v>9140.9271790909097</v>
      </c>
      <c r="AU19" s="33">
        <f t="shared" si="4"/>
        <v>9067.5878847823878</v>
      </c>
      <c r="AV19" s="33">
        <f t="shared" si="5"/>
        <v>8993.2109468634208</v>
      </c>
      <c r="AW19" s="33">
        <f t="shared" si="6"/>
        <v>9010.5972540909097</v>
      </c>
      <c r="BB19" s="54" t="e">
        <f t="shared" si="7"/>
        <v>#REF!</v>
      </c>
      <c r="BC19" s="54">
        <f t="shared" ca="1" si="8"/>
        <v>496.56420574435606</v>
      </c>
      <c r="BD19" s="54">
        <f t="shared" ca="1" si="9"/>
        <v>553.86639391813878</v>
      </c>
      <c r="BE19" s="54">
        <f t="shared" ca="1" si="10"/>
        <v>586.91149627272762</v>
      </c>
      <c r="BH19" s="32" t="e">
        <f t="shared" si="30"/>
        <v>#REF!</v>
      </c>
      <c r="BI19" s="32" t="e">
        <f t="shared" ca="1" si="31"/>
        <v>#REF!</v>
      </c>
      <c r="BJ19" s="32" t="e">
        <f t="shared" ca="1" si="32"/>
        <v>#REF!</v>
      </c>
      <c r="BK19" s="32" t="e">
        <f t="shared" ca="1" si="33"/>
        <v>#REF!</v>
      </c>
    </row>
    <row r="20" spans="2:63" x14ac:dyDescent="0.3">
      <c r="B20" s="17" t="str">
        <f t="shared" si="11"/>
        <v>20226</v>
      </c>
      <c r="C20" s="17">
        <f t="shared" si="34"/>
        <v>44713</v>
      </c>
      <c r="D20" s="24">
        <f>VLOOKUP('Estudo PR'!B20,'Frete ESALQ'!$C$7:$BO$112,36,FALSE)</f>
        <v>110</v>
      </c>
      <c r="E20" s="24">
        <f>VLOOKUP('Estudo PR'!B20,'Frete ESALQ'!$C$7:$BO$112,47,FALSE)</f>
        <v>115.3</v>
      </c>
      <c r="F20" s="24">
        <f>VLOOKUP('Estudo PR'!B20,'Frete ESALQ'!$C$7:$BO$112,59,FALSE)</f>
        <v>118.1</v>
      </c>
      <c r="G20" s="24">
        <f>VLOOKUP('Estudo PR'!B20,'Frete ESALQ'!$C$7:$BO$112,18,FALSE)</f>
        <v>113.8</v>
      </c>
      <c r="H20" s="24">
        <f>VLOOKUP('Estudo PR'!B20,'Frete ESALQ'!$C$7:$BO$112,60,FALSE)</f>
        <v>115.57</v>
      </c>
      <c r="I20" s="47">
        <f t="shared" si="12"/>
        <v>67.309793812057961</v>
      </c>
      <c r="K20" s="43">
        <f t="shared" si="13"/>
        <v>0.17377567140600317</v>
      </c>
      <c r="L20" s="43">
        <f t="shared" si="35"/>
        <v>0.24171907756813416</v>
      </c>
      <c r="M20" s="43">
        <f t="shared" si="36"/>
        <v>0.22711538461538461</v>
      </c>
      <c r="N20" s="43">
        <f t="shared" si="37"/>
        <v>0.19288135593220337</v>
      </c>
      <c r="O20" s="43">
        <f t="shared" si="38"/>
        <v>0.2140185185185185</v>
      </c>
      <c r="P20" s="43">
        <f t="shared" si="18"/>
        <v>0.32516808604858921</v>
      </c>
      <c r="R20" s="43">
        <f t="shared" si="19"/>
        <v>0.32516808604858921</v>
      </c>
      <c r="S20" s="45">
        <f t="shared" si="0"/>
        <v>0.22761766023401242</v>
      </c>
      <c r="T20" s="45">
        <f t="shared" si="1"/>
        <v>0.18332851366910327</v>
      </c>
      <c r="V20" s="22">
        <f t="shared" si="20"/>
        <v>0.38369834153733523</v>
      </c>
      <c r="W20" s="22">
        <f t="shared" si="2"/>
        <v>0.29590295830421615</v>
      </c>
      <c r="X20" s="22">
        <f t="shared" si="3"/>
        <v>0.24749349345328944</v>
      </c>
      <c r="Z20" s="32">
        <f t="shared" si="21"/>
        <v>156.66338135593222</v>
      </c>
      <c r="AA20" s="32">
        <f t="shared" si="22"/>
        <v>141.1457111111111</v>
      </c>
      <c r="AB20" s="32">
        <f t="shared" si="23"/>
        <v>153.86953831819238</v>
      </c>
      <c r="AC20" s="32">
        <f t="shared" si="24"/>
        <v>146.02116113744077</v>
      </c>
      <c r="AD20" s="32">
        <f t="shared" si="25"/>
        <v>159.78759748427672</v>
      </c>
      <c r="AE20" s="32">
        <f t="shared" si="26"/>
        <v>79.425556698228391</v>
      </c>
      <c r="AG20" s="33">
        <f>+'Modelo Soja'!AJ20</f>
        <v>194.96952380952379</v>
      </c>
      <c r="AH20" s="32">
        <f ca="1">+'Modelo Soja'!AB20</f>
        <v>190.44238095238094</v>
      </c>
      <c r="AI20" s="32">
        <f ca="1">+'Modelo Soja'!AC20</f>
        <v>187.9942857142857</v>
      </c>
      <c r="AJ20" s="32">
        <f ca="1">+'Modelo Soja'!AD20</f>
        <v>187.74238095238096</v>
      </c>
      <c r="AL20" s="32" t="e">
        <f>+'Modelo Farelo'!R20</f>
        <v>#REF!</v>
      </c>
      <c r="AM20" s="32">
        <f ca="1">+'Modelo Farelo'!D20</f>
        <v>2454.2833333333338</v>
      </c>
      <c r="AN20" s="32">
        <f ca="1">+'Modelo Farelo'!E20</f>
        <v>2386.5814285714278</v>
      </c>
      <c r="AO20" s="32">
        <f ca="1">+'Modelo Farelo'!F20</f>
        <v>2423.5833333333339</v>
      </c>
      <c r="AP20" s="32" t="e">
        <f t="shared" si="27"/>
        <v>#REF!</v>
      </c>
      <c r="AQ20" s="32" t="e">
        <f t="shared" si="28"/>
        <v>#REF!</v>
      </c>
      <c r="AR20" s="32" t="e">
        <f t="shared" si="29"/>
        <v>#REF!</v>
      </c>
      <c r="AT20" s="32">
        <f>+'Modelo Oleo'!E20</f>
        <v>8097.9163633636381</v>
      </c>
      <c r="AU20" s="33">
        <f t="shared" si="4"/>
        <v>8018.4908066654098</v>
      </c>
      <c r="AV20" s="33">
        <f t="shared" si="5"/>
        <v>7951.8952022261974</v>
      </c>
      <c r="AW20" s="33">
        <f t="shared" si="6"/>
        <v>7956.7706522525268</v>
      </c>
      <c r="BB20" s="54" t="e">
        <f t="shared" si="7"/>
        <v>#REF!</v>
      </c>
      <c r="BC20" s="54">
        <f t="shared" ca="1" si="8"/>
        <v>270.3709787933999</v>
      </c>
      <c r="BD20" s="54">
        <f t="shared" ca="1" si="9"/>
        <v>247.07701663571606</v>
      </c>
      <c r="BE20" s="54">
        <f t="shared" ca="1" si="10"/>
        <v>280.00194791082322</v>
      </c>
      <c r="BH20" s="32" t="e">
        <f t="shared" si="30"/>
        <v>#REF!</v>
      </c>
      <c r="BI20" s="32" t="e">
        <f t="shared" ca="1" si="31"/>
        <v>#REF!</v>
      </c>
      <c r="BJ20" s="32" t="e">
        <f t="shared" ca="1" si="32"/>
        <v>#REF!</v>
      </c>
      <c r="BK20" s="32" t="e">
        <f t="shared" ca="1" si="33"/>
        <v>#REF!</v>
      </c>
    </row>
    <row r="21" spans="2:63" x14ac:dyDescent="0.3">
      <c r="B21" s="17" t="str">
        <f t="shared" si="11"/>
        <v>20227</v>
      </c>
      <c r="C21" s="17">
        <f t="shared" si="34"/>
        <v>44743</v>
      </c>
      <c r="D21" s="24">
        <f>VLOOKUP('Estudo PR'!B21,'Frete ESALQ'!$C$7:$BO$112,36,FALSE)</f>
        <v>147.75</v>
      </c>
      <c r="E21" s="24">
        <f>VLOOKUP('Estudo PR'!B21,'Frete ESALQ'!$C$7:$BO$112,47,FALSE)</f>
        <v>125</v>
      </c>
      <c r="F21" s="24">
        <f>VLOOKUP('Estudo PR'!B21,'Frete ESALQ'!$C$7:$BO$112,59,FALSE)</f>
        <v>127.29</v>
      </c>
      <c r="G21" s="24">
        <f>VLOOKUP('Estudo PR'!B21,'Frete ESALQ'!$C$7:$BO$112,18,FALSE)</f>
        <v>143.33000000000001</v>
      </c>
      <c r="H21" s="24">
        <f>VLOOKUP('Estudo PR'!B21,'Frete ESALQ'!$C$7:$BO$112,60,FALSE)</f>
        <v>152.66999999999999</v>
      </c>
      <c r="I21" s="47">
        <f t="shared" si="12"/>
        <v>77.828568836823564</v>
      </c>
      <c r="K21" s="43">
        <f t="shared" si="13"/>
        <v>0.23341232227488151</v>
      </c>
      <c r="L21" s="43">
        <f t="shared" si="35"/>
        <v>0.26205450733752622</v>
      </c>
      <c r="M21" s="43">
        <f t="shared" si="36"/>
        <v>0.24478846153846154</v>
      </c>
      <c r="N21" s="43">
        <f t="shared" si="37"/>
        <v>0.24293220338983054</v>
      </c>
      <c r="O21" s="43">
        <f t="shared" si="38"/>
        <v>0.28272222222222221</v>
      </c>
      <c r="P21" s="43">
        <f t="shared" si="18"/>
        <v>0.375983424332481</v>
      </c>
      <c r="R21" s="43">
        <f t="shared" si="19"/>
        <v>0.375983424332481</v>
      </c>
      <c r="S21" s="45">
        <f t="shared" si="0"/>
        <v>0.26318839703273667</v>
      </c>
      <c r="T21" s="45">
        <f t="shared" si="1"/>
        <v>0.23817226283235604</v>
      </c>
      <c r="V21" s="22">
        <f t="shared" si="20"/>
        <v>0.44366044071232758</v>
      </c>
      <c r="W21" s="22">
        <f t="shared" si="2"/>
        <v>0.34214491614255765</v>
      </c>
      <c r="X21" s="22">
        <f t="shared" si="3"/>
        <v>0.32153255482368065</v>
      </c>
      <c r="Z21" s="32">
        <f t="shared" si="21"/>
        <v>203.53010720338986</v>
      </c>
      <c r="AA21" s="32">
        <f t="shared" si="22"/>
        <v>163.203125</v>
      </c>
      <c r="AB21" s="32">
        <f t="shared" si="23"/>
        <v>177.91535639412999</v>
      </c>
      <c r="AC21" s="32">
        <f t="shared" si="24"/>
        <v>189.70420734597158</v>
      </c>
      <c r="AD21" s="32">
        <f t="shared" si="25"/>
        <v>184.75825471698113</v>
      </c>
      <c r="AE21" s="32">
        <f t="shared" si="26"/>
        <v>91.837711227451805</v>
      </c>
      <c r="AG21" s="33">
        <f>+'Modelo Soja'!AJ21</f>
        <v>190.74428571428575</v>
      </c>
      <c r="AH21" s="32">
        <f ca="1">+'Modelo Soja'!AB21</f>
        <v>185.39238095238099</v>
      </c>
      <c r="AI21" s="32">
        <f ca="1">+'Modelo Soja'!AC21</f>
        <v>182.46952380952382</v>
      </c>
      <c r="AJ21" s="32">
        <f ca="1">+'Modelo Soja'!AD21</f>
        <v>182.38142857142859</v>
      </c>
      <c r="AL21" s="32" t="e">
        <f>+'Modelo Farelo'!R21</f>
        <v>#REF!</v>
      </c>
      <c r="AM21" s="32">
        <f ca="1">+'Modelo Farelo'!D21</f>
        <v>2601.7633333333333</v>
      </c>
      <c r="AN21" s="32">
        <f ca="1">+'Modelo Farelo'!E21</f>
        <v>2497.6319047619045</v>
      </c>
      <c r="AO21" s="32">
        <f ca="1">+'Modelo Farelo'!F21</f>
        <v>2566.2480952380956</v>
      </c>
      <c r="AP21" s="32" t="e">
        <f t="shared" si="27"/>
        <v>#REF!</v>
      </c>
      <c r="AQ21" s="32" t="e">
        <f t="shared" si="28"/>
        <v>#REF!</v>
      </c>
      <c r="AR21" s="32" t="e">
        <f t="shared" si="29"/>
        <v>#REF!</v>
      </c>
      <c r="AT21" s="32">
        <f>+'Modelo Oleo'!E21</f>
        <v>7066.7722575238095</v>
      </c>
      <c r="AU21" s="33">
        <f t="shared" si="4"/>
        <v>6974.9345462963574</v>
      </c>
      <c r="AV21" s="33">
        <f t="shared" si="5"/>
        <v>6877.0680501778379</v>
      </c>
      <c r="AW21" s="33">
        <f t="shared" si="6"/>
        <v>6903.5691325238095</v>
      </c>
      <c r="BB21" s="54" t="e">
        <f t="shared" si="7"/>
        <v>#REF!</v>
      </c>
      <c r="BC21" s="54">
        <f t="shared" ca="1" si="8"/>
        <v>256.43639338625553</v>
      </c>
      <c r="BD21" s="54">
        <f t="shared" ca="1" si="9"/>
        <v>207.47880844826568</v>
      </c>
      <c r="BE21" s="54">
        <f t="shared" ca="1" si="10"/>
        <v>265.7094217428571</v>
      </c>
      <c r="BH21" s="32" t="e">
        <f t="shared" si="30"/>
        <v>#REF!</v>
      </c>
      <c r="BI21" s="32" t="e">
        <f t="shared" ca="1" si="31"/>
        <v>#REF!</v>
      </c>
      <c r="BJ21" s="32" t="e">
        <f t="shared" ca="1" si="32"/>
        <v>#REF!</v>
      </c>
      <c r="BK21" s="32" t="e">
        <f t="shared" ca="1" si="33"/>
        <v>#REF!</v>
      </c>
    </row>
    <row r="22" spans="2:63" x14ac:dyDescent="0.3">
      <c r="B22" s="17" t="str">
        <f t="shared" si="11"/>
        <v>20228</v>
      </c>
      <c r="C22" s="17">
        <f t="shared" si="34"/>
        <v>44774</v>
      </c>
      <c r="D22" s="24">
        <f>VLOOKUP('Estudo PR'!B22,'Frete ESALQ'!$C$7:$BO$112,36,FALSE)</f>
        <v>140.82</v>
      </c>
      <c r="E22" s="24">
        <f>VLOOKUP('Estudo PR'!B22,'Frete ESALQ'!$C$7:$BO$112,47,FALSE)</f>
        <v>126.75</v>
      </c>
      <c r="F22" s="24">
        <f>VLOOKUP('Estudo PR'!B22,'Frete ESALQ'!$C$7:$BO$112,59,FALSE)</f>
        <v>118.5</v>
      </c>
      <c r="G22" s="24">
        <f>VLOOKUP('Estudo PR'!B22,'Frete ESALQ'!$C$7:$BO$112,18,FALSE)</f>
        <v>128.33000000000001</v>
      </c>
      <c r="H22" s="24">
        <f>VLOOKUP('Estudo PR'!B22,'Frete ESALQ'!$C$7:$BO$112,60,FALSE)</f>
        <v>132</v>
      </c>
      <c r="I22" s="47">
        <f t="shared" si="12"/>
        <v>72.750872555117851</v>
      </c>
      <c r="K22" s="43">
        <f t="shared" si="13"/>
        <v>0.22246445497630329</v>
      </c>
      <c r="L22" s="43">
        <f t="shared" si="35"/>
        <v>0.26572327044025157</v>
      </c>
      <c r="M22" s="43">
        <f t="shared" si="36"/>
        <v>0.22788461538461538</v>
      </c>
      <c r="N22" s="43">
        <f t="shared" si="37"/>
        <v>0.2175084745762712</v>
      </c>
      <c r="O22" s="43">
        <f t="shared" si="38"/>
        <v>0.24444444444444444</v>
      </c>
      <c r="P22" s="43">
        <f t="shared" si="18"/>
        <v>0.35145349060443404</v>
      </c>
      <c r="R22" s="43">
        <f t="shared" si="19"/>
        <v>0.35145349060443404</v>
      </c>
      <c r="S22" s="45">
        <f t="shared" si="0"/>
        <v>0.2460174434231038</v>
      </c>
      <c r="T22" s="45">
        <f t="shared" si="1"/>
        <v>0.21998646477628725</v>
      </c>
      <c r="V22" s="22">
        <f t="shared" si="20"/>
        <v>0.41471511891323215</v>
      </c>
      <c r="W22" s="22">
        <f t="shared" si="2"/>
        <v>0.31982267645003498</v>
      </c>
      <c r="X22" s="22">
        <f t="shared" si="3"/>
        <v>0.29698172744798779</v>
      </c>
      <c r="Z22" s="32">
        <f t="shared" si="21"/>
        <v>187.98943347457626</v>
      </c>
      <c r="AA22" s="32">
        <f t="shared" si="22"/>
        <v>152.55541666666667</v>
      </c>
      <c r="AB22" s="32">
        <f t="shared" si="23"/>
        <v>166.30779175401818</v>
      </c>
      <c r="AC22" s="32">
        <f t="shared" si="24"/>
        <v>175.21921919431279</v>
      </c>
      <c r="AD22" s="32">
        <f t="shared" si="25"/>
        <v>172.70424528301888</v>
      </c>
      <c r="AE22" s="32">
        <f t="shared" si="26"/>
        <v>85.846029615039058</v>
      </c>
      <c r="AG22" s="33">
        <f>+'Modelo Soja'!AJ22</f>
        <v>187.17956521739134</v>
      </c>
      <c r="AH22" s="32">
        <f ca="1">+'Modelo Soja'!AB22</f>
        <v>182.79695652173916</v>
      </c>
      <c r="AI22" s="32">
        <f ca="1">+'Modelo Soja'!AC22</f>
        <v>180.71130434782614</v>
      </c>
      <c r="AJ22" s="32">
        <f ca="1">+'Modelo Soja'!AD22</f>
        <v>179.62434782608693</v>
      </c>
      <c r="AL22" s="32" t="e">
        <f>+'Modelo Farelo'!R22</f>
        <v>#REF!</v>
      </c>
      <c r="AM22" s="32">
        <f ca="1">+'Modelo Farelo'!D22</f>
        <v>2602.5086956521745</v>
      </c>
      <c r="AN22" s="32">
        <f ca="1">+'Modelo Farelo'!E22</f>
        <v>2584.1973913043475</v>
      </c>
      <c r="AO22" s="32">
        <f ca="1">+'Modelo Farelo'!F22</f>
        <v>2632.4791304347832</v>
      </c>
      <c r="AP22" s="32" t="e">
        <f t="shared" si="27"/>
        <v>#REF!</v>
      </c>
      <c r="AQ22" s="32" t="e">
        <f t="shared" si="28"/>
        <v>#REF!</v>
      </c>
      <c r="AR22" s="32" t="e">
        <f t="shared" si="29"/>
        <v>#REF!</v>
      </c>
      <c r="AT22" s="32">
        <f>+'Modelo Oleo'!E22</f>
        <v>7096.3803166956504</v>
      </c>
      <c r="AU22" s="33">
        <f t="shared" si="4"/>
        <v>7010.5342870806116</v>
      </c>
      <c r="AV22" s="33">
        <f t="shared" si="5"/>
        <v>6921.1610975013373</v>
      </c>
      <c r="AW22" s="33">
        <f t="shared" si="6"/>
        <v>6943.8249000289834</v>
      </c>
      <c r="BB22" s="54" t="e">
        <f t="shared" si="7"/>
        <v>#REF!</v>
      </c>
      <c r="BC22" s="54">
        <f t="shared" ca="1" si="8"/>
        <v>307.37243712626741</v>
      </c>
      <c r="BD22" s="54">
        <f t="shared" ca="1" si="9"/>
        <v>310.52519051475929</v>
      </c>
      <c r="BE22" s="54">
        <f t="shared" ca="1" si="10"/>
        <v>369.38519739710227</v>
      </c>
      <c r="BH22" s="32" t="e">
        <f t="shared" si="30"/>
        <v>#REF!</v>
      </c>
      <c r="BI22" s="32" t="e">
        <f t="shared" ca="1" si="31"/>
        <v>#REF!</v>
      </c>
      <c r="BJ22" s="32" t="e">
        <f t="shared" ca="1" si="32"/>
        <v>#REF!</v>
      </c>
      <c r="BK22" s="32" t="e">
        <f t="shared" ca="1" si="33"/>
        <v>#REF!</v>
      </c>
    </row>
    <row r="23" spans="2:63" x14ac:dyDescent="0.3">
      <c r="B23" s="17" t="str">
        <f t="shared" si="11"/>
        <v>20229</v>
      </c>
      <c r="C23" s="17">
        <f t="shared" si="34"/>
        <v>44805</v>
      </c>
      <c r="D23" s="29">
        <f>(D22+D24)/2</f>
        <v>138.12</v>
      </c>
      <c r="E23" s="29">
        <f>(E22+E24)/2</f>
        <v>111.375</v>
      </c>
      <c r="F23" s="29">
        <f>(F22+F24)/2</f>
        <v>111.625</v>
      </c>
      <c r="G23" s="29">
        <f>(G22+G24)/2</f>
        <v>110.86500000000001</v>
      </c>
      <c r="H23" s="29">
        <f>(H22+H24)/2</f>
        <v>119.875</v>
      </c>
      <c r="I23" s="47">
        <f t="shared" si="12"/>
        <v>66.057127162669616</v>
      </c>
      <c r="K23" s="43">
        <f t="shared" si="13"/>
        <v>0.21819905213270144</v>
      </c>
      <c r="L23" s="43">
        <f t="shared" si="35"/>
        <v>0.23349056603773585</v>
      </c>
      <c r="M23" s="43">
        <f t="shared" si="36"/>
        <v>0.21466346153846153</v>
      </c>
      <c r="N23" s="43">
        <f t="shared" si="37"/>
        <v>0.18790677966101696</v>
      </c>
      <c r="O23" s="43">
        <f t="shared" si="38"/>
        <v>0.22199074074074074</v>
      </c>
      <c r="P23" s="43">
        <f t="shared" si="18"/>
        <v>0.31911655634139913</v>
      </c>
      <c r="R23" s="43">
        <f t="shared" si="19"/>
        <v>0.31911655634139913</v>
      </c>
      <c r="S23" s="45">
        <f t="shared" si="0"/>
        <v>0.22338158943897937</v>
      </c>
      <c r="T23" s="45">
        <f t="shared" si="1"/>
        <v>0.2030529158968592</v>
      </c>
      <c r="V23" s="22">
        <f t="shared" si="20"/>
        <v>0.37655753648285095</v>
      </c>
      <c r="W23" s="22">
        <f t="shared" si="2"/>
        <v>0.29039606627067321</v>
      </c>
      <c r="X23" s="22">
        <f t="shared" si="3"/>
        <v>0.27412143646075993</v>
      </c>
      <c r="Z23" s="32">
        <f t="shared" si="21"/>
        <v>173.51886927966103</v>
      </c>
      <c r="AA23" s="32">
        <f t="shared" si="22"/>
        <v>138.51892361111112</v>
      </c>
      <c r="AB23" s="32">
        <f t="shared" si="23"/>
        <v>151.00595446075008</v>
      </c>
      <c r="AC23" s="32">
        <f t="shared" si="24"/>
        <v>161.73164751184837</v>
      </c>
      <c r="AD23" s="32">
        <f t="shared" si="25"/>
        <v>156.81387578616355</v>
      </c>
      <c r="AE23" s="32">
        <f t="shared" si="26"/>
        <v>77.947410051950143</v>
      </c>
      <c r="AG23" s="33">
        <f>+'Modelo Soja'!AJ23</f>
        <v>187.26380952380947</v>
      </c>
      <c r="AH23" s="32">
        <f ca="1">+'Modelo Soja'!AB23</f>
        <v>182.28142857142856</v>
      </c>
      <c r="AI23" s="32">
        <f ca="1">+'Modelo Soja'!AC23</f>
        <v>180.66476190476189</v>
      </c>
      <c r="AJ23" s="32">
        <f ca="1">+'Modelo Soja'!AD23</f>
        <v>179.56428571428566</v>
      </c>
      <c r="AL23" s="32" t="e">
        <f>+'Modelo Farelo'!R23</f>
        <v>#REF!</v>
      </c>
      <c r="AM23" s="32">
        <f ca="1">+'Modelo Farelo'!D23</f>
        <v>2672.0966666666668</v>
      </c>
      <c r="AN23" s="32">
        <f ca="1">+'Modelo Farelo'!E23</f>
        <v>2688.7538095238097</v>
      </c>
      <c r="AO23" s="32">
        <f ca="1">+'Modelo Farelo'!F23</f>
        <v>2730.5228571428574</v>
      </c>
      <c r="AP23" s="32" t="e">
        <f t="shared" si="27"/>
        <v>#REF!</v>
      </c>
      <c r="AQ23" s="32" t="e">
        <f t="shared" si="28"/>
        <v>#REF!</v>
      </c>
      <c r="AR23" s="32" t="e">
        <f t="shared" si="29"/>
        <v>#REF!</v>
      </c>
      <c r="AT23" s="32">
        <f>+'Modelo Oleo'!E23</f>
        <v>6397.7521325000007</v>
      </c>
      <c r="AU23" s="33">
        <f t="shared" si="4"/>
        <v>6319.8047224480506</v>
      </c>
      <c r="AV23" s="33">
        <f t="shared" si="5"/>
        <v>6236.020484988152</v>
      </c>
      <c r="AW23" s="33">
        <f t="shared" si="6"/>
        <v>6259.2332088888897</v>
      </c>
      <c r="BB23" s="54" t="e">
        <f t="shared" si="7"/>
        <v>#REF!</v>
      </c>
      <c r="BC23" s="54">
        <f t="shared" ca="1" si="8"/>
        <v>230.00963496580152</v>
      </c>
      <c r="BD23" s="54">
        <f t="shared" ca="1" si="9"/>
        <v>252.69008906112322</v>
      </c>
      <c r="BE23" s="54">
        <f t="shared" ca="1" si="10"/>
        <v>307.0006893968266</v>
      </c>
      <c r="BH23" s="32" t="e">
        <f t="shared" si="30"/>
        <v>#REF!</v>
      </c>
      <c r="BI23" s="32" t="e">
        <f t="shared" ca="1" si="31"/>
        <v>#REF!</v>
      </c>
      <c r="BJ23" s="32" t="e">
        <f t="shared" ca="1" si="32"/>
        <v>#REF!</v>
      </c>
      <c r="BK23" s="32" t="e">
        <f t="shared" ca="1" si="33"/>
        <v>#REF!</v>
      </c>
    </row>
    <row r="24" spans="2:63" x14ac:dyDescent="0.3">
      <c r="B24" s="17" t="str">
        <f t="shared" si="11"/>
        <v>202210</v>
      </c>
      <c r="C24" s="17">
        <f t="shared" si="34"/>
        <v>44835</v>
      </c>
      <c r="D24" s="24">
        <f>VLOOKUP('Estudo PR'!B24,'Frete ESALQ'!$C$7:$BO$112,36,FALSE)</f>
        <v>135.41999999999999</v>
      </c>
      <c r="E24" s="24">
        <f>VLOOKUP('Estudo PR'!B24,'Frete ESALQ'!$C$7:$BO$112,47,FALSE)</f>
        <v>96</v>
      </c>
      <c r="F24" s="24">
        <f>VLOOKUP('Estudo PR'!B24,'Frete ESALQ'!$C$7:$BO$112,59,FALSE)</f>
        <v>104.75</v>
      </c>
      <c r="G24" s="24">
        <f>VLOOKUP('Estudo PR'!B24,'Frete ESALQ'!$C$7:$BO$112,18,FALSE)</f>
        <v>93.4</v>
      </c>
      <c r="H24" s="24">
        <f>VLOOKUP('Estudo PR'!B24,'Frete ESALQ'!$C$7:$BO$112,60,FALSE)</f>
        <v>107.75</v>
      </c>
      <c r="I24" s="47">
        <f t="shared" si="12"/>
        <v>59.363381770221402</v>
      </c>
      <c r="K24" s="43">
        <f t="shared" si="13"/>
        <v>0.2139336492890995</v>
      </c>
      <c r="L24" s="43">
        <f t="shared" si="35"/>
        <v>0.20125786163522014</v>
      </c>
      <c r="M24" s="43">
        <f t="shared" si="36"/>
        <v>0.2014423076923077</v>
      </c>
      <c r="N24" s="43">
        <f t="shared" si="37"/>
        <v>0.15830508474576271</v>
      </c>
      <c r="O24" s="43">
        <f t="shared" si="38"/>
        <v>0.19953703703703704</v>
      </c>
      <c r="P24" s="43">
        <f t="shared" si="18"/>
        <v>0.28677962207836427</v>
      </c>
      <c r="R24" s="43">
        <f t="shared" si="19"/>
        <v>0.28677962207836427</v>
      </c>
      <c r="S24" s="45">
        <f t="shared" si="0"/>
        <v>0.20074573545485497</v>
      </c>
      <c r="T24" s="45">
        <f t="shared" si="1"/>
        <v>0.18611936701743109</v>
      </c>
      <c r="V24" s="22">
        <f t="shared" si="20"/>
        <v>0.33839995405246981</v>
      </c>
      <c r="W24" s="22">
        <f t="shared" si="2"/>
        <v>0.26096945609131145</v>
      </c>
      <c r="X24" s="22">
        <f t="shared" si="3"/>
        <v>0.25126114547353201</v>
      </c>
      <c r="Z24" s="32">
        <f t="shared" si="21"/>
        <v>159.04830508474575</v>
      </c>
      <c r="AA24" s="32">
        <f t="shared" si="22"/>
        <v>124.48243055555557</v>
      </c>
      <c r="AB24" s="32">
        <f t="shared" si="23"/>
        <v>135.70411716748194</v>
      </c>
      <c r="AC24" s="32">
        <f t="shared" si="24"/>
        <v>148.24407582938389</v>
      </c>
      <c r="AD24" s="32">
        <f t="shared" si="25"/>
        <v>140.92350628930819</v>
      </c>
      <c r="AE24" s="32">
        <f t="shared" si="26"/>
        <v>70.048790488861243</v>
      </c>
      <c r="AG24" s="33">
        <f>+'Modelo Soja'!AJ24</f>
        <v>183.72800000000001</v>
      </c>
      <c r="AH24" s="32">
        <f ca="1">+'Modelo Soja'!AB24</f>
        <v>181.452</v>
      </c>
      <c r="AI24" s="32">
        <f ca="1">+'Modelo Soja'!AC24</f>
        <v>178.71449999999999</v>
      </c>
      <c r="AJ24" s="32">
        <f ca="1">+'Modelo Soja'!AD24</f>
        <v>177.57499999999999</v>
      </c>
      <c r="AL24" s="32" t="e">
        <f>+'Modelo Farelo'!R24</f>
        <v>#REF!</v>
      </c>
      <c r="AM24" s="32">
        <f ca="1">+'Modelo Farelo'!D24</f>
        <v>2776.7205000000004</v>
      </c>
      <c r="AN24" s="32">
        <f ca="1">+'Modelo Farelo'!E24</f>
        <v>2839.2804999999994</v>
      </c>
      <c r="AO24" s="32">
        <f ca="1">+'Modelo Farelo'!F24</f>
        <v>2871.7585000000008</v>
      </c>
      <c r="AP24" s="32" t="e">
        <f t="shared" si="27"/>
        <v>#REF!</v>
      </c>
      <c r="AQ24" s="32" t="e">
        <f t="shared" si="28"/>
        <v>#REF!</v>
      </c>
      <c r="AR24" s="32" t="e">
        <f t="shared" si="29"/>
        <v>#REF!</v>
      </c>
      <c r="AT24" s="32">
        <f>+'Modelo Oleo'!E24</f>
        <v>6730.8277140476175</v>
      </c>
      <c r="AU24" s="33">
        <f t="shared" si="4"/>
        <v>6660.7789235587561</v>
      </c>
      <c r="AV24" s="33">
        <f t="shared" si="5"/>
        <v>6582.5836382182333</v>
      </c>
      <c r="AW24" s="33">
        <f t="shared" si="6"/>
        <v>6606.3452834920618</v>
      </c>
      <c r="BB24" s="54" t="e">
        <f t="shared" si="7"/>
        <v>#REF!</v>
      </c>
      <c r="BC24" s="54">
        <f t="shared" ca="1" si="8"/>
        <v>390.49615971175172</v>
      </c>
      <c r="BD24" s="54">
        <f t="shared" ca="1" si="9"/>
        <v>467.40210264364669</v>
      </c>
      <c r="BE24" s="54">
        <f t="shared" ca="1" si="10"/>
        <v>515.50459836508026</v>
      </c>
      <c r="BH24" s="32" t="e">
        <f t="shared" si="30"/>
        <v>#REF!</v>
      </c>
      <c r="BI24" s="32" t="e">
        <f t="shared" ca="1" si="31"/>
        <v>#REF!</v>
      </c>
      <c r="BJ24" s="32" t="e">
        <f t="shared" ca="1" si="32"/>
        <v>#REF!</v>
      </c>
      <c r="BK24" s="32" t="e">
        <f t="shared" ca="1" si="33"/>
        <v>#REF!</v>
      </c>
    </row>
    <row r="25" spans="2:63" x14ac:dyDescent="0.3">
      <c r="B25" s="17" t="str">
        <f t="shared" si="11"/>
        <v>202211</v>
      </c>
      <c r="C25" s="17">
        <f t="shared" si="34"/>
        <v>44866</v>
      </c>
      <c r="D25" s="24">
        <f>VLOOKUP('Estudo PR'!B25,'Frete ESALQ'!$C$7:$BO$112,36,FALSE)</f>
        <v>120</v>
      </c>
      <c r="E25" s="24">
        <f>VLOOKUP('Estudo PR'!B25,'Frete ESALQ'!$C$7:$BO$112,47,FALSE)</f>
        <v>97.5</v>
      </c>
      <c r="F25" s="24">
        <f>VLOOKUP('Estudo PR'!B25,'Frete ESALQ'!$C$7:$BO$112,59,FALSE)</f>
        <v>99</v>
      </c>
      <c r="G25" s="24">
        <f>VLOOKUP('Estudo PR'!B25,'Frete ESALQ'!$C$7:$BO$112,18,FALSE)</f>
        <v>98.33</v>
      </c>
      <c r="H25" s="24">
        <f>VLOOKUP('Estudo PR'!B25,'Frete ESALQ'!$C$7:$BO$112,60,FALSE)</f>
        <v>112</v>
      </c>
      <c r="I25" s="47">
        <f t="shared" si="12"/>
        <v>59.359175939364626</v>
      </c>
      <c r="K25" s="43">
        <f t="shared" si="13"/>
        <v>0.1895734597156398</v>
      </c>
      <c r="L25" s="43">
        <f t="shared" si="35"/>
        <v>0.20440251572327045</v>
      </c>
      <c r="M25" s="43">
        <f t="shared" si="36"/>
        <v>0.19038461538461537</v>
      </c>
      <c r="N25" s="43">
        <f t="shared" si="37"/>
        <v>0.16666101694915253</v>
      </c>
      <c r="O25" s="43">
        <f t="shared" si="38"/>
        <v>0.2074074074074074</v>
      </c>
      <c r="P25" s="43">
        <f t="shared" si="18"/>
        <v>0.28675930405490158</v>
      </c>
      <c r="R25" s="43">
        <f t="shared" si="19"/>
        <v>0.28675930405490158</v>
      </c>
      <c r="S25" s="45">
        <f t="shared" si="0"/>
        <v>0.20073151283843108</v>
      </c>
      <c r="T25" s="45">
        <f t="shared" si="1"/>
        <v>0.17811723833239618</v>
      </c>
      <c r="V25" s="22">
        <f t="shared" si="20"/>
        <v>0.33837597878478382</v>
      </c>
      <c r="W25" s="22">
        <f t="shared" si="2"/>
        <v>0.26095096668996043</v>
      </c>
      <c r="X25" s="22">
        <f t="shared" si="3"/>
        <v>0.24045827174873485</v>
      </c>
      <c r="Z25" s="32">
        <f t="shared" si="21"/>
        <v>152.21008601694916</v>
      </c>
      <c r="AA25" s="32">
        <f t="shared" si="22"/>
        <v>124.47361111111113</v>
      </c>
      <c r="AB25" s="32">
        <f t="shared" si="23"/>
        <v>135.69450267877943</v>
      </c>
      <c r="AC25" s="32">
        <f t="shared" si="24"/>
        <v>141.87038033175355</v>
      </c>
      <c r="AD25" s="32">
        <f t="shared" si="25"/>
        <v>140.91352201257862</v>
      </c>
      <c r="AE25" s="32">
        <f t="shared" si="26"/>
        <v>70.043827608450243</v>
      </c>
      <c r="AG25" s="33">
        <f>+'Modelo Soja'!AJ25</f>
        <v>186.1275</v>
      </c>
      <c r="AH25" s="32">
        <f ca="1">+'Modelo Soja'!AB25</f>
        <v>185.39999999999995</v>
      </c>
      <c r="AI25" s="32">
        <f ca="1">+'Modelo Soja'!AC25</f>
        <v>180.39450000000002</v>
      </c>
      <c r="AJ25" s="32">
        <f ca="1">+'Modelo Soja'!AD25</f>
        <v>179.61849999999998</v>
      </c>
      <c r="AL25" s="32" t="e">
        <f>+'Modelo Farelo'!R25</f>
        <v>#REF!</v>
      </c>
      <c r="AM25" s="32">
        <f ca="1">+'Modelo Farelo'!D25</f>
        <v>2707.0574999999999</v>
      </c>
      <c r="AN25" s="32">
        <f ca="1">+'Modelo Farelo'!E25</f>
        <v>2811.9474999999993</v>
      </c>
      <c r="AO25" s="32">
        <f ca="1">+'Modelo Farelo'!F25</f>
        <v>2825.8052631578953</v>
      </c>
      <c r="AP25" s="32" t="e">
        <f t="shared" si="27"/>
        <v>#REF!</v>
      </c>
      <c r="AQ25" s="32" t="e">
        <f t="shared" si="28"/>
        <v>#REF!</v>
      </c>
      <c r="AR25" s="32" t="e">
        <f t="shared" si="29"/>
        <v>#REF!</v>
      </c>
      <c r="AT25" s="32">
        <f>+'Modelo Oleo'!E25</f>
        <v>7114.3804593181812</v>
      </c>
      <c r="AU25" s="33">
        <f t="shared" si="4"/>
        <v>7044.3366317097307</v>
      </c>
      <c r="AV25" s="33">
        <f t="shared" si="5"/>
        <v>6972.5100789864273</v>
      </c>
      <c r="AW25" s="33">
        <f t="shared" si="6"/>
        <v>6989.9068482070697</v>
      </c>
      <c r="BB25" s="54" t="e">
        <f t="shared" si="7"/>
        <v>#REF!</v>
      </c>
      <c r="BC25" s="54">
        <f t="shared" ca="1" si="8"/>
        <v>349.16045134194701</v>
      </c>
      <c r="BD25" s="54">
        <f t="shared" ca="1" si="9"/>
        <v>496.88764079728526</v>
      </c>
      <c r="BE25" s="54">
        <f t="shared" ca="1" si="10"/>
        <v>523.69365034316888</v>
      </c>
      <c r="BH25" s="32" t="e">
        <f t="shared" si="30"/>
        <v>#REF!</v>
      </c>
      <c r="BI25" s="32" t="e">
        <f t="shared" ca="1" si="31"/>
        <v>#REF!</v>
      </c>
      <c r="BJ25" s="32" t="e">
        <f t="shared" ca="1" si="32"/>
        <v>#REF!</v>
      </c>
      <c r="BK25" s="32" t="e">
        <f t="shared" ca="1" si="33"/>
        <v>#REF!</v>
      </c>
    </row>
    <row r="26" spans="2:63" x14ac:dyDescent="0.3">
      <c r="B26" s="17" t="str">
        <f t="shared" si="11"/>
        <v>202212</v>
      </c>
      <c r="C26" s="17">
        <f t="shared" si="34"/>
        <v>44896</v>
      </c>
      <c r="D26" s="29">
        <f>+(D25*2+D28)/3</f>
        <v>131.63999999999999</v>
      </c>
      <c r="E26" s="29">
        <f>+(E25*2+E28)/3</f>
        <v>111.66666666666667</v>
      </c>
      <c r="F26" s="29">
        <f>+(F25*2+F28)/3</f>
        <v>124.66666666666667</v>
      </c>
      <c r="G26" s="29">
        <f>+(G25*2+G28)/3</f>
        <v>115.31</v>
      </c>
      <c r="H26" s="29">
        <f>+(H25*2+H28)/3</f>
        <v>122.75666666666666</v>
      </c>
      <c r="I26" s="47">
        <f t="shared" si="12"/>
        <v>69.115602283809835</v>
      </c>
      <c r="K26" s="43">
        <f t="shared" si="13"/>
        <v>0.20796208530805685</v>
      </c>
      <c r="L26" s="43">
        <f t="shared" si="35"/>
        <v>0.23410202655485676</v>
      </c>
      <c r="M26" s="43">
        <f t="shared" si="36"/>
        <v>0.23974358974358975</v>
      </c>
      <c r="N26" s="43">
        <f t="shared" si="37"/>
        <v>0.19544067796610171</v>
      </c>
      <c r="O26" s="43">
        <f t="shared" si="38"/>
        <v>0.22732716049382715</v>
      </c>
      <c r="P26" s="43">
        <f t="shared" si="18"/>
        <v>0.33389179847251127</v>
      </c>
      <c r="R26" s="43">
        <f t="shared" si="19"/>
        <v>0.33389179847251127</v>
      </c>
      <c r="S26" s="45">
        <f t="shared" si="0"/>
        <v>0.23372425893075788</v>
      </c>
      <c r="T26" s="45">
        <f t="shared" si="1"/>
        <v>0.20170138163707929</v>
      </c>
      <c r="V26" s="22">
        <f t="shared" si="20"/>
        <v>0.3939923221975633</v>
      </c>
      <c r="W26" s="22">
        <f t="shared" si="2"/>
        <v>0.30384153660998525</v>
      </c>
      <c r="X26" s="22">
        <f t="shared" si="3"/>
        <v>0.27229686521005708</v>
      </c>
      <c r="Z26" s="32">
        <f t="shared" si="21"/>
        <v>172.36391567796613</v>
      </c>
      <c r="AA26" s="32">
        <f t="shared" si="22"/>
        <v>144.93241296296296</v>
      </c>
      <c r="AB26" s="32">
        <f t="shared" si="23"/>
        <v>157.99759903719234</v>
      </c>
      <c r="AC26" s="32">
        <f t="shared" si="24"/>
        <v>160.65515047393367</v>
      </c>
      <c r="AD26" s="32">
        <f t="shared" si="25"/>
        <v>164.07442976939203</v>
      </c>
      <c r="AE26" s="32">
        <f t="shared" si="26"/>
        <v>81.556410694895604</v>
      </c>
      <c r="AG26" s="33">
        <f>+'Modelo Soja'!AJ26</f>
        <v>182.05333333333331</v>
      </c>
      <c r="AH26" s="32">
        <f ca="1">+'Modelo Soja'!AB26</f>
        <v>179.96809523809526</v>
      </c>
      <c r="AI26" s="32">
        <f ca="1">+'Modelo Soja'!AC26</f>
        <v>176.61761904761903</v>
      </c>
      <c r="AJ26" s="32">
        <f ca="1">+'Modelo Soja'!AD26</f>
        <v>173.51047619047617</v>
      </c>
      <c r="AL26" s="32" t="e">
        <f>+'Modelo Farelo'!R26</f>
        <v>#REF!</v>
      </c>
      <c r="AM26" s="32">
        <f ca="1">+'Modelo Farelo'!D26</f>
        <v>2860.2373684210529</v>
      </c>
      <c r="AN26" s="32">
        <f ca="1">+'Modelo Farelo'!E26</f>
        <v>2798.3231578947366</v>
      </c>
      <c r="AO26" s="32">
        <f ca="1">+'Modelo Farelo'!F26</f>
        <v>2928.21052631579</v>
      </c>
      <c r="AP26" s="32" t="e">
        <f t="shared" si="27"/>
        <v>#REF!</v>
      </c>
      <c r="AQ26" s="32" t="e">
        <f t="shared" si="28"/>
        <v>#REF!</v>
      </c>
      <c r="AR26" s="32" t="e">
        <f t="shared" si="29"/>
        <v>#REF!</v>
      </c>
      <c r="AT26" s="32">
        <f>+'Modelo Oleo'!E26</f>
        <v>6456.5643112727294</v>
      </c>
      <c r="AU26" s="33">
        <f t="shared" si="4"/>
        <v>6375.0079005778334</v>
      </c>
      <c r="AV26" s="33">
        <f t="shared" si="5"/>
        <v>6295.9091607987957</v>
      </c>
      <c r="AW26" s="33">
        <f t="shared" si="6"/>
        <v>6311.6318983097663</v>
      </c>
      <c r="BB26" s="54" t="e">
        <f t="shared" si="7"/>
        <v>#REF!</v>
      </c>
      <c r="BC26" s="54">
        <f t="shared" ca="1" si="8"/>
        <v>420.71135246310223</v>
      </c>
      <c r="BD26" s="54">
        <f t="shared" ca="1" si="9"/>
        <v>414.29721645382779</v>
      </c>
      <c r="BE26" s="54">
        <f t="shared" ca="1" si="10"/>
        <v>566.64300455752573</v>
      </c>
      <c r="BH26" s="32" t="e">
        <f t="shared" si="30"/>
        <v>#REF!</v>
      </c>
      <c r="BI26" s="32" t="e">
        <f t="shared" ca="1" si="31"/>
        <v>#REF!</v>
      </c>
      <c r="BJ26" s="32" t="e">
        <f t="shared" ca="1" si="32"/>
        <v>#REF!</v>
      </c>
      <c r="BK26" s="32" t="e">
        <f t="shared" ca="1" si="33"/>
        <v>#REF!</v>
      </c>
    </row>
    <row r="27" spans="2:63" x14ac:dyDescent="0.3">
      <c r="B27" s="17" t="str">
        <f t="shared" si="11"/>
        <v>20231</v>
      </c>
      <c r="C27" s="17">
        <f t="shared" si="34"/>
        <v>44927</v>
      </c>
      <c r="D27" s="29">
        <f>+(D28*2+D25)/3</f>
        <v>143.28</v>
      </c>
      <c r="E27" s="29">
        <f>+(E28*2+E25)/3</f>
        <v>125.83333333333333</v>
      </c>
      <c r="F27" s="29">
        <f>+(F28*2+F25)/3</f>
        <v>150.33333333333334</v>
      </c>
      <c r="G27" s="29">
        <f>+(G28*2+G25)/3</f>
        <v>132.29</v>
      </c>
      <c r="H27" s="29">
        <f>+(H28*2+H25)/3</f>
        <v>133.51333333333335</v>
      </c>
      <c r="I27" s="47">
        <f t="shared" si="12"/>
        <v>78.872028628255052</v>
      </c>
      <c r="K27" s="43">
        <f t="shared" si="13"/>
        <v>0.22635071090047393</v>
      </c>
      <c r="L27" s="43">
        <f t="shared" si="35"/>
        <v>0.26380153738644302</v>
      </c>
      <c r="M27" s="43">
        <f t="shared" si="36"/>
        <v>0.28910256410256413</v>
      </c>
      <c r="N27" s="43">
        <f t="shared" si="37"/>
        <v>0.22422033898305083</v>
      </c>
      <c r="O27" s="43">
        <f t="shared" si="38"/>
        <v>0.24724691358024695</v>
      </c>
      <c r="P27" s="43">
        <f t="shared" si="18"/>
        <v>0.38102429289012102</v>
      </c>
      <c r="R27" s="43">
        <f t="shared" si="19"/>
        <v>0.38102429289012102</v>
      </c>
      <c r="S27" s="45">
        <f t="shared" si="0"/>
        <v>0.26671700502308471</v>
      </c>
      <c r="T27" s="45">
        <f t="shared" si="1"/>
        <v>0.22528552494176238</v>
      </c>
      <c r="V27" s="22">
        <f t="shared" si="20"/>
        <v>0.44960866561034279</v>
      </c>
      <c r="W27" s="22">
        <f t="shared" si="2"/>
        <v>0.34673210653001013</v>
      </c>
      <c r="X27" s="22">
        <f t="shared" si="3"/>
        <v>0.30413545867137926</v>
      </c>
      <c r="Z27" s="32">
        <f t="shared" si="21"/>
        <v>192.51774533898308</v>
      </c>
      <c r="AA27" s="32">
        <f t="shared" si="22"/>
        <v>165.39121481481484</v>
      </c>
      <c r="AB27" s="32">
        <f t="shared" si="23"/>
        <v>180.30069539560526</v>
      </c>
      <c r="AC27" s="32">
        <f t="shared" si="24"/>
        <v>179.43992061611377</v>
      </c>
      <c r="AD27" s="32">
        <f t="shared" si="25"/>
        <v>187.23533752620548</v>
      </c>
      <c r="AE27" s="32">
        <f t="shared" si="26"/>
        <v>93.068993781340964</v>
      </c>
      <c r="AG27" s="33">
        <f>+'Modelo Soja'!AJ27</f>
        <v>177.03181818181818</v>
      </c>
      <c r="AH27" s="32">
        <f ca="1">+'Modelo Soja'!AB27</f>
        <v>172.83454545454541</v>
      </c>
      <c r="AI27" s="32">
        <f ca="1">+'Modelo Soja'!AC27</f>
        <v>168.98772727272728</v>
      </c>
      <c r="AJ27" s="32">
        <f ca="1">+'Modelo Soja'!AD27</f>
        <v>167.72272727272724</v>
      </c>
      <c r="AL27" s="32" t="e">
        <f>+'Modelo Farelo'!R27</f>
        <v>#REF!</v>
      </c>
      <c r="AM27" s="32">
        <f ca="1">+'Modelo Farelo'!D27</f>
        <v>2964.9645454545457</v>
      </c>
      <c r="AN27" s="32">
        <f ca="1">+'Modelo Farelo'!E27</f>
        <v>2826.4881818181816</v>
      </c>
      <c r="AO27" s="32">
        <f ca="1">+'Modelo Farelo'!F27</f>
        <v>3005.6577272727268</v>
      </c>
      <c r="AP27" s="32" t="e">
        <f t="shared" si="27"/>
        <v>#REF!</v>
      </c>
      <c r="AQ27" s="32" t="e">
        <f t="shared" si="28"/>
        <v>#REF!</v>
      </c>
      <c r="AR27" s="32" t="e">
        <f t="shared" si="29"/>
        <v>#REF!</v>
      </c>
      <c r="AT27" s="32">
        <f>+'Modelo Oleo'!E27</f>
        <v>6101.9268512727258</v>
      </c>
      <c r="AU27" s="33">
        <f t="shared" si="4"/>
        <v>6008.8578574913845</v>
      </c>
      <c r="AV27" s="33">
        <f t="shared" si="5"/>
        <v>5922.4869306566125</v>
      </c>
      <c r="AW27" s="33">
        <f t="shared" si="6"/>
        <v>5936.5356364579111</v>
      </c>
      <c r="BB27" s="54" t="e">
        <f t="shared" si="7"/>
        <v>#REF!</v>
      </c>
      <c r="BC27" s="54">
        <f t="shared" ca="1" si="8"/>
        <v>544.91922301342947</v>
      </c>
      <c r="BD27" s="54">
        <f t="shared" ca="1" si="9"/>
        <v>487.90140128283701</v>
      </c>
      <c r="BE27" s="54">
        <f t="shared" ca="1" si="10"/>
        <v>646.17163486733989</v>
      </c>
      <c r="BH27" s="32" t="e">
        <f t="shared" si="30"/>
        <v>#REF!</v>
      </c>
      <c r="BI27" s="32" t="e">
        <f t="shared" ca="1" si="31"/>
        <v>#REF!</v>
      </c>
      <c r="BJ27" s="32" t="e">
        <f t="shared" ca="1" si="32"/>
        <v>#REF!</v>
      </c>
      <c r="BK27" s="32" t="e">
        <f t="shared" ca="1" si="33"/>
        <v>#REF!</v>
      </c>
    </row>
    <row r="28" spans="2:63" x14ac:dyDescent="0.3">
      <c r="B28" s="17" t="str">
        <f t="shared" si="11"/>
        <v>20232</v>
      </c>
      <c r="C28" s="17">
        <f t="shared" si="34"/>
        <v>44958</v>
      </c>
      <c r="D28" s="24">
        <f>VLOOKUP('Estudo PR'!B28,'Frete ESALQ'!$C$7:$BO$112,36,FALSE)</f>
        <v>154.91999999999999</v>
      </c>
      <c r="E28" s="24">
        <f>VLOOKUP('Estudo PR'!B28,'Frete ESALQ'!$C$7:$BO$112,47,FALSE)</f>
        <v>140</v>
      </c>
      <c r="F28" s="24">
        <f>VLOOKUP('Estudo PR'!B28,'Frete ESALQ'!$C$7:$BO$112,59,FALSE)</f>
        <v>176</v>
      </c>
      <c r="G28" s="24">
        <f>VLOOKUP('Estudo PR'!B28,'Frete ESALQ'!$C$7:$BO$112,18,FALSE)</f>
        <v>149.27000000000001</v>
      </c>
      <c r="H28" s="24">
        <f>VLOOKUP('Estudo PR'!B28,'Frete ESALQ'!$C$7:$BO$112,60,FALSE)</f>
        <v>144.27000000000001</v>
      </c>
      <c r="I28" s="47">
        <f t="shared" si="12"/>
        <v>88.628454972700254</v>
      </c>
      <c r="K28" s="43">
        <f t="shared" si="13"/>
        <v>0.24473933649289098</v>
      </c>
      <c r="L28" s="43">
        <f t="shared" si="35"/>
        <v>0.29350104821802936</v>
      </c>
      <c r="M28" s="43">
        <f t="shared" si="36"/>
        <v>0.33846153846153848</v>
      </c>
      <c r="N28" s="43">
        <f t="shared" si="37"/>
        <v>0.253</v>
      </c>
      <c r="O28" s="43">
        <f t="shared" si="38"/>
        <v>0.26716666666666666</v>
      </c>
      <c r="P28" s="43">
        <f t="shared" si="18"/>
        <v>0.42815678730773071</v>
      </c>
      <c r="R28" s="43">
        <f t="shared" si="19"/>
        <v>0.42815678730773071</v>
      </c>
      <c r="S28" s="45">
        <f t="shared" si="0"/>
        <v>0.29970975111541148</v>
      </c>
      <c r="T28" s="45">
        <f t="shared" si="1"/>
        <v>0.24886966824644549</v>
      </c>
      <c r="V28" s="22">
        <f t="shared" si="20"/>
        <v>0.50522500902312217</v>
      </c>
      <c r="W28" s="22">
        <f t="shared" si="2"/>
        <v>0.38962267645003495</v>
      </c>
      <c r="X28" s="22">
        <f t="shared" si="3"/>
        <v>0.33597405213270143</v>
      </c>
      <c r="Z28" s="32">
        <f t="shared" si="21"/>
        <v>212.67157499999999</v>
      </c>
      <c r="AA28" s="32">
        <f t="shared" si="22"/>
        <v>185.85001666666668</v>
      </c>
      <c r="AB28" s="32">
        <f t="shared" si="23"/>
        <v>202.60379175401818</v>
      </c>
      <c r="AC28" s="32">
        <f t="shared" si="24"/>
        <v>198.22469075829383</v>
      </c>
      <c r="AD28" s="32">
        <f t="shared" si="25"/>
        <v>210.39624528301889</v>
      </c>
      <c r="AE28" s="32">
        <f t="shared" si="26"/>
        <v>104.5815768677863</v>
      </c>
      <c r="AG28" s="33">
        <f>+'Modelo Soja'!AJ28</f>
        <v>172.60611111111112</v>
      </c>
      <c r="AH28" s="32">
        <f ca="1">+'Modelo Soja'!AB28</f>
        <v>167.40222222222224</v>
      </c>
      <c r="AI28" s="32">
        <f ca="1">+'Modelo Soja'!AC28</f>
        <v>161.69055555555553</v>
      </c>
      <c r="AJ28" s="32">
        <f ca="1">+'Modelo Soja'!AD28</f>
        <v>162.79277777777776</v>
      </c>
      <c r="AL28" s="32" t="e">
        <f>+'Modelo Farelo'!R28</f>
        <v>#REF!</v>
      </c>
      <c r="AM28" s="32">
        <f ca="1">+'Modelo Farelo'!D28</f>
        <v>2962.64</v>
      </c>
      <c r="AN28" s="32">
        <f ca="1">+'Modelo Farelo'!E28</f>
        <v>2854.3866666666672</v>
      </c>
      <c r="AO28" s="32">
        <f ca="1">+'Modelo Farelo'!F28</f>
        <v>2965.8816666666676</v>
      </c>
      <c r="AP28" s="32" t="e">
        <f t="shared" si="27"/>
        <v>#REF!</v>
      </c>
      <c r="AQ28" s="32" t="e">
        <f t="shared" si="28"/>
        <v>#REF!</v>
      </c>
      <c r="AR28" s="32" t="e">
        <f t="shared" si="29"/>
        <v>#REF!</v>
      </c>
      <c r="AT28" s="32">
        <f>+'Modelo Oleo'!E28</f>
        <v>5932.9275063000005</v>
      </c>
      <c r="AU28" s="33">
        <f t="shared" si="4"/>
        <v>5828.3459294322138</v>
      </c>
      <c r="AV28" s="33">
        <f t="shared" si="5"/>
        <v>5734.7028155417065</v>
      </c>
      <c r="AW28" s="33">
        <f t="shared" si="6"/>
        <v>5747.0774896333342</v>
      </c>
      <c r="BB28" s="54" t="e">
        <f t="shared" si="7"/>
        <v>#REF!</v>
      </c>
      <c r="BC28" s="54">
        <f t="shared" ca="1" si="8"/>
        <v>597.61214884940546</v>
      </c>
      <c r="BD28" s="54">
        <f t="shared" ca="1" si="9"/>
        <v>592.88797051574966</v>
      </c>
      <c r="BE28" s="54">
        <f t="shared" ca="1" si="10"/>
        <v>660.6137849637048</v>
      </c>
      <c r="BH28" s="32" t="e">
        <f t="shared" si="30"/>
        <v>#REF!</v>
      </c>
      <c r="BI28" s="32" t="e">
        <f t="shared" ca="1" si="31"/>
        <v>#REF!</v>
      </c>
      <c r="BJ28" s="32" t="e">
        <f t="shared" ca="1" si="32"/>
        <v>#REF!</v>
      </c>
      <c r="BK28" s="32" t="e">
        <f t="shared" ca="1" si="33"/>
        <v>#REF!</v>
      </c>
    </row>
    <row r="29" spans="2:63" x14ac:dyDescent="0.3">
      <c r="B29" s="17" t="str">
        <f t="shared" si="11"/>
        <v>20233</v>
      </c>
      <c r="C29" s="17">
        <f t="shared" si="34"/>
        <v>44986</v>
      </c>
      <c r="D29" s="24">
        <f>VLOOKUP('Estudo PR'!B29,'Frete ESALQ'!$C$7:$BO$112,36,FALSE)</f>
        <v>181.34</v>
      </c>
      <c r="E29" s="24">
        <f>VLOOKUP('Estudo PR'!B29,'Frete ESALQ'!$C$7:$BO$112,47,FALSE)</f>
        <v>184.33</v>
      </c>
      <c r="F29" s="24">
        <f>VLOOKUP('Estudo PR'!B29,'Frete ESALQ'!$C$7:$BO$112,59,FALSE)</f>
        <v>176</v>
      </c>
      <c r="G29" s="24">
        <f>VLOOKUP('Estudo PR'!B29,'Frete ESALQ'!$C$7:$BO$112,18,FALSE)</f>
        <v>174.79</v>
      </c>
      <c r="H29" s="24">
        <f>VLOOKUP('Estudo PR'!B29,'Frete ESALQ'!$C$7:$BO$112,60,FALSE)</f>
        <v>165.88</v>
      </c>
      <c r="I29" s="47">
        <f t="shared" si="12"/>
        <v>101.73387425991201</v>
      </c>
      <c r="K29" s="43">
        <f t="shared" si="13"/>
        <v>0.28647709320695103</v>
      </c>
      <c r="L29" s="43">
        <f t="shared" si="35"/>
        <v>0.38643605870020969</v>
      </c>
      <c r="M29" s="43">
        <f t="shared" si="36"/>
        <v>0.33846153846153848</v>
      </c>
      <c r="N29" s="43">
        <f t="shared" si="37"/>
        <v>0.2962542372881356</v>
      </c>
      <c r="O29" s="43">
        <f t="shared" si="38"/>
        <v>0.30718518518518517</v>
      </c>
      <c r="P29" s="43">
        <f t="shared" si="18"/>
        <v>0.49146799159377785</v>
      </c>
      <c r="R29" s="43">
        <f t="shared" si="19"/>
        <v>0.49146799159377785</v>
      </c>
      <c r="S29" s="45">
        <f t="shared" si="0"/>
        <v>0.34402759411564449</v>
      </c>
      <c r="T29" s="45">
        <f t="shared" si="1"/>
        <v>0.29136566524754332</v>
      </c>
      <c r="V29" s="22">
        <f t="shared" si="20"/>
        <v>0.57993223008065786</v>
      </c>
      <c r="W29" s="22">
        <f t="shared" si="2"/>
        <v>0.44723587235033785</v>
      </c>
      <c r="X29" s="22">
        <f t="shared" si="3"/>
        <v>0.39334364808418348</v>
      </c>
      <c r="Z29" s="32">
        <f t="shared" si="21"/>
        <v>248.98652923728815</v>
      </c>
      <c r="AA29" s="32">
        <f t="shared" si="22"/>
        <v>213.33151111111115</v>
      </c>
      <c r="AB29" s="32">
        <f t="shared" si="23"/>
        <v>232.56265362217567</v>
      </c>
      <c r="AC29" s="32">
        <f t="shared" si="24"/>
        <v>232.07275236966825</v>
      </c>
      <c r="AD29" s="32">
        <f t="shared" si="25"/>
        <v>241.50737106918243</v>
      </c>
      <c r="AE29" s="32">
        <f t="shared" si="26"/>
        <v>120.04597162669617</v>
      </c>
      <c r="AG29" s="33">
        <f>+'Modelo Soja'!AJ29</f>
        <v>162.12478260869568</v>
      </c>
      <c r="AH29" s="32">
        <f ca="1">+'Modelo Soja'!AB29</f>
        <v>157.77434782608694</v>
      </c>
      <c r="AI29" s="32">
        <f ca="1">+'Modelo Soja'!AC29</f>
        <v>151.45956521739129</v>
      </c>
      <c r="AJ29" s="32">
        <f ca="1">+'Modelo Soja'!AD29</f>
        <v>152.01347826086959</v>
      </c>
      <c r="AL29" s="32" t="e">
        <f>+'Modelo Farelo'!R29</f>
        <v>#REF!</v>
      </c>
      <c r="AM29" s="32">
        <f ca="1">+'Modelo Farelo'!D29</f>
        <v>2759.22</v>
      </c>
      <c r="AN29" s="32">
        <f ca="1">+'Modelo Farelo'!E29</f>
        <v>2777.8869565217392</v>
      </c>
      <c r="AO29" s="32">
        <f ca="1">+'Modelo Farelo'!F29</f>
        <v>2801.63</v>
      </c>
      <c r="AP29" s="32" t="e">
        <f t="shared" si="27"/>
        <v>#REF!</v>
      </c>
      <c r="AQ29" s="32" t="e">
        <f t="shared" si="28"/>
        <v>#REF!</v>
      </c>
      <c r="AR29" s="32" t="e">
        <f t="shared" si="29"/>
        <v>#REF!</v>
      </c>
      <c r="AT29" s="32">
        <f>+'Modelo Oleo'!E29</f>
        <v>5400.8614693913041</v>
      </c>
      <c r="AU29" s="33">
        <f t="shared" si="4"/>
        <v>5280.8154977646082</v>
      </c>
      <c r="AV29" s="33">
        <f t="shared" si="5"/>
        <v>5168.7887170216363</v>
      </c>
      <c r="AW29" s="33">
        <f t="shared" si="6"/>
        <v>5187.5299582801927</v>
      </c>
      <c r="BB29" s="54" t="e">
        <f t="shared" si="7"/>
        <v>#REF!</v>
      </c>
      <c r="BC29" s="54">
        <f t="shared" ca="1" si="8"/>
        <v>496.00563578480615</v>
      </c>
      <c r="BD29" s="54">
        <f t="shared" ca="1" si="9"/>
        <v>592.84687383911023</v>
      </c>
      <c r="BE29" s="54">
        <f t="shared" ca="1" si="10"/>
        <v>605.17052064154495</v>
      </c>
      <c r="BH29" s="32" t="e">
        <f t="shared" si="30"/>
        <v>#REF!</v>
      </c>
      <c r="BI29" s="32" t="e">
        <f t="shared" ca="1" si="31"/>
        <v>#REF!</v>
      </c>
      <c r="BJ29" s="32" t="e">
        <f t="shared" ca="1" si="32"/>
        <v>#REF!</v>
      </c>
      <c r="BK29" s="32" t="e">
        <f t="shared" ca="1" si="33"/>
        <v>#REF!</v>
      </c>
    </row>
    <row r="30" spans="2:63" x14ac:dyDescent="0.3">
      <c r="B30" s="17" t="str">
        <f t="shared" si="11"/>
        <v>20234</v>
      </c>
      <c r="C30" s="17">
        <f t="shared" si="34"/>
        <v>45017</v>
      </c>
      <c r="D30" s="24">
        <f>VLOOKUP('Estudo PR'!B30,'Frete ESALQ'!$C$7:$BO$112,36,FALSE)</f>
        <v>193.29</v>
      </c>
      <c r="E30" s="24">
        <f>VLOOKUP('Estudo PR'!B30,'Frete ESALQ'!$C$7:$BO$112,47,FALSE)</f>
        <v>162.6</v>
      </c>
      <c r="F30" s="24">
        <f>VLOOKUP('Estudo PR'!B30,'Frete ESALQ'!$C$7:$BO$112,59,FALSE)</f>
        <v>142.5</v>
      </c>
      <c r="G30" s="24">
        <f>VLOOKUP('Estudo PR'!B30,'Frete ESALQ'!$C$7:$BO$112,18,FALSE)</f>
        <v>156.16999999999999</v>
      </c>
      <c r="H30" s="24">
        <f>VLOOKUP('Estudo PR'!B30,'Frete ESALQ'!$C$7:$BO$112,60,FALSE)</f>
        <v>158.33000000000001</v>
      </c>
      <c r="I30" s="47">
        <f t="shared" si="12"/>
        <v>89.514948740986483</v>
      </c>
      <c r="K30" s="43">
        <f t="shared" si="13"/>
        <v>0.30535545023696681</v>
      </c>
      <c r="L30" s="43">
        <f t="shared" si="35"/>
        <v>0.34088050314465407</v>
      </c>
      <c r="M30" s="43">
        <f t="shared" si="36"/>
        <v>0.27403846153846156</v>
      </c>
      <c r="N30" s="43">
        <f t="shared" si="37"/>
        <v>0.26469491525423727</v>
      </c>
      <c r="O30" s="43">
        <f t="shared" si="38"/>
        <v>0.29320370370370374</v>
      </c>
      <c r="P30" s="43">
        <f t="shared" si="18"/>
        <v>0.43243936589848542</v>
      </c>
      <c r="R30" s="43">
        <f t="shared" si="19"/>
        <v>0.43243936589848542</v>
      </c>
      <c r="S30" s="45">
        <f t="shared" si="0"/>
        <v>0.30270755612893979</v>
      </c>
      <c r="T30" s="45">
        <f t="shared" si="1"/>
        <v>0.28502518274560207</v>
      </c>
      <c r="V30" s="22">
        <f t="shared" si="20"/>
        <v>0.5102784517602128</v>
      </c>
      <c r="W30" s="22">
        <f t="shared" si="2"/>
        <v>0.39351982296762172</v>
      </c>
      <c r="X30" s="22">
        <f t="shared" si="3"/>
        <v>0.38478399670656283</v>
      </c>
      <c r="Z30" s="32">
        <f t="shared" si="21"/>
        <v>243.56826991525426</v>
      </c>
      <c r="AA30" s="32">
        <f t="shared" si="22"/>
        <v>187.70895555555558</v>
      </c>
      <c r="AB30" s="32">
        <f t="shared" si="23"/>
        <v>204.6303079431633</v>
      </c>
      <c r="AC30" s="32">
        <f t="shared" si="24"/>
        <v>227.02255805687207</v>
      </c>
      <c r="AD30" s="32">
        <f t="shared" si="25"/>
        <v>212.50070440251574</v>
      </c>
      <c r="AE30" s="32">
        <f t="shared" si="26"/>
        <v>105.62763951436405</v>
      </c>
      <c r="AG30" s="33">
        <f>+'Modelo Soja'!AJ30</f>
        <v>145.23666666666665</v>
      </c>
      <c r="AH30" s="32">
        <f ca="1">+'Modelo Soja'!AB30</f>
        <v>140.78111111111107</v>
      </c>
      <c r="AI30" s="32">
        <f ca="1">+'Modelo Soja'!AC30</f>
        <v>135.59111111111108</v>
      </c>
      <c r="AJ30" s="32">
        <f ca="1">+'Modelo Soja'!AD30</f>
        <v>136.76777777777778</v>
      </c>
      <c r="AL30" s="32" t="e">
        <f>+'Modelo Farelo'!R30</f>
        <v>#REF!</v>
      </c>
      <c r="AM30" s="32">
        <f ca="1">+'Modelo Farelo'!D30</f>
        <v>2478.6938888888894</v>
      </c>
      <c r="AN30" s="32">
        <f ca="1">+'Modelo Farelo'!E30</f>
        <v>2503.0844444444442</v>
      </c>
      <c r="AO30" s="32">
        <f ca="1">+'Modelo Farelo'!F30</f>
        <v>2539.7683333333325</v>
      </c>
      <c r="AP30" s="32" t="e">
        <f t="shared" si="27"/>
        <v>#REF!</v>
      </c>
      <c r="AQ30" s="32" t="e">
        <f t="shared" si="28"/>
        <v>#REF!</v>
      </c>
      <c r="AR30" s="32" t="e">
        <f t="shared" si="29"/>
        <v>#REF!</v>
      </c>
      <c r="AT30" s="32">
        <f>+'Modelo Oleo'!E30</f>
        <v>4724.0803943999999</v>
      </c>
      <c r="AU30" s="33">
        <f t="shared" si="4"/>
        <v>4618.4527548856358</v>
      </c>
      <c r="AV30" s="33">
        <f t="shared" si="5"/>
        <v>4497.0578363431277</v>
      </c>
      <c r="AW30" s="33">
        <f t="shared" si="6"/>
        <v>4536.3714388444441</v>
      </c>
      <c r="BB30" s="54" t="e">
        <f t="shared" si="7"/>
        <v>#REF!</v>
      </c>
      <c r="BC30" s="54">
        <f t="shared" ca="1" si="8"/>
        <v>436.35911579194317</v>
      </c>
      <c r="BD30" s="54">
        <f t="shared" ca="1" si="9"/>
        <v>516.8730487501075</v>
      </c>
      <c r="BE30" s="54">
        <f t="shared" ca="1" si="10"/>
        <v>532.6375748059254</v>
      </c>
      <c r="BH30" s="32" t="e">
        <f t="shared" si="30"/>
        <v>#REF!</v>
      </c>
      <c r="BI30" s="32" t="e">
        <f t="shared" ca="1" si="31"/>
        <v>#REF!</v>
      </c>
      <c r="BJ30" s="32" t="e">
        <f t="shared" ca="1" si="32"/>
        <v>#REF!</v>
      </c>
      <c r="BK30" s="32" t="e">
        <f t="shared" ca="1" si="33"/>
        <v>#REF!</v>
      </c>
    </row>
    <row r="31" spans="2:63" x14ac:dyDescent="0.3">
      <c r="B31" s="17" t="str">
        <f t="shared" si="11"/>
        <v>20235</v>
      </c>
      <c r="C31" s="17">
        <f t="shared" si="34"/>
        <v>45047</v>
      </c>
      <c r="D31" s="29">
        <f>(D30+D32)/2</f>
        <v>176.5</v>
      </c>
      <c r="E31" s="29">
        <f>(E30+E32)/2</f>
        <v>154.63499999999999</v>
      </c>
      <c r="F31" s="29">
        <f>(F30+F32)/2</f>
        <v>145.82</v>
      </c>
      <c r="G31" s="29">
        <f>(G30+G32)/2</f>
        <v>156.77499999999998</v>
      </c>
      <c r="H31" s="29">
        <f>(H30+H32)/2</f>
        <v>161.35500000000002</v>
      </c>
      <c r="I31" s="47">
        <f t="shared" si="12"/>
        <v>89.050515066694317</v>
      </c>
      <c r="K31" s="43">
        <f t="shared" si="13"/>
        <v>0.27883096366508686</v>
      </c>
      <c r="L31" s="43">
        <f t="shared" si="35"/>
        <v>0.32418238993710691</v>
      </c>
      <c r="M31" s="43">
        <f t="shared" si="36"/>
        <v>0.28042307692307689</v>
      </c>
      <c r="N31" s="43">
        <f t="shared" si="37"/>
        <v>0.26572033898305081</v>
      </c>
      <c r="O31" s="43">
        <f t="shared" si="38"/>
        <v>0.2988055555555556</v>
      </c>
      <c r="P31" s="43">
        <f t="shared" si="18"/>
        <v>0.4301957249598759</v>
      </c>
      <c r="R31" s="43">
        <f t="shared" si="19"/>
        <v>0.4301957249598759</v>
      </c>
      <c r="S31" s="45">
        <f t="shared" si="0"/>
        <v>0.30113700747191313</v>
      </c>
      <c r="T31" s="45">
        <f t="shared" si="1"/>
        <v>0.27227565132406883</v>
      </c>
      <c r="V31" s="22">
        <f t="shared" si="20"/>
        <v>0.50763095545265358</v>
      </c>
      <c r="W31" s="22">
        <f t="shared" si="2"/>
        <v>0.39147810971348707</v>
      </c>
      <c r="X31" s="22">
        <f t="shared" si="3"/>
        <v>0.36757212928749294</v>
      </c>
      <c r="Z31" s="32">
        <f t="shared" si="21"/>
        <v>232.67315783898303</v>
      </c>
      <c r="AA31" s="32">
        <f t="shared" si="22"/>
        <v>186.73505833333334</v>
      </c>
      <c r="AB31" s="32">
        <f t="shared" si="23"/>
        <v>203.56861705101326</v>
      </c>
      <c r="AC31" s="32">
        <f t="shared" si="24"/>
        <v>216.86755627962083</v>
      </c>
      <c r="AD31" s="32">
        <f t="shared" si="25"/>
        <v>211.39817924528302</v>
      </c>
      <c r="AE31" s="32">
        <f t="shared" si="26"/>
        <v>105.07960777869928</v>
      </c>
      <c r="AG31" s="33">
        <f>+'Modelo Soja'!AJ31</f>
        <v>138.10909090909092</v>
      </c>
      <c r="AH31" s="32">
        <f ca="1">+'Modelo Soja'!AB31</f>
        <v>132.12818181818182</v>
      </c>
      <c r="AI31" s="32">
        <f ca="1">+'Modelo Soja'!AC31</f>
        <v>129.28727272727272</v>
      </c>
      <c r="AJ31" s="32">
        <f ca="1">+'Modelo Soja'!AD31</f>
        <v>127.80318181818183</v>
      </c>
      <c r="AL31" s="32" t="e">
        <f>+'Modelo Farelo'!R31</f>
        <v>#REF!</v>
      </c>
      <c r="AM31" s="32">
        <f ca="1">+'Modelo Farelo'!D31</f>
        <v>2341.9790909090912</v>
      </c>
      <c r="AN31" s="32">
        <f ca="1">+'Modelo Farelo'!E31</f>
        <v>2339.3140909090916</v>
      </c>
      <c r="AO31" s="32">
        <f ca="1">+'Modelo Farelo'!F31</f>
        <v>2351.4613636363629</v>
      </c>
      <c r="AP31" s="32" t="e">
        <f t="shared" si="27"/>
        <v>#REF!</v>
      </c>
      <c r="AQ31" s="32" t="e">
        <f t="shared" si="28"/>
        <v>#REF!</v>
      </c>
      <c r="AR31" s="32" t="e">
        <f t="shared" si="29"/>
        <v>#REF!</v>
      </c>
      <c r="AT31" s="32">
        <f>+'Modelo Oleo'!E31</f>
        <v>4464.729038391305</v>
      </c>
      <c r="AU31" s="33">
        <f t="shared" si="4"/>
        <v>4359.649430612606</v>
      </c>
      <c r="AV31" s="33">
        <f t="shared" si="5"/>
        <v>4247.8614821116844</v>
      </c>
      <c r="AW31" s="33">
        <f t="shared" si="6"/>
        <v>4277.9939800579714</v>
      </c>
      <c r="BB31" s="54" t="e">
        <f t="shared" si="7"/>
        <v>#REF!</v>
      </c>
      <c r="BC31" s="54">
        <f t="shared" ca="1" si="8"/>
        <v>426.27784066797585</v>
      </c>
      <c r="BD31" s="54">
        <f t="shared" ca="1" si="9"/>
        <v>449.26998581627731</v>
      </c>
      <c r="BE31" s="54">
        <f t="shared" ca="1" si="10"/>
        <v>489.14178843583613</v>
      </c>
      <c r="BH31" s="32" t="e">
        <f t="shared" si="30"/>
        <v>#REF!</v>
      </c>
      <c r="BI31" s="32" t="e">
        <f t="shared" ca="1" si="31"/>
        <v>#REF!</v>
      </c>
      <c r="BJ31" s="32" t="e">
        <f t="shared" ca="1" si="32"/>
        <v>#REF!</v>
      </c>
      <c r="BK31" s="32" t="e">
        <f t="shared" ca="1" si="33"/>
        <v>#REF!</v>
      </c>
    </row>
    <row r="32" spans="2:63" x14ac:dyDescent="0.3">
      <c r="B32" s="17" t="str">
        <f t="shared" si="11"/>
        <v>20236</v>
      </c>
      <c r="C32" s="17">
        <f t="shared" si="34"/>
        <v>45078</v>
      </c>
      <c r="D32" s="24">
        <f>VLOOKUP('Estudo PR'!B32,'Frete ESALQ'!$C$7:$BO$112,36,FALSE)</f>
        <v>159.71</v>
      </c>
      <c r="E32" s="24">
        <f>VLOOKUP('Estudo PR'!B32,'Frete ESALQ'!$C$7:$BO$112,47,FALSE)</f>
        <v>146.66999999999999</v>
      </c>
      <c r="F32" s="24">
        <f>VLOOKUP('Estudo PR'!B32,'Frete ESALQ'!$C$7:$BO$112,59,FALSE)</f>
        <v>149.13999999999999</v>
      </c>
      <c r="G32" s="24">
        <f>VLOOKUP('Estudo PR'!B32,'Frete ESALQ'!$C$7:$BO$112,18,FALSE)</f>
        <v>157.38</v>
      </c>
      <c r="H32" s="24">
        <f>VLOOKUP('Estudo PR'!B32,'Frete ESALQ'!$C$7:$BO$112,60,FALSE)</f>
        <v>164.38</v>
      </c>
      <c r="I32" s="47">
        <f t="shared" si="12"/>
        <v>88.586081392402136</v>
      </c>
      <c r="K32" s="43">
        <f t="shared" si="13"/>
        <v>0.25230647709320697</v>
      </c>
      <c r="L32" s="43">
        <f t="shared" si="35"/>
        <v>0.30748427672955975</v>
      </c>
      <c r="M32" s="43">
        <f t="shared" si="36"/>
        <v>0.28680769230769226</v>
      </c>
      <c r="N32" s="43">
        <f t="shared" si="37"/>
        <v>0.2667457627118644</v>
      </c>
      <c r="O32" s="43">
        <f t="shared" si="38"/>
        <v>0.3044074074074074</v>
      </c>
      <c r="P32" s="43">
        <f t="shared" si="18"/>
        <v>0.42795208402126639</v>
      </c>
      <c r="R32" s="43">
        <f t="shared" si="19"/>
        <v>0.42795208402126639</v>
      </c>
      <c r="S32" s="45">
        <f t="shared" si="0"/>
        <v>0.29956645881488647</v>
      </c>
      <c r="T32" s="45">
        <f t="shared" si="1"/>
        <v>0.25952611990253571</v>
      </c>
      <c r="V32" s="22">
        <f t="shared" si="20"/>
        <v>0.50498345914509435</v>
      </c>
      <c r="W32" s="22">
        <f t="shared" si="2"/>
        <v>0.38943639645935241</v>
      </c>
      <c r="X32" s="22">
        <f t="shared" si="3"/>
        <v>0.35036026186842323</v>
      </c>
      <c r="Z32" s="32">
        <f t="shared" si="21"/>
        <v>221.77804576271191</v>
      </c>
      <c r="AA32" s="32">
        <f t="shared" si="22"/>
        <v>185.76116111111111</v>
      </c>
      <c r="AB32" s="32">
        <f t="shared" si="23"/>
        <v>202.50692615886325</v>
      </c>
      <c r="AC32" s="32">
        <f t="shared" si="24"/>
        <v>206.7125545023697</v>
      </c>
      <c r="AD32" s="32">
        <f t="shared" si="25"/>
        <v>210.2956540880503</v>
      </c>
      <c r="AE32" s="32">
        <f t="shared" si="26"/>
        <v>104.53157604303453</v>
      </c>
      <c r="AG32" s="33">
        <f>+'Modelo Soja'!AJ32</f>
        <v>136.45238095238093</v>
      </c>
      <c r="AH32" s="32">
        <f ca="1">+'Modelo Soja'!AB32</f>
        <v>129.66952380952381</v>
      </c>
      <c r="AI32" s="32">
        <f ca="1">+'Modelo Soja'!AC32</f>
        <v>125.83761904761903</v>
      </c>
      <c r="AJ32" s="32">
        <f ca="1">+'Modelo Soja'!AD32</f>
        <v>124.43142857142857</v>
      </c>
      <c r="AL32" s="32" t="e">
        <f>+'Modelo Farelo'!R32</f>
        <v>#REF!</v>
      </c>
      <c r="AM32" s="32">
        <f ca="1">+'Modelo Farelo'!D32</f>
        <v>2264.1080952380953</v>
      </c>
      <c r="AN32" s="32">
        <f ca="1">+'Modelo Farelo'!E32</f>
        <v>2240.1295238095236</v>
      </c>
      <c r="AO32" s="32">
        <f ca="1">+'Modelo Farelo'!F32</f>
        <v>2267.1076190476188</v>
      </c>
      <c r="AP32" s="32" t="e">
        <f t="shared" si="27"/>
        <v>#REF!</v>
      </c>
      <c r="AQ32" s="32" t="e">
        <f t="shared" si="28"/>
        <v>#REF!</v>
      </c>
      <c r="AR32" s="32" t="e">
        <f t="shared" si="29"/>
        <v>#REF!</v>
      </c>
      <c r="AT32" s="32">
        <f>+'Modelo Oleo'!E32</f>
        <v>4540.7592626818196</v>
      </c>
      <c r="AU32" s="33">
        <f t="shared" si="4"/>
        <v>4436.2276866387847</v>
      </c>
      <c r="AV32" s="33">
        <f t="shared" si="5"/>
        <v>4334.0467081794495</v>
      </c>
      <c r="AW32" s="33">
        <f t="shared" si="6"/>
        <v>4354.9981015707081</v>
      </c>
      <c r="BB32" s="54" t="e">
        <f t="shared" si="7"/>
        <v>#REF!</v>
      </c>
      <c r="BC32" s="54">
        <f t="shared" ca="1" si="8"/>
        <v>424.16787859759825</v>
      </c>
      <c r="BD32" s="54">
        <f t="shared" ca="1" si="9"/>
        <v>449.61283369938201</v>
      </c>
      <c r="BE32" s="54">
        <f t="shared" ca="1" si="10"/>
        <v>497.47319174271297</v>
      </c>
      <c r="BH32" s="32" t="e">
        <f t="shared" si="30"/>
        <v>#REF!</v>
      </c>
      <c r="BI32" s="32" t="e">
        <f t="shared" ca="1" si="31"/>
        <v>#REF!</v>
      </c>
      <c r="BJ32" s="32" t="e">
        <f t="shared" ca="1" si="32"/>
        <v>#REF!</v>
      </c>
      <c r="BK32" s="32" t="e">
        <f t="shared" ca="1" si="33"/>
        <v>#REF!</v>
      </c>
    </row>
    <row r="33" spans="2:63" x14ac:dyDescent="0.3">
      <c r="B33" s="17" t="str">
        <f t="shared" si="11"/>
        <v>20237</v>
      </c>
      <c r="C33" s="17">
        <f t="shared" si="34"/>
        <v>45108</v>
      </c>
      <c r="D33" s="24">
        <f>VLOOKUP('Estudo PR'!B33,'Frete ESALQ'!$C$7:$BO$112,36,FALSE)</f>
        <v>159.71</v>
      </c>
      <c r="E33" s="24">
        <f>VLOOKUP('Estudo PR'!B33,'Frete ESALQ'!$C$7:$BO$112,47,FALSE)</f>
        <v>146.66999999999999</v>
      </c>
      <c r="F33" s="24">
        <f>VLOOKUP('Estudo PR'!B33,'Frete ESALQ'!$C$7:$BO$112,59,FALSE)</f>
        <v>149.13999999999999</v>
      </c>
      <c r="G33" s="24">
        <f>VLOOKUP('Estudo PR'!B33,'Frete ESALQ'!$C$7:$BO$112,18,FALSE)</f>
        <v>157.38</v>
      </c>
      <c r="H33" s="24">
        <f>VLOOKUP('Estudo PR'!B33,'Frete ESALQ'!$C$7:$BO$112,60,FALSE)</f>
        <v>164.38</v>
      </c>
      <c r="I33" s="47">
        <f t="shared" si="12"/>
        <v>88.586081392402136</v>
      </c>
      <c r="K33" s="43">
        <f t="shared" si="13"/>
        <v>0.25230647709320697</v>
      </c>
      <c r="L33" s="43">
        <f t="shared" si="35"/>
        <v>0.30748427672955975</v>
      </c>
      <c r="M33" s="43">
        <f t="shared" si="36"/>
        <v>0.28680769230769226</v>
      </c>
      <c r="N33" s="43">
        <f t="shared" si="37"/>
        <v>0.2667457627118644</v>
      </c>
      <c r="O33" s="43">
        <f t="shared" si="38"/>
        <v>0.3044074074074074</v>
      </c>
      <c r="P33" s="43">
        <f t="shared" si="18"/>
        <v>0.42795208402126639</v>
      </c>
      <c r="R33" s="43">
        <f t="shared" si="19"/>
        <v>0.42795208402126639</v>
      </c>
      <c r="S33" s="45">
        <f t="shared" si="0"/>
        <v>0.29956645881488647</v>
      </c>
      <c r="T33" s="45">
        <f t="shared" si="1"/>
        <v>0.25952611990253571</v>
      </c>
      <c r="V33" s="22">
        <f t="shared" si="20"/>
        <v>0.50498345914509435</v>
      </c>
      <c r="W33" s="22">
        <f t="shared" si="2"/>
        <v>0.38943639645935241</v>
      </c>
      <c r="X33" s="22">
        <f t="shared" si="3"/>
        <v>0.35036026186842323</v>
      </c>
      <c r="Z33" s="32">
        <f t="shared" si="21"/>
        <v>221.77804576271191</v>
      </c>
      <c r="AA33" s="32">
        <f t="shared" si="22"/>
        <v>185.76116111111111</v>
      </c>
      <c r="AB33" s="32">
        <f t="shared" si="23"/>
        <v>202.50692615886325</v>
      </c>
      <c r="AC33" s="32">
        <f t="shared" si="24"/>
        <v>206.7125545023697</v>
      </c>
      <c r="AD33" s="32">
        <f t="shared" si="25"/>
        <v>210.2956540880503</v>
      </c>
      <c r="AE33" s="32">
        <f t="shared" si="26"/>
        <v>104.53157604303453</v>
      </c>
      <c r="AG33" s="33">
        <f>+'Modelo Soja'!AJ33</f>
        <v>146.84047619047618</v>
      </c>
      <c r="AH33" s="32">
        <f ca="1">+'Modelo Soja'!AB33</f>
        <v>138.87333333333333</v>
      </c>
      <c r="AI33" s="32">
        <f ca="1">+'Modelo Soja'!AC33</f>
        <v>135.43714285714285</v>
      </c>
      <c r="AJ33" s="32">
        <f ca="1">+'Modelo Soja'!AD33</f>
        <v>131.80809523809526</v>
      </c>
      <c r="AL33" s="32" t="e">
        <f>+'Modelo Farelo'!R33</f>
        <v>#REF!</v>
      </c>
      <c r="AM33" s="32">
        <f ca="1">+'Modelo Farelo'!D33</f>
        <v>2363.6966666666667</v>
      </c>
      <c r="AN33" s="32">
        <f ca="1">+'Modelo Farelo'!E33</f>
        <v>2285.3338095238091</v>
      </c>
      <c r="AO33" s="32">
        <f ca="1">+'Modelo Farelo'!F33</f>
        <v>2352.8852380952371</v>
      </c>
      <c r="AP33" s="32" t="e">
        <f t="shared" si="27"/>
        <v>#REF!</v>
      </c>
      <c r="AQ33" s="32" t="e">
        <f t="shared" si="28"/>
        <v>#REF!</v>
      </c>
      <c r="AR33" s="32" t="e">
        <f t="shared" si="29"/>
        <v>#REF!</v>
      </c>
      <c r="AT33" s="32">
        <f>+'Modelo Oleo'!E33</f>
        <v>4731.067068095238</v>
      </c>
      <c r="AU33" s="33">
        <f t="shared" si="4"/>
        <v>4626.5354920522032</v>
      </c>
      <c r="AV33" s="33">
        <f t="shared" si="5"/>
        <v>4524.354513592868</v>
      </c>
      <c r="AW33" s="33">
        <f t="shared" si="6"/>
        <v>4545.3059069841265</v>
      </c>
      <c r="BB33" s="54" t="e">
        <f t="shared" si="7"/>
        <v>#REF!</v>
      </c>
      <c r="BC33" s="54">
        <f t="shared" ca="1" si="8"/>
        <v>383.52404285488501</v>
      </c>
      <c r="BD33" s="54">
        <f t="shared" ca="1" si="9"/>
        <v>361.58554557571642</v>
      </c>
      <c r="BE33" s="54">
        <f t="shared" ca="1" si="10"/>
        <v>476.92352266666558</v>
      </c>
      <c r="BH33" s="32" t="e">
        <f t="shared" si="30"/>
        <v>#REF!</v>
      </c>
      <c r="BI33" s="32" t="e">
        <f t="shared" ca="1" si="31"/>
        <v>#REF!</v>
      </c>
      <c r="BJ33" s="32" t="e">
        <f t="shared" ca="1" si="32"/>
        <v>#REF!</v>
      </c>
      <c r="BK33" s="32" t="e">
        <f t="shared" ca="1" si="33"/>
        <v>#REF!</v>
      </c>
    </row>
    <row r="34" spans="2:63" x14ac:dyDescent="0.3">
      <c r="B34" s="17" t="str">
        <f t="shared" si="11"/>
        <v>20238</v>
      </c>
      <c r="C34" s="17">
        <f t="shared" si="34"/>
        <v>45139</v>
      </c>
      <c r="D34" s="24">
        <f>VLOOKUP('Estudo PR'!B34,'Frete ESALQ'!$C$7:$BO$112,36,FALSE)</f>
        <v>193.11</v>
      </c>
      <c r="E34" s="24">
        <f>VLOOKUP('Estudo PR'!B34,'Frete ESALQ'!$C$7:$BO$112,47,FALSE)</f>
        <v>172.58</v>
      </c>
      <c r="F34" s="24">
        <f>VLOOKUP('Estudo PR'!B34,'Frete ESALQ'!$C$7:$BO$112,59,FALSE)</f>
        <v>174</v>
      </c>
      <c r="G34" s="24">
        <f>VLOOKUP('Estudo PR'!B34,'Frete ESALQ'!$C$7:$BO$112,18,FALSE)</f>
        <v>189.73</v>
      </c>
      <c r="H34" s="24">
        <f>VLOOKUP('Estudo PR'!B34,'Frete ESALQ'!$C$7:$BO$112,60,FALSE)</f>
        <v>199</v>
      </c>
      <c r="I34" s="47">
        <f t="shared" si="12"/>
        <v>104.97234547423227</v>
      </c>
      <c r="K34" s="43">
        <f t="shared" si="13"/>
        <v>0.30507109004739341</v>
      </c>
      <c r="L34" s="43">
        <f t="shared" si="35"/>
        <v>0.36180293501048222</v>
      </c>
      <c r="M34" s="43">
        <f t="shared" si="36"/>
        <v>0.33461538461538459</v>
      </c>
      <c r="N34" s="43">
        <f t="shared" si="37"/>
        <v>0.32157627118644067</v>
      </c>
      <c r="O34" s="43">
        <f t="shared" si="38"/>
        <v>0.36851851851851852</v>
      </c>
      <c r="P34" s="43">
        <f t="shared" si="18"/>
        <v>0.50711278006875493</v>
      </c>
      <c r="R34" s="43">
        <f t="shared" si="19"/>
        <v>0.50711278006875493</v>
      </c>
      <c r="S34" s="45">
        <f t="shared" si="0"/>
        <v>0.35497894604812846</v>
      </c>
      <c r="T34" s="45">
        <f t="shared" si="1"/>
        <v>0.31332368061691707</v>
      </c>
      <c r="V34" s="22">
        <f t="shared" si="20"/>
        <v>0.59839308048113082</v>
      </c>
      <c r="W34" s="22">
        <f t="shared" si="2"/>
        <v>0.46147262986256704</v>
      </c>
      <c r="X34" s="22">
        <f t="shared" si="3"/>
        <v>0.4229869688328381</v>
      </c>
      <c r="Z34" s="32">
        <f t="shared" si="21"/>
        <v>267.75075127118652</v>
      </c>
      <c r="AA34" s="32">
        <f t="shared" si="22"/>
        <v>220.12244444444448</v>
      </c>
      <c r="AB34" s="32">
        <f t="shared" si="23"/>
        <v>239.96576752853485</v>
      </c>
      <c r="AC34" s="32">
        <f t="shared" si="24"/>
        <v>249.56231161137447</v>
      </c>
      <c r="AD34" s="32">
        <f t="shared" si="25"/>
        <v>249.19522012578619</v>
      </c>
      <c r="AE34" s="32">
        <f t="shared" si="26"/>
        <v>123.86736765959408</v>
      </c>
      <c r="AG34" s="33">
        <f>+'Modelo Soja'!AJ34</f>
        <v>148.5486956521739</v>
      </c>
      <c r="AH34" s="32">
        <f ca="1">+'Modelo Soja'!AB34</f>
        <v>140.73173913043479</v>
      </c>
      <c r="AI34" s="32">
        <f ca="1">+'Modelo Soja'!AC34</f>
        <v>138.45913043478262</v>
      </c>
      <c r="AJ34" s="32">
        <f ca="1">+'Modelo Soja'!AD34</f>
        <v>134.97652173913045</v>
      </c>
      <c r="AL34" s="32" t="e">
        <f>+'Modelo Farelo'!R34</f>
        <v>#REF!</v>
      </c>
      <c r="AM34" s="32">
        <f ca="1">+'Modelo Farelo'!D34</f>
        <v>2347.5668181818182</v>
      </c>
      <c r="AN34" s="32">
        <f ca="1">+'Modelo Farelo'!E34</f>
        <v>2270.8708695652172</v>
      </c>
      <c r="AO34" s="32">
        <f ca="1">+'Modelo Farelo'!F34</f>
        <v>2331.7086363636354</v>
      </c>
      <c r="AP34" s="32" t="e">
        <f t="shared" si="27"/>
        <v>#REF!</v>
      </c>
      <c r="AQ34" s="32" t="e">
        <f t="shared" si="28"/>
        <v>#REF!</v>
      </c>
      <c r="AR34" s="32" t="e">
        <f t="shared" si="29"/>
        <v>#REF!</v>
      </c>
      <c r="AT34" s="32">
        <f>+'Modelo Oleo'!E34</f>
        <v>4722.7573432608697</v>
      </c>
      <c r="AU34" s="33">
        <f t="shared" si="4"/>
        <v>4598.8899756012752</v>
      </c>
      <c r="AV34" s="33">
        <f t="shared" si="5"/>
        <v>4473.1950316494949</v>
      </c>
      <c r="AW34" s="33">
        <f t="shared" si="6"/>
        <v>4502.6348988164254</v>
      </c>
      <c r="BB34" s="54" t="e">
        <f t="shared" si="7"/>
        <v>#REF!</v>
      </c>
      <c r="BC34" s="54">
        <f t="shared" ca="1" si="8"/>
        <v>334.92412324937231</v>
      </c>
      <c r="BD34" s="54">
        <f t="shared" ca="1" si="9"/>
        <v>290.13998459076856</v>
      </c>
      <c r="BE34" s="54">
        <f t="shared" ca="1" si="10"/>
        <v>399.69976138383754</v>
      </c>
      <c r="BH34" s="32" t="e">
        <f t="shared" si="30"/>
        <v>#REF!</v>
      </c>
      <c r="BI34" s="32" t="e">
        <f t="shared" ca="1" si="31"/>
        <v>#REF!</v>
      </c>
      <c r="BJ34" s="32" t="e">
        <f t="shared" ca="1" si="32"/>
        <v>#REF!</v>
      </c>
      <c r="BK34" s="32" t="e">
        <f t="shared" ca="1" si="33"/>
        <v>#REF!</v>
      </c>
    </row>
    <row r="35" spans="2:63" x14ac:dyDescent="0.3">
      <c r="B35" s="17" t="str">
        <f t="shared" si="11"/>
        <v>20239</v>
      </c>
      <c r="C35" s="17">
        <f t="shared" si="34"/>
        <v>45170</v>
      </c>
      <c r="D35" s="24">
        <f>VLOOKUP('Estudo PR'!B35,'Frete ESALQ'!$C$7:$BO$112,36,FALSE)</f>
        <v>182.6</v>
      </c>
      <c r="E35" s="24">
        <f>VLOOKUP('Estudo PR'!B35,'Frete ESALQ'!$C$7:$BO$112,47,FALSE)</f>
        <v>197.5</v>
      </c>
      <c r="F35" s="24">
        <f>VLOOKUP('Estudo PR'!B35,'Frete ESALQ'!$C$7:$BO$112,59,FALSE)</f>
        <v>179.64</v>
      </c>
      <c r="G35" s="24">
        <f>VLOOKUP('Estudo PR'!B35,'Frete ESALQ'!$C$7:$BO$112,18,FALSE)</f>
        <v>188.9</v>
      </c>
      <c r="H35" s="24">
        <f>VLOOKUP('Estudo PR'!B35,'Frete ESALQ'!$C$7:$BO$112,60,FALSE)</f>
        <v>203</v>
      </c>
      <c r="I35" s="47">
        <f t="shared" si="12"/>
        <v>111.92131061810309</v>
      </c>
      <c r="K35" s="43">
        <f t="shared" si="13"/>
        <v>0.28846761453396524</v>
      </c>
      <c r="L35" s="43">
        <f t="shared" si="35"/>
        <v>0.41404612159329141</v>
      </c>
      <c r="M35" s="43">
        <f t="shared" si="36"/>
        <v>0.34546153846153843</v>
      </c>
      <c r="N35" s="43">
        <f t="shared" si="37"/>
        <v>0.32016949152542373</v>
      </c>
      <c r="O35" s="43">
        <f t="shared" si="38"/>
        <v>0.37592592592592594</v>
      </c>
      <c r="P35" s="43">
        <f t="shared" si="18"/>
        <v>0.5406826599908362</v>
      </c>
      <c r="R35" s="43">
        <f t="shared" si="19"/>
        <v>0.5406826599908362</v>
      </c>
      <c r="S35" s="45">
        <f t="shared" ref="S35:S65" si="39">AVERAGE(L35:M35,O35)</f>
        <v>0.3784778619935853</v>
      </c>
      <c r="T35" s="45">
        <f t="shared" ref="T35:T65" si="40">AVERAGE(N35,K35)</f>
        <v>0.30431855302969446</v>
      </c>
      <c r="V35" s="22">
        <f t="shared" si="20"/>
        <v>0.63800553878918664</v>
      </c>
      <c r="W35" s="22">
        <f t="shared" si="2"/>
        <v>0.49202122059166092</v>
      </c>
      <c r="X35" s="22">
        <f t="shared" si="3"/>
        <v>0.41083004659008754</v>
      </c>
      <c r="Z35" s="32">
        <f t="shared" si="21"/>
        <v>260.05541949152541</v>
      </c>
      <c r="AA35" s="32">
        <f t="shared" si="22"/>
        <v>234.69412222222226</v>
      </c>
      <c r="AB35" s="32">
        <f t="shared" si="23"/>
        <v>255.85103470766367</v>
      </c>
      <c r="AC35" s="32">
        <f t="shared" si="24"/>
        <v>242.38972748815164</v>
      </c>
      <c r="AD35" s="32">
        <f t="shared" si="25"/>
        <v>265.69145911949693</v>
      </c>
      <c r="AE35" s="32">
        <f t="shared" si="26"/>
        <v>132.06714652936162</v>
      </c>
      <c r="AG35" s="33">
        <f>+'Modelo Soja'!AJ35</f>
        <v>147.19149999999999</v>
      </c>
      <c r="AH35" s="32">
        <f ca="1">+'Modelo Soja'!AB35</f>
        <v>140.268</v>
      </c>
      <c r="AI35" s="32">
        <f ca="1">+'Modelo Soja'!AC35</f>
        <v>136.50300000000001</v>
      </c>
      <c r="AJ35" s="32">
        <f ca="1">+'Modelo Soja'!AD35</f>
        <v>135.21350000000001</v>
      </c>
      <c r="AL35" s="32" t="e">
        <f>+'Modelo Farelo'!R35</f>
        <v>#REF!</v>
      </c>
      <c r="AM35" s="32">
        <f ca="1">+'Modelo Farelo'!D35</f>
        <v>2337.1465000000003</v>
      </c>
      <c r="AN35" s="32">
        <f ca="1">+'Modelo Farelo'!E35</f>
        <v>2257.4810000000002</v>
      </c>
      <c r="AO35" s="32">
        <f ca="1">+'Modelo Farelo'!F35</f>
        <v>2307.5255000000002</v>
      </c>
      <c r="AP35" s="32" t="e">
        <f t="shared" si="27"/>
        <v>#REF!</v>
      </c>
      <c r="AQ35" s="32" t="e">
        <f t="shared" si="28"/>
        <v>#REF!</v>
      </c>
      <c r="AR35" s="32" t="e">
        <f t="shared" si="29"/>
        <v>#REF!</v>
      </c>
      <c r="AT35" s="32">
        <f>+'Modelo Oleo'!E35</f>
        <v>4538.5485531904769</v>
      </c>
      <c r="AU35" s="33">
        <f t="shared" ref="AU35:AU65" si="41">+AT35-AE35</f>
        <v>4406.4814066611152</v>
      </c>
      <c r="AV35" s="33">
        <f t="shared" ref="AV35:AV65" si="42">+AT35-AC35</f>
        <v>4296.158825702325</v>
      </c>
      <c r="AW35" s="33">
        <f t="shared" ref="AW35:AW65" si="43">+AT35-AA35</f>
        <v>4303.8544309682547</v>
      </c>
      <c r="BB35" s="54" t="e">
        <f t="shared" ref="BB35:BB65" si="44">+(AT35*$AZ$2+AL35*$AZ$3)-(AG35/60*1000)</f>
        <v>#REF!</v>
      </c>
      <c r="BC35" s="54">
        <f t="shared" ref="BC35:BC65" ca="1" si="45">+(AU35*$AZ$2+AM35*$AZ$3)-(AH35/60*1000)</f>
        <v>296.35615633222278</v>
      </c>
      <c r="BD35" s="54">
        <f t="shared" ref="BD35:BD65" ca="1" si="46">+(AV35*$AZ$2+AN35*$AZ$3)-(AI35/60*1000)</f>
        <v>277.29251514046518</v>
      </c>
      <c r="BE35" s="54">
        <f t="shared" ref="BE35:BE65" ca="1" si="47">+(AW35*$AZ$2+AO35*$AZ$3)-(AJ35/60*1000)</f>
        <v>337.85667786031809</v>
      </c>
      <c r="BH35" s="32" t="e">
        <f t="shared" si="30"/>
        <v>#REF!</v>
      </c>
      <c r="BI35" s="32" t="e">
        <f t="shared" ca="1" si="31"/>
        <v>#REF!</v>
      </c>
      <c r="BJ35" s="32" t="e">
        <f t="shared" ca="1" si="32"/>
        <v>#REF!</v>
      </c>
      <c r="BK35" s="32" t="e">
        <f t="shared" ca="1" si="33"/>
        <v>#REF!</v>
      </c>
    </row>
    <row r="36" spans="2:63" x14ac:dyDescent="0.3">
      <c r="B36" s="17" t="str">
        <f t="shared" si="11"/>
        <v>202310</v>
      </c>
      <c r="C36" s="17">
        <f t="shared" si="34"/>
        <v>45200</v>
      </c>
      <c r="D36" s="24">
        <f>VLOOKUP('Estudo PR'!B36,'Frete ESALQ'!$C$7:$BO$112,36,FALSE)</f>
        <v>167.75</v>
      </c>
      <c r="E36" s="24">
        <f>VLOOKUP('Estudo PR'!B36,'Frete ESALQ'!$C$7:$BO$112,47,FALSE)</f>
        <v>150</v>
      </c>
      <c r="F36" s="24">
        <f>VLOOKUP('Estudo PR'!B36,'Frete ESALQ'!$C$7:$BO$112,59,FALSE)</f>
        <v>145</v>
      </c>
      <c r="G36" s="24">
        <f>VLOOKUP('Estudo PR'!B36,'Frete ESALQ'!$C$7:$BO$112,18,FALSE)</f>
        <v>120</v>
      </c>
      <c r="H36" s="24">
        <f>VLOOKUP('Estudo PR'!B36,'Frete ESALQ'!$C$7:$BO$112,60,FALSE)</f>
        <v>135</v>
      </c>
      <c r="I36" s="47">
        <f t="shared" si="12"/>
        <v>83.126425461331138</v>
      </c>
      <c r="K36" s="43">
        <f t="shared" si="13"/>
        <v>0.26500789889415483</v>
      </c>
      <c r="L36" s="43">
        <f t="shared" si="35"/>
        <v>0.31446540880503143</v>
      </c>
      <c r="M36" s="43">
        <f t="shared" si="36"/>
        <v>0.27884615384615385</v>
      </c>
      <c r="N36" s="43">
        <f t="shared" si="37"/>
        <v>0.20338983050847459</v>
      </c>
      <c r="O36" s="43">
        <f t="shared" si="38"/>
        <v>0.25</v>
      </c>
      <c r="P36" s="43">
        <f t="shared" si="18"/>
        <v>0.40157693459580257</v>
      </c>
      <c r="R36" s="43">
        <f t="shared" si="19"/>
        <v>0.40157693459580257</v>
      </c>
      <c r="S36" s="45">
        <f t="shared" si="39"/>
        <v>0.2811038542170618</v>
      </c>
      <c r="T36" s="45">
        <f t="shared" si="40"/>
        <v>0.23419886470131471</v>
      </c>
      <c r="V36" s="22">
        <f t="shared" si="20"/>
        <v>0.473860782823047</v>
      </c>
      <c r="W36" s="22">
        <f t="shared" si="2"/>
        <v>0.36543501048218036</v>
      </c>
      <c r="X36" s="22">
        <f t="shared" si="3"/>
        <v>0.3161684673467749</v>
      </c>
      <c r="Z36" s="32">
        <f t="shared" si="21"/>
        <v>200.13463983050852</v>
      </c>
      <c r="AA36" s="32">
        <f t="shared" si="22"/>
        <v>174.31250000000003</v>
      </c>
      <c r="AB36" s="32">
        <f t="shared" si="23"/>
        <v>190.02620545073378</v>
      </c>
      <c r="AC36" s="32">
        <f t="shared" si="24"/>
        <v>186.53939573459718</v>
      </c>
      <c r="AD36" s="32">
        <f t="shared" si="25"/>
        <v>197.33490566037739</v>
      </c>
      <c r="AE36" s="32">
        <f t="shared" si="26"/>
        <v>98.08918204437073</v>
      </c>
      <c r="AG36" s="33">
        <f>+'Modelo Soja'!AJ36</f>
        <v>144.09428571428572</v>
      </c>
      <c r="AH36" s="32">
        <f ca="1">+'Modelo Soja'!AB36</f>
        <v>138.99761904761903</v>
      </c>
      <c r="AI36" s="32">
        <f ca="1">+'Modelo Soja'!AC36</f>
        <v>133.81428571428569</v>
      </c>
      <c r="AJ36" s="32">
        <f ca="1">+'Modelo Soja'!AD36</f>
        <v>133.13095238095241</v>
      </c>
      <c r="AL36" s="32" t="e">
        <f>+'Modelo Farelo'!R36</f>
        <v>#REF!</v>
      </c>
      <c r="AM36" s="32">
        <f ca="1">+'Modelo Farelo'!D36</f>
        <v>2373.7452380952377</v>
      </c>
      <c r="AN36" s="32">
        <f ca="1">+'Modelo Farelo'!E36</f>
        <v>2286.434285714286</v>
      </c>
      <c r="AO36" s="32">
        <f ca="1">+'Modelo Farelo'!F36</f>
        <v>2335.4209523809523</v>
      </c>
      <c r="AP36" s="32" t="e">
        <f t="shared" si="27"/>
        <v>#REF!</v>
      </c>
      <c r="AQ36" s="32" t="e">
        <f t="shared" si="28"/>
        <v>#REF!</v>
      </c>
      <c r="AR36" s="32" t="e">
        <f t="shared" si="29"/>
        <v>#REF!</v>
      </c>
      <c r="AT36" s="32">
        <f>+'Modelo Oleo'!E36</f>
        <v>4544.2165025909107</v>
      </c>
      <c r="AU36" s="33">
        <f t="shared" si="41"/>
        <v>4446.1273205465404</v>
      </c>
      <c r="AV36" s="33">
        <f t="shared" si="42"/>
        <v>4357.6771068563139</v>
      </c>
      <c r="AW36" s="33">
        <f t="shared" si="43"/>
        <v>4369.9040025909107</v>
      </c>
      <c r="BB36" s="54" t="e">
        <f t="shared" si="44"/>
        <v>#REF!</v>
      </c>
      <c r="BC36" s="54">
        <f t="shared" ca="1" si="45"/>
        <v>352.9074085537527</v>
      </c>
      <c r="BD36" s="54">
        <f t="shared" ca="1" si="46"/>
        <v>356.12304041888274</v>
      </c>
      <c r="BE36" s="54">
        <f t="shared" ca="1" si="47"/>
        <v>406.69730845468985</v>
      </c>
      <c r="BH36" s="32" t="e">
        <f t="shared" si="30"/>
        <v>#REF!</v>
      </c>
      <c r="BI36" s="32" t="e">
        <f t="shared" ca="1" si="31"/>
        <v>#REF!</v>
      </c>
      <c r="BJ36" s="32" t="e">
        <f t="shared" ca="1" si="32"/>
        <v>#REF!</v>
      </c>
      <c r="BK36" s="32" t="e">
        <f t="shared" ca="1" si="33"/>
        <v>#REF!</v>
      </c>
    </row>
    <row r="37" spans="2:63" x14ac:dyDescent="0.3">
      <c r="B37" s="17" t="str">
        <f t="shared" si="11"/>
        <v>202311</v>
      </c>
      <c r="C37" s="17">
        <f t="shared" si="34"/>
        <v>45231</v>
      </c>
      <c r="D37" s="29">
        <f>(D36+D38)/2</f>
        <v>166.375</v>
      </c>
      <c r="E37" s="29">
        <f>(E36+E38)/2</f>
        <v>152.5</v>
      </c>
      <c r="F37" s="29">
        <f>(F36+F38)/2</f>
        <v>148.125</v>
      </c>
      <c r="G37" s="29">
        <f>(G36+G38)/2</f>
        <v>137.25</v>
      </c>
      <c r="H37" s="29">
        <f>(H36+H38)/2</f>
        <v>148.75</v>
      </c>
      <c r="I37" s="47">
        <f t="shared" si="12"/>
        <v>86.745344212914958</v>
      </c>
      <c r="K37" s="43">
        <f t="shared" si="13"/>
        <v>0.26283570300157977</v>
      </c>
      <c r="L37" s="43">
        <f t="shared" si="35"/>
        <v>0.31970649895178199</v>
      </c>
      <c r="M37" s="43">
        <f t="shared" si="36"/>
        <v>0.28485576923076922</v>
      </c>
      <c r="N37" s="43">
        <f t="shared" si="37"/>
        <v>0.23262711864406779</v>
      </c>
      <c r="O37" s="43">
        <f t="shared" si="38"/>
        <v>0.27546296296296297</v>
      </c>
      <c r="P37" s="43">
        <f t="shared" si="18"/>
        <v>0.41905963387881623</v>
      </c>
      <c r="R37" s="43">
        <f t="shared" si="19"/>
        <v>0.41905963387881623</v>
      </c>
      <c r="S37" s="45">
        <f t="shared" si="39"/>
        <v>0.29334174371517135</v>
      </c>
      <c r="T37" s="45">
        <f t="shared" si="40"/>
        <v>0.24773141082282379</v>
      </c>
      <c r="V37" s="22">
        <f t="shared" si="20"/>
        <v>0.49449036797700313</v>
      </c>
      <c r="W37" s="22">
        <f t="shared" si="2"/>
        <v>0.38134426682972278</v>
      </c>
      <c r="X37" s="22">
        <f t="shared" si="3"/>
        <v>0.33443740461081212</v>
      </c>
      <c r="Z37" s="32">
        <f t="shared" si="21"/>
        <v>211.69887711864408</v>
      </c>
      <c r="AA37" s="32">
        <f t="shared" si="22"/>
        <v>181.90121527777777</v>
      </c>
      <c r="AB37" s="32">
        <f t="shared" si="23"/>
        <v>198.29901875145583</v>
      </c>
      <c r="AC37" s="32">
        <f t="shared" si="24"/>
        <v>197.31806872037916</v>
      </c>
      <c r="AD37" s="32">
        <f t="shared" si="25"/>
        <v>205.92590408805029</v>
      </c>
      <c r="AE37" s="32">
        <f t="shared" si="26"/>
        <v>102.35950617123964</v>
      </c>
      <c r="AG37" s="33">
        <f>+'Modelo Soja'!AJ37</f>
        <v>144.04450000000003</v>
      </c>
      <c r="AH37" s="32">
        <f ca="1">+'Modelo Soja'!AB37</f>
        <v>140.001</v>
      </c>
      <c r="AI37" s="32">
        <f ca="1">+'Modelo Soja'!AC37</f>
        <v>136.10150000000002</v>
      </c>
      <c r="AJ37" s="32">
        <f ca="1">+'Modelo Soja'!AD37</f>
        <v>134.8835</v>
      </c>
      <c r="AL37" s="32" t="e">
        <f>+'Modelo Farelo'!R37</f>
        <v>#REF!</v>
      </c>
      <c r="AM37" s="32">
        <f ca="1">+'Modelo Farelo'!D37</f>
        <v>2554.6889999999999</v>
      </c>
      <c r="AN37" s="32">
        <f ca="1">+'Modelo Farelo'!E37</f>
        <v>2458.1340000000005</v>
      </c>
      <c r="AO37" s="32">
        <f ca="1">+'Modelo Farelo'!F37</f>
        <v>2512.3739999999998</v>
      </c>
      <c r="AP37" s="32" t="e">
        <f t="shared" si="27"/>
        <v>#REF!</v>
      </c>
      <c r="AQ37" s="32" t="e">
        <f t="shared" si="28"/>
        <v>#REF!</v>
      </c>
      <c r="AR37" s="32" t="e">
        <f t="shared" si="29"/>
        <v>#REF!</v>
      </c>
      <c r="AT37" s="32">
        <f>+'Modelo Oleo'!E37</f>
        <v>4815.356968363636</v>
      </c>
      <c r="AU37" s="33">
        <f t="shared" si="41"/>
        <v>4712.9974621923966</v>
      </c>
      <c r="AV37" s="33">
        <f t="shared" si="42"/>
        <v>4618.0388996432566</v>
      </c>
      <c r="AW37" s="33">
        <f t="shared" si="43"/>
        <v>4633.4557530858583</v>
      </c>
      <c r="BB37" s="54" t="e">
        <f t="shared" si="44"/>
        <v>#REF!</v>
      </c>
      <c r="BC37" s="54">
        <f t="shared" ca="1" si="45"/>
        <v>525.26624243847891</v>
      </c>
      <c r="BD37" s="54">
        <f t="shared" ca="1" si="46"/>
        <v>498.84994659531822</v>
      </c>
      <c r="BE37" s="54">
        <f t="shared" ca="1" si="47"/>
        <v>562.9133172838383</v>
      </c>
      <c r="BH37" s="32" t="e">
        <f t="shared" si="30"/>
        <v>#REF!</v>
      </c>
      <c r="BI37" s="32" t="e">
        <f t="shared" ca="1" si="31"/>
        <v>#REF!</v>
      </c>
      <c r="BJ37" s="32" t="e">
        <f t="shared" ca="1" si="32"/>
        <v>#REF!</v>
      </c>
      <c r="BK37" s="32" t="e">
        <f t="shared" ca="1" si="33"/>
        <v>#REF!</v>
      </c>
    </row>
    <row r="38" spans="2:63" x14ac:dyDescent="0.3">
      <c r="B38" s="17" t="str">
        <f t="shared" si="11"/>
        <v>202312</v>
      </c>
      <c r="C38" s="17">
        <f t="shared" si="34"/>
        <v>45261</v>
      </c>
      <c r="D38" s="24">
        <f>VLOOKUP('Estudo PR'!B38,'Frete ESALQ'!$C$7:$BO$112,36,FALSE)</f>
        <v>165</v>
      </c>
      <c r="E38" s="24">
        <f>VLOOKUP('Estudo PR'!B38,'Frete ESALQ'!$C$7:$BO$112,47,FALSE)</f>
        <v>155</v>
      </c>
      <c r="F38" s="24">
        <f>VLOOKUP('Estudo PR'!B38,'Frete ESALQ'!$C$7:$BO$112,59,FALSE)</f>
        <v>151.25</v>
      </c>
      <c r="G38" s="24">
        <f>VLOOKUP('Estudo PR'!B38,'Frete ESALQ'!$C$7:$BO$112,18,FALSE)</f>
        <v>154.5</v>
      </c>
      <c r="H38" s="24">
        <f>VLOOKUP('Estudo PR'!B38,'Frete ESALQ'!$C$7:$BO$112,60,FALSE)</f>
        <v>162.5</v>
      </c>
      <c r="I38" s="47">
        <f t="shared" si="12"/>
        <v>90.36426296449882</v>
      </c>
      <c r="K38" s="43">
        <f t="shared" si="13"/>
        <v>0.26066350710900477</v>
      </c>
      <c r="L38" s="43">
        <f t="shared" si="35"/>
        <v>0.3249475890985325</v>
      </c>
      <c r="M38" s="43">
        <f t="shared" si="36"/>
        <v>0.29086538461538464</v>
      </c>
      <c r="N38" s="43">
        <f t="shared" si="37"/>
        <v>0.261864406779661</v>
      </c>
      <c r="O38" s="43">
        <f t="shared" si="38"/>
        <v>0.30092592592592593</v>
      </c>
      <c r="P38" s="43">
        <f t="shared" si="18"/>
        <v>0.43654233316183005</v>
      </c>
      <c r="R38" s="43">
        <f t="shared" si="19"/>
        <v>0.43654233316183005</v>
      </c>
      <c r="S38" s="45">
        <f t="shared" si="39"/>
        <v>0.30557963321328102</v>
      </c>
      <c r="T38" s="45">
        <f t="shared" si="40"/>
        <v>0.26126395694433291</v>
      </c>
      <c r="V38" s="22">
        <f t="shared" si="20"/>
        <v>0.51511995313095948</v>
      </c>
      <c r="W38" s="22">
        <f t="shared" si="2"/>
        <v>0.39725352317726537</v>
      </c>
      <c r="X38" s="22">
        <f t="shared" si="3"/>
        <v>0.35270634187484945</v>
      </c>
      <c r="Z38" s="32">
        <f t="shared" si="21"/>
        <v>223.26311440677969</v>
      </c>
      <c r="AA38" s="32">
        <f t="shared" si="22"/>
        <v>189.48993055555559</v>
      </c>
      <c r="AB38" s="32">
        <f t="shared" si="23"/>
        <v>206.571832052178</v>
      </c>
      <c r="AC38" s="32">
        <f t="shared" si="24"/>
        <v>208.09674170616117</v>
      </c>
      <c r="AD38" s="32">
        <f t="shared" si="25"/>
        <v>214.5169025157233</v>
      </c>
      <c r="AE38" s="32">
        <f t="shared" si="26"/>
        <v>106.62983029810862</v>
      </c>
      <c r="AG38" s="33">
        <f>+'Modelo Soja'!AJ38</f>
        <v>145.97052631578944</v>
      </c>
      <c r="AH38" s="32">
        <f ca="1">+'Modelo Soja'!AB38</f>
        <v>139.1642105263158</v>
      </c>
      <c r="AI38" s="32">
        <f ca="1">+'Modelo Soja'!AC38</f>
        <v>136.45473684210529</v>
      </c>
      <c r="AJ38" s="32">
        <f ca="1">+'Modelo Soja'!AD38</f>
        <v>136.84105263157895</v>
      </c>
      <c r="AL38" s="32" t="e">
        <f>+'Modelo Farelo'!R38</f>
        <v>#REF!</v>
      </c>
      <c r="AM38" s="32">
        <f ca="1">+'Modelo Farelo'!D38</f>
        <v>2458.7852631578949</v>
      </c>
      <c r="AN38" s="32">
        <f ca="1">+'Modelo Farelo'!E38</f>
        <v>2505.4215789473687</v>
      </c>
      <c r="AO38" s="32">
        <f ca="1">+'Modelo Farelo'!F38</f>
        <v>2503.9336842105258</v>
      </c>
      <c r="AP38" s="32" t="e">
        <f t="shared" si="27"/>
        <v>#REF!</v>
      </c>
      <c r="AQ38" s="32" t="e">
        <f t="shared" si="28"/>
        <v>#REF!</v>
      </c>
      <c r="AR38" s="32" t="e">
        <f t="shared" si="29"/>
        <v>#REF!</v>
      </c>
      <c r="AT38" s="32">
        <f>+'Modelo Oleo'!E38</f>
        <v>4335.490083857143</v>
      </c>
      <c r="AU38" s="33">
        <f t="shared" si="41"/>
        <v>4228.8602535590344</v>
      </c>
      <c r="AV38" s="33">
        <f t="shared" si="42"/>
        <v>4127.3933421509819</v>
      </c>
      <c r="AW38" s="33">
        <f t="shared" si="43"/>
        <v>4146.0001533015875</v>
      </c>
      <c r="BB38" s="54" t="e">
        <f t="shared" si="44"/>
        <v>#REF!</v>
      </c>
      <c r="BC38" s="54">
        <f t="shared" ca="1" si="45"/>
        <v>370.45748930829814</v>
      </c>
      <c r="BD38" s="54">
        <f t="shared" ca="1" si="46"/>
        <v>430.2992386056344</v>
      </c>
      <c r="BE38" s="54">
        <f t="shared" ca="1" si="47"/>
        <v>426.46608329189621</v>
      </c>
      <c r="BH38" s="32" t="e">
        <f t="shared" si="30"/>
        <v>#REF!</v>
      </c>
      <c r="BI38" s="32" t="e">
        <f t="shared" ca="1" si="31"/>
        <v>#REF!</v>
      </c>
      <c r="BJ38" s="32" t="e">
        <f t="shared" ca="1" si="32"/>
        <v>#REF!</v>
      </c>
      <c r="BK38" s="32" t="e">
        <f t="shared" ca="1" si="33"/>
        <v>#REF!</v>
      </c>
    </row>
    <row r="39" spans="2:63" x14ac:dyDescent="0.3">
      <c r="B39" s="17" t="str">
        <f t="shared" si="11"/>
        <v>20241</v>
      </c>
      <c r="C39" s="17">
        <f t="shared" si="34"/>
        <v>45292</v>
      </c>
      <c r="D39" s="24">
        <f>VLOOKUP('Estudo PR'!B39,'Frete ESALQ'!$C$7:$BO$112,36,FALSE)</f>
        <v>180.2</v>
      </c>
      <c r="E39" s="24">
        <f>VLOOKUP('Estudo PR'!B39,'Frete ESALQ'!$C$7:$BO$112,47,FALSE)</f>
        <v>160</v>
      </c>
      <c r="F39" s="24">
        <f>VLOOKUP('Estudo PR'!B39,'Frete ESALQ'!$C$7:$BO$112,59,FALSE)</f>
        <v>155.02000000000001</v>
      </c>
      <c r="G39" s="24">
        <f>VLOOKUP('Estudo PR'!B39,'Frete ESALQ'!$C$7:$BO$112,18,FALSE)</f>
        <v>169.1</v>
      </c>
      <c r="H39" s="24">
        <f>VLOOKUP('Estudo PR'!B39,'Frete ESALQ'!$C$7:$BO$112,60,FALSE)</f>
        <v>185</v>
      </c>
      <c r="I39" s="47">
        <f t="shared" si="12"/>
        <v>96.219292164858217</v>
      </c>
      <c r="K39" s="43">
        <f t="shared" si="13"/>
        <v>0.28467614533965241</v>
      </c>
      <c r="L39" s="43">
        <f t="shared" si="35"/>
        <v>0.33542976939203356</v>
      </c>
      <c r="M39" s="43">
        <f t="shared" si="36"/>
        <v>0.29811538461538462</v>
      </c>
      <c r="N39" s="43">
        <f t="shared" si="37"/>
        <v>0.2866101694915254</v>
      </c>
      <c r="O39" s="43">
        <f t="shared" si="38"/>
        <v>0.34259259259259262</v>
      </c>
      <c r="P39" s="43">
        <f t="shared" si="18"/>
        <v>0.46482749838095755</v>
      </c>
      <c r="R39" s="43">
        <f t="shared" si="19"/>
        <v>0.46482749838095755</v>
      </c>
      <c r="S39" s="45">
        <f t="shared" si="39"/>
        <v>0.32537924886667025</v>
      </c>
      <c r="T39" s="45">
        <f t="shared" si="40"/>
        <v>0.28564315741558888</v>
      </c>
      <c r="V39" s="22">
        <f t="shared" si="20"/>
        <v>0.54849644808952991</v>
      </c>
      <c r="W39" s="22">
        <f t="shared" si="2"/>
        <v>0.42299302352667134</v>
      </c>
      <c r="X39" s="22">
        <f t="shared" si="3"/>
        <v>0.38561826251104503</v>
      </c>
      <c r="Z39" s="32">
        <f t="shared" si="21"/>
        <v>244.0963601694915</v>
      </c>
      <c r="AA39" s="32">
        <f t="shared" si="22"/>
        <v>201.76767222222222</v>
      </c>
      <c r="AB39" s="32">
        <f t="shared" si="23"/>
        <v>219.9563722338691</v>
      </c>
      <c r="AC39" s="32">
        <f t="shared" si="24"/>
        <v>227.51477488151656</v>
      </c>
      <c r="AD39" s="32">
        <f t="shared" si="25"/>
        <v>228.41623270440252</v>
      </c>
      <c r="AE39" s="32">
        <f t="shared" si="26"/>
        <v>113.53876475453269</v>
      </c>
      <c r="AG39" s="33">
        <f>+'Modelo Soja'!AJ39</f>
        <v>126.93272727272728</v>
      </c>
      <c r="AH39" s="32">
        <f ca="1">+'Modelo Soja'!AB39</f>
        <v>123.43090909090911</v>
      </c>
      <c r="AI39" s="32">
        <f ca="1">+'Modelo Soja'!AC39</f>
        <v>116.62272727272729</v>
      </c>
      <c r="AJ39" s="32">
        <f ca="1">+'Modelo Soja'!AD39</f>
        <v>119.24545454545455</v>
      </c>
      <c r="AL39" s="32" t="e">
        <f>+'Modelo Farelo'!R39</f>
        <v>#REF!</v>
      </c>
      <c r="AM39" s="32">
        <f ca="1">+'Modelo Farelo'!D39</f>
        <v>2273.8850000000002</v>
      </c>
      <c r="AN39" s="32">
        <f ca="1">+'Modelo Farelo'!E39</f>
        <v>2274.9536363636366</v>
      </c>
      <c r="AO39" s="32">
        <f ca="1">+'Modelo Farelo'!F39</f>
        <v>2277.9381818181823</v>
      </c>
      <c r="AP39" s="32" t="e">
        <f t="shared" si="27"/>
        <v>#REF!</v>
      </c>
      <c r="AQ39" s="32" t="e">
        <f t="shared" si="28"/>
        <v>#REF!</v>
      </c>
      <c r="AR39" s="32" t="e">
        <f t="shared" si="29"/>
        <v>#REF!</v>
      </c>
      <c r="AT39" s="32">
        <f>+'Modelo Oleo'!E39</f>
        <v>4076.5912183043483</v>
      </c>
      <c r="AU39" s="33">
        <f t="shared" si="41"/>
        <v>3963.0524535498157</v>
      </c>
      <c r="AV39" s="33">
        <f t="shared" si="42"/>
        <v>3849.0764434228317</v>
      </c>
      <c r="AW39" s="33">
        <f t="shared" si="43"/>
        <v>3874.8235460821261</v>
      </c>
      <c r="BB39" s="54" t="e">
        <f t="shared" si="44"/>
        <v>#REF!</v>
      </c>
      <c r="BC39" s="54">
        <f t="shared" ca="1" si="45"/>
        <v>440.84242252814465</v>
      </c>
      <c r="BD39" s="54">
        <f t="shared" ca="1" si="46"/>
        <v>532.31839474517255</v>
      </c>
      <c r="BE39" s="54">
        <f t="shared" ca="1" si="47"/>
        <v>495.99410315581963</v>
      </c>
      <c r="BH39" s="32" t="e">
        <f t="shared" si="30"/>
        <v>#REF!</v>
      </c>
      <c r="BI39" s="32" t="e">
        <f t="shared" ca="1" si="31"/>
        <v>#REF!</v>
      </c>
      <c r="BJ39" s="32" t="e">
        <f t="shared" ca="1" si="32"/>
        <v>#REF!</v>
      </c>
      <c r="BK39" s="32" t="e">
        <f t="shared" ca="1" si="33"/>
        <v>#REF!</v>
      </c>
    </row>
    <row r="40" spans="2:63" x14ac:dyDescent="0.3">
      <c r="B40" s="17" t="str">
        <f t="shared" si="11"/>
        <v>20242</v>
      </c>
      <c r="C40" s="17">
        <f t="shared" si="34"/>
        <v>45323</v>
      </c>
      <c r="D40" s="24">
        <f>VLOOKUP('Estudo PR'!B40,'Frete ESALQ'!$C$7:$BO$112,36,FALSE)</f>
        <v>149.99</v>
      </c>
      <c r="E40" s="24">
        <f>VLOOKUP('Estudo PR'!B40,'Frete ESALQ'!$C$7:$BO$112,47,FALSE)</f>
        <v>133.5</v>
      </c>
      <c r="F40" s="24">
        <f>VLOOKUP('Estudo PR'!B40,'Frete ESALQ'!$C$7:$BO$112,59,FALSE)</f>
        <v>147.22999999999999</v>
      </c>
      <c r="G40" s="24">
        <f>VLOOKUP('Estudo PR'!B40,'Frete ESALQ'!$C$7:$BO$112,18,FALSE)</f>
        <v>140.56</v>
      </c>
      <c r="H40" s="24">
        <f>VLOOKUP('Estudo PR'!B40,'Frete ESALQ'!$C$7:$BO$112,60,FALSE)</f>
        <v>146.66999999999999</v>
      </c>
      <c r="I40" s="47">
        <f t="shared" si="12"/>
        <v>82.269679832745851</v>
      </c>
      <c r="K40" s="43">
        <f t="shared" si="13"/>
        <v>0.23695102685624014</v>
      </c>
      <c r="L40" s="43">
        <f t="shared" si="35"/>
        <v>0.27987421383647798</v>
      </c>
      <c r="M40" s="43">
        <f t="shared" si="36"/>
        <v>0.28313461538461537</v>
      </c>
      <c r="N40" s="43">
        <f t="shared" si="37"/>
        <v>0.23823728813559322</v>
      </c>
      <c r="O40" s="43">
        <f t="shared" si="38"/>
        <v>0.27161111111111108</v>
      </c>
      <c r="P40" s="43">
        <f t="shared" si="18"/>
        <v>0.39743806682485922</v>
      </c>
      <c r="R40" s="43">
        <f t="shared" si="19"/>
        <v>0.39743806682485922</v>
      </c>
      <c r="S40" s="45">
        <f t="shared" si="39"/>
        <v>0.27820664677740142</v>
      </c>
      <c r="T40" s="45">
        <f t="shared" si="40"/>
        <v>0.23759415749591667</v>
      </c>
      <c r="V40" s="22">
        <f t="shared" si="20"/>
        <v>0.46897691885333387</v>
      </c>
      <c r="W40" s="22">
        <f t="shared" si="2"/>
        <v>0.36166864081062189</v>
      </c>
      <c r="X40" s="22">
        <f t="shared" si="3"/>
        <v>0.32075211261948755</v>
      </c>
      <c r="Z40" s="32">
        <f t="shared" si="21"/>
        <v>203.03608728813563</v>
      </c>
      <c r="AA40" s="32">
        <f t="shared" si="22"/>
        <v>172.51594166666663</v>
      </c>
      <c r="AB40" s="32">
        <f t="shared" si="23"/>
        <v>188.06769322152337</v>
      </c>
      <c r="AC40" s="32">
        <f t="shared" si="24"/>
        <v>189.24374644549766</v>
      </c>
      <c r="AD40" s="32">
        <f t="shared" si="25"/>
        <v>195.30106603773581</v>
      </c>
      <c r="AE40" s="32">
        <f t="shared" si="26"/>
        <v>97.078222202640106</v>
      </c>
      <c r="AG40" s="33">
        <f>+'Modelo Soja'!AJ40</f>
        <v>117.63526315789473</v>
      </c>
      <c r="AH40" s="32">
        <f ca="1">+'Modelo Soja'!AB40</f>
        <v>113.38526315789474</v>
      </c>
      <c r="AI40" s="32">
        <f ca="1">+'Modelo Soja'!AC40</f>
        <v>108.88894736842104</v>
      </c>
      <c r="AJ40" s="32">
        <f ca="1">+'Modelo Soja'!AD40</f>
        <v>109.43789473684211</v>
      </c>
      <c r="AL40" s="32" t="e">
        <f>+'Modelo Farelo'!R40</f>
        <v>#REF!</v>
      </c>
      <c r="AM40" s="32">
        <f ca="1">+'Modelo Farelo'!D40</f>
        <v>2173.5273684210529</v>
      </c>
      <c r="AN40" s="32">
        <f ca="1">+'Modelo Farelo'!E40</f>
        <v>2172.0336842105271</v>
      </c>
      <c r="AO40" s="32">
        <f ca="1">+'Modelo Farelo'!F40</f>
        <v>2213.6405263157899</v>
      </c>
      <c r="AP40" s="32" t="e">
        <f t="shared" si="27"/>
        <v>#REF!</v>
      </c>
      <c r="AQ40" s="32" t="e">
        <f t="shared" si="28"/>
        <v>#REF!</v>
      </c>
      <c r="AR40" s="32" t="e">
        <f t="shared" si="29"/>
        <v>#REF!</v>
      </c>
      <c r="AT40" s="32">
        <f>+'Modelo Oleo'!E40</f>
        <v>4048.8421695238089</v>
      </c>
      <c r="AU40" s="33">
        <f t="shared" si="41"/>
        <v>3951.7639473211689</v>
      </c>
      <c r="AV40" s="33">
        <f t="shared" si="42"/>
        <v>3859.5984230783115</v>
      </c>
      <c r="AW40" s="33">
        <f t="shared" si="43"/>
        <v>3876.3262278571424</v>
      </c>
      <c r="BB40" s="54" t="e">
        <f t="shared" si="44"/>
        <v>#REF!</v>
      </c>
      <c r="BC40" s="54">
        <f t="shared" ca="1" si="45"/>
        <v>530.74392981511096</v>
      </c>
      <c r="BD40" s="54">
        <f t="shared" ca="1" si="46"/>
        <v>586.12915829987378</v>
      </c>
      <c r="BE40" s="54">
        <f t="shared" ca="1" si="47"/>
        <v>611.53072802756878</v>
      </c>
      <c r="BH40" s="32" t="e">
        <f t="shared" si="30"/>
        <v>#REF!</v>
      </c>
      <c r="BI40" s="32" t="e">
        <f t="shared" ca="1" si="31"/>
        <v>#REF!</v>
      </c>
      <c r="BJ40" s="32" t="e">
        <f t="shared" ca="1" si="32"/>
        <v>#REF!</v>
      </c>
      <c r="BK40" s="32" t="e">
        <f t="shared" ca="1" si="33"/>
        <v>#REF!</v>
      </c>
    </row>
    <row r="41" spans="2:63" x14ac:dyDescent="0.3">
      <c r="B41" s="17" t="str">
        <f t="shared" si="11"/>
        <v>20243</v>
      </c>
      <c r="C41" s="17">
        <f t="shared" si="34"/>
        <v>45352</v>
      </c>
      <c r="D41" s="24">
        <f>VLOOKUP('Estudo PR'!B41,'Frete ESALQ'!$C$7:$BO$112,36,FALSE)</f>
        <v>145.56</v>
      </c>
      <c r="E41" s="24">
        <f>VLOOKUP('Estudo PR'!B41,'Frete ESALQ'!$C$7:$BO$112,47,FALSE)</f>
        <v>132.24</v>
      </c>
      <c r="F41" s="24">
        <f>VLOOKUP('Estudo PR'!B41,'Frete ESALQ'!$C$7:$BO$112,59,FALSE)</f>
        <v>134.33000000000001</v>
      </c>
      <c r="G41" s="24">
        <f>VLOOKUP('Estudo PR'!B41,'Frete ESALQ'!$C$7:$BO$112,18,FALSE)</f>
        <v>131.24</v>
      </c>
      <c r="H41" s="24">
        <f>VLOOKUP('Estudo PR'!B41,'Frete ESALQ'!$C$7:$BO$112,60,FALSE)</f>
        <v>150.61000000000001</v>
      </c>
      <c r="I41" s="47">
        <f t="shared" si="12"/>
        <v>80.283179153132011</v>
      </c>
      <c r="K41" s="43">
        <f t="shared" si="13"/>
        <v>0.22995260663507108</v>
      </c>
      <c r="L41" s="43">
        <f t="shared" si="35"/>
        <v>0.27723270440251574</v>
      </c>
      <c r="M41" s="43">
        <f t="shared" si="36"/>
        <v>0.25832692307692312</v>
      </c>
      <c r="N41" s="43">
        <f t="shared" si="37"/>
        <v>0.2224406779661017</v>
      </c>
      <c r="O41" s="43">
        <f t="shared" si="38"/>
        <v>0.27890740740740744</v>
      </c>
      <c r="P41" s="43">
        <f t="shared" si="18"/>
        <v>0.3878414451842126</v>
      </c>
      <c r="R41" s="43">
        <f t="shared" si="19"/>
        <v>0.3878414451842126</v>
      </c>
      <c r="S41" s="45">
        <f t="shared" si="39"/>
        <v>0.27148901162894878</v>
      </c>
      <c r="T41" s="45">
        <f t="shared" si="40"/>
        <v>0.22619664230058639</v>
      </c>
      <c r="V41" s="22">
        <f t="shared" si="20"/>
        <v>0.45765290531737085</v>
      </c>
      <c r="W41" s="22">
        <f t="shared" si="2"/>
        <v>0.35293571511763344</v>
      </c>
      <c r="X41" s="22">
        <f t="shared" si="3"/>
        <v>0.30536546710579165</v>
      </c>
      <c r="Z41" s="32">
        <f t="shared" si="21"/>
        <v>193.29634067796613</v>
      </c>
      <c r="AA41" s="32">
        <f t="shared" si="22"/>
        <v>168.35033611111115</v>
      </c>
      <c r="AB41" s="32">
        <f t="shared" si="23"/>
        <v>183.5265718611694</v>
      </c>
      <c r="AC41" s="32">
        <f t="shared" si="24"/>
        <v>180.16562559241709</v>
      </c>
      <c r="AD41" s="32">
        <f t="shared" si="25"/>
        <v>190.58528616352206</v>
      </c>
      <c r="AE41" s="32">
        <f t="shared" si="26"/>
        <v>94.734151400695765</v>
      </c>
      <c r="AG41" s="33">
        <f>+'Modelo Soja'!AJ41</f>
        <v>121.90649999999998</v>
      </c>
      <c r="AH41" s="32">
        <f ca="1">+'Modelo Soja'!AB41</f>
        <v>118.40349999999998</v>
      </c>
      <c r="AI41" s="32">
        <f ca="1">+'Modelo Soja'!AC41</f>
        <v>113.92849999999999</v>
      </c>
      <c r="AJ41" s="32">
        <f ca="1">+'Modelo Soja'!AD41</f>
        <v>115.9365</v>
      </c>
      <c r="AL41" s="32" t="e">
        <f>+'Modelo Farelo'!R41</f>
        <v>#REF!</v>
      </c>
      <c r="AM41" s="32">
        <f ca="1">+'Modelo Farelo'!D41</f>
        <v>2082.9445000000005</v>
      </c>
      <c r="AN41" s="32">
        <f ca="1">+'Modelo Farelo'!E41</f>
        <v>2119.7865000000006</v>
      </c>
      <c r="AO41" s="32">
        <f ca="1">+'Modelo Farelo'!F41</f>
        <v>2149.7505000000006</v>
      </c>
      <c r="AP41" s="32" t="e">
        <f t="shared" si="27"/>
        <v>#REF!</v>
      </c>
      <c r="AQ41" s="32" t="e">
        <f t="shared" si="28"/>
        <v>#REF!</v>
      </c>
      <c r="AR41" s="32" t="e">
        <f t="shared" si="29"/>
        <v>#REF!</v>
      </c>
      <c r="AT41" s="32">
        <f>+'Modelo Oleo'!E41</f>
        <v>4486.3089558095235</v>
      </c>
      <c r="AU41" s="33">
        <f t="shared" si="41"/>
        <v>4391.5748044088277</v>
      </c>
      <c r="AV41" s="33">
        <f t="shared" si="42"/>
        <v>4306.1433302171063</v>
      </c>
      <c r="AW41" s="33">
        <f t="shared" si="43"/>
        <v>4317.9586196984119</v>
      </c>
      <c r="BB41" s="54" t="e">
        <f t="shared" si="44"/>
        <v>#REF!</v>
      </c>
      <c r="BC41" s="54">
        <f t="shared" ca="1" si="45"/>
        <v>467.13166921509946</v>
      </c>
      <c r="BD41" s="54">
        <f t="shared" ca="1" si="46"/>
        <v>552.26020771008871</v>
      </c>
      <c r="BE41" s="54">
        <f t="shared" ca="1" si="47"/>
        <v>543.62959893968286</v>
      </c>
      <c r="BH41" s="32" t="e">
        <f t="shared" si="30"/>
        <v>#REF!</v>
      </c>
      <c r="BI41" s="32" t="e">
        <f t="shared" ca="1" si="31"/>
        <v>#REF!</v>
      </c>
      <c r="BJ41" s="32" t="e">
        <f t="shared" ca="1" si="32"/>
        <v>#REF!</v>
      </c>
      <c r="BK41" s="32" t="e">
        <f t="shared" ca="1" si="33"/>
        <v>#REF!</v>
      </c>
    </row>
    <row r="42" spans="2:63" x14ac:dyDescent="0.3">
      <c r="B42" s="17" t="str">
        <f t="shared" si="11"/>
        <v>20244</v>
      </c>
      <c r="C42" s="17">
        <f t="shared" si="34"/>
        <v>45383</v>
      </c>
      <c r="D42" s="24">
        <f>VLOOKUP('Estudo PR'!B42,'Frete ESALQ'!$C$7:$BO$112,36,FALSE)</f>
        <v>122.5</v>
      </c>
      <c r="E42" s="24">
        <f>VLOOKUP('Estudo PR'!B42,'Frete ESALQ'!$C$7:$BO$112,47,FALSE)</f>
        <v>117.45</v>
      </c>
      <c r="F42" s="24">
        <f>VLOOKUP('Estudo PR'!B42,'Frete ESALQ'!$C$7:$BO$112,59,FALSE)</f>
        <v>119.17</v>
      </c>
      <c r="G42" s="24">
        <f>VLOOKUP('Estudo PR'!B42,'Frete ESALQ'!$C$7:$BO$112,18,FALSE)</f>
        <v>119.91</v>
      </c>
      <c r="H42" s="24">
        <f>VLOOKUP('Estudo PR'!B42,'Frete ESALQ'!$C$7:$BO$112,60,FALSE)</f>
        <v>131.54</v>
      </c>
      <c r="I42" s="47">
        <f t="shared" si="12"/>
        <v>70.87207691155804</v>
      </c>
      <c r="K42" s="43">
        <f t="shared" si="13"/>
        <v>0.19352290679304898</v>
      </c>
      <c r="L42" s="43">
        <f t="shared" si="35"/>
        <v>0.24622641509433962</v>
      </c>
      <c r="M42" s="43">
        <f t="shared" si="36"/>
        <v>0.22917307692307692</v>
      </c>
      <c r="N42" s="43">
        <f t="shared" si="37"/>
        <v>0.20323728813559322</v>
      </c>
      <c r="O42" s="43">
        <f t="shared" si="38"/>
        <v>0.24359259259259258</v>
      </c>
      <c r="P42" s="43">
        <f t="shared" si="18"/>
        <v>0.34237718314762339</v>
      </c>
      <c r="R42" s="43">
        <f t="shared" si="19"/>
        <v>0.34237718314762339</v>
      </c>
      <c r="S42" s="45">
        <f t="shared" si="39"/>
        <v>0.23966402820333635</v>
      </c>
      <c r="T42" s="45">
        <f t="shared" si="40"/>
        <v>0.19838009746432111</v>
      </c>
      <c r="V42" s="22">
        <f t="shared" si="20"/>
        <v>0.40400507611419556</v>
      </c>
      <c r="W42" s="22">
        <f t="shared" si="2"/>
        <v>0.31156323666433727</v>
      </c>
      <c r="X42" s="22">
        <f t="shared" si="3"/>
        <v>0.26781313157683351</v>
      </c>
      <c r="Z42" s="32">
        <f t="shared" si="21"/>
        <v>169.52571228813562</v>
      </c>
      <c r="AA42" s="32">
        <f t="shared" si="22"/>
        <v>148.61566388888889</v>
      </c>
      <c r="AB42" s="32">
        <f t="shared" si="23"/>
        <v>162.01288306545538</v>
      </c>
      <c r="AC42" s="32">
        <f t="shared" si="24"/>
        <v>158.00974763033176</v>
      </c>
      <c r="AD42" s="32">
        <f t="shared" si="25"/>
        <v>168.24414779874212</v>
      </c>
      <c r="AE42" s="32">
        <f t="shared" si="26"/>
        <v>83.629050755638474</v>
      </c>
      <c r="AG42" s="33">
        <f>+'Modelo Soja'!AJ42</f>
        <v>126.79363636363638</v>
      </c>
      <c r="AH42" s="32">
        <f ca="1">+'Modelo Soja'!AB42</f>
        <v>123.43636363636364</v>
      </c>
      <c r="AI42" s="32">
        <f ca="1">+'Modelo Soja'!AC42</f>
        <v>119.8459090909091</v>
      </c>
      <c r="AJ42" s="32">
        <f ca="1">+'Modelo Soja'!AD42</f>
        <v>121.41818181818181</v>
      </c>
      <c r="AL42" s="32" t="e">
        <f>+'Modelo Farelo'!R42</f>
        <v>#REF!</v>
      </c>
      <c r="AM42" s="32">
        <f ca="1">+'Modelo Farelo'!D42</f>
        <v>2062.5913636363634</v>
      </c>
      <c r="AN42" s="32">
        <f ca="1">+'Modelo Farelo'!E42</f>
        <v>2060.6045454545456</v>
      </c>
      <c r="AO42" s="32">
        <f ca="1">+'Modelo Farelo'!F42</f>
        <v>2077.6722727272722</v>
      </c>
      <c r="AP42" s="32" t="e">
        <f t="shared" si="27"/>
        <v>#REF!</v>
      </c>
      <c r="AQ42" s="32" t="e">
        <f t="shared" si="28"/>
        <v>#REF!</v>
      </c>
      <c r="AR42" s="32" t="e">
        <f t="shared" si="29"/>
        <v>#REF!</v>
      </c>
      <c r="AT42" s="32">
        <f>+'Modelo Oleo'!E42</f>
        <v>4568.5571288181818</v>
      </c>
      <c r="AU42" s="33">
        <f t="shared" si="41"/>
        <v>4484.9280780625431</v>
      </c>
      <c r="AV42" s="33">
        <f t="shared" si="42"/>
        <v>4410.5473811878501</v>
      </c>
      <c r="AW42" s="33">
        <f t="shared" si="43"/>
        <v>4419.941464929293</v>
      </c>
      <c r="BB42" s="54" t="e">
        <f t="shared" si="44"/>
        <v>#REF!</v>
      </c>
      <c r="BC42" s="54">
        <f t="shared" ca="1" si="45"/>
        <v>386.65641106705425</v>
      </c>
      <c r="BD42" s="54">
        <f t="shared" ca="1" si="46"/>
        <v>430.13106714666083</v>
      </c>
      <c r="BE42" s="54">
        <f t="shared" ca="1" si="47"/>
        <v>418.60613389494938</v>
      </c>
      <c r="BH42" s="32" t="e">
        <f t="shared" si="30"/>
        <v>#REF!</v>
      </c>
      <c r="BI42" s="32" t="e">
        <f t="shared" ca="1" si="31"/>
        <v>#REF!</v>
      </c>
      <c r="BJ42" s="32" t="e">
        <f t="shared" ca="1" si="32"/>
        <v>#REF!</v>
      </c>
      <c r="BK42" s="32" t="e">
        <f t="shared" ca="1" si="33"/>
        <v>#REF!</v>
      </c>
    </row>
    <row r="43" spans="2:63" x14ac:dyDescent="0.3">
      <c r="B43" s="17" t="str">
        <f t="shared" si="11"/>
        <v>20245</v>
      </c>
      <c r="C43" s="17">
        <f t="shared" si="34"/>
        <v>45413</v>
      </c>
      <c r="D43" s="29">
        <f>(D42+D44)/2</f>
        <v>145.63499999999999</v>
      </c>
      <c r="E43" s="29">
        <f>(E42+E44)/2</f>
        <v>128.155</v>
      </c>
      <c r="F43" s="29">
        <f>(F42+F44)/2</f>
        <v>131.66999999999999</v>
      </c>
      <c r="G43" s="29">
        <f>(G42+G44)/2</f>
        <v>142.93</v>
      </c>
      <c r="H43" s="29">
        <f>(H42+H44)/2</f>
        <v>146.94999999999999</v>
      </c>
      <c r="I43" s="47">
        <f t="shared" si="12"/>
        <v>78.26669321768378</v>
      </c>
      <c r="K43" s="43">
        <f t="shared" si="13"/>
        <v>0.23007109004739335</v>
      </c>
      <c r="L43" s="43">
        <f t="shared" si="35"/>
        <v>0.26866876310272536</v>
      </c>
      <c r="M43" s="43">
        <f t="shared" si="36"/>
        <v>0.25321153846153843</v>
      </c>
      <c r="N43" s="43">
        <f t="shared" si="37"/>
        <v>0.24225423728813561</v>
      </c>
      <c r="O43" s="43">
        <f t="shared" si="38"/>
        <v>0.27212962962962961</v>
      </c>
      <c r="P43" s="43">
        <f t="shared" si="18"/>
        <v>0.37809996723518735</v>
      </c>
      <c r="R43" s="43">
        <f t="shared" si="19"/>
        <v>0.37809996723518735</v>
      </c>
      <c r="S43" s="45">
        <f t="shared" si="39"/>
        <v>0.26466997706463113</v>
      </c>
      <c r="T43" s="45">
        <f t="shared" si="40"/>
        <v>0.23616266366776448</v>
      </c>
      <c r="V43" s="22">
        <f t="shared" si="20"/>
        <v>0.44615796133752106</v>
      </c>
      <c r="W43" s="22">
        <f t="shared" si="2"/>
        <v>0.3440709701840205</v>
      </c>
      <c r="X43" s="22">
        <f t="shared" si="3"/>
        <v>0.31881959595148207</v>
      </c>
      <c r="Z43" s="32">
        <f t="shared" si="21"/>
        <v>201.81280423728816</v>
      </c>
      <c r="AA43" s="32">
        <f t="shared" si="22"/>
        <v>164.12185277777778</v>
      </c>
      <c r="AB43" s="32">
        <f t="shared" si="23"/>
        <v>178.91690449569066</v>
      </c>
      <c r="AC43" s="32">
        <f t="shared" si="24"/>
        <v>188.10356161137443</v>
      </c>
      <c r="AD43" s="32">
        <f t="shared" si="25"/>
        <v>185.79832389937107</v>
      </c>
      <c r="AE43" s="32">
        <f t="shared" si="26"/>
        <v>92.354697996866861</v>
      </c>
      <c r="AG43" s="33">
        <f>+'Modelo Soja'!AJ43</f>
        <v>136.00428571428571</v>
      </c>
      <c r="AH43" s="32">
        <f ca="1">+'Modelo Soja'!AB43</f>
        <v>131.55285714285714</v>
      </c>
      <c r="AI43" s="32">
        <f ca="1">+'Modelo Soja'!AC43</f>
        <v>127.77047619047619</v>
      </c>
      <c r="AJ43" s="32">
        <f ca="1">+'Modelo Soja'!AD43</f>
        <v>129.57285714285712</v>
      </c>
      <c r="AL43" s="32" t="e">
        <f>+'Modelo Farelo'!R43</f>
        <v>#REF!</v>
      </c>
      <c r="AM43" s="32">
        <f ca="1">+'Modelo Farelo'!D43</f>
        <v>2242.818571428571</v>
      </c>
      <c r="AN43" s="32">
        <f ca="1">+'Modelo Farelo'!E43</f>
        <v>2247.2757142857145</v>
      </c>
      <c r="AO43" s="32">
        <f ca="1">+'Modelo Farelo'!F43</f>
        <v>2211.7390476190485</v>
      </c>
      <c r="AP43" s="32" t="e">
        <f t="shared" si="27"/>
        <v>#REF!</v>
      </c>
      <c r="AQ43" s="32" t="e">
        <f t="shared" si="28"/>
        <v>#REF!</v>
      </c>
      <c r="AR43" s="32" t="e">
        <f t="shared" si="29"/>
        <v>#REF!</v>
      </c>
      <c r="AT43" s="32">
        <f>+'Modelo Oleo'!E43</f>
        <v>4590.199785652173</v>
      </c>
      <c r="AU43" s="33">
        <f t="shared" si="41"/>
        <v>4497.8450876553061</v>
      </c>
      <c r="AV43" s="33">
        <f t="shared" si="42"/>
        <v>4402.0962240407989</v>
      </c>
      <c r="AW43" s="33">
        <f t="shared" si="43"/>
        <v>4426.0779328743956</v>
      </c>
      <c r="BB43" s="54" t="e">
        <f t="shared" si="44"/>
        <v>#REF!</v>
      </c>
      <c r="BC43" s="54">
        <f t="shared" ca="1" si="45"/>
        <v>389.13532705487069</v>
      </c>
      <c r="BD43" s="54">
        <f t="shared" ca="1" si="46"/>
        <v>436.36809401450955</v>
      </c>
      <c r="BE43" s="54">
        <f t="shared" ca="1" si="47"/>
        <v>384.4722532415467</v>
      </c>
      <c r="BH43" s="32" t="e">
        <f t="shared" si="30"/>
        <v>#REF!</v>
      </c>
      <c r="BI43" s="32" t="e">
        <f t="shared" ca="1" si="31"/>
        <v>#REF!</v>
      </c>
      <c r="BJ43" s="32" t="e">
        <f t="shared" ca="1" si="32"/>
        <v>#REF!</v>
      </c>
      <c r="BK43" s="32" t="e">
        <f t="shared" ca="1" si="33"/>
        <v>#REF!</v>
      </c>
    </row>
    <row r="44" spans="2:63" x14ac:dyDescent="0.3">
      <c r="B44" s="17" t="str">
        <f t="shared" si="11"/>
        <v>20246</v>
      </c>
      <c r="C44" s="17">
        <f t="shared" si="34"/>
        <v>45444</v>
      </c>
      <c r="D44" s="24">
        <f>VLOOKUP('Estudo PR'!B44,'Frete ESALQ'!$C$7:$BO$112,36,FALSE)</f>
        <v>168.77</v>
      </c>
      <c r="E44" s="24">
        <f>VLOOKUP('Estudo PR'!B44,'Frete ESALQ'!$C$7:$BO$112,47,FALSE)</f>
        <v>138.86000000000001</v>
      </c>
      <c r="F44" s="24">
        <f>VLOOKUP('Estudo PR'!B44,'Frete ESALQ'!$C$7:$BO$112,59,FALSE)</f>
        <v>144.16999999999999</v>
      </c>
      <c r="G44" s="24">
        <f>VLOOKUP('Estudo PR'!B44,'Frete ESALQ'!$C$7:$BO$112,18,FALSE)</f>
        <v>165.95</v>
      </c>
      <c r="H44" s="24">
        <f>VLOOKUP('Estudo PR'!B44,'Frete ESALQ'!$C$7:$BO$112,60,FALSE)</f>
        <v>162.36000000000001</v>
      </c>
      <c r="I44" s="47">
        <f t="shared" si="12"/>
        <v>85.661309523809521</v>
      </c>
      <c r="K44" s="43">
        <f t="shared" si="13"/>
        <v>0.26661927330173779</v>
      </c>
      <c r="L44" s="43">
        <f t="shared" si="35"/>
        <v>0.29111111111111115</v>
      </c>
      <c r="M44" s="43">
        <f t="shared" si="36"/>
        <v>0.27725</v>
      </c>
      <c r="N44" s="43">
        <f t="shared" si="37"/>
        <v>0.28127118644067794</v>
      </c>
      <c r="O44" s="43">
        <f t="shared" si="38"/>
        <v>0.30066666666666669</v>
      </c>
      <c r="P44" s="43">
        <f t="shared" si="18"/>
        <v>0.41382275132275131</v>
      </c>
      <c r="R44" s="43">
        <f t="shared" si="19"/>
        <v>0.41382275132275131</v>
      </c>
      <c r="S44" s="45">
        <f t="shared" si="39"/>
        <v>0.28967592592592589</v>
      </c>
      <c r="T44" s="45">
        <f t="shared" si="40"/>
        <v>0.27394522987120784</v>
      </c>
      <c r="V44" s="22">
        <f t="shared" si="20"/>
        <v>0.4883108465608465</v>
      </c>
      <c r="W44" s="22">
        <f t="shared" si="2"/>
        <v>0.37657870370370367</v>
      </c>
      <c r="X44" s="22">
        <f t="shared" si="3"/>
        <v>0.36982606032613063</v>
      </c>
      <c r="Z44" s="32">
        <f t="shared" si="21"/>
        <v>234.0998961864407</v>
      </c>
      <c r="AA44" s="32">
        <f t="shared" si="22"/>
        <v>179.62804166666666</v>
      </c>
      <c r="AB44" s="32">
        <f t="shared" si="23"/>
        <v>195.82092592592591</v>
      </c>
      <c r="AC44" s="32">
        <f t="shared" si="24"/>
        <v>218.19737559241707</v>
      </c>
      <c r="AD44" s="32">
        <f t="shared" si="25"/>
        <v>203.35249999999999</v>
      </c>
      <c r="AE44" s="32">
        <f t="shared" si="26"/>
        <v>101.08034523809522</v>
      </c>
      <c r="AG44" s="33">
        <f>+'Modelo Soja'!AJ44</f>
        <v>138.91950000000003</v>
      </c>
      <c r="AH44" s="32">
        <f ca="1">+'Modelo Soja'!AB44</f>
        <v>134.51800000000003</v>
      </c>
      <c r="AI44" s="32">
        <f ca="1">+'Modelo Soja'!AC44</f>
        <v>130.29300000000003</v>
      </c>
      <c r="AJ44" s="32">
        <f ca="1">+'Modelo Soja'!AD44</f>
        <v>132.99299999999999</v>
      </c>
      <c r="AL44" s="32" t="e">
        <f>+'Modelo Farelo'!R44</f>
        <v>#REF!</v>
      </c>
      <c r="AM44" s="32">
        <f ca="1">+'Modelo Farelo'!D44</f>
        <v>2300.8420000000001</v>
      </c>
      <c r="AN44" s="32">
        <f ca="1">+'Modelo Farelo'!E44</f>
        <v>2316.7220000000007</v>
      </c>
      <c r="AO44" s="32">
        <f ca="1">+'Modelo Farelo'!F44</f>
        <v>2285.1759999999999</v>
      </c>
      <c r="AP44" s="32" t="e">
        <f t="shared" si="27"/>
        <v>#REF!</v>
      </c>
      <c r="AQ44" s="32" t="e">
        <f t="shared" si="28"/>
        <v>#REF!</v>
      </c>
      <c r="AR44" s="32" t="e">
        <f t="shared" si="29"/>
        <v>#REF!</v>
      </c>
      <c r="AT44" s="32">
        <f>+'Modelo Oleo'!E44</f>
        <v>5087.6969568000004</v>
      </c>
      <c r="AU44" s="33">
        <f t="shared" si="41"/>
        <v>4986.6166115619053</v>
      </c>
      <c r="AV44" s="33">
        <f t="shared" si="42"/>
        <v>4869.4995812075831</v>
      </c>
      <c r="AW44" s="33">
        <f t="shared" si="43"/>
        <v>4908.0689151333336</v>
      </c>
      <c r="BB44" s="54" t="e">
        <f t="shared" si="44"/>
        <v>#REF!</v>
      </c>
      <c r="BC44" s="54">
        <f t="shared" ca="1" si="45"/>
        <v>480.98815564571396</v>
      </c>
      <c r="BD44" s="54">
        <f t="shared" ca="1" si="46"/>
        <v>539.89141624151625</v>
      </c>
      <c r="BE44" s="54">
        <f t="shared" ca="1" si="47"/>
        <v>478.94578302666696</v>
      </c>
      <c r="BH44" s="32" t="e">
        <f t="shared" si="30"/>
        <v>#REF!</v>
      </c>
      <c r="BI44" s="32" t="e">
        <f t="shared" ca="1" si="31"/>
        <v>#REF!</v>
      </c>
      <c r="BJ44" s="32" t="e">
        <f t="shared" ca="1" si="32"/>
        <v>#REF!</v>
      </c>
      <c r="BK44" s="32" t="e">
        <f t="shared" ca="1" si="33"/>
        <v>#REF!</v>
      </c>
    </row>
    <row r="45" spans="2:63" x14ac:dyDescent="0.3">
      <c r="B45" s="17" t="str">
        <f t="shared" si="11"/>
        <v>20247</v>
      </c>
      <c r="C45" s="17">
        <f t="shared" si="34"/>
        <v>45474</v>
      </c>
      <c r="D45" s="24">
        <f>VLOOKUP('Estudo PR'!B45,'Frete ESALQ'!$C$7:$BO$112,36,FALSE)</f>
        <v>177</v>
      </c>
      <c r="E45" s="24">
        <f>VLOOKUP('Estudo PR'!B45,'Frete ESALQ'!$C$7:$BO$112,47,FALSE)</f>
        <v>142.22</v>
      </c>
      <c r="F45" s="24">
        <f>VLOOKUP('Estudo PR'!B45,'Frete ESALQ'!$C$7:$BO$112,59,FALSE)</f>
        <v>140.30000000000001</v>
      </c>
      <c r="G45" s="24">
        <f>VLOOKUP('Estudo PR'!B45,'Frete ESALQ'!$C$7:$BO$112,18,FALSE)</f>
        <v>144.83000000000001</v>
      </c>
      <c r="H45" s="24">
        <f>VLOOKUP('Estudo PR'!B45,'Frete ESALQ'!$C$7:$BO$112,60,FALSE)</f>
        <v>156.91999999999999</v>
      </c>
      <c r="I45" s="47">
        <f t="shared" si="12"/>
        <v>84.62903437233625</v>
      </c>
      <c r="K45" s="43">
        <f t="shared" si="13"/>
        <v>0.27962085308056872</v>
      </c>
      <c r="L45" s="43">
        <f t="shared" si="35"/>
        <v>0.29815513626834383</v>
      </c>
      <c r="M45" s="43">
        <f t="shared" si="36"/>
        <v>0.2698076923076923</v>
      </c>
      <c r="N45" s="43">
        <f t="shared" si="37"/>
        <v>0.24547457627118646</v>
      </c>
      <c r="O45" s="43">
        <f t="shared" si="38"/>
        <v>0.29059259259259257</v>
      </c>
      <c r="P45" s="43">
        <f t="shared" si="18"/>
        <v>0.40883591484220411</v>
      </c>
      <c r="R45" s="43">
        <f t="shared" si="19"/>
        <v>0.40883591484220411</v>
      </c>
      <c r="S45" s="45">
        <f t="shared" si="39"/>
        <v>0.28618514038954285</v>
      </c>
      <c r="T45" s="45">
        <f t="shared" si="40"/>
        <v>0.26254771467587756</v>
      </c>
      <c r="V45" s="22">
        <f t="shared" si="20"/>
        <v>0.4824263795138008</v>
      </c>
      <c r="W45" s="22">
        <f t="shared" si="2"/>
        <v>0.37204068250640571</v>
      </c>
      <c r="X45" s="22">
        <f t="shared" si="3"/>
        <v>0.35443941481243474</v>
      </c>
      <c r="Z45" s="32">
        <f t="shared" si="21"/>
        <v>224.3601495762712</v>
      </c>
      <c r="AA45" s="32">
        <f t="shared" si="22"/>
        <v>177.46340555555551</v>
      </c>
      <c r="AB45" s="32">
        <f t="shared" si="23"/>
        <v>193.46115490333096</v>
      </c>
      <c r="AC45" s="32">
        <f t="shared" si="24"/>
        <v>209.1192547393365</v>
      </c>
      <c r="AD45" s="32">
        <f t="shared" si="25"/>
        <v>200.90196855345908</v>
      </c>
      <c r="AE45" s="32">
        <f t="shared" si="26"/>
        <v>99.86226055935677</v>
      </c>
      <c r="AG45" s="33">
        <f>+'Modelo Soja'!AJ45</f>
        <v>138.09130434782611</v>
      </c>
      <c r="AH45" s="32">
        <f ca="1">+'Modelo Soja'!AB45</f>
        <v>133.7026086956522</v>
      </c>
      <c r="AI45" s="32">
        <f ca="1">+'Modelo Soja'!AC45</f>
        <v>130.21695652173912</v>
      </c>
      <c r="AJ45" s="32">
        <f ca="1">+'Modelo Soja'!AD45</f>
        <v>132.76608695652175</v>
      </c>
      <c r="AL45" s="32" t="e">
        <f>+'Modelo Farelo'!R45</f>
        <v>#REF!</v>
      </c>
      <c r="AM45" s="32">
        <f ca="1">+'Modelo Farelo'!D45</f>
        <v>2222.4178260869562</v>
      </c>
      <c r="AN45" s="32">
        <f ca="1">+'Modelo Farelo'!E45</f>
        <v>2156.3695652173915</v>
      </c>
      <c r="AO45" s="32">
        <f ca="1">+'Modelo Farelo'!F45</f>
        <v>2196.4195652173912</v>
      </c>
      <c r="AP45" s="32" t="e">
        <f t="shared" si="27"/>
        <v>#REF!</v>
      </c>
      <c r="AQ45" s="32" t="e">
        <f t="shared" si="28"/>
        <v>#REF!</v>
      </c>
      <c r="AR45" s="32" t="e">
        <f t="shared" si="29"/>
        <v>#REF!</v>
      </c>
      <c r="AT45" s="32">
        <f>+'Modelo Oleo'!E45</f>
        <v>5289.6251895652176</v>
      </c>
      <c r="AU45" s="33">
        <f t="shared" si="41"/>
        <v>5189.7629290058612</v>
      </c>
      <c r="AV45" s="33">
        <f t="shared" si="42"/>
        <v>5080.505934825881</v>
      </c>
      <c r="AW45" s="33">
        <f t="shared" si="43"/>
        <v>5112.1617840096624</v>
      </c>
      <c r="BB45" s="54" t="e">
        <f t="shared" si="44"/>
        <v>#REF!</v>
      </c>
      <c r="BC45" s="54">
        <f t="shared" ca="1" si="45"/>
        <v>476.38914377218634</v>
      </c>
      <c r="BD45" s="54">
        <f t="shared" ca="1" si="46"/>
        <v>463.09575218256759</v>
      </c>
      <c r="BE45" s="54">
        <f t="shared" ca="1" si="47"/>
        <v>456.97891477294706</v>
      </c>
      <c r="BH45" s="32" t="e">
        <f t="shared" si="30"/>
        <v>#REF!</v>
      </c>
      <c r="BI45" s="32" t="e">
        <f t="shared" ca="1" si="31"/>
        <v>#REF!</v>
      </c>
      <c r="BJ45" s="32" t="e">
        <f t="shared" ca="1" si="32"/>
        <v>#REF!</v>
      </c>
      <c r="BK45" s="32" t="e">
        <f t="shared" ca="1" si="33"/>
        <v>#REF!</v>
      </c>
    </row>
    <row r="46" spans="2:63" x14ac:dyDescent="0.3">
      <c r="B46" s="17" t="str">
        <f t="shared" si="11"/>
        <v>20248</v>
      </c>
      <c r="C46" s="17">
        <f t="shared" si="34"/>
        <v>45505</v>
      </c>
      <c r="D46" s="24">
        <f>VLOOKUP('Estudo PR'!B46,'Frete ESALQ'!$C$7:$BO$112,36,FALSE)</f>
        <v>151.75</v>
      </c>
      <c r="E46" s="24">
        <f>VLOOKUP('Estudo PR'!B46,'Frete ESALQ'!$C$7:$BO$112,47,FALSE)</f>
        <v>124.29</v>
      </c>
      <c r="F46" s="24">
        <f>VLOOKUP('Estudo PR'!B46,'Frete ESALQ'!$C$7:$BO$112,59,FALSE)</f>
        <v>125.25</v>
      </c>
      <c r="G46" s="24">
        <f>VLOOKUP('Estudo PR'!B46,'Frete ESALQ'!$C$7:$BO$112,18,FALSE)</f>
        <v>126.73</v>
      </c>
      <c r="H46" s="24">
        <f>VLOOKUP('Estudo PR'!B46,'Frete ESALQ'!$C$7:$BO$112,60,FALSE)</f>
        <v>145</v>
      </c>
      <c r="I46" s="47">
        <f t="shared" si="12"/>
        <v>75.895065600018441</v>
      </c>
      <c r="K46" s="43">
        <f t="shared" si="13"/>
        <v>0.23973143759873616</v>
      </c>
      <c r="L46" s="43">
        <f t="shared" si="35"/>
        <v>0.26056603773584908</v>
      </c>
      <c r="M46" s="43">
        <f t="shared" si="36"/>
        <v>0.24086538461538462</v>
      </c>
      <c r="N46" s="43">
        <f t="shared" si="37"/>
        <v>0.21479661016949153</v>
      </c>
      <c r="O46" s="43">
        <f t="shared" si="38"/>
        <v>0.26851851851851855</v>
      </c>
      <c r="P46" s="43">
        <f t="shared" si="18"/>
        <v>0.36664282898559636</v>
      </c>
      <c r="R46" s="43">
        <f t="shared" si="19"/>
        <v>0.36664282898559636</v>
      </c>
      <c r="S46" s="45">
        <f t="shared" si="39"/>
        <v>0.25664998028991742</v>
      </c>
      <c r="T46" s="45">
        <f t="shared" si="40"/>
        <v>0.22726402388411385</v>
      </c>
      <c r="V46" s="22">
        <f t="shared" si="20"/>
        <v>0.43263853820300369</v>
      </c>
      <c r="W46" s="22">
        <f t="shared" si="2"/>
        <v>0.33364497437689267</v>
      </c>
      <c r="X46" s="22">
        <f t="shared" si="3"/>
        <v>0.3068064322435537</v>
      </c>
      <c r="Z46" s="32">
        <f t="shared" si="21"/>
        <v>194.20847161016948</v>
      </c>
      <c r="AA46" s="32">
        <f t="shared" si="22"/>
        <v>159.14865277777781</v>
      </c>
      <c r="AB46" s="32">
        <f t="shared" si="23"/>
        <v>173.49538667598418</v>
      </c>
      <c r="AC46" s="32">
        <f t="shared" si="24"/>
        <v>181.01579502369668</v>
      </c>
      <c r="AD46" s="32">
        <f t="shared" si="25"/>
        <v>180.16828616352203</v>
      </c>
      <c r="AE46" s="32">
        <f t="shared" si="26"/>
        <v>89.556177408021767</v>
      </c>
      <c r="AG46" s="33">
        <f>+'Modelo Soja'!AJ46</f>
        <v>133.21363636363637</v>
      </c>
      <c r="AH46" s="32">
        <f ca="1">+'Modelo Soja'!AB46</f>
        <v>129.61363636363637</v>
      </c>
      <c r="AI46" s="32">
        <f ca="1">+'Modelo Soja'!AC46</f>
        <v>125.91545454545457</v>
      </c>
      <c r="AJ46" s="32">
        <f ca="1">+'Modelo Soja'!AD46</f>
        <v>128.76954545454544</v>
      </c>
      <c r="AL46" s="32" t="e">
        <f>+'Modelo Farelo'!R46</f>
        <v>#REF!</v>
      </c>
      <c r="AM46" s="32">
        <f ca="1">+'Modelo Farelo'!D46</f>
        <v>2149.6799999999998</v>
      </c>
      <c r="AN46" s="32">
        <f ca="1">+'Modelo Farelo'!E46</f>
        <v>1979.3118181818181</v>
      </c>
      <c r="AO46" s="32">
        <f ca="1">+'Modelo Farelo'!F46</f>
        <v>2074.820454545455</v>
      </c>
      <c r="AP46" s="32" t="e">
        <f t="shared" si="27"/>
        <v>#REF!</v>
      </c>
      <c r="AQ46" s="32" t="e">
        <f t="shared" si="28"/>
        <v>#REF!</v>
      </c>
      <c r="AR46" s="32" t="e">
        <f t="shared" si="29"/>
        <v>#REF!</v>
      </c>
      <c r="AT46" s="32">
        <f>+'Modelo Oleo'!E46</f>
        <v>5129.6955491363642</v>
      </c>
      <c r="AU46" s="33">
        <f t="shared" si="41"/>
        <v>5040.1393717283427</v>
      </c>
      <c r="AV46" s="33">
        <f t="shared" si="42"/>
        <v>4948.6797541126671</v>
      </c>
      <c r="AW46" s="33">
        <f t="shared" si="43"/>
        <v>4970.5468963585863</v>
      </c>
      <c r="BB46" s="54" t="e">
        <f t="shared" si="44"/>
        <v>#REF!</v>
      </c>
      <c r="BC46" s="54">
        <f t="shared" ca="1" si="45"/>
        <v>460.06060161839559</v>
      </c>
      <c r="BD46" s="54">
        <f t="shared" ca="1" si="46"/>
        <v>375.6289053679875</v>
      </c>
      <c r="BE46" s="54">
        <f t="shared" ca="1" si="47"/>
        <v>404.06562927171808</v>
      </c>
      <c r="BH46" s="32" t="e">
        <f t="shared" si="30"/>
        <v>#REF!</v>
      </c>
      <c r="BI46" s="32" t="e">
        <f t="shared" ca="1" si="31"/>
        <v>#REF!</v>
      </c>
      <c r="BJ46" s="32" t="e">
        <f t="shared" ca="1" si="32"/>
        <v>#REF!</v>
      </c>
      <c r="BK46" s="32" t="e">
        <f t="shared" ca="1" si="33"/>
        <v>#REF!</v>
      </c>
    </row>
    <row r="47" spans="2:63" x14ac:dyDescent="0.3">
      <c r="B47" s="17" t="str">
        <f t="shared" si="11"/>
        <v>20249</v>
      </c>
      <c r="C47" s="17">
        <f t="shared" si="34"/>
        <v>45536</v>
      </c>
      <c r="D47" s="24">
        <f>VLOOKUP('Estudo PR'!B47,'Frete ESALQ'!$C$7:$BO$112,36,FALSE)</f>
        <v>144.30000000000001</v>
      </c>
      <c r="E47" s="24">
        <f>VLOOKUP('Estudo PR'!B47,'Frete ESALQ'!$C$7:$BO$112,47,FALSE)</f>
        <v>125.44</v>
      </c>
      <c r="F47" s="24">
        <f>VLOOKUP('Estudo PR'!B47,'Frete ESALQ'!$C$7:$BO$112,59,FALSE)</f>
        <v>124.5</v>
      </c>
      <c r="G47" s="24">
        <f>VLOOKUP('Estudo PR'!B47,'Frete ESALQ'!$C$7:$BO$112,18,FALSE)</f>
        <v>134.08000000000001</v>
      </c>
      <c r="H47" s="24">
        <f>VLOOKUP('Estudo PR'!B47,'Frete ESALQ'!$C$7:$BO$112,60,FALSE)</f>
        <v>144.09</v>
      </c>
      <c r="I47" s="47">
        <f t="shared" si="12"/>
        <v>75.824430161033945</v>
      </c>
      <c r="K47" s="43">
        <f t="shared" si="13"/>
        <v>0.22796208530805689</v>
      </c>
      <c r="L47" s="43">
        <f t="shared" si="35"/>
        <v>0.2629769392033543</v>
      </c>
      <c r="M47" s="43">
        <f t="shared" si="36"/>
        <v>0.23942307692307693</v>
      </c>
      <c r="N47" s="43">
        <f t="shared" si="37"/>
        <v>0.22725423728813562</v>
      </c>
      <c r="O47" s="43">
        <f t="shared" si="38"/>
        <v>0.26683333333333337</v>
      </c>
      <c r="P47" s="43">
        <f t="shared" si="18"/>
        <v>0.36630159498084031</v>
      </c>
      <c r="R47" s="43">
        <f t="shared" si="19"/>
        <v>0.36630159498084031</v>
      </c>
      <c r="S47" s="45">
        <f t="shared" si="39"/>
        <v>0.25641111648658821</v>
      </c>
      <c r="T47" s="45">
        <f t="shared" si="40"/>
        <v>0.22760816129809625</v>
      </c>
      <c r="V47" s="22">
        <f t="shared" si="20"/>
        <v>0.43223588207739155</v>
      </c>
      <c r="W47" s="22">
        <f t="shared" si="2"/>
        <v>0.33333445143256468</v>
      </c>
      <c r="X47" s="22">
        <f t="shared" si="3"/>
        <v>0.30727101775242993</v>
      </c>
      <c r="Z47" s="32">
        <f t="shared" si="21"/>
        <v>194.50255423728814</v>
      </c>
      <c r="AA47" s="32">
        <f t="shared" si="22"/>
        <v>159.00053333333335</v>
      </c>
      <c r="AB47" s="32">
        <f t="shared" si="23"/>
        <v>173.33391474493362</v>
      </c>
      <c r="AC47" s="32">
        <f t="shared" si="24"/>
        <v>181.28990047393367</v>
      </c>
      <c r="AD47" s="32">
        <f t="shared" si="25"/>
        <v>180.00060377358494</v>
      </c>
      <c r="AE47" s="32">
        <f t="shared" si="26"/>
        <v>89.472827590020046</v>
      </c>
      <c r="AG47" s="33">
        <f>+'Modelo Soja'!AJ47</f>
        <v>139.90380952380951</v>
      </c>
      <c r="AH47" s="32">
        <f ca="1">+'Modelo Soja'!AB47</f>
        <v>136.66380952380953</v>
      </c>
      <c r="AI47" s="32">
        <f ca="1">+'Modelo Soja'!AC47</f>
        <v>133.71857142857144</v>
      </c>
      <c r="AJ47" s="32">
        <f ca="1">+'Modelo Soja'!AD47</f>
        <v>136.59000000000003</v>
      </c>
      <c r="AL47" s="32" t="e">
        <f>+'Modelo Farelo'!R47</f>
        <v>#REF!</v>
      </c>
      <c r="AM47" s="32">
        <f ca="1">+'Modelo Farelo'!D47</f>
        <v>2227.537619047619</v>
      </c>
      <c r="AN47" s="32">
        <f ca="1">+'Modelo Farelo'!E47</f>
        <v>2066.7852380952377</v>
      </c>
      <c r="AO47" s="32">
        <f ca="1">+'Modelo Farelo'!F47</f>
        <v>2139.2119047619049</v>
      </c>
      <c r="AP47" s="32" t="e">
        <f t="shared" si="27"/>
        <v>#REF!</v>
      </c>
      <c r="AQ47" s="32" t="e">
        <f t="shared" si="28"/>
        <v>#REF!</v>
      </c>
      <c r="AR47" s="32" t="e">
        <f t="shared" si="29"/>
        <v>#REF!</v>
      </c>
      <c r="AT47" s="32">
        <f>+'Modelo Oleo'!E47</f>
        <v>5315.5726588571442</v>
      </c>
      <c r="AU47" s="33">
        <f t="shared" si="41"/>
        <v>5226.0998312671245</v>
      </c>
      <c r="AV47" s="33">
        <f t="shared" si="42"/>
        <v>5134.2827583832104</v>
      </c>
      <c r="AW47" s="33">
        <f t="shared" si="43"/>
        <v>5156.5721255238113</v>
      </c>
      <c r="BB47" s="54" t="e">
        <f t="shared" si="44"/>
        <v>#REF!</v>
      </c>
      <c r="BC47" s="54">
        <f t="shared" ca="1" si="45"/>
        <v>438.14302180897994</v>
      </c>
      <c r="BD47" s="54">
        <f t="shared" ca="1" si="46"/>
        <v>348.30262310521312</v>
      </c>
      <c r="BE47" s="54">
        <f t="shared" ca="1" si="47"/>
        <v>359.22335367619007</v>
      </c>
      <c r="BH47" s="32" t="e">
        <f t="shared" si="30"/>
        <v>#REF!</v>
      </c>
      <c r="BI47" s="32" t="e">
        <f t="shared" ca="1" si="31"/>
        <v>#REF!</v>
      </c>
      <c r="BJ47" s="32" t="e">
        <f t="shared" ca="1" si="32"/>
        <v>#REF!</v>
      </c>
      <c r="BK47" s="32" t="e">
        <f t="shared" ca="1" si="33"/>
        <v>#REF!</v>
      </c>
    </row>
    <row r="48" spans="2:63" x14ac:dyDescent="0.3">
      <c r="B48" s="17" t="str">
        <f t="shared" si="11"/>
        <v>202410</v>
      </c>
      <c r="C48" s="17">
        <f t="shared" si="34"/>
        <v>45566</v>
      </c>
      <c r="D48" s="24">
        <f>VLOOKUP('Estudo PR'!B48,'Frete ESALQ'!$C$7:$BO$112,36,FALSE)</f>
        <v>137.07</v>
      </c>
      <c r="E48" s="24">
        <f>VLOOKUP('Estudo PR'!B48,'Frete ESALQ'!$C$7:$BO$112,47,FALSE)</f>
        <v>113.57</v>
      </c>
      <c r="F48" s="24">
        <f>VLOOKUP('Estudo PR'!B48,'Frete ESALQ'!$C$7:$BO$112,59,FALSE)</f>
        <v>108.88</v>
      </c>
      <c r="G48" s="24">
        <f>VLOOKUP('Estudo PR'!B48,'Frete ESALQ'!$C$7:$BO$112,18,FALSE)</f>
        <v>119.24</v>
      </c>
      <c r="H48" s="24">
        <f>VLOOKUP('Estudo PR'!B48,'Frete ESALQ'!$C$7:$BO$112,60,FALSE)</f>
        <v>125</v>
      </c>
      <c r="I48" s="47">
        <f t="shared" si="12"/>
        <v>66.925893519478436</v>
      </c>
      <c r="K48" s="43">
        <f t="shared" si="13"/>
        <v>0.21654028436018957</v>
      </c>
      <c r="L48" s="43">
        <f t="shared" si="35"/>
        <v>0.23809224318658279</v>
      </c>
      <c r="M48" s="43">
        <f t="shared" si="36"/>
        <v>0.20938461538461536</v>
      </c>
      <c r="N48" s="43">
        <f t="shared" si="37"/>
        <v>0.20210169491525423</v>
      </c>
      <c r="O48" s="43">
        <f t="shared" si="38"/>
        <v>0.23148148148148148</v>
      </c>
      <c r="P48" s="43">
        <f t="shared" si="18"/>
        <v>0.32331349526318082</v>
      </c>
      <c r="R48" s="43">
        <f t="shared" si="19"/>
        <v>0.32331349526318082</v>
      </c>
      <c r="S48" s="45">
        <f t="shared" si="39"/>
        <v>0.22631944668422654</v>
      </c>
      <c r="T48" s="45">
        <f t="shared" si="40"/>
        <v>0.20932098963772189</v>
      </c>
      <c r="V48" s="22">
        <f t="shared" si="20"/>
        <v>0.38150992441055337</v>
      </c>
      <c r="W48" s="22">
        <f t="shared" si="2"/>
        <v>0.29421528068949454</v>
      </c>
      <c r="X48" s="22">
        <f t="shared" si="3"/>
        <v>0.28258333601092456</v>
      </c>
      <c r="Z48" s="32">
        <f t="shared" si="21"/>
        <v>178.87525169491525</v>
      </c>
      <c r="AA48" s="32">
        <f t="shared" si="22"/>
        <v>140.34068888888891</v>
      </c>
      <c r="AB48" s="32">
        <f t="shared" si="23"/>
        <v>152.99194595853717</v>
      </c>
      <c r="AC48" s="32">
        <f t="shared" si="24"/>
        <v>166.72416824644549</v>
      </c>
      <c r="AD48" s="32">
        <f t="shared" si="25"/>
        <v>158.87625157232705</v>
      </c>
      <c r="AE48" s="32">
        <f t="shared" si="26"/>
        <v>78.972554352984545</v>
      </c>
      <c r="AG48" s="33">
        <f>+'Modelo Soja'!AJ48</f>
        <v>141.8326086956522</v>
      </c>
      <c r="AH48" s="32">
        <f ca="1">+'Modelo Soja'!AB48</f>
        <v>139.96434782608694</v>
      </c>
      <c r="AI48" s="32">
        <f ca="1">+'Modelo Soja'!AC48</f>
        <v>137.83043478260871</v>
      </c>
      <c r="AJ48" s="32">
        <f ca="1">+'Modelo Soja'!AD48</f>
        <v>139.88260869565218</v>
      </c>
      <c r="AL48" s="32" t="e">
        <f>+'Modelo Farelo'!R48</f>
        <v>#REF!</v>
      </c>
      <c r="AM48" s="32">
        <f ca="1">+'Modelo Farelo'!D48</f>
        <v>2233.5556521739131</v>
      </c>
      <c r="AN48" s="32">
        <f ca="1">+'Modelo Farelo'!E48</f>
        <v>2149.6726086956523</v>
      </c>
      <c r="AO48" s="32">
        <f ca="1">+'Modelo Farelo'!F48</f>
        <v>2186.9882608695652</v>
      </c>
      <c r="AP48" s="32" t="e">
        <f t="shared" si="27"/>
        <v>#REF!</v>
      </c>
      <c r="AQ48" s="32" t="e">
        <f t="shared" si="28"/>
        <v>#REF!</v>
      </c>
      <c r="AR48" s="32" t="e">
        <f t="shared" si="29"/>
        <v>#REF!</v>
      </c>
      <c r="AT48" s="32">
        <f>+'Modelo Oleo'!E48</f>
        <v>5951.5333270000001</v>
      </c>
      <c r="AU48" s="33">
        <f t="shared" si="41"/>
        <v>5872.5607726470153</v>
      </c>
      <c r="AV48" s="33">
        <f t="shared" si="42"/>
        <v>5784.8091587535546</v>
      </c>
      <c r="AW48" s="33">
        <f t="shared" si="43"/>
        <v>5811.1926381111116</v>
      </c>
      <c r="BB48" s="54" t="e">
        <f t="shared" si="44"/>
        <v>#REF!</v>
      </c>
      <c r="BC48" s="54">
        <f t="shared" ca="1" si="45"/>
        <v>516.93976322505569</v>
      </c>
      <c r="BD48" s="54">
        <f t="shared" ca="1" si="46"/>
        <v>472.04237522897165</v>
      </c>
      <c r="BE48" s="54">
        <f t="shared" ca="1" si="47"/>
        <v>471.1029116801933</v>
      </c>
      <c r="BH48" s="32" t="e">
        <f t="shared" si="30"/>
        <v>#REF!</v>
      </c>
      <c r="BI48" s="32" t="e">
        <f t="shared" ca="1" si="31"/>
        <v>#REF!</v>
      </c>
      <c r="BJ48" s="32" t="e">
        <f t="shared" ca="1" si="32"/>
        <v>#REF!</v>
      </c>
      <c r="BK48" s="32" t="e">
        <f t="shared" ca="1" si="33"/>
        <v>#REF!</v>
      </c>
    </row>
    <row r="49" spans="2:63" x14ac:dyDescent="0.3">
      <c r="B49" s="17" t="str">
        <f t="shared" si="11"/>
        <v>202411</v>
      </c>
      <c r="C49" s="17">
        <f t="shared" si="34"/>
        <v>45597</v>
      </c>
      <c r="D49" s="24">
        <f>VLOOKUP('Estudo PR'!B49,'Frete ESALQ'!$C$7:$BO$112,36,FALSE)</f>
        <v>137.66</v>
      </c>
      <c r="E49" s="24">
        <f>VLOOKUP('Estudo PR'!B49,'Frete ESALQ'!$C$7:$BO$112,47,FALSE)</f>
        <v>106.67</v>
      </c>
      <c r="F49" s="24">
        <f>VLOOKUP('Estudo PR'!B49,'Frete ESALQ'!$C$7:$BO$112,59,FALSE)</f>
        <v>101.6</v>
      </c>
      <c r="G49" s="24">
        <f>VLOOKUP('Estudo PR'!B49,'Frete ESALQ'!$C$7:$BO$112,18,FALSE)</f>
        <v>104</v>
      </c>
      <c r="H49" s="24">
        <f>VLOOKUP('Estudo PR'!B49,'Frete ESALQ'!$C$7:$BO$112,60,FALSE)</f>
        <v>110</v>
      </c>
      <c r="I49" s="47">
        <f t="shared" si="12"/>
        <v>61.381922270601528</v>
      </c>
      <c r="K49" s="43">
        <f t="shared" si="13"/>
        <v>0.21747235387045813</v>
      </c>
      <c r="L49" s="43">
        <f t="shared" si="35"/>
        <v>0.22362683438155137</v>
      </c>
      <c r="M49" s="43">
        <f t="shared" si="36"/>
        <v>0.19538461538461538</v>
      </c>
      <c r="N49" s="43">
        <f t="shared" si="37"/>
        <v>0.17627118644067796</v>
      </c>
      <c r="O49" s="43">
        <f t="shared" si="38"/>
        <v>0.20370370370370369</v>
      </c>
      <c r="P49" s="43">
        <f t="shared" si="18"/>
        <v>0.29653102546184312</v>
      </c>
      <c r="R49" s="43">
        <f t="shared" si="19"/>
        <v>0.29653102546184312</v>
      </c>
      <c r="S49" s="45">
        <f t="shared" si="39"/>
        <v>0.20757171782329017</v>
      </c>
      <c r="T49" s="45">
        <f t="shared" si="40"/>
        <v>0.19687177015556806</v>
      </c>
      <c r="V49" s="22">
        <f t="shared" si="20"/>
        <v>0.34990661004497486</v>
      </c>
      <c r="W49" s="22">
        <f t="shared" si="2"/>
        <v>0.26984323317027725</v>
      </c>
      <c r="X49" s="22">
        <f t="shared" si="3"/>
        <v>0.26577688971001689</v>
      </c>
      <c r="Z49" s="32">
        <f t="shared" si="21"/>
        <v>168.23677118644071</v>
      </c>
      <c r="AA49" s="32">
        <f t="shared" si="22"/>
        <v>128.71522222222225</v>
      </c>
      <c r="AB49" s="32">
        <f t="shared" si="23"/>
        <v>140.31848124854417</v>
      </c>
      <c r="AC49" s="32">
        <f t="shared" si="24"/>
        <v>156.80836492890998</v>
      </c>
      <c r="AD49" s="32">
        <f t="shared" si="25"/>
        <v>145.71534591194973</v>
      </c>
      <c r="AE49" s="32">
        <f t="shared" si="26"/>
        <v>72.430668279309799</v>
      </c>
      <c r="AG49" s="33">
        <f>+'Modelo Soja'!AJ49</f>
        <v>143.40736842105261</v>
      </c>
      <c r="AH49" s="32">
        <f ca="1">+'Modelo Soja'!AB49</f>
        <v>139.48315789473682</v>
      </c>
      <c r="AI49" s="32">
        <f ca="1">+'Modelo Soja'!AC49</f>
        <v>138.70631578947368</v>
      </c>
      <c r="AJ49" s="32">
        <f ca="1">+'Modelo Soja'!AD49</f>
        <v>140.46947368421053</v>
      </c>
      <c r="AL49" s="32" t="e">
        <f>+'Modelo Farelo'!R49</f>
        <v>#REF!</v>
      </c>
      <c r="AM49" s="32">
        <f ca="1">+'Modelo Farelo'!D49</f>
        <v>2087.9100000000003</v>
      </c>
      <c r="AN49" s="32">
        <f ca="1">+'Modelo Farelo'!E49</f>
        <v>2007.6984210526314</v>
      </c>
      <c r="AO49" s="32">
        <f ca="1">+'Modelo Farelo'!F49</f>
        <v>2014.7806666666668</v>
      </c>
      <c r="AP49" s="32" t="e">
        <f t="shared" si="27"/>
        <v>#REF!</v>
      </c>
      <c r="AQ49" s="32" t="e">
        <f t="shared" si="28"/>
        <v>#REF!</v>
      </c>
      <c r="AR49" s="32" t="e">
        <f t="shared" si="29"/>
        <v>#REF!</v>
      </c>
      <c r="AT49" s="32">
        <f>+'Modelo Oleo'!E49</f>
        <v>6377.4681748095236</v>
      </c>
      <c r="AU49" s="33">
        <f t="shared" si="41"/>
        <v>6305.0375065302142</v>
      </c>
      <c r="AV49" s="33">
        <f t="shared" si="42"/>
        <v>6220.6598098806135</v>
      </c>
      <c r="AW49" s="33">
        <f t="shared" si="43"/>
        <v>6248.7529525873015</v>
      </c>
      <c r="BB49" s="54" t="e">
        <f t="shared" si="44"/>
        <v>#REF!</v>
      </c>
      <c r="BC49" s="54">
        <f t="shared" ca="1" si="45"/>
        <v>502.22070306042951</v>
      </c>
      <c r="BD49" s="54">
        <f t="shared" ca="1" si="46"/>
        <v>438.13384794103513</v>
      </c>
      <c r="BE49" s="54">
        <f t="shared" ca="1" si="47"/>
        <v>419.6781957806179</v>
      </c>
      <c r="BH49" s="32" t="e">
        <f t="shared" si="30"/>
        <v>#REF!</v>
      </c>
      <c r="BI49" s="32" t="e">
        <f t="shared" ca="1" si="31"/>
        <v>#REF!</v>
      </c>
      <c r="BJ49" s="32" t="e">
        <f t="shared" ca="1" si="32"/>
        <v>#REF!</v>
      </c>
      <c r="BK49" s="32" t="e">
        <f t="shared" ca="1" si="33"/>
        <v>#REF!</v>
      </c>
    </row>
    <row r="50" spans="2:63" x14ac:dyDescent="0.3">
      <c r="B50" s="17" t="str">
        <f t="shared" si="11"/>
        <v>202412</v>
      </c>
      <c r="C50" s="17">
        <f t="shared" si="34"/>
        <v>45627</v>
      </c>
      <c r="D50" s="24">
        <f>VLOOKUP('Estudo PR'!B50,'Frete ESALQ'!$C$7:$BO$112,36,FALSE)</f>
        <v>122.55</v>
      </c>
      <c r="E50" s="24">
        <f>VLOOKUP('Estudo PR'!B50,'Frete ESALQ'!$C$7:$BO$112,47,FALSE)</f>
        <v>102.5</v>
      </c>
      <c r="F50" s="24">
        <f>VLOOKUP('Estudo PR'!B50,'Frete ESALQ'!$C$7:$BO$112,59,FALSE)</f>
        <v>99</v>
      </c>
      <c r="G50" s="24">
        <f>VLOOKUP('Estudo PR'!B50,'Frete ESALQ'!$C$7:$BO$112,18,FALSE)</f>
        <v>100</v>
      </c>
      <c r="H50" s="24">
        <f>VLOOKUP('Estudo PR'!B50,'Frete ESALQ'!$C$7:$BO$112,60,FALSE)</f>
        <v>110</v>
      </c>
      <c r="I50" s="47">
        <f t="shared" si="12"/>
        <v>60.027340060358938</v>
      </c>
      <c r="K50" s="43">
        <f t="shared" si="13"/>
        <v>0.19360189573459716</v>
      </c>
      <c r="L50" s="43">
        <f t="shared" si="35"/>
        <v>0.21488469601677149</v>
      </c>
      <c r="M50" s="43">
        <f t="shared" si="36"/>
        <v>0.19038461538461537</v>
      </c>
      <c r="N50" s="43">
        <f t="shared" si="37"/>
        <v>0.16949152542372881</v>
      </c>
      <c r="O50" s="43">
        <f t="shared" si="38"/>
        <v>0.20370370370370369</v>
      </c>
      <c r="P50" s="43">
        <f t="shared" si="18"/>
        <v>0.28998715005004316</v>
      </c>
      <c r="R50" s="43">
        <f t="shared" si="19"/>
        <v>0.28998715005004316</v>
      </c>
      <c r="S50" s="45">
        <f t="shared" si="39"/>
        <v>0.2029910050350302</v>
      </c>
      <c r="T50" s="45">
        <f t="shared" si="40"/>
        <v>0.181546710579163</v>
      </c>
      <c r="V50" s="22">
        <f t="shared" si="20"/>
        <v>0.34218483705905089</v>
      </c>
      <c r="W50" s="22">
        <f t="shared" si="2"/>
        <v>0.2638883065455393</v>
      </c>
      <c r="X50" s="22">
        <f t="shared" si="3"/>
        <v>0.24508805928187005</v>
      </c>
      <c r="Z50" s="32">
        <f t="shared" si="21"/>
        <v>155.14074152542375</v>
      </c>
      <c r="AA50" s="32">
        <f t="shared" si="22"/>
        <v>125.87472222222225</v>
      </c>
      <c r="AB50" s="32">
        <f t="shared" si="23"/>
        <v>137.22191940368043</v>
      </c>
      <c r="AC50" s="32">
        <f t="shared" si="24"/>
        <v>144.60195497630332</v>
      </c>
      <c r="AD50" s="32">
        <f t="shared" si="25"/>
        <v>142.49968553459121</v>
      </c>
      <c r="AE50" s="32">
        <f t="shared" si="26"/>
        <v>70.83226127122353</v>
      </c>
      <c r="AG50" s="33">
        <f>+'Modelo Soja'!AJ50</f>
        <v>141.16947368421052</v>
      </c>
      <c r="AH50" s="32">
        <f ca="1">+'Modelo Soja'!AB50</f>
        <v>138.64368421052632</v>
      </c>
      <c r="AI50" s="32">
        <f ca="1">+'Modelo Soja'!AC50</f>
        <v>135.31947368421052</v>
      </c>
      <c r="AJ50" s="32">
        <f ca="1">+'Modelo Soja'!AD50</f>
        <v>138.47210526315789</v>
      </c>
      <c r="AL50" s="32" t="e">
        <f>+'Modelo Farelo'!R50</f>
        <v>#REF!</v>
      </c>
      <c r="AM50" s="32">
        <f ca="1">+'Modelo Farelo'!D50</f>
        <v>2096.4563157894736</v>
      </c>
      <c r="AN50" s="32">
        <f ca="1">+'Modelo Farelo'!E50</f>
        <v>1917.9410526315785</v>
      </c>
      <c r="AO50" s="32">
        <f ca="1">+'Modelo Farelo'!F50</f>
        <v>1987.1810526315794</v>
      </c>
      <c r="AP50" s="32" t="e">
        <f t="shared" si="27"/>
        <v>#REF!</v>
      </c>
      <c r="AQ50" s="32" t="e">
        <f t="shared" si="28"/>
        <v>#REF!</v>
      </c>
      <c r="AR50" s="32" t="e">
        <f t="shared" si="29"/>
        <v>#REF!</v>
      </c>
      <c r="AT50" s="32">
        <f>+'Modelo Oleo'!E50</f>
        <v>6125.6739538500015</v>
      </c>
      <c r="AU50" s="33">
        <f t="shared" si="41"/>
        <v>6054.8416925787778</v>
      </c>
      <c r="AV50" s="33">
        <f t="shared" si="42"/>
        <v>5981.0719988736982</v>
      </c>
      <c r="AW50" s="33">
        <f t="shared" si="43"/>
        <v>5999.7992316277796</v>
      </c>
      <c r="BB50" s="54" t="e">
        <f t="shared" si="44"/>
        <v>#REF!</v>
      </c>
      <c r="BC50" s="54">
        <f t="shared" ca="1" si="45"/>
        <v>472.58250518242266</v>
      </c>
      <c r="BD50" s="54">
        <f t="shared" ca="1" si="46"/>
        <v>379.34562784491436</v>
      </c>
      <c r="BE50" s="54">
        <f t="shared" ca="1" si="47"/>
        <v>382.47721474660875</v>
      </c>
      <c r="BH50" s="32" t="e">
        <f t="shared" si="30"/>
        <v>#REF!</v>
      </c>
      <c r="BI50" s="32" t="e">
        <f t="shared" ca="1" si="31"/>
        <v>#REF!</v>
      </c>
      <c r="BJ50" s="32" t="e">
        <f t="shared" ca="1" si="32"/>
        <v>#REF!</v>
      </c>
      <c r="BK50" s="32" t="e">
        <f t="shared" ca="1" si="33"/>
        <v>#REF!</v>
      </c>
    </row>
    <row r="51" spans="2:63" x14ac:dyDescent="0.3">
      <c r="B51" s="17" t="str">
        <f t="shared" si="11"/>
        <v>20251</v>
      </c>
      <c r="C51" s="17">
        <f t="shared" si="34"/>
        <v>45658</v>
      </c>
      <c r="D51" s="24">
        <f>VLOOKUP('Estudo PR'!B51,'Frete ESALQ'!$C$7:$BO$112,36,FALSE)</f>
        <v>146</v>
      </c>
      <c r="E51" s="24">
        <f>VLOOKUP('Estudo PR'!B51,'Frete ESALQ'!$C$7:$BO$112,47,FALSE)</f>
        <v>113.33</v>
      </c>
      <c r="F51" s="24">
        <f>VLOOKUP('Estudo PR'!B51,'Frete ESALQ'!$C$7:$BO$112,59,FALSE)</f>
        <v>124.67</v>
      </c>
      <c r="G51" s="24">
        <f>VLOOKUP('Estudo PR'!B51,'Frete ESALQ'!$C$7:$BO$112,18,FALSE)</f>
        <v>147.22</v>
      </c>
      <c r="H51" s="24">
        <f>VLOOKUP('Estudo PR'!B51,'Frete ESALQ'!$C$7:$BO$112,60,FALSE)</f>
        <v>152</v>
      </c>
      <c r="I51" s="47">
        <f t="shared" si="12"/>
        <v>74.798028601377652</v>
      </c>
      <c r="K51" s="43">
        <f t="shared" si="13"/>
        <v>0.23064770932069512</v>
      </c>
      <c r="L51" s="43">
        <f t="shared" si="35"/>
        <v>0.23758909853249477</v>
      </c>
      <c r="M51" s="43">
        <f t="shared" si="36"/>
        <v>0.23974999999999999</v>
      </c>
      <c r="N51" s="43">
        <f t="shared" si="37"/>
        <v>0.24952542372881356</v>
      </c>
      <c r="O51" s="43">
        <f t="shared" si="38"/>
        <v>0.2814814814814815</v>
      </c>
      <c r="P51" s="43">
        <f t="shared" si="18"/>
        <v>0.36134313333998869</v>
      </c>
      <c r="R51" s="43">
        <f t="shared" si="19"/>
        <v>0.36134313333998869</v>
      </c>
      <c r="S51" s="45">
        <f t="shared" si="39"/>
        <v>0.25294019333799206</v>
      </c>
      <c r="T51" s="45">
        <f t="shared" si="40"/>
        <v>0.24008656652475435</v>
      </c>
      <c r="V51" s="22">
        <f t="shared" si="20"/>
        <v>0.42638489734118662</v>
      </c>
      <c r="W51" s="22">
        <f t="shared" si="2"/>
        <v>0.32882225133938969</v>
      </c>
      <c r="X51" s="22">
        <f t="shared" si="3"/>
        <v>0.32411686480841839</v>
      </c>
      <c r="Z51" s="32">
        <f t="shared" si="21"/>
        <v>205.16597542372884</v>
      </c>
      <c r="AA51" s="32">
        <f t="shared" si="22"/>
        <v>156.84821388888889</v>
      </c>
      <c r="AB51" s="32">
        <f t="shared" si="23"/>
        <v>170.98757069648263</v>
      </c>
      <c r="AC51" s="32">
        <f t="shared" si="24"/>
        <v>191.22895023696685</v>
      </c>
      <c r="AD51" s="32">
        <f t="shared" si="25"/>
        <v>177.56401572327044</v>
      </c>
      <c r="AE51" s="32">
        <f t="shared" si="26"/>
        <v>88.261673749625629</v>
      </c>
      <c r="AG51" s="33">
        <f>+'Modelo Soja'!AJ51</f>
        <v>134.62181818181816</v>
      </c>
      <c r="AH51" s="32">
        <f ca="1">+'Modelo Soja'!AB51</f>
        <v>130.69818181818184</v>
      </c>
      <c r="AI51" s="32">
        <f ca="1">+'Modelo Soja'!AC51</f>
        <v>126.46045454545452</v>
      </c>
      <c r="AJ51" s="32">
        <f ca="1">+'Modelo Soja'!AD51</f>
        <v>128.16590909090908</v>
      </c>
      <c r="AL51" s="32" t="e">
        <f>+'Modelo Farelo'!R51</f>
        <v>#REF!</v>
      </c>
      <c r="AM51" s="32">
        <f ca="1">+'Modelo Farelo'!D51</f>
        <v>2118.8904545454548</v>
      </c>
      <c r="AN51" s="32">
        <f ca="1">+'Modelo Farelo'!E51</f>
        <v>1972.7595454545444</v>
      </c>
      <c r="AO51" s="32">
        <f ca="1">+'Modelo Farelo'!F51</f>
        <v>2036.2418181818177</v>
      </c>
      <c r="AP51" s="32" t="e">
        <f t="shared" si="27"/>
        <v>#REF!</v>
      </c>
      <c r="AQ51" s="32" t="e">
        <f t="shared" si="28"/>
        <v>#REF!</v>
      </c>
      <c r="AR51" s="32" t="e">
        <f t="shared" si="29"/>
        <v>#REF!</v>
      </c>
      <c r="AT51" s="32">
        <f>+'Modelo Oleo'!E51</f>
        <v>6065.2193968695647</v>
      </c>
      <c r="AU51" s="33">
        <f t="shared" si="41"/>
        <v>5976.9577231199391</v>
      </c>
      <c r="AV51" s="33">
        <f t="shared" si="42"/>
        <v>5873.9904466325979</v>
      </c>
      <c r="AW51" s="33">
        <f t="shared" si="43"/>
        <v>5908.3711829806762</v>
      </c>
      <c r="BB51" s="54" t="e">
        <f t="shared" si="44"/>
        <v>#REF!</v>
      </c>
      <c r="BC51" s="54">
        <f t="shared" ca="1" si="45"/>
        <v>606.25635523004848</v>
      </c>
      <c r="BD51" s="54">
        <f t="shared" ca="1" si="46"/>
        <v>546.69350599318523</v>
      </c>
      <c r="BE51" s="54">
        <f t="shared" ca="1" si="47"/>
        <v>572.75711538401401</v>
      </c>
      <c r="BH51" s="32" t="e">
        <f t="shared" si="30"/>
        <v>#REF!</v>
      </c>
      <c r="BI51" s="32" t="e">
        <f t="shared" ca="1" si="31"/>
        <v>#REF!</v>
      </c>
      <c r="BJ51" s="32" t="e">
        <f t="shared" ca="1" si="32"/>
        <v>#REF!</v>
      </c>
      <c r="BK51" s="32" t="e">
        <f t="shared" ca="1" si="33"/>
        <v>#REF!</v>
      </c>
    </row>
    <row r="52" spans="2:63" x14ac:dyDescent="0.3">
      <c r="B52" s="17" t="str">
        <f t="shared" si="11"/>
        <v>20252</v>
      </c>
      <c r="C52" s="17">
        <f t="shared" si="34"/>
        <v>45689</v>
      </c>
      <c r="D52" s="24">
        <f>VLOOKUP('Estudo PR'!B52,'Frete ESALQ'!$C$7:$BO$112,36,FALSE)</f>
        <v>155</v>
      </c>
      <c r="E52" s="24">
        <f>VLOOKUP('Estudo PR'!B52,'Frete ESALQ'!$C$7:$BO$112,47,FALSE)</f>
        <v>146.25</v>
      </c>
      <c r="F52" s="24">
        <f>VLOOKUP('Estudo PR'!B52,'Frete ESALQ'!$C$7:$BO$112,59,FALSE)</f>
        <v>146.88</v>
      </c>
      <c r="G52" s="24">
        <f>VLOOKUP('Estudo PR'!B52,'Frete ESALQ'!$C$7:$BO$112,18,FALSE)</f>
        <v>162.93</v>
      </c>
      <c r="H52" s="24">
        <f>VLOOKUP('Estudo PR'!B52,'Frete ESALQ'!$C$7:$BO$112,60,FALSE)</f>
        <v>159.78</v>
      </c>
      <c r="I52" s="47">
        <f t="shared" si="12"/>
        <v>87.23119980648282</v>
      </c>
      <c r="K52" s="43">
        <f t="shared" si="13"/>
        <v>0.24486571879936808</v>
      </c>
      <c r="L52" s="43">
        <f t="shared" si="35"/>
        <v>0.30660377358490565</v>
      </c>
      <c r="M52" s="43">
        <f t="shared" si="36"/>
        <v>0.28246153846153843</v>
      </c>
      <c r="N52" s="43">
        <f t="shared" si="37"/>
        <v>0.27615254237288139</v>
      </c>
      <c r="O52" s="43">
        <f t="shared" si="38"/>
        <v>0.29588888888888887</v>
      </c>
      <c r="P52" s="43">
        <f t="shared" si="18"/>
        <v>0.42140676235015856</v>
      </c>
      <c r="R52" s="43">
        <f t="shared" si="19"/>
        <v>0.42140676235015856</v>
      </c>
      <c r="S52" s="45">
        <f t="shared" si="39"/>
        <v>0.29498473364511096</v>
      </c>
      <c r="T52" s="45">
        <f t="shared" si="40"/>
        <v>0.26050913058612474</v>
      </c>
      <c r="V52" s="22">
        <f t="shared" si="20"/>
        <v>0.49725997957318707</v>
      </c>
      <c r="W52" s="22">
        <f t="shared" si="2"/>
        <v>0.38348015373864425</v>
      </c>
      <c r="X52" s="22">
        <f t="shared" si="3"/>
        <v>0.35168732629126842</v>
      </c>
      <c r="Z52" s="32">
        <f t="shared" si="21"/>
        <v>222.6180775423729</v>
      </c>
      <c r="AA52" s="32">
        <f t="shared" si="22"/>
        <v>182.92003333333329</v>
      </c>
      <c r="AB52" s="32">
        <f t="shared" si="23"/>
        <v>199.40967994409502</v>
      </c>
      <c r="AC52" s="32">
        <f t="shared" si="24"/>
        <v>207.49552251184838</v>
      </c>
      <c r="AD52" s="32">
        <f t="shared" si="25"/>
        <v>207.0792830188679</v>
      </c>
      <c r="AE52" s="32">
        <f t="shared" si="26"/>
        <v>102.93281577164973</v>
      </c>
      <c r="AG52" s="33">
        <f>+'Modelo Soja'!AJ52</f>
        <v>131.56800000000001</v>
      </c>
      <c r="AH52" s="32">
        <f ca="1">+'Modelo Soja'!AB52</f>
        <v>127.59349999999999</v>
      </c>
      <c r="AI52" s="32">
        <f ca="1">+'Modelo Soja'!AC52</f>
        <v>122.80899999999997</v>
      </c>
      <c r="AJ52" s="32">
        <f ca="1">+'Modelo Soja'!AD52</f>
        <v>123.73000000000002</v>
      </c>
      <c r="AL52" s="32" t="e">
        <f>+'Modelo Farelo'!R52</f>
        <v>#REF!</v>
      </c>
      <c r="AM52" s="32">
        <f ca="1">+'Modelo Farelo'!D52</f>
        <v>2008.0545000000002</v>
      </c>
      <c r="AN52" s="32">
        <f ca="1">+'Modelo Farelo'!E52</f>
        <v>1968.0319999999999</v>
      </c>
      <c r="AO52" s="32">
        <f ca="1">+'Modelo Farelo'!F52</f>
        <v>1957.7020000000005</v>
      </c>
      <c r="AP52" s="32" t="e">
        <f t="shared" si="27"/>
        <v>#REF!</v>
      </c>
      <c r="AQ52" s="32" t="e">
        <f t="shared" si="28"/>
        <v>#REF!</v>
      </c>
      <c r="AR52" s="32" t="e">
        <f t="shared" si="29"/>
        <v>#REF!</v>
      </c>
      <c r="AT52" s="32">
        <f>+'Modelo Oleo'!E52</f>
        <v>6043.3775714499998</v>
      </c>
      <c r="AU52" s="33">
        <f t="shared" si="41"/>
        <v>5940.4447556783498</v>
      </c>
      <c r="AV52" s="33">
        <f t="shared" si="42"/>
        <v>5835.8820489381515</v>
      </c>
      <c r="AW52" s="33">
        <f t="shared" si="43"/>
        <v>5860.4575381166669</v>
      </c>
      <c r="BB52" s="54" t="e">
        <f t="shared" si="44"/>
        <v>#REF!</v>
      </c>
      <c r="BC52" s="54">
        <f t="shared" ca="1" si="45"/>
        <v>567.57149280233716</v>
      </c>
      <c r="BD52" s="54">
        <f t="shared" ca="1" si="46"/>
        <v>596.38374312096403</v>
      </c>
      <c r="BE52" s="54">
        <f t="shared" ca="1" si="47"/>
        <v>578.20134095666708</v>
      </c>
      <c r="BH52" s="32" t="e">
        <f t="shared" si="30"/>
        <v>#REF!</v>
      </c>
      <c r="BI52" s="32" t="e">
        <f t="shared" ca="1" si="31"/>
        <v>#REF!</v>
      </c>
      <c r="BJ52" s="32" t="e">
        <f t="shared" ca="1" si="32"/>
        <v>#REF!</v>
      </c>
      <c r="BK52" s="32" t="e">
        <f t="shared" ca="1" si="33"/>
        <v>#REF!</v>
      </c>
    </row>
    <row r="53" spans="2:63" x14ac:dyDescent="0.3">
      <c r="B53" s="17" t="str">
        <f t="shared" si="11"/>
        <v>20253</v>
      </c>
      <c r="C53" s="17">
        <f t="shared" si="34"/>
        <v>45717</v>
      </c>
      <c r="D53" s="24">
        <f>VLOOKUP('Estudo PR'!B53,'Frete ESALQ'!$C$7:$BO$112,36,FALSE)</f>
        <v>174.1</v>
      </c>
      <c r="E53" s="24">
        <f>VLOOKUP('Estudo PR'!B53,'Frete ESALQ'!$C$7:$BO$112,47,FALSE)</f>
        <v>143.75</v>
      </c>
      <c r="F53" s="24">
        <f>VLOOKUP('Estudo PR'!B53,'Frete ESALQ'!$C$7:$BO$112,59,FALSE)</f>
        <v>138.63</v>
      </c>
      <c r="G53" s="24">
        <f>VLOOKUP('Estudo PR'!B53,'Frete ESALQ'!$C$7:$BO$112,18,FALSE)</f>
        <v>172.14</v>
      </c>
      <c r="H53" s="24">
        <f>VLOOKUP('Estudo PR'!B53,'Frete ESALQ'!$C$7:$BO$112,60,FALSE)</f>
        <v>151.25</v>
      </c>
      <c r="I53" s="47">
        <f t="shared" si="12"/>
        <v>83.593640945008872</v>
      </c>
      <c r="K53" s="43">
        <f t="shared" si="13"/>
        <v>0.27503949447077408</v>
      </c>
      <c r="L53" s="43">
        <f t="shared" si="35"/>
        <v>0.30136268343815514</v>
      </c>
      <c r="M53" s="43">
        <f t="shared" si="36"/>
        <v>0.26659615384615382</v>
      </c>
      <c r="N53" s="43">
        <f t="shared" si="37"/>
        <v>0.29176271186440678</v>
      </c>
      <c r="O53" s="43">
        <f t="shared" si="38"/>
        <v>0.28009259259259262</v>
      </c>
      <c r="P53" s="43">
        <f t="shared" si="18"/>
        <v>0.40383401422709603</v>
      </c>
      <c r="R53" s="43">
        <f t="shared" si="19"/>
        <v>0.40383401422709603</v>
      </c>
      <c r="S53" s="45">
        <f t="shared" si="39"/>
        <v>0.28268380995896719</v>
      </c>
      <c r="T53" s="45">
        <f t="shared" si="40"/>
        <v>0.28340110316759043</v>
      </c>
      <c r="V53" s="22">
        <f t="shared" si="20"/>
        <v>0.47652413678797328</v>
      </c>
      <c r="W53" s="22">
        <f t="shared" si="2"/>
        <v>0.36748895294665734</v>
      </c>
      <c r="X53" s="22">
        <f t="shared" si="3"/>
        <v>0.38259148927624709</v>
      </c>
      <c r="Z53" s="32">
        <f t="shared" si="21"/>
        <v>242.18041271186442</v>
      </c>
      <c r="AA53" s="32">
        <f t="shared" si="22"/>
        <v>175.29223055555556</v>
      </c>
      <c r="AB53" s="32">
        <f t="shared" si="23"/>
        <v>191.09425553226183</v>
      </c>
      <c r="AC53" s="32">
        <f t="shared" si="24"/>
        <v>225.72897867298579</v>
      </c>
      <c r="AD53" s="32">
        <f t="shared" si="25"/>
        <v>198.44403459119496</v>
      </c>
      <c r="AE53" s="32">
        <f t="shared" si="26"/>
        <v>98.640496315110468</v>
      </c>
      <c r="AG53" s="33">
        <f>+'Modelo Soja'!AJ53</f>
        <v>133.49</v>
      </c>
      <c r="AH53" s="32">
        <f ca="1">+'Modelo Soja'!AB53</f>
        <v>129.41000000000005</v>
      </c>
      <c r="AI53" s="32">
        <f ca="1">+'Modelo Soja'!AC53</f>
        <v>124.48368421052629</v>
      </c>
      <c r="AJ53" s="32">
        <f ca="1">+'Modelo Soja'!AD53</f>
        <v>125.90473684210527</v>
      </c>
      <c r="AL53" s="32" t="e">
        <f>+'Modelo Farelo'!R53</f>
        <v>#REF!</v>
      </c>
      <c r="AM53" s="32">
        <f ca="1">+'Modelo Farelo'!D53</f>
        <v>1949.4326315789478</v>
      </c>
      <c r="AN53" s="32">
        <f ca="1">+'Modelo Farelo'!E53</f>
        <v>1823.6768421052627</v>
      </c>
      <c r="AO53" s="32">
        <f ca="1">+'Modelo Farelo'!F53</f>
        <v>1896.3142105263155</v>
      </c>
      <c r="AP53" s="32" t="e">
        <f t="shared" si="27"/>
        <v>#REF!</v>
      </c>
      <c r="AQ53" s="32" t="e">
        <f t="shared" si="28"/>
        <v>#REF!</v>
      </c>
      <c r="AR53" s="32" t="e">
        <f t="shared" si="29"/>
        <v>#REF!</v>
      </c>
      <c r="AT53" s="32">
        <f>+'Modelo Oleo'!E53</f>
        <v>5665.2752707142863</v>
      </c>
      <c r="AU53" s="33">
        <f t="shared" si="41"/>
        <v>5566.6347743991755</v>
      </c>
      <c r="AV53" s="33">
        <f t="shared" si="42"/>
        <v>5439.5462920413001</v>
      </c>
      <c r="AW53" s="33">
        <f t="shared" si="43"/>
        <v>5489.9830401587305</v>
      </c>
      <c r="BB53" s="54" t="e">
        <f t="shared" si="44"/>
        <v>#REF!</v>
      </c>
      <c r="BC53" s="54">
        <f t="shared" ca="1" si="45"/>
        <v>418.56809523071206</v>
      </c>
      <c r="BD53" s="54">
        <f t="shared" ca="1" si="46"/>
        <v>380.93881981176855</v>
      </c>
      <c r="BE53" s="54">
        <f t="shared" ca="1" si="47"/>
        <v>421.8199852247285</v>
      </c>
      <c r="BH53" s="32" t="e">
        <f t="shared" si="30"/>
        <v>#REF!</v>
      </c>
      <c r="BI53" s="32" t="e">
        <f t="shared" ca="1" si="31"/>
        <v>#REF!</v>
      </c>
      <c r="BJ53" s="32" t="e">
        <f t="shared" ca="1" si="32"/>
        <v>#REF!</v>
      </c>
      <c r="BK53" s="32" t="e">
        <f t="shared" ca="1" si="33"/>
        <v>#REF!</v>
      </c>
    </row>
    <row r="54" spans="2:63" x14ac:dyDescent="0.3">
      <c r="B54" s="17" t="str">
        <f t="shared" si="11"/>
        <v>20254</v>
      </c>
      <c r="C54" s="17">
        <f t="shared" si="34"/>
        <v>45748</v>
      </c>
      <c r="D54" s="24">
        <f>VLOOKUP('Estudo PR'!B54,'Frete ESALQ'!$C$7:$BO$112,36,FALSE)</f>
        <v>155.11000000000001</v>
      </c>
      <c r="E54" s="24">
        <f>VLOOKUP('Estudo PR'!B54,'Frete ESALQ'!$C$7:$BO$112,47,FALSE)</f>
        <v>113.83</v>
      </c>
      <c r="F54" s="24">
        <f>VLOOKUP('Estudo PR'!B54,'Frete ESALQ'!$C$7:$BO$112,59,FALSE)</f>
        <v>123</v>
      </c>
      <c r="G54" s="24">
        <f>VLOOKUP('Estudo PR'!B54,'Frete ESALQ'!$C$7:$BO$112,18,FALSE)</f>
        <v>126</v>
      </c>
      <c r="H54" s="24">
        <f>VLOOKUP('Estudo PR'!B54,'Frete ESALQ'!$C$7:$BO$112,60,FALSE)</f>
        <v>128</v>
      </c>
      <c r="I54" s="47">
        <f t="shared" si="12"/>
        <v>70.203834634966725</v>
      </c>
      <c r="K54" s="43">
        <f t="shared" si="13"/>
        <v>0.24503949447077411</v>
      </c>
      <c r="L54" s="43">
        <f t="shared" si="35"/>
        <v>0.23863731656184486</v>
      </c>
      <c r="M54" s="43">
        <f t="shared" si="36"/>
        <v>0.23653846153846153</v>
      </c>
      <c r="N54" s="43">
        <f t="shared" si="37"/>
        <v>0.2135593220338983</v>
      </c>
      <c r="O54" s="43">
        <f t="shared" si="38"/>
        <v>0.23703703703703705</v>
      </c>
      <c r="P54" s="43">
        <f t="shared" si="18"/>
        <v>0.33914895958921121</v>
      </c>
      <c r="R54" s="43">
        <f t="shared" si="19"/>
        <v>0.33914895958921121</v>
      </c>
      <c r="S54" s="45">
        <f t="shared" si="39"/>
        <v>0.23740427171244782</v>
      </c>
      <c r="T54" s="45">
        <f t="shared" si="40"/>
        <v>0.22929940825233619</v>
      </c>
      <c r="V54" s="22">
        <f t="shared" si="20"/>
        <v>0.4001957723152692</v>
      </c>
      <c r="W54" s="22">
        <f t="shared" si="2"/>
        <v>0.30862555322618218</v>
      </c>
      <c r="X54" s="22">
        <f t="shared" si="3"/>
        <v>0.30955420114065385</v>
      </c>
      <c r="Z54" s="32">
        <f t="shared" si="21"/>
        <v>195.94780932203389</v>
      </c>
      <c r="AA54" s="32">
        <f t="shared" si="22"/>
        <v>147.21438888888889</v>
      </c>
      <c r="AB54" s="32">
        <f t="shared" si="23"/>
        <v>160.48528767761474</v>
      </c>
      <c r="AC54" s="32">
        <f t="shared" si="24"/>
        <v>182.63697867298578</v>
      </c>
      <c r="AD54" s="32">
        <f t="shared" si="25"/>
        <v>166.65779874213837</v>
      </c>
      <c r="AE54" s="32">
        <f t="shared" si="26"/>
        <v>82.840524869260719</v>
      </c>
      <c r="AG54" s="33">
        <f>+'Modelo Soja'!AJ54</f>
        <v>134.68</v>
      </c>
      <c r="AH54" s="32">
        <f ca="1">+'Modelo Soja'!AB54</f>
        <v>130.24499999999998</v>
      </c>
      <c r="AI54" s="32">
        <f ca="1">+'Modelo Soja'!AC54</f>
        <v>126.75450000000001</v>
      </c>
      <c r="AJ54" s="32">
        <f ca="1">+'Modelo Soja'!AD54</f>
        <v>128.39699999999996</v>
      </c>
      <c r="AL54" s="32" t="e">
        <f>+'Modelo Farelo'!R54</f>
        <v>#REF!</v>
      </c>
      <c r="AM54" s="32">
        <f ca="1">+'Modelo Farelo'!D54</f>
        <v>1879.5094736842104</v>
      </c>
      <c r="AN54" s="32">
        <f ca="1">+'Modelo Farelo'!E54</f>
        <v>1818.7678947368415</v>
      </c>
      <c r="AO54" s="32">
        <f ca="1">+'Modelo Farelo'!F54</f>
        <v>1831.2557894736838</v>
      </c>
      <c r="AP54" s="32" t="e">
        <f t="shared" si="27"/>
        <v>#REF!</v>
      </c>
      <c r="AQ54" s="32" t="e">
        <f t="shared" si="28"/>
        <v>#REF!</v>
      </c>
      <c r="AR54" s="32" t="e">
        <f t="shared" si="29"/>
        <v>#REF!</v>
      </c>
      <c r="AT54" s="32">
        <f>+'Modelo Oleo'!E54</f>
        <v>5859.9354249500002</v>
      </c>
      <c r="AU54" s="33">
        <f t="shared" si="41"/>
        <v>5777.0949000807395</v>
      </c>
      <c r="AV54" s="33">
        <f t="shared" si="42"/>
        <v>5677.2984462770146</v>
      </c>
      <c r="AW54" s="33">
        <f t="shared" si="43"/>
        <v>5712.7210360611116</v>
      </c>
      <c r="BB54" s="54" t="e">
        <f t="shared" si="44"/>
        <v>#REF!</v>
      </c>
      <c r="BC54" s="54">
        <f t="shared" ca="1" si="45"/>
        <v>394.30108527930633</v>
      </c>
      <c r="BD54" s="54">
        <f t="shared" ca="1" si="46"/>
        <v>386.96061030803367</v>
      </c>
      <c r="BE54" s="54">
        <f t="shared" ca="1" si="47"/>
        <v>376.03604931748578</v>
      </c>
      <c r="BH54" s="32" t="e">
        <f t="shared" si="30"/>
        <v>#REF!</v>
      </c>
      <c r="BI54" s="32" t="e">
        <f t="shared" ca="1" si="31"/>
        <v>#REF!</v>
      </c>
      <c r="BJ54" s="32" t="e">
        <f t="shared" ca="1" si="32"/>
        <v>#REF!</v>
      </c>
      <c r="BK54" s="32" t="e">
        <f t="shared" ca="1" si="33"/>
        <v>#REF!</v>
      </c>
    </row>
    <row r="55" spans="2:63" x14ac:dyDescent="0.3">
      <c r="B55" s="17" t="str">
        <f t="shared" si="11"/>
        <v>20255</v>
      </c>
      <c r="C55" s="17">
        <f t="shared" si="34"/>
        <v>45778</v>
      </c>
      <c r="D55" s="24">
        <f>VLOOKUP('Estudo PR'!B55,'Frete ESALQ'!$C$7:$BO$112,36,FALSE)</f>
        <v>121</v>
      </c>
      <c r="E55" s="24">
        <f>VLOOKUP('Estudo PR'!B55,'Frete ESALQ'!$C$7:$BO$112,47,FALSE)</f>
        <v>125.75</v>
      </c>
      <c r="F55" s="24">
        <f>VLOOKUP('Estudo PR'!B55,'Frete ESALQ'!$C$7:$BO$112,59,FALSE)</f>
        <v>125.83</v>
      </c>
      <c r="G55" s="24">
        <f>VLOOKUP('Estudo PR'!B55,'Frete ESALQ'!$C$7:$BO$112,18,FALSE)</f>
        <v>127.78</v>
      </c>
      <c r="H55" s="24">
        <f>VLOOKUP('Estudo PR'!B55,'Frete ESALQ'!$C$7:$BO$112,60,FALSE)</f>
        <v>132</v>
      </c>
      <c r="I55" s="47">
        <f t="shared" si="12"/>
        <v>73.933701879881127</v>
      </c>
      <c r="K55" s="43">
        <f t="shared" si="13"/>
        <v>0.19115323854660349</v>
      </c>
      <c r="L55" s="43">
        <f t="shared" si="35"/>
        <v>0.26362683438155138</v>
      </c>
      <c r="M55" s="43">
        <f t="shared" si="36"/>
        <v>0.24198076923076922</v>
      </c>
      <c r="N55" s="43">
        <f t="shared" si="37"/>
        <v>0.21657627118644068</v>
      </c>
      <c r="O55" s="43">
        <f t="shared" si="38"/>
        <v>0.24444444444444444</v>
      </c>
      <c r="P55" s="43">
        <f t="shared" si="18"/>
        <v>0.3571676419317929</v>
      </c>
      <c r="R55" s="43">
        <f t="shared" si="19"/>
        <v>0.3571676419317929</v>
      </c>
      <c r="S55" s="45">
        <f t="shared" si="39"/>
        <v>0.250017349352255</v>
      </c>
      <c r="T55" s="45">
        <f t="shared" si="40"/>
        <v>0.20386475486652209</v>
      </c>
      <c r="V55" s="22">
        <f t="shared" si="20"/>
        <v>0.42145781747951561</v>
      </c>
      <c r="W55" s="22">
        <f t="shared" si="2"/>
        <v>0.32502255415793152</v>
      </c>
      <c r="X55" s="22">
        <f t="shared" si="3"/>
        <v>0.27521741906980485</v>
      </c>
      <c r="Z55" s="32">
        <f t="shared" si="21"/>
        <v>174.21262627118648</v>
      </c>
      <c r="AA55" s="32">
        <f t="shared" si="22"/>
        <v>155.03575833333335</v>
      </c>
      <c r="AB55" s="32">
        <f t="shared" si="23"/>
        <v>169.0117281621244</v>
      </c>
      <c r="AC55" s="32">
        <f t="shared" si="24"/>
        <v>162.37827725118487</v>
      </c>
      <c r="AD55" s="32">
        <f t="shared" si="25"/>
        <v>175.51217924528302</v>
      </c>
      <c r="AE55" s="32">
        <f t="shared" si="26"/>
        <v>87.241768218259736</v>
      </c>
      <c r="AG55" s="33">
        <f>+'Modelo Soja'!AJ55</f>
        <v>133.09619047619046</v>
      </c>
      <c r="AH55" s="32">
        <f ca="1">+'Modelo Soja'!AB55</f>
        <v>128.57857142857145</v>
      </c>
      <c r="AI55" s="32">
        <f ca="1">+'Modelo Soja'!AC55</f>
        <v>125.11904761904763</v>
      </c>
      <c r="AJ55" s="32">
        <f ca="1">+'Modelo Soja'!AD55</f>
        <v>126.67666666666666</v>
      </c>
      <c r="AL55" s="32" t="e">
        <f>+'Modelo Farelo'!R55</f>
        <v>#REF!</v>
      </c>
      <c r="AM55" s="32">
        <f ca="1">+'Modelo Farelo'!D55</f>
        <v>1792.5714285714282</v>
      </c>
      <c r="AN55" s="32">
        <f ca="1">+'Modelo Farelo'!E55</f>
        <v>1750.7157142857138</v>
      </c>
      <c r="AO55" s="32">
        <f ca="1">+'Modelo Farelo'!F55</f>
        <v>1774.4284999999995</v>
      </c>
      <c r="AP55" s="32" t="e">
        <f t="shared" si="27"/>
        <v>#REF!</v>
      </c>
      <c r="AQ55" s="32" t="e">
        <f t="shared" si="28"/>
        <v>#REF!</v>
      </c>
      <c r="AR55" s="32" t="e">
        <f t="shared" si="29"/>
        <v>#REF!</v>
      </c>
      <c r="AT55" s="32">
        <f>+'Modelo Oleo'!E55</f>
        <v>5713.5859790952381</v>
      </c>
      <c r="AU55" s="33">
        <f t="shared" si="41"/>
        <v>5626.3442108769787</v>
      </c>
      <c r="AV55" s="33">
        <f t="shared" si="42"/>
        <v>5551.2077018440532</v>
      </c>
      <c r="AW55" s="33">
        <f t="shared" si="43"/>
        <v>5558.5502207619047</v>
      </c>
      <c r="BB55" s="54" t="e">
        <f t="shared" si="44"/>
        <v>#REF!</v>
      </c>
      <c r="BC55" s="54">
        <f t="shared" ca="1" si="45"/>
        <v>326.72122312777628</v>
      </c>
      <c r="BD55" s="54">
        <f t="shared" ca="1" si="46"/>
        <v>337.96086576563584</v>
      </c>
      <c r="BE55" s="54">
        <f t="shared" ca="1" si="47"/>
        <v>331.25364137460292</v>
      </c>
      <c r="BH55" s="32" t="e">
        <f t="shared" si="30"/>
        <v>#REF!</v>
      </c>
      <c r="BI55" s="32" t="e">
        <f t="shared" ca="1" si="31"/>
        <v>#REF!</v>
      </c>
      <c r="BJ55" s="32" t="e">
        <f t="shared" ca="1" si="32"/>
        <v>#REF!</v>
      </c>
      <c r="BK55" s="32" t="e">
        <f t="shared" ca="1" si="33"/>
        <v>#REF!</v>
      </c>
    </row>
    <row r="56" spans="2:63" x14ac:dyDescent="0.3">
      <c r="B56" s="17" t="str">
        <f t="shared" si="11"/>
        <v>20256</v>
      </c>
      <c r="C56" s="17">
        <f t="shared" si="34"/>
        <v>45809</v>
      </c>
      <c r="D56" s="24">
        <f>VLOOKUP('Estudo PR'!B56,'Frete ESALQ'!$C$7:$BO$112,36,FALSE)</f>
        <v>155.13</v>
      </c>
      <c r="E56" s="24">
        <f>VLOOKUP('Estudo PR'!B56,'Frete ESALQ'!$C$7:$BO$112,47,FALSE)</f>
        <v>134.16999999999999</v>
      </c>
      <c r="F56" s="24">
        <f>VLOOKUP('Estudo PR'!B56,'Frete ESALQ'!$C$7:$BO$112,59,FALSE)</f>
        <v>131.25</v>
      </c>
      <c r="G56" s="24">
        <f>VLOOKUP('Estudo PR'!B56,'Frete ESALQ'!$C$7:$BO$112,18,FALSE)</f>
        <v>140.16999999999999</v>
      </c>
      <c r="H56" s="24">
        <f>VLOOKUP('Estudo PR'!B56,'Frete ESALQ'!$C$7:$BO$112,60,FALSE)</f>
        <v>148.6</v>
      </c>
      <c r="I56" s="47">
        <f t="shared" si="12"/>
        <v>79.731260223005506</v>
      </c>
      <c r="K56" s="43">
        <f t="shared" si="13"/>
        <v>0.24507109004739336</v>
      </c>
      <c r="L56" s="43">
        <f t="shared" si="35"/>
        <v>0.28127882599580711</v>
      </c>
      <c r="M56" s="43">
        <f t="shared" si="36"/>
        <v>0.25240384615384615</v>
      </c>
      <c r="N56" s="43">
        <f t="shared" si="37"/>
        <v>0.23757627118644065</v>
      </c>
      <c r="O56" s="43">
        <f t="shared" si="38"/>
        <v>0.2751851851851852</v>
      </c>
      <c r="P56" s="43">
        <f t="shared" si="18"/>
        <v>0.38517517015944691</v>
      </c>
      <c r="R56" s="43">
        <f t="shared" si="19"/>
        <v>0.38517517015944691</v>
      </c>
      <c r="S56" s="45">
        <f t="shared" si="39"/>
        <v>0.26962261911161284</v>
      </c>
      <c r="T56" s="45">
        <f t="shared" si="40"/>
        <v>0.241323680616917</v>
      </c>
      <c r="V56" s="22">
        <f t="shared" si="20"/>
        <v>0.45450670078814731</v>
      </c>
      <c r="W56" s="22">
        <f t="shared" si="2"/>
        <v>0.35050940484509668</v>
      </c>
      <c r="X56" s="22">
        <f t="shared" si="3"/>
        <v>0.32578696883283798</v>
      </c>
      <c r="Z56" s="32">
        <f t="shared" si="21"/>
        <v>206.22315127118645</v>
      </c>
      <c r="AA56" s="32">
        <f t="shared" si="22"/>
        <v>167.19298611111111</v>
      </c>
      <c r="AB56" s="32">
        <f t="shared" si="23"/>
        <v>182.26489051945026</v>
      </c>
      <c r="AC56" s="32">
        <f t="shared" si="24"/>
        <v>192.2143116113744</v>
      </c>
      <c r="AD56" s="32">
        <f t="shared" si="25"/>
        <v>189.2750786163522</v>
      </c>
      <c r="AE56" s="32">
        <f t="shared" si="26"/>
        <v>94.082887063146487</v>
      </c>
      <c r="AG56" s="33">
        <f>+'Modelo Soja'!AJ56</f>
        <v>134.39599999999999</v>
      </c>
      <c r="AH56" s="32">
        <f ca="1">+'Modelo Soja'!AB56</f>
        <v>129.23600000000002</v>
      </c>
      <c r="AI56" s="32">
        <f ca="1">+'Modelo Soja'!AC56</f>
        <v>126.3235</v>
      </c>
      <c r="AJ56" s="32">
        <f ca="1">+'Modelo Soja'!AD56</f>
        <v>127.55700000000004</v>
      </c>
      <c r="AL56" s="32" t="e">
        <f>+'Modelo Farelo'!R56</f>
        <v>#REF!</v>
      </c>
      <c r="AM56" s="32">
        <f ca="1">+'Modelo Farelo'!D56</f>
        <v>1759.1315000000006</v>
      </c>
      <c r="AN56" s="32">
        <f ca="1">+'Modelo Farelo'!E56</f>
        <v>1772.5554999999999</v>
      </c>
      <c r="AO56" s="32">
        <f ca="1">+'Modelo Farelo'!F56</f>
        <v>1755.8890000000004</v>
      </c>
      <c r="AP56" s="32" t="e">
        <f t="shared" si="27"/>
        <v>#REF!</v>
      </c>
      <c r="AQ56" s="32" t="e">
        <f t="shared" si="28"/>
        <v>#REF!</v>
      </c>
      <c r="AR56" s="32" t="e">
        <f t="shared" si="29"/>
        <v>#REF!</v>
      </c>
      <c r="AT56" s="32">
        <f>+'Modelo Oleo'!E56</f>
        <v>5666.0239249999995</v>
      </c>
      <c r="AU56" s="33">
        <f t="shared" si="41"/>
        <v>5571.9410379368528</v>
      </c>
      <c r="AV56" s="33">
        <f t="shared" si="42"/>
        <v>5473.8096133886247</v>
      </c>
      <c r="AW56" s="33">
        <f t="shared" si="43"/>
        <v>5498.8309388888883</v>
      </c>
      <c r="BB56" s="54" t="e">
        <f t="shared" si="44"/>
        <v>#REF!</v>
      </c>
      <c r="BC56" s="54">
        <f t="shared" ca="1" si="45"/>
        <v>279.80349925403743</v>
      </c>
      <c r="BD56" s="54">
        <f t="shared" ca="1" si="46"/>
        <v>318.78688101105809</v>
      </c>
      <c r="BE56" s="54">
        <f t="shared" ca="1" si="47"/>
        <v>290.73293777777735</v>
      </c>
      <c r="BH56" s="32" t="e">
        <f t="shared" si="30"/>
        <v>#REF!</v>
      </c>
      <c r="BI56" s="32" t="e">
        <f t="shared" ca="1" si="31"/>
        <v>#REF!</v>
      </c>
      <c r="BJ56" s="32" t="e">
        <f t="shared" ca="1" si="32"/>
        <v>#REF!</v>
      </c>
      <c r="BK56" s="32" t="e">
        <f t="shared" ca="1" si="33"/>
        <v>#REF!</v>
      </c>
    </row>
    <row r="57" spans="2:63" x14ac:dyDescent="0.3">
      <c r="B57" s="17" t="str">
        <f t="shared" si="11"/>
        <v>20257</v>
      </c>
      <c r="C57" s="17">
        <f t="shared" si="34"/>
        <v>45839</v>
      </c>
      <c r="D57" s="24">
        <f>VLOOKUP('Estudo PR'!B57,'Frete ESALQ'!$C$7:$BO$112,36,FALSE)</f>
        <v>208</v>
      </c>
      <c r="E57" s="24">
        <f>VLOOKUP('Estudo PR'!B57,'Frete ESALQ'!$C$7:$BO$112,47,FALSE)</f>
        <v>181.67</v>
      </c>
      <c r="F57" s="24">
        <f>VLOOKUP('Estudo PR'!B57,'Frete ESALQ'!$C$7:$BO$112,59,FALSE)</f>
        <v>182.5</v>
      </c>
      <c r="G57" s="24">
        <f>VLOOKUP('Estudo PR'!B57,'Frete ESALQ'!$C$7:$BO$112,18,FALSE)</f>
        <v>206.25</v>
      </c>
      <c r="H57" s="24">
        <f>VLOOKUP('Estudo PR'!B57,'Frete ESALQ'!$C$7:$BO$112,60,FALSE)</f>
        <v>206.25</v>
      </c>
      <c r="I57" s="47">
        <f t="shared" si="12"/>
        <v>109.78545856659066</v>
      </c>
      <c r="K57" s="43">
        <f t="shared" si="13"/>
        <v>0.32859399684044233</v>
      </c>
      <c r="L57" s="43">
        <f t="shared" si="35"/>
        <v>0.38085953878406709</v>
      </c>
      <c r="M57" s="43">
        <f t="shared" si="36"/>
        <v>0.35096153846153844</v>
      </c>
      <c r="N57" s="43">
        <f t="shared" si="37"/>
        <v>0.34957627118644069</v>
      </c>
      <c r="O57" s="43">
        <f t="shared" si="38"/>
        <v>0.38194444444444442</v>
      </c>
      <c r="P57" s="43">
        <f t="shared" si="18"/>
        <v>0.53036453413811913</v>
      </c>
      <c r="R57" s="43">
        <f t="shared" si="19"/>
        <v>0.53036453413811913</v>
      </c>
      <c r="S57" s="45">
        <f t="shared" si="39"/>
        <v>0.37125517389668333</v>
      </c>
      <c r="T57" s="45">
        <f t="shared" si="40"/>
        <v>0.33908513401344154</v>
      </c>
      <c r="V57" s="22">
        <f t="shared" si="20"/>
        <v>0.6258301502829805</v>
      </c>
      <c r="W57" s="22">
        <f t="shared" si="2"/>
        <v>0.48263172606568833</v>
      </c>
      <c r="X57" s="22">
        <f t="shared" si="3"/>
        <v>0.45776493091814613</v>
      </c>
      <c r="Z57" s="32">
        <f t="shared" si="21"/>
        <v>289.76520127118653</v>
      </c>
      <c r="AA57" s="32">
        <f t="shared" si="22"/>
        <v>230.21533333333332</v>
      </c>
      <c r="AB57" s="32">
        <f t="shared" si="23"/>
        <v>250.96849755415792</v>
      </c>
      <c r="AC57" s="32">
        <f t="shared" si="24"/>
        <v>270.08130924170621</v>
      </c>
      <c r="AD57" s="32">
        <f t="shared" si="25"/>
        <v>260.62113207547168</v>
      </c>
      <c r="AE57" s="32">
        <f t="shared" si="26"/>
        <v>129.54684110857696</v>
      </c>
      <c r="AG57" s="33">
        <f>+'Modelo Soja'!AJ57</f>
        <v>136.89130434782606</v>
      </c>
      <c r="AH57" s="32">
        <f ca="1">+'Modelo Soja'!AB57</f>
        <v>130.70869565217393</v>
      </c>
      <c r="AI57" s="32">
        <f ca="1">+'Modelo Soja'!AC57</f>
        <v>126.8104347826087</v>
      </c>
      <c r="AJ57" s="32">
        <f ca="1">+'Modelo Soja'!AD57</f>
        <v>128.74782608695656</v>
      </c>
      <c r="AL57" s="32" t="e">
        <f>+'Modelo Farelo'!R57</f>
        <v>#REF!</v>
      </c>
      <c r="AM57" s="32">
        <f ca="1">+'Modelo Farelo'!D57</f>
        <v>1711.7191304347823</v>
      </c>
      <c r="AN57" s="32">
        <f ca="1">+'Modelo Farelo'!E57</f>
        <v>1640.4734782608698</v>
      </c>
      <c r="AO57" s="32">
        <f ca="1">+'Modelo Farelo'!F57</f>
        <v>1663.9830434782609</v>
      </c>
      <c r="AP57" s="32" t="e">
        <f t="shared" si="27"/>
        <v>#REF!</v>
      </c>
      <c r="AQ57" s="32" t="e">
        <f t="shared" si="28"/>
        <v>#REF!</v>
      </c>
      <c r="AR57" s="32" t="e">
        <f t="shared" si="29"/>
        <v>#REF!</v>
      </c>
      <c r="AT57" s="32">
        <f>+'Modelo Oleo'!E57</f>
        <v>6146.3662916956519</v>
      </c>
      <c r="AU57" s="33">
        <f t="shared" si="41"/>
        <v>6016.8194505870752</v>
      </c>
      <c r="AV57" s="33">
        <f t="shared" si="42"/>
        <v>5876.2849824539453</v>
      </c>
      <c r="AW57" s="33">
        <f t="shared" si="43"/>
        <v>5916.1509583623183</v>
      </c>
      <c r="BB57" s="54" t="e">
        <f t="shared" si="44"/>
        <v>#REF!</v>
      </c>
      <c r="BC57" s="54">
        <f t="shared" ca="1" si="45"/>
        <v>308.67497707393659</v>
      </c>
      <c r="BD57" s="54">
        <f t="shared" ca="1" si="46"/>
        <v>292.1048588096296</v>
      </c>
      <c r="BE57" s="54">
        <f t="shared" ca="1" si="47"/>
        <v>285.42037283188347</v>
      </c>
      <c r="BH57" s="32" t="e">
        <f t="shared" si="30"/>
        <v>#REF!</v>
      </c>
      <c r="BI57" s="32" t="e">
        <f t="shared" ca="1" si="31"/>
        <v>#REF!</v>
      </c>
      <c r="BJ57" s="32" t="e">
        <f t="shared" ca="1" si="32"/>
        <v>#REF!</v>
      </c>
      <c r="BK57" s="32" t="e">
        <f t="shared" ca="1" si="33"/>
        <v>#REF!</v>
      </c>
    </row>
    <row r="58" spans="2:63" x14ac:dyDescent="0.3">
      <c r="B58" s="17" t="str">
        <f t="shared" si="11"/>
        <v>20258</v>
      </c>
      <c r="C58" s="17">
        <f t="shared" si="34"/>
        <v>45870</v>
      </c>
      <c r="D58" s="24">
        <f>VLOOKUP('Estudo PR'!B58,'Frete ESALQ'!$C$7:$BO$112,36,FALSE)</f>
        <v>173.91</v>
      </c>
      <c r="E58" s="24">
        <f>VLOOKUP('Estudo PR'!B58,'Frete ESALQ'!$C$7:$BO$112,47,FALSE)</f>
        <v>175</v>
      </c>
      <c r="F58" s="24">
        <f>VLOOKUP('Estudo PR'!B58,'Frete ESALQ'!$C$7:$BO$112,59,FALSE)</f>
        <v>169.17</v>
      </c>
      <c r="G58" s="24">
        <f>VLOOKUP('Estudo PR'!B58,'Frete ESALQ'!$C$7:$BO$112,18,FALSE)</f>
        <v>178.75</v>
      </c>
      <c r="H58" s="24">
        <f>VLOOKUP('Estudo PR'!B58,'Frete ESALQ'!$C$7:$BO$112,60,FALSE)</f>
        <v>186.25</v>
      </c>
      <c r="I58" s="47">
        <f t="shared" si="12"/>
        <v>102.22947744603405</v>
      </c>
      <c r="K58" s="43">
        <f t="shared" si="13"/>
        <v>0.27473933649289101</v>
      </c>
      <c r="L58" s="43">
        <f t="shared" si="35"/>
        <v>0.3668763102725367</v>
      </c>
      <c r="M58" s="43">
        <f t="shared" si="36"/>
        <v>0.32532692307692307</v>
      </c>
      <c r="N58" s="43">
        <f t="shared" si="37"/>
        <v>0.30296610169491528</v>
      </c>
      <c r="O58" s="43">
        <f t="shared" si="38"/>
        <v>0.34490740740740738</v>
      </c>
      <c r="P58" s="43">
        <f t="shared" si="18"/>
        <v>0.49386220988422247</v>
      </c>
      <c r="R58" s="43">
        <f t="shared" si="19"/>
        <v>0.49386220988422247</v>
      </c>
      <c r="S58" s="45">
        <f t="shared" si="39"/>
        <v>0.34570354691895572</v>
      </c>
      <c r="T58" s="45">
        <f t="shared" si="40"/>
        <v>0.28885271909390314</v>
      </c>
      <c r="V58" s="22">
        <f t="shared" si="20"/>
        <v>0.58275740766338247</v>
      </c>
      <c r="W58" s="22">
        <f t="shared" si="2"/>
        <v>0.44941461099464247</v>
      </c>
      <c r="X58" s="22">
        <f t="shared" si="3"/>
        <v>0.38995117077676927</v>
      </c>
      <c r="Z58" s="32">
        <f t="shared" si="21"/>
        <v>246.83909110169495</v>
      </c>
      <c r="AA58" s="32">
        <f t="shared" si="22"/>
        <v>214.37076944444445</v>
      </c>
      <c r="AB58" s="32">
        <f t="shared" si="23"/>
        <v>233.6955977172141</v>
      </c>
      <c r="AC58" s="32">
        <f t="shared" si="24"/>
        <v>230.07119075829388</v>
      </c>
      <c r="AD58" s="32">
        <f t="shared" si="25"/>
        <v>242.68388993710693</v>
      </c>
      <c r="AE58" s="32">
        <f t="shared" si="26"/>
        <v>120.63078338632018</v>
      </c>
      <c r="AG58" s="33">
        <f>+'Modelo Soja'!AJ58</f>
        <v>140.50047619047618</v>
      </c>
      <c r="AH58" s="32">
        <f ca="1">+'Modelo Soja'!AB58</f>
        <v>134.17428571428573</v>
      </c>
      <c r="AI58" s="32">
        <f ca="1">+'Modelo Soja'!AC58</f>
        <v>130.22000000000003</v>
      </c>
      <c r="AJ58" s="32">
        <f ca="1">+'Modelo Soja'!AD58</f>
        <v>132.59238095238098</v>
      </c>
      <c r="AL58" s="32" t="e">
        <f>+'Modelo Farelo'!R58</f>
        <v>#REF!</v>
      </c>
      <c r="AM58" s="32">
        <f ca="1">+'Modelo Farelo'!D58</f>
        <v>1671.200952380952</v>
      </c>
      <c r="AN58" s="32">
        <f ca="1">+'Modelo Farelo'!E58</f>
        <v>1574.8695238095238</v>
      </c>
      <c r="AO58" s="32">
        <f ca="1">+'Modelo Farelo'!F58</f>
        <v>1591.8971428571426</v>
      </c>
      <c r="AP58" s="32" t="e">
        <f t="shared" si="27"/>
        <v>#REF!</v>
      </c>
      <c r="AQ58" s="32" t="e">
        <f t="shared" si="28"/>
        <v>#REF!</v>
      </c>
      <c r="AR58" s="32" t="e">
        <f t="shared" si="29"/>
        <v>#REF!</v>
      </c>
      <c r="AT58" s="32">
        <f>+'Modelo Oleo'!E58</f>
        <v>6020.4455168571421</v>
      </c>
      <c r="AU58" s="33">
        <f t="shared" si="41"/>
        <v>5899.8147334708219</v>
      </c>
      <c r="AV58" s="33">
        <f t="shared" si="42"/>
        <v>5790.3743260988485</v>
      </c>
      <c r="AW58" s="33">
        <f t="shared" si="43"/>
        <v>5806.0747474126974</v>
      </c>
      <c r="BB58" s="54" t="e">
        <f t="shared" si="44"/>
        <v>#REF!</v>
      </c>
      <c r="BC58" s="54">
        <f t="shared" ca="1" si="45"/>
        <v>197.12556574178325</v>
      </c>
      <c r="BD58" s="54">
        <f t="shared" ca="1" si="46"/>
        <v>168.89367474357869</v>
      </c>
      <c r="BE58" s="54">
        <f t="shared" ca="1" si="47"/>
        <v>145.26479075238012</v>
      </c>
      <c r="BH58" s="32" t="e">
        <f t="shared" si="30"/>
        <v>#REF!</v>
      </c>
      <c r="BI58" s="32" t="e">
        <f t="shared" ca="1" si="31"/>
        <v>#REF!</v>
      </c>
      <c r="BJ58" s="32" t="e">
        <f t="shared" ca="1" si="32"/>
        <v>#REF!</v>
      </c>
      <c r="BK58" s="32" t="e">
        <f t="shared" ca="1" si="33"/>
        <v>#REF!</v>
      </c>
    </row>
    <row r="59" spans="2:63" x14ac:dyDescent="0.3">
      <c r="B59" s="17" t="str">
        <f t="shared" si="11"/>
        <v>20259</v>
      </c>
      <c r="C59" s="17">
        <f t="shared" si="34"/>
        <v>45901</v>
      </c>
      <c r="D59" s="24">
        <f>VLOOKUP('Estudo PR'!B59,'Frete ESALQ'!$C$7:$BO$112,36,FALSE)</f>
        <v>165.43</v>
      </c>
      <c r="E59" s="24">
        <f>VLOOKUP('Estudo PR'!B59,'Frete ESALQ'!$C$7:$BO$112,47,FALSE)</f>
        <v>176</v>
      </c>
      <c r="F59" s="24">
        <f>VLOOKUP('Estudo PR'!B59,'Frete ESALQ'!$C$7:$BO$112,59,FALSE)</f>
        <v>160.63</v>
      </c>
      <c r="G59" s="24">
        <f>VLOOKUP('Estudo PR'!B59,'Frete ESALQ'!$C$7:$BO$112,18,FALSE)</f>
        <v>166</v>
      </c>
      <c r="H59" s="24">
        <f>VLOOKUP('Estudo PR'!B59,'Frete ESALQ'!$C$7:$BO$112,60,FALSE)</f>
        <v>175</v>
      </c>
      <c r="I59" s="47">
        <f t="shared" si="12"/>
        <v>98.763708560831205</v>
      </c>
      <c r="K59" s="43">
        <f t="shared" si="13"/>
        <v>0.26134281200631915</v>
      </c>
      <c r="L59" s="43">
        <f t="shared" si="35"/>
        <v>0.36897274633123689</v>
      </c>
      <c r="M59" s="43">
        <f t="shared" si="36"/>
        <v>0.30890384615384614</v>
      </c>
      <c r="N59" s="43">
        <f t="shared" si="37"/>
        <v>0.28135593220338984</v>
      </c>
      <c r="O59" s="43">
        <f t="shared" si="38"/>
        <v>0.32407407407407407</v>
      </c>
      <c r="P59" s="43">
        <f t="shared" si="18"/>
        <v>0.47711936502817009</v>
      </c>
      <c r="R59" s="43">
        <f t="shared" si="19"/>
        <v>0.47711936502817009</v>
      </c>
      <c r="S59" s="45">
        <f t="shared" si="39"/>
        <v>0.33398355551971903</v>
      </c>
      <c r="T59" s="45">
        <f t="shared" si="40"/>
        <v>0.27134937210485449</v>
      </c>
      <c r="V59" s="22">
        <f t="shared" si="20"/>
        <v>0.56300085073324069</v>
      </c>
      <c r="W59" s="22">
        <f t="shared" si="2"/>
        <v>0.43417862217563474</v>
      </c>
      <c r="X59" s="22">
        <f t="shared" si="3"/>
        <v>0.36632165234155356</v>
      </c>
      <c r="Z59" s="32">
        <f t="shared" si="21"/>
        <v>231.8816059322034</v>
      </c>
      <c r="AA59" s="32">
        <f t="shared" si="22"/>
        <v>207.10320277777777</v>
      </c>
      <c r="AB59" s="32">
        <f t="shared" si="23"/>
        <v>225.77288353133008</v>
      </c>
      <c r="AC59" s="32">
        <f t="shared" si="24"/>
        <v>216.1297748815166</v>
      </c>
      <c r="AD59" s="32">
        <f t="shared" si="25"/>
        <v>234.45645597484275</v>
      </c>
      <c r="AE59" s="32">
        <f t="shared" si="26"/>
        <v>116.54117610178082</v>
      </c>
      <c r="AG59" s="33">
        <f>+'Modelo Soja'!AJ59</f>
        <v>138.77409090909092</v>
      </c>
      <c r="AH59" s="32">
        <f ca="1">+'Modelo Soja'!AB59</f>
        <v>133.57909090909089</v>
      </c>
      <c r="AI59" s="32">
        <f ca="1">+'Modelo Soja'!AC59</f>
        <v>129.44818181818184</v>
      </c>
      <c r="AJ59" s="32">
        <f ca="1">+'Modelo Soja'!AD59</f>
        <v>131.5740909090909</v>
      </c>
      <c r="AL59" s="32" t="e">
        <f>+'Modelo Farelo'!R59</f>
        <v>#REF!</v>
      </c>
      <c r="AM59" s="32">
        <f ca="1">+'Modelo Farelo'!D59</f>
        <v>1643.1218181818185</v>
      </c>
      <c r="AN59" s="32">
        <f ca="1">+'Modelo Farelo'!E59</f>
        <v>1621.7709090909091</v>
      </c>
      <c r="AO59" s="32">
        <f ca="1">+'Modelo Farelo'!F59</f>
        <v>1597.7836363636366</v>
      </c>
      <c r="AP59" s="32" t="e">
        <f t="shared" si="27"/>
        <v>#REF!</v>
      </c>
      <c r="AQ59" s="32" t="e">
        <f t="shared" si="28"/>
        <v>#REF!</v>
      </c>
      <c r="AR59" s="32" t="e">
        <f t="shared" si="29"/>
        <v>#REF!</v>
      </c>
      <c r="AT59" s="32">
        <f>+'Modelo Oleo'!E59</f>
        <v>5932.6111845454552</v>
      </c>
      <c r="AU59" s="33">
        <f t="shared" si="41"/>
        <v>5816.0700084436739</v>
      </c>
      <c r="AV59" s="33">
        <f t="shared" si="42"/>
        <v>5716.4814096639384</v>
      </c>
      <c r="AW59" s="33">
        <f t="shared" si="43"/>
        <v>5725.5079817676778</v>
      </c>
      <c r="BB59" s="54" t="e">
        <f t="shared" si="44"/>
        <v>#REF!</v>
      </c>
      <c r="BC59" s="54">
        <f t="shared" ca="1" si="45"/>
        <v>169.23718350691752</v>
      </c>
      <c r="BD59" s="54">
        <f t="shared" ca="1" si="46"/>
        <v>202.15476678127197</v>
      </c>
      <c r="BE59" s="54">
        <f t="shared" ca="1" si="47"/>
        <v>150.53780847474854</v>
      </c>
      <c r="BH59" s="32" t="e">
        <f t="shared" si="30"/>
        <v>#REF!</v>
      </c>
      <c r="BI59" s="32" t="e">
        <f t="shared" ca="1" si="31"/>
        <v>#REF!</v>
      </c>
      <c r="BJ59" s="32" t="e">
        <f t="shared" ca="1" si="32"/>
        <v>#REF!</v>
      </c>
      <c r="BK59" s="32" t="e">
        <f t="shared" ca="1" si="33"/>
        <v>#REF!</v>
      </c>
    </row>
    <row r="60" spans="2:63" x14ac:dyDescent="0.3">
      <c r="B60" s="17" t="str">
        <f t="shared" si="11"/>
        <v>202510</v>
      </c>
      <c r="C60" s="17">
        <f t="shared" si="34"/>
        <v>45931</v>
      </c>
      <c r="D60" s="24">
        <f>VLOOKUP('Estudo PR'!B60,'Frete ESALQ'!$C$7:$BO$112,36,FALSE)</f>
        <v>163</v>
      </c>
      <c r="E60" s="24">
        <f>VLOOKUP('Estudo PR'!B60,'Frete ESALQ'!$C$7:$BO$112,47,FALSE)</f>
        <v>166</v>
      </c>
      <c r="F60" s="24">
        <f>VLOOKUP('Estudo PR'!B60,'Frete ESALQ'!$C$7:$BO$112,59,FALSE)</f>
        <v>160.78</v>
      </c>
      <c r="G60" s="24">
        <f>VLOOKUP('Estudo PR'!B60,'Frete ESALQ'!$C$7:$BO$112,18,FALSE)</f>
        <v>169.25</v>
      </c>
      <c r="H60" s="24">
        <f>VLOOKUP('Estudo PR'!B60,'Frete ESALQ'!$C$7:$BO$112,60,FALSE)</f>
        <v>180</v>
      </c>
      <c r="I60" s="47">
        <f t="shared" si="12"/>
        <v>97.638354067316342</v>
      </c>
      <c r="K60" s="43">
        <f t="shared" si="13"/>
        <v>0.25750394944707738</v>
      </c>
      <c r="L60" s="43">
        <f t="shared" si="35"/>
        <v>0.34800838574423482</v>
      </c>
      <c r="M60" s="43">
        <f t="shared" si="36"/>
        <v>0.30919230769230771</v>
      </c>
      <c r="N60" s="43">
        <f t="shared" si="37"/>
        <v>0.28686440677966102</v>
      </c>
      <c r="O60" s="43">
        <f t="shared" si="38"/>
        <v>0.33333333333333331</v>
      </c>
      <c r="P60" s="43">
        <f t="shared" si="18"/>
        <v>0.47168286989041713</v>
      </c>
      <c r="R60" s="43">
        <f t="shared" si="19"/>
        <v>0.47168286989041713</v>
      </c>
      <c r="S60" s="45">
        <f t="shared" si="39"/>
        <v>0.33017800892329197</v>
      </c>
      <c r="T60" s="45">
        <f t="shared" si="40"/>
        <v>0.2721841781133692</v>
      </c>
      <c r="V60" s="22">
        <f t="shared" si="20"/>
        <v>0.55658578647069223</v>
      </c>
      <c r="W60" s="22">
        <f t="shared" si="2"/>
        <v>0.42923141160027956</v>
      </c>
      <c r="X60" s="22">
        <f t="shared" si="3"/>
        <v>0.36744864045304843</v>
      </c>
      <c r="Z60" s="32">
        <f t="shared" si="21"/>
        <v>232.59498940677966</v>
      </c>
      <c r="AA60" s="32">
        <f t="shared" si="22"/>
        <v>204.74338333333336</v>
      </c>
      <c r="AB60" s="32">
        <f t="shared" si="23"/>
        <v>223.20033403214538</v>
      </c>
      <c r="AC60" s="32">
        <f t="shared" si="24"/>
        <v>216.79469786729857</v>
      </c>
      <c r="AD60" s="32">
        <f t="shared" si="25"/>
        <v>231.78496226415095</v>
      </c>
      <c r="AE60" s="32">
        <f t="shared" si="26"/>
        <v>115.21325779943329</v>
      </c>
      <c r="AG60" s="33">
        <f>+'Modelo Soja'!AJ60</f>
        <v>137.86304347826089</v>
      </c>
      <c r="AH60" s="32">
        <f ca="1">+'Modelo Soja'!AB60</f>
        <v>133.71782608695648</v>
      </c>
      <c r="AI60" s="32">
        <f ca="1">+'Modelo Soja'!AC60</f>
        <v>129.13304347826087</v>
      </c>
      <c r="AJ60" s="32">
        <f ca="1">+'Modelo Soja'!AD60</f>
        <v>131.17826086956524</v>
      </c>
      <c r="AL60" s="32" t="e">
        <f>+'Modelo Farelo'!R60</f>
        <v>#REF!</v>
      </c>
      <c r="AM60" s="32">
        <f ca="1">+'Modelo Farelo'!D60</f>
        <v>1637.7156521739132</v>
      </c>
      <c r="AN60" s="32">
        <f ca="1">+'Modelo Farelo'!E60</f>
        <v>1596.0904347826088</v>
      </c>
      <c r="AO60" s="32">
        <f ca="1">+'Modelo Farelo'!F60</f>
        <v>1602.4008695652174</v>
      </c>
      <c r="AP60" s="32" t="e">
        <f t="shared" si="27"/>
        <v>#REF!</v>
      </c>
      <c r="AQ60" s="32" t="e">
        <f t="shared" si="28"/>
        <v>#REF!</v>
      </c>
      <c r="AR60" s="32" t="e">
        <f t="shared" si="29"/>
        <v>#REF!</v>
      </c>
      <c r="AT60" s="32">
        <f>+'Modelo Oleo'!E60</f>
        <v>5982.9964625217408</v>
      </c>
      <c r="AU60" s="33">
        <f t="shared" si="41"/>
        <v>5867.7832047223073</v>
      </c>
      <c r="AV60" s="33">
        <f t="shared" si="42"/>
        <v>5766.2017646544418</v>
      </c>
      <c r="AW60" s="33">
        <f t="shared" si="43"/>
        <v>5778.2530791884074</v>
      </c>
      <c r="BB60" s="54" t="e">
        <f t="shared" si="44"/>
        <v>#REF!</v>
      </c>
      <c r="BC60" s="54">
        <f t="shared" ca="1" si="45"/>
        <v>173.21294529228817</v>
      </c>
      <c r="BD60" s="54">
        <f t="shared" ca="1" si="46"/>
        <v>198.09078771349687</v>
      </c>
      <c r="BE60" s="54">
        <f t="shared" ca="1" si="47"/>
        <v>171.14692018550704</v>
      </c>
      <c r="BH60" s="32" t="e">
        <f t="shared" si="30"/>
        <v>#REF!</v>
      </c>
      <c r="BI60" s="32" t="e">
        <f t="shared" ca="1" si="31"/>
        <v>#REF!</v>
      </c>
      <c r="BJ60" s="32" t="e">
        <f t="shared" ca="1" si="32"/>
        <v>#REF!</v>
      </c>
      <c r="BK60" s="32" t="e">
        <f t="shared" ca="1" si="33"/>
        <v>#REF!</v>
      </c>
    </row>
    <row r="61" spans="2:63" x14ac:dyDescent="0.3">
      <c r="B61" s="17" t="str">
        <f t="shared" si="11"/>
        <v>202511</v>
      </c>
      <c r="C61" s="17">
        <f t="shared" si="34"/>
        <v>45962</v>
      </c>
      <c r="D61" s="29">
        <f>(D60+D62)/2</f>
        <v>162.5</v>
      </c>
      <c r="E61" s="29">
        <f>(E60+E62)/2</f>
        <v>158</v>
      </c>
      <c r="F61" s="29">
        <f>(F60+F62)/2</f>
        <v>159.13999999999999</v>
      </c>
      <c r="G61" s="29">
        <f>(G60+G62)/2</f>
        <v>172.125</v>
      </c>
      <c r="H61" s="29">
        <f>(H60+H62)/2</f>
        <v>170</v>
      </c>
      <c r="I61" s="47">
        <f t="shared" si="12"/>
        <v>93.848888543322516</v>
      </c>
      <c r="K61" s="43">
        <f t="shared" si="13"/>
        <v>0.25671406003159558</v>
      </c>
      <c r="L61" s="43">
        <f t="shared" si="35"/>
        <v>0.33123689727463312</v>
      </c>
      <c r="M61" s="43">
        <f t="shared" si="36"/>
        <v>0.30603846153846154</v>
      </c>
      <c r="N61" s="43">
        <f t="shared" si="37"/>
        <v>0.29173728813559324</v>
      </c>
      <c r="O61" s="43">
        <f t="shared" si="38"/>
        <v>0.31481481481481483</v>
      </c>
      <c r="P61" s="43">
        <f t="shared" si="18"/>
        <v>0.45337627315614742</v>
      </c>
      <c r="R61" s="43">
        <f t="shared" si="19"/>
        <v>0.45337627315614742</v>
      </c>
      <c r="S61" s="45">
        <f t="shared" si="39"/>
        <v>0.31736339120930318</v>
      </c>
      <c r="T61" s="45">
        <f t="shared" si="40"/>
        <v>0.27422567408359444</v>
      </c>
      <c r="V61" s="22">
        <f t="shared" si="20"/>
        <v>0.53498400232425392</v>
      </c>
      <c r="W61" s="22">
        <f t="shared" si="2"/>
        <v>0.41257240857209415</v>
      </c>
      <c r="X61" s="22">
        <f t="shared" si="3"/>
        <v>0.37020466001285252</v>
      </c>
      <c r="Z61" s="32">
        <f t="shared" si="21"/>
        <v>234.33954978813566</v>
      </c>
      <c r="AA61" s="32">
        <f t="shared" si="22"/>
        <v>196.79703888888892</v>
      </c>
      <c r="AB61" s="32">
        <f t="shared" si="23"/>
        <v>214.53765245748895</v>
      </c>
      <c r="AC61" s="32">
        <f t="shared" si="24"/>
        <v>218.42074940758297</v>
      </c>
      <c r="AD61" s="32">
        <f t="shared" si="25"/>
        <v>222.78910062893084</v>
      </c>
      <c r="AE61" s="32">
        <f t="shared" si="26"/>
        <v>110.74168848112056</v>
      </c>
      <c r="AG61" s="33">
        <f>+'Modelo Soja'!AJ61</f>
        <v>140.47263157894736</v>
      </c>
      <c r="AH61" s="32">
        <f ca="1">+'Modelo Soja'!AB61</f>
        <v>135.81578947368422</v>
      </c>
      <c r="AI61" s="32">
        <f ca="1">+'Modelo Soja'!AC61</f>
        <v>131.22578947368422</v>
      </c>
      <c r="AJ61" s="32">
        <f ca="1">+'Modelo Soja'!AD61</f>
        <v>133.02315789473681</v>
      </c>
      <c r="AL61" s="32" t="e">
        <f>+'Modelo Farelo'!R61</f>
        <v>#REF!</v>
      </c>
      <c r="AM61" s="32">
        <f ca="1">+'Modelo Farelo'!D61</f>
        <v>1775.9126315789476</v>
      </c>
      <c r="AN61" s="32">
        <f ca="1">+'Modelo Farelo'!E61</f>
        <v>1713.957894736842</v>
      </c>
      <c r="AO61" s="32">
        <f ca="1">+'Modelo Farelo'!F61</f>
        <v>1740.3473684210526</v>
      </c>
      <c r="AP61" s="32" t="e">
        <f t="shared" si="27"/>
        <v>#REF!</v>
      </c>
      <c r="AQ61" s="32" t="e">
        <f t="shared" si="28"/>
        <v>#REF!</v>
      </c>
      <c r="AR61" s="32" t="e">
        <f t="shared" si="29"/>
        <v>#REF!</v>
      </c>
      <c r="AT61" s="32">
        <f>+'Modelo Oleo'!E61</f>
        <v>5862.0462835789467</v>
      </c>
      <c r="AU61" s="33">
        <f t="shared" si="41"/>
        <v>5751.3045950978258</v>
      </c>
      <c r="AV61" s="33">
        <f t="shared" si="42"/>
        <v>5643.6255341713641</v>
      </c>
      <c r="AW61" s="33">
        <f t="shared" si="43"/>
        <v>5665.2492446900578</v>
      </c>
      <c r="BB61" s="54" t="e">
        <f t="shared" si="44"/>
        <v>#REF!</v>
      </c>
      <c r="BC61" s="54">
        <f t="shared" ca="1" si="45"/>
        <v>218.59890147570513</v>
      </c>
      <c r="BD61" s="54">
        <f t="shared" ca="1" si="46"/>
        <v>227.09703665883399</v>
      </c>
      <c r="BE61" s="54">
        <f t="shared" ca="1" si="47"/>
        <v>221.25774367485428</v>
      </c>
      <c r="BH61" s="32" t="e">
        <f t="shared" si="30"/>
        <v>#REF!</v>
      </c>
      <c r="BI61" s="32" t="e">
        <f t="shared" ca="1" si="31"/>
        <v>#REF!</v>
      </c>
      <c r="BJ61" s="32" t="e">
        <f t="shared" ca="1" si="32"/>
        <v>#REF!</v>
      </c>
      <c r="BK61" s="32" t="e">
        <f t="shared" ca="1" si="33"/>
        <v>#REF!</v>
      </c>
    </row>
    <row r="62" spans="2:63" x14ac:dyDescent="0.3">
      <c r="B62" s="17" t="str">
        <f t="shared" si="11"/>
        <v>202512</v>
      </c>
      <c r="C62" s="17">
        <f t="shared" si="34"/>
        <v>45992</v>
      </c>
      <c r="D62" s="24">
        <f>VLOOKUP('Estudo PR'!B62,'Frete ESALQ'!$C$7:$BO$112,36,FALSE)</f>
        <v>162</v>
      </c>
      <c r="E62" s="24">
        <f>VLOOKUP('Estudo PR'!B62,'Frete ESALQ'!$C$7:$BO$112,47,FALSE)</f>
        <v>150</v>
      </c>
      <c r="F62" s="24">
        <f>VLOOKUP('Estudo PR'!B62,'Frete ESALQ'!$C$7:$BO$112,59,FALSE)</f>
        <v>157.5</v>
      </c>
      <c r="G62" s="24">
        <f>VLOOKUP('Estudo PR'!B62,'Frete ESALQ'!$C$7:$BO$112,18,FALSE)</f>
        <v>175</v>
      </c>
      <c r="H62" s="24">
        <f>VLOOKUP('Estudo PR'!B62,'Frete ESALQ'!$C$7:$BO$112,60,FALSE)</f>
        <v>160</v>
      </c>
      <c r="I62" s="47">
        <f t="shared" si="12"/>
        <v>90.059423019328676</v>
      </c>
      <c r="K62" s="43">
        <f t="shared" si="13"/>
        <v>0.25592417061611372</v>
      </c>
      <c r="L62" s="43">
        <f t="shared" si="35"/>
        <v>0.31446540880503143</v>
      </c>
      <c r="M62" s="43">
        <f t="shared" si="36"/>
        <v>0.30288461538461536</v>
      </c>
      <c r="N62" s="43">
        <f t="shared" si="37"/>
        <v>0.29661016949152541</v>
      </c>
      <c r="O62" s="43">
        <f t="shared" si="38"/>
        <v>0.29629629629629628</v>
      </c>
      <c r="P62" s="43">
        <f t="shared" si="18"/>
        <v>0.43506967642187766</v>
      </c>
      <c r="R62" s="43">
        <f t="shared" si="19"/>
        <v>0.43506967642187766</v>
      </c>
      <c r="S62" s="45">
        <f t="shared" si="39"/>
        <v>0.30454877349531434</v>
      </c>
      <c r="T62" s="45">
        <f t="shared" si="40"/>
        <v>0.27626717005381957</v>
      </c>
      <c r="V62" s="22">
        <f t="shared" si="20"/>
        <v>0.5133822181778156</v>
      </c>
      <c r="W62" s="22">
        <f t="shared" si="2"/>
        <v>0.39591340554390864</v>
      </c>
      <c r="X62" s="22">
        <f t="shared" si="3"/>
        <v>0.37296067957265644</v>
      </c>
      <c r="Z62" s="32">
        <f t="shared" si="21"/>
        <v>236.08411016949154</v>
      </c>
      <c r="AA62" s="32">
        <f t="shared" si="22"/>
        <v>188.85069444444443</v>
      </c>
      <c r="AB62" s="32">
        <f t="shared" si="23"/>
        <v>205.87497088283249</v>
      </c>
      <c r="AC62" s="32">
        <f t="shared" si="24"/>
        <v>220.0468009478673</v>
      </c>
      <c r="AD62" s="32">
        <f t="shared" si="25"/>
        <v>213.79323899371067</v>
      </c>
      <c r="AE62" s="32">
        <f t="shared" si="26"/>
        <v>106.27011916280783</v>
      </c>
      <c r="AG62" s="33">
        <f>+'Modelo Soja'!AJ62</f>
        <v>142.01349999999996</v>
      </c>
      <c r="AH62" s="32">
        <f ca="1">+'Modelo Soja'!AB62</f>
        <v>136.65700000000001</v>
      </c>
      <c r="AI62" s="32">
        <f ca="1">+'Modelo Soja'!AC62</f>
        <v>132.30200000000002</v>
      </c>
      <c r="AJ62" s="32">
        <f ca="1">+'Modelo Soja'!AD62</f>
        <v>133.58600000000001</v>
      </c>
      <c r="AL62" s="32" t="e">
        <f>+'Modelo Farelo'!R62</f>
        <v>#REF!</v>
      </c>
      <c r="AM62" s="32">
        <f ca="1">+'Modelo Farelo'!D62</f>
        <v>1838.5940000000003</v>
      </c>
      <c r="AN62" s="32">
        <f ca="1">+'Modelo Farelo'!E62</f>
        <v>1863.1280000000002</v>
      </c>
      <c r="AO62" s="32">
        <f ca="1">+'Modelo Farelo'!F62</f>
        <v>1844.9194999999995</v>
      </c>
      <c r="AP62" s="32" t="e">
        <f t="shared" si="27"/>
        <v>#REF!</v>
      </c>
      <c r="AQ62" s="32" t="e">
        <f t="shared" si="28"/>
        <v>#REF!</v>
      </c>
      <c r="AR62" s="32" t="e">
        <f t="shared" si="29"/>
        <v>#REF!</v>
      </c>
      <c r="AT62" s="32">
        <f>+'Modelo Oleo'!E62</f>
        <v>5957.2906355454552</v>
      </c>
      <c r="AU62" s="33">
        <f t="shared" si="41"/>
        <v>5851.0205163826477</v>
      </c>
      <c r="AV62" s="33">
        <f t="shared" si="42"/>
        <v>5737.2438345975879</v>
      </c>
      <c r="AW62" s="33">
        <f t="shared" si="43"/>
        <v>5768.4399411010108</v>
      </c>
      <c r="BB62" s="54" t="e">
        <f t="shared" si="44"/>
        <v>#REF!</v>
      </c>
      <c r="BC62" s="54">
        <f t="shared" ca="1" si="45"/>
        <v>271.5329366098631</v>
      </c>
      <c r="BD62" s="54">
        <f t="shared" ca="1" si="46"/>
        <v>339.76143358618356</v>
      </c>
      <c r="BE62" s="54">
        <f t="shared" ca="1" si="47"/>
        <v>310.94427988686857</v>
      </c>
      <c r="BH62" s="32" t="e">
        <f t="shared" si="30"/>
        <v>#REF!</v>
      </c>
      <c r="BI62" s="32" t="e">
        <f t="shared" ca="1" si="31"/>
        <v>#REF!</v>
      </c>
      <c r="BJ62" s="32" t="e">
        <f t="shared" ca="1" si="32"/>
        <v>#REF!</v>
      </c>
      <c r="BK62" s="32" t="e">
        <f t="shared" ca="1" si="33"/>
        <v>#REF!</v>
      </c>
    </row>
    <row r="63" spans="2:63" x14ac:dyDescent="0.3">
      <c r="B63" s="17" t="str">
        <f t="shared" si="11"/>
        <v>20261</v>
      </c>
      <c r="C63" s="17">
        <f t="shared" si="34"/>
        <v>46023</v>
      </c>
      <c r="D63" s="24">
        <f>VLOOKUP('Estudo PR'!B63,'Frete ESALQ'!$C$7:$BO$112,36,FALSE)</f>
        <v>148</v>
      </c>
      <c r="E63" s="24">
        <f>VLOOKUP('Estudo PR'!B63,'Frete ESALQ'!$C$7:$BO$112,47,FALSE)</f>
        <v>151.25</v>
      </c>
      <c r="F63" s="24">
        <f>VLOOKUP('Estudo PR'!B63,'Frete ESALQ'!$C$7:$BO$112,59,FALSE)</f>
        <v>160</v>
      </c>
      <c r="G63" s="24">
        <f>VLOOKUP('Estudo PR'!B63,'Frete ESALQ'!$C$7:$BO$112,18,FALSE)</f>
        <v>172.6</v>
      </c>
      <c r="H63" s="24">
        <f>VLOOKUP('Estudo PR'!B63,'Frete ESALQ'!$C$7:$BO$112,60,FALSE)</f>
        <v>168.75</v>
      </c>
      <c r="I63" s="47">
        <f t="shared" si="12"/>
        <v>92.388857211970446</v>
      </c>
      <c r="K63" s="43">
        <f t="shared" si="13"/>
        <v>0.23380726698262244</v>
      </c>
      <c r="L63" s="43">
        <f t="shared" si="35"/>
        <v>0.31708595387840671</v>
      </c>
      <c r="M63" s="43">
        <f t="shared" si="36"/>
        <v>0.30769230769230771</v>
      </c>
      <c r="N63" s="43">
        <f t="shared" si="37"/>
        <v>0.29254237288135593</v>
      </c>
      <c r="O63" s="43">
        <f t="shared" si="38"/>
        <v>0.3125</v>
      </c>
      <c r="P63" s="43">
        <f t="shared" si="18"/>
        <v>0.44632298170034029</v>
      </c>
      <c r="R63" s="43">
        <f t="shared" si="19"/>
        <v>0.44632298170034029</v>
      </c>
      <c r="S63" s="45">
        <f t="shared" si="39"/>
        <v>0.31242608719023818</v>
      </c>
      <c r="T63" s="45">
        <f t="shared" si="40"/>
        <v>0.26317481993198921</v>
      </c>
      <c r="V63" s="22">
        <f t="shared" si="20"/>
        <v>0.52666111840640151</v>
      </c>
      <c r="W63" s="22">
        <f t="shared" si="2"/>
        <v>0.40615391334730966</v>
      </c>
      <c r="X63" s="22">
        <f t="shared" si="3"/>
        <v>0.35528600690818546</v>
      </c>
      <c r="Z63" s="32">
        <f t="shared" si="21"/>
        <v>224.8960423728814</v>
      </c>
      <c r="AA63" s="32">
        <f t="shared" si="22"/>
        <v>193.73541666666671</v>
      </c>
      <c r="AB63" s="32">
        <f t="shared" si="23"/>
        <v>211.20003494060103</v>
      </c>
      <c r="AC63" s="32">
        <f t="shared" si="24"/>
        <v>209.61874407582943</v>
      </c>
      <c r="AD63" s="32">
        <f t="shared" si="25"/>
        <v>219.32311320754721</v>
      </c>
      <c r="AE63" s="32">
        <f t="shared" si="26"/>
        <v>109.01885151012512</v>
      </c>
      <c r="AG63" s="33">
        <f>+'Modelo Soja'!AJ63</f>
        <v>130.98285714285717</v>
      </c>
      <c r="AH63" s="32">
        <f ca="1">+'Modelo Soja'!AB63</f>
        <v>128.27190476190475</v>
      </c>
      <c r="AI63" s="32">
        <f ca="1">+'Modelo Soja'!AC63</f>
        <v>120.86666666666666</v>
      </c>
      <c r="AJ63" s="32">
        <f ca="1">+'Modelo Soja'!AD63</f>
        <v>121.91857142857143</v>
      </c>
      <c r="AL63" s="32" t="e">
        <f>+'Modelo Farelo'!R63</f>
        <v>#REF!</v>
      </c>
      <c r="AM63" s="32">
        <f ca="1">+'Modelo Farelo'!D63</f>
        <v>1878.3523809523806</v>
      </c>
      <c r="AN63" s="32">
        <f ca="1">+'Modelo Farelo'!E63</f>
        <v>1914.5566666666664</v>
      </c>
      <c r="AO63" s="32">
        <f ca="1">+'Modelo Farelo'!F63</f>
        <v>1900.5214285714292</v>
      </c>
      <c r="AP63" s="32" t="e">
        <f t="shared" si="27"/>
        <v>#REF!</v>
      </c>
      <c r="AQ63" s="32" t="e">
        <f t="shared" si="28"/>
        <v>#REF!</v>
      </c>
      <c r="AR63" s="32" t="e">
        <f t="shared" si="29"/>
        <v>#REF!</v>
      </c>
      <c r="AT63" s="32">
        <f>+'Modelo Oleo'!E63</f>
        <v>6058.3124227279222</v>
      </c>
      <c r="AU63" s="33">
        <f t="shared" si="41"/>
        <v>5949.2935712177969</v>
      </c>
      <c r="AV63" s="33">
        <f t="shared" si="42"/>
        <v>5848.6936786520928</v>
      </c>
      <c r="AW63" s="33">
        <f t="shared" si="43"/>
        <v>5864.5770060612558</v>
      </c>
      <c r="BB63" s="54" t="e">
        <f t="shared" si="44"/>
        <v>#REF!</v>
      </c>
      <c r="BC63" s="54">
        <f t="shared" ca="1" si="45"/>
        <v>460.75792059276591</v>
      </c>
      <c r="BD63" s="54">
        <f t="shared" ca="1" si="46"/>
        <v>591.21179128597373</v>
      </c>
      <c r="BE63" s="54">
        <f t="shared" ca="1" si="47"/>
        <v>566.33028216463231</v>
      </c>
      <c r="BH63" s="32" t="e">
        <f t="shared" si="30"/>
        <v>#REF!</v>
      </c>
      <c r="BI63" s="32" t="e">
        <f t="shared" ca="1" si="31"/>
        <v>#REF!</v>
      </c>
      <c r="BJ63" s="32" t="e">
        <f t="shared" ca="1" si="32"/>
        <v>#REF!</v>
      </c>
      <c r="BK63" s="32" t="e">
        <f t="shared" ca="1" si="33"/>
        <v>#REF!</v>
      </c>
    </row>
    <row r="64" spans="2:63" x14ac:dyDescent="0.3">
      <c r="B64" s="17" t="str">
        <f t="shared" si="11"/>
        <v>20262</v>
      </c>
      <c r="C64" s="17">
        <f t="shared" si="34"/>
        <v>46054</v>
      </c>
      <c r="D64" s="24">
        <f>VLOOKUP('Estudo PR'!B64,'Frete ESALQ'!$C$7:$BO$112,36,FALSE)</f>
        <v>167.75</v>
      </c>
      <c r="E64" s="24">
        <f>VLOOKUP('Estudo PR'!B64,'Frete ESALQ'!$C$7:$BO$112,47,FALSE)</f>
        <v>161.25</v>
      </c>
      <c r="F64" s="24">
        <f>VLOOKUP('Estudo PR'!B64,'Frete ESALQ'!$C$7:$BO$112,59,FALSE)</f>
        <v>159.66999999999999</v>
      </c>
      <c r="G64" s="24">
        <f>VLOOKUP('Estudo PR'!B64,'Frete ESALQ'!$C$7:$BO$112,18,FALSE)</f>
        <v>177</v>
      </c>
      <c r="H64" s="24">
        <f>VLOOKUP('Estudo PR'!B64,'Frete ESALQ'!$C$7:$BO$112,60,FALSE)</f>
        <v>188.75</v>
      </c>
      <c r="I64" s="47">
        <f t="shared" si="12"/>
        <v>98.043582889856481</v>
      </c>
      <c r="K64" s="43">
        <f t="shared" si="13"/>
        <v>0.26500789889415483</v>
      </c>
      <c r="L64" s="43">
        <f t="shared" si="35"/>
        <v>0.33805031446540879</v>
      </c>
      <c r="M64" s="43">
        <f t="shared" si="36"/>
        <v>0.30705769230769231</v>
      </c>
      <c r="N64" s="43">
        <f t="shared" si="37"/>
        <v>0.3</v>
      </c>
      <c r="O64" s="43">
        <f t="shared" si="38"/>
        <v>0.34953703703703703</v>
      </c>
      <c r="P64" s="43">
        <f t="shared" si="18"/>
        <v>0.47364049705244676</v>
      </c>
      <c r="R64" s="43">
        <f t="shared" si="19"/>
        <v>0.47364049705244676</v>
      </c>
      <c r="S64" s="45">
        <f t="shared" si="39"/>
        <v>0.33154834793671273</v>
      </c>
      <c r="T64" s="45">
        <f t="shared" si="40"/>
        <v>0.28250394944707741</v>
      </c>
      <c r="V64" s="22">
        <f t="shared" si="20"/>
        <v>0.55889578652188721</v>
      </c>
      <c r="W64" s="22">
        <f t="shared" si="2"/>
        <v>0.43101285231772657</v>
      </c>
      <c r="X64" s="22">
        <f t="shared" si="3"/>
        <v>0.38138033175355451</v>
      </c>
      <c r="Z64" s="32">
        <f t="shared" si="21"/>
        <v>241.41374999999999</v>
      </c>
      <c r="AA64" s="32">
        <f t="shared" si="22"/>
        <v>205.59313055555558</v>
      </c>
      <c r="AB64" s="32">
        <f t="shared" si="23"/>
        <v>224.12668320521783</v>
      </c>
      <c r="AC64" s="32">
        <f t="shared" si="24"/>
        <v>225.01439573459717</v>
      </c>
      <c r="AD64" s="32">
        <f t="shared" si="25"/>
        <v>232.74694025157234</v>
      </c>
      <c r="AE64" s="32">
        <f t="shared" si="26"/>
        <v>115.69142781003065</v>
      </c>
      <c r="AG64" s="33">
        <f>+'Modelo Soja'!AJ64</f>
        <v>126.32944444444446</v>
      </c>
      <c r="AH64" s="32">
        <f ca="1">+'Modelo Soja'!AB64</f>
        <v>121.78833333333331</v>
      </c>
      <c r="AI64" s="32">
        <f ca="1">+'Modelo Soja'!AC64</f>
        <v>115.61999999999999</v>
      </c>
      <c r="AJ64" s="32">
        <f ca="1">+'Modelo Soja'!AD64</f>
        <v>117.57833333333335</v>
      </c>
      <c r="AL64" s="32" t="e">
        <f>+'Modelo Farelo'!R64</f>
        <v>#REF!</v>
      </c>
      <c r="AM64" s="32">
        <f ca="1">+'Modelo Farelo'!D64</f>
        <v>1887.9027777777778</v>
      </c>
      <c r="AN64" s="32">
        <f ca="1">+'Modelo Farelo'!E64</f>
        <v>1893.7277777777781</v>
      </c>
      <c r="AO64" s="32">
        <f ca="1">+'Modelo Farelo'!F64</f>
        <v>1883.3861111111114</v>
      </c>
      <c r="AP64" s="32" t="e">
        <f t="shared" si="27"/>
        <v>#REF!</v>
      </c>
      <c r="AQ64" s="32" t="e">
        <f t="shared" si="28"/>
        <v>#REF!</v>
      </c>
      <c r="AR64" s="32" t="e">
        <f t="shared" si="29"/>
        <v>#REF!</v>
      </c>
      <c r="AT64" s="32">
        <f>+'Modelo Oleo'!E64</f>
        <v>6086.0183114689453</v>
      </c>
      <c r="AU64" s="33">
        <f t="shared" si="41"/>
        <v>5970.326883658915</v>
      </c>
      <c r="AV64" s="33">
        <f t="shared" si="42"/>
        <v>5861.0039157343481</v>
      </c>
      <c r="AW64" s="33">
        <f t="shared" si="43"/>
        <v>5880.4251809133893</v>
      </c>
      <c r="BB64" s="54" t="e">
        <f t="shared" si="44"/>
        <v>#REF!</v>
      </c>
      <c r="BC64" s="54">
        <f t="shared" ca="1" si="45"/>
        <v>580.18690450956115</v>
      </c>
      <c r="BD64" s="54">
        <f t="shared" ca="1" si="46"/>
        <v>665.49661648020378</v>
      </c>
      <c r="BE64" s="54">
        <f t="shared" ca="1" si="47"/>
        <v>628.98573062712239</v>
      </c>
      <c r="BH64" s="32" t="e">
        <f t="shared" si="30"/>
        <v>#REF!</v>
      </c>
      <c r="BI64" s="32" t="e">
        <f t="shared" ca="1" si="31"/>
        <v>#REF!</v>
      </c>
      <c r="BJ64" s="32" t="e">
        <f t="shared" ca="1" si="32"/>
        <v>#REF!</v>
      </c>
      <c r="BK64" s="32" t="e">
        <f t="shared" ca="1" si="33"/>
        <v>#REF!</v>
      </c>
    </row>
    <row r="65" spans="2:63" x14ac:dyDescent="0.3">
      <c r="B65" s="17" t="str">
        <f t="shared" si="11"/>
        <v>20263</v>
      </c>
      <c r="C65" s="17">
        <f t="shared" si="34"/>
        <v>46082</v>
      </c>
      <c r="D65" s="24">
        <f>VLOOKUP('Estudo PR'!B65,'Frete ESALQ'!$C$7:$BO$112,36,FALSE)</f>
        <v>167.75</v>
      </c>
      <c r="E65" s="24">
        <f>VLOOKUP('Estudo PR'!B65,'Frete ESALQ'!$C$7:$BO$112,47,FALSE)</f>
        <v>161.25</v>
      </c>
      <c r="F65" s="24">
        <f>VLOOKUP('Estudo PR'!B65,'Frete ESALQ'!$C$7:$BO$112,59,FALSE)</f>
        <v>159.66999999999999</v>
      </c>
      <c r="G65" s="24">
        <f>VLOOKUP('Estudo PR'!B65,'Frete ESALQ'!$C$7:$BO$112,18,FALSE)</f>
        <v>177</v>
      </c>
      <c r="H65" s="24">
        <f>VLOOKUP('Estudo PR'!B65,'Frete ESALQ'!$C$7:$BO$112,60,FALSE)</f>
        <v>188.75</v>
      </c>
      <c r="I65" s="47">
        <f t="shared" si="12"/>
        <v>98.043582889856481</v>
      </c>
      <c r="K65" s="43">
        <f t="shared" si="13"/>
        <v>0.26500789889415483</v>
      </c>
      <c r="L65" s="43">
        <f t="shared" si="35"/>
        <v>0.33805031446540879</v>
      </c>
      <c r="M65" s="43">
        <f t="shared" si="36"/>
        <v>0.30705769230769231</v>
      </c>
      <c r="N65" s="43">
        <f t="shared" si="37"/>
        <v>0.3</v>
      </c>
      <c r="O65" s="43">
        <f t="shared" si="38"/>
        <v>0.34953703703703703</v>
      </c>
      <c r="P65" s="43">
        <f t="shared" si="18"/>
        <v>0.47364049705244676</v>
      </c>
      <c r="R65" s="43">
        <f t="shared" si="19"/>
        <v>0.47364049705244676</v>
      </c>
      <c r="S65" s="45">
        <f t="shared" si="39"/>
        <v>0.33154834793671273</v>
      </c>
      <c r="T65" s="45">
        <f t="shared" si="40"/>
        <v>0.28250394944707741</v>
      </c>
      <c r="V65" s="22">
        <f t="shared" si="20"/>
        <v>0.55889578652188721</v>
      </c>
      <c r="W65" s="22">
        <f t="shared" si="2"/>
        <v>0.43101285231772657</v>
      </c>
      <c r="X65" s="22">
        <f t="shared" si="3"/>
        <v>0.38138033175355451</v>
      </c>
      <c r="Z65" s="32">
        <f t="shared" si="21"/>
        <v>241.41374999999999</v>
      </c>
      <c r="AA65" s="32">
        <f t="shared" si="22"/>
        <v>205.59313055555558</v>
      </c>
      <c r="AB65" s="32">
        <f t="shared" si="23"/>
        <v>224.12668320521783</v>
      </c>
      <c r="AC65" s="32">
        <f t="shared" si="24"/>
        <v>225.01439573459717</v>
      </c>
      <c r="AD65" s="32">
        <f t="shared" si="25"/>
        <v>232.74694025157234</v>
      </c>
      <c r="AE65" s="32">
        <f t="shared" si="26"/>
        <v>115.69142781003065</v>
      </c>
      <c r="AG65" s="33">
        <f>+'Modelo Soja'!AJ65</f>
        <v>129.37545454545452</v>
      </c>
      <c r="AH65" s="32">
        <f ca="1">+'Modelo Soja'!AB65</f>
        <v>123.68772727272726</v>
      </c>
      <c r="AI65" s="32">
        <f ca="1">+'Modelo Soja'!AC65</f>
        <v>118.29590909090912</v>
      </c>
      <c r="AJ65" s="32">
        <f ca="1">+'Modelo Soja'!AD65</f>
        <v>120.00818181818182</v>
      </c>
      <c r="AL65" s="32" t="e">
        <f>+'Modelo Farelo'!R65</f>
        <v>#REF!</v>
      </c>
      <c r="AM65" s="32">
        <f ca="1">+'Modelo Farelo'!D65</f>
        <v>1859.2963636363631</v>
      </c>
      <c r="AN65" s="32">
        <f ca="1">+'Modelo Farelo'!E65</f>
        <v>1851.0418181818177</v>
      </c>
      <c r="AO65" s="32">
        <f ca="1">+'Modelo Farelo'!F65</f>
        <v>1810.6995454545447</v>
      </c>
      <c r="AP65" s="32" t="e">
        <f t="shared" si="27"/>
        <v>#REF!</v>
      </c>
      <c r="AQ65" s="32" t="e">
        <f t="shared" si="28"/>
        <v>#REF!</v>
      </c>
      <c r="AR65" s="32" t="e">
        <f t="shared" si="29"/>
        <v>#REF!</v>
      </c>
      <c r="AT65" s="32">
        <f>+'Modelo Oleo'!E65</f>
        <v>6063.2599228960016</v>
      </c>
      <c r="AU65" s="33">
        <f t="shared" si="41"/>
        <v>5947.5684950859713</v>
      </c>
      <c r="AV65" s="33">
        <f t="shared" si="42"/>
        <v>5838.2455271614044</v>
      </c>
      <c r="AW65" s="33">
        <f t="shared" si="43"/>
        <v>5857.6667923404457</v>
      </c>
      <c r="BB65" s="54" t="e">
        <f t="shared" si="44"/>
        <v>#REF!</v>
      </c>
      <c r="BC65" s="54">
        <f t="shared" ca="1" si="45"/>
        <v>522.52385053234593</v>
      </c>
      <c r="BD65" s="54">
        <f t="shared" ca="1" si="46"/>
        <v>584.3319842201588</v>
      </c>
      <c r="BE65" s="54">
        <f t="shared" ca="1" si="47"/>
        <v>529.42165392263405</v>
      </c>
      <c r="BH65" s="32" t="e">
        <f t="shared" si="30"/>
        <v>#REF!</v>
      </c>
      <c r="BI65" s="32" t="e">
        <f t="shared" ca="1" si="31"/>
        <v>#REF!</v>
      </c>
      <c r="BJ65" s="32" t="e">
        <f t="shared" ca="1" si="32"/>
        <v>#REF!</v>
      </c>
      <c r="BK65" s="32" t="e">
        <f t="shared" ca="1" si="33"/>
        <v>#REF!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Preço Soja ESALQ</vt:lpstr>
      <vt:lpstr>Modelo Crushing Margin LIQ</vt:lpstr>
      <vt:lpstr>Modelo Soja</vt:lpstr>
      <vt:lpstr>Modelo Crushing Margin</vt:lpstr>
      <vt:lpstr>Modelo Farelo</vt:lpstr>
      <vt:lpstr>Modelo Oleo</vt:lpstr>
      <vt:lpstr>Frete ESALQ</vt:lpstr>
      <vt:lpstr>Modelo Frete</vt:lpstr>
      <vt:lpstr>Estudo PR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Almeida, Giulia</dc:creator>
  <cp:lastModifiedBy>Lucas Brunetti</cp:lastModifiedBy>
  <dcterms:created xsi:type="dcterms:W3CDTF">2026-03-20T13:15:28Z</dcterms:created>
  <dcterms:modified xsi:type="dcterms:W3CDTF">2026-05-01T20:42:16Z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6ffedc7-8dd7-4346-b906-eaa072ee5258_Enabled">
    <vt:lpwstr>true</vt:lpwstr>
  </property>
  <property fmtid="{D5CDD505-2E9C-101B-9397-08002B2CF9AE}" pid="3" name="MSIP_Label_16ffedc7-8dd7-4346-b906-eaa072ee5258_SetDate">
    <vt:lpwstr>2026-03-20T14:10:15Z</vt:lpwstr>
  </property>
  <property fmtid="{D5CDD505-2E9C-101B-9397-08002B2CF9AE}" pid="4" name="MSIP_Label_16ffedc7-8dd7-4346-b906-eaa072ee5258_Method">
    <vt:lpwstr>Standard</vt:lpwstr>
  </property>
  <property fmtid="{D5CDD505-2E9C-101B-9397-08002B2CF9AE}" pid="5" name="MSIP_Label_16ffedc7-8dd7-4346-b906-eaa072ee5258_Name">
    <vt:lpwstr>Corporate</vt:lpwstr>
  </property>
  <property fmtid="{D5CDD505-2E9C-101B-9397-08002B2CF9AE}" pid="6" name="MSIP_Label_16ffedc7-8dd7-4346-b906-eaa072ee5258_SiteId">
    <vt:lpwstr>287e9f0e-91ec-4cf0-b7a4-c63898072181</vt:lpwstr>
  </property>
  <property fmtid="{D5CDD505-2E9C-101B-9397-08002B2CF9AE}" pid="7" name="MSIP_Label_16ffedc7-8dd7-4346-b906-eaa072ee5258_ActionId">
    <vt:lpwstr>e2259e4e-427c-40af-9de3-477a66c50e67</vt:lpwstr>
  </property>
  <property fmtid="{D5CDD505-2E9C-101B-9397-08002B2CF9AE}" pid="8" name="MSIP_Label_16ffedc7-8dd7-4346-b906-eaa072ee5258_ContentBits">
    <vt:lpwstr>1</vt:lpwstr>
  </property>
</Properties>
</file>